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wa.petchud\Downloads\"/>
    </mc:Choice>
  </mc:AlternateContent>
  <bookViews>
    <workbookView xWindow="0" yWindow="0" windowWidth="17895" windowHeight="7905" activeTab="10"/>
  </bookViews>
  <sheets>
    <sheet name="พร้อมส่ง จันทร์25102021" sheetId="1" r:id="rId1"/>
    <sheet name="Juniva homepage" sheetId="2" r:id="rId2"/>
    <sheet name="พรีapple wood  𝗧𝗥𝗘𝗔𝗦𝗨𝗥𝗘" sheetId="3" r:id="rId3"/>
    <sheet name="MUMO ไซน์ NCT2021 Universe" sheetId="4" state="hidden" r:id="rId4"/>
    <sheet name="พรี MUMO การ์ดพิเศษ+ของในบั้ม  " sheetId="5" state="hidden" r:id="rId5"/>
    <sheet name="ลำดับการ์ดคิว1 MUMO" sheetId="6" state="hidden" r:id="rId6"/>
    <sheet name="hello future withfans 3" sheetId="7" state="hidden" r:id="rId7"/>
    <sheet name="ไซน์ Shopee Favorite " sheetId="8" state="hidden" r:id="rId8"/>
    <sheet name="ไซน์ NCT2021 Universe" sheetId="9" state="hidden" r:id="rId9"/>
    <sheet name="พรี ์NCT2021 Lucky Draw Event  " sheetId="10" state="hidden" r:id="rId10"/>
    <sheet name="พรี  SMCU EXPRESS MD" sheetId="11" r:id="rId11"/>
    <sheet name="สรุปยอด SMCU กดของ" sheetId="12" state="hidden" r:id="rId12"/>
    <sheet name="Haechan Only Universe Jewel " sheetId="13" state="hidden" r:id="rId13"/>
    <sheet name="Universe Jewel case" sheetId="14" state="hidden" r:id="rId14"/>
    <sheet name="SSGT 2022" sheetId="15" state="hidden" r:id="rId15"/>
    <sheet name="ซื้อบบั้มแกะของอื่นๆ" sheetId="16" r:id="rId16"/>
    <sheet name="หาร fcmm x nct dream Christmas " sheetId="17" state="hidden" r:id="rId17"/>
    <sheet name="ของแจก แจกเก่งเหลือเกิน" sheetId="18" r:id="rId18"/>
    <sheet name="พรี NCT The 3rd Album - ‘Univer" sheetId="19" r:id="rId19"/>
    <sheet name="SM 2022 SSGT PHOTO PACK" sheetId="20" r:id="rId20"/>
    <sheet name="รอบไซน์ withfans 1 NCT The 3rd " sheetId="21" r:id="rId21"/>
    <sheet name="รอบไซน์ withfans 2 NCT The 3rd " sheetId="22" r:id="rId22"/>
    <sheet name=" 1 withfans NCT127 Favorite ꔛ" sheetId="23" r:id="rId23"/>
    <sheet name="พรี K town NCT DREAM - The 2nd " sheetId="24" r:id="rId24"/>
    <sheet name="พรี SM&amp;store  NCT DREAM - The 2" sheetId="25" r:id="rId25"/>
    <sheet name="พรี smglobal  NCT DREAM - Glitc" sheetId="26" r:id="rId26"/>
    <sheet name=" พรี Glitch Mode digipack " sheetId="27" r:id="rId27"/>
    <sheet name="พรี Ktown  Red velvet - Feel My" sheetId="28" r:id="rId28"/>
    <sheet name="พรี  Prologue‘ OFFICIAL MD 1st " sheetId="29" r:id="rId29"/>
  </sheets>
  <definedNames>
    <definedName name="Z_5549978B_6762_4B48_803B_C8D8E470D19D_.wvu.FilterData" localSheetId="3" hidden="1">'MUMO ไซน์ NCT2021 Universe'!$A$2:$AF$45</definedName>
    <definedName name="Z_5549978B_6762_4B48_803B_C8D8E470D19D_.wvu.FilterData" localSheetId="8" hidden="1">'ไซน์ NCT2021 Universe'!$A$2:$AE$44</definedName>
    <definedName name="Z_5549978B_6762_4B48_803B_C8D8E470D19D_.wvu.FilterData" localSheetId="4" hidden="1">'พรี MUMO การ์ดพิเศษ+ของในบั้ม  '!$A$2:$AF$44</definedName>
    <definedName name="Z_5549978B_6762_4B48_803B_C8D8E470D19D_.wvu.FilterData" localSheetId="9" hidden="1">'พรี ์NCT2021 Lucky Draw Event  '!$A$2:$AF$37</definedName>
    <definedName name="Z_5549978B_6762_4B48_803B_C8D8E470D19D_.wvu.FilterData" localSheetId="2" hidden="1">'พรีapple wood  𝗧𝗥𝗘𝗔𝗦𝗨𝗥𝗘'!$A$2:$AC$44</definedName>
    <definedName name="Z_5549978B_6762_4B48_803B_C8D8E470D19D_.wvu.FilterData" localSheetId="5" hidden="1">'ลำดับการ์ดคิว1 MUMO'!$A$2:$AD$65</definedName>
    <definedName name="Z_5549978B_6762_4B48_803B_C8D8E470D19D_.wvu.FilterData" localSheetId="11" hidden="1">'สรุปยอด SMCU กดของ'!$A$1:$Z$1007</definedName>
    <definedName name="Z_6987177C_E7C3_4245_A017_71E03108C57F_.wvu.FilterData" localSheetId="3" hidden="1">'MUMO ไซน์ NCT2021 Universe'!$A$2:$AF$27</definedName>
    <definedName name="Z_6987177C_E7C3_4245_A017_71E03108C57F_.wvu.FilterData" localSheetId="8" hidden="1">'ไซน์ NCT2021 Universe'!$A$2:$AE$27</definedName>
    <definedName name="Z_6987177C_E7C3_4245_A017_71E03108C57F_.wvu.FilterData" localSheetId="4" hidden="1">'พรี MUMO การ์ดพิเศษ+ของในบั้ม  '!$A$2:$AF$27</definedName>
    <definedName name="Z_6987177C_E7C3_4245_A017_71E03108C57F_.wvu.FilterData" localSheetId="9" hidden="1">'พรี ์NCT2021 Lucky Draw Event  '!$A$2:$AF$20</definedName>
    <definedName name="Z_6987177C_E7C3_4245_A017_71E03108C57F_.wvu.FilterData" localSheetId="2" hidden="1">'พรีapple wood  𝗧𝗥𝗘𝗔𝗦𝗨𝗥𝗘'!$A$2:$AC$27</definedName>
    <definedName name="Z_6987177C_E7C3_4245_A017_71E03108C57F_.wvu.FilterData" localSheetId="5" hidden="1">'ลำดับการ์ดคิว1 MUMO'!$A$3:$AD$88</definedName>
    <definedName name="Z_6987177C_E7C3_4245_A017_71E03108C57F_.wvu.FilterData" localSheetId="11" hidden="1">'สรุปยอด SMCU กดของ'!$A$1:$Z$96</definedName>
    <definedName name="Z_8F852544_688D_4BC7_926F_4F2ED85082B9_.wvu.FilterData" localSheetId="11" hidden="1">'สรุปยอด SMCU กดของ'!$L$549:$L$591</definedName>
  </definedNames>
  <calcPr calcId="162913"/>
  <customWorkbookViews>
    <customWorkbookView name="ตัวกรอง 1" guid="{5549978B-6762-4B48-803B-C8D8E470D19D}" maximized="1" windowWidth="0" windowHeight="0" activeSheetId="0"/>
    <customWorkbookView name="ตัวกรอง 2" guid="{6987177C-E7C3-4245-A017-71E03108C57F}" maximized="1" windowWidth="0" windowHeight="0" activeSheetId="0"/>
    <customWorkbookView name="ตัวกรอง 3" guid="{8F852544-688D-4BC7-926F-4F2ED85082B9}" maximized="1" windowWidth="0" windowHeight="0" activeSheetId="0"/>
  </customWorkbookViews>
</workbook>
</file>

<file path=xl/calcChain.xml><?xml version="1.0" encoding="utf-8"?>
<calcChain xmlns="http://schemas.openxmlformats.org/spreadsheetml/2006/main">
  <c r="I3" i="29" l="1"/>
  <c r="G3" i="29"/>
  <c r="I2" i="29"/>
  <c r="G2" i="29"/>
  <c r="G97" i="28"/>
  <c r="E91" i="28"/>
  <c r="E90" i="28"/>
  <c r="E89" i="28"/>
  <c r="E94" i="28" s="1"/>
  <c r="K78" i="28"/>
  <c r="I78" i="28"/>
  <c r="K77" i="28"/>
  <c r="I77" i="28"/>
  <c r="I75" i="28"/>
  <c r="K75" i="28" s="1"/>
  <c r="I74" i="28"/>
  <c r="K74" i="28" s="1"/>
  <c r="K73" i="28"/>
  <c r="I73" i="28"/>
  <c r="K72" i="28"/>
  <c r="I72" i="28"/>
  <c r="I69" i="28"/>
  <c r="K69" i="28" s="1"/>
  <c r="I67" i="28"/>
  <c r="K67" i="28" s="1"/>
  <c r="K65" i="28"/>
  <c r="I65" i="28"/>
  <c r="K63" i="28"/>
  <c r="I63" i="28"/>
  <c r="I60" i="28"/>
  <c r="I59" i="28"/>
  <c r="I58" i="28"/>
  <c r="K57" i="28"/>
  <c r="I57" i="28"/>
  <c r="I55" i="28"/>
  <c r="K55" i="28" s="1"/>
  <c r="I54" i="28"/>
  <c r="K54" i="28" s="1"/>
  <c r="K52" i="28"/>
  <c r="I52" i="28"/>
  <c r="K51" i="28"/>
  <c r="I51" i="28"/>
  <c r="I50" i="28"/>
  <c r="K50" i="28" s="1"/>
  <c r="I48" i="28"/>
  <c r="K48" i="28" s="1"/>
  <c r="K47" i="28"/>
  <c r="I47" i="28"/>
  <c r="K45" i="28"/>
  <c r="I45" i="28"/>
  <c r="I44" i="28"/>
  <c r="K44" i="28" s="1"/>
  <c r="I43" i="28"/>
  <c r="K43" i="28" s="1"/>
  <c r="K42" i="28"/>
  <c r="I42" i="28"/>
  <c r="K41" i="28"/>
  <c r="I41" i="28"/>
  <c r="I40" i="28"/>
  <c r="K40" i="28" s="1"/>
  <c r="I37" i="28"/>
  <c r="K37" i="28" s="1"/>
  <c r="K36" i="28"/>
  <c r="I36" i="28"/>
  <c r="K35" i="28"/>
  <c r="I35" i="28"/>
  <c r="I34" i="28"/>
  <c r="K34" i="28" s="1"/>
  <c r="I33" i="28"/>
  <c r="K33" i="28" s="1"/>
  <c r="K32" i="28"/>
  <c r="I32" i="28"/>
  <c r="K31" i="28"/>
  <c r="I31" i="28"/>
  <c r="I30" i="28"/>
  <c r="K30" i="28" s="1"/>
  <c r="I29" i="28"/>
  <c r="K29" i="28" s="1"/>
  <c r="K26" i="28"/>
  <c r="I26" i="28"/>
  <c r="K25" i="28"/>
  <c r="I25" i="28"/>
  <c r="I23" i="28"/>
  <c r="K23" i="28" s="1"/>
  <c r="I22" i="28"/>
  <c r="K22" i="28" s="1"/>
  <c r="K19" i="28"/>
  <c r="J19" i="28"/>
  <c r="J97" i="28" s="1"/>
  <c r="I19" i="28"/>
  <c r="K18" i="28"/>
  <c r="I18" i="28"/>
  <c r="K17" i="28"/>
  <c r="I17" i="28"/>
  <c r="I15" i="28"/>
  <c r="K15" i="28" s="1"/>
  <c r="I14" i="28"/>
  <c r="K14" i="28" s="1"/>
  <c r="K13" i="28"/>
  <c r="I13" i="28"/>
  <c r="K11" i="28"/>
  <c r="I11" i="28"/>
  <c r="I9" i="28"/>
  <c r="K9" i="28" s="1"/>
  <c r="I6" i="28"/>
  <c r="K6" i="28" s="1"/>
  <c r="K5" i="28"/>
  <c r="I5" i="28"/>
  <c r="K4" i="28"/>
  <c r="I4" i="28"/>
  <c r="I2" i="28"/>
  <c r="K2" i="28" s="1"/>
  <c r="K97" i="28" s="1"/>
  <c r="G52" i="27"/>
  <c r="I52" i="27" s="1"/>
  <c r="I51" i="27"/>
  <c r="G51" i="27"/>
  <c r="I50" i="27"/>
  <c r="H50" i="27"/>
  <c r="G50" i="27"/>
  <c r="I3" i="27"/>
  <c r="G3" i="27"/>
  <c r="I2" i="27"/>
  <c r="G2" i="27"/>
  <c r="H5" i="26"/>
  <c r="J5" i="26" s="1"/>
  <c r="H4" i="26"/>
  <c r="J4" i="26" s="1"/>
  <c r="J3" i="26"/>
  <c r="I3" i="26"/>
  <c r="H3" i="26"/>
  <c r="K40" i="25"/>
  <c r="I40" i="25"/>
  <c r="K39" i="25"/>
  <c r="I39" i="25"/>
  <c r="I6" i="25"/>
  <c r="K6" i="25" s="1"/>
  <c r="I4" i="25"/>
  <c r="K4" i="25" s="1"/>
  <c r="J3" i="25"/>
  <c r="I3" i="25"/>
  <c r="K3" i="25" s="1"/>
  <c r="I2" i="25"/>
  <c r="K2" i="25" s="1"/>
  <c r="I45" i="24"/>
  <c r="G45" i="24"/>
  <c r="I43" i="24"/>
  <c r="G43" i="24"/>
  <c r="G42" i="24"/>
  <c r="I42" i="24" s="1"/>
  <c r="G40" i="24"/>
  <c r="I40" i="24" s="1"/>
  <c r="I38" i="24"/>
  <c r="G38" i="24"/>
  <c r="I16" i="24"/>
  <c r="G16" i="24"/>
  <c r="G15" i="24"/>
  <c r="I15" i="24" s="1"/>
  <c r="G14" i="24"/>
  <c r="I14" i="24" s="1"/>
  <c r="I13" i="24"/>
  <c r="G13" i="24"/>
  <c r="I11" i="24"/>
  <c r="H11" i="24"/>
  <c r="G11" i="24"/>
  <c r="I9" i="24"/>
  <c r="H9" i="24"/>
  <c r="G9" i="24"/>
  <c r="I8" i="24"/>
  <c r="G8" i="24"/>
  <c r="I7" i="24"/>
  <c r="G7" i="24"/>
  <c r="G6" i="24"/>
  <c r="I6" i="24" s="1"/>
  <c r="G5" i="24"/>
  <c r="I5" i="24" s="1"/>
  <c r="I3" i="24"/>
  <c r="H3" i="24"/>
  <c r="G3" i="24"/>
  <c r="I2" i="24"/>
  <c r="G2" i="24"/>
  <c r="B51" i="23"/>
  <c r="B50" i="23"/>
  <c r="B52" i="23" s="1"/>
  <c r="B27" i="22"/>
  <c r="B26" i="22"/>
  <c r="B25" i="22"/>
  <c r="B60" i="21"/>
  <c r="B59" i="21"/>
  <c r="B61" i="21" s="1"/>
  <c r="E53" i="20"/>
  <c r="G49" i="20"/>
  <c r="I49" i="20" s="1"/>
  <c r="G48" i="20"/>
  <c r="I48" i="20" s="1"/>
  <c r="I46" i="20"/>
  <c r="G46" i="20"/>
  <c r="I44" i="20"/>
  <c r="G44" i="20"/>
  <c r="G37" i="20"/>
  <c r="I37" i="20" s="1"/>
  <c r="G35" i="20"/>
  <c r="I35" i="20" s="1"/>
  <c r="I32" i="20"/>
  <c r="G32" i="20"/>
  <c r="I30" i="20"/>
  <c r="G30" i="20"/>
  <c r="G29" i="20"/>
  <c r="I29" i="20" s="1"/>
  <c r="H25" i="20"/>
  <c r="I25" i="20" s="1"/>
  <c r="G25" i="20"/>
  <c r="G24" i="20"/>
  <c r="I24" i="20" s="1"/>
  <c r="G23" i="20"/>
  <c r="I23" i="20" s="1"/>
  <c r="I21" i="20"/>
  <c r="G21" i="20"/>
  <c r="I19" i="20"/>
  <c r="G19" i="20"/>
  <c r="G18" i="20"/>
  <c r="I18" i="20" s="1"/>
  <c r="G17" i="20"/>
  <c r="I17" i="20" s="1"/>
  <c r="I16" i="20"/>
  <c r="G16" i="20"/>
  <c r="I15" i="20"/>
  <c r="G15" i="20"/>
  <c r="G13" i="20"/>
  <c r="I13" i="20" s="1"/>
  <c r="H11" i="20"/>
  <c r="G11" i="20"/>
  <c r="I11" i="20" s="1"/>
  <c r="G10" i="20"/>
  <c r="I10" i="20" s="1"/>
  <c r="G8" i="20"/>
  <c r="I8" i="20" s="1"/>
  <c r="I6" i="20"/>
  <c r="G6" i="20"/>
  <c r="G3" i="20"/>
  <c r="I3" i="20" s="1"/>
  <c r="G2" i="20"/>
  <c r="I2" i="20" s="1"/>
  <c r="G39" i="19"/>
  <c r="I39" i="19" s="1"/>
  <c r="I37" i="19"/>
  <c r="G37" i="19"/>
  <c r="G36" i="19"/>
  <c r="I36" i="19" s="1"/>
  <c r="G34" i="19"/>
  <c r="I34" i="19" s="1"/>
  <c r="G33" i="19"/>
  <c r="I33" i="19" s="1"/>
  <c r="I32" i="19"/>
  <c r="H32" i="19"/>
  <c r="G32" i="19"/>
  <c r="I31" i="19"/>
  <c r="G31" i="19"/>
  <c r="I28" i="19"/>
  <c r="G28" i="19"/>
  <c r="G27" i="19"/>
  <c r="I27" i="19" s="1"/>
  <c r="G21" i="19"/>
  <c r="I21" i="19" s="1"/>
  <c r="I20" i="19"/>
  <c r="H20" i="19"/>
  <c r="G20" i="19"/>
  <c r="G18" i="19"/>
  <c r="I18" i="19" s="1"/>
  <c r="I16" i="19"/>
  <c r="G16" i="19"/>
  <c r="H13" i="19"/>
  <c r="G13" i="19"/>
  <c r="I13" i="19" s="1"/>
  <c r="I12" i="19"/>
  <c r="G12" i="19"/>
  <c r="H11" i="19"/>
  <c r="G11" i="19"/>
  <c r="I11" i="19" s="1"/>
  <c r="G8" i="19"/>
  <c r="I8" i="19" s="1"/>
  <c r="G3" i="19"/>
  <c r="I3" i="19" s="1"/>
  <c r="G2" i="19"/>
  <c r="I2" i="19" s="1"/>
  <c r="F16" i="16"/>
  <c r="F15" i="16"/>
  <c r="F14" i="16"/>
  <c r="F13" i="16"/>
  <c r="F20" i="16" s="1"/>
  <c r="F12" i="16"/>
  <c r="E12" i="16"/>
  <c r="E11" i="16"/>
  <c r="F11" i="16" s="1"/>
  <c r="F4" i="16"/>
  <c r="F64" i="14"/>
  <c r="F62" i="14"/>
  <c r="E61" i="14"/>
  <c r="H57" i="14"/>
  <c r="H56" i="14"/>
  <c r="H55" i="14"/>
  <c r="H54" i="14"/>
  <c r="H53" i="14"/>
  <c r="H52" i="14"/>
  <c r="H51" i="14"/>
  <c r="H50" i="14"/>
  <c r="H49" i="14"/>
  <c r="H48" i="14"/>
  <c r="H46" i="14"/>
  <c r="H45" i="14"/>
  <c r="H44" i="14"/>
  <c r="H43" i="14"/>
  <c r="H42" i="14"/>
  <c r="H41" i="14"/>
  <c r="H40" i="14"/>
  <c r="H39" i="14"/>
  <c r="H37" i="14"/>
  <c r="F36" i="14"/>
  <c r="H36" i="14" s="1"/>
  <c r="H35" i="14"/>
  <c r="H34" i="14"/>
  <c r="H33" i="14"/>
  <c r="H32" i="14"/>
  <c r="H31" i="14"/>
  <c r="H30" i="14"/>
  <c r="H29" i="14"/>
  <c r="H28" i="14"/>
  <c r="H27" i="14"/>
  <c r="H26" i="14"/>
  <c r="H25" i="14"/>
  <c r="H24" i="14"/>
  <c r="H23" i="14"/>
  <c r="H21" i="14"/>
  <c r="H20" i="14"/>
  <c r="H19" i="14"/>
  <c r="H18" i="14"/>
  <c r="H17" i="14"/>
  <c r="H16" i="14"/>
  <c r="H15" i="14"/>
  <c r="H14" i="14"/>
  <c r="H13" i="14"/>
  <c r="H12" i="14"/>
  <c r="H11" i="14"/>
  <c r="H10" i="14"/>
  <c r="H9" i="14"/>
  <c r="H8" i="14"/>
  <c r="H6" i="14"/>
  <c r="G5" i="14"/>
  <c r="H5" i="14" s="1"/>
  <c r="H4" i="14"/>
  <c r="C67" i="13"/>
  <c r="E63" i="13"/>
  <c r="H61" i="13"/>
  <c r="H59" i="13"/>
  <c r="H57" i="13"/>
  <c r="G57" i="13"/>
  <c r="H56" i="13"/>
  <c r="H55" i="13"/>
  <c r="G55" i="13"/>
  <c r="H54" i="13"/>
  <c r="H52" i="13"/>
  <c r="H51" i="13"/>
  <c r="H50" i="13"/>
  <c r="H49" i="13"/>
  <c r="H48" i="13"/>
  <c r="H47" i="13"/>
  <c r="H46" i="13"/>
  <c r="H45" i="13"/>
  <c r="H44" i="13"/>
  <c r="G43" i="13"/>
  <c r="H43" i="13" s="1"/>
  <c r="H42" i="13"/>
  <c r="H41" i="13"/>
  <c r="H40" i="13"/>
  <c r="G39" i="13"/>
  <c r="H39" i="13" s="1"/>
  <c r="G38" i="13"/>
  <c r="H38" i="13" s="1"/>
  <c r="H37" i="13"/>
  <c r="G36" i="13"/>
  <c r="H36" i="13" s="1"/>
  <c r="H35" i="13"/>
  <c r="G35" i="13"/>
  <c r="H34" i="13"/>
  <c r="G33" i="13"/>
  <c r="H33" i="13" s="1"/>
  <c r="H32" i="13"/>
  <c r="G32" i="13"/>
  <c r="H31" i="13"/>
  <c r="G31" i="13"/>
  <c r="G30" i="13"/>
  <c r="H30" i="13" s="1"/>
  <c r="G29" i="13"/>
  <c r="H29" i="13" s="1"/>
  <c r="H28" i="13"/>
  <c r="G28" i="13"/>
  <c r="H27" i="13"/>
  <c r="H26" i="13"/>
  <c r="H25" i="13"/>
  <c r="H24" i="13"/>
  <c r="G24" i="13"/>
  <c r="G23" i="13"/>
  <c r="H23" i="13" s="1"/>
  <c r="G22" i="13"/>
  <c r="H22" i="13" s="1"/>
  <c r="H21" i="13"/>
  <c r="G21" i="13"/>
  <c r="H20" i="13"/>
  <c r="G20" i="13"/>
  <c r="G19" i="13"/>
  <c r="H19" i="13" s="1"/>
  <c r="G18" i="13"/>
  <c r="H18" i="13" s="1"/>
  <c r="H17" i="13"/>
  <c r="H16" i="13"/>
  <c r="H15" i="13"/>
  <c r="H14" i="13"/>
  <c r="H13" i="13"/>
  <c r="H12" i="13"/>
  <c r="G12" i="13"/>
  <c r="H11" i="13"/>
  <c r="G11" i="13"/>
  <c r="H10" i="13"/>
  <c r="H9" i="13"/>
  <c r="G9" i="13"/>
  <c r="G8" i="13"/>
  <c r="H8" i="13" s="1"/>
  <c r="G7" i="13"/>
  <c r="H7" i="13" s="1"/>
  <c r="H6" i="13"/>
  <c r="G6" i="13"/>
  <c r="H5" i="13"/>
  <c r="H4" i="13"/>
  <c r="G3" i="13"/>
  <c r="H3" i="13" s="1"/>
  <c r="R618" i="12"/>
  <c r="P595" i="12"/>
  <c r="N595" i="12"/>
  <c r="P592" i="12"/>
  <c r="N592" i="12"/>
  <c r="L592" i="12"/>
  <c r="L595" i="12" s="1"/>
  <c r="J592" i="12"/>
  <c r="J595" i="12" s="1"/>
  <c r="I592" i="12"/>
  <c r="C540" i="12"/>
  <c r="C539" i="12"/>
  <c r="C538" i="12"/>
  <c r="C536" i="12"/>
  <c r="L364" i="12"/>
  <c r="J364" i="12"/>
  <c r="L361" i="12"/>
  <c r="J361" i="12"/>
  <c r="H361" i="12"/>
  <c r="H364" i="12" s="1"/>
  <c r="F361" i="12"/>
  <c r="F364" i="12" s="1"/>
  <c r="C332" i="12"/>
  <c r="C330" i="12"/>
  <c r="C328" i="12"/>
  <c r="C326" i="12"/>
  <c r="C324" i="12"/>
  <c r="C321" i="12"/>
  <c r="L244" i="12"/>
  <c r="J244" i="12"/>
  <c r="L241" i="12"/>
  <c r="J241" i="12"/>
  <c r="H241" i="12"/>
  <c r="H244" i="12" s="1"/>
  <c r="F241" i="12"/>
  <c r="F244" i="12" s="1"/>
  <c r="M244" i="12" s="1"/>
  <c r="C212" i="12"/>
  <c r="N129" i="12"/>
  <c r="J120" i="12"/>
  <c r="H120" i="12"/>
  <c r="F120" i="12"/>
  <c r="L119" i="12"/>
  <c r="N119" i="12" s="1"/>
  <c r="J119" i="12"/>
  <c r="H119" i="12"/>
  <c r="F119" i="12"/>
  <c r="L117" i="12"/>
  <c r="F97" i="12"/>
  <c r="A482" i="11"/>
  <c r="J473" i="11"/>
  <c r="D473" i="11"/>
  <c r="E463" i="11"/>
  <c r="E473" i="11" s="1"/>
  <c r="D463" i="11"/>
  <c r="F457" i="11"/>
  <c r="H457" i="11" s="1"/>
  <c r="H449" i="11"/>
  <c r="F448" i="11"/>
  <c r="H448" i="11" s="1"/>
  <c r="F446" i="11"/>
  <c r="H446" i="11" s="1"/>
  <c r="H444" i="11"/>
  <c r="F444" i="11"/>
  <c r="F436" i="11"/>
  <c r="H436" i="11" s="1"/>
  <c r="G435" i="11"/>
  <c r="H435" i="11" s="1"/>
  <c r="F435" i="11"/>
  <c r="F432" i="11"/>
  <c r="H432" i="11" s="1"/>
  <c r="F431" i="11"/>
  <c r="H431" i="11" s="1"/>
  <c r="H429" i="11"/>
  <c r="F429" i="11"/>
  <c r="H425" i="11"/>
  <c r="F425" i="11"/>
  <c r="F424" i="11"/>
  <c r="H424" i="11" s="1"/>
  <c r="F423" i="11"/>
  <c r="H423" i="11" s="1"/>
  <c r="H422" i="11"/>
  <c r="G422" i="11"/>
  <c r="F422" i="11"/>
  <c r="F420" i="11"/>
  <c r="H420" i="11" s="1"/>
  <c r="H415" i="11"/>
  <c r="F415" i="11"/>
  <c r="G414" i="11"/>
  <c r="F414" i="11"/>
  <c r="H414" i="11" s="1"/>
  <c r="H408" i="11"/>
  <c r="F408" i="11"/>
  <c r="F406" i="11"/>
  <c r="H406" i="11" s="1"/>
  <c r="F398" i="11"/>
  <c r="H398" i="11" s="1"/>
  <c r="H397" i="11"/>
  <c r="F397" i="11"/>
  <c r="H396" i="11"/>
  <c r="G396" i="11"/>
  <c r="F396" i="11"/>
  <c r="H394" i="11"/>
  <c r="F394" i="11"/>
  <c r="F392" i="11"/>
  <c r="H392" i="11" s="1"/>
  <c r="F390" i="11"/>
  <c r="H390" i="11" s="1"/>
  <c r="G388" i="11"/>
  <c r="F388" i="11"/>
  <c r="H388" i="11" s="1"/>
  <c r="G387" i="11"/>
  <c r="F387" i="11"/>
  <c r="H387" i="11" s="1"/>
  <c r="F385" i="11"/>
  <c r="H385" i="11" s="1"/>
  <c r="F383" i="11"/>
  <c r="H383" i="11" s="1"/>
  <c r="H381" i="11"/>
  <c r="F381" i="11"/>
  <c r="F379" i="11"/>
  <c r="H379" i="11" s="1"/>
  <c r="F378" i="11"/>
  <c r="H378" i="11" s="1"/>
  <c r="F376" i="11"/>
  <c r="H376" i="11" s="1"/>
  <c r="H375" i="11"/>
  <c r="F375" i="11"/>
  <c r="F374" i="11"/>
  <c r="H374" i="11" s="1"/>
  <c r="F371" i="11"/>
  <c r="H371" i="11" s="1"/>
  <c r="F370" i="11"/>
  <c r="H370" i="11" s="1"/>
  <c r="H360" i="11"/>
  <c r="F360" i="11"/>
  <c r="F359" i="11"/>
  <c r="H359" i="11" s="1"/>
  <c r="F357" i="11"/>
  <c r="H357" i="11" s="1"/>
  <c r="F355" i="11"/>
  <c r="H355" i="11" s="1"/>
  <c r="H353" i="11"/>
  <c r="F353" i="11"/>
  <c r="F347" i="11"/>
  <c r="H347" i="11" s="1"/>
  <c r="F344" i="11"/>
  <c r="H344" i="11" s="1"/>
  <c r="F341" i="11"/>
  <c r="H341" i="11" s="1"/>
  <c r="H339" i="11"/>
  <c r="F339" i="11"/>
  <c r="F336" i="11"/>
  <c r="H336" i="11" s="1"/>
  <c r="F334" i="11"/>
  <c r="H334" i="11" s="1"/>
  <c r="F330" i="11"/>
  <c r="H330" i="11" s="1"/>
  <c r="H329" i="11"/>
  <c r="F329" i="11"/>
  <c r="F328" i="11"/>
  <c r="H328" i="11" s="1"/>
  <c r="G326" i="11"/>
  <c r="H326" i="11" s="1"/>
  <c r="F326" i="11"/>
  <c r="F325" i="11"/>
  <c r="H325" i="11" s="1"/>
  <c r="F324" i="11"/>
  <c r="H324" i="11" s="1"/>
  <c r="H323" i="11"/>
  <c r="F323" i="11"/>
  <c r="H322" i="11"/>
  <c r="F322" i="11"/>
  <c r="F321" i="11"/>
  <c r="H321" i="11" s="1"/>
  <c r="F320" i="11"/>
  <c r="H320" i="11" s="1"/>
  <c r="H319" i="11"/>
  <c r="G319" i="11"/>
  <c r="F319" i="11"/>
  <c r="F316" i="11"/>
  <c r="H316" i="11" s="1"/>
  <c r="H315" i="11"/>
  <c r="F315" i="11"/>
  <c r="F313" i="11"/>
  <c r="H313" i="11" s="1"/>
  <c r="F312" i="11"/>
  <c r="H312" i="11" s="1"/>
  <c r="F311" i="11"/>
  <c r="H311" i="11" s="1"/>
  <c r="H310" i="11"/>
  <c r="F310" i="11"/>
  <c r="F307" i="11"/>
  <c r="H307" i="11" s="1"/>
  <c r="F306" i="11"/>
  <c r="H306" i="11" s="1"/>
  <c r="F303" i="11"/>
  <c r="H303" i="11" s="1"/>
  <c r="H300" i="11"/>
  <c r="F300" i="11"/>
  <c r="F298" i="11"/>
  <c r="H298" i="11" s="1"/>
  <c r="F297" i="11"/>
  <c r="H297" i="11" s="1"/>
  <c r="G294" i="11"/>
  <c r="F294" i="11"/>
  <c r="H294" i="11" s="1"/>
  <c r="F293" i="11"/>
  <c r="H293" i="11" s="1"/>
  <c r="H290" i="11"/>
  <c r="F290" i="11"/>
  <c r="H288" i="11"/>
  <c r="F288" i="11"/>
  <c r="F286" i="11"/>
  <c r="H286" i="11" s="1"/>
  <c r="F285" i="11"/>
  <c r="H285" i="11" s="1"/>
  <c r="H284" i="11"/>
  <c r="F284" i="11"/>
  <c r="H282" i="11"/>
  <c r="F282" i="11"/>
  <c r="F281" i="11"/>
  <c r="H281" i="11" s="1"/>
  <c r="F278" i="11"/>
  <c r="H278" i="11" s="1"/>
  <c r="H272" i="11"/>
  <c r="F272" i="11"/>
  <c r="H268" i="11"/>
  <c r="F268" i="11"/>
  <c r="G267" i="11"/>
  <c r="H267" i="11" s="1"/>
  <c r="F267" i="11"/>
  <c r="G262" i="11"/>
  <c r="F262" i="11"/>
  <c r="H262" i="11" s="1"/>
  <c r="H260" i="11"/>
  <c r="F260" i="11"/>
  <c r="F259" i="11"/>
  <c r="H259" i="11" s="1"/>
  <c r="F255" i="11"/>
  <c r="H255" i="11" s="1"/>
  <c r="H253" i="11"/>
  <c r="F253" i="11"/>
  <c r="H252" i="11"/>
  <c r="F252" i="11"/>
  <c r="F250" i="11"/>
  <c r="H250" i="11" s="1"/>
  <c r="F249" i="11"/>
  <c r="H249" i="11" s="1"/>
  <c r="F248" i="11"/>
  <c r="F245" i="11"/>
  <c r="H245" i="11" s="1"/>
  <c r="G244" i="11"/>
  <c r="F244" i="11"/>
  <c r="H244" i="11" s="1"/>
  <c r="F242" i="11"/>
  <c r="F240" i="11"/>
  <c r="H240" i="11" s="1"/>
  <c r="F238" i="11"/>
  <c r="H238" i="11" s="1"/>
  <c r="F237" i="11"/>
  <c r="H237" i="11" s="1"/>
  <c r="H235" i="11"/>
  <c r="F235" i="11"/>
  <c r="F234" i="11"/>
  <c r="H234" i="11" s="1"/>
  <c r="F230" i="11"/>
  <c r="H230" i="11" s="1"/>
  <c r="F227" i="11"/>
  <c r="H227" i="11" s="1"/>
  <c r="H224" i="11"/>
  <c r="F224" i="11"/>
  <c r="F221" i="11"/>
  <c r="H221" i="11" s="1"/>
  <c r="F216" i="11"/>
  <c r="H216" i="11" s="1"/>
  <c r="F215" i="11"/>
  <c r="H215" i="11" s="1"/>
  <c r="H212" i="11"/>
  <c r="F212" i="11"/>
  <c r="F207" i="11"/>
  <c r="H207" i="11" s="1"/>
  <c r="F206" i="11"/>
  <c r="H206" i="11" s="1"/>
  <c r="H205" i="11"/>
  <c r="F203" i="11"/>
  <c r="H203" i="11" s="1"/>
  <c r="F201" i="11"/>
  <c r="H201" i="11" s="1"/>
  <c r="H199" i="11"/>
  <c r="F199" i="11"/>
  <c r="H191" i="11"/>
  <c r="G191" i="11"/>
  <c r="F191" i="11"/>
  <c r="H187" i="11"/>
  <c r="F187" i="11"/>
  <c r="F181" i="11"/>
  <c r="H181" i="11" s="1"/>
  <c r="F179" i="11"/>
  <c r="H179" i="11" s="1"/>
  <c r="F175" i="11"/>
  <c r="H175" i="11" s="1"/>
  <c r="H174" i="11"/>
  <c r="F174" i="11"/>
  <c r="F168" i="11"/>
  <c r="H168" i="11" s="1"/>
  <c r="G166" i="11"/>
  <c r="H166" i="11" s="1"/>
  <c r="F166" i="11"/>
  <c r="H146" i="11"/>
  <c r="G146" i="11"/>
  <c r="F146" i="11"/>
  <c r="G144" i="11"/>
  <c r="F144" i="11"/>
  <c r="H144" i="11" s="1"/>
  <c r="H143" i="11"/>
  <c r="F143" i="11"/>
  <c r="H141" i="11"/>
  <c r="F141" i="11"/>
  <c r="F139" i="11"/>
  <c r="H139" i="11" s="1"/>
  <c r="H138" i="11"/>
  <c r="G138" i="11"/>
  <c r="F138" i="11"/>
  <c r="F137" i="11"/>
  <c r="H137" i="11" s="1"/>
  <c r="H129" i="11"/>
  <c r="F129" i="11"/>
  <c r="G128" i="11"/>
  <c r="F128" i="11"/>
  <c r="H128" i="11" s="1"/>
  <c r="H126" i="11"/>
  <c r="F126" i="11"/>
  <c r="H124" i="11"/>
  <c r="F124" i="11"/>
  <c r="F123" i="11"/>
  <c r="H123" i="11" s="1"/>
  <c r="H122" i="11"/>
  <c r="F122" i="11"/>
  <c r="H120" i="11"/>
  <c r="F120" i="11"/>
  <c r="H114" i="11"/>
  <c r="F114" i="11"/>
  <c r="F111" i="11"/>
  <c r="H111" i="11" s="1"/>
  <c r="H110" i="11"/>
  <c r="F110" i="11"/>
  <c r="H107" i="11"/>
  <c r="F107" i="11"/>
  <c r="H106" i="11"/>
  <c r="F106" i="11"/>
  <c r="F105" i="11"/>
  <c r="H105" i="11" s="1"/>
  <c r="H102" i="11"/>
  <c r="G102" i="11"/>
  <c r="F102" i="11"/>
  <c r="F95" i="11"/>
  <c r="H95" i="11" s="1"/>
  <c r="H92" i="11"/>
  <c r="F92" i="11"/>
  <c r="F90" i="11"/>
  <c r="H90" i="11" s="1"/>
  <c r="F89" i="11"/>
  <c r="H89" i="11" s="1"/>
  <c r="F85" i="11"/>
  <c r="H85" i="11" s="1"/>
  <c r="G84" i="11"/>
  <c r="F84" i="11"/>
  <c r="H84" i="11" s="1"/>
  <c r="H81" i="11"/>
  <c r="G81" i="11"/>
  <c r="F81" i="11"/>
  <c r="F78" i="11"/>
  <c r="H78" i="11" s="1"/>
  <c r="H77" i="11"/>
  <c r="F77" i="11"/>
  <c r="F76" i="11"/>
  <c r="H76" i="11" s="1"/>
  <c r="G70" i="11"/>
  <c r="H70" i="11" s="1"/>
  <c r="F70" i="11"/>
  <c r="H69" i="11"/>
  <c r="F69" i="11"/>
  <c r="F68" i="11"/>
  <c r="H68" i="11" s="1"/>
  <c r="H65" i="11"/>
  <c r="F65" i="11"/>
  <c r="H63" i="11"/>
  <c r="F63" i="11"/>
  <c r="H56" i="11"/>
  <c r="G56" i="11"/>
  <c r="F56" i="11"/>
  <c r="G54" i="11"/>
  <c r="F54" i="11"/>
  <c r="H54" i="11" s="1"/>
  <c r="H51" i="11"/>
  <c r="F51" i="11"/>
  <c r="H50" i="11"/>
  <c r="F50" i="11"/>
  <c r="F49" i="11"/>
  <c r="H49" i="11" s="1"/>
  <c r="H48" i="11"/>
  <c r="F48" i="11"/>
  <c r="H46" i="11"/>
  <c r="F46" i="11"/>
  <c r="H43" i="11"/>
  <c r="F43" i="11"/>
  <c r="F41" i="11"/>
  <c r="H41" i="11" s="1"/>
  <c r="H39" i="11"/>
  <c r="F39" i="11"/>
  <c r="H38" i="11"/>
  <c r="F38" i="11"/>
  <c r="H30" i="11"/>
  <c r="F30" i="11"/>
  <c r="F29" i="11"/>
  <c r="H29" i="11" s="1"/>
  <c r="H27" i="11"/>
  <c r="F27" i="11"/>
  <c r="H25" i="11"/>
  <c r="G25" i="11"/>
  <c r="F25" i="11"/>
  <c r="H23" i="11"/>
  <c r="F23" i="11"/>
  <c r="G22" i="11"/>
  <c r="H22" i="11" s="1"/>
  <c r="G20" i="11"/>
  <c r="H20" i="11" s="1"/>
  <c r="F20" i="11"/>
  <c r="F19" i="11"/>
  <c r="H19" i="11" s="1"/>
  <c r="G17" i="11"/>
  <c r="F17" i="11"/>
  <c r="H17" i="11" s="1"/>
  <c r="G16" i="11"/>
  <c r="H16" i="11" s="1"/>
  <c r="F16" i="11"/>
  <c r="F12" i="11"/>
  <c r="H12" i="11" s="1"/>
  <c r="G9" i="11"/>
  <c r="F9" i="11"/>
  <c r="H9" i="11" s="1"/>
  <c r="G4" i="11"/>
  <c r="H4" i="11" s="1"/>
  <c r="F4" i="11"/>
  <c r="F2" i="11"/>
  <c r="F463" i="11" s="1"/>
  <c r="F473" i="11" s="1"/>
  <c r="A484" i="11" s="1"/>
  <c r="D20" i="10"/>
  <c r="J13" i="10"/>
  <c r="H13" i="10"/>
  <c r="J12" i="10"/>
  <c r="H12" i="10"/>
  <c r="H11" i="10"/>
  <c r="J11" i="10" s="1"/>
  <c r="H10" i="10"/>
  <c r="J10" i="10" s="1"/>
  <c r="E9" i="10"/>
  <c r="H9" i="10" s="1"/>
  <c r="J9" i="10" s="1"/>
  <c r="H8" i="10"/>
  <c r="J8" i="10" s="1"/>
  <c r="E7" i="10"/>
  <c r="H7" i="10" s="1"/>
  <c r="J7" i="10" s="1"/>
  <c r="J6" i="10"/>
  <c r="I6" i="10"/>
  <c r="H6" i="10"/>
  <c r="E6" i="10"/>
  <c r="H5" i="10"/>
  <c r="J5" i="10" s="1"/>
  <c r="E5" i="10"/>
  <c r="H4" i="10"/>
  <c r="J4" i="10" s="1"/>
  <c r="H3" i="10"/>
  <c r="J3" i="10" s="1"/>
  <c r="H4" i="9"/>
  <c r="J4" i="9" s="1"/>
  <c r="J3" i="9"/>
  <c r="H3" i="9"/>
  <c r="D98" i="8"/>
  <c r="C98" i="8"/>
  <c r="F98" i="8" s="1"/>
  <c r="M94" i="8"/>
  <c r="M93" i="8"/>
  <c r="N92" i="8"/>
  <c r="C90" i="8"/>
  <c r="C89" i="8"/>
  <c r="C92" i="8" s="1"/>
  <c r="C88" i="8"/>
  <c r="N86" i="8"/>
  <c r="N80" i="8"/>
  <c r="M80" i="8"/>
  <c r="M86" i="8" s="1"/>
  <c r="L80" i="8"/>
  <c r="Q80" i="8" s="1"/>
  <c r="D80" i="8"/>
  <c r="D86" i="8" s="1"/>
  <c r="D78" i="8"/>
  <c r="H1" i="8"/>
  <c r="G1" i="8"/>
  <c r="D1" i="8"/>
  <c r="P33" i="6"/>
  <c r="L31" i="6"/>
  <c r="N30" i="6"/>
  <c r="J30" i="6"/>
  <c r="N29" i="6"/>
  <c r="J29" i="6"/>
  <c r="N28" i="6"/>
  <c r="J28" i="6"/>
  <c r="N27" i="6"/>
  <c r="J27" i="6"/>
  <c r="N26" i="6"/>
  <c r="J26" i="6"/>
  <c r="N25" i="6"/>
  <c r="J25" i="6"/>
  <c r="N24" i="6"/>
  <c r="J24" i="6"/>
  <c r="N23" i="6"/>
  <c r="J23" i="6"/>
  <c r="N22" i="6"/>
  <c r="J22" i="6"/>
  <c r="N21" i="6"/>
  <c r="J21" i="6"/>
  <c r="N20" i="6"/>
  <c r="J20" i="6"/>
  <c r="N19" i="6"/>
  <c r="J19" i="6"/>
  <c r="N18" i="6"/>
  <c r="J18" i="6"/>
  <c r="N17" i="6"/>
  <c r="J17" i="6"/>
  <c r="N16" i="6"/>
  <c r="J16" i="6"/>
  <c r="N15" i="6"/>
  <c r="J15" i="6"/>
  <c r="N14" i="6"/>
  <c r="J14" i="6"/>
  <c r="N13" i="6"/>
  <c r="J13" i="6"/>
  <c r="N12" i="6"/>
  <c r="J12" i="6"/>
  <c r="N11" i="6"/>
  <c r="J11" i="6"/>
  <c r="N10" i="6"/>
  <c r="N32" i="6" s="1"/>
  <c r="J10" i="6"/>
  <c r="J32" i="6" s="1"/>
  <c r="T3" i="6"/>
  <c r="S3" i="6"/>
  <c r="R3" i="6"/>
  <c r="Q3" i="6"/>
  <c r="P3" i="6"/>
  <c r="O3" i="6"/>
  <c r="N3" i="6"/>
  <c r="M3" i="6"/>
  <c r="L3" i="6"/>
  <c r="K3" i="6"/>
  <c r="J3" i="6"/>
  <c r="I3" i="6"/>
  <c r="H3" i="6"/>
  <c r="G3" i="6"/>
  <c r="F3" i="6"/>
  <c r="E3" i="6"/>
  <c r="D3" i="6"/>
  <c r="V3" i="6" s="1"/>
  <c r="I6" i="5"/>
  <c r="K6" i="5" s="1"/>
  <c r="K5" i="5"/>
  <c r="I5" i="5"/>
  <c r="K4" i="5"/>
  <c r="I4" i="5"/>
  <c r="I3" i="5"/>
  <c r="K3" i="5" s="1"/>
  <c r="K8" i="5" s="1"/>
  <c r="I71" i="4"/>
  <c r="K71" i="4" s="1"/>
  <c r="I70" i="4"/>
  <c r="I69" i="4"/>
  <c r="B60" i="4"/>
  <c r="D54" i="4"/>
  <c r="B63" i="4" s="1"/>
  <c r="B54" i="4"/>
  <c r="B53" i="4"/>
  <c r="H52" i="4"/>
  <c r="D52" i="4"/>
  <c r="B52" i="4"/>
  <c r="K50" i="4"/>
  <c r="I50" i="4"/>
  <c r="K49" i="4"/>
  <c r="J49" i="4"/>
  <c r="I49" i="4"/>
  <c r="K48" i="4"/>
  <c r="K47" i="4"/>
  <c r="I45" i="4"/>
  <c r="K45" i="4" s="1"/>
  <c r="J44" i="4"/>
  <c r="K44" i="4" s="1"/>
  <c r="I44" i="4"/>
  <c r="I43" i="4"/>
  <c r="K43" i="4" s="1"/>
  <c r="J42" i="4"/>
  <c r="I42" i="4"/>
  <c r="K42" i="4" s="1"/>
  <c r="J41" i="4"/>
  <c r="K41" i="4" s="1"/>
  <c r="I41" i="4"/>
  <c r="J40" i="4"/>
  <c r="I40" i="4"/>
  <c r="K40" i="4" s="1"/>
  <c r="I39" i="4"/>
  <c r="K39" i="4" s="1"/>
  <c r="J38" i="4"/>
  <c r="K38" i="4" s="1"/>
  <c r="I38" i="4"/>
  <c r="J37" i="4"/>
  <c r="I37" i="4"/>
  <c r="K37" i="4" s="1"/>
  <c r="J36" i="4"/>
  <c r="K36" i="4" s="1"/>
  <c r="I36" i="4"/>
  <c r="K35" i="4"/>
  <c r="J35" i="4"/>
  <c r="I35" i="4"/>
  <c r="K34" i="4"/>
  <c r="J34" i="4"/>
  <c r="I34" i="4"/>
  <c r="K33" i="4"/>
  <c r="I33" i="4"/>
  <c r="K32" i="4"/>
  <c r="J32" i="4"/>
  <c r="I32" i="4"/>
  <c r="K31" i="4"/>
  <c r="J31" i="4"/>
  <c r="I31" i="4"/>
  <c r="K30" i="4"/>
  <c r="J30" i="4"/>
  <c r="I30" i="4"/>
  <c r="I29" i="4"/>
  <c r="K29" i="4" s="1"/>
  <c r="K28" i="4"/>
  <c r="J28" i="4"/>
  <c r="I28" i="4"/>
  <c r="K27" i="4"/>
  <c r="I27" i="4"/>
  <c r="K26" i="4"/>
  <c r="J26" i="4"/>
  <c r="I26" i="4"/>
  <c r="K25" i="4"/>
  <c r="J25" i="4"/>
  <c r="I25" i="4"/>
  <c r="K24" i="4"/>
  <c r="I24" i="4"/>
  <c r="K23" i="4"/>
  <c r="J23" i="4"/>
  <c r="I23" i="4"/>
  <c r="K22" i="4"/>
  <c r="I22" i="4"/>
  <c r="J21" i="4"/>
  <c r="K21" i="4" s="1"/>
  <c r="I21" i="4"/>
  <c r="K20" i="4"/>
  <c r="J20" i="4"/>
  <c r="I20" i="4"/>
  <c r="K19" i="4"/>
  <c r="J19" i="4"/>
  <c r="I19" i="4"/>
  <c r="K18" i="4"/>
  <c r="J18" i="4"/>
  <c r="I18" i="4"/>
  <c r="J17" i="4"/>
  <c r="I17" i="4"/>
  <c r="K17" i="4" s="1"/>
  <c r="J16" i="4"/>
  <c r="I16" i="4"/>
  <c r="K16" i="4" s="1"/>
  <c r="J15" i="4"/>
  <c r="K15" i="4" s="1"/>
  <c r="I15" i="4"/>
  <c r="I14" i="4"/>
  <c r="K14" i="4" s="1"/>
  <c r="K13" i="4"/>
  <c r="I13" i="4"/>
  <c r="K12" i="4"/>
  <c r="J12" i="4"/>
  <c r="I12" i="4"/>
  <c r="J11" i="4"/>
  <c r="I11" i="4"/>
  <c r="K11" i="4" s="1"/>
  <c r="J10" i="4"/>
  <c r="I10" i="4"/>
  <c r="K10" i="4" s="1"/>
  <c r="J9" i="4"/>
  <c r="K9" i="4" s="1"/>
  <c r="I9" i="4"/>
  <c r="I8" i="4"/>
  <c r="K7" i="4"/>
  <c r="J7" i="4"/>
  <c r="I7" i="4"/>
  <c r="K6" i="4"/>
  <c r="I6" i="4"/>
  <c r="K5" i="4"/>
  <c r="I5" i="4"/>
  <c r="J4" i="4"/>
  <c r="I4" i="4"/>
  <c r="K4" i="4" s="1"/>
  <c r="J3" i="4"/>
  <c r="K3" i="4" s="1"/>
  <c r="I3" i="4"/>
  <c r="B55" i="4" s="1"/>
  <c r="G16" i="3"/>
  <c r="F16" i="3"/>
  <c r="H16" i="3" s="1"/>
  <c r="G15" i="3"/>
  <c r="F15" i="3"/>
  <c r="H15" i="3" s="1"/>
  <c r="G7" i="3"/>
  <c r="H7" i="3" s="1"/>
  <c r="F7" i="3"/>
  <c r="G6" i="3"/>
  <c r="F6" i="3"/>
  <c r="H6" i="3" s="1"/>
  <c r="G5" i="3"/>
  <c r="H5" i="3" s="1"/>
  <c r="F5" i="3"/>
  <c r="H4" i="3"/>
  <c r="G4" i="3"/>
  <c r="F4" i="3"/>
  <c r="H3" i="3"/>
  <c r="G3" i="3"/>
  <c r="F3" i="3"/>
  <c r="I30" i="2"/>
  <c r="K29" i="2"/>
  <c r="P27" i="2"/>
  <c r="L27" i="2"/>
  <c r="O27" i="2" s="1"/>
  <c r="J27" i="2"/>
  <c r="J26" i="2"/>
  <c r="L26" i="2" s="1"/>
  <c r="O26" i="2" s="1"/>
  <c r="O25" i="2"/>
  <c r="L25" i="2"/>
  <c r="J25" i="2"/>
  <c r="L24" i="2"/>
  <c r="J24" i="2"/>
  <c r="L23" i="2"/>
  <c r="J23" i="2"/>
  <c r="O22" i="2"/>
  <c r="P22" i="2" s="1"/>
  <c r="L22" i="2"/>
  <c r="J22" i="2"/>
  <c r="P21" i="2"/>
  <c r="L21" i="2"/>
  <c r="O21" i="2" s="1"/>
  <c r="J21" i="2"/>
  <c r="P20" i="2"/>
  <c r="H20" i="2"/>
  <c r="J20" i="2" s="1"/>
  <c r="L20" i="2" s="1"/>
  <c r="O20" i="2" s="1"/>
  <c r="H19" i="2"/>
  <c r="J19" i="2" s="1"/>
  <c r="L19" i="2" s="1"/>
  <c r="O19" i="2" s="1"/>
  <c r="P19" i="2" s="1"/>
  <c r="P29" i="2" s="1"/>
  <c r="J18" i="2"/>
  <c r="L18" i="2" s="1"/>
  <c r="H18" i="2"/>
  <c r="J16" i="10" l="1"/>
  <c r="N364" i="12"/>
  <c r="N366" i="12" s="1"/>
  <c r="C70" i="13"/>
  <c r="C69" i="13"/>
  <c r="H64" i="13"/>
  <c r="H60" i="14"/>
  <c r="O18" i="2"/>
  <c r="O29" i="2" s="1"/>
  <c r="L29" i="2"/>
  <c r="K72" i="4"/>
  <c r="B58" i="4"/>
  <c r="B57" i="4"/>
  <c r="R595" i="12"/>
  <c r="N599" i="12"/>
  <c r="N600" i="12" s="1"/>
  <c r="H29" i="3"/>
  <c r="B61" i="4"/>
  <c r="B56" i="4"/>
  <c r="L86" i="8"/>
  <c r="N87" i="8" s="1"/>
  <c r="L120" i="12"/>
  <c r="M120" i="12" s="1"/>
  <c r="M241" i="12"/>
  <c r="N361" i="12"/>
  <c r="R592" i="12"/>
  <c r="I97" i="28"/>
  <c r="J29" i="2"/>
  <c r="H2" i="11"/>
  <c r="H463" i="11" s="1"/>
  <c r="G463" i="11"/>
  <c r="G473" i="11" s="1"/>
  <c r="C68" i="13"/>
  <c r="D69" i="13" s="1"/>
  <c r="M90" i="8" l="1"/>
  <c r="R606" i="12"/>
  <c r="R597" i="12"/>
  <c r="R605" i="12"/>
  <c r="S605" i="12" s="1"/>
  <c r="H473" i="11"/>
  <c r="L471" i="11"/>
</calcChain>
</file>

<file path=xl/sharedStrings.xml><?xml version="1.0" encoding="utf-8"?>
<sst xmlns="http://schemas.openxmlformats.org/spreadsheetml/2006/main" count="7032" uniqueCount="2547">
  <si>
    <r>
      <rPr>
        <b/>
        <sz val="11"/>
        <color rgb="FFEA4335"/>
        <rFont val="Arial"/>
      </rPr>
      <t xml:space="preserve">
</t>
    </r>
    <r>
      <rPr>
        <b/>
        <sz val="11"/>
        <color rgb="FF000000"/>
        <rFont val="Arial"/>
      </rPr>
      <t>ค้นหาออเดอร์ตัวเอง</t>
    </r>
    <r>
      <rPr>
        <b/>
        <sz val="11"/>
        <color rgb="FFEA4335"/>
        <rFont val="Arial"/>
      </rPr>
      <t xml:space="preserve">  Ctrl + f (⌘ + f ใน Mac) แล้วพิมพ์ @แอคตัวเอง
</t>
    </r>
    <r>
      <rPr>
        <b/>
        <sz val="11"/>
        <color rgb="FF000000"/>
        <rFont val="Arial"/>
      </rPr>
      <t>ดูยอดมัดจำที่เหลือได้ที่</t>
    </r>
    <r>
      <rPr>
        <b/>
        <sz val="11"/>
        <color rgb="FFEA4335"/>
        <rFont val="Arial"/>
      </rPr>
      <t xml:space="preserve"> Column D </t>
    </r>
  </si>
  <si>
    <t xml:space="preserve">Twitter </t>
  </si>
  <si>
    <t>รายการ</t>
  </si>
  <si>
    <t>รูปแบบการจัดส่ง</t>
  </si>
  <si>
    <t>ยอดที่ต้องชำระ</t>
  </si>
  <si>
    <t>สถานะของ</t>
  </si>
  <si>
    <t>Tracking No.</t>
  </si>
  <si>
    <t>Link tracking</t>
  </si>
  <si>
    <t xml:space="preserve">Received </t>
  </si>
  <si>
    <t>@khz2000s</t>
  </si>
  <si>
    <t xml:space="preserve">Album - AESPA </t>
  </si>
  <si>
    <t>REG</t>
  </si>
  <si>
    <t>ครบ</t>
  </si>
  <si>
    <t>จัดส่งแล้ว</t>
  </si>
  <si>
    <t>OB219703253TH</t>
  </si>
  <si>
    <t>https://track.thailandpost.co.th/?trackNumber=OB219703253TH</t>
  </si>
  <si>
    <t>@Fantaariana</t>
  </si>
  <si>
    <t>OB219703240TH</t>
  </si>
  <si>
    <t>https://track.thailandpost.co.th/?trackNumber=OB219703240TH</t>
  </si>
  <si>
    <t>@hwycrm</t>
  </si>
  <si>
    <t>OB219703236TH</t>
  </si>
  <si>
    <t>https://track.thailandpost.co.th/?trackNumber=OB219703236TH</t>
  </si>
  <si>
    <t>@scottishfei</t>
  </si>
  <si>
    <t xml:space="preserve">Album - RVV </t>
  </si>
  <si>
    <t>OB219703182TH</t>
  </si>
  <si>
    <t>https://track.thailandpost.co.th/?trackNumber=OB219703182TH</t>
  </si>
  <si>
    <t>@spiderskh</t>
  </si>
  <si>
    <t>Album - Sticky Shopee
johnny : jaehyun</t>
  </si>
  <si>
    <t>OB219703222TH</t>
  </si>
  <si>
    <t>https://track.thailandpost.co.th/?trackNumber=OB219703222TH</t>
  </si>
  <si>
    <t>@ten10p1</t>
  </si>
  <si>
    <t>Album - Sticky Shopee johnny : jaehyun</t>
  </si>
  <si>
    <t>OB219703219TH</t>
  </si>
  <si>
    <t>https://track.thailandpost.co.th/?trackNumber=OB219703219TH</t>
  </si>
  <si>
    <t>@jayjedouleo</t>
  </si>
  <si>
    <t>Album - Sticky Shopee All doyoung</t>
  </si>
  <si>
    <t>RL265659163TH</t>
  </si>
  <si>
    <t>https://track.thailandpost.co.th/?trackNumber=RL265659163TH</t>
  </si>
  <si>
    <t>@Panatsana1</t>
  </si>
  <si>
    <t xml:space="preserve">Album - Sticky Shopee
haechan : haechan </t>
  </si>
  <si>
    <t>OB219703196TH</t>
  </si>
  <si>
    <t>https://track.thailandpost.co.th/?trackNumber=OB219703196TH</t>
  </si>
  <si>
    <t>@mqfrien</t>
  </si>
  <si>
    <t>Album - Sticky Shopee haechan : johnny</t>
  </si>
  <si>
    <t>RL265659150TH</t>
  </si>
  <si>
    <t>https://track.thailandpost.co.th/?trackNumber=RL265659150TH</t>
  </si>
  <si>
    <t>@s21_TT</t>
  </si>
  <si>
    <t xml:space="preserve"> OB219703205TH</t>
  </si>
  <si>
    <t>https://track.thailandpost.co.th/?trackNumber=OB219703205TH</t>
  </si>
  <si>
    <t>K.ณัชชา</t>
  </si>
  <si>
    <t xml:space="preserve">Winter card ver. Sync </t>
  </si>
  <si>
    <t>RL265659146TH</t>
  </si>
  <si>
    <t>https://track.thailandpost.co.th/?trackNumber=RL265659146TH</t>
  </si>
  <si>
    <t>📌สำคัญ โปรดอ่าน</t>
  </si>
  <si>
    <r>
      <rPr>
        <b/>
        <sz val="11"/>
        <color rgb="FFEA4335"/>
        <rFont val="Arial"/>
      </rPr>
      <t xml:space="preserve">
</t>
    </r>
    <r>
      <rPr>
        <b/>
        <sz val="11"/>
        <color theme="1"/>
        <rFont val="Arial"/>
      </rPr>
      <t xml:space="preserve">*การชำระมัดจำยอดที่เหลือ 
</t>
    </r>
    <r>
      <rPr>
        <b/>
        <sz val="11"/>
        <color rgb="FF0000FF"/>
        <rFont val="Arial"/>
      </rPr>
      <t xml:space="preserve">- หากสินค้าเป็นพรีออเดอร์ เราจะเมนชั่นไปแจ้งเตือนเมื่อของถึงไทย </t>
    </r>
    <r>
      <rPr>
        <b/>
        <sz val="10"/>
        <color rgb="FF0000FF"/>
        <rFont val="Arial"/>
      </rPr>
      <t>(หากมีการเปลี่ยนชื่อแอค รบกวนDMมาบอกเค้าทีนะคะ)</t>
    </r>
    <r>
      <rPr>
        <b/>
        <sz val="11"/>
        <color rgb="FF0000FF"/>
        <rFont val="Arial"/>
      </rPr>
      <t xml:space="preserve"> 
หรือถ้าหากต้องการชำระยอดที่เหลือก่อนถึงไทย ทักDM มาได้เลยค่า</t>
    </r>
    <r>
      <rPr>
        <b/>
        <sz val="11"/>
        <color rgb="FF4A86E8"/>
        <rFont val="Arial"/>
      </rPr>
      <t xml:space="preserve">
- หากเป็นสินค้าพร้อมส่งแล้วเราจะแจ้งเตือน 1 วันก่อนจัดส่ง
</t>
    </r>
    <r>
      <rPr>
        <b/>
        <sz val="11"/>
        <color rgb="FFEA4335"/>
        <rFont val="Arial"/>
      </rPr>
      <t xml:space="preserve">
*ไม่ยกเลิกสินค้าทุกกรณีนะคะ 
หากต้องการยกเลิกสินค้าในกรณีที่ยังเหลือเงินมัดจำ
ต้องหาคนอื่นมารับสิทธิ์แทนเท่านั้นนะคะ*</t>
    </r>
  </si>
  <si>
    <r>
      <rPr>
        <b/>
        <sz val="10"/>
        <rFont val="Arial"/>
      </rPr>
      <t xml:space="preserve">•ไม่รับเคลมทุกกรณีที่ไม่ใช่ความผิดจากทางเรา 
เช่น มุมบั้มเสียจากทางโรงงานตั้งแต่แรก  หรือขนส่งจากการนำเข้า⚠️
หากมีความเสียหายจากกรณีข้างต้น เราจะอัพเดตผ่าน </t>
    </r>
    <r>
      <rPr>
        <b/>
        <u/>
        <sz val="10"/>
        <color rgb="FF1155CC"/>
        <rFont val="Arial"/>
      </rPr>
      <t>#junivaupdate</t>
    </r>
    <r>
      <rPr>
        <b/>
        <sz val="10"/>
        <rFont val="Arial"/>
      </rPr>
      <t xml:space="preserve"> ให้ได้ทราบนะคะ
•แนะนำ unboxing ถ่ายคลิปตั้งแต่เปิดกล่อง จนถึงแกะพัสดุเสร็จ เพื่อเป็นหลักฐานในการขอเคลม 
(ห้ามตัดต่อ ห้ามเร่งสปีด ขอเป็นคลิปยาว ต้องเห็นคลิประหว่างแกะ100% มิเช่นนั้นขออนุญาตไม่รับเคลมนะคะ)
•ความเสียหายจากขนส่งเราขออนุญาตไม่รับเคลมนะคะ 🙏🏻
𓂂𓏸   =͟͟͞♡  ☂︎    ♥︎     ◡̈ </t>
    </r>
  </si>
  <si>
    <r>
      <rPr>
        <b/>
        <sz val="12"/>
        <color theme="1"/>
        <rFont val="Arial"/>
      </rPr>
      <t xml:space="preserve">ติดตามของที่ซื้อหรือพรีกับเราได้ผ่าน </t>
    </r>
    <r>
      <rPr>
        <b/>
        <u/>
        <sz val="12"/>
        <color rgb="FF1155CC"/>
        <rFont val="Arial"/>
      </rPr>
      <t xml:space="preserve">#junivaupdate </t>
    </r>
    <r>
      <rPr>
        <b/>
        <sz val="12"/>
        <color theme="1"/>
        <rFont val="Arial"/>
      </rPr>
      <t xml:space="preserve">
หรือทัก DM มาถามได้ตลอดค่า </t>
    </r>
  </si>
  <si>
    <t>รายการสินค้า</t>
  </si>
  <si>
    <t>จัดส่งครบ</t>
  </si>
  <si>
    <t>จีเวล 2021 ที่สั่ง</t>
  </si>
  <si>
    <t>รายการแจกของ 💝</t>
  </si>
  <si>
    <t xml:space="preserve">สุ่มแล้ว </t>
  </si>
  <si>
    <t>ผู้โชคดี</t>
  </si>
  <si>
    <t>สถานะติดตามของ</t>
  </si>
  <si>
    <t>ปก</t>
  </si>
  <si>
    <t>ktown</t>
  </si>
  <si>
    <t>หิ้ว</t>
  </si>
  <si>
    <t>ซื้อทั้งหมด</t>
  </si>
  <si>
    <t>มีเจ้าของ</t>
  </si>
  <si>
    <t>เหลือ</t>
  </si>
  <si>
    <t>แทฮัน</t>
  </si>
  <si>
    <t>ซื้อร้านป้า /เอ้บ</t>
  </si>
  <si>
    <t>ของตัวเอง</t>
  </si>
  <si>
    <t>hello future withfans 3</t>
  </si>
  <si>
    <t>ของแจก</t>
  </si>
  <si>
    <t>เงื่อนไข</t>
  </si>
  <si>
    <t>ประกาศวันไหน</t>
  </si>
  <si>
    <t>แฮชาน</t>
  </si>
  <si>
    <t>แจก JEWEL ปกเจโน่ การ์ดจีซอง</t>
  </si>
  <si>
    <t>https://twitter.com/_juniva/status/1474734439297024000?s=21</t>
  </si>
  <si>
    <t>สุ่ม 26/12 9pm</t>
  </si>
  <si>
    <t>@Mamusic3</t>
  </si>
  <si>
    <t>SSGT 2022</t>
  </si>
  <si>
    <t>จีซอง</t>
  </si>
  <si>
    <t xml:space="preserve">แจก JEWEL ปกเจโน่ การ์ดจีซอง	</t>
  </si>
  <si>
    <t>https://twitter.com/_juniva/status/1481898049371017220?s=20</t>
  </si>
  <si>
    <t xml:space="preserve">สุ่ม 15/01/2021 / 10pm </t>
  </si>
  <si>
    <t xml:space="preserve"> @BABIERJ6</t>
  </si>
  <si>
    <t>จองอู</t>
  </si>
  <si>
    <t>แจก JEWEL ปกมาร์ค การ์ดโดยอง</t>
  </si>
  <si>
    <t>https://twitter.com/_juniva/status/1481898049371017220?s=21</t>
  </si>
  <si>
    <t>@PoR_Wipada</t>
  </si>
  <si>
    <t xml:space="preserve">ไซน์ Shopee Favorite </t>
  </si>
  <si>
    <t>มาร์ค</t>
  </si>
  <si>
    <t>แจก 300 บาท 100/คน</t>
  </si>
  <si>
    <t>https://twitter.com/_juniva/status/1466285285512077312?s=20</t>
  </si>
  <si>
    <t>สุ่มตอนบั้มถึงไทย</t>
  </si>
  <si>
    <t>โอนแล้ว</t>
  </si>
  <si>
    <t>เจโน่</t>
  </si>
  <si>
    <t>แจก 1000 บาท  500/คน</t>
  </si>
  <si>
    <t>https://twitter.com/_juniva/status/1490664793472405505?s=20&amp;t=aSaNKlr1-NbXv0A5Sx8GHg</t>
  </si>
  <si>
    <t xml:space="preserve">สุ่ม 08/02/2021 </t>
  </si>
  <si>
    <t xml:space="preserve">@hungrjf
@mymarshmell0w
</t>
  </si>
  <si>
    <t>ไซน์ NCT2021 Universe</t>
  </si>
  <si>
    <t>แจมิน</t>
  </si>
  <si>
    <t xml:space="preserve">แจก 200 บาท 100/คน </t>
  </si>
  <si>
    <t>https://twitter.com/_juniva/status/1485956921375227911?s=20</t>
  </si>
  <si>
    <t xml:space="preserve">@nrkmyy
@t_t0ey
</t>
  </si>
  <si>
    <t>ED375337846TH</t>
  </si>
  <si>
    <t>โดยอง</t>
  </si>
  <si>
    <t>แจกบั้มPHOTOBOOK  3 บั้ม</t>
  </si>
  <si>
    <t>https://twitter.com/juliliniji/status/1471809636239953922?s=20</t>
  </si>
  <si>
    <t>สุ่มหลัง Mumo ประกาศไซน์</t>
  </si>
  <si>
    <t xml:space="preserve">@jjanraweez
@spwnbb
@Meen_2206
</t>
  </si>
  <si>
    <t>กำลังแพค</t>
  </si>
  <si>
    <t>NCT2021 Universe Jewel</t>
  </si>
  <si>
    <t>แจฮยอน</t>
  </si>
  <si>
    <t xml:space="preserve">แจก ชุด FCMM </t>
  </si>
  <si>
    <t>https://twitter.com/_juniva/status/1469490301827907584?s=20</t>
  </si>
  <si>
    <t xml:space="preserve">สุ่ม 12.12 / 10pm </t>
  </si>
  <si>
    <t>@ppxxrpg</t>
  </si>
  <si>
    <t>กำลังส่งมาไทย</t>
  </si>
  <si>
    <t>อินจุน</t>
  </si>
  <si>
    <t>SSGT PHOTO PACK</t>
  </si>
  <si>
    <t>https://twitter.com/_juniva/status/1489483453565640704?s=20&amp;t=aSaNKlr1-NbXv0A5Sx8GHg</t>
  </si>
  <si>
    <t xml:space="preserve">@aolaboon
</t>
  </si>
  <si>
    <t>รอทางเว็บจัดส่ง</t>
  </si>
  <si>
    <t>NCT2021 Universe Jewel ยอด Haechan</t>
  </si>
  <si>
    <t>แทยง</t>
  </si>
  <si>
    <t>แจก SPECIAL AR TICKET SET 1 รางวัล</t>
  </si>
  <si>
    <t>https://twitter.com/_juniva/status/1476589793731497988?s=20</t>
  </si>
  <si>
    <t>สุ่มหลังปิดฟอร์ม</t>
  </si>
  <si>
    <t>@littlemamiie</t>
  </si>
  <si>
    <t>𝐆𝐢𝐯𝐞𝐚𝐰𝐚𝐲 𝐇𝐍𝐘 𝟐𝟎𝟐𝟐</t>
  </si>
  <si>
    <t>https://twitter.com/_juniva/status/1477537477640347650?s=20</t>
  </si>
  <si>
    <t xml:space="preserve">สุ่ม 09/01/2021 / 10pm </t>
  </si>
  <si>
    <t>@nrkmyy
@spttx
@_ISJ2018</t>
  </si>
  <si>
    <t>หาร fcmm x nct dream Christmas collaboration kit</t>
  </si>
  <si>
    <t xml:space="preserve">ตุ๊กตากมโดลี 3 ตัว </t>
  </si>
  <si>
    <t>สุ่มให้กับคนที่สั่งจีเวลปกแฮช</t>
  </si>
  <si>
    <t>@BJ_AROHA - กมโดลี
@hazhpx - Recording
@teqwealth - กมโดลีนอนหลับ</t>
  </si>
  <si>
    <t xml:space="preserve">แจก 300 บาท 100/คน	</t>
  </si>
  <si>
    <t>https://twitter.com/_juniva/status/1481460998942834695?s=20</t>
  </si>
  <si>
    <t xml:space="preserve">สุ่ม 15/02/2021 / 10pm </t>
  </si>
  <si>
    <t>[เปิดพรี]  SMCU EXPRESS MD</t>
  </si>
  <si>
    <t>หลังขายหมด</t>
  </si>
  <si>
    <t>ซื้อบบั้มแกะของอื่นๆ</t>
  </si>
  <si>
    <r>
      <rPr>
        <b/>
        <u/>
        <sz val="10"/>
        <color rgb="FFF4CCCC"/>
        <rFont val="Arial"/>
      </rPr>
      <t xml:space="preserve">[พรี] SM 2022 SSGT PHOTO PACK        </t>
    </r>
    <r>
      <rPr>
        <b/>
        <sz val="10"/>
        <color rgb="FFF4CCCC"/>
        <rFont val="Arial"/>
      </rPr>
      <t xml:space="preserve">                
                        </t>
    </r>
  </si>
  <si>
    <t>@Ten10p1</t>
  </si>
  <si>
    <t>เจโน่ โดยอง แจฮยอน จีซอง</t>
  </si>
  <si>
    <t>@babywinns</t>
  </si>
  <si>
    <t>ดยอง 
แจมิน
ซองชาน
ยูตะ
จองอู 
คุน
เสี่ยวจวิ้น
แจฮยอน
โชทาโร่
เเฮชาน
โดยอง
แทอิล</t>
  </si>
  <si>
    <t>@justboringuy</t>
  </si>
  <si>
    <t>อินจุน แฮช ม้าค</t>
  </si>
  <si>
    <r>
      <rPr>
        <b/>
        <sz val="11"/>
        <color rgb="FF000000"/>
        <rFont val="Arial"/>
      </rPr>
      <t xml:space="preserve">ค้นหาออเดอร์ตัวเอง  </t>
    </r>
    <r>
      <rPr>
        <b/>
        <sz val="11"/>
        <color theme="5"/>
        <rFont val="Arial"/>
      </rPr>
      <t>Ctrl + f (⌘ + f ใน Mac) แล้วพิมพ์ @แอคตัวเอง</t>
    </r>
    <r>
      <rPr>
        <b/>
        <sz val="11"/>
        <color rgb="FF000000"/>
        <rFont val="Arial"/>
      </rPr>
      <t xml:space="preserve">
ดูยอดมัดจำที่เหลือได้ที่ </t>
    </r>
    <r>
      <rPr>
        <b/>
        <sz val="11"/>
        <color theme="5"/>
        <rFont val="Arial"/>
      </rPr>
      <t>Column F</t>
    </r>
  </si>
  <si>
    <t>ประทับเวลา</t>
  </si>
  <si>
    <t>Twitter / FB</t>
  </si>
  <si>
    <t>สินค้าที่สั่ง</t>
  </si>
  <si>
    <t>ราคา</t>
  </si>
  <si>
    <t>จำนวน</t>
  </si>
  <si>
    <t>ยอดทั้งหมด</t>
  </si>
  <si>
    <t>ชำระแล้ว</t>
  </si>
  <si>
    <t>เหลือยอดที่ต้องชำระ</t>
  </si>
  <si>
    <t>ที่อยู่จัดส่ง</t>
  </si>
  <si>
    <t>หลักฐานการโอน</t>
  </si>
  <si>
    <t>ลำดับเมม</t>
  </si>
  <si>
    <t>หลักฐาน</t>
  </si>
  <si>
    <t>@smilee_46</t>
  </si>
  <si>
    <t>Set PHOTOBOOK A + B ver</t>
  </si>
  <si>
    <t>ใน dm</t>
  </si>
  <si>
    <t>เขียนหน้ากล่องว่า"ผู้ใชคดีที่ร่วมเล่นกิจกรรม"</t>
  </si>
  <si>
    <t>@xavier_survivor</t>
  </si>
  <si>
    <t>EMS</t>
  </si>
  <si>
    <t>https://drive.google.com/open?id=1dcZjYJ_rJVALj8omkda6O9aTuBoBjNhH
https://drive.google.com/open?id=1EizIQ6lCsyGQiZsxMnQRNlOrhT80x9AP</t>
  </si>
  <si>
    <t>@vanillasky200</t>
  </si>
  <si>
    <t>https://drive.google.com/open?id=1QWW0ko59UqDpxzM6FFZpV--QR8q9gb7R</t>
  </si>
  <si>
    <t>@lxzwindinjuly</t>
  </si>
  <si>
    <t>https://drive.google.com/open?id=1Z9Y_6OiX83GL654rnmiN2sp5ezKG6nx2
https://drive.google.com/open?id=1IMG4ZuPEhoh3RQHD9IX8KU10y7O8kQR1</t>
  </si>
  <si>
    <t>21/1/2022, 22:59:40</t>
  </si>
  <si>
    <t>@hxrizxn_f</t>
  </si>
  <si>
    <t>PHOTOBOOK B ver</t>
  </si>
  <si>
    <t>https://drive.google.com/open?id=1q1O_CAFU3yWkGmc3cYu5-e2-T7v0bQhq</t>
  </si>
  <si>
    <t>@ammiesz_</t>
  </si>
  <si>
    <t>Set PHOTOBOOK A + B ver แกะ1</t>
  </si>
  <si>
    <t>โซ จองฮวาน</t>
  </si>
  <si>
    <t>DM</t>
  </si>
  <si>
    <t>@mamoods</t>
  </si>
  <si>
    <t>Set PHOTOBOOK A + B ver (แกะ A ver)</t>
  </si>
  <si>
    <t xml:space="preserve">ฮยอนซอก ถ้าไม่มีรับ มุหวาน จองอู แจฮยอก </t>
  </si>
  <si>
    <t>https://drive.google.com/open?id=1A8QKaFj8Hocbi33C4QU2W_IrSWOoH-Ns</t>
  </si>
  <si>
    <r>
      <rPr>
        <b/>
        <sz val="11"/>
        <color rgb="FF000000"/>
        <rFont val="Arial"/>
      </rPr>
      <t xml:space="preserve">ค้นหาออเดอร์ตัวเอง  </t>
    </r>
    <r>
      <rPr>
        <b/>
        <sz val="11"/>
        <color theme="5"/>
        <rFont val="Arial"/>
      </rPr>
      <t>Ctrl + f (⌘ + f ใน Mac) แล้วพิมพ์ @แอคตัวเอง</t>
    </r>
    <r>
      <rPr>
        <b/>
        <sz val="11"/>
        <color rgb="FF000000"/>
        <rFont val="Arial"/>
      </rPr>
      <t xml:space="preserve">
ดูยอดมัดจำที่เหลือได้ที่ </t>
    </r>
    <r>
      <rPr>
        <b/>
        <sz val="11"/>
        <color theme="5"/>
        <rFont val="Arial"/>
      </rPr>
      <t>Column F</t>
    </r>
  </si>
  <si>
    <t>ลงรอบไหน</t>
  </si>
  <si>
    <t>ลำดับการ์ด</t>
  </si>
  <si>
    <t>NCT The 3rd Album UNIVERSE รอบไซน์</t>
  </si>
  <si>
    <t>MUMO</t>
  </si>
  <si>
    <t>เจโน่
โดยอง
แจฮยอน
จีซอง</t>
  </si>
  <si>
    <t>reg</t>
  </si>
  <si>
    <t xml:space="preserve">ธัญญาเรศ แก้วแสงอ่อน 63/13 บ้านดงเสียว ต.โพนงาม อ.อากาศอำนวย จ.สกลนคร 47170 Tel.0969565360 </t>
  </si>
  <si>
    <t>https://drive.google.com/open?id=12QlQVTIWwhJ_zQqCH7X7DKKljCaLPRjZ</t>
  </si>
  <si>
    <t>@jjkmy23</t>
  </si>
  <si>
    <t>โดยอง แจมิน แจฮยอน เจโน่ จองอู อินจุน แทยง มาร์ค แฮชาน เตน คุณ จอห์นนี่</t>
  </si>
  <si>
    <t>Mathavee Kamiya  083-4747462 886/283 ซอย8 หมู่บ้านพาทิโอลาดกระบัง ถ.หลวงแพ่ง แขวงทับยาว เขตลาดกระบัง กทม 10520</t>
  </si>
  <si>
    <t>https://drive.google.com/open?id=1aSCzJjjaTW_WItiEpfwR1ekuB4JDyWpw</t>
  </si>
  <si>
    <t>ยูตะ</t>
  </si>
  <si>
    <t>@mymarshmell0w</t>
  </si>
  <si>
    <t>โดยอง เจโน่ อินจุน แจมิน แฮชาน จีซอง มาร์ค แทยง จองอู เตนล์ ยูตะ เซียวจวิ้น</t>
  </si>
  <si>
    <t>311/109 ซอย17 หมู่บ้านคาซ่าซิตี้ดอนเมือง ถนนเทิดราชัน แขวงสีกัน เขตดอนเมือง กรุงเทพฯ 10210  0875694626 บัวชมพู</t>
  </si>
  <si>
    <t>https://drive.google.com/open?id=1nbt2OVeaDoqK945OCVy3HwuNzilV3TxX</t>
  </si>
  <si>
    <t>@mimwqz</t>
  </si>
  <si>
    <t>จองอู โดยอง แฮชาน อินจุน แจฮยอน แจมิน จีซอง หยางหยาง โชทาโร่ เตนล์ ซองชาน เจโน่</t>
  </si>
  <si>
    <t>กัลยารัตน์ วรพจน์พิพัฒน์
209 ม.7 ต.หนองกบ อ.บ้านโป่ง จ.ราชบุรี 70110
โทร. 0994159472</t>
  </si>
  <si>
    <t>https://drive.google.com/open?id=1F_TcJEYzOuAm-rYBrOwpWvOxJZiYrkss</t>
  </si>
  <si>
    <t>จอนนี่</t>
  </si>
  <si>
    <t>@ppuuyyyy</t>
  </si>
  <si>
    <t>ซองชาน</t>
  </si>
  <si>
    <t>โดยอง แจฮยอน จีซอง  ซองชาน เจโน่ ยูตะ แทยง มาร์ค แฮชาน หยางหยาง คุน เฮนเดอรี่</t>
  </si>
  <si>
    <t>ณัฐธิมา สุวรรณขันธ์ 
(ไม่ต้องรอคนรับวางไว้ด้านในได้เลย)
24/525 หมู่บ้านอยู่เจริญ ซ.วิภาวดี37 ถ.วิภาวดีรังสิต แขวงสนามบิน เขตดอนเมือง กรุงเทพ 10210 
0622391441</t>
  </si>
  <si>
    <t>https://drive.google.com/open?id=1vejz6Cu56jCuyfN8abWjAtNcfZSr-04z</t>
  </si>
  <si>
    <t>@keepheadafloat</t>
  </si>
  <si>
    <t xml:space="preserve"> โดยอง แจฮยอน เจโน่ แจมิน แทยง ยูตะ มาร์ค จอนนี่ จองอู จีซอง เตนล์ คุน. เฮนเดอรี่ หยางหยาง เหรินจวิ้นแฮชาน เชียวจวิ้น ซองชาน โชทาโร่ แทอิล เฉินเล่อ</t>
  </si>
  <si>
    <t>ชนวรรณ สีดา 
28/3 ม.3 ต.บางบุตร อ.บ้านค่าย จ.ระยอง 21120
เบอร์ : 093-460 5723</t>
  </si>
  <si>
    <t>https://drive.google.com/open?id=1PkYffKi588VCgB1N85s9JjuMAfZI_LBo</t>
  </si>
  <si>
    <t>แทอิล</t>
  </si>
  <si>
    <t>@khyb1997</t>
  </si>
  <si>
    <t>เซี้ยวจวิ้น</t>
  </si>
  <si>
    <t>1.แจฮยอน 2.เซียวจวิ้น 3.แจมิน 4.เจโน่ 5.มาร์ค 6.แทยง
7.คุน 8.โดยอง 9.ซองชาน 10.จองอู 11.เหรินจวิ้น 12.หยางหยาง</t>
  </si>
  <si>
    <t>ธิติมา จิตรธรรม
14/1 หมู่1 ต.ท่าคล้อ อ.แก่งคอย จ.สระบุรี 18110
เบอร์โทร 0836194191</t>
  </si>
  <si>
    <t>https://drive.google.com/open?id=12btFZtFywVT3sCN-s8Ny8VAYOqsZvI3A</t>
  </si>
  <si>
    <t xml:space="preserve">30/11/2021, 20:45 </t>
  </si>
  <si>
    <t xml:space="preserve">@husbityli
 </t>
  </si>
  <si>
    <t>เเฮชาน เเจมิน เจโน่ เหรินจวิ้น มาร์ค จีซอง โดยอง เเทยง ยูตะ จองอู เเจฮยอน เตนล์ เซียวจวิ้น เฮนเดอรี่ หยางๆ</t>
  </si>
  <si>
    <t xml:space="preserve"> ชื่อ นางสาว ณัฐชินี ประเสริฐกุล 
10 (เก่า 39/57)  หมู่บ้านโอษธิศ 1  ซ.โชคชัย 4 ซ.31/1 แยก 2  สุดซอยบ้านติดต้นไม้ใหญ่
แขวงลาดพร้าว เขตลาดพร้าว กรุงเทพฯ  10230
เบอร์โทร : 095-384-0698</t>
  </si>
  <si>
    <t>https://drive.google.com/file/d/1mkstTHoDsy8SxJIQ2lQacBbgzN50JGlD/view?usp=sharing</t>
  </si>
  <si>
    <t>@bobokp</t>
  </si>
  <si>
    <t>แทยง ยูตะ เจโน่ แจฮยอน มาร์ค โดยอง จอห์นนี่ แจมิน เหรินจวิ้น แฮชาน เซียวจวิ้น เฮนเดอรี่</t>
  </si>
  <si>
    <t>นันทนา ก๋าทองทุ่ง (เกื้อ/ของโบ)  2/41 ซ.2 ถ.พหลโยธิน 40 แยก 2 แขวงเสนานิคม เขตจตุจักร กรุงเทพมหานคร 10900  094-742-5036</t>
  </si>
  <si>
    <t>https://drive.google.com/open?id=12JrV_lSzLdCYKMyVcXz6nWjDfjRU3WxK</t>
  </si>
  <si>
    <t>@PppPlamy</t>
  </si>
  <si>
    <t>ยูตะ
เซียวจวิ้น</t>
  </si>
  <si>
    <t>บั้มที่1 เเจฮยอน เจโน่ ยูตะ ซองชาน เเทยง เเจมิน เตนล์ คุนเกอ เเฮชาน มาร์ค จีซอง หยางหยาง
บั้มที่2 โดยอง เเจมิน เเทยง เซียวจวิ้น เตนล์  เจโน่ มาร์ค จองอู เเฮชาน  อินจุน ยูตะ  โชทาโร่ หยางหยาง</t>
  </si>
  <si>
    <t>พิญดา จันทร์สำราญ
บ.25 ม.6 ต. สวาท อ. เลิงนกทา 
จ. ยโสธร 35120 
เบอร์ 0803907672</t>
  </si>
  <si>
    <t>https://drive.google.com/open?id=1fV9UaoKTtCP_-Om6HDZMrLC07BsLV2Ux</t>
  </si>
  <si>
    <t>@bammppnn</t>
  </si>
  <si>
    <t>เจโน่ มาร์ค แจมิน ชองชาน โชทาโร่ แจฮยอน แทยง แทอิล เตนล์ เซียวจุน หยางหยาง</t>
  </si>
  <si>
    <t>ภัทราพร เลอวิศิษฎ์ 
73/18 ม.พฤภิรมย์ รีเจ้นท์ ปิ่นเกล้า ต.บางคูเวียง อ.บางกรวย จ.นนทบุรี 11130 0627905918</t>
  </si>
  <si>
    <t>https://drive.google.com/open?id=1oX-L6uGv0frYBycY7vLVdpphbo1yGmEH</t>
  </si>
  <si>
    <t xml:space="preserve">@PSTT_YING </t>
  </si>
  <si>
    <t>:แฮชาน แจมิน เจโน่ แจฮยอน แทยง ซองชาน จีซอง มาร์ค โดยอง ยูตะ จอห์นนี่ เซียวจวิ้น
:แจมิน เจโน่ แฮชาน มาร์ค จีซอง แทยง แจฮยอน โดยอง เซียวจวิ้น ยูตะ จองอู ซองชาน</t>
  </si>
  <si>
    <t>"พฤกษา ทำท่วม
21/5 ซ.ป่ากล้วย1 ถ.กำแพงเพชร2 แขวงจตุจักร เขตจตุจักร กทม 10900
T.0628672523"</t>
  </si>
  <si>
    <t>https://drive.google.com/open?id=1wVbMey-ZlsSyQ-eZqUzMNC__nlAyBPGo</t>
  </si>
  <si>
    <t>15/12/2021, 17:41:51</t>
  </si>
  <si>
    <t>@Allido7</t>
  </si>
  <si>
    <t>แทยง แจฮยอน โดยอง เจโน่ แจมิน มาร์ค จองอู เตนล์ แฮชาน จีซอง อินจุน ซองชาน โชทาโร่ เหรินจวิ้น หยางหยาง ยูตะ เฮนเดอรี่ คุน จอห์นนี่ แทอิล เฉินเล่อ</t>
  </si>
  <si>
    <t>"วราภรณ์ สืบวงศ์สุวรรณ์
141/61 โครงการพลัสคอนโดมิเนียมอยุธยา 1 (ตรงข้ามตลาดแกรนด์) หมู่ 1 ต.ธนู อ.อุทัย จ.พระนครศรีอยุธยา 13000
0881546009"</t>
  </si>
  <si>
    <t>https://drive.google.com/open?id=1PAQW3E0I85-m89P5QKRPIKWPpqUx1_Pz</t>
  </si>
  <si>
    <t>16/12/2021, 19:31:08</t>
  </si>
  <si>
    <t>@wanttosleep__</t>
  </si>
  <si>
    <t>แจฮยอน แฮชาน มาร์ค แทยง ซองชาน จีซอง โดยอง เจโน่ แจมิน ยูตะ เซียวจวิ้น อินจุน.....</t>
  </si>
  <si>
    <t>ทัศนีม ที่อยู่ 156 ม.9 ต.ตาเนาะปูเตะ อ.บันนังสตา จ.ยะลา 95130 เบอร์ 0856881346</t>
  </si>
  <si>
    <t>ปณ</t>
  </si>
  <si>
    <t>https://drive.google.com/open?id=1R_2Kjc6DSu-kAXN8xSjCOLfwObeoPlR0</t>
  </si>
  <si>
    <t>เฉินเล่อ</t>
  </si>
  <si>
    <t>17/12/2021, 17:53:48</t>
  </si>
  <si>
    <t xml:space="preserve">@idkwhynana </t>
  </si>
  <si>
    <t xml:space="preserve">Jeno Jaehyun Jaemin Doyoung  Taeyong Jungwoo Sungchan  Jisung Renjun Mark Heachan Hendery </t>
  </si>
  <si>
    <t xml:space="preserve">Waraphorn Mini  182/2 ซอยลาดพร้าว80แยก14 ถนนลาดพร้าว แขวงวังทองหลาง เขตวังทองหลาง กทม. 10310 tel.0992573366 </t>
  </si>
  <si>
    <t>https://drive.google.com/open?id=1O_He4jpSzl7j_sKyIeECb8eaW6sFHXh0</t>
  </si>
  <si>
    <t>เซียวจวิ้น</t>
  </si>
  <si>
    <t>17/12/2021, 18:25:00</t>
  </si>
  <si>
    <t xml:space="preserve">@onyoury_okk
</t>
  </si>
  <si>
    <t>มาร์ค แจมิน เจโน่ แจฮยอน โดยอง แทยง จีซอง อินจุน เตนล์ จองอู แฮชาน ซองชาน</t>
  </si>
  <si>
    <t>จินดาภา แก้วรักษา 20แยก2ประชาอุทิศ22 เขต/แขวงราษฎร์บูรณะ กรุงเทพ10140 เบอร์0869961669</t>
  </si>
  <si>
    <t>https://drive.google.com/open?id=1iceuOdXbrBFvyQx8kJTXNnz1dDhbEca6</t>
  </si>
  <si>
    <t>หยางหยาง</t>
  </si>
  <si>
    <t>@Pang_Suphmas</t>
  </si>
  <si>
    <t>เจโน่,แจฮยอน,แจมิน,โดยอง,ยูตะ,แทยง,จีซอง,มาร์ค,แฮชาน,จองอู,เหรินจวิ้น,เซียวจวิ้น</t>
  </si>
  <si>
    <t>ศุภมาส ใหม่เอียด
84/1 ม.6 ต.ลำพูน อ.บ้านนาสาร จ.สุราษฎร์ธานี 84120
0994796471</t>
  </si>
  <si>
    <t>https://drive.google.com/open?id=1lSjLiJ_2RBE191gUtd1JG_cbVMot9RSS</t>
  </si>
  <si>
    <t>คุน</t>
  </si>
  <si>
    <t>@mmxntrx</t>
  </si>
  <si>
    <t>โชทาโร่</t>
  </si>
  <si>
    <t>แจมิน เจโน่ แจฮยอน โดยอง เตนล์ จีซอง อินจุน แทยง มาร์ค จองอู แฮชาน ซองชาน โชทาโร่ เฮนเดอรี่ เซียวจวิ้น หยางหยาง เฉินเล่อ จอห์นนี่ ยูตะ คุน แทอิล</t>
  </si>
  <si>
    <t>มินตรา กัณหาชาติ (0941344614) 
62/72 ม.7 ม.เดอะคัลเลอร์สเฟส3 ต.ไทรน้อย อ.ไทรน้อย จ.นนทบุรี 11150</t>
  </si>
  <si>
    <t>เฮนเดอรี่</t>
  </si>
  <si>
    <t>@Tenggggggggg1</t>
  </si>
  <si>
    <t>เตนล์ โดยอง อินจุน แจมิน เจโน่ แจฮยอน จองอู ซองชาน จีซอง มาร์ค แฮชาน</t>
  </si>
  <si>
    <t>สวัสศร สมมิตร เคทีพี 70 ถ.เทศบาล 17 ซอย 1 ตำบล สระแก้ว อำเภอเมือง จังหวัดสระแก้ว 27000
เบอร์ 0972401967</t>
  </si>
  <si>
    <t>https://drive.google.com/open?id=1nywNb0f-U0a5WmZGOxO_CKOTcU5NHSx4</t>
  </si>
  <si>
    <t>เตล์น</t>
  </si>
  <si>
    <t>@onyourno_on</t>
  </si>
  <si>
    <t xml:space="preserve">แจฮยอน แจมิน เจโน่ มาร์ค จองอู โดยอง จีซอง แฮชาน ซองชาน แทยง เตนล์ โชทาโร่ </t>
  </si>
  <si>
    <t>"กรชนก พูลเกิด ที่อยู่ 165 หมู่ 4 ( บ้านผู้ใหญ่ท่านุ่น ) ตำบลเหนือคลอง อำเภอเหนือคลอง จังหวัดกระบี่ รหัสไปรษณีย์ 81130
 เบอร์โทรศัพท์ 065-3972957"</t>
  </si>
  <si>
    <t>https://drive.google.com/open?id=1K1zR4p7KEc-3pfsSYUrc3sLc2vpmmcfs</t>
  </si>
  <si>
    <t>@114jaedo</t>
  </si>
  <si>
    <t xml:space="preserve">แจฮยอน เจโน่ โดยอง อินจุน  แจมิน แทยง มาร์ค เตนล์ จองอู จีซอง แฮชาน ยูตะ </t>
  </si>
  <si>
    <t>สุดารัตน์ สุพัฒ 100หมู่17ต.ดูกอึ่งอ.หนองฮีจ.ร้อยเอ็ด45140 T.0933797681</t>
  </si>
  <si>
    <t>https://drive.google.com/open?id=1IcsB0TKCZY0DXrk13wQfFOaVGkXCf7bB</t>
  </si>
  <si>
    <t>@justxxt</t>
  </si>
  <si>
    <t>หยางๆ</t>
  </si>
  <si>
    <t>แจฮยอน, โดยอง, ยูตะ, แจมิน, แทยง, แทอิล, หยางหยาง, เจโน่, จองอู, มาร์ค, เตนล์, เฮนเดอรี่</t>
  </si>
  <si>
    <t>ชื่อ: สุทธิดา ตอสกุล
ที่อยู่: 100 ซ.จรัญสนิทวงศ์ 1/1 ถ.จรัญสนิทวงศ์ แขวงวัดท่าพระ เขตบางกอกใหญ่ กทม. 10600
เบอร์: 089-103-3456</t>
  </si>
  <si>
    <t>https://drive.google.com/open?id=1_JRmsGIE3Cx9RqS2cnt9JLgqGQehO07_</t>
  </si>
  <si>
    <t>จอนนี่
ยูตะ
จอนนี่</t>
  </si>
  <si>
    <t>1-แจยอน แจมิน เจโน่ โดยอง ม้าค แทยง แฮช จีซอง อินจุน จองอู ยูตะ จอนนี่
2-แจมิน แจยอน เจโน่ โดยอง ม้าค แทยง แฮช จีซอง อินจุน จองอู ยูตะ จอนนี่
3-เจโน่ แจยอน แจมิน โดยอง ม้าค แทยง แฮช จีซอง อินจุน จองอู ยูตะ จอนนี่</t>
  </si>
  <si>
    <t>วรรณวิภา 289/288 เดอะเพรสซิเดนท์คอนโด สาธร-ราชพฤกษ์3 ถนนเพชรเกษม-ราชพฤกษ์ แขวงคลองภาษีเจริญ เขตภาษีเจริญ กทม. 10160 082-106-4121 (ฝากนิติ)</t>
  </si>
  <si>
    <t>https://drive.google.com/open?id=12z1bxlpGjoXsHLg5MxkYtrrAARW9nKUL</t>
  </si>
  <si>
    <t>@Mpornthip30</t>
  </si>
  <si>
    <t>เฉินเล่อ
หยางหยาง</t>
  </si>
  <si>
    <t>บั้ม1 จีซอง เจโน่ แจฮยอน แจมิน อินจุน โดยอง แฮชาน จองอู แทยง มาร์ค เตนล์ ยูตะ ถ้าไม่มีสุ่ม
บั้ม2 เจโน่  จีซอง แจมิน แจฮยอน อินจุน โดยอง แฮชาน จองอู แทยง มาร์ค เตนล์ ยูตะ ถ้าไม่มีสุ่ม</t>
  </si>
  <si>
    <t>พรทิพย์ ฟุ้งวิมาน
88/364  หมูบ้าน บ้านพฤกษา63 ซอย12/5
ต.บางกะดี  อ.เมืองปทุมธานี 12000
0985152393
วางไว้หน้าบ้านตรงประตูกระจก</t>
  </si>
  <si>
    <t>https://drive.google.com/open?id=1hGQICbYIJF8H3mo4OJlbGqty7Gg1IiWj</t>
  </si>
  <si>
    <t>@kanthichasuaudo</t>
  </si>
  <si>
    <t>ยูตะ มาร์ค คุน แจฮยอน จองอู ถ้าไม่ได้สุ่มได้เลยค่ะ</t>
  </si>
  <si>
    <t>กันธิชา เสืออุดม 
โรงพยาบาลเกาะคา (ป้อมยาม)
381 ม.3 ต.ศาลา อ.เกาะคา จ.ลำปาง 52130
โทร 0925949964</t>
  </si>
  <si>
    <t>https://drive.google.com/open?id=1nmLiybY6rOQ8jf4kJJepZ-TL8hpxKhvp</t>
  </si>
  <si>
    <t>@nnthana99</t>
  </si>
  <si>
    <t xml:space="preserve">เฉินเล่อ
</t>
  </si>
  <si>
    <t>อินจุน แจมิน มาร์ค เจโน่ แฮชาน จีซอง เฉินเล่อ แจฮยอน โดยอง จองอู ยูตะ แทยง</t>
  </si>
  <si>
    <t>ธนภรณ์ รัชดาจิรโรจน์ (0642838067) 18/26 ม.10 ต.นาทุ่ง อ.เมือง จ.ชุมพร 86000</t>
  </si>
  <si>
    <t>https://drive.google.com/open?id=19yIbY4BlJgkBhCUMRAjLeyeKFG4eDLUq</t>
  </si>
  <si>
    <t>@pppjjj44</t>
  </si>
  <si>
    <t>จอนนี่ คุน</t>
  </si>
  <si>
    <t>บั้มที่1 มัาค เจน่อ แจหะ โดยอง ซองชาน แจมิน แทยง เซี่ยวจวิ้น จองอู เหร้นจวิ้น แฮชาน จีซอง เฮนเอดรี่
เฉินเล่อ จอนนี่ ยูตะ หยางหยาง คุน โชทาโร่
บั้มที่2 เตน เจน่อ แจหะ โดยอง ซองชาน แจมิน แทยง เซี่ยวจวิ้น จองอู เหร้นจวิ้น แฮชาน จีซอง เฮนเอดรี่ เฉินเล่อ จอนนี่ ยูตะ หยางหยาง คุน โชทาโร่</t>
  </si>
  <si>
    <t>"จ.ตาก อ.เเม่สอด ต.เเม่สอด ถ.อินทรคีรี 63110 
ฟารีดา 0932217996
หน้าตลาดบ้านเหนือร้านหมูปิ้ง"</t>
  </si>
  <si>
    <t>https://drive.google.com/open?id=1BHISs33eZFydtVl5kc9qfuX-a4SIC5YU</t>
  </si>
  <si>
    <t>@defemerr</t>
  </si>
  <si>
    <t xml:space="preserve">แทยง แจฮยอน มาร์ค เจโน่ แจมิน ซองชาน โดยอง จองอู เซียวจวิ้น แฮชาน เหรินจวิ้น ยูตะ จีซอง เฉินเล่อ โชทาโร่ เฮนเดอรี่ หยางหยาง จอห์นนี่ คุน เตนล์ แทอิล </t>
  </si>
  <si>
    <t>ภัททิยา ณรงค์ 0985280135
15/15 ไอคอนโด สุขุมวิท77 เฟส1 ตึกB แขวงลาดกระบัง เขตลาดกระบัง กรุงเทพฯ 10520</t>
  </si>
  <si>
    <t>https://drive.google.com/open?id=1vJbT-SGBC8VMz4EI1g2KwlGeKQ5XZ8Ts</t>
  </si>
  <si>
    <t>@haxmituna</t>
  </si>
  <si>
    <t xml:space="preserve">แจฮยอน มาร์ค จีซอง โดยอง เจโน่ แจมิน ยูตะ แฮชาน จองอู จอห์นนี่ แทยง ซองชาน
</t>
  </si>
  <si>
    <t>ธันยธรณ์ จันทร์มา
199/145 หมู่บ้านพิมพาภรณ์ ซ.5 ม.6 ต.ทุ่งสุขลา อ.ศรีราชา จ.ชลบุรี 20230
Tel.0820161257 ค่ะ</t>
  </si>
  <si>
    <t>https://drive.google.com/open?id=1KWgYQAv0XJAZkVzH0D-HoMv76DThUAs3</t>
  </si>
  <si>
    <t>@mtvaaa00</t>
  </si>
  <si>
    <t xml:space="preserve">ยูตะ แฮชาน โชทาโร่ หยางหยาง แจมิน มาร์ค ซองชาน จีซอง แจฮยอน โดยอง จองอู แทยง </t>
  </si>
  <si>
    <t>ชื่อ : มาธวี ตุ้มสวัสดิ์ 
ที่อยู่ : 106/270 ซอย เคหะร่มเกล้า 31 ถนนร่มเกล้า แขวงคลองสองต้นนุ่น เขตลาดกระบัง กรุงเทพมหานคร 10520
เบอร์ : 0642424361</t>
  </si>
  <si>
    <t>https://drive.google.com/open?id=19Y_Efo_YropLEbx1R1TyPMWhF7AL_Uba</t>
  </si>
  <si>
    <t>@t_t0ey</t>
  </si>
  <si>
    <t>อินจุน,โดยอง,เตนล์,แจมิน,แทยง,เจโน่,แฮชาน,มาร์ค,จีซอง,เฉินเล่อ,หยางหยาง,จองอู</t>
  </si>
  <si>
    <t xml:space="preserve">อัญชลี  อินทนิล (เตย) สำนักงานเทศบาลเมืองปทุมธานี เลขที่ 8 ถ.เทศปทุม ต.บางปรอก อ.เมือง จ.ปทุมธานี 12000 โทร 0909622089 </t>
  </si>
  <si>
    <t>https://drive.google.com/open?id=1xnWdVmM7XoMIBSrU5fo9P2hhm1HwFjvK</t>
  </si>
  <si>
    <t>@noeyyny</t>
  </si>
  <si>
    <t>เฮน</t>
  </si>
  <si>
    <t>แจมิน เจโน่ จีซอง มาร์ค แจฮยอน แฮชาน ซองชาน เฮนเดอรี่  จองอู  โดยอง  เฉินเล่อ เตนล์</t>
  </si>
  <si>
    <t>ฉัตร์พงศ์ กิจวิถี 0646512015 185 หมู่4 ซ.หมู่บ้านปรางค์อรุณ  ต.เขาสามยอด อ.เมือง จ. ลพบุรี 15000</t>
  </si>
  <si>
    <t>https://drive.google.com/open?id=1bmJbe_XQ4MohJStQgrob5lq_aiJN3O0o</t>
  </si>
  <si>
    <t>@bonus_wyf</t>
  </si>
  <si>
    <t>แจมิน มาร์ค เจโน่ แจฮยอน โดยอง จีซอง แฮชาน จองอู ซองชาน แทยง อินจุน โชทาโร่ ยูตะ เฉินเล่อ  จอห์นนี่ คุน แทอิล หยางหยาง เฮนเดอรี่ เซียวจวิ้น เตนล์</t>
  </si>
  <si>
    <t>นางสาวสุพิชญา ฟักแดง 0801082091 หอพักนักศึกษา(ลีลาวดี1) สำนักบริหารทรัพย์สินและสิทธิประโยชน์ มหาวิทยาลัยอุบลราชธานี ต.ศรีไค อ.วารินชำราบ จ.อุบลราชธานี 34190</t>
  </si>
  <si>
    <t>https://drive.google.com/open?id=1ek6kM8f9xEdBn9lB0NKRS_EAnQr_ON3b</t>
  </si>
  <si>
    <t>@spwnbb</t>
  </si>
  <si>
    <t>เจโน่ โดยอง แจมิน แจฮยอน มาร์ค จีซอง จองอู แทยง แฮชาน อินจุน เซียวจวิ้น ซองชาน</t>
  </si>
  <si>
    <t>สุภาวิณี ฟักแดง 40/30 ม.1 ต.สวนดอกไม้ อ.เสาไห้ จ.สระบุรี 18160 เบอร์0843246630</t>
  </si>
  <si>
    <t>มีบั้มแจก</t>
  </si>
  <si>
    <t>https://drive.google.com/open?id=1h3VIYDuUz-f2wu1Uwjo0pxRAo44CaUxw</t>
  </si>
  <si>
    <t>@Shvll.xxd</t>
  </si>
  <si>
    <t>หยางหยาง
คุน</t>
  </si>
  <si>
    <t>บั้ม1 แทยง เตนล์ เเจมิน เจโน่ โดยอง แจฮยอน มาร์ค ยูตะ แฮชาน จีซอง  จองอู  จอห์นนี่
บั้ม2 เเจมิน เจโน่  เเจฮยอน เเทยง โดยอง ยูตะ เตนล์ มาร์ค จอห์นนี่  จองอู  จีซอง ซองชาน</t>
  </si>
  <si>
    <t>ศิรประภา 200ม.6 บ.ร้องลึก ต.ผักขวง อ.ทองแสนขัน จ.อุตรดิตถ์ 53230 0836284435</t>
  </si>
  <si>
    <t>https://drive.google.com/open?id=141lLrfiU8uIaTx9DeviTPOTjHdtXfOh_</t>
  </si>
  <si>
    <t>@Watachi23495821</t>
  </si>
  <si>
    <t>เจมิน เตนล์ เจโน่ แจฮยอน แทยง โดยอง จีซอง แฮชาน ยูตะ อินจุน ชองซาน มาร์ค จองอู คุณ เฉินเล่อ  หยางหยาง โชทาโร่ เฮนเดอรี่ เซี่ยวจวิ้น จอนนี่ แทอิล</t>
  </si>
  <si>
    <t>วชิรพร บรรณเภสัช โรงพยาบาลเจริญกรุงประชารักษ์ อาคารหอพักแพทย์ เลขที่ 8 ถ.เจริญกรุง แขวงบางคอแหลม เขตบางคอแหลม กรุงเทพ 10120 โทร 0619290794 (ใส่ในกล่องเขียวหน้าหอพัก)</t>
  </si>
  <si>
    <t>https://drive.google.com/open?id=1peBW5DIk2fpNRFIJVHjyhFBd1EyFKne4</t>
  </si>
  <si>
    <t>@himozasaranghae</t>
  </si>
  <si>
    <t>Jaemin jeno jungwoo doyong renjun jisung jaehyun taeyong shotaro sungchan yuta</t>
  </si>
  <si>
    <t>"Thamolwan Kylie
1/81หมู่บ้านสุขุมวิท1 หมู่1 ต.บางสมัคร อ.บางปะกง จ.ฉะเชิงเทรา
24180
0989466909
"</t>
  </si>
  <si>
    <t>https://drive.google.com/open?id=18uMovVLhOC4V80bHFb75Osvp9uecKpqB</t>
  </si>
  <si>
    <t>@_xpxnpxilxx_</t>
  </si>
  <si>
    <t>แฮชาน เฉินเล่อ ซองชาน แจมิน มาร์ค จีซอง แจฮยอน โดยอง จองอู เตนล์ เจโน่ คุน</t>
  </si>
  <si>
    <t>น.ส.พลอยไพลิน ประสาวะนัง 0832380774 99/735 หมู่บ้านเครือวัลย์3 ถนนสุวินทวงศ์64 แขวงลำผักชี เขตหนองจอก กรุงเทพมหานคร 10530</t>
  </si>
  <si>
    <t>https://drive.google.com/open?id=1hY3Tgtd9HvWoClTG24o1H2RnAOYI0aTa</t>
  </si>
  <si>
    <t>@kyrpf_</t>
  </si>
  <si>
    <t>แจมิน เจโน่ มาร์ค แฮชาน อินจุน จีซอง เฉินเล่อ  แจฮยอน โดยอง  แทยง จองอู ชองชาน</t>
  </si>
  <si>
    <t>กัลยรัตน์ แก้วคง
4 หมู่ 7 The idol apartment หมู่บ้านเมืองเอก ต.หลักหก อ.เมือง จ.ปทุมธานี 12000 (ห้อง144) 0899656286</t>
  </si>
  <si>
    <t>https://drive.google.com/open?id=1H15RdVRA9T8Zl-i87wVa6KwkV3egNX7D</t>
  </si>
  <si>
    <t>@MEEN158</t>
  </si>
  <si>
    <t>เจโน่ แจมิน อินจุน แจฮยอน โดยอง แฮชาน มาร์ค เตนล์ จีซอง แทยง จองอู ยูตะ</t>
  </si>
  <si>
    <t>ศศินา จันทะเสน 135/3 ม.6 ต.วังทับไทร อ.สากเหล็ก จ.พิจิตร 66160 เบอร์0946268853</t>
  </si>
  <si>
    <t>https://drive.google.com/open?id=1qsDf3CnFdbPcbCx3CPKsJBanM-2uyCng</t>
  </si>
  <si>
    <t>@shoppingme_eiei</t>
  </si>
  <si>
    <t>เฮนเดอรี่ มาร์ค จีซอง แฮชาน เจโน่ แจมิน โดยอง แจฮยอน จองอู แทยง เตนล์ เหรินจวิ้น</t>
  </si>
  <si>
    <t>บัณฑิตา  599 ถ.เทศบาล19 ต.สระแก้ว อำเภอเมืองสระแก้ว จังหวัดสระแก้ว 27000 (0929711942)</t>
  </si>
  <si>
    <t>https://drive.google.com/open?id=1Sb4aG-2OAgxP9en5uwqft15nKyr_U5o3</t>
  </si>
  <si>
    <t>19/12/2021, 00:14:27</t>
  </si>
  <si>
    <t xml:space="preserve">@babywinns </t>
  </si>
  <si>
    <t>แทอิิล 5</t>
  </si>
  <si>
    <t>โดยอง 
แจมิน
ซองชาน
ยูตะ
จองอู 
คุน
เสี่ยวจวิ้น
แจฮยอน
โชทาโร่
เเฮชาน
โดยอง
แทอิล</t>
  </si>
  <si>
    <t>siriwimon 260/41 ม.2 ต.นาเกลือ อ.บางละมุง จ.ชลบุรี 20150 | 0958016328</t>
  </si>
  <si>
    <t>https://drive.google.com/file/d/1O6WQ7rcLqduob3u4j8AAnTSPKComcRFj/view?usp=sharing</t>
  </si>
  <si>
    <t xml:space="preserve">@mlydwt
</t>
  </si>
  <si>
    <t>DOYOUNG</t>
  </si>
  <si>
    <t>"นางสาวญาดา วิเท 
46/1 ม.3 ต.โพนทอง อ.บ้านหมี่ จ.ลพบุรี 15110 เบอร์062-0372084"</t>
  </si>
  <si>
    <t>@rM64Dtmxf0PIHdS</t>
  </si>
  <si>
    <t>Xiaojun</t>
  </si>
  <si>
    <t>xiaojun</t>
  </si>
  <si>
    <t>ems</t>
  </si>
  <si>
    <t xml:space="preserve">64 ม.5 กม.37 ต.บางสมัคร อ.บางปะกง จ.ฉะเชิงเทรา บ.ชาร์ป แอพพลายแอนซ์ รหัสไปรษณีย์.24130 เบอร์.0961566847
</t>
  </si>
  <si>
    <t>@nonana1177</t>
  </si>
  <si>
    <t>แฮชาน เจโน่ แจฮยอน แจมิน โดยอง มาร์ค จองอู แทยง จีซอง อินจุน ยูตะ เตน เฉินเล่อ</t>
  </si>
  <si>
    <t>ณัฐวลัญช์  แก้วเกิด
130 หมู่7 ต.นางบวช อ.เดิมบางนางบวช จ.สุพรรณบุรี 72120
Tel; 093-399-6057</t>
  </si>
  <si>
    <t>@littlefern18</t>
  </si>
  <si>
    <t>1.ม้าค 2.แจฮยอน 3.เจโน่ 4.แจมิน 5.โดยอง 6.แทยง 7.แฮชาน 8.จองอู 9.เหรินจวิ้น 10.จีซอง 11.ยูตะ 12.หยางหยาง 13.เตนล์</t>
  </si>
  <si>
    <t>มัทนี เฟิร์น 35 ถนนดาวข่าง แขวงวชิรพยาบาล เขตดุสิต กทม 10300 Tel ; 0813596623</t>
  </si>
  <si>
    <t>@BeLittleRabbit</t>
  </si>
  <si>
    <t>เฮนเดอรี่
คุน</t>
  </si>
  <si>
    <t>"บั้ม 1 : อินจุน เตนล์ เเจมิน วินวิน แจฮยอน โดยอง แฮชาน เจโน่ มาร์ค จีซอง เฉินเล่อ เซียวจวิ้น จองอู
บั้ม 2 : อินจุน เตนล์ เเจมิน วินวิน แจฮยอน โดยอง แฮชาน เจโน่ มาร์ค จีซอง เฉินเล่อ เซียวจวิ้น จองอู"</t>
  </si>
  <si>
    <t>"Wirakan Rukchat
77/42 หมู่บ้านวนาลี หมู่8 ต.หนองปลาไหล อ.บางละมุง จ.ชลบุรี 20150
Tel : 0946900629"</t>
  </si>
  <si>
    <t>https://drive.google.com/open?id=15ZyoYgeixI4nsN4QIggbUp-cbJar4GEo</t>
  </si>
  <si>
    <t>@jisungnw</t>
  </si>
  <si>
    <t>"Natanya ณธัญญา
5/27 หมู่6 เจริญสุข4 ต.หนองปลาไหล อ.บางละมุง จ.ชลบุรี 20150 เบอร์ 0954271378"</t>
  </si>
  <si>
    <t>https://drive.google.com/open?id=1ZPUIdnxqqy9oq-M-gPAe9ByruQz9-pIp</t>
  </si>
  <si>
    <t>เหลือที่ต้องส่ง</t>
  </si>
  <si>
    <t>ก้าด</t>
  </si>
  <si>
    <t>ส่งแล้วกี่บั้ม</t>
  </si>
  <si>
    <t>รวมยอดบั้มทั้งหมด</t>
  </si>
  <si>
    <t>เงินที่ต้องได้รับ</t>
  </si>
  <si>
    <t>เงินที่ได้รับ</t>
  </si>
  <si>
    <t>มัดจำที่เหลือ</t>
  </si>
  <si>
    <t>จ่ายเต็มกี่คน</t>
  </si>
  <si>
    <t>จำนวนเงินทั้งหมด</t>
  </si>
  <si>
    <t>จำนวนเงินที่ออกเอง</t>
  </si>
  <si>
    <t>สั่งไปแล้ว</t>
  </si>
  <si>
    <t>30476355 / 21/12/15 15:50:59</t>
  </si>
  <si>
    <t>30499083 / 21/12/18 23:17:07</t>
  </si>
  <si>
    <t>30499171 / 21/12/18 23:31:34</t>
  </si>
  <si>
    <t>30499850 / 21/12/19 03:27:06</t>
  </si>
  <si>
    <t xml:space="preserve">รอบair </t>
  </si>
  <si>
    <t>@แพนเค้ก</t>
  </si>
  <si>
    <t xml:space="preserve"> จองอู แจฮยอน </t>
  </si>
  <si>
    <t>@ปลาย</t>
  </si>
  <si>
    <t>เจโน่ จีซอล</t>
  </si>
  <si>
    <t>@วา</t>
  </si>
  <si>
    <t>จีซอง แฮชาน แจมิน เจโน่</t>
  </si>
  <si>
    <r>
      <rPr>
        <b/>
        <sz val="11"/>
        <color rgb="FF000000"/>
        <rFont val="Arial"/>
      </rPr>
      <t xml:space="preserve">ค้นหาออเดอร์ตัวเอง  </t>
    </r>
    <r>
      <rPr>
        <b/>
        <sz val="11"/>
        <color theme="5"/>
        <rFont val="Arial"/>
      </rPr>
      <t>Ctrl + f (⌘ + f ใน Mac) แล้วพิมพ์ @แอคตัวเอง</t>
    </r>
    <r>
      <rPr>
        <b/>
        <sz val="11"/>
        <color rgb="FF000000"/>
        <rFont val="Arial"/>
      </rPr>
      <t xml:space="preserve">
ดูยอดมัดจำที่เหลือได้ที่ </t>
    </r>
    <r>
      <rPr>
        <b/>
        <sz val="11"/>
        <color theme="5"/>
        <rFont val="Arial"/>
      </rPr>
      <t>Column F</t>
    </r>
  </si>
  <si>
    <t>ลำดับการ์ดพิเศษ Mumo</t>
  </si>
  <si>
    <t>ลำดับการ์ดในบั้ม</t>
  </si>
  <si>
    <t>@marshmallowyouu</t>
  </si>
  <si>
    <t>การ์ดพิเศษ MUMO +ของในบั้ม</t>
  </si>
  <si>
    <t>SUNGCHAN</t>
  </si>
  <si>
    <t xml:space="preserve"> แจฮยอน, เจโน่, แจมิน,โดยอง,แทยง,ซองชาน,จีซอง,เหรินจวิ้น,แฮชาน,มาร์ค,ยูตะ,โชทาโร่,</t>
  </si>
  <si>
    <t>ลำดับเหมือนการ์ดพิเศษ</t>
  </si>
  <si>
    <t>ปุริมปรัชย์ รัศมีโชตภัทร์(มิว) 42/14 หน้าหมู่บ้านบุญรักษา2 ถ.สุขุมวิท53 (วัดโขดหิน-เขาไผ่)  ต.ทับมา อ.เมือง จ.ระยอง 21000  โทร. 0619191961, 0999699879.</t>
  </si>
  <si>
    <t>https://drive.google.com/open?id=15UsBKXuES34I0JewwTdVBcrZQiO1_dw2</t>
  </si>
  <si>
    <t>@IcEWaranyaa</t>
  </si>
  <si>
    <t>TAEYOUNG</t>
  </si>
  <si>
    <t>แทยง เจโน่ แฮชาน แจฮยอน แจมิน โดยอง มาร์ค จองอู ยูตะ เซียวจวิ้น จีซอง เตนล์ เหรินจวิ้น คุน หยางหยาง โชทาโร่ ซองชาน จอห์นนี่ แทอิล เฉินเล่อ เฮนเดอรี่</t>
  </si>
  <si>
    <t>แทยง เจโน่ แฮชาน แจฮยอน แจมิน โดยอง มาร์ค จองอู ยูตะ เซียวจวิ้น จีซอง เหรินจวิ้น เตนล์ คุน หยางหยาง โชทาโร่ ซองชาน จอห์นนี่ เฉินเล่อ แทอิล เฮนเดอรี่</t>
  </si>
  <si>
    <t>นางสาววรัญญา  แสนรัตน์
บ้านเลขที่33 บ.ด่านนคร ม.15 
ต.เชียงหวาง อ.เพ็ญ จ.อุดรธานี 41150 
เบอร์โทร 0991766143</t>
  </si>
  <si>
    <t>https://drive.google.com/open?id=1b4xql6DfrpqJzMckHRnTeE4ZV0YWMWO0</t>
  </si>
  <si>
    <t>Dm</t>
  </si>
  <si>
    <t>@ssave_p</t>
  </si>
  <si>
    <t>JISUNG</t>
  </si>
  <si>
    <t xml:space="preserve">Jisung Jeno Doyoung Jaehyun Mark Jaemin Taeyong Haechan Sungchan Ten jungwoo renjun </t>
  </si>
  <si>
    <t>คุณเซฟ (0933985684)
1233/15  ถ.รถไฟ ต.ในเมือง อ.เมือง จ.นครราชสีมา 30000</t>
  </si>
  <si>
    <t>https://drive.google.com/open?id=1f4fQZ3yJkgPR7vOLKdU-0nhPTZPn1N4G
https://drive.google.com/open?id=1NVaG7SbSNaWgPX7yvtqxewEbj-AxZCNL</t>
  </si>
  <si>
    <t>@sichengislife</t>
  </si>
  <si>
    <t>Yangyang
Ten
SUNGCHAN</t>
  </si>
  <si>
    <t>taeyong, yangyang, jisung, ten or sungchan</t>
  </si>
  <si>
    <t>เอาทั้งบั้ม</t>
  </si>
  <si>
    <t>acc</t>
  </si>
  <si>
    <t>การ์ดคิวลำดับที่ 1</t>
  </si>
  <si>
    <t>การ์ดที่ได้</t>
  </si>
  <si>
    <t>JAEMIN</t>
  </si>
  <si>
    <t>JAEHYUN</t>
  </si>
  <si>
    <t>JENO</t>
  </si>
  <si>
    <t>JUNGWOO</t>
  </si>
  <si>
    <t>HAECHAN</t>
  </si>
  <si>
    <t>TEN</t>
  </si>
  <si>
    <t>MARK</t>
  </si>
  <si>
    <t>YUTA</t>
  </si>
  <si>
    <t>RENJUN</t>
  </si>
  <si>
    <t>HENDERY</t>
  </si>
  <si>
    <t>JOHNNY</t>
  </si>
  <si>
    <t>Yangyang</t>
  </si>
  <si>
    <t>sum</t>
  </si>
  <si>
    <t>แพน</t>
  </si>
  <si>
    <t>ปลาย</t>
  </si>
  <si>
    <t>วา</t>
  </si>
  <si>
    <t>MUMO ที่มา</t>
  </si>
  <si>
    <t>ล่าสุด</t>
  </si>
  <si>
    <t>Taeil</t>
  </si>
  <si>
    <t>Shotaro</t>
  </si>
  <si>
    <t>@Mpornthip29</t>
  </si>
  <si>
    <t>@pppjjj45</t>
  </si>
  <si>
    <t>Chenle</t>
  </si>
  <si>
    <t>@shvll_xxd</t>
  </si>
  <si>
    <t>Kun</t>
  </si>
  <si>
    <t>@babywinss</t>
  </si>
  <si>
    <t>YangYang</t>
  </si>
  <si>
    <t>Ten</t>
  </si>
  <si>
    <r>
      <rPr>
        <b/>
        <sz val="11"/>
        <color theme="1"/>
        <rFont val="Arial"/>
      </rPr>
      <t xml:space="preserve">ค้นหาออเดอร์ตัวเอง  </t>
    </r>
    <r>
      <rPr>
        <b/>
        <sz val="11"/>
        <color theme="5"/>
        <rFont val="Arial"/>
      </rPr>
      <t>Ctrl + f (⌘ + f ใน Mac) แล้วพิมพ์ @แอคตัวเอง</t>
    </r>
    <r>
      <rPr>
        <b/>
        <sz val="11"/>
        <color theme="1"/>
        <rFont val="Arial"/>
      </rPr>
      <t xml:space="preserve">
ดูยอดมัดจำที่เหลือได้ที่ </t>
    </r>
    <r>
      <rPr>
        <b/>
        <sz val="11"/>
        <color theme="5"/>
        <rFont val="Arial"/>
      </rPr>
      <t>Column F</t>
    </r>
  </si>
  <si>
    <t>ชื่อ-ที่อยู่</t>
  </si>
  <si>
    <t>@youRmycuppyjake</t>
  </si>
  <si>
    <t xml:space="preserve">ฮลฟจ วิทแฟน3 1 บั้ม (สุ่มver.)
📌การ์ดพิเศษอินจุน 2 ใบ
</t>
  </si>
  <si>
    <t>520.-</t>
  </si>
  <si>
    <t>-</t>
  </si>
  <si>
    <t>เอมปวียา 
147/179 (หรือฝาก147/177)ถ.สามัคคีสาย ข ซ.7 ต.รูสะมิแล อ.เมือง จ.ปัตตานี 94000 (091-1691587)</t>
  </si>
  <si>
    <t>https://drive.google.com/open?id=1NzppyCHBBwarWa6gCXw_hzgSvomrCv38</t>
  </si>
  <si>
    <t xml:space="preserve">RL295216314TH
</t>
  </si>
  <si>
    <t xml:space="preserve">ฮลฟจ วิทแฟน3 2 บั้ม (สุ่มver.)
📌การ์ดพิเศษแจมิน 2 ใบ
📌การ์ดพิเศษเจโน่ 2 ใบ
</t>
  </si>
  <si>
    <t>900.-</t>
  </si>
  <si>
    <t>450.-</t>
  </si>
  <si>
    <t>https://drive.google.com/open?id=1Ku6SwHpEqRQdvJwxT9_Z_wXfk1yuJlSo</t>
  </si>
  <si>
    <t xml:space="preserve">RL295216288TH
</t>
  </si>
  <si>
    <t>@94Jays</t>
  </si>
  <si>
    <t xml:space="preserve">ฮลฟจ วิทแฟน3 1 บั้ม (สุ่มver.)
📌การ์ดพิเศษจีซอง 2 ใบ
</t>
  </si>
  <si>
    <t>220.-</t>
  </si>
  <si>
    <t>เจย์  0958404741
63/252 ซอย 12 พฤกษาวิลล์36 ถนน ร.พ.ช. ตำบล หลักหก อำเภอเมืองปทุมธานี ปทุมธานี 12000</t>
  </si>
  <si>
    <t>https://drive.google.com/open?id=1S0L6Bq8RXy7StcAkBI_PzN-dPeFt4_rQ</t>
  </si>
  <si>
    <t xml:space="preserve">RL295216305TH
</t>
  </si>
  <si>
    <t>🤍RL295216291TH
Tracking No. นะคะ ตัวเอง 
ถ้าได้ของอย่าลืมฉีดสเปรย์ก่อนน้า 
รักษาสุขภาพด้วยนะคะ
ฝากรีวิวให้เค้าด้วยนะคะ #รีวิวจูนิวา
ขอบคุณมากๆเลยนะคะ</t>
  </si>
  <si>
    <t>@bimbibibub</t>
  </si>
  <si>
    <t>ฮลฟจ วิทแฟน3 1 บั้ม (สุ่มver.)
📌การ์ดพิเศษแฮชาน 2 ใบ</t>
  </si>
  <si>
    <t>ณัชชา บุญพล
443 ซ.ลาดพร้าว112 แขวงพลับพลา เขตวังทองหลาง กรุงเทพ 10310 0894201686</t>
  </si>
  <si>
    <t>https://drive.google.com/open?id=1KqXboA4oz03Fya0rsd7GfFJsvdIqfN7C
https://drive.google.com/open?id=1ueUwtaz7KaEBLmfibqB64rSdXUTopDiA</t>
  </si>
  <si>
    <t xml:space="preserve">RL295216331TH
</t>
  </si>
  <si>
    <t>@gumairuuuuuuu</t>
  </si>
  <si>
    <t>ฮลฟจ วิทแฟน3 1 บั้ม (สุ่มver.)
📌การ์ดพิเศษ มาร์ค 2 ใบ</t>
  </si>
  <si>
    <t>นางสาวพรรษชา เตชเจริญศรี วิทลัยพยาบาลบรมราชชนนีนครราชสีมา บ้านเลขที่ 177 ถนนช้างเผือก ต.ในเมือง อ.เมือง จ.นครราชสีมา 30000 0637832376</t>
  </si>
  <si>
    <t>https://drive.google.com/open?id=1LCCke_r4idClRuLSeD4b6GFJTvNIRiLx
https://drive.google.com/open?id=1DZvhjckLXRDQPpvqFtB5FLukH083D-Y8</t>
  </si>
  <si>
    <t xml:space="preserve">RL295216328TH
</t>
  </si>
  <si>
    <t>🤍RL295216314TH
Tracking No. นะคะ ตัวเอง 
ถ้าได้ของอย่าลืมฉีดสเปรย์ก่อนน้า 
รักษาสุขภาพด้วยนะคะ
ฝากรีวิวให้เค้าด้วยน้าา  #รีวิวจูนิวา
ขอบคุณมากๆเลยค่าา</t>
  </si>
  <si>
    <t>@iamyourfannnn</t>
  </si>
  <si>
    <t>ฮลฟจ วิทแฟน3 1 บั้ม (สุ่มver.)
📌การ์ดพิเศษ เฉินเล่อ 2 ใบ</t>
  </si>
  <si>
    <t>สราวลี สาคร
999/20 หมู่ 2 ถนนเลี่ยงเมืองอุดร-กาฬสินธ์ุ หมู่บ้านเมืองเอกแกรนด์วิวล์ ซอย 3 ตำบล ศิลา อำเภอเมือง จังหวัด ขอนแก่น 40000
0918699944</t>
  </si>
  <si>
    <t>https://drive.google.com/open?id=1oYvp9TbAdxoOnvwpg5uIwqOD4B-5dVi-
https://drive.google.com/open?id=1NLxQj3v1KPpy3oUwclUHSUeSJd7LAOoE</t>
  </si>
  <si>
    <t xml:space="preserve">RL295216345TH
</t>
  </si>
  <si>
    <t>@meen89592758</t>
  </si>
  <si>
    <t xml:space="preserve"> 📌การ์ดพิเศษ เจโน่ การ์ด 2 ใบ</t>
  </si>
  <si>
    <t>400.-</t>
  </si>
  <si>
    <t xml:space="preserve">เพ็ญพิชชา สืบสาย 100/101 ม.4 ต.ปากแพรก อ.เมือง จ.กาญจนบุรี 71000  0621832650 </t>
  </si>
  <si>
    <t xml:space="preserve">RL295216376TH
</t>
  </si>
  <si>
    <t>@jarsasikarn</t>
  </si>
  <si>
    <t>ฮลฟจ วิทแฟน3 เจโน่ + แจมิน บั้มไม่แกะ hello ver</t>
  </si>
  <si>
    <t>1,300.-</t>
  </si>
  <si>
    <t>ศศิกานต์ วนาสินชัย 372/9 หมู่1 ต.บางบ่อ อ.บางบ่อ จ.สมุทรปราการ 10560 0922785285</t>
  </si>
  <si>
    <t xml:space="preserve">RL295216291TH
</t>
  </si>
  <si>
    <t>@TOY</t>
  </si>
  <si>
    <t xml:space="preserve"> 📌การ์ดพิเศษ อินจุน การ์ด 2 ใบ</t>
  </si>
  <si>
    <t>300.-</t>
  </si>
  <si>
    <t>นัดรับพร้อม ssgt</t>
  </si>
  <si>
    <r>
      <rPr>
        <b/>
        <sz val="11"/>
        <color rgb="FF000000"/>
        <rFont val="Arial"/>
      </rPr>
      <t xml:space="preserve">ค้นหาออเดอร์ตัวเอง  </t>
    </r>
    <r>
      <rPr>
        <b/>
        <sz val="11"/>
        <color theme="5"/>
        <rFont val="Arial"/>
      </rPr>
      <t>Ctrl + f (⌘ + f ใน Mac) แล้วพิมพ์ @แอคตัวเอง</t>
    </r>
    <r>
      <rPr>
        <b/>
        <sz val="11"/>
        <color rgb="FF000000"/>
        <rFont val="Arial"/>
      </rPr>
      <t xml:space="preserve">
ดูยอดมัดจำที่เหลือได้ที่ </t>
    </r>
    <r>
      <rPr>
        <b/>
        <sz val="11"/>
        <color theme="5"/>
        <rFont val="Arial"/>
      </rPr>
      <t>Column F</t>
    </r>
  </si>
  <si>
    <t>เลือกปก</t>
  </si>
  <si>
    <t>น้ำเงิน</t>
  </si>
  <si>
    <t>แดง</t>
  </si>
  <si>
    <t>ลำดับเลือกการ์ด Shopee</t>
  </si>
  <si>
    <t xml:space="preserve">โปสใหญ่ </t>
  </si>
  <si>
    <t>@4883Ray</t>
  </si>
  <si>
    <t>NCT127 Favorite รอบไซน์ Shopee ไม่แกะ</t>
  </si>
  <si>
    <t xml:space="preserve"> น้ำเงิน 1 แดง 1</t>
  </si>
  <si>
    <t xml:space="preserve">1.แฮชาน แจฮยอน โดยอง แทยง  จอห์นนี่ จองอู แทอิล มาร์ค ยูตะ 
2.. มาร์ค โดยอง แจฮยอน แทยง แฮชาน จอห์นนี่ จองอู แทอิล ยูตะ </t>
  </si>
  <si>
    <t>แฮชาน มาร์ค</t>
  </si>
  <si>
    <t>ไม่รับ</t>
  </si>
  <si>
    <t>Reg</t>
  </si>
  <si>
    <t>วรันยา แก้วแก่นดา  108 ม.8 ซ.สกุลดี 3 ถ.สกุลดี แขวงหนองจอก เขตหนองจอก กทม. 10530   0924892518</t>
  </si>
  <si>
    <t xml:space="preserve">OB226382069TH
</t>
  </si>
  <si>
    <t>https://drive.google.com/open?id=1kh-hBC-7WfnsNu6CzKtRGWgViokM5Taq</t>
  </si>
  <si>
    <t>1</t>
  </si>
  <si>
    <t>@mmlee_u</t>
  </si>
  <si>
    <t>น้ำเงิน 1 แดง 1</t>
  </si>
  <si>
    <t>แจฮยอน โดยอง มาร์ค แทยง จองอู  แฮชาน ยูตะ จอห์นนี่ แทอิล</t>
  </si>
  <si>
    <t>แจฮยอน โดยอง</t>
  </si>
  <si>
    <t>รับ</t>
  </si>
  <si>
    <t>พิรุณรัตน์ โคตะบิน บ้านเลขที่88 หมู่7 บ้านไผ่ล้อม ต.ไผ่ล้อม อ.บ้านแพง จ.นครพนม</t>
  </si>
  <si>
    <t xml:space="preserve">OB226381960TH
</t>
  </si>
  <si>
    <t>https://drive.google.com/open?id=1Vq7eEfldIiLlJeZmjQrdejAcmkI7DY96</t>
  </si>
  <si>
    <t>2</t>
  </si>
  <si>
    <t>@prsnabi</t>
  </si>
  <si>
    <t>Classic (ปกสีน้ำเงิน)</t>
  </si>
  <si>
    <t>แจฮยอน โดยอง แฮชาน จองอู มาร์ค แทยง จอนนี่ ยูตะ แทอิล</t>
  </si>
  <si>
    <t>พัฒน์นรี ศรีจะตะ
90 ม.6 ต.ตับเต่า อ.เทิง จ.เชียงราย 57160
เบอร์โทร 0933044091</t>
  </si>
  <si>
    <t xml:space="preserve">OB226381995TH
</t>
  </si>
  <si>
    <t>https://drive.google.com/open?id=1-PqB1MlyLEzm4RB7F6Z0u2w2x2D1-vZ1</t>
  </si>
  <si>
    <t>3</t>
  </si>
  <si>
    <t>@Sx2pp</t>
  </si>
  <si>
    <t xml:space="preserve">แทยง มาร์ค จองอู โดยอง แจฮยอน ยูตะ แทอิล จอห์นนี่ แฮชาน </t>
  </si>
  <si>
    <t>ชื่อ : มทิรา ชีวินเรืองเสถียร
ที่อยู่ : 125/540 ร็อคการ์เด้น6 หมู่5 ซอยบี1/2 ถ.ทุ่งคา-สะปำ ต.รัษฎา อ.เมือง จ.ภูเก็ต 83000
เบอร์โทร : 0952733319</t>
  </si>
  <si>
    <t xml:space="preserve">OB226382041TH
</t>
  </si>
  <si>
    <t>https://drive.google.com/open?id=1K2nLlF_FyC6WA4boPHh8D9u4rAJ76dZ2</t>
  </si>
  <si>
    <t>4</t>
  </si>
  <si>
    <t>@mnopqrstuvymnlt</t>
  </si>
  <si>
    <t>Carthasis (สีแดง)</t>
  </si>
  <si>
    <t>มาร์ค💖 แจฮยอน แทยง จองอู เเฮชาน โดยอง ยูตะ เเทอิล จอห์นนี่</t>
  </si>
  <si>
    <t>นัชชา กุลเมธาวัชร์
101/34 มบ.พฤกษ์ลดา สุวรรณภูมิ ม1
ซ. วัดศรีวารีน้อย ถ.วัดศรีวารีน้อย
ต. ศีรษะจรเข้น้อย บางเสาธง
จ.สมุทรปราการ 10570
โทร 0946850444</t>
  </si>
  <si>
    <t xml:space="preserve">OB226382024TH
</t>
  </si>
  <si>
    <t>https://drive.google.com/open?id=1XmEbA1CrqNjACKZLKRodQHhzJU7Wi3sC</t>
  </si>
  <si>
    <t>5</t>
  </si>
  <si>
    <t>@chcploy</t>
  </si>
  <si>
    <t>แดง2 น้ำเงิน2</t>
  </si>
  <si>
    <t xml:space="preserve">แจฮยอน▶️แทยง ▶️โดยอง ▶️จองอู ▶️ ยูตะ ▶️มาร์ค ▶️จอห์นนี่▶️แฮชาน ▶️แทอิล </t>
  </si>
  <si>
    <t>แจฮยอน แทยง โดยอง จองอู</t>
  </si>
  <si>
    <t>Chanicha 59/198 หมู่4 ต.บางแม่นาง อ.บางใหญ่ จ.นนทบุรี 11140 tel.0969964166</t>
  </si>
  <si>
    <t xml:space="preserve">OB226382090TH
</t>
  </si>
  <si>
    <t>https://drive.google.com/open?id=1WHm4tS6pBKGzK9ow2z7IHfT5AeMegfev</t>
  </si>
  <si>
    <t>6</t>
  </si>
  <si>
    <t>@nkjamw</t>
  </si>
  <si>
    <t>แจฮยอน โดยอง จองอู แทยง แฮชาน มาร์ค ยูตะ จอห์นนี่ แทอิล</t>
  </si>
  <si>
    <t xml:space="preserve">ลัลนา
27 ซ.กระจ่าง4 ถ.ศรีจันทร์ ต.วัดใหม่ อ.เมือง จ.จันทบุรี 22000
Tel. 0622181010 </t>
  </si>
  <si>
    <t xml:space="preserve">OB226381973TH
</t>
  </si>
  <si>
    <t>https://drive.google.com/open?id=1D7hLo1vU8t_E9HevXAOyj7acFJs1TtBX</t>
  </si>
  <si>
    <t>7</t>
  </si>
  <si>
    <t>@cheezcakebk</t>
  </si>
  <si>
    <t>แดง1 นง1</t>
  </si>
  <si>
    <t>แจฮยอน โดยอง จองอู แทยง แฮชาน ยูตะ มาร์ค จอนนี่ แทอิล</t>
  </si>
  <si>
    <t>นางสาวชุลีกร  อ่วมสอาด
112 ม.4
ต.บางแก้ว อ.บ้านแหลม
จ.เพชรบุรี 76110
0922591832</t>
  </si>
  <si>
    <t xml:space="preserve">OB226382072TH
</t>
  </si>
  <si>
    <t>https://drive.google.com/open?id=1wofn7pZdlHTkO8rW17g40YVozeFKtyWC</t>
  </si>
  <si>
    <t>8</t>
  </si>
  <si>
    <t>@ja_jajam</t>
  </si>
  <si>
    <t>แดง1 น่ำเงิน1</t>
  </si>
  <si>
    <t xml:space="preserve">แจฮยอน โดยอง แทยง จอนนี่ มาร์ค แฮชชาน จองอู ยูตะ แทอิล </t>
  </si>
  <si>
    <t>พัชรพร(บีม) 2ม.2ต.ปางหมูอ.เมืองจ.แม่ฮ่องสอน 58000 0801256828</t>
  </si>
  <si>
    <t xml:space="preserve">OB226381987TH
</t>
  </si>
  <si>
    <t>https://drive.google.com/open?id=1o9C1pTUHHZ2hKJQ5tDRf0M0--JkO9rjM</t>
  </si>
  <si>
    <t>9</t>
  </si>
  <si>
    <t>น้ำเงิน1 แดง1</t>
  </si>
  <si>
    <t>แทยง โดยอง แจฮยอน มาร์ค จองอู แฮชาน ยูตะ จอนห์นนี่ แทอิล</t>
  </si>
  <si>
    <t>แทยง โดยอง</t>
  </si>
  <si>
    <t>วราภรณ์ สืบวงศ์สุวรรณ์
141/61 โครงการพลัสคอนโดมิเนียมอยุธยา 1 (ตรงข้ามตลาดแกรนด์) หมู่ 1 ต.ธนู อ.อุทัย จ.พระนครศรีอยุธยา 13000
0881546009</t>
  </si>
  <si>
    <t xml:space="preserve">OB226382038TH
</t>
  </si>
  <si>
    <t>https://drive.google.com/open?id=13hWoQvh7hM4aau_B-xdt57sr6tnStOr_</t>
  </si>
  <si>
    <t>10</t>
  </si>
  <si>
    <t>@realsqn</t>
  </si>
  <si>
    <t>เเดง 2</t>
  </si>
  <si>
    <t>1.เเจฮยอน มาร์ค เเทยง จองอู โดยอง เเฮชาน จอห์นนี่ ยูตะ เเทอิล
2.เเจฮยอน โดยอง เเทยง จอห์นนี่ จองอู ยูตะ มาร์ค เเฮชาน เเทอิล</t>
  </si>
  <si>
    <t>แจฮยอน แจฮยอน</t>
  </si>
  <si>
    <t>น.ส.ธิติกาญจน์ สิริปริยศักดิ์
 098-372-4302
9/87  ม.5 ซอยวัดสลักเหนือ 3
ถ.ติวานนท์ ต. บ้านใหม่. 
อ.ปากเกร็ด  จ.นนทบุรี 11120</t>
  </si>
  <si>
    <t xml:space="preserve">OB226382007TH
</t>
  </si>
  <si>
    <t>https://drive.google.com/open?id=1N3_ZSl5n_JEZCJHmEOr8XOi9GG72F0zN</t>
  </si>
  <si>
    <t>11</t>
  </si>
  <si>
    <t>@alynisalone</t>
  </si>
  <si>
    <t>จองอู  มาร์ค แจฮยอน จอนนี่ แทอิล โดยอง ยูตะ แฮชาน แทยง</t>
  </si>
  <si>
    <t xml:space="preserve">จองอู </t>
  </si>
  <si>
    <t>นัชญาลี หวังและ
88 ซ.เชื่อมสัมพันธ์13 ถนนเชื่อมสัมพันธ์ แขวงกระทุ่มราย เขตหนองจอก กรุงเทพฯ 10530
0630457072</t>
  </si>
  <si>
    <t xml:space="preserve">OB226382015TH
</t>
  </si>
  <si>
    <t>https://drive.google.com/open?id=1tSbmFEvkhEU9ghpL6S39arHXGV4Huu1p</t>
  </si>
  <si>
    <t>12</t>
  </si>
  <si>
    <t>@_ncthaamq</t>
  </si>
  <si>
    <t>1.แจฮยอน​ 2.โดยอง​ 3.แทยง 4.จองอู 5.ยูตะ  6.มาร์ค 7.จอห์นนี่ 8.แทอิล 9.แฮชาน</t>
  </si>
  <si>
    <t>แจฮยอน​</t>
  </si>
  <si>
    <t>นางสาวธณัฐชา เค้ามาก
เบอร์​ 0649170907​
737 หมู่8 บ้านศรีสมบูรณ์​ ต.โพธิ์​กลาง​ อ.​เมือง จ.นครราชสีมา​ 30000</t>
  </si>
  <si>
    <t xml:space="preserve">OB226382086TH
</t>
  </si>
  <si>
    <t>https://drive.google.com/open?id=1mTmHnLa6mEfCcbcziNFiwSRBzG1ZRI6K</t>
  </si>
  <si>
    <t>13</t>
  </si>
  <si>
    <t>@bababiphubaba</t>
  </si>
  <si>
    <t xml:space="preserve">แจฮยอน โดยอง มาร์ค แฮชาน แทยง ยูตะ จองอู จอห์นนี่ แทอิล </t>
  </si>
  <si>
    <t>ภูษณิศา มูลสัก 0909359854
บ้านเลขที่38 หมู่14 อำเภอเมือง ตำบลเทพนคร จังหวัดกำแพงเพชร 62000</t>
  </si>
  <si>
    <t xml:space="preserve">OB226382055TH
</t>
  </si>
  <si>
    <t>https://drive.google.com/open?id=1WGAyP-2ZtG8F460TsEONnRJFN9i474bc</t>
  </si>
  <si>
    <t>14</t>
  </si>
  <si>
    <t>@MondayNight13</t>
  </si>
  <si>
    <t>แจฮยอน โดยอง จองอู แทยง ยูตะ มาร์ค แฮชาน แทอิล จอห์นนี่</t>
  </si>
  <si>
    <t>หนึ่งฤทัย ผ่ามะนาว (แผนก HR) 
บริษัท โมริตะ สปริง (ไทยแลนด์)  จำกัด
เลขที่ 140 หมู่ 17 นิคมอุตสาหกรรมบางพลี ซอย 3  ตำบลบางเสาธง อำเภอบางเสาธง จังหวัดสมุทรปราการ 10570 
เบอร์ 087-4827732</t>
  </si>
  <si>
    <t>OB226382585TH</t>
  </si>
  <si>
    <t>https://drive.google.com/open?id=1JjViaCPGbXjDMZVu75qf8QzJqc4LxJDV</t>
  </si>
  <si>
    <t>15</t>
  </si>
  <si>
    <t>@1blueliz</t>
  </si>
  <si>
    <t>แจฮยอน แทยง จองอู ยูตะ โดยอง มาร์ค จอห์นนี่ แทอิล แฮชาน</t>
  </si>
  <si>
    <t xml:space="preserve"> แทยง </t>
  </si>
  <si>
    <t>จุฬาพร เขียวแก่ บ้านเลขที่55/239 ตึก 2 เอื้ออาทร หมู่ที่ 3  ต.ลาดสวาย อ.ลำลูกกา จ.ปทุมธานี รหัสไปรษณีย์ 12150
เบอร์ : 0822484629</t>
  </si>
  <si>
    <t>OB226382727TH</t>
  </si>
  <si>
    <t>https://drive.google.com/open?id=197GcweDlLEkr0_-y4I-WsJ2fXpsgtQ1Q</t>
  </si>
  <si>
    <t>16</t>
  </si>
  <si>
    <t>@kimtae_65</t>
  </si>
  <si>
    <t>1. จองอู แทยง แฮชาน มาร์ค โดยอง ยูตะ แจฮยอน จอห์นนี่ แทอิล
2.จองอู แทยง แฮชาน มาร์ค โดยอง ยูตะ แจฮยอน จอห์นนี่ แทอิล</t>
  </si>
  <si>
    <t>จองอูู</t>
  </si>
  <si>
    <t>นางสาวสุมินตรา พลา
35/3 ม.3 ซ.เกิดเอี่ยม ถ.ปู่เจ้าสมิงพราย ต.สำโรงกลาง อ.พระประแดง จ.สมุทรปราการ 10130
โทร0615511419</t>
  </si>
  <si>
    <t>OB226382608TH</t>
  </si>
  <si>
    <t>https://drive.google.com/open?id=1OZyNrUz2_XeEGZ2fWhWEvE2T7XGMPvw4</t>
  </si>
  <si>
    <t>17</t>
  </si>
  <si>
    <t>@Ph_K2006</t>
  </si>
  <si>
    <t>แจฮยอน โดยอง แฮชาน มาร์ค แทยง จองอู ยูตะ จอห์นนี่ แทอิล</t>
  </si>
  <si>
    <t xml:space="preserve">พรพรรณ ก้อนชัยภูมิ 
334 ม.20 ต.ดอนคา อ.อู่ทอง จ.สุพรรณบุรี 72160 
093-2989956 </t>
  </si>
  <si>
    <t>OB226382599TH</t>
  </si>
  <si>
    <t>https://drive.google.com/open?id=1I5AgSVYNjxm4BJbs7yl4-UfQWYD3he_c</t>
  </si>
  <si>
    <t>18</t>
  </si>
  <si>
    <t>1.แจฮยอน แฮชาน มาร์ค แทยง โดยอง ยูตะ จองอู จอนนี่ แทอิล
2.แจฮยอน แฮชาน มาร์ค แทยง โดยอง ยูตะ จองอู จอนนี่ แทอิล</t>
  </si>
  <si>
    <t xml:space="preserve">แฮชาน แฮชาน </t>
  </si>
  <si>
    <t>https://drive.google.com/open?id=1RcjWvStpP9Kh-a8dEqXqmkQZNCT1khnx</t>
  </si>
  <si>
    <t>19</t>
  </si>
  <si>
    <t>@mynjmnn</t>
  </si>
  <si>
    <t>แจฮยอน โดยอง มาร์ค จองอู แฮชาน แทยง ยูตะ แทอิล จอนนี่</t>
  </si>
  <si>
    <t>นาเดีย สะอะเซ็ง 
22 ม.3 ต.ตลิ่งชัน อ.บันนังสตา จ.ยะลา 95130
Tell.0610921913</t>
  </si>
  <si>
    <t>OB226382660TH</t>
  </si>
  <si>
    <t>https://drive.google.com/open?id=1c_WQcCiQCjVtxIL1aJ7UNHxXZzffarTm</t>
  </si>
  <si>
    <t>20</t>
  </si>
  <si>
    <t>@nornuan_n</t>
  </si>
  <si>
    <t xml:space="preserve">ทั้งสองบั้ม แจฮยอน โดยอง แทยง แฮชาน มาร์ค  จองอู ยูตะ จอห์นนี่ แทอิล </t>
  </si>
  <si>
    <t>โดยอง โดยอง</t>
  </si>
  <si>
    <t>"ฐิตาพร เวชยชัย 
หมู่บ้านอินดี้1 บ้านเลขที่ 888/40 หมู่ 2 ซอยประชาอุทิศ90
ถ.ประชาอุทิศ ต.บ้านคลองสวน 
อ.พระสมุทรเจดีย์ จ.สมุทรปราการ 10290
Tel. 0825519464"</t>
  </si>
  <si>
    <t>OB226362554TH</t>
  </si>
  <si>
    <t>https://drive.google.com/open?id=15OCZFGCFZ7gLCf5ZqaUFXLHo5acCWzJC</t>
  </si>
  <si>
    <t>21</t>
  </si>
  <si>
    <t>@moonalp1</t>
  </si>
  <si>
    <t>น้ำเงิน2 แดง2</t>
  </si>
  <si>
    <t xml:space="preserve">1จองอู โดยอง แจฮยอน แทยง  ยูตะ แฮชาน มาร์ค จอร์นนี่ แทอิล
</t>
  </si>
  <si>
    <t>จองอู โดยอง โดยอง แทยง</t>
  </si>
  <si>
    <t>ลลิดา 2 หมู่5 ตำบล สมุด อำเภอปราสาท จังหวัดสุรินทร์32140  0979739968</t>
  </si>
  <si>
    <t>OB 2263 8265 6 TH</t>
  </si>
  <si>
    <t>https://drive.google.com/open?id=1Px9DOUiZw0kwfm4YHK9vCQXriq8V8bep</t>
  </si>
  <si>
    <t>22</t>
  </si>
  <si>
    <t>@pporschepdear</t>
  </si>
  <si>
    <t>แจฮยอน ม้าค แทยง โดยอง แฮชาน ที่เหลือสุ่มค่า</t>
  </si>
  <si>
    <t>มาร์ฺค แทยง</t>
  </si>
  <si>
    <t>นางสาวมัณฑนา แคสนั่น 
หอพักหญิง ยูพีแมนชั่น
18/50 ถ.เจริญประดิษฐ์21 อ.เมือง ต.รูสะมิแล
จ.ปัตตานี 94000
โทร: 0936260364</t>
  </si>
  <si>
    <t>OB 226382656TH</t>
  </si>
  <si>
    <t>https://drive.google.com/open?id=1_nC4hJdAS_0E5IHMqpt0Jbu_v6mi4jv_</t>
  </si>
  <si>
    <t>23</t>
  </si>
  <si>
    <t>Donraya Adwn</t>
  </si>
  <si>
    <t>น้ำเงิน1 แดง 1</t>
  </si>
  <si>
    <t>แจฮยอน โดยอง แทยง แฮชาน จอห์นนี่ จองอู แทอิล มาร์ค ยูตะ</t>
  </si>
  <si>
    <t>ที่อยู่ 
28 แขวงบางมด เขตทุ่งครุ 
ถนนประชาอุทิศ ซอยประชาอุทิศ37 กทม 10140 
K.ดลยา อัตถวรคุณ 
Tel 0972101619</t>
  </si>
  <si>
    <t>https://drive.google.com/open?id=1ZWE4Vz8Pd_cAZJP34wqDLEyp3-lJQsIf</t>
  </si>
  <si>
    <t>24</t>
  </si>
  <si>
    <t>@itnotcontrol</t>
  </si>
  <si>
    <t>โดยองค่ะ 🐰</t>
  </si>
  <si>
    <t>พลอย มิตราช (0902128948)
131/11 บ้านฟ้ารังสิตคลอง2 ซ.รังสิต-นครนายก65 ต.ประชาธิปัตย์ อ.ธัญบุรี จ.ปทุมธานี 12130</t>
  </si>
  <si>
    <t>OB226382656TH</t>
  </si>
  <si>
    <t>https://drive.google.com/open?id=14VNG3bB6WEpVyuTFqXWEtH-mcoV7yuxk</t>
  </si>
  <si>
    <t>25</t>
  </si>
  <si>
    <t>@sundayisniceday</t>
  </si>
  <si>
    <t>โดยอง แจฮยอน แฮชาน มาร์ค จองอู ยูตะแทอิล จอนนี่</t>
  </si>
  <si>
    <t>อาทิตยา สิงหนสาย
100/81 หมู่บ้านชัยพฤกษ์1 ซ.คุ้มเกล้า7 
ถ.คุ้มเกล้า แขวงลำปลาทิว เขตลาดกระบัง กรุงเทพมหานคร10520</t>
  </si>
  <si>
    <t>OB226382642TH</t>
  </si>
  <si>
    <t>https://drive.google.com/open?id=1e1W_qwTiYXuUAOG7krTtVi0JftuS-iST</t>
  </si>
  <si>
    <t>26</t>
  </si>
  <si>
    <t>@mio_nunthanat</t>
  </si>
  <si>
    <t>สุ่มให้เลยจ้า</t>
  </si>
  <si>
    <t>นันทนัช หมู่บ้านภูผาล้อมนางรอง กม.3 ต.บ้านใหญ่ อ.เมือง จ.นครนายก 26000 (0638599652)</t>
  </si>
  <si>
    <t>OB226382695TH</t>
  </si>
  <si>
    <t>https://drive.google.com/open?id=1BynnXt538plKWEV9z868zDC8nc0cwjoi</t>
  </si>
  <si>
    <t>27</t>
  </si>
  <si>
    <t xml:space="preserve">@Twwnnppkk </t>
  </si>
  <si>
    <t>MK JW HC DY JH TY YT JOHN TL</t>
  </si>
  <si>
    <t>มาร์ค จองอู</t>
  </si>
  <si>
    <t xml:space="preserve">Wannaporn 0969377991 275 ม.16 ต.ในเมือง อ.พิมาย จ.นครราชสีมา 30110 </t>
  </si>
  <si>
    <t>OB226382687TH</t>
  </si>
  <si>
    <t>https://drive.google.com/open?id=1tA89rEpR0QAUkq6IjL-3zkNl-zX1Gp66</t>
  </si>
  <si>
    <t>28</t>
  </si>
  <si>
    <t>@22ndSep_</t>
  </si>
  <si>
    <t>แจฮยอน โดยอง มาร์ค แทยง แฮชาน จองอู ยูตะ แทอิล จอห์นนี่</t>
  </si>
  <si>
    <t xml:space="preserve">นางสาวจิดาภา ผิวทอง 141/1 หมู่12 ต.สามแยก อ.เลิงนกทา จ.ยโสธร 35120 0645738270 </t>
  </si>
  <si>
    <t>OB226382713TH</t>
  </si>
  <si>
    <t>https://drive.google.com/open?id=1a8hnQsKvBzyuti7yDUlZPDvWX-2v0nYs</t>
  </si>
  <si>
    <t>29</t>
  </si>
  <si>
    <t>@rythmtha</t>
  </si>
  <si>
    <t>แฮชาน จองอู แทอิล มาร์ค แจฮยอน โดยอง แทยง ยูตะ จอห์นนี่</t>
  </si>
  <si>
    <t>นิราวรรณ ศรีโปฎก (0902101959)
104 ม.2 ต.บ้านโข้ง อ.อู่ทอง จ.สุพรรณบุรี 72160</t>
  </si>
  <si>
    <t>OB226382545TH</t>
  </si>
  <si>
    <t>https://drive.google.com/open?id=1XwmeBPV6cDwu_prtrT1vY0kZsQ2GhXoD</t>
  </si>
  <si>
    <t>30</t>
  </si>
  <si>
    <t>@cat_janpen</t>
  </si>
  <si>
    <t>สุ่มมาให้เลยจ้า &gt;&lt;</t>
  </si>
  <si>
    <t xml:space="preserve">จองอู จอห์นนี่  แจฮยอน โดยอง ยูตะ แทยง แทอิล มาร์ค จอห์นนี่ แฮชาน </t>
  </si>
  <si>
    <t>จอนนี่่</t>
  </si>
  <si>
    <t>พรชนก จันทร์เพ็ญ 
13/1 ม.2 ต.โคกม่วง อ.ภาชี จ.พระนครศรีอยุธยา 13140 0875341598</t>
  </si>
  <si>
    <t>OB226382611TH</t>
  </si>
  <si>
    <t>https://drive.google.com/open?id=1AOR_4ciCLFVMTSQ8iGMjRbZNxM3IO-qZ</t>
  </si>
  <si>
    <t>31</t>
  </si>
  <si>
    <t xml:space="preserve">Beempann </t>
  </si>
  <si>
    <t xml:space="preserve">แจฮยอน โดยอง  จองอู ยูตะ แทยง มาร์ค แฮชาน แทอิล จอห์นนี่ </t>
  </si>
  <si>
    <t>พัณณิตา ลำพูล                         
ห้อง318 เมธาเรสสิเด้นท์4 316 ม.3 ต.ท่าขอนยาง อ.กันทรวิชัย จ.มหาสารคาม 44150  0969808188</t>
  </si>
  <si>
    <t>OB226382568TH</t>
  </si>
  <si>
    <t>https://drive.google.com/open?id=1RcRlZQSLdIkxkIxjOBUQePbc9VZ9b5GD</t>
  </si>
  <si>
    <t>32</t>
  </si>
  <si>
    <t>@bestkkk2</t>
  </si>
  <si>
    <t>แทยง แจฮยอน โดยอง มาร์ค จองอู แฮชาน แทอิล</t>
  </si>
  <si>
    <t>ปราณี อุตโพธิ์
100/4 บ.ยอดแกง ต.ยอดแกง อ.นามน จ.กาฬสินธุ์46230
0652844199</t>
  </si>
  <si>
    <t>OB226382700TH</t>
  </si>
  <si>
    <t>https://drive.google.com/open?id=1CRu5v-owzWO3fD8aPNYn7_Zn-PRBpU3N</t>
  </si>
  <si>
    <t>33</t>
  </si>
  <si>
    <t>@gujaejungisreal</t>
  </si>
  <si>
    <t>จองอู ยูตะ แจฮยอน โดยอง มาร์ค แทยง แฮชาน จอห์นนี่ แทอิล</t>
  </si>
  <si>
    <t>จองอู ยูตะ</t>
  </si>
  <si>
    <t>วาธิชา 
หมู่บ้านสายทิพย์ 99/9 ม.3 ต.บางโทรัด อ.เมือง จ.สมุทรสาคร 74000
0626912206</t>
  </si>
  <si>
    <t>OB226382639TH</t>
  </si>
  <si>
    <t>https://drive.google.com/open?id=13JtFa1knNE-kxdLVNBh1N2VpYCMWF5eR</t>
  </si>
  <si>
    <t>34</t>
  </si>
  <si>
    <t>@puxz97</t>
  </si>
  <si>
    <t>สุ่มมาให้เลยจ้า</t>
  </si>
  <si>
    <t>ณัฏฐิกา 
211/65 อ่อนนุช66 ซอย1 ถ.อ่อนนุช 
แขวง/เขต สวนหลวง กทม. 10250
0954951203</t>
  </si>
  <si>
    <t xml:space="preserve">OB226382877TH
</t>
  </si>
  <si>
    <t>https://drive.google.com/open?id=1GeRN5cz6n3J5bATi8uRX5bvlK0bns4w2</t>
  </si>
  <si>
    <t>35</t>
  </si>
  <si>
    <t>น้ำเงิน 12 แดง 5</t>
  </si>
  <si>
    <t>แจฮยอน โดยอง แทยง มาร์ค แฮชาน จองอู ยูตะ จอห์นนี แทอิล</t>
  </si>
  <si>
    <t>โดยอง1 แทยง1 แฮชาน3 ยูตะ1 แทอิล5 จอนนี่3 มาร์ค3</t>
  </si>
  <si>
    <t xml:space="preserve">OB226382846TH
OB226382850TH
</t>
  </si>
  <si>
    <t>https://drive.google.com/open?id=1hFrsh4rTK1Wc8Nh0q80_V8_Qjvy514JV</t>
  </si>
  <si>
    <t>36</t>
  </si>
  <si>
    <t>@P_oppy24</t>
  </si>
  <si>
    <t>1.แทยง โดยอง แจฮยอน มาร์ค จองอู ยูตะ แฮชานจอห์นนี่ แทอิล
2.โดยอง แจหะ แทยง จองอู มาร์ค ยูตะ แฮชาน จอห์นนี่ แทอิล"</t>
  </si>
  <si>
    <t>แทยง  โดยอง</t>
  </si>
  <si>
    <t>ปิยะพร นามไพร  KnightsBridge Kaset Society, ตึก A เลขที่ 2034/85 ถนน พหลโยธิน, แขวง เสนานิคม เขตจตุจักร จังหวัดกรุงเทพมหานคร 10900</t>
  </si>
  <si>
    <t xml:space="preserve">OB226382894TH
</t>
  </si>
  <si>
    <t>https://drive.google.com/open?id=15JSMMPqov6LtW4piArIexGF0FCQsZ0wc</t>
  </si>
  <si>
    <t>37</t>
  </si>
  <si>
    <t>@wintertherainn</t>
  </si>
  <si>
    <t>จองอู โดยอง แจฮยอน มาร์ค แทยง แฮชาน ยูตะ จอห์นนี่ แทอิล</t>
  </si>
  <si>
    <t xml:space="preserve">มาร์ค </t>
  </si>
  <si>
    <t xml:space="preserve">อรอุมา อุ่นจิตเจริญ
ที่อยู่ : 299/260 ซ.9 หมู่บ้านGolden Townบางแค ถ.กาญจนาภิเษก แขวงหลักสอง เขตบางแค กรุงเทพฯ 10160 โทร.0612704686 </t>
  </si>
  <si>
    <t xml:space="preserve">OB226383308TH
</t>
  </si>
  <si>
    <t>https://drive.google.com/open?id=1XWVMfe0YoWJAiv0RCS-A8dz4mECxn15M</t>
  </si>
  <si>
    <t>38</t>
  </si>
  <si>
    <t>@mildmy1999</t>
  </si>
  <si>
    <t>แทยง แจฮยอน โดยอง จองอู แฮชาน มาร์ค ยูตะ จอนนี่ แทอิล</t>
  </si>
  <si>
    <t>มาร์ค แฮช</t>
  </si>
  <si>
    <t>นางสาว นฤมล การค้า 
431 ม.1 ต.โพธิ์กลาง อ.เมือง จ.นครราชสีมา 30000 
โทร. 0811429110</t>
  </si>
  <si>
    <t xml:space="preserve">OB226383325TH
</t>
  </si>
  <si>
    <t>https://drive.google.com/open?id=1SAgJxH1CHIw2070UN4qiqMBO3Ox1dpbz</t>
  </si>
  <si>
    <t>39</t>
  </si>
  <si>
    <t xml:space="preserve">FB: mildmy narumon </t>
  </si>
  <si>
    <t>แทยง-แจฮยอน-โดยอง-จองอู-แฮชาน-มาร์ค-ยูตะ-จอนนี่-แทอิล</t>
  </si>
  <si>
    <t>นฤมล การค้า
107 ต.หนองฝ้าย อ.เลาขวัญ
จ.กาญจนบุรี 71210
0989463147</t>
  </si>
  <si>
    <t xml:space="preserve">OB226383268TH
</t>
  </si>
  <si>
    <t>https://drive.google.com/open?id=1ByWpZRU60H9f9gMpdzUOpdQYWk_PMvTO</t>
  </si>
  <si>
    <t>40</t>
  </si>
  <si>
    <t>@naravittt</t>
  </si>
  <si>
    <t>1.แฮชาน แจฮยอน โดยอง จองอู ยูตะ แทอิล มาร์ค แทยง จอห์นนี่
2.โดยอง  แจฮยอน ยูตะ แฮชาน แทอิล จองอู แทยง มาร์ค จอห์นนี่</t>
  </si>
  <si>
    <t>แฮชาน ยูตะ</t>
  </si>
  <si>
    <t>รมิตา บุญจันทร์ 
89/71 หมู่บ้านเต็มสิริวิลล่า ถนนเลียบวารี แขวงโคกแฝด เขตหนองจอก กรุงเทพ 10530
0637218902</t>
  </si>
  <si>
    <t xml:space="preserve">RL295228414TH
</t>
  </si>
  <si>
    <t>https://drive.google.com/open?id=1-vp2AJxghjimLLlcivuiSb85ZtSn-qFj</t>
  </si>
  <si>
    <t>41</t>
  </si>
  <si>
    <t>@laksakon47</t>
  </si>
  <si>
    <t>ยูตะ จองอู แทยง โดยอง มาร์ค จอนห์นี่ แจฮยอน แฮชาน</t>
  </si>
  <si>
    <t>ลักษกร น้อยจันทร์
52ม.3ต.ท่าฉนวน อ.มโนรมย์ จ.ชัยนาท 17110 0992638708</t>
  </si>
  <si>
    <t xml:space="preserve">OB226383271TH
</t>
  </si>
  <si>
    <t>https://drive.google.com/open?id=1CdZMTmbO1cxNgTTNOTuAT5j8ekhM0jrT</t>
  </si>
  <si>
    <t>42</t>
  </si>
  <si>
    <t>@mmhdokt_99​</t>
  </si>
  <si>
    <t>แจฮยอน​ โดยอง​ จองอู​ แฮชาน​ แทยง​ มาร์ค​ ยูตะ​ จอห์นนี​่</t>
  </si>
  <si>
    <t>กนก​ลักษณ์​ 
0991786316
30​ ซอย20มิถุนาแยก3 ถนนสุทธิสาร​ แขวงสามเสนนอก​ เขตห้วยขวาง​ กรุงเทพฯ​ 10310</t>
  </si>
  <si>
    <t xml:space="preserve">OB226383299TH
</t>
  </si>
  <si>
    <t>https://drive.google.com/open?id=1-Il5O1_cyneEMhP6nbO1g10GxiOqyphQ</t>
  </si>
  <si>
    <t>43</t>
  </si>
  <si>
    <t>@bhatbah</t>
  </si>
  <si>
    <t>แจฮยอน​ โดยอง​ มาร์ค​ แทยง​ จอห์น​นี่​​ ยูตะ​ จองอู​ แฮชาน​ แทอิล</t>
  </si>
  <si>
    <t>สิริภัทร สกุลชัยสิริ
ที่อยู่ : 100/13 ซอยเเม้นศรี2 ถนนบำรุงเมือง เเขวงคลองมหานาค เขต​ป้อมปราบ​ศัตรู​พ่าย​ กรุงเทพ​มหานคร​ 10100
โทร​ 0827840475​</t>
  </si>
  <si>
    <t xml:space="preserve">OB226383342TH
</t>
  </si>
  <si>
    <t>https://drive.google.com/open?id=1og34gkVmqe-1hE28X_yd-2NtmycANyGj</t>
  </si>
  <si>
    <t>44</t>
  </si>
  <si>
    <t>@Nun02on</t>
  </si>
  <si>
    <t>1 มาร์ค  จองอู แทยง แจฮยอน โดยอง แฮชาน แทอิล  ยูตะ จอห์นนี่</t>
  </si>
  <si>
    <t>แทอิล แทอิล</t>
  </si>
  <si>
    <t>นันทิยา อ่อนวงษ์  ศศิวิมลเพลส 177/1 ม.7 ต.ท่าโพธิ์ อ.เมือง จ.พิษณุโลก 65000 โทร 0982676762</t>
  </si>
  <si>
    <t xml:space="preserve">OB226383311TH
</t>
  </si>
  <si>
    <t>https://drive.google.com/open?id=18zkw9u1-9cDG2U2JWg7QqY3XfM_4yFrN</t>
  </si>
  <si>
    <t>45</t>
  </si>
  <si>
    <t>@jwhanxty</t>
  </si>
  <si>
    <t>จองอู แจฮยอน โดยอง  แทยง มาร์ค แฮชาน ยูตะ จอห์นนี่ แทอิล</t>
  </si>
  <si>
    <t>สุภัทรา 0623523432 
45/44 หมู่บ้านสาวิตรี แขวงศาลาธรรมสพน์ เขตทวีวัฒนา จ.กรุงเทพ 10170</t>
  </si>
  <si>
    <t xml:space="preserve">OB226383356TH
</t>
  </si>
  <si>
    <t>https://drive.google.com/open?id=1QW4Dg5BK4HjLCNubT9kIfSD4OAFV3xGU</t>
  </si>
  <si>
    <t>46</t>
  </si>
  <si>
    <t>@uuuuuize</t>
  </si>
  <si>
    <t>มาร์ค แจฮยอน โดยอง แทยง แฮชาน จองอู จอนนี่ ยูตะ แทอิล</t>
  </si>
  <si>
    <t>กัญญาณัฐ แก้วเรือนจันทร์ 3/1 หมู่ 3 ต.หนองนาก อ.หนองแค จ.สระบุรี 18230 0939970163</t>
  </si>
  <si>
    <t xml:space="preserve">OB226383285TH
</t>
  </si>
  <si>
    <t>https://drive.google.com/open?id=1DmMkjg5TisPMl9ijqZWBdmhw90qQw9Nv</t>
  </si>
  <si>
    <t>47</t>
  </si>
  <si>
    <t>@callmepaota</t>
  </si>
  <si>
    <t>แฮชาน มาร์ค จอนห์นี่ โดยอง จองอู แจฮยอน แทอิล ยูตะ แทยง</t>
  </si>
  <si>
    <t>เจ้ย 15/113 ซ.3วิรยดำรงค์ ม.3 ต.บ้านสวน อ.เมือง จ.ชลบุรี 20000 0959353126</t>
  </si>
  <si>
    <t xml:space="preserve">OB226383339TH
</t>
  </si>
  <si>
    <t>https://drive.google.com/open?id=16jJgriX1qSOL42TdBW2HoEIKt-tfzk1g</t>
  </si>
  <si>
    <t>48</t>
  </si>
  <si>
    <t xml:space="preserve">@maimaiww_ww </t>
  </si>
  <si>
    <t xml:space="preserve">1.แจฮยอน จองอู มาร์ค โดยอง ยูตะ แทยง แทอิล แฮชาน  จอห์นนี่ 
2.จองอู แจฮยอน มาร์ค แฮชาน โดยอง ยูตะ แทยง  จอห์นนี่ แทอิล  </t>
  </si>
  <si>
    <t>จอนนี่ แทอิล</t>
  </si>
  <si>
    <t>27 ม.10 ต.อำนาจ อ.ลืออำนาจ จ.อำนาจเจริญ 37000</t>
  </si>
  <si>
    <t xml:space="preserve">OB226383254TH
</t>
  </si>
  <si>
    <t>https://drive.google.com/open?id=1DNDeZAa37czjn0K-dabIPHKSltOJW4uR</t>
  </si>
  <si>
    <t>49</t>
  </si>
  <si>
    <t>@happieberbboo</t>
  </si>
  <si>
    <t>จองอู มาร์ค แฮชาน แทยง ยูตะ แจฮยอน แทอิล จอนนี่ โดยอง</t>
  </si>
  <si>
    <t>โสภิดา  วงค์เรียน
0923562773
120 ม.2 ตปากกาง อลอง จ แพร่ 54150</t>
  </si>
  <si>
    <t xml:space="preserve">RL295228343TH
</t>
  </si>
  <si>
    <t>https://drive.google.com/open?id=10lHrG8AuyACVlt4qNEC4iPpS8zLqg5lC</t>
  </si>
  <si>
    <t>50</t>
  </si>
  <si>
    <t>@yourvanilla01</t>
  </si>
  <si>
    <t>มาร์ค แจฮยอน แทยง จองอู แฮชาน ยูตะ โดยอง จอนนี่ แทอิล</t>
  </si>
  <si>
    <t>อมรเทพ อัสสานนท์ เลขที่ 49/33 ซ.3  หมู่บ้านวิลล่าคุณาลัย 3 ต.บางใหญ่ อำเภอบางใหญ่ จังหวัดนนทบุรี 11140
0990810944</t>
  </si>
  <si>
    <t xml:space="preserve">OB226383360TH
</t>
  </si>
  <si>
    <t>https://drive.google.com/open?id=1rJqS9aoIV8CMWeGAaM9khQjjVJVU5xnb</t>
  </si>
  <si>
    <t>51</t>
  </si>
  <si>
    <t>@_bubeebear</t>
  </si>
  <si>
    <t xml:space="preserve">นำ้เงิน1 แดง1 </t>
  </si>
  <si>
    <t>สุ่มมาเลยค่าาาา💗💗</t>
  </si>
  <si>
    <t xml:space="preserve">แพรวรุ่ง(0644079839)
169 ม.3 ต.ลำทับ อ.ลำทับ จ.กระบี่ 81190 </t>
  </si>
  <si>
    <t xml:space="preserve">ED315433434TH
</t>
  </si>
  <si>
    <t>https://drive.google.com/open?id=1G4lU9pZriThtRNqucq3_o6liW5VImW3R</t>
  </si>
  <si>
    <t>52</t>
  </si>
  <si>
    <t>@seemepls_</t>
  </si>
  <si>
    <t>โดยอง แทอิล แฮชาน มาร์ค แทยง จอห์นนี่ 
จองอู ยูตะ แจฮยอน</t>
  </si>
  <si>
    <t>ชื่อ สุคนธ์ทิพย์ ฟักทองอยู่
ที่อยู่ 33/1 ม.3 ต.หนองบัวใต้ อ.เมือง จ.ตาก 63000
เบอร์ 0877358687</t>
  </si>
  <si>
    <t xml:space="preserve">RL295228445TH
</t>
  </si>
  <si>
    <t>https://drive.google.com/open?id=1a4Dh8h_YmSD-Ns0odPHX_fggubhclE9s</t>
  </si>
  <si>
    <t>53</t>
  </si>
  <si>
    <t>@panitipa</t>
  </si>
  <si>
    <t>แจฮยอน โดยอง จอนนี่ แฮชาน จองอู มาร์ค แทยง ยูตะ แทอิล</t>
  </si>
  <si>
    <t>Panitipa Amutaku (084-751-9991) 289/402 The Base Sukhumvit77 ถ.อ่อนนุช ซอยอ่อนนุช1/1 แขวงพระโขนงเหนือ เขตวัฒนา กทม. 10260</t>
  </si>
  <si>
    <t xml:space="preserve">RL295228391TH
</t>
  </si>
  <si>
    <t>https://drive.google.com/open?id=1-8B_9pfeItL6_MWUO0UPjcdqO3H_FSrT</t>
  </si>
  <si>
    <t>54</t>
  </si>
  <si>
    <t>6/11/2021, 14:50:55</t>
  </si>
  <si>
    <t>@blacktickless</t>
  </si>
  <si>
    <t>เอาแต่ก้าด</t>
  </si>
  <si>
    <t>สุ่มแกะ</t>
  </si>
  <si>
    <t>taeyong,mark,yuta,johnny x2, jaehyun x2,taeil,doyoung, jungwoo, taeil (sticker)</t>
  </si>
  <si>
    <t>ชื่อ : siti MYMMYMEF 
ที่อยู่ : 359 ซอยวิภาวดีรังสิต 64 ตลาดบางเขน หลักสี่ 10210 กรุงเทพมหานคร ประเทศไทย หมายเลข
โทรศัพท์: 0891689303</t>
  </si>
  <si>
    <t>https://drive.google.com/file/d/1I2sQVw7EtHT2KCt0KypdzOIgYK99tpXy/view?usp=sharing</t>
  </si>
  <si>
    <t>รอได้!!!</t>
  </si>
  <si>
    <t>10 บั้มเฉยๆให้ปลาย</t>
  </si>
  <si>
    <t>รอบั้มเปล่า</t>
  </si>
  <si>
    <t>@w4nnade4th</t>
  </si>
  <si>
    <t>แฮชาน โดยอง แจฮยอน มาร์ค แทยง จองอู ยูตะ จอห์นนี่ แทอิล</t>
  </si>
  <si>
    <t>กิตติมา สุมน 9/2 ม.5 ต.ห้วยปริก อ.ฉวาง จ.นครศรีธรรมราช 80260 เบอร์0973066189</t>
  </si>
  <si>
    <t xml:space="preserve">RL295228374TH
</t>
  </si>
  <si>
    <t>https://drive.google.com/open?id=1DIr4dtiS1frP2jwq6jiyS2bF0yPvqNM5</t>
  </si>
  <si>
    <t>@jnjhJSuh</t>
  </si>
  <si>
    <t>JH JN MK HC TY DY JW YT TL</t>
  </si>
  <si>
    <t>สรสิชา (0909533145)
579/29 หมู่บ้านนทีกานต์ ตำบลบ้านคลองสวน  อำเภอพระสมุทรเจดีย์ จังหวัดสมุทรปราการ 10290</t>
  </si>
  <si>
    <t>https://drive.google.com/open?id=1g0Ckywx4TGMSkr8E4lKOAuzyKbJ1ypZn</t>
  </si>
  <si>
    <t xml:space="preserve"> </t>
  </si>
  <si>
    <t>@_wnawna_</t>
  </si>
  <si>
    <t>โดยอง แจฮยอน แทยง แฮชาน ยูตะ จองอู มาร์ค จอห์นนี่ แทอิล</t>
  </si>
  <si>
    <t>ชนากานต์ สุวรรณฉวี
4/2 ม.2 ต.บางกะไห อ.เมือง จ.ฉะเชิงเทรา 24000 
0649361387</t>
  </si>
  <si>
    <t xml:space="preserve">RL295228357TH
</t>
  </si>
  <si>
    <t>https://drive.google.com/open?id=1GLpcL3BeglgFtZnHiQYiuETa3dcSTwDG</t>
  </si>
  <si>
    <t>@KORNORTOR</t>
  </si>
  <si>
    <t>จองอู แจฮยอน โดยอง มาร์ค แทยง ยูตะ แฮชาน จอห์นนี่ แทอิล</t>
  </si>
  <si>
    <t>กนิษฐา จิตรัตน์
69 ม.3 ต.บ้านยาง อ.คีรีรัฐนิคม จ.สุราษฎร์ธานี 84180
T.0904877084</t>
  </si>
  <si>
    <t xml:space="preserve">RL295228431TH
</t>
  </si>
  <si>
    <t>https://drive.google.com/open?id=1qbI3oNims0NzsJ0lTwFcOP2Vw9Aa9-mr</t>
  </si>
  <si>
    <t>@onyourmqeym</t>
  </si>
  <si>
    <t>โดยอง เเจฮยอน เเทยง จองอู มาร์ค เเฮชาน เเทอิล จอห์นนี่</t>
  </si>
  <si>
    <t>ชลลดา นิยมเดชา 2 หมู่ 5 บ้านหนองทุ่ม ต.หนองทุ่ม อ.วาปีปทุม จ. มหาสารคาม 44120 โทร 0872233636</t>
  </si>
  <si>
    <t xml:space="preserve">RL295228405TH
</t>
  </si>
  <si>
    <t>https://drive.google.com/open?id=1ncN0MRwOReYTKRbgi0j1O73E8_Q-zVe_</t>
  </si>
  <si>
    <t>9/11/2021, 21:20:20</t>
  </si>
  <si>
    <t>@bbhn_ty</t>
  </si>
  <si>
    <t>แทยง แจฮยอน ยูตะ จองอู โดยอง แฮชาน มาร์ค พี่แทอิล พี่จอนนี่</t>
  </si>
  <si>
    <t>นภัสสร 
บ้านเลขที่ 65 หมู่ 8 บ.นาคำใหญ่ ต.นาคำใหญ่ (วิ่งเส้นป่าช้าโชคอำนวยเลี้ยวซ้าย แยกที่สอง บ้านสีฟ้าหัวมุม)  อำเภอเขื่องใน จังหวัดอุบลราชธานี 34150
099-2927781</t>
  </si>
  <si>
    <t xml:space="preserve">RL295228428TH
</t>
  </si>
  <si>
    <t>https://drive.google.com/open?id=1_ddC88ETQNbZP3H1RzHRqAuKcaB_bpb3</t>
  </si>
  <si>
    <t>@mark74061760</t>
  </si>
  <si>
    <t xml:space="preserve">"มาร์ค เเจฮยอน โดยอง จองอู เเฮชาน เเทยง ยูตะ เเทอิล จอห์นนี่
เเจฮยอน มาร์ค โดยอง จองอู เเฮชาน เเทยง ยูตะ เเทอิล จอห์นนี่"
</t>
  </si>
  <si>
    <t>แฮชาน แทอิล</t>
  </si>
  <si>
    <t>ชลธิชา คำหงษา 
ที่อยู่ บ้านเลขที่ 212 หมู่24 บ้านดอนบม ตำบลหนองเเสง อำเภอวาปีปทุม จังหวัดมหาสารคาม 44120 เบอร์0994745052</t>
  </si>
  <si>
    <t xml:space="preserve">RL295228365TH
</t>
  </si>
  <si>
    <t>https://drive.google.com/file/d/1SN-CygT5kUio3Ta_nbUV6ntFjakLOP8C/view?usp=sharing</t>
  </si>
  <si>
    <t>@secndmark</t>
  </si>
  <si>
    <t>Kornrawee P (0921505454) 99/148 หมู่บ้านรุ่งเรือง 4 ถนน พรหมประกาย ตำบลหมากแข้ง อ.เมือง จ.อุดรธานี 41000</t>
  </si>
  <si>
    <t xml:space="preserve">OB226382903TH
</t>
  </si>
  <si>
    <t>@tan_noo</t>
  </si>
  <si>
    <t xml:space="preserve">นางสาวภาณุมาศ ห้างหว้า
ที่อยู่ 233 หมู่9 บ้านเซียบ ตำบลเชียงแหว อำเภอกุมภวาปี จังหวัดอุดรธานี 41110 เบอร์0642255213 ค่ะ
</t>
  </si>
  <si>
    <t xml:space="preserve">OB226382925TH
</t>
  </si>
  <si>
    <t>@PTDAI2</t>
  </si>
  <si>
    <t>เพ็ญจมาศ ฐานะดี A514 เฟื่องฟ้าเพลส 118 หมู่ 10 ต.สุเทพ อ.เมือง จ.เชียงใหม่ 50200 โทร.0637867586</t>
  </si>
  <si>
    <t xml:space="preserve">OB226382934TH
</t>
  </si>
  <si>
    <t>@qxnanann</t>
  </si>
  <si>
    <t>ปาลิดา เหลาแหลม 59 ถ.แก่งสำโรง อ.เมือง จ.กาฬสินธุ์ 46000//0634984043</t>
  </si>
  <si>
    <t xml:space="preserve">OB226382965TH
</t>
  </si>
  <si>
    <t>@Fernrary6</t>
  </si>
  <si>
    <t>วนิดา. อุ่นใจ ตึกชลายุวัฒน์3. โรงพยาบาลชลบุรี 69 ม.2 ต.บ้านสวน อ.เมือง จ.ชลบุรี 20000 เบอร์ 0909767745</t>
  </si>
  <si>
    <t xml:space="preserve">OB226383002TH
</t>
  </si>
  <si>
    <t>@poohniethecool</t>
  </si>
  <si>
    <t>สโรชา แสไพศาล (0988965778) 
2/39 หมู่บ้านพึ่งงาม ต.ตะกุด
อ เมืองสระบุรี จ สระบุรี
18000</t>
  </si>
  <si>
    <t xml:space="preserve">OB226382979TH
</t>
  </si>
  <si>
    <t>@AKhongthawee</t>
  </si>
  <si>
    <t>อาภาพัชร์ คงทวี 54/6 ต.นาคำ อ.บ้านดุง จ.อุดรธานี 41190 เบอร์0981450242</t>
  </si>
  <si>
    <t xml:space="preserve">OB226382885TH
</t>
  </si>
  <si>
    <t>@Jamjs71</t>
  </si>
  <si>
    <t>พรธีรา ควมณี  80/3 ม.5 ต.ระโนด อ.ระโนด จ.สงขลา รหัสไปรษณีย์ 90140 เบอร์ 095439</t>
  </si>
  <si>
    <t xml:space="preserve">OB226382863TH
</t>
  </si>
  <si>
    <t>@KANOKWANSRISUK1</t>
  </si>
  <si>
    <t>กนกวรรณ ศรีสุข 
159 หมู่ 4 ต.บางเลน อ.บางเลน จ.นครปฐม 73130
0931241440</t>
  </si>
  <si>
    <t xml:space="preserve">OB226382917TH
</t>
  </si>
  <si>
    <t>@jayyyy9__</t>
  </si>
  <si>
    <t>นวพร เอนกอนันต์ (0939120950) 79/26 ม.2 ต.หน้าไม้ อ.ลาดหลุมแก้ว จ.ปทุมธานี 12140</t>
  </si>
  <si>
    <t xml:space="preserve">OB226382948TH
</t>
  </si>
  <si>
    <t>@ptcsell_</t>
  </si>
  <si>
    <t>เฉพาะการ์ด</t>
  </si>
  <si>
    <t>สุ่ม</t>
  </si>
  <si>
    <t>สุม</t>
  </si>
  <si>
    <t>Name : Park Sunwoo
179/1 Skhumvit 71 Rd, Klongteoy, Bangkok 10110</t>
  </si>
  <si>
    <t>จ่ายแล้ว</t>
  </si>
  <si>
    <t>ถ้าขายบั้มเปล่าได้ 6600</t>
  </si>
  <si>
    <t>รวมบั้ม</t>
  </si>
  <si>
    <t>ส่งตรง</t>
  </si>
  <si>
    <t>Name : Park Sunwoo
179/1 Skhumvit 71 Rd, Klongteoy, Bangkok 10110</t>
  </si>
  <si>
    <t>ส่งบ้าน</t>
  </si>
  <si>
    <t>@95zanq</t>
  </si>
  <si>
    <t>คละๆมาได้เบยย🥺</t>
  </si>
  <si>
    <t>1.โดยอง แจฮยอน มาร์ค แฮชาน จองอู ยูตะ แทยง จอนห์นี่ แทอิล</t>
  </si>
  <si>
    <t>10 :มณีรัตน์ รันทดสร้าง
21/52 ม.5 ม.พฤกษา21 ต.บางแม่นาง อ.บางใหญ่ จ.นนทบุรี 11140 โทร084-246-0567
16 :สาธิตา แสงสิทธิ์ บ.10/1 ซ.โคกโพธิ์ ต.โคกสำโรง อ.โคกสำโรง จ.ลพบุรี ปณ.15120  0814345117</t>
  </si>
  <si>
    <t>wl</t>
  </si>
  <si>
    <t>https://drive.google.com/open?id=1BU8CYX54ae1ZizAUm-j_TUa9ibUMjncK</t>
  </si>
  <si>
    <t>จำนวนบั้มที่มีคนซื้อ</t>
  </si>
  <si>
    <t>เงินที่รับโอน</t>
  </si>
  <si>
    <t>เงินที่ยังไม่ได้ชำระ</t>
  </si>
  <si>
    <t>จำนวนที่กดส่งตรง</t>
  </si>
  <si>
    <t>จำนวนที่กดลงบ้านตัวเอง</t>
  </si>
  <si>
    <t>ปลาย = 13</t>
  </si>
  <si>
    <t>เงินที่จ่ายจริง</t>
  </si>
  <si>
    <t>จำนวนบั้้มที่ซื้อกับพี่สาวเกาหลี</t>
  </si>
  <si>
    <t>รวมที่ซื้อแล้ว</t>
  </si>
  <si>
    <t>พสเกา</t>
  </si>
  <si>
    <t>กดในแอพ</t>
  </si>
  <si>
    <t>รวม</t>
  </si>
  <si>
    <t>รอจากพสเกา</t>
  </si>
  <si>
    <t>ต้องกดอีก</t>
  </si>
  <si>
    <t>สิทธิ์ที่ลงแฮช</t>
  </si>
  <si>
    <t>สิทธิ์ที่ลงยูตะ</t>
  </si>
  <si>
    <t xml:space="preserve">
@nana_nomin18</t>
  </si>
  <si>
    <t>Catharsis ver. 4 บั้ม
Classic ver. 6 บั้ม</t>
  </si>
  <si>
    <t>ครบเมม+โดยอง</t>
  </si>
  <si>
    <t>natcha chumpon ᰔᩚ
1/14 หมู่ที่4 ตำบลทุ่งหวัง
อำเภอเมือง จังหวัดสงขลา 90000 โทร.0980174885</t>
  </si>
  <si>
    <t xml:space="preserve">รอโอน </t>
  </si>
  <si>
    <r>
      <rPr>
        <b/>
        <sz val="11"/>
        <color rgb="FF000000"/>
        <rFont val="Arial"/>
      </rPr>
      <t xml:space="preserve">ค้นหาออเดอร์ตัวเอง  </t>
    </r>
    <r>
      <rPr>
        <b/>
        <sz val="11"/>
        <color theme="5"/>
        <rFont val="Arial"/>
      </rPr>
      <t>Ctrl + f (⌘ + f ใน Mac) แล้วพิมพ์ @แอคตัวเอง</t>
    </r>
    <r>
      <rPr>
        <b/>
        <sz val="11"/>
        <color rgb="FF000000"/>
        <rFont val="Arial"/>
      </rPr>
      <t xml:space="preserve">
ดูยอดมัดจำที่เหลือได้ที่ </t>
    </r>
    <r>
      <rPr>
        <b/>
        <sz val="11"/>
        <color theme="5"/>
        <rFont val="Arial"/>
      </rPr>
      <t>Column F</t>
    </r>
  </si>
  <si>
    <r>
      <rPr>
        <b/>
        <sz val="11"/>
        <color rgb="FF000000"/>
        <rFont val="Arial"/>
      </rPr>
      <t xml:space="preserve">ค้นหาออเดอร์ตัวเอง  </t>
    </r>
    <r>
      <rPr>
        <b/>
        <sz val="11"/>
        <color theme="5"/>
        <rFont val="Arial"/>
      </rPr>
      <t>Ctrl + f (⌘ + f ใน Mac) แล้วพิมพ์ @แอคตัวเอง</t>
    </r>
    <r>
      <rPr>
        <b/>
        <sz val="11"/>
        <color rgb="FF000000"/>
        <rFont val="Arial"/>
      </rPr>
      <t xml:space="preserve">
ดูยอดมัดจำที่เหลือได้ที่ </t>
    </r>
    <r>
      <rPr>
        <b/>
        <sz val="11"/>
        <color theme="5"/>
        <rFont val="Arial"/>
      </rPr>
      <t>Column F</t>
    </r>
  </si>
  <si>
    <t>ค่าส่ง</t>
  </si>
  <si>
    <t xml:space="preserve">@ggwithgot7 </t>
  </si>
  <si>
    <t>NCT2021 Lucky Draw Event</t>
  </si>
  <si>
    <t xml:space="preserve">เจโน่B, แจมินA, เจโน่A, แจมินB, แจฮยอนA, โดยองB, แจฮยอนB, โดยองA, แทยงA, แทยงB , ยูตะA, มาร์คA </t>
  </si>
  <si>
    <t>เจโน่ A</t>
  </si>
  <si>
    <t xml:space="preserve">ศศิพร สังข์ทอง บ้านเลขที่ 71/205 หมู่บ้านพระปิ่น7 หมู่ 9 ต.คลองหนึ่ง อ.คลองหลวง จ.ปทุมธานี 12120 โทร 086-9814583 </t>
  </si>
  <si>
    <t>รอก้าด</t>
  </si>
  <si>
    <t>@kdcbcxssl</t>
  </si>
  <si>
    <t>มาร์คA, มาร์คB, เซียวจวิ้นB, เซียวจวิ้นA, ยูตะB, ยูตะA, คุนB, เจโน่B, โดยองB, จองอูA, จองอูB, แทยงB, แทยงA, แทอิลA, จอนห์นี่B, เตนล์A</t>
  </si>
  <si>
    <t>มาร์ค A</t>
  </si>
  <si>
    <t>วรรณพร สิงหกิจ 400หมู่ที่ 10 บ้านคีรีวง  ตำบลกำโลน อำเภอลานสกา, เทศบาลนครนครศรีธรรมราช 80230(ร้านกลุ่มลายเทียนบาติก) เบอร์โทร 0969238133</t>
  </si>
  <si>
    <t>https://drive.google.com/open?id=1Ik1skPxl7dkoHq5varVr_akC3PvRO_ev</t>
  </si>
  <si>
    <t>21/12/2021, 20:03:52</t>
  </si>
  <si>
    <t>@แพน</t>
  </si>
  <si>
    <t xml:space="preserve">จองอูBA  แจฮยอนBA เจโน่BA แจมินAB  โดยองAB แทยงBA มาร์คBA จีซองBA แฮชานBA ซองชานAB อินจุนBA เตนล์BA ยูตะAB โชทาโร่BA เฉินเล่อAB จอห์นนี่BA เซียวจวิ้นAB เฮนเดอรี่AB คุนBA แทอิลAB หยางหยางBA </t>
  </si>
  <si>
    <t>แจฮยอน A , จองอู</t>
  </si>
  <si>
    <t>นัดรับ</t>
  </si>
  <si>
    <t>ส่งละ</t>
  </si>
  <si>
    <t>@mlydwt</t>
  </si>
  <si>
    <t xml:space="preserve">โดยอง A โดยอง B แฮชาน B </t>
  </si>
  <si>
    <t>นางสาวญาดา วิเท 
46/1 ม.3 ต.โพนทอง อ.บ้านหมี่ จ.ลพบุรี 15110 เบอร์062-0372084</t>
  </si>
  <si>
    <t xml:space="preserve">@NTe96_Sm
</t>
  </si>
  <si>
    <t>จีซองA
โดยองA</t>
  </si>
  <si>
    <t xml:space="preserve">@chichachx
</t>
  </si>
  <si>
    <t xml:space="preserve">โดยองA </t>
  </si>
  <si>
    <t xml:space="preserve">@_Beawxx
</t>
  </si>
  <si>
    <t>อินจุนA
อินจุนA</t>
  </si>
  <si>
    <t xml:space="preserve">@MarmaKN
</t>
  </si>
  <si>
    <t>แฮชานB</t>
  </si>
  <si>
    <t xml:space="preserve">@onyour__boo </t>
  </si>
  <si>
    <t xml:space="preserve">แทยงA </t>
  </si>
  <si>
    <t>@cutiemybubu</t>
  </si>
  <si>
    <t xml:space="preserve">ซองชานA </t>
  </si>
  <si>
    <t>@husbityli</t>
  </si>
  <si>
    <t xml:space="preserve">แฮชาน B
</t>
  </si>
  <si>
    <t>แฮชาน B</t>
  </si>
  <si>
    <t>ระบุเมมเบอร์</t>
  </si>
  <si>
    <t>ราคารวม</t>
  </si>
  <si>
    <t>จ่ายมาแล้ว</t>
  </si>
  <si>
    <t>จัดส่ง</t>
  </si>
  <si>
    <t>ค่าจัดส่ง</t>
  </si>
  <si>
    <t>ที่อยู่</t>
  </si>
  <si>
    <t>@bemamoonlight</t>
  </si>
  <si>
    <t>SMCU EMBLEM BADGE</t>
  </si>
  <si>
    <t>winter</t>
  </si>
  <si>
    <t>วัชราภรณ์ สอนพล โทร 0653299895
Riverside Chiangkhan Resort 1/8 หมู่4 ต.เชียงคาน อ.เชียงคาน จ.เลย 42110</t>
  </si>
  <si>
    <t>https://drive.google.com/open?id=1hLuyP5qyNXbJcBx57bnFuTfg53-dQ6-g</t>
  </si>
  <si>
    <t>karina</t>
  </si>
  <si>
    <t>@RpMTspFD</t>
  </si>
  <si>
    <t>irene</t>
  </si>
  <si>
    <t>SPECIAL AR TICKET SET</t>
  </si>
  <si>
    <t>รติรส ทองแดง (0950365148)
9/3 ม.6 ต.ท่าโพธิ์ อ.สะเดา
จ.สงขลา 90170</t>
  </si>
  <si>
    <t>https://drive.google.com/open?id=1ymfOR312XFfwpslNnDEB0Ne-hF_2x8Ph</t>
  </si>
  <si>
    <t>seulgi</t>
  </si>
  <si>
    <t>4x6 PHOTO+POSTCARD SET</t>
  </si>
  <si>
    <t>@eve_pemi</t>
  </si>
  <si>
    <t>KWANGYA PASSPORT SET</t>
  </si>
  <si>
    <t>"เปมิกา ม่วงกูล
133/70 หมู่บ้านราชพฤกษ์ ซอยมัยลาภ ถนนประเสริฐมนูกิจ แขวงจรเข้บัว เขตลาดพร้าว กทม 10230
081 6463825"</t>
  </si>
  <si>
    <t>https://drive.google.com/open?id=1c-AHJDotumDApYw1-q6osb1w8K4pP6QX
https://drive.google.com/open?id=1IQChSIJlCWHO5syYtEIJLZVyyg8VY4Ix</t>
  </si>
  <si>
    <t>@alternare08</t>
  </si>
  <si>
    <t>แอล
45/92 หมู่ 3 ห้องเบอร์ 5
ซอยไดมอนด์ 
ถนนพงษ์ประเสริฐ ต.บ้านสวน 
อ.เมืองชลบุรี จ.ชลบุรี
20000
0955198190</t>
  </si>
  <si>
    <t>แจ้งในDM</t>
  </si>
  <si>
    <t>@D0RN0R</t>
  </si>
  <si>
    <t>บ้านเลขที่43/30 หมู่4 ตำบลสัตหีบ อำเภอสัตหีบ จังหวัดชลบุรี 20180 0629453636</t>
  </si>
  <si>
    <t>https://drive.google.com/open?id=1kFCitzgYcuM7k7mluqg8HMyNggk4Pslw</t>
  </si>
  <si>
    <t xml:space="preserve">@bell0beep </t>
  </si>
  <si>
    <t>Winter</t>
  </si>
  <si>
    <t>k.สุทธิดา บุญพึ่ง(0948593371) 97 ม.15 บ้านโพนครก ต.โพนครก  อำเภอท่าตูม จังหวัดสุรินทร์ 32120</t>
  </si>
  <si>
    <r>
      <rPr>
        <u/>
        <sz val="10"/>
        <color rgb="FF1155CC"/>
        <rFont val="Arial"/>
      </rPr>
      <t xml:space="preserve">https://drive.google.com/open?id=1wA3I456TYj2HJYMBsbjj_SWAf8zPkn48
</t>
    </r>
    <r>
      <rPr>
        <sz val="10"/>
        <rFont val="Arial"/>
      </rPr>
      <t xml:space="preserve">
</t>
    </r>
    <r>
      <rPr>
        <u/>
        <sz val="10"/>
        <color rgb="FF1155CC"/>
        <rFont val="Arial"/>
      </rPr>
      <t>https://drive.google.com/open?id=1Z3hjwJ-JIGTqxfBvorxsE5qlSBMThBrO</t>
    </r>
  </si>
  <si>
    <t>Jaemin</t>
  </si>
  <si>
    <t>@dubblegreentea</t>
  </si>
  <si>
    <t>"นภัสรา พวงนาค 0956154600
บ้านเลขที่4 ซอยรามอินทรา34 แยก7 ถนนรามอินทรา แขวงท่าแร้ง เขตบางเขน กทม.10230"</t>
  </si>
  <si>
    <t>https://drive.google.com/open?id=1UyuFBc4O5O7KY4HUeVTvYe1sgGCUsQaZ</t>
  </si>
  <si>
    <t>64 ม.5 กม.37 ต.บางสมัคร อ.บางปะกง จ.ฉะเชิงเทรา บ.ชาร์ป แอพพลายแอนซ์ รหัสไปรษณีย์.24130 เบอร์.0961566847</t>
  </si>
  <si>
    <t xml:space="preserve">@Greyismyhb </t>
  </si>
  <si>
    <t>แป้ง 0882663541</t>
  </si>
  <si>
    <t>https://drive.google.com/open?id=1xIo0vl5sAUsW9Zb2Ss4h4v6X2JpfDFib
https://drive.google.com/open?id=1qR1MvwObRBO_A1rSksBJ8AxaU-YtaucN</t>
  </si>
  <si>
    <t>@stmartin23</t>
  </si>
  <si>
    <t>วริศรา ยอดสร้อย 44/3 ม.2 ต.แม่ลา อ.บางระจัน จ.สิงห์บุรี 16130 โทร.084-3260634</t>
  </si>
  <si>
    <t>https://drive.google.com/open?id=1PZCEhQQW9mjR-O9JHKEBzpB05doTgoY6</t>
  </si>
  <si>
    <t>@yrzimp</t>
  </si>
  <si>
    <t>Yeri</t>
  </si>
  <si>
    <t xml:space="preserve">พรขวัญ ทรงกลิ่น 46/4  ม.7 ต.บ้านเก่า อ.พานทอง จ.ชลบุรี 20160 (0994054865)     </t>
  </si>
  <si>
    <t>https://drive.google.com/open?id=1vuY8YI6f-KhUwE5lbmQ0mHPZGNAv1XA0</t>
  </si>
  <si>
    <t>@CHAEPINK211</t>
  </si>
  <si>
    <t>รุ่งรวี พ้นทุกข์  หอพักสตรีธนาภรณ์ 155/2 หมู่7 ตำบลท่าโพธิ์ อำเภอเมือง จังหวัดพิษณุโลก 65000 061-9613256</t>
  </si>
  <si>
    <t>https://drive.google.com/open?id=1PL0oElF114MfaWZDSjLyBTEERnXFkAHW</t>
  </si>
  <si>
    <t>@nitchamind_</t>
  </si>
  <si>
    <t>"ณิชกานต์ 
671/1 ซ.จรัญสนิทวงศ์ 43 เขตบางกอกน้อย แขวงอรุณอมรินทร์ กทม. 10700
เบอร์: 0994745194"</t>
  </si>
  <si>
    <t>https://drive.google.com/open?id=1wCRBEQTKE2S-oDD4ypvV-jEI2uq3r6Q2</t>
  </si>
  <si>
    <t>✓ KWANGYA PASSPORT SET 750.- /set
มัดจำ 400.- /set  (ระบุเมมได้)
✓ SPECIAL AR TICKET SET 460.- / set
มัดจำ 200.- / set (ระบุเมมได้)
✓ SMCU EMBLEM BADGE 690.- / set
มัดจำ 300.- / set (ระบุเมมได้)
✓ 4x6 PHOTO+POSTCARD SET 160.- / set
มัดจำ 80.- / set (ระบุเมมได้)</t>
  </si>
  <si>
    <t>@GreeenStone</t>
  </si>
  <si>
    <t>"Warissara Rajitdumrong
47/59 ม.3 ต.สุรศักดิ์ อ.ศรีราชา จ.ชลบุรี 20110
095-7029593"</t>
  </si>
  <si>
    <t>https://drive.google.com/open?id=1gNS1Cm9Cmj1BwMh28YruKJz-mhS5gfjS</t>
  </si>
  <si>
    <t>Haechan dream</t>
  </si>
  <si>
    <t>Jeno</t>
  </si>
  <si>
    <t>@baeniex</t>
  </si>
  <si>
    <t>นางสาววิลาศิณี หอมหวล 57/8 ม.3 ต.เมืองศรีไค อ.วารินชำราบ จ.อุบลราชธานี 34190 เบอร์ 0929462543</t>
  </si>
  <si>
    <t>https://drive.google.com/open?id=1nlg8otRsrRzDTjyhrhTaEn3hUMC6OdR3</t>
  </si>
  <si>
    <t>@Queenwarit</t>
  </si>
  <si>
    <t>"วริศรา เทียนปรุ 
หอพักสตรีพิมพ์พลอย 
351 หมู่1 ต.ท่าขอนยาง อ.กันทรวิชัย จ.มหาสารคาม 44150
0837409360"</t>
  </si>
  <si>
    <r>
      <rPr>
        <u/>
        <sz val="10"/>
        <color rgb="FF1155CC"/>
        <rFont val="Arial"/>
      </rPr>
      <t xml:space="preserve">https://drive.google.com/open?id=1AvDpIsbuRhnOKOoP-CDjjwgjb1c3JnWk
</t>
    </r>
    <r>
      <rPr>
        <sz val="10"/>
        <color rgb="FF000000"/>
        <rFont val="Arial"/>
      </rPr>
      <t>มี2สลิป</t>
    </r>
  </si>
  <si>
    <t>@naroksus</t>
  </si>
  <si>
    <t>น.ส.ปทุมรัตน์ รัตนจำนงค์ 71หมู่2 ต.ทุ่งลาน อ.คลองหอยโข่ง จ.สงขลา 90230 0850483628</t>
  </si>
  <si>
    <t>https://drive.google.com/open?id=1U_BxBuTJuBzP_Mi_6Opk6VkHed30WG5u</t>
  </si>
  <si>
    <t>SMCU EMBLEM  BADGE</t>
  </si>
  <si>
    <t>@amertacie</t>
  </si>
  <si>
    <t>ณัฐชยา สุรวิทย์ (0618729922) 179/5 ซอยนวมินทร์ 24 อุเทน 6 ถนนนวมินทร์ แขวงคลองกุ่ม เขตบึงกุ่ม กทม. 10240</t>
  </si>
  <si>
    <t>https://drive.google.com/open?id=1coYqfeyzhjbVkbner_EyqfeSB3zieBts</t>
  </si>
  <si>
    <t>@Pyojub</t>
  </si>
  <si>
    <t>อุมารินทร์ ฟอกสันเทียะ ที่อยู่ 112 หมู่11 ต.หนองสาหร่าย อ.ปากช่อง จ.นครราชสีมา 30130 เบอร์0840019403</t>
  </si>
  <si>
    <t>https://drive.google.com/open?id=16fbQpY8lpt5uzMJeOrqPBbTJruq6cJd4</t>
  </si>
  <si>
    <t>@itsmleeyo</t>
  </si>
  <si>
    <t>สริตา ชัยประเศียร 68/18 ม.4 ต.ปากน้ำ อ.บางคล้า จ.ฉะเชิงเทรา 24110 0930467899</t>
  </si>
  <si>
    <t>https://drive.google.com/open?id=1QCW5xrKzpbwZphNt6cqrrslnGE4tqIG6</t>
  </si>
  <si>
    <t>@augustxcha</t>
  </si>
  <si>
    <t>"วชิรญาณ์ เจริญทรัพย์
15/82 ซ.17 ถ.พิชัยรณรงค์สงคราม ต.ปากเพรียว อ.เมืองสระบุรี จ.สระบุรี 18000
082-2192632"</t>
  </si>
  <si>
    <t>https://drive.google.com/open?id=1RTJvwH4YZX9KPy9ECvNbaLXDIjGxsT_B</t>
  </si>
  <si>
    <t>Haechan 127</t>
  </si>
  <si>
    <t>ชื่อ นางสาว ณัฐชินี ประเสริฐกุล 
ที่อยู่ : 
10 (เก่า 39/57)  หมู่บ้านโอษธิศ 1  ซ.โชคชัย 4 ซ.31/1 แยก 2  สุดซอยบ้านติดต้นไม้ใหญ่
แขวงลาดพร้าว เขตลาดพร้าว กรุงเทพฯ  10230
เบอร์โทร : 095-384-0698</t>
  </si>
  <si>
    <t>https://drive.google.com/open?id=1YwsDlY4rWOuDFODCqVQR8fUATIWHgOQo</t>
  </si>
  <si>
    <t>@innaych</t>
  </si>
  <si>
    <t>อัสญา เชียงคำ 43/1 หมู่4 ต.ตะเคียนปม อ.ทุ่งหัวช้าง จ.ลำพูน  51160 บ.098908428</t>
  </si>
  <si>
    <t>https://drive.google.com/open?id=1HziHFMgZeubB5Erx7wbYjpHLS1VlHMKH</t>
  </si>
  <si>
    <t>@a_enoar</t>
  </si>
  <si>
    <t>"ศศิณัฏฐ์ นิ่มเกิดผล 0998260398
16 ซอยประชาอุทิศ54แยก6-1 ถนนประชาอุทิศ แขวงบางมด เขตทุ่งครุ กรุงเทพ 10140"</t>
  </si>
  <si>
    <t>https://drive.google.com/open?id=17HVOmw5G9UCv7XqQCdBArgC3Be9NNFni</t>
  </si>
  <si>
    <t>@pancake_pk</t>
  </si>
  <si>
    <t>Jaehyun</t>
  </si>
  <si>
    <t>Jungwoo</t>
  </si>
  <si>
    <t>@hbdtowan</t>
  </si>
  <si>
    <t>Ningning</t>
  </si>
  <si>
    <t>"ศิริปภัคสร สุภโตษะ 
บ้านเลขที่ 3 ซ.ปากน้ำกระโจมทอง23 แขวงบางพรม เขตตลิ่งชัน กทม 10170
📞 ; 0825419998"</t>
  </si>
  <si>
    <t>https://drive.google.com/open?id=1psr7TDxd-Bqo9UF-JcVEjj7bDdDNEuxI</t>
  </si>
  <si>
    <t>@13oreforsale</t>
  </si>
  <si>
    <t>Karina</t>
  </si>
  <si>
    <t>"ภรภัทร 0822266858
9 ม.7 ต.คลองตาล อ.ศรีสำโรง จ.สุโขทัย 64120"</t>
  </si>
  <si>
    <t>https://drive.google.com/open?id=1d5ZQ5NduvhyDiBbWLw6j1eeF0hO6qwaN</t>
  </si>
  <si>
    <t>Giselle</t>
  </si>
  <si>
    <t>Wendy</t>
  </si>
  <si>
    <t>@kud58698387</t>
  </si>
  <si>
    <t>"บิลกีส ที่อยู่ จฺยะลา ตฺเบตง 
อฺเบตง บ้านเลขที่150 ถฺสุขยางค์ รหัสไปรษณีย์95110 เบอร์0937855998"</t>
  </si>
  <si>
    <t>https://drive.google.com/open?id=1QKiOO816N-6JvgvlZxb9d-PT3GdN3Ayp</t>
  </si>
  <si>
    <t>@Trailorstnliliz</t>
  </si>
  <si>
    <t>ปวีณ์ริศา ภู่กัน 54/10 ถ.ยุทธนา ซ.ยุทธนา ต.ในเมือง อ.เมืองสุรินทร์ จ.สุรินทร์ 32000 0641659461</t>
  </si>
  <si>
    <t>https://drive.google.com/open?id=1uEXt9d9daxaNA0TJEEzGYmFFQB9QOGzC</t>
  </si>
  <si>
    <t>@Bluq4th</t>
  </si>
  <si>
    <t>"อริศรา ฉัตรตะขบ
บ้านเลขที่​ 77 ถนนมิตรอารีย์ ตำบลในเมือง อำเภอเมือง​ จังหวัดสุรินทร์ 32000
0653462040​"</t>
  </si>
  <si>
    <t>https://drive.google.com/open?id=1TSO6wUW5NIo0AydtyMnau4SloER4HbEV
https://drive.google.com/open?id=1aqx4CUl7KjVwSZglV1-ogQlXYCJJfPAz</t>
  </si>
  <si>
    <t>Renjun</t>
  </si>
  <si>
    <t xml:space="preserve">@spjaespp
 </t>
  </si>
  <si>
    <t xml:space="preserve">jungwoo </t>
  </si>
  <si>
    <t>"วนัสนันท์
6หมู่5 ซ.สองสันตินิเวศน์ ต.แหลมฟ้าผ่า อ.พระสมุทรเจดีย์ จ.สมุทรปราการ 10290 
เบอร์โทร: 0954976814
"</t>
  </si>
  <si>
    <t>https://drive.google.com/open?id=1xVsi4cq84MJAkQmLI5oFaTkyoqmcUg1S</t>
  </si>
  <si>
    <t>@lalikawayowyow</t>
  </si>
  <si>
    <t>"ปุณวัทฒ์ (เฟรม) 
46/3 ม.3 ต.หนองอิรุณ อ.บ้านบึง จ.ชลบุรี 20220 โทร.099-296-2558"</t>
  </si>
  <si>
    <t>https://drive.google.com/open?id=1GKViEGVawQSz7fsE4z8aqkxyXLcvWscO</t>
  </si>
  <si>
    <t>@aolaboon</t>
  </si>
  <si>
    <t>"กชพรรณ จุณศรีปภาดา
444/372 กิตตินครบางบ่อ ต.บางบ่อ อ.บางบ่อ จ.สมุทรปราการ 10560
0896015980"</t>
  </si>
  <si>
    <t>https://drive.google.com/open?id=14khxXUdVuTGMQunqLPxEWkmxXIb-Y3ZV</t>
  </si>
  <si>
    <t>ตัดรอบกดรอบแรก</t>
  </si>
  <si>
    <t>@jidapa35</t>
  </si>
  <si>
    <t>"จิดาภา เจริญชัย
วราศร เพลส 478/10 ห้อง203/1 ถ.30กันยา ซอย12 ต.ในเมือง อ.เมือง จ.นครราชสีมา 30000
 0814146291"</t>
  </si>
  <si>
    <t>https://drive.google.com/open?id=1A1FjSFSD1evXdmcpXT6MUMy9tOaC1gaH</t>
  </si>
  <si>
    <t>"พัฒน์นรี ศรีจะตะ
90 ม.6 ต.ตับเต่า อ.เทิง จ.เชียงราย 57160
โทร 0933044091"</t>
  </si>
  <si>
    <t>https://drive.google.com/open?id=1XlbCthZ_U3-93BApDX4OsyXRFdOjDr7v</t>
  </si>
  <si>
    <t>@babierj64</t>
  </si>
  <si>
    <t>เดี๋ยวแจ้งอีกครั้งนะคะ🙇🏻‍♀️</t>
  </si>
  <si>
    <t>https://drive.google.com/open?id=1nZFUoZI0UJp2BCy3txsx0hv7FlIdSWnS</t>
  </si>
  <si>
    <t>@ilovejunkyu3000</t>
  </si>
  <si>
    <t>พิมพ์พิศา ตันประเสริฐ 131 หมู่4 ต.ปลายโพงพาง อ.อัมพวา จ.สมุทรสงคราม 75110 (0639615414)</t>
  </si>
  <si>
    <t>https://drive.google.com/open?id=1W3FF-IId_fbr5c6IdXfhWkUJULIF0qxI</t>
  </si>
  <si>
    <t>@spacelessx</t>
  </si>
  <si>
    <t>"สุพัตรา พันพั่ว
47 ม.1 ต.หนองสูงเหนือ อ.หนองสูง จ.มุกดาหาร 49160
0929143721"</t>
  </si>
  <si>
    <t>https://drive.google.com/open?id=1lM4fXOi0IaK7OYhSPmxT7XtWipcXCpMQ</t>
  </si>
  <si>
    <t>@ksg_xwonder</t>
  </si>
  <si>
    <t>"ชื่อ:พิจิตรา ที่อยู่:118/58 หมู่2 ต.นครปฐม อ.เมือง จ.นครปฐม 73000
TEL:0957949711"</t>
  </si>
  <si>
    <t>https://drive.google.com/open?id=1J6z7GRXbO9LyHr34l_zvQgFq8XA_v7Zj</t>
  </si>
  <si>
    <t>taeyeon</t>
  </si>
  <si>
    <t>@nabi720</t>
  </si>
  <si>
    <t>"พินทุศร พุทธมนต์สิงห์ 
บ้านเลขที่40 หมู่11 ต.ดูนสาด อ.กระนวน จ.ขอนแก่น 40170
0949055328"</t>
  </si>
  <si>
    <t>https://drive.google.com/open?id=17FeTXzt8_bLwye1WqBeJck8B68qwuPkY</t>
  </si>
  <si>
    <t>@queenravel</t>
  </si>
  <si>
    <t>"ธันย์ชนก บุญทิพย์ 
222 ม.8 ต.แม่ยวม อ.แม่สะเรียง จ.แม่ฮ่องสอน 58110 (0910790582)"</t>
  </si>
  <si>
    <t>https://drive.google.com/open?id=129iav8KmVfPcUzdp_QBONqYY4k_fybY5</t>
  </si>
  <si>
    <t>@myseulgiii</t>
  </si>
  <si>
    <t>88/301 แสญสราญ ซอย6 ต.หนองบัว อ.เมือง จ.อุดรธานี 41000 เบอร์โทร 0834518484</t>
  </si>
  <si>
    <t>https://drive.google.com/open?id=1u9_e9lDIMITFwXyMubeTIlh9NdTvdgsA</t>
  </si>
  <si>
    <t>@gtss_79</t>
  </si>
  <si>
    <t>"ศุภนุช สุริวงค์ 
319/1 ม.2 ต.เขาหินซ้อน อ.พนมสารคาม จ.ฉะเชิงเทรา 24120
เบอร์โทร 0993944145"</t>
  </si>
  <si>
    <t>https://drive.google.com/open?id=1lJORAHZ-ddmmFj2-NnFj0CrZwM7Vvr-5</t>
  </si>
  <si>
    <t>@Ketmanee_5</t>
  </si>
  <si>
    <t>"นางสาวเกศมณี เกนขุนทด ร้านแม่สายทองพันธุ์ไม้
170 /8 ม.12 ต.บ้านกอก อ.จัตุรัส จ.ชัยภูมิ 36130 
โทร. 0912417618"</t>
  </si>
  <si>
    <t>https://drive.google.com/open?id=1YBPjDjraaKNw9Fd2wKtkUdU7r4rgQRNO</t>
  </si>
  <si>
    <t>@xomytae</t>
  </si>
  <si>
    <t>"กรกมล ศุภภัทรโสภณ 
995/13 ม.5 มบ.ทรัพย์รุ่งเรืองซิตี้ ถ.สุขุมวิท ตำบลท้ายบ้านใหม่ อำเภอเมืองสมุทรปราการ 10280 
0953635373"</t>
  </si>
  <si>
    <t>https://drive.google.com/open?id=16J-RVARa3G8TTKQrFXm_ePVbPC-zAwDT</t>
  </si>
  <si>
    <t>@411jpeg</t>
  </si>
  <si>
    <t>yuri</t>
  </si>
  <si>
    <t>"vipada (0629149244)
ห้อง 1225 หอทรงพิเชษฐ์ 69 หมู่ 8 ถ.เชียงราก ต.คลองหนึ่ง อ.คลองหลวง จ.ปทุมธานี 12120 "</t>
  </si>
  <si>
    <t>แจ้งใน DM</t>
  </si>
  <si>
    <t>@ummwho2</t>
  </si>
  <si>
    <t>Sunny</t>
  </si>
  <si>
    <t>นวพร พุทธไทย 84 หมู่13 ต.ป่าขะ อ.บ้านนา จ.นครนายก 26110  เบอร์ 0956186654</t>
  </si>
  <si>
    <t>https://drive.google.com/open?id=12lgux3OT77BxyYTavCa3_Kunu9bX5J1B</t>
  </si>
  <si>
    <t>Joy</t>
  </si>
  <si>
    <t>@Summerr3003</t>
  </si>
  <si>
    <t>Thannaree 1225 หอทรงพิเชษฐ์ 69 หมู่8 ถ.เชียงราก ต.คลองหนึ่ง อ.คลองหลวง จ.ปทุมธานี 12120 tel.0946922228</t>
  </si>
  <si>
    <t>https://drive.google.com/open?id=1v1mHWzxKmJFyPqlaJdMIpRVWmrZs47kY</t>
  </si>
  <si>
    <t>winwin</t>
  </si>
  <si>
    <t>@lukar29</t>
  </si>
  <si>
    <t>"ปาลีรัฐ วรกุล
92/1 ซ.รังสิตนครนายก 33 ต.ประชาธิปัตย์ อ.ธัญบุรี จ.ปทุมธานี 12130 เบอร์ 0959984143"</t>
  </si>
  <si>
    <t>https://drive.google.com/open?id=152OxAi9kuz66A7mgoWfmH--bIhOn_bxQ</t>
  </si>
  <si>
    <t>@K4NXMP</t>
  </si>
  <si>
    <t>"นัทธมน จันทรางกูร 
บ้านเลขที่2/6 ซ.พระพายัพ6 ถ.พระพายัพ อ.แก่งคอย ต.แก่งคอย จ.สระบุรี 18110
0982795347
( รางวัลกิจกรรม)"</t>
  </si>
  <si>
    <t>https://drive.google.com/open?id=1PrIdOhC5UvG1JIrIoy25bWfSVsDTgTFl</t>
  </si>
  <si>
    <t>@sosxyn</t>
  </si>
  <si>
    <t>"บัณฑิตา ธรรมปัญญา
0835717283
46/4 ต.เมืองพาน อ.พาน จ.เชียงราย 57120"</t>
  </si>
  <si>
    <t>https://drive.google.com/open?id=1u2lhBzLUMd1-jq8mo8HRb0Pd6CSgCHko</t>
  </si>
  <si>
    <t>@Yourttw</t>
  </si>
  <si>
    <t>"พีรดา โพธิ์ทอง 
59/10  ม.7 ต.หนองปากโลง อ.เมือง จ.นครปฐม  73000 (ห้อง 310)
เบอร์ : 0847694218"</t>
  </si>
  <si>
    <t>https://drive.google.com/open?id=1xnuVGQ2-PLollH0bDmcax1H-CVlQrAzK</t>
  </si>
  <si>
    <t>@bezgnn</t>
  </si>
  <si>
    <t>"ซูกัส
รีเจนท์โฮม ติวานนท์ 33/82 ซอยติวานนท์ 4  
ต. ตลาดขวัญ อ.เมืองนนทบุรี จ.นนทบุรี 11000 
081-9967167"</t>
  </si>
  <si>
    <t>@fuji_msp</t>
  </si>
  <si>
    <t>"ณัฐพร ธีระรัตนนุกูลชัย
0883823212"</t>
  </si>
  <si>
    <t>https://drive.google.com/open?id=1cQueumqwWz86JEW_sbeGFj0ZNuml0g2V</t>
  </si>
  <si>
    <t>wendy</t>
  </si>
  <si>
    <t>yeri</t>
  </si>
  <si>
    <t>@cartooonnn_</t>
  </si>
  <si>
    <t>"วรรณศิริ 
382/16 ม.7 ซ.โครงการ99ดี ต.ท่าโพธิ์ อ.เมือง จ.พิษณุโลก 65000 061-2797927"</t>
  </si>
  <si>
    <t>https://drive.google.com/open?id=1ynC6NAm6fkei__p8_bL1ev7zAUe2up9V</t>
  </si>
  <si>
    <t>@winter_A2001</t>
  </si>
  <si>
    <t>ปาริชาติ ทับพิลา อ.หนองหาน จ.อุดรธานี  บ้านหนองสระปลา 193/9 รหัสไปรษณีย์ 41320 (093-075-3591)</t>
  </si>
  <si>
    <t>https://drive.google.com/open?id=1xBEEuBRPYJuQzR3Z6rKlXfod-cVTKqk1</t>
  </si>
  <si>
    <t>@aexbpxda</t>
  </si>
  <si>
    <t>@doublekjs</t>
  </si>
  <si>
    <t>"ปณิดา พุมมีน 
201 ซอยวัดสุขใจ21 ถนนวัดสุขใจ แขวงทรายกองดินใต้ เขตคลองสามวา กรุงเทพฯ 10510
0931105537"</t>
  </si>
  <si>
    <t>https://drive.google.com/open?id=1CzyATzg_EaRY7y33td9yyA0F2JPITjYP</t>
  </si>
  <si>
    <t>@_ISJ2018</t>
  </si>
  <si>
    <t>ปาณหยก เอื้อพรปัญญา 25 ถ. เทพสุนทร ต.ในเมือง อ.เมือง จ.สุรินทร์ 32000 0945141929</t>
  </si>
  <si>
    <t>ส่งในดีเอม</t>
  </si>
  <si>
    <t>@Baebybear2</t>
  </si>
  <si>
    <t>ปัญจมาภรณ์ ชลสวัสดิ์ 109/59 หมู่บ้านโชคมารวย จังหวัดระยอง อำเภอเมือง ตำบลเชิงเนิน หมู่1 0804749915</t>
  </si>
  <si>
    <t>https://drive.google.com/open?id=1jLC4jqeXYP5ZOMFdJJYG7TPyg08ls8Na</t>
  </si>
  <si>
    <t>@ispreeya</t>
  </si>
  <si>
    <t>jeno</t>
  </si>
  <si>
    <t>ปรียาภรณ์ นิลบรรพต 213 ม.3 ต.วังใหญ่ อ.เทพา จ.สงขลา รหัสไปรษณีย์90260 เบอร์0936549577</t>
  </si>
  <si>
    <t>https://drive.google.com/open?id=1bEXoOs6JoecgoF6pMbrS8GIfk_hH-QDR
https://drive.google.com/open?id=1A86S6YOCecMx7sitbpqPKZhfjuOXH33K</t>
  </si>
  <si>
    <t>jaemin</t>
  </si>
  <si>
    <t>@plfonz</t>
  </si>
  <si>
    <t>https://drive.google.com/open?id=1RmrPrQH5lg1XtAr2a8y_YVVF_a0wma_f
https://drive.google.com/open?id=13_V3KtK-gt2Bkua7hiP5_DfIsJNecypw</t>
  </si>
  <si>
    <t>"ปลายฟ้า กล้าเกิด
เลขที่ 113 ม. 10 บ้านสันป่าถ่อน ต.แม่ใส อ.เมือง จ.พะเยา
อำเภอเมืองพะเยา
จังหวัดพะเยา
56000 
T. 0932429320"</t>
  </si>
  <si>
    <t>Jisung ♡</t>
  </si>
  <si>
    <t>Mark dream</t>
  </si>
  <si>
    <t>ตัดยอดรอบ2</t>
  </si>
  <si>
    <t>@reallyririijane</t>
  </si>
  <si>
    <t>Yuta</t>
  </si>
  <si>
    <t>https://drive.google.com/open?id=1yniToq9ngV3BCPwIE8_kUX6Ifhsw8D0e
https://drive.google.com/open?id=1fwLBkpSYaTz4-1VgCC3TOlzPcXOWarwm</t>
  </si>
  <si>
    <t xml:space="preserve">"พรวิววาห์ กึกก้อง
60 ถ.วังจันทน์ ต.ในเมือง อ.เมือง จ.พิษณุโลก 65000
0632678550"
</t>
  </si>
  <si>
    <t>@ttichp</t>
  </si>
  <si>
    <t>https://drive.google.com/open?id=1Y6vGjsxQopZSGumJbaXGUnc52Iphh7p4</t>
  </si>
  <si>
    <t>"ทิชาภรณ์ เจนวิทยากุล
99/2412 ซ.ท่าข้าม30 แขวงแสมดำ เขตบางขุนเทียน กรุงเทพฯ10150
เบอร์ 082-914-5695"</t>
  </si>
  <si>
    <t>@Gammaila</t>
  </si>
  <si>
    <t>https://drive.google.com/open?id=1jHQxow6HRwXbrQX_esJeexpuM79fFMQb</t>
  </si>
  <si>
    <t>"สโรชา ยวงเกตุ
46/2 หมู่ที่6 ตำบลบางจัก อำเภอวิเศษชัยชาญ จังหวัดอ่างทอง 14110 เบอร์โทร 0950358188"</t>
  </si>
  <si>
    <t>อยากให้ส่งพร้อมกับsmcu emblem badgeนะคะ(อยากให้ส่งมารอบเดียวพร้อมกันเลยค่ะ) แล้วก็เบอร์เค้าพึ่งเปลี่ยนค่ะจาก 0850424839 เป็นเบอร์นี้แทนนะคะ0950358188 (เบอร์สำรอง0831817988)</t>
  </si>
  <si>
    <t>@baebyep_</t>
  </si>
  <si>
    <t>sungchan</t>
  </si>
  <si>
    <t>https://drive.google.com/open?id=17-CUkocq3WbASbeev0-5n4XDKy_9fV0U</t>
  </si>
  <si>
    <t xml:space="preserve"> มิ้น 0635414936</t>
  </si>
  <si>
    <t>@khunblackk</t>
  </si>
  <si>
    <t>https://drive.google.com/open?id=1ACtGVaH_ntGpLB4WBASK4TA2UI8GV-cz</t>
  </si>
  <si>
    <t xml:space="preserve">พรพรหม วิจิตธนการ 318/93 หมู่บ้านภูตะวัน ซอย6 ต.หินเหล็กไฟ อ.หัวหิน จ.ประจวบคีรีขันธ์ 77110 เบอร์ 0917547714 </t>
  </si>
  <si>
    <t>@kajapong</t>
  </si>
  <si>
    <t>Doyoung</t>
  </si>
  <si>
    <t>ในDM</t>
  </si>
  <si>
    <t>จารินี มธุระ
263 ซ.พระรามที่ 6 ซอย 28 ถ.พระรามที่ 6
แขวงสามเสนใน เขตพญาไท กรุงเทพมหานคร 10400
เบอร์โทร 0878432883</t>
  </si>
  <si>
    <t>@httpsmulanoct</t>
  </si>
  <si>
    <t>https://drive.google.com/open?id=1smzfwg3A-PtFHq3G5RoabQYn3JaQ-G2C</t>
  </si>
  <si>
    <t>คริสสันติ หว่อง 0987503412  152/1 หมู่2 ซอย10 ต.สันปูเลย อ.ดอยสะเก็ด จ.เชียงใหม่ 50220</t>
  </si>
  <si>
    <t>@tx21pans</t>
  </si>
  <si>
    <r>
      <rPr>
        <u/>
        <sz val="10"/>
        <color rgb="FF1155CC"/>
        <rFont val="Arial"/>
      </rPr>
      <t>https://drive.google.com/open?id=1Q7lfKPwOxgTwJmWZeCX0xEeOD2SfwSIH  https://drive.google.com/open?id=1W9o6BrlmAOctzcbdagHOZ8UieC4B2ew8  https://drive.google.com/open?id=1lDqDpZB8d4HT4YTFBNnJ5axDRUSWRtFX  https://drive.google.com/open?id=15HJdsYF9nSiYmBADcMhU0Kuas6RCH5Vu  https://drive.google.com/open?id=1Lj2J06fcK7363QhJviad6upk_O8NMOg</t>
    </r>
    <r>
      <rPr>
        <u/>
        <sz val="10"/>
        <color rgb="FF1155CC"/>
        <rFont val="Arial"/>
      </rPr>
      <t>t</t>
    </r>
    <r>
      <rPr>
        <u/>
        <sz val="10"/>
        <color rgb="FF1155CC"/>
        <rFont val="Arial"/>
      </rPr>
      <t xml:space="preserve">  https://drive.google.com/open?id=1dquE5wQxFkssJ4XHPLyCaJDAG3adc9</t>
    </r>
    <r>
      <rPr>
        <u/>
        <sz val="10"/>
        <color rgb="FF1155CC"/>
        <rFont val="Arial"/>
      </rPr>
      <t>zu</t>
    </r>
    <r>
      <rPr>
        <u/>
        <sz val="10"/>
        <color rgb="FF1155CC"/>
        <rFont val="Arial"/>
      </rPr>
      <t xml:space="preserve">  https://drive.google.com/open?id=1xt14aYPgAj5-0K3wPmWOeeRhQbuGJ-</t>
    </r>
    <r>
      <rPr>
        <u/>
        <sz val="10"/>
        <color rgb="FF1155CC"/>
        <rFont val="Arial"/>
      </rPr>
      <t xml:space="preserve">9k https://drive.google.com/open?id=1khmL1cE1FqRoeLJEbm5oolSuQd100lZq
</t>
    </r>
    <r>
      <rPr>
        <u/>
        <sz val="10"/>
        <color rgb="FF1155CC"/>
        <rFont val="Arial"/>
      </rPr>
      <t>https://drive.google.com/open?id=1Gdt_nwUEtIGRmjVCt1tc3FjeHuTHd0JF</t>
    </r>
  </si>
  <si>
    <t>ปัณณลักษณ์ สุทธิรักษาวงศ์
60/164 คอนโดศุภาลัย พรีเมียร์ เพลส ถนน อโศกมนตรี เขต/แขวง คลองเตยเหนือ กรุงเทพมหานคร 10110
0802549808</t>
  </si>
  <si>
    <t>yoona</t>
  </si>
  <si>
    <t>@_bluetus</t>
  </si>
  <si>
    <t>https://drive.google.com/open?id=1KeHBcAZsvr8B6z-M1LHZLDwS5IPuUMSZ</t>
  </si>
  <si>
    <t>ปราณปริยา ปัญญา
บ้านเลขที่ 519 หมู่ 3 ตำบล.โพธิ์ชัย อำเภอ.เมือง จังหวัด.หนองคาย 43000
0935401938</t>
  </si>
  <si>
    <t>@sunfiww</t>
  </si>
  <si>
    <t>https://drive.google.com/open?id=12ox8LI-U7YyR8IZnl4dun198FSYRJld4</t>
  </si>
  <si>
    <t xml:space="preserve">ธิติมา คำอุ่น  
บ้านดงน้อย บ้านเลขที่73 หมู่4 ต.เมืองเพีย อ.กุดจับ จ.อุดรธานี  0954961766 </t>
  </si>
  <si>
    <t>@moningno1</t>
  </si>
  <si>
    <t>https://drive.google.com/open?id=1zjU8bSQl6fSf7ogl2kgl34cKz_ASvMk5</t>
  </si>
  <si>
    <t xml:space="preserve">อรอนงค์ คชรัตน์
0959521213
ห้อง 312  ธนะดี แมนชั่น
752 ซอยพหลโยธิน 50 แยก11 แขวงคลองถนน เขตสายไหม กรุงเทพฯ 10220 </t>
  </si>
  <si>
    <t>^^ ทำเป็น</t>
  </si>
  <si>
    <t>@aokkycookies</t>
  </si>
  <si>
    <t>https://drive.google.com/open?id=1-uYqApDMBD95MvlLczh5h_Zy1-bGpzWE</t>
  </si>
  <si>
    <t>Pansira k. (087-6216095)</t>
  </si>
  <si>
    <t>@orrowor</t>
  </si>
  <si>
    <t>https://drive.google.com/open?id=1buxNoOWZt59VJr0JLPzT4dkLkj-AowRQ</t>
  </si>
  <si>
    <t>อรวรรณ มาสุข (ร้านช่างดำ)
84/1 หมู่1 ต.สระสี่เหลี่ยม อ.พนัสนิคม จ.ชลบุรี 20140 
0949405914</t>
  </si>
  <si>
    <t>@bemamoonlight (สั่งเพิ่ม)</t>
  </si>
  <si>
    <t>สั่งเพิ่ม</t>
  </si>
  <si>
    <t>@MildMjch</t>
  </si>
  <si>
    <t>https://drive.google.com/open?id=1mHslSQw-xoI7lGVNUpGyeD7KaUrnq4-P</t>
  </si>
  <si>
    <t>ปวีณา ผามณี
บ้านเลขที่175 หมู่5 บ้านโป่งโพธิ์ ต. บ้านเพชร อ.ภูเขียว จ. ชัยภูมิ รหัสไปรษณีย์36110
โทร. 0953586171</t>
  </si>
  <si>
    <t>taeyong</t>
  </si>
  <si>
    <t>@amkp31</t>
  </si>
  <si>
    <t xml:space="preserve">Irene </t>
  </si>
  <si>
    <t>https://drive.google.com/open?id=1coRXmH1SXBpwK9s0-7HvsMI0Zzqg3iNO</t>
  </si>
  <si>
    <t>วริศรา (0954190823)
36/55 มบ.วราบดินทร์ รังสิต คลอง3 หมู่10 ต.ลาดสวาย อ.ลำลูกกา จ.ปทุมธานี 12150</t>
  </si>
  <si>
    <t>@kyustar88</t>
  </si>
  <si>
    <t>@homhommm_</t>
  </si>
  <si>
    <t>"กมลพร ค้ำชู
43 ม.1 ต.สนามชัย อ.สทิงพระ จ.สงขลา 90190
0633929823"</t>
  </si>
  <si>
    <t>@w2metre</t>
  </si>
  <si>
    <t>https://drive.google.com/open?id=1GXuIgrYldRKjb9oSm9TFxrDOZNrhl_uc</t>
  </si>
  <si>
    <t>วา  0917466944</t>
  </si>
  <si>
    <t>@tt_wrr206</t>
  </si>
  <si>
    <t>donghae</t>
  </si>
  <si>
    <t>https://drive.google.com/open?id=1ecMIVchEQuiWlZwuIRJNdYfnVuKPLGFl</t>
  </si>
  <si>
    <t>วรีรัตน์ มณีไสย 
30/14 ม.10 ซ.เอกชัย16 แขวงบางขุนเทียน เขตจอมทอง กทม.10150    
0859053619</t>
  </si>
  <si>
    <t>@moonflowerxxxxx</t>
  </si>
  <si>
    <t>https://drive.google.com/open?id=1HSBIz9n9Mo_XrPPpqe7TrhfKo3bQ3yeE</t>
  </si>
  <si>
    <t>LookTao (095-951-2322)</t>
  </si>
  <si>
    <t>@Px_ttttt​</t>
  </si>
  <si>
    <t>https://drive.google.com/open?id=1i9BIevgQjuJAU8Xg8ItgbEmjs2HEfCga</t>
  </si>
  <si>
    <t>ปัฐมว​รนันท์​ เพชร​สระ
226/27 หมู่2​ ต.ปากน้้ำประเเส​   
อ.เเกลง​ จ.ระยอง​ 21170
เบอร์0935377067</t>
  </si>
  <si>
    <t>@lostinthemoonq</t>
  </si>
  <si>
    <t>https://drive.google.com/open?id=1enMyMCBCqfL0M_8r1H5WOSAtKdbu7axF</t>
  </si>
  <si>
    <t>นภัทร์พร รำพึง
14/9 หมู่5 ต.ต้นโพธิ์ อ.เมือง จ.สิงห์บุรี 16000
0889214179</t>
  </si>
  <si>
    <t>@yuuunderstand</t>
  </si>
  <si>
    <t>https://drive.google.com/open?id=1egui-y12aQt5yFn_hInNvyN-iIxAkS_F</t>
  </si>
  <si>
    <t>สุพิชญา ธนพาณิชกาญจน (0892604245)
99 ม.18 ต.คลองหนึ่ง อาคาร C7-414 อ.คลองหลวง จ.ปทุมธานี 12120</t>
  </si>
  <si>
    <t>@luvbabyjw</t>
  </si>
  <si>
    <t>@_17palm</t>
  </si>
  <si>
    <t>https://drive.google.com/open?id=1IdpQkeSGzmTP9BzlVRl1ZOMA8_WX39cR</t>
  </si>
  <si>
    <t>กัญญาพัชร์  รักชนะ
ที่อยู่: กาญจนาแมนชั่น 38/11 หมู่14 ซอยจันทร์เจริญ ตำบลในเมือง อำเภอเมือง จังหวัดขอนแก่น 40000 
เบอร์โทร: 0857613684</t>
  </si>
  <si>
    <t>@bbbbbbbbb155</t>
  </si>
  <si>
    <t>https://drive.google.com/open?id=16N2uzOR7YpiHObA70ZBkVwAl6VDSutVc</t>
  </si>
  <si>
    <t>"สุปราณี ธงศรี 
แฟลต ท.บ ส่วนกลาง แฟลต11 ร้านอาหารตามสั่ง ถนนพหลโยธิน เขตบางเขน แขวงอนุสาวรีย์ 
กรุงเทพ 10220
เบอร์ 0915419091"</t>
  </si>
  <si>
    <t>ตัดรอบ3 เหรียญรีสต็อก</t>
  </si>
  <si>
    <t>@q18tanxz</t>
  </si>
  <si>
    <t>https://drive.google.com/open?id=1QjIsGjgAcuprqlI1lt0fEpbI-vPCaOV3</t>
  </si>
  <si>
    <t>ตาลแก้ว เกื้อสุข 28 หมู่ 4 ต.สะท้อน อ.นาทวี จ.สงขลา 90160 , 0931542858</t>
  </si>
  <si>
    <t>@SR_mydear</t>
  </si>
  <si>
    <t>รับยอด DM</t>
  </si>
  <si>
    <t>แจ้งทีหลัง</t>
  </si>
  <si>
    <t>@callmemebel2</t>
  </si>
  <si>
    <t>https://drive.google.com/open?id=14M9jXcruWclvA8HgoB8LHopdwPUhIC3l</t>
  </si>
  <si>
    <t>ชื่อ:ปุญญิศา ตรุทสาท 
ที่อยู่:อบต.เขาวงกต ต.เขาวงกต อ.เเก่งหางเเมว จ.จันทบุรี 22160
เบอร์โทร:086-1396138</t>
  </si>
  <si>
    <t>https://drive.google.com/open?id=1uGSts7hR3hnNi7gfZV7fLqMDpf_VHp46</t>
  </si>
  <si>
    <t>https://drive.google.com/open?id=1X7XMtkHXowkmMe35kIgyEO1auHQ86QGo</t>
  </si>
  <si>
    <t>@jhxdyxii_</t>
  </si>
  <si>
    <t>https://drive.google.com/open?id=1TieOGYCvZ-h5NLsZrIvgjUmdFhTpViZw</t>
  </si>
  <si>
    <t>อุลิสา ศรีชนะ
78 ม.4 ต.พันลาน อ.ชุมแสง จ.นครสวรรค์ 60250 โทร. 0981347797</t>
  </si>
  <si>
    <t>@kabaebaejh329</t>
  </si>
  <si>
    <t>https://drive.google.com/open?id=1uNF3_g64nMY2lHhAdSoIKMqL7sFsi7qU</t>
  </si>
  <si>
    <t>ณัฐวดี ใจงามเที่ยงแท้
68/88 ยงเจริญคอมเพล็กซ์ ตึกA เฟส3 ถนนศรีนครินทร์ แขวงหนองบอน เขตประเวศ กรุงเทพฯ 10250
เบอร์ : 0638578993</t>
  </si>
  <si>
    <t>@chaaaaa_Li</t>
  </si>
  <si>
    <t>https://drive.google.com/open?id=17TzQ8S-EdqnEbD7xi9h0ViL-buMNe3RL</t>
  </si>
  <si>
    <t>ชาลิสา รุจิโมระ
88/71 หมู่ที่2 ซอยงามวงศ์วาน6 แยก 1  ถนนงามวงศ์วาน ตำบลบางเขน อ.เมืองนนทบุรี นนทบุรี 11000 โทร 0624175442</t>
  </si>
  <si>
    <t>@kormor_xoxo</t>
  </si>
  <si>
    <t>https://drive.google.com/open?id=1nqwH6Q1cG_bNAipffy7Tgr8jHMssn3w3</t>
  </si>
  <si>
    <t>สวรินทร์ ทองจันทร์ฮาด บ้านเลขที่ 444/273 หมู่2 หมู่บ้านกิตตินคร ซอย9 ต.บางบ่อ อ.บางบ่อ จ.สมุทรปราการ 10560 เบอร์ 0652939415</t>
  </si>
  <si>
    <t>@nongwinterka1</t>
  </si>
  <si>
    <t>https://drive.google.com/open?id=12f3mqp_Ys_AlH_cAhDNJ8vU3MOUju6V2</t>
  </si>
  <si>
    <t xml:space="preserve">นางสาวอรพินท์​ น้อยผา​  
ที่อยู่​ :  158​ หมู่7​ ต.สำนักขาม​ อ.สะเดา​ จ.สงขลา​  90320​ ( 0655875980 ) 
</t>
  </si>
  <si>
    <t>@_tapyourheart</t>
  </si>
  <si>
    <t>https://drive.google.com/open?id=16Ob6wyrPIC1W-hiqfTUiN9pv8ULr-aFP</t>
  </si>
  <si>
    <t xml:space="preserve">ชญานี ปรางค์ศรี 094-2819937
447 ม.2 ต.สระแก้ว อ.เมือง จ.กำแพงเพชร 62000
</t>
  </si>
  <si>
    <t>Irene</t>
  </si>
  <si>
    <t>https://drive.google.com/open?id=1FQDD0njNx1_ZIbShLBd7iR041g_DyeRc</t>
  </si>
  <si>
    <t>https://drive.google.com/open?id=1bNl_EqeVa-O8bYS24Tfm5UKt5aE3fqrL</t>
  </si>
  <si>
    <t>https://drive.google.com/open?id=1QFCU47nhg6GUH8kd_BIxqLDh2iOC6dci</t>
  </si>
  <si>
    <t>https://drive.google.com/open?id=12cBeaah4JLIM1C-6L75Q9T4rWNiZDsdB</t>
  </si>
  <si>
    <t>@mmmm81537255</t>
  </si>
  <si>
    <t>https://drive.google.com/open?id=1ldKQzZbLAQE8b0q_v430SPTFfkzATTh2
https://drive.google.com/open?id=1q5sE4-xPboWyxAKGg3929P1ojjeTyrMY</t>
  </si>
  <si>
    <t>อรศิญา หลังหวา 42/1 ม.5 ต.ทุ่งตำเสา อ.หาดใหญ่ จ.สงขลา 90110 (0630827059)</t>
  </si>
  <si>
    <t>@_mmonko</t>
  </si>
  <si>
    <t>https://drive.google.com/open?id=1cIKFknRS6VqmDM6B9s85pKl4cBYd0Clp</t>
  </si>
  <si>
    <t>นภศมน เพียรรุ่งโรจน์ (0857909069)
ที่อยู่ คอนโดเดอะทรัสต์ เลขที่ 20/958 ถ. นนทรี แขวง ช่องนนทรี เขตยานนาวา กรุงเทพฯ 10120</t>
  </si>
  <si>
    <t>https://drive.google.com/open?id=1RZvDJaw4TaGjCLYjo2WESEsP2emvjKml</t>
  </si>
  <si>
    <t>ทิชาภรณ์ เจนวิทยากุล
99/2412 ซ.ท่าข้าม30 แขวงแสมดำ เขตบางขุนเทียน กรุงเทพฯ10150
เบอร์ 082-914-5695</t>
  </si>
  <si>
    <t>@Time_KTSN</t>
  </si>
  <si>
    <t>https://drive.google.com/open?id=1NoPeFOuJS-kW9MtWoIDD0YqCPqtIvCcZ</t>
  </si>
  <si>
    <t>คันธรส พูลภาพ
หอนงลักษณ์ เลขที่ 354 หมู่ที่1 ต.ท่าขอนยาง อ.กันทรวิชัย จ.มหาสารคาม 44150
0871058399</t>
  </si>
  <si>
    <t>@septemberrrx</t>
  </si>
  <si>
    <t>https://drive.google.com/open?id=1JAz0aaL6s6akvEK4gDHg67H5241rymBV</t>
  </si>
  <si>
    <t xml:space="preserve"> kanthida 0905623690
58/251 The plant รังสิต-คลอง3 หมู่ 1 ต.คลองสาม อ.คลองหลวง จ.ปทุมธานี 12120</t>
  </si>
  <si>
    <t>@jiji_jollyjelly</t>
  </si>
  <si>
    <t xml:space="preserve"> รชต  เบอร์:0926511504 หมู่บ้านกฤษณา2 บ้านเลขที่102/511 หมู่3 ต.กระแซง อ.สามโคก จังหวัดปทุมธานี 12160</t>
  </si>
  <si>
    <t>@Pearxoss</t>
  </si>
  <si>
    <t>https://drive.google.com/open?id=1daOj8tTYpIrSrhVTqKNojnaa9Z-nYXWj</t>
  </si>
  <si>
    <t>ธมลวรรณ จันทร์หนู 109/13 ม.3 ต.บ้านซ่อง อ.พนมสารคาม จ.ฉะเชิงเทรา 24120
0858075948</t>
  </si>
  <si>
    <t>ten</t>
  </si>
  <si>
    <t>https://drive.google.com/open?id=1hziHEIdNR1_GgMjBpF-CrxtDahZRHRPi</t>
  </si>
  <si>
    <t>https://drive.google.com/open?id=1b3zAtSGeEIw05cPL41acbQ7XO3eoc30x</t>
  </si>
  <si>
    <t>จิดาภา เจริญชัย
วราศร เพลส 478/10 ห้อง203/1 ถ.30กันยา ซอย12 ต.ในเมือง อ.เมือง จ.นครราชสีมา 30000
 0814146291</t>
  </si>
  <si>
    <t>@jellymellygigi</t>
  </si>
  <si>
    <t>https://drive.google.com/open?id=1IqUzislAiSJjbqqGisnpcnbnL8bA5Yl9</t>
  </si>
  <si>
    <t>"มนัญญา ตันวัฒนเสรี 0899007281
225 ม.9 ต.หนองบ่อ อ.สองพี่น้อง จ.สุพรรณบุรี 72190"</t>
  </si>
  <si>
    <t>@tttey211</t>
  </si>
  <si>
    <t>https://drive.google.com/open?id=1whaPy1FXOsqtUaKolMOfU-CSogo4MEiP</t>
  </si>
  <si>
    <t>พัชริดา คณานิตย์ (0981565765) 49 หมู่ 5 ต.ผือฮี อ.มหาชนะชัย จ.ยโสธร 35130</t>
  </si>
  <si>
    <t>@wanuss4</t>
  </si>
  <si>
    <t>ในดีเอม</t>
  </si>
  <si>
    <t>ชื่อ วนัสพร จินนะ (โทร.0642479960) 6 หมู่ 5 ต.พุทเลา อ.บางปะหัน  จ.พระนครศรีอยุธยา 13220</t>
  </si>
  <si>
    <t>@tturtoon</t>
  </si>
  <si>
    <t>https://drive.google.com/open?id=1zVjesBBbMDLYdyyuaw5Rl2_yNNamo-WS</t>
  </si>
  <si>
    <t>ปวริศา 255/2403 พลัสคอนโด2 ถ.ราษฏร์อุทิศ ต.หาดใหญ่ อ.หาดใหญ่ จ.สงขลา 90110 0869588844</t>
  </si>
  <si>
    <t>https://drive.google.com/open?id=19JeLaNCv-pSTLSmLFPWMLKUjfnawGQYl</t>
  </si>
  <si>
    <t>https://drive.google.com/open?id=1qo95gDU_111mz8KUmKgZvHJs2MkQVsVg</t>
  </si>
  <si>
    <t>นวพร พุทธไทย 84 หมู่13 ต.ป่าขะ อ.บ้านนา จ.นครนายก 26110 เบอร์ 0956186654</t>
  </si>
  <si>
    <t>@td_isks210</t>
  </si>
  <si>
    <t>https://drive.google.com/open?id=1Cls8DaC0uFu5iohP59rXQdDWo4DUElrj</t>
  </si>
  <si>
    <t>ปุณณภา 0887912239</t>
  </si>
  <si>
    <t>@Toujourbeeb</t>
  </si>
  <si>
    <t>https://drive.google.com/open?id=1qvyvTZJncivIj0c__fceMSYf5J-YWEyZ</t>
  </si>
  <si>
    <t>"จุฑาภรณ์ ทาน้อย 0994598411
CampusLife ห้อง101
1234 หมู่1 ซ.หมู่บ้านอิงมอ ถ.มข-โนนม่วง ต.ศิลา อ.เมือง จ.ขอนแก่น 40000"</t>
  </si>
  <si>
    <t>@LAYZISME</t>
  </si>
  <si>
    <t>https://drive.google.com/open?id=1WUkbSwwmPPI0TcRO14tbnhqVFElDRuZS</t>
  </si>
  <si>
    <t>ณภัทร วราทรนิธิศ ที่อยู่ : 182 ม.9 ต.แม่โป่ง อ.ดอยสะเก็ด จ.เชียงใหม่ 50220 tel. 0969329015</t>
  </si>
  <si>
    <t>@todayis_baibua2</t>
  </si>
  <si>
    <t>https://drive.google.com/open?id=1Kc-tUfmEBK-uYg3zNJh5V7fPXP37dgpy</t>
  </si>
  <si>
    <t>K.kun baibua꒰0969976048꒱
 157/2 หมู่11 ต.บางจาก อ.เมือง จ.นครศรีธรรมราช 80330</t>
  </si>
  <si>
    <t>@yujigelly02</t>
  </si>
  <si>
    <t>https://drive.google.com/open?id=1sz5fu6fE4t5xAESa8HRNgY2-RXpEqKki</t>
  </si>
  <si>
    <t>ปาณิสรา เกรยรัมย์ 0934527773
61หมู่1 ตำบลทะเมนชัย อ.ลำปลายมาศ จังหวัดบุรีรัมย์ 31130</t>
  </si>
  <si>
    <t>https://drive.google.com/open?id=1FaVBIjvsK-fHhY84IySd7lHXutMOUIzk</t>
  </si>
  <si>
    <t>สโรชา ยวงเกตุ
46/2 หมู่ที่6 ต.บางจัก อ.วิเศษชัยชาญ จ.อ่างทอง 14110 เบอร์โทร 0950358188</t>
  </si>
  <si>
    <t>@beyourlunar</t>
  </si>
  <si>
    <t>https://drive.google.com/open?id=1B0_S7PmaZGel-X5Mc5AsKGfxJyGi4leb</t>
  </si>
  <si>
    <t>มัสนา ดามิ
34/5 ต.ตะลุโบะ หมู่2 ซ.โต๊ะหม่าน อ.เมือง จ.ปัตตานี 94000
เบอร์0636605852</t>
  </si>
  <si>
    <t>https://drive.google.com/open?id=1k-LiT8Om-f395gy69nDzW-AQ90xT5Q7y</t>
  </si>
  <si>
    <t>@babemiese</t>
  </si>
  <si>
    <t>https://drive.google.com/open?id=1vo5WInXWFkeD__8BL6Y4xNFLfPOHnyYJ</t>
  </si>
  <si>
    <t>จีระภา เบอร์ 0933200878
88/25 มบ.แสนสราญ ม.5 ซ.8 ต.หนองบัว อ.เมือง จ.อุดรธานี 41000</t>
  </si>
  <si>
    <t>@sy_yh777</t>
  </si>
  <si>
    <t>Mark 127</t>
  </si>
  <si>
    <t>https://drive.google.com/open?id=1mM_rzILtIhysmeqJgnpnngLRJk8YgfOr</t>
  </si>
  <si>
    <t>67/21 ซ.หลวงพ่อโตอุปถัมม์ (ใกล้บ้านดนตรีไทย) หมู่4 ธนาซิตี้ ถนนบางนาตราด ต.บางโฉลง อ.บางพลี สมุทรปราการ  10540
เมธารัตน์ ทั่งโต 0960068450</t>
  </si>
  <si>
    <t>@xnobodyknow</t>
  </si>
  <si>
    <t>https://drive.google.com/open?id=148Vy7dkP2FJD_DyWv94Nw2l7iizv6OT6</t>
  </si>
  <si>
    <t>พิชญา 0800512423
48/1 ม.6 ต.หนองหลวง อ.โนนนารายณ์ จ.สุรินทร์ 32130</t>
  </si>
  <si>
    <t xml:space="preserve"> Irene</t>
  </si>
  <si>
    <t xml:space="preserve">@BobeB10 </t>
  </si>
  <si>
    <t>https://drive.google.com/open?id=108C9M_OT5za-i2KUEsEKJYBt--obo137
https://drive.google.com/open?id=1Fwkdk01wEKJXepsqdIDUMyG8UXf9Yb8Y</t>
  </si>
  <si>
    <t>"อัญญาณี สีเงิน
25/7 ซอย 7  ต.กุดสระ อ.เมือง จ.อุดรธานี 41000 
เบอร์ 088-6825139"
ในDM</t>
  </si>
  <si>
    <t>@nitchawan2020</t>
  </si>
  <si>
    <t>https://drive.google.com/open?id=1GbD6ynz3m3tvUOwl_DvGkJUcM9b6YN8E</t>
  </si>
  <si>
    <t xml:space="preserve">ณิชชาวรรณ ธรรมสาโร 19/5 หมู่ 6 ต.ท่าข้าม อ.บางปะกง จังหวัดฉะเชิงเทรา  24130 เบอร์ 0989682571
</t>
  </si>
  <si>
    <t>https://drive.google.com/open?id=1El0RaDwB9O4KxJwTWxs_h0ymoy_UcAdK</t>
  </si>
  <si>
    <t>ณิชกานต์
671/1 ซ.จรัญสนิทวงศ์ 43 เขตบางกอกน้อย แขวงอรุณอมรินทร์ กทม. 10700
เบอร์: 0994745194</t>
  </si>
  <si>
    <t>@Chic_Kxx</t>
  </si>
  <si>
    <t>https://drive.google.com/open?id=1OMBXD3gJ0JUVk8SMyQqyAQfFaSIqlTnm</t>
  </si>
  <si>
    <t>นางสาวปิยะพร ภูแต้มนิล
5/1 ถ.หัวโนนโกเกษตร ต.กาฬสินธุ์ อ.เมือง จ.กาฬสินธุ์ 46000
0611721794</t>
  </si>
  <si>
    <t>@favgortorq</t>
  </si>
  <si>
    <t>https://drive.google.com/open?id=1UiBmyyyuC19k00byFbgsBVohPwQt6_BO</t>
  </si>
  <si>
    <t>ณัฐกฤตา ปานกลับ 0983907712
77 หมู่ 1 ต.ศาลาขาว อ.เมือง จ.สุพรรณบุรี 72210</t>
  </si>
  <si>
    <t>@YsNune</t>
  </si>
  <si>
    <t>https://drive.google.com/open?id=1coHVkZRWcTBQYLxmbFcdMrTWOQEmSimf</t>
  </si>
  <si>
    <t>ดลยา จันทร์สะ 111/53 หมู่1 หมู่บ้านสมกมล 
ต.ห้วยทราย อ.หนองแค จ.สระบุรี 18230
 (080 0191280)</t>
  </si>
  <si>
    <t>https://drive.google.com/open?id=12JgR3SXwffSJrXIS5nHFj5hpeniKrXH-</t>
  </si>
  <si>
    <t>@junzwinki</t>
  </si>
  <si>
    <t>https://drive.google.com/open?id=1Lw81_hw_xhVTaS3iOKed8ZcpDl8HB-ns
https://drive.google.com/open?id=1FKec4pkUTv9Ha1tZReP8nyrJSYBQSjec
https://drive.google.com/open?id=1Lw81_hw_xhVTaS3iOKed8ZcpDl8HB-ns</t>
  </si>
  <si>
    <t>ปวีณา บ้านเลขที่ 48/3 หมู่ 8 ต.ทากาศ อ.แม่ทา จ.ลำพูน 51170 เบอร์โทร 0952320426</t>
  </si>
  <si>
    <t>https://drive.google.com/open?id=16sWKz3ZXWznuE4LS4D-S6otg0tm97E-4</t>
  </si>
  <si>
    <t>ภรภัทร 0822266858
9 ม.7 ต.คลองตาล อ.ศรีสำโรง จ.สุโขทัย 64120</t>
  </si>
  <si>
    <t>@liwwefz</t>
  </si>
  <si>
    <t>https://drive.google.com/open?id=1fbn7WcOloeIXTf4rPeS0or3oT2VmKhiV</t>
  </si>
  <si>
    <t>จิราภรณ์ ขาวเขียว 83/2 หมู่2 ต.หนองโพธิ์ อ.หนองหญ้าไซ จ.สุพรรณบุรี รหัสไปรษณีย์72240</t>
  </si>
  <si>
    <t>@AAom226</t>
  </si>
  <si>
    <t>https://drive.google.com/open?id=1PHs5hb61CVxw9-h6SyWOPN2VDux4jtCf</t>
  </si>
  <si>
    <t>พนิดา จิตรสุวรรณ 0856900536</t>
  </si>
  <si>
    <t>@ttriplelll_</t>
  </si>
  <si>
    <t>https://drive.google.com/open?id=16wi-jrSnHlfNlrvlK38TH03ECKc9QDvx</t>
  </si>
  <si>
    <t>ชื่อ: ศศิพรรณ เอี่ยมแบน
ที่อยู่: 66/1 หมู่ 2 ต.ขอนแก่น อ.เมืองร้อยเอ็ด จ.ร้อยเอ็ด 45000
เบอร์โทร: 0981044759</t>
  </si>
  <si>
    <t>@afternoon0932</t>
  </si>
  <si>
    <t>https://drive.google.com/open?id=1oi89_IJ-PtOJgvAslw3RdnyfHjeQZ81s</t>
  </si>
  <si>
    <t>นันท์นภัส ตันติวัฒน์ บ้านเลขที่ 30 หมู่ที่2 ตำบลตลุก  อำเภอสรรพยา จังหวัดชัยนาท 17150 เบอร์โทรศัพท์ 0948851688</t>
  </si>
  <si>
    <t>@Minarisky</t>
  </si>
  <si>
    <t>https://drive.google.com/open?id=16Az0HUncRNuXmDBHyGVKHUUDP-VslUvh</t>
  </si>
  <si>
    <t>ณัฐนรี ลิขิตบุณยารักษ์ (บุณยารักษ์ อพาร์ทเมนท์) 120/5 ม.6 ต.ไผ่ลิง อ.พระนครศรีอยุธยา จ.พระนครศรีอยุธยา 13000 เบอร์ 0948813578</t>
  </si>
  <si>
    <t>@alwaysbelovedx</t>
  </si>
  <si>
    <t>https://drive.google.com/open?id=1k1vD1aGNoQd5LLp3upO47ocTTV2tJ2e0</t>
  </si>
  <si>
    <t>"นิชาภา ธนากาญจนภักดี
177 ม.3 ถ.เจนจบทิศ อ.หนองสองห้อง จ.ขอนแก่น 40190
(0935385915)"</t>
  </si>
  <si>
    <t>https://drive.google.com/open?id=1Ch1tJwSrv7lCZEQQ1plFpsXE3tpWybXb</t>
  </si>
  <si>
    <t>@kittencat9996</t>
  </si>
  <si>
    <t>https://drive.google.com/open?id=1WIvlxVwK8LL2c2N-KBIbmv0nTrBMVWaI</t>
  </si>
  <si>
    <t xml:space="preserve">อุรชา วัฒนะ​พงษ์
คอนโดรีเจ้นท์​9 330/85-86 ซ.พงษ์​เวชอนุสรณ์​2 ถ.สุขุมวิท​ แขวงบางจาก เขตพระโขนง​ กทมฯ 10260 เบอร์โทร 0868838111 </t>
  </si>
  <si>
    <t>@RtotheJs</t>
  </si>
  <si>
    <t>https://drive.google.com/open?id=1kC_h3mjlyYzD9FIY-oANFw_xmphQlMyK</t>
  </si>
  <si>
    <t>กนกรักษ์  พัฒนากูล
(สุขใจเพลส) 39 หมู่2 ถ.เพชบุระ 
ต.สะเดียง อ.เมือง จ.เพชรบูรณ์ 67000
เบอร์โทรศัพท์ 0919239566</t>
  </si>
  <si>
    <t>https://drive.google.com/open?id=1xixEbJ6JRddy5Oi7LRJnuoj66T7zn2Z7</t>
  </si>
  <si>
    <t>นิชาภา ธนากาญจนภักดี 
177 ม.3 ถ.เจนจบทิศ อ.หนองสองห้อง จ.ขอนแก่น 40190
(0935385915)</t>
  </si>
  <si>
    <t>@Memienggiz</t>
  </si>
  <si>
    <t>https://drive.google.com/open?id=11dppD1bVjaumOCCBWwS0SXQ_xynmn_0F</t>
  </si>
  <si>
    <t>ณัฐนิช ธรณธรรมกุล
380 ซอย สุวิชาญดำริ ถนน อรุณอัมรินทร์ แขวง บางยี่ขัน เขต บางพลัด กรุงเทพฯ 10700
โทร 0855041701</t>
  </si>
  <si>
    <t>@helloisfriyay</t>
  </si>
  <si>
    <t>https://drive.google.com/open?id=1ARlijdFXvjSKAv6u4tPBBrKS5EDmAL-B</t>
  </si>
  <si>
    <t>ร่มรัตน์ คงชื่น 5/29  ซ.2/3 หมู่บ้านทิพย์พิมาน กรีนวิลล์ ถนนกาญจนาภิเษก-บางใหญ่ ตำบลบางม่วง อำเภอบางใหญ่ จังหวัดนนทบุรี 11140 โทร 0809866237</t>
  </si>
  <si>
    <t>@PiichiPeach</t>
  </si>
  <si>
    <t>Taeyeon</t>
  </si>
  <si>
    <t>https://drive.google.com/open?id=1asUJdKFYJzxiEoUwyMOxsEL9floe2shN</t>
  </si>
  <si>
    <t>วันวิสาข์ นาคปมุต
285-287 ซอยนาคบำรุง ถนนบำรุงเมือง แขวงคลองมหานาค เขตป้อมปราบศัตรูพ่าย กทม. 10100
(084-0198324)</t>
  </si>
  <si>
    <t>Hyoyeon</t>
  </si>
  <si>
    <t>Yuri</t>
  </si>
  <si>
    <t>Yoona</t>
  </si>
  <si>
    <t>https://drive.google.com/open?id=130xBV2rl9PT4gcokhGeLZ1U8HvWp45Ae</t>
  </si>
  <si>
    <t>มิลล์ ศุจีภรณ์ (0966962910)
136 หมู่4 ต.สันป่าเปา อ.สันทราย จ.เชียงใหม่ 50210</t>
  </si>
  <si>
    <t>@PPINKISHZ</t>
  </si>
  <si>
    <t>https://drive.google.com/open?id=1DNiaYfaGxUsRJ_IoWH_Fi8z_fdFFpvff</t>
  </si>
  <si>
    <t>Apinya J.
หอพัก KEYSTONE ห้อง 303 ตึก A 61/9-10 หมู่ที่ 17 ถนนเชียงราก ต.คลองหนึ่ง  อ.คลองหลวง จ.ปทุมธานี 12120 
โทร 083-0639347</t>
  </si>
  <si>
    <t>@kanokporn27679</t>
  </si>
  <si>
    <t>https://drive.google.com/open?id=11owJSoIeCuOs-H5EzDx-s0pCrB1fSga-</t>
  </si>
  <si>
    <t>ฝ้าย กนกพร
 289/236 (เฟส2 ซอย 19)มบ.เพอร์เฟคพาร์คร่มเกล้า ซ.ร่มเกล้า6/1 เขตมีนบุรี กรุงเทพมหานคร 10510
0825923795</t>
  </si>
  <si>
    <t>@jjapenmummy</t>
  </si>
  <si>
    <t>https://drive.google.com/open?id=1y9ZcKlk0AvAMwVbO3m2ed8xD65I32be_</t>
  </si>
  <si>
    <t>ณิชาดา จันทร์งาม
ที่อยู่ : 99/206 ซ.17 ม.6 ต.บางแขม อ.เมือง จ.นครปฐม 73000 (หมู่บ้านสิวารัตน์10) 
เบอร์: 092 840 8961</t>
  </si>
  <si>
    <t>https://drive.google.com/open?id=1ted_HY0qW6eJBwF0s-hpkEHeYSi7Tl6n</t>
  </si>
  <si>
    <t>Donghae</t>
  </si>
  <si>
    <t>https://drive.google.com/open?id=1rK6ERKhsjH6mR6JUIgXkyuQY7aQZ0f4r</t>
  </si>
  <si>
    <t>https://drive.google.com/open?id=1lb5Xlb0zr7Wzc1_4yU4JVKnWIz3O5d7q</t>
  </si>
  <si>
    <t>นางสาววรัญญา  แสนรัตน์
บ้านเลขที่ 33 บ.ด่านนคร ม.15 
ต.เชียงหวางอ.เพ็ญ จ.อุดรธานี 41150 
เบอร์โทร 0991766143</t>
  </si>
  <si>
    <t>Taeyong</t>
  </si>
  <si>
    <t>@Skbuebello</t>
  </si>
  <si>
    <t>https://drive.google.com/open?id=1zQ8zrvx2nN3kIW4cjBF9mcD1MVgk8oZT</t>
  </si>
  <si>
    <t>ธิตินันท์ พรมไว
131/19 หมู่1 ต.หนองหงษ์ อ.พานทอง จ.ชลบุรี 20160
0631780278</t>
  </si>
  <si>
    <t>https://drive.google.com/open?id=1hUmGObNlt4-UIQqwy5mMK4HVoqRZSHw4</t>
  </si>
  <si>
    <t>https://drive.google.com/open?id=1ZZjcrWCK3fKPIr2jx6pVXT5qnKRWcN1r</t>
  </si>
  <si>
    <t>@sunnyday427</t>
  </si>
  <si>
    <t>https://drive.google.com/open?id=1C99Wn_bKibKzv23KZp-W8Jk-uobQKD_s</t>
  </si>
  <si>
    <t>อุดมศักดิ์ ตาสูงเนิน
หมู่บ้านพงศ์ศิริ 1 บ้านเลขที่ 54 ซ.1 ม.6 ถ.รังสิต-นครนายก 65 ต.ประชาธิปัตย์ อ.ธัญบุรี จ.ปทุมธานี 12130 เบอร์โทรศัพท์ 0632725674</t>
  </si>
  <si>
    <t>@eee_arth</t>
  </si>
  <si>
    <t>https://drive.google.com/open?id=1Qi6rc0H2J-Ty_EuU1Lvz5cFanROD5SHc</t>
  </si>
  <si>
    <t>เอิท
tel: 0804554463</t>
  </si>
  <si>
    <t>mjbabyyx</t>
  </si>
  <si>
    <t>https://drive.google.com/open?id=1Zdpn1O2HhIQaUpilLMLbcmh6RO5hSknq</t>
  </si>
  <si>
    <t>จุฬาลักษณ์ ทะนุพันธ์
หนึ่งคอนโดมิเนียม 36/85 หมู่ 1 ถนนแจ้งวัฒนะ แขวงทุ่งสองห้อง เขตหลักสี่
กทม. 10210
096-7654327</t>
  </si>
  <si>
    <t>joy</t>
  </si>
  <si>
    <t>@napa_v</t>
  </si>
  <si>
    <t>https://drive.google.com/open?id=12jwxNCev9qeG1vrvrhgPgeWMt_tJ1Xl6</t>
  </si>
  <si>
    <t>ภาวีนา วงศ์ชัยสิริกุล 
ห้อง217 หอพักP&amp;D Place 19/1 ซ.3ง ถ.ห้วยแก้ว ต.สุเทพ อ.เมือง จ.เชียงใหม่ 50200
0909733974</t>
  </si>
  <si>
    <t>@chimnie_95</t>
  </si>
  <si>
    <t>https://drive.google.com/open?id=1rithpDftzwzp5NslXz-smW0E18sleTf1</t>
  </si>
  <si>
    <t>ชุติกาญจน์ 
50/35 หมู่บ้านลัดดารมย์(วัชรพล) 
ถนนสุขาภิบาล5 แขวงท่าแร้ง เขตบางเขน กรุงเทพ 10220
tel.0818902505</t>
  </si>
  <si>
    <t>@hi_bunnyben</t>
  </si>
  <si>
    <r>
      <rPr>
        <sz val="10"/>
        <rFont val="Arial"/>
      </rPr>
      <t xml:space="preserve">แจ้งในดีเอม
</t>
    </r>
    <r>
      <rPr>
        <u/>
        <sz val="10"/>
        <color rgb="FF1155CC"/>
        <rFont val="Arial"/>
      </rPr>
      <t>https://drive.google.com/open?id=1_9foi6FX3jbQgkznUl3Dkln8PTc45TTy</t>
    </r>
  </si>
  <si>
    <t xml:space="preserve"> เบญญาภา ศรีสุข 39/63 หมู่บ้านทวีทอง2 ซอย2 หมู่6 ตำบลบางเมืองใหม่ อำเภอเมืองสมุทรปราการ จังหวัดสมุทรปราการ 10270  เบอร์0646259941 </t>
  </si>
  <si>
    <t>@2dayiswanD</t>
  </si>
  <si>
    <t>https://drive.google.com/open?id=1em3M352a-mN56ugWu60SzQvkow2esTgV</t>
  </si>
  <si>
    <t>คุณธัญญาพร 16/2 หมู่ 6 ซอย 2 บ.หัวดง ต.ขัวมุง อ.สารภี จ.เชียงใหม่ 50140 เบอร์ 061-7981366</t>
  </si>
  <si>
    <t>@Poller_IZ</t>
  </si>
  <si>
    <t>https://drive.google.com/open?id=1weEv2Z0TZlOYms7FyqXRwUGFRdAkYfvG</t>
  </si>
  <si>
    <t>นายปณชัย จุลธรรมเจริญ 0961515163
345/56 บ้านรัชโยธิน ซอย รัชดาภิเษก 36 แยก 9-3 รัชดาภิเษก แขวง จันทรเกษม เขตจตุจักร กรุงเทพมหานคร 10900</t>
  </si>
  <si>
    <t>@papana__</t>
  </si>
  <si>
    <t>https://drive.google.com/open?id=1ohmvRL0Whc2WgHbGRspBRJIb7e-7lMvO</t>
  </si>
  <si>
    <t>แพรนภา สุขเสริม 463/7 ม.1 ต.อิปัน อ.พระแสง จ.สุราษฎร์ธานี 84210 0936906233</t>
  </si>
  <si>
    <t>@yean__lim</t>
  </si>
  <si>
    <t>https://drive.google.com/open?id=1q34qO1Qwa6iBqO8H-1s1i81BLopA8csv</t>
  </si>
  <si>
    <t>Pattarawaree
1021 บจก.เทียนทะเลเมทัลชีท แขวงท่าข้าม เขตบางขุนเทียน จังหวัดกรุงเทพมหานคร 10150
0955586559</t>
  </si>
  <si>
    <t>@nnpp1122</t>
  </si>
  <si>
    <t>https://drive.google.com/open?id=1A2x1lqf-4duJ1PczAeJf2XbMF-fZt9Ko
https://drive.google.com/open?id=1uAwdawglKyLIfqZ1EVSmwilhlA1UxRz3</t>
  </si>
  <si>
    <t>"นภสร 0955319490
21/259 รามคำแหง142 แขวง-เขต สะพานสูง กทม 10240"</t>
  </si>
  <si>
    <t>@Ducky49</t>
  </si>
  <si>
    <t>https://drive.google.com/open?id=14dBUTpEzcUBKnsazk-vjE0mghHTAbJqB</t>
  </si>
  <si>
    <t>P. Jung(0958376934)
268/1 หมู่บ้าน มั่นคง พาวิลเลี่ยน ถนนบางบอน 3 เเขวง/เขต หนองเเขม จ. กรุงเทพ 10160</t>
  </si>
  <si>
    <t>สังเพิ่ม</t>
  </si>
  <si>
    <t>https://drive.google.com/open?id=1CBT9GBn6_WYDZz9RxKcap0OdO8y4Uk-q</t>
  </si>
  <si>
    <t>ณัฐพร ธีระรัตนนุกูลชัย
0883823212</t>
  </si>
  <si>
    <t>@kimrijell</t>
  </si>
  <si>
    <t>https://drive.google.com/open?id=1dbAM615CB7BqmBKpHN5IWwxzK2skzT8t</t>
  </si>
  <si>
    <t>น.ส.กัญญาณัฐ ศิริบุญ 145/5 หมู่ 3 ต.ทุ่งตำเสา อ.หาดใหญ่ จ.สงขลา 90110 โทร 0821566159</t>
  </si>
  <si>
    <t>https://drive.google.com/open?id=1DfTqTKP_W8iVpwjRhE06lrIAnq1j5XrV</t>
  </si>
  <si>
    <t>ธมลวรรณ จันทร์หนู 
109/13 ม.3 ต.บ้านซ่อง อ.พนมสารคาม จ.ฉะเชิงเทรา 24120
0858075948</t>
  </si>
  <si>
    <t>@fmepp0</t>
  </si>
  <si>
    <t>https://drive.google.com/open?id=1y8qEyVzX3P8b8kPjRBYQzhXFsOpOPjdc</t>
  </si>
  <si>
    <t>กชพร  วงศ์วรทัต
ปารีณาทาวน์โฮม
65/11 ซ.แจ้งวัฒนะ1
ถ.แจ้งวัฒนะ แขวงตลาดบางเขน
เขตหลักสี่ กรุงเทพ 10210 โทร. 0991251100</t>
  </si>
  <si>
    <t>@mairuaraileaw</t>
  </si>
  <si>
    <t>https://drive.google.com/open?id=1uEAS1AaeUvGLFfYpmPGk-DvTKgD66oie</t>
  </si>
  <si>
    <t xml:space="preserve">ณัฐภัสสร สงวนทรัพย์  27/3 ม.9 ต.เกาะขวาง อ.เมือง จ.จันทบุรี 22000 0953844111 </t>
  </si>
  <si>
    <t>@ mybabiebibi เปลี่ยนแอค</t>
  </si>
  <si>
    <t>@PCLSNo1</t>
  </si>
  <si>
    <t>https://drive.google.com/open?id=1jECRDtNJXNzTrNHHmAk9qI91nei-rH3O</t>
  </si>
  <si>
    <t>ชื่อ ภัศราภรณ์ เนียมนุช
101/150-151 ซ.เคหะร่มเกล้า 13 ถ.เคหะร่มเกล้า แขวงคลองสองต้นนุ่น เขตลาดกระบัง จังหวัดกรุงเทพ 10520 
โทร 090-9782469 ค่ะ</t>
  </si>
  <si>
    <t>@callme_ppr</t>
  </si>
  <si>
    <t>https://drive.google.com/open?id=14bWjtDwAWFXh7afzEcZ-7rM1hRmsiyoC</t>
  </si>
  <si>
    <t>จ๋อง สิรินภา 3/2 ม.5 ต.ฆะมัง อ.ชุมแสง จ.นครสวรรค์ 60120 เบอร์โทร 0644183748</t>
  </si>
  <si>
    <t>@PHONE60530112</t>
  </si>
  <si>
    <t>https://drive.google.com/open?id=1AKg_rpKRp1nQs2xXc3fT86rfG3ZMm8xt</t>
  </si>
  <si>
    <t>หทัยภัทร พันชัย 
เลขที่ 128 บ้านดงสำราญ หมู่ 13, ตำบลบ้านผือ, อำเภอบ้านผือ จังหวัดอุดรธานี 41160
เบอร์ 0614467695</t>
  </si>
  <si>
    <t>https://drive.google.com/open?id=1NY32SsnPBshhqqocUxKUi653N3NHECU3
https://drive.google.com/open?id=1j-e4hdGtS3Wo_xP2RbiklQ3hRqg7ByBZ</t>
  </si>
  <si>
    <t>มนพร ทันธิมา (0619451952)
1851/3 ซอยอุทัยฟาร์ม ถนนพระรามสี่ แขวงคลองเตย เขตคลองเตย กรุงเทพมหานคร 10110</t>
  </si>
  <si>
    <t>@tigereieikuki</t>
  </si>
  <si>
    <t>https://drive.google.com/open?id=1u59AXdDoyPsezQqBYjVzqUc1D5g5aAzR</t>
  </si>
  <si>
    <t>รวีจรัส เจริญโชควิทยา 
28 ซ.4 สามัคคีการแพทย์ ถนนพิทักษ์ชาติ ต.ประจวบ อ.เมือง จ.ประจวบคีรีขันธ์ 77000
0973106716</t>
  </si>
  <si>
    <t>ส่งฟรี</t>
  </si>
  <si>
    <t>แจก</t>
  </si>
  <si>
    <t>ทัศชนก (0954281943)
43/18 ซ.ชูจิตร ม.3 ต.รัษฎา อ.เมือง จ.ภูเก็ต 83000</t>
  </si>
  <si>
    <t>@nrkmyy</t>
  </si>
  <si>
    <t>หยก นรกมล
36 ถ.โชคสมาน4 ต.หาดใหญ่ อ.หาดใหญ่ จ.สงขลา 90110</t>
  </si>
  <si>
    <t>@spttx</t>
  </si>
  <si>
    <t>ธนัชชา ธนาจันทาภรณ์
9/1 ม.1 ต.คลองกิ่ว อ.บ้านบึง จ.ชลบุรี 20220 (0982544189)</t>
  </si>
  <si>
    <t>ในเดม</t>
  </si>
  <si>
    <t>@Juyuuu_babe</t>
  </si>
  <si>
    <t>ส่งสลิปในเดม</t>
  </si>
  <si>
    <t>ปริยากร 0882285547 (มัดจำ)</t>
  </si>
  <si>
    <t>เดี๋ยวที่อยู่อีกที</t>
  </si>
  <si>
    <t xml:space="preserve">@Dessertislife </t>
  </si>
  <si>
    <t>https://drive.google.com/open?id=1I92gn49ILoItbukZ__qJ2Yt0sKcotxlm</t>
  </si>
  <si>
    <t>ฟารอนัส กามิด 55/33 ถ.แก้วเงินทอง แขวงบางระมาด เขตตลิ่งชัน กรุงเทพ 10170  0818085355</t>
  </si>
  <si>
    <t>@Ao_RabbitBae</t>
  </si>
  <si>
    <t>https://drive.google.com/open?id=1kUAJgQ2_6us0fupsYkJVgf4Fw_mCXO-S</t>
  </si>
  <si>
    <t>ปทิตตา พลเยี่ยม 0659525586
3 ม.6 บ้านคำแข้ ต.แวง อ.โพนทอง จ.ร้อยเอ็ด 45110</t>
  </si>
  <si>
    <t>@kullws</t>
  </si>
  <si>
    <t>เหลือค่าส่งในไทย</t>
  </si>
  <si>
    <t xml:space="preserve">@inanayounini
</t>
  </si>
  <si>
    <t xml:space="preserve">@p0rt0rxq
</t>
  </si>
  <si>
    <t>@mMARK_PT</t>
  </si>
  <si>
    <t xml:space="preserve">@XXXIN9X
</t>
  </si>
  <si>
    <t>@intoyoumamrk</t>
  </si>
  <si>
    <t xml:space="preserve">@linyeangel
</t>
  </si>
  <si>
    <t xml:space="preserve">@messosig
</t>
  </si>
  <si>
    <t xml:space="preserve">@nguangnorn_
</t>
  </si>
  <si>
    <t xml:space="preserve">@dec9392
</t>
  </si>
  <si>
    <t xml:space="preserve">@aumerty_
</t>
  </si>
  <si>
    <t>Jisung</t>
  </si>
  <si>
    <t>KEANGYA PASSPORT</t>
  </si>
  <si>
    <t>Haechan</t>
  </si>
  <si>
    <t>Haechan Dream</t>
  </si>
  <si>
    <t>รอบ2</t>
  </si>
  <si>
    <t>sunny</t>
  </si>
  <si>
    <t>mark dream</t>
  </si>
  <si>
    <t>ยอดรวม</t>
  </si>
  <si>
    <t>4,456,000 won</t>
  </si>
  <si>
    <t>yuta</t>
  </si>
  <si>
    <t>mark 127</t>
  </si>
  <si>
    <r>
      <rPr>
        <b/>
        <sz val="11"/>
        <color rgb="FF000000"/>
        <rFont val="Arial"/>
      </rPr>
      <t xml:space="preserve">ค้นหาออเดอร์ตัวเอง  </t>
    </r>
    <r>
      <rPr>
        <b/>
        <sz val="11"/>
        <color theme="5"/>
        <rFont val="Arial"/>
      </rPr>
      <t>Ctrl + f (⌘ + f ใน Mac) แล้วพิมพ์ @แอคตัวเอง</t>
    </r>
    <r>
      <rPr>
        <b/>
        <sz val="11"/>
        <color rgb="FF000000"/>
        <rFont val="Arial"/>
      </rPr>
      <t xml:space="preserve">
ดูยอดมัดจำที่เหลือได้ที่ </t>
    </r>
    <r>
      <rPr>
        <b/>
        <sz val="11"/>
        <color theme="5"/>
        <rFont val="Arial"/>
      </rPr>
      <t>Column F</t>
    </r>
  </si>
  <si>
    <t>Cover</t>
  </si>
  <si>
    <t>แกะ ลำดับเมม</t>
  </si>
  <si>
    <t>@BJ_AROHA</t>
  </si>
  <si>
    <t>Universe Jewel case</t>
  </si>
  <si>
    <t>น.ส.จารุเนตร อาจคำพันธุ์
459/5(บ้านหลังที่3) ซ.นนทรี7 ถ.นนทรี แขวงช่องนนทรี เขตยานนาวา กทม. 10120</t>
  </si>
  <si>
    <t>https://drive.google.com/open?id=1wikpPjV_GtnsZGO4lw_g6tXP4US-vs9h
https://drive.google.com/file/d/1T6Q09Oxspg7hpBjShOYSdsY5JqtjMVY3/view</t>
  </si>
  <si>
    <t>@cozygosavge</t>
  </si>
  <si>
    <t>Pitchaporn C 409/11 ซ.ศรีเวียง แขวงสีลม เขตบางรัก กทม. 10500
0973299264 (ส่งของโทร 0818256432 ที่ร้านเจ๊พร หลังโรงพยาบาลเลิดสิน ฝากไว้ของพิม)</t>
  </si>
  <si>
    <t>https://drive.google.com/open?id=1vhq8SEX9heXqL9g96pYibPHJ7t5CxWyU</t>
  </si>
  <si>
    <t>@jjanraweez</t>
  </si>
  <si>
    <t>ระวีวรรณ วังปัญญา
453 ม.3 ต.ดอนยายหอม อ.เมือง จ.นครปฐม 73000
0956157540</t>
  </si>
  <si>
    <t>https://drive.google.com/open?id=1Hc0qpCggQyp1kLWlPTvrmNTTcM1nAeoy</t>
  </si>
  <si>
    <t xml:space="preserve">@secndmark </t>
  </si>
  <si>
    <t>Kornrawee (0921505454) 99/148 หมู่บ้านรุ่งเรือง 4 ถนน พรหมประกาย ตำบลหมากแข้ง อ.เมือง จ.อุดรธานี 41000</t>
  </si>
  <si>
    <t>https://drive.google.com/open?id=1i9ENqfREVKJhjofC-1mtfDf69KbkpULL</t>
  </si>
  <si>
    <t>@teqwealth</t>
  </si>
  <si>
    <t>ชื่อ: บัณฑิตา วัฒนะศรีอุทัย
ที่อยู่: 246/3 ม.6 มบ.เศรษฐกิจ(ปากซอย3) แขวงหลักสอง เขตบางแค กรุงเทพฯ10160
เบอร์: 0865030689</t>
  </si>
  <si>
    <t>https://drive.google.com/open?id=1jJY1vyIMzjF-1waKVTxEy9iUy2Gu8G8F
https://drive.google.com/open?id=1QqIsohviA20EQ3TQHtGh3d8aVWL4giX5</t>
  </si>
  <si>
    <t>@tiintiinx</t>
  </si>
  <si>
    <t>ฟาติน ซามะ
ที่อยู่ : 181/78 ซอยเพชรสุภา ถนนยะรัง ตำบลจะบังติกอ อำเภอเมือง จังหวัดปัตตานี 94000
เบอร์ : 0818971159</t>
  </si>
  <si>
    <t>https://drive.google.com/open?id=1waYAJGLafQJhtfYw1t4A30gry3PB2gGb
https://drive.google.com/open?id=1sMfKEjzNpGfwdCBxU7NOWShoTXCXAdrz</t>
  </si>
  <si>
    <t>"นภศมน เพียรรุ่งโรจน์ (0857909069)
ที่อยู่ คอนโดเดอะทรัสต์ เลขที่ 20/958 ถ. นนทรี แขวง ช่องนนทรี เขตยานนาวา กรุงเทพฯ 10120"</t>
  </si>
  <si>
    <t>https://drive.google.com/open?id=1tvHgcNhuAE7jfkNohn1-gnX-qUhYQ3Az
https://drive.google.com/open?id=1JV902dX8WgOAbu0j6puWvL9W47dYFR2d</t>
  </si>
  <si>
    <t>@nuib15</t>
  </si>
  <si>
    <t>ธนิกา เนืองใต้ 0647830814
หอพักมลธิชา 458 ม.20 ต.ขามเรียง อ.กันทรวิชัย จ.มหาสารคาม 44150</t>
  </si>
  <si>
    <t>https://drive.google.com/open?id=1CpT1bjB29VWToNdnxJBWN8_HxmDmO3A7</t>
  </si>
  <si>
    <t>@pummjaii</t>
  </si>
  <si>
    <t>กฤติญา เมืองขุนรอง
49 หมู่ 1 ซอย 16 ต.บ้านเลน อ.บางปะอิน จ.อยุธยา 13160 0840714760</t>
  </si>
  <si>
    <t>https://drive.google.com/open?id=1E6E4wjARM4BdF5TmqEP6e4diFqHDcLEm  
https://drive.google.com/open?id=1JW8ZyORoR0YFUwYF70VtcYw3XtWvTSWt
https://drive.google.com/open?id=1qT61xQCg24X9DLnSFOJM4oKgZLQcu1-_</t>
  </si>
  <si>
    <t>@bimmy114</t>
  </si>
  <si>
    <t>จิตรานุช 0863627457 
87/178 ม.2 หมู่บ้านเดอะซีรีน ถ.พระยาสัจจา ซอยนารถมนตเสวี 30/1 ต.เสม็ด อ.เมือง จ.ชลบุรี รหัส 20000</t>
  </si>
  <si>
    <t>https://drive.google.com/open?id=1rC4p2ssYZh3kDKc_ap3f0CNRPb3xPFhV</t>
  </si>
  <si>
    <t>@Borainbow04</t>
  </si>
  <si>
    <t>น.ส.กมลพรรณ ภูกาธร บ้านเลขที่ 18/1 หมู่ 3 ต.พัฒนานิคม อ.พัฒนานิคม จ.ลพบุรี  15140 เบอร์0926815334</t>
  </si>
  <si>
    <t>https://drive.google.com/open?id=1Bm6iG8Bkfv7Kkm-vx92CPyEtP64JLfaJ</t>
  </si>
  <si>
    <t>@jsyrmsr</t>
  </si>
  <si>
    <t>สโรชิน พรมโยธา
29/1077 หมู่บ้านเคซี 1 (10/1) ซอย หทัยราษฎร์39 ถนน หทัยราษฏร์ แขวง สามวาตะวันตก เขต คลองสามวา กรุงเทพมหานคร 10510
0829344093</t>
  </si>
  <si>
    <t>https://drive.google.com/open?id=1nXyE9Wy5rKvZCPR6V2WwlVEfiSYPYLr8</t>
  </si>
  <si>
    <t>jieun22002</t>
  </si>
  <si>
    <t>สวรรยา จิตตะปาโล 10/4 หมู่5 ต.ปลักหนู อ.นาทวี จ.สงขลา 90160 0828234203</t>
  </si>
  <si>
    <t>https://drive.google.com/file/d/16CpjRtG2HplsnbvloOW6Ygyb56qItJ4h</t>
  </si>
  <si>
    <t>@17Daisyyy</t>
  </si>
  <si>
    <t>ณัฐวลัญช์  แก้วเกิด
130 หมู่7 ต.นางบวช อ.เดิมบางนางบวช จ.สุพรรณบุรี 72120
Tel; 093-399-6057</t>
  </si>
  <si>
    <t>https://drive.google.com/open?id=1goLS5A5aFu3AF252GQ2lHbFhMd7iuzTc</t>
  </si>
  <si>
    <t>@namkaengma</t>
  </si>
  <si>
    <t>ณัฐณิชา เปรมอรุณ (ไอซ์)  
โทร 0926299641
98/3 หมู่4 (บ้านเปรมอรุณ) ซอยวัดไทรม้าใต้ ซอย 13 ตำบลไทรม้า ถนนรัตนาธิเบศร์ อำเภอเมืองนนทบุรี จังหวัดนนทบุรี รหัสไปรษณีย์ 11000</t>
  </si>
  <si>
    <t>https://drive.google.com/open?id=1UUKXmJH-UQE8F-K2Mjh3k8KoZt8M9QFc</t>
  </si>
  <si>
    <t>@jjyelynn</t>
  </si>
  <si>
    <t>ปวริศา เอมโกษา
112/1 ม.9 ต.บางช้าง อ.อัมพวา จ.สมุทรสงคราม 75110
0645549492</t>
  </si>
  <si>
    <t>https://drive.google.com/open?id=1LbGQ3g5QOW8QDQsqnPgLwHkdwp9Z09jZ
https://drive.google.com/open?id=1w4B_jZxG_KvrtoeYTzXmbfr2wLfp9ao9</t>
  </si>
  <si>
    <t xml:space="preserve">@superjungwoo </t>
  </si>
  <si>
    <t>"Suvaphat (0967303535)
6/3 หมู่5 ตำบลท่ายาง อำเภอเมือง จังหวัดชุมพร 86000"</t>
  </si>
  <si>
    <t>https://drive.google.com/open?id=1QYIoRL1h3SKXqvrD5AcQFf1CERlipGdK
https://drive.google.com/open?id=1994bVo1cB_E5WadQEtxvDjTR0g1RHvDl</t>
  </si>
  <si>
    <t xml:space="preserve">@_chaoguay </t>
  </si>
  <si>
    <t>K.ศิริอำไพ สุวรรณลา
ศูนย์หม่อนไหมเฉลิมพระเกียรติจังหวัดสุรินทร์ ม.4 ต.คอโค อ.เมือง จ.สุรินทร์ 32000
เบอร์ 0840353649</t>
  </si>
  <si>
    <t>https://drive.google.com/open?id=1wVtihhXFuSNd3M3zkPSFN7hfHDB1r5vS</t>
  </si>
  <si>
    <t>@Jinpppariffff</t>
  </si>
  <si>
    <t>ปริดา ยิ้มละม้าย   บ้านเลขที่ 44/1 ม.7 ต.โพสาวหาญ อ.อุทัย จ.อยุธยา 13210
เบอร์ : 0989069908</t>
  </si>
  <si>
    <t>https://drive.google.com/open?id=12zTGMpWrJ3S5YDhqhT3s36MBJYX2Hb06</t>
  </si>
  <si>
    <t>https://drive.google.com/open?id=1hNad1UxmxpliCCJZ9EgMg0nfv61sn7lv
https://drive.google.com/open?id=1QdilzPjzaD-6ET6baJKx9HsJYrnRDEBC</t>
  </si>
  <si>
    <t>@helloleemary</t>
  </si>
  <si>
    <t>ดลฤดี 247/1 ถ.สุขจิต ต.เกาะหลัก อ.เมือง จ.ประจวบคีรีขันธ์ 77000 0928589455</t>
  </si>
  <si>
    <t>https://drive.google.com/open?id=1qUXFJqLq856IMqDlsr_hZZtBE2U-yzOp
https://drive.google.com/open?id=1F2hgbD1lckk8Kc70DWTn8bBBTFGkUg3l</t>
  </si>
  <si>
    <t>นิราวรรณ ศรีโปฎก
104 ม.2 ต.บ้านโข้ง อ.อู่ทอง จ.สุพรรณบุรี 72160
090-210-1959</t>
  </si>
  <si>
    <t>https://drive.google.com/open?id=1ElgKFFoqG0yFygIEcIP8WLQM4iLJNyhk
https://drive.google.com/open?id=1BnrJnauObicPZOoxWq2YrEukg4Bp1EV9</t>
  </si>
  <si>
    <t>นิชาภา ธนากาญจนภักดี
177 ม.3 ถ.เจนจบทิศ อ.หนองสองห้อง จ.ขอนแก่น 40190
0935385915</t>
  </si>
  <si>
    <t>https://drive.google.com/open?id=1Cn7xYXOH9p9MFKwTy-jmzXUPCWWevp5L</t>
  </si>
  <si>
    <t>@itymno7</t>
  </si>
  <si>
    <t>itymno7
250 ม.23 ต.รับร่อ อ.ท่าแซะ จ.ชุมพร 86140 0952562207</t>
  </si>
  <si>
    <t>https://drive.google.com/open?id=1QOtm_cjn23vOgaLGZ32RRHHFibq7cEOS</t>
  </si>
  <si>
    <t>@mp_mny</t>
  </si>
  <si>
    <t xml:space="preserve">Rujinun หมู่บ้านบัวทองธานี14/1443หมู่13 ต.บางบัวทอง อ.บางบัวทอง จ.นนทบุรี 11110 เบอร์0927841179 </t>
  </si>
  <si>
    <t>https://drive.google.com/open?id=1qyqaHzTMYr_UKaFyVnIMFnxJwFiMWd7I</t>
  </si>
  <si>
    <t>@tansudapalmmy</t>
  </si>
  <si>
    <t>นางสาว ธัญสุดา ศรีบุญลือ ห้อง410 หอพักอรุณโรจน์ศิริ 188 หมู่9 ต.นาจอมเทียน อ.สัตหีบ จ.ชลบุรี 20250 เบอร์0615716128</t>
  </si>
  <si>
    <t>https://drive.google.com/open?id=1BBnSfB1OqKbkiswWPCLnOCdBx-vvHUJR
https://drive.google.com/open?id=12GvpxoyqQJMUvB-sZnw3Hx6CkQkWon2U</t>
  </si>
  <si>
    <t>@real3ice</t>
  </si>
  <si>
    <t>https://drive.google.com/open?id=1G6gkO-gShgRYu4X2PmJXcNl5LEfRHTHq
https://drive.google.com/open?id=13dzbawpOEKV3FZ_0yiwuBwQTzBweB_mM</t>
  </si>
  <si>
    <t>@ningwhie</t>
  </si>
  <si>
    <t xml:space="preserve">เฟื่องลดา แสนคำ  
บ้านสูบ 61/1 ต.น้ำสวย อ.เมือง จ.เลย 42000
โทร.0638597034
</t>
  </si>
  <si>
    <t>https://drive.google.com/open?id=1sSYc7_EAYhK1qIrEy9vV84yPe4jFo2Fn</t>
  </si>
  <si>
    <t>@mypurenie</t>
  </si>
  <si>
    <t>"ชื่อ : ศกุลลาวัลย์ เจริญศรี
ที่อยู่ : 71/1011 หมู่ที่ 4 หมู่บ้านพฤกษา18/1 ต.บางแม่นาง อ.บางใหญ่ จ.นนทบุรี 11140
เบอร์โทร : 099-3371360"</t>
  </si>
  <si>
    <t>https://drive.google.com/open?id=1QTELwbQwKmCJ5BgsBDHS20-ongtRNxB4
https://drive.google.com/open?id=1awVTtURFbmrYXZM8ejlz7uU7HXJI3Cz5</t>
  </si>
  <si>
    <t>@PrW1A</t>
  </si>
  <si>
    <t>แพรวา คิม 
39/1 หมู่4 ต.สร้างปี่ อ.ราษีไศล จ.ศรีสะเกษ 33160
โทร 0935528441</t>
  </si>
  <si>
    <t>https://drive.google.com/open?id=1QtX0WfeOgwMxYputoYYTrXjIJojDhJ5z
https://drive.google.com/open?id=1KkQCTZNtC0Fz9R_stpeXKrgOIHMfZ-A4</t>
  </si>
  <si>
    <t>@sonyluvoikawa</t>
  </si>
  <si>
    <t>สุภัณรญา พรวนกระโทก
94 ม.3 ต.ท่าเยี่ยม อ.โชคชัย จ.นครราชสีมา30190
0829577377</t>
  </si>
  <si>
    <t>https://drive.google.com/open?id=1RF8meWT8w5aStn4gBYz06kPW0eoSZNt2</t>
  </si>
  <si>
    <t>@J_Junkyuuuu</t>
  </si>
  <si>
    <t>เตชินี ด้วงยา ที่อยู่ 314 หมู่3 ตำบลกร่ำ อำเภอแกลง จังหวัดระยอง รหัสไปรษณีย์ 21190 เบอร์โทร 0927150454</t>
  </si>
  <si>
    <t>https://drive.google.com/open?id=15o3WAltYfsBdG6598MZyk8RPZEUhqTk
https://drive.google.com/open?id=1Hbo9YBFkEVIBUOGYpDp4oNJnD2HdX3kUt</t>
  </si>
  <si>
    <t>@Np_leedonghyuck</t>
  </si>
  <si>
    <t>กนกวรรณ  96/1 หอพักสตรีสุวลักษณ์ ซอยหอการค้า ถ.วิภาวดีซอย2 เขต/แขวงดินแดง กทม 10400 0954980137</t>
  </si>
  <si>
    <t>https://drive.google.com/open?id=1eIsHl41lu3zjJEz2IW2bFPptCIWWrYQc</t>
  </si>
  <si>
    <t>@plabiii</t>
  </si>
  <si>
    <t>รวิชา เหล่าเจริญ 0981269671
45/1 หอพักบ้านเอกเขนก ถ.ประชาอุทิศ แขวงบางมด เขตทุ่งครุ กทม 10140</t>
  </si>
  <si>
    <t>https://drive.google.com/open?id=1PGQLFh_X0ErisenJnLspg-Fsi85tU19s</t>
  </si>
  <si>
    <t>@jwww_nm</t>
  </si>
  <si>
    <t>วรรณิศา หอพักเวนิสา (ห้อง404) เลขที่8 ถนนสันติสุข​1 ต.ช้างเผือก อ.เมือง จ.เชียงใหม่​ 50300​ โทร 088-0917831</t>
  </si>
  <si>
    <t>https://drive.google.com/open?id=18qT_s24BOTVKpXVqIUvgvG-oR2fGf1V9</t>
  </si>
  <si>
    <t>@Prt26628760</t>
  </si>
  <si>
    <t>ภริตา โพธิ์อุบล บ้านเลขที่50/1ม.1 ต.บางกระบือ อ.เมือง จ.สิงห์บุรี รหัสไปรษณีย์16000เบอร์โทร0983610155</t>
  </si>
  <si>
    <t>https://drive.google.com/open?id=1err8Oo7nCWNEZ5I6Z_4YAGUW6oKX2pjX</t>
  </si>
  <si>
    <t>@pwixbbii__</t>
  </si>
  <si>
    <t>ภาวิดา 0994491414 เลขที่ 560 ซอยพระรามที่ 2 ซอย 60 ถนนพระรามที่ 2 แสมดำ บางขุนเทียน กรุงเทพ 10150</t>
  </si>
  <si>
    <t>https://drive.google.com/open?id=1SmzC2-g-GpmWDSudTN9n0y_1Sk8Nj4BQ
https://drive.google.com/open?id=15Z9RNFH_b8Ndnx--Hpjatf7N0F1qZMtp</t>
  </si>
  <si>
    <t>@eyangwa_05</t>
  </si>
  <si>
    <t>สโรชา เครือวัลย์ 
3/1 หมู่6 บ้านสังแก ต.แตล อ.ศีขรภูมิ จ.สุรินทร์ 32110
0986825898</t>
  </si>
  <si>
    <t>https://drive.google.com/open?id=1adbspM9oTLAaqsXprm55b9XyYamwchcQ</t>
  </si>
  <si>
    <t>@b_xxx04</t>
  </si>
  <si>
    <t>"วริศรา 
0970984870
145.ถ.แสงชูโต ต.บ้านใต้ อ.เมือง จ.กาญจนบุรี 71000"</t>
  </si>
  <si>
    <t>https://drive.google.com/open?id=1LqaB6n1Twy0rLMKKZ8uthsW0qD-ah0a8</t>
  </si>
  <si>
    <t>@naxcsx</t>
  </si>
  <si>
    <t>บุณยานุช เคียงประพันธ์
4 ถ.สิทธิ์วงศ์ ต.ช้างม่อย อำเภอเมืองเชียงใหม่ จังหวัดเชียงใหม่ 50300
065-242-9056</t>
  </si>
  <si>
    <t>https://drive.google.com/open?id=1V9KlP-XP00LYISLl6FCAhwaKpJfFsSyj</t>
  </si>
  <si>
    <t xml:space="preserve">https://drive.google.com/open?id=1YQCV9-Q9Co-yfT3QfV-JCy5uJrF4iA8I
https://drive.google.com/open?id=1EZMEWpUg7JOMNhORkD1Aj2uOJejOdNg4
https://drive.google.com/open?id=1j2PMwuoZoSMLFgxiWN7Prn5s1blRafnu
</t>
  </si>
  <si>
    <t>@khawkhidow</t>
  </si>
  <si>
    <t>ปิยนันท์ ชาญเขว้า
ห้อง 46/60 ที่อยู่ 48/61 ธนาเพลสคอนโดวิว ซ.สดใส ถ.บางแสนสาย 4 ใต้ ต.แสนสุข 
อ.เมือง จ.ชลบุรี 20130
โทร : 0825179577</t>
  </si>
  <si>
    <t>https://drive.google.com/open?id=1bp3rSpsS4xamRc1pSIvOwsUf16DXd1ji</t>
  </si>
  <si>
    <t>@hazhpx</t>
  </si>
  <si>
    <t>ธนัญญา พันธุ์ศิริ
หอสักทอง2 ห้อง313
333หมู่1 ต.ท่าสุด อ.เมือง จ.เชียงราย 57100
0909849408</t>
  </si>
  <si>
    <t>https://drive.google.com/open?id=1o7BQKTREn_ofxenhS8eSko0mhBiZUN9k</t>
  </si>
  <si>
    <t>@girlsmeetthings</t>
  </si>
  <si>
    <t>แจน 2/35 Grand Bangkok Boulevard พระราม9-ศรีนครินทร์ ถนนกรุงเทพกรีฑา แขวงสะพานสูง เขตสะพานสูง กทม 10250 (เบอร์ 0856521996)</t>
  </si>
  <si>
    <t>https://drive.google.com/open?id=1e4OY4hhxJ87aj-nr87gDWOuIRRgJt-co</t>
  </si>
  <si>
    <t>@CheerHC_Lee</t>
  </si>
  <si>
    <t>อภิชญา อรัญวาศรี  116/5 ม.11 ต.ทุ่งควายกิน อ.แกลง จ.ระยอง 21110 เบอร์ 0926753196</t>
  </si>
  <si>
    <t>@nongmumi99</t>
  </si>
  <si>
    <t>นัดชา ยิ่งนิยม 17/4 ม.5 ต.คลองหนึ่ง อ.คลองหลวง จ.ปทุมธานี 12120 0996711905</t>
  </si>
  <si>
    <t>https://drive.google.com/open?id=1HFk0NfM6mASx8496o5FxDKJD-WzpZ_rs</t>
  </si>
  <si>
    <t>HAECHAN (รอบหิ้ว)</t>
  </si>
  <si>
    <t>"ชื่อ นางสาว ณัฐชินี ประเสริฐกุล 
ที่อยู่ : 10 (เก่า 39/57)  หมู่บ้านโอษธิศ 1  ซ.โชคชัย 4 ซ.31/1 แยก 2  สุดซอยบ้านติดต้นไม้ใหญ่
แขวงลาดพร้าว เขตลาดพร้าว กรุงเทพฯ  10230
เบอร์โทร : 095-384-0698"</t>
  </si>
  <si>
    <t>ED309185910TH</t>
  </si>
  <si>
    <t>https://drive.google.com/open?id=1lw-k54WDwR2RUVxFQGTbrbv7pD-G9FvL</t>
  </si>
  <si>
    <t xml:space="preserve">@getwelsom
</t>
  </si>
  <si>
    <t>ED309185937TH</t>
  </si>
  <si>
    <t>https://drive.google.com/file/d/18Coyp2BZyvoCtWRzc-RWqyWIOXx8gPd7/view?usp=sharing</t>
  </si>
  <si>
    <t>สั่งปกจีซองรอบหิ้วด้วย</t>
  </si>
  <si>
    <t>@myfullsun_66</t>
  </si>
  <si>
    <t>สมหญิง  ปรือปรัง  
46 หมู่12 บ้านแสนสุข ต.ปรือใหญ่ อ.ขุขันธ์ จ.ศรีสะเกษ 33140  
T : 061-7805580 https://twitter.com/messages/media/1471319610762809350</t>
  </si>
  <si>
    <t>ED309185954TH</t>
  </si>
  <si>
    <t>@mintpitchaa</t>
  </si>
  <si>
    <t>พิชชาพร ศุภวัฒนพงศ์
0884322235
988/221 หมู่บ้านไทยวันดี ซ.วชิรธรรมสาธิต57 ถ.สุขุมวิท101/1 แขวงบางจาก เขตพระโขนง กรุงเทพ 10260</t>
  </si>
  <si>
    <t>ED309185923TH</t>
  </si>
  <si>
    <t>ลำดับแกะการ์ด</t>
  </si>
  <si>
    <t>@pfneedmatcha</t>
  </si>
  <si>
    <t>ปรายฟ้า 
169/277 หมู่บ้านเศรษฐสิริ จรัญ-ปิ่นเกล้า 1 บางขุนศรี บางกอกน้อย กทม. 10700
0886353330</t>
  </si>
  <si>
    <t>https://drive.google.com/open?id=1wQp6fsbgRdiGgBlvQIaUtyf-V3bcwuyO</t>
  </si>
  <si>
    <t>Haechan mark shotaro yuta jeno jisung sungchan ten yangyang jaehyun taeyong</t>
  </si>
  <si>
    <t>wiranchanapusantia@gmail.com</t>
  </si>
  <si>
    <t>@thecoolkidmeow​</t>
  </si>
  <si>
    <t>วิรัญชนา ปุสันเทียะ
170 หมู่2 ต.จรเข้เผือก อ.ด่านมะขามเตี้ย จ.กาญจนบุรี​ 71260
0982537116​</t>
  </si>
  <si>
    <t>https://drive.google.com/file/d/1xUOzc9DBjTwnlEt5wmiZDdV0WjcUQ7TT/view?usp=sharing
https://drive.google.com/open?id=1C6hg_EYSCezZuXRsNptobv6kiWPx5gZ0</t>
  </si>
  <si>
    <t>Renjun​ Jaehyun​ Jaemin​ Jeno​ Doyoung Haechan​ Mark​ Jisung Jungwoo Hendery Ten​ Taeyoung Kun​ yuta Taeil Johnny​Chenle Xiaojun Sungchan Yangyang Shotaro</t>
  </si>
  <si>
    <t>@nongbunchuai</t>
  </si>
  <si>
    <t>Sirada
หมู่บ้านดิเอ็กซ์คลูซีฟ ซอยอ่อนนุช 74/3-1  บ้านเลขที่ 99/23 ซอย 1 เขต/แขวง ประเวศ รหัสไปรษณีย์ 10250 เบอร์ติดต่อ 0841649966 0837554545</t>
  </si>
  <si>
    <t>https://drive.google.com/open?id=1iHdI8V3Xxyc-9H9amnYFdbLm4XwuGzY7</t>
  </si>
  <si>
    <t>Haechan jaehyun mark jaemin jeno taeyong doyoung sungchan jungwoo นอกจากนี้สุ่มได้เลยค่า</t>
  </si>
  <si>
    <t>รมิตา บุญจันทร์ 
89/71 หมู่บ้านเต็มสิริวิลล่า ถนนเลียบวารี แขวงโคกแฝด เขตหนองจอก กรุงเทพ 10530 
0637318902</t>
  </si>
  <si>
    <t>https://drive.google.com/open?id=1VR_-N7SDOa-NgsNW2yyyY9tC_B-73UP_</t>
  </si>
  <si>
    <t xml:space="preserve">แฮชาน แจฮยอน อินจุน โดยอง แจมิน เจโน่ จองอู ยูตะ เตนล์ มาร์ค จีซอง ซองชาน แทยง หยางหยาง เฉินเล่อ เฮนเดอรี่ คุน แทอิล จอห์นนี่ เซียวจวิ้น โชทาโร่ </t>
  </si>
  <si>
    <t>@juniva</t>
  </si>
  <si>
    <t>เงินที่ต้องได้</t>
  </si>
  <si>
    <t>เงินที่ได้มา</t>
  </si>
  <si>
    <t>ชำระเต็มจำนวน</t>
  </si>
  <si>
    <t>เงินที่จ่ายทั้งหมด</t>
  </si>
  <si>
    <t>ออกเอง</t>
  </si>
  <si>
    <r>
      <rPr>
        <b/>
        <sz val="11"/>
        <color rgb="FF000000"/>
        <rFont val="Arial"/>
      </rPr>
      <t xml:space="preserve">ค้นหาออเดอร์ตัวเอง  </t>
    </r>
    <r>
      <rPr>
        <b/>
        <sz val="11"/>
        <color theme="5"/>
        <rFont val="Arial"/>
      </rPr>
      <t>Ctrl + f (⌘ + f ใน Mac) แล้วพิมพ์ @แอคตัวเอง</t>
    </r>
    <r>
      <rPr>
        <b/>
        <sz val="11"/>
        <color rgb="FF000000"/>
        <rFont val="Arial"/>
      </rPr>
      <t xml:space="preserve">
ดูยอดมัดจำที่เหลือได้ที่ </t>
    </r>
    <r>
      <rPr>
        <b/>
        <sz val="11"/>
        <color theme="5"/>
        <rFont val="Arial"/>
      </rPr>
      <t>Column F</t>
    </r>
  </si>
  <si>
    <t>ลำดับจัดส่งแบบไม่แกะ</t>
  </si>
  <si>
    <t>⁦‪@roti_mai‬⁩</t>
  </si>
  <si>
    <t xml:space="preserve"> JAEHYUN </t>
  </si>
  <si>
    <t>ศศิกาญจน์ แก้วมาตย์
18 ม.14 ต.ด่านช้าง อ.นากลาง จ.หนองบัวลำภู 39170 
0800055085</t>
  </si>
  <si>
    <t>https://drive.google.com/open?id=1Vl0I8lq3gqPbYm-DvR78JSbjxug8QjvH
https://drive.google.com/file/d/18TLskP5UDBJhtAt1QnvdZr5fbssxyOPH/view</t>
  </si>
  <si>
    <t xml:space="preserve"> TAEYONG</t>
  </si>
  <si>
    <t>Ems</t>
  </si>
  <si>
    <t>https://drive.google.com/open?id=18aMi31mMxTvIk7fXh_GAixH5jv0YO3sj
https://drive.google.com/file/d/1LcJuEGf_zZ615R5QSUSXajDrMPxvI9DY/view?usp=sharing</t>
  </si>
  <si>
    <t>@BabblebZ</t>
  </si>
  <si>
    <t xml:space="preserve"> JAEHYUN</t>
  </si>
  <si>
    <t>･:*:･✿เบญจวรรณ ถนิมสุทธิ์ 
.・。✭เบนโตะคุง.・゜・。.
0650501910 ʕ •ᴥ•ʔ
367 ม.10 ต.กำโลน อ.ลานสกา จ.นครศรีธรรมราช80230  ♡´･ᴗ･`♡</t>
  </si>
  <si>
    <t>https://drive.google.com/open?id=1jCi1XLVrtQo8rT4qVQWdgZfVMiCtCrgj</t>
  </si>
  <si>
    <t>@penpheee</t>
  </si>
  <si>
    <t>นางสาวณัชณัญ รัศมีโชติสกุล 
55/287 ม.สราญรมย์ ซ.ประเสริฐมนูกิจ 42 แขวงนวมินทร์ เขตบึงกุ่ม จ.กรุงเทพมหานคร 10230
0988542895</t>
  </si>
  <si>
    <t>https://drive.google.com/open?id=1EatDLqugzTFQEF6Rjvwc1barekjdLk9i</t>
  </si>
  <si>
    <t>@kimaprillee</t>
  </si>
  <si>
    <t>พงศธร เเสนอินทร์ (ห้อง 301) เอส แอนด์ บี แมนชั่น  (อาคารรัตนสุนทร) 17 ซอยสวรรค์วิถี 35 ถนนเทวัญ ตำบลปากน้ำโพ อำเภอเมืองนครสวรรค์ จังหวัดนครสวรรค์ 60000 โทร. 065-438-5411</t>
  </si>
  <si>
    <t>https://drive.google.com/open?id=10bOy503g28STmvU9xHjU1Pe0lKPeobg_</t>
  </si>
  <si>
    <t>@mmstah</t>
  </si>
  <si>
    <t>ธนากร สงวนงาม 4/647 หมู่บ้านสหกรณ์ ถนนเสรีไทยซอย57 แขวงคลองกุ่ม เขตบึงกุ่ม กทม 10240 0944957951</t>
  </si>
  <si>
    <t>https://drive.google.com/open?id=16ElOHOZHCEjwg-vJZEP9XLLT1-gP0TE-</t>
  </si>
  <si>
    <t>@cozygosavage</t>
  </si>
  <si>
    <t>https://drive.google.com/open?id=154-jcSMQoX9Db-AoQQjRY1EAoagKFAh9</t>
  </si>
  <si>
    <t>@NL_Yooaresocute</t>
  </si>
  <si>
    <t xml:space="preserve">
ณัฐวิมล ลักษณะวิมล
300/296 หมู่บ้านบุศรินทร์ 
ซอย 5 แยก 1  
ตำบล บางรักพัฒนา อำเภอบางบัวทอง จ. นนทบุรี 11110
โทร 095-2744928</t>
  </si>
  <si>
    <t>https://drive.google.com/open?id=18FYeQH9s8_Auy51PvD9jx61ahjZrfMf6</t>
  </si>
  <si>
    <t>@i_ambacteria</t>
  </si>
  <si>
    <t xml:space="preserve"> อนุวัตร 184 ม.1 ต.นาขยาด อ.ควนขนุน จ.พัทลุง 93110 โทร 0636284839</t>
  </si>
  <si>
    <t>https://drive.google.com/open?id=1Ci0va9UMVHp9UAr5W039Jg8xQw74mhCr</t>
  </si>
  <si>
    <t>@Leemarkindacity</t>
  </si>
  <si>
    <t>Patnaree (B502)
44 Garden Place 22/8 ซอยพุทธบูชา 44
ถนนพุทธบูชา แขวงบางมด เขตทุ่งครุ  กทม. 10140
0804135888</t>
  </si>
  <si>
    <t>https://drive.google.com/open?id=1Ip227KBts-IjbZtUIEMJ4pCmlUEvvNr5</t>
  </si>
  <si>
    <t>@Txnyy6</t>
  </si>
  <si>
    <t>ณิชากร​ เรือนทอง​ 29/4 ม.6 ต.หล่มเก่า​ อ.หล่มเก่า​ จ.เพชรบูรณ์​ 67120 T.0962798689</t>
  </si>
  <si>
    <t>https://drive.google.com/open?id=1lpHGYMwtgrM8AXOhPHaDsPZ9uq0nwdLk</t>
  </si>
  <si>
    <t>@jeumiwoo</t>
  </si>
  <si>
    <t>ศุภนิดา ป.
148 หมู่ 3 ต.ประสาทสิทธิ์ อ.ดำเนินสะดวก จ.ราชบุรี 70210 เบอร์ 0945928836</t>
  </si>
  <si>
    <t>https://drive.google.com/open?id=1Kx9i9WXbkdMGli8g9pXboR8bO14JIjds</t>
  </si>
  <si>
    <t>@lovemelovemyhh</t>
  </si>
  <si>
    <t>ณิชาภัทร บุรณะพงษ์
6/1 หมู่ 10 ต.บางน้ำผึ้ง ถ.เพชรหึงส์ อ.พระประแดง จ.สมุทรปราการ 
10130 เบอโทร 0855191040</t>
  </si>
  <si>
    <t>https://drive.google.com/open?id=1SQ7bQ9EcsyMjsynm497OjdmKnBkKYKH2</t>
  </si>
  <si>
    <t>@ddddndh</t>
  </si>
  <si>
    <t>นัดรับสยาม</t>
  </si>
  <si>
    <t>ธมนวรรณ บังเกิดสุข
18 ซ.วัดชมภูเวก3 ถ.สนามบินน้ำ ต.ท่าทราย อ.เมือง จ.นนทบุรี 11000 tel:0851337814</t>
  </si>
  <si>
    <t>https://drive.google.com/open?id=1_qwfJ6MzV_9GUDtFO3fCS2E-yPvFz32o</t>
  </si>
  <si>
    <t>@v_ieww</t>
  </si>
  <si>
    <t>เกวริณ 
0972074302
4/1363 ซอย42 ถนนเสรีไทย57 แขวงคลองกุ่ม เขตบึงกุ่ม กทม 10240</t>
  </si>
  <si>
    <t>https://drive.google.com/open?id=1C9S5JPLQ2Cj3VGkq7Xvb3dn4u0HCff5w</t>
  </si>
  <si>
    <t>@do_dyo033</t>
  </si>
  <si>
    <t>นส.อมรรัตน์ วงศ์โชติดิลก
ที่อยู่.78/5 หมู่.4 ต.ตะเคียนเตี้ย อ.บางละมุง จ.ชลบุรี 20150
0985200156</t>
  </si>
  <si>
    <t>https://drive.google.com/open?id=1SNCSZwnx4paGgIAc2MF8Rdx6u8fZuhxK</t>
  </si>
  <si>
    <t>@jw_kanompine</t>
  </si>
  <si>
    <t xml:space="preserve">ณัฐริกา 879 ม.ขุมทองเพชรเกษม ซ.หนองใหญ่ ถ.กาญจนาภิเษก ข.บางแค กทม10160 T.0814128493 </t>
  </si>
  <si>
    <t>https://drive.google.com/open?id=154NP_u9Cm_iYFVA6agtiiMiLtTx0UtAk</t>
  </si>
  <si>
    <t>@mspinknpeachboy</t>
  </si>
  <si>
    <t>Chonnikan D. (Ploy)
368 ซอย 40/1 ถนนแก้วเงินทอง แขวงฉิมพลี เขตตลิ่งชัน กทม 10170 tel: 095-8655656</t>
  </si>
  <si>
    <t>https://drive.google.com/open?id=1FJjR6p4ufIOBGfw3t_YPCx_dkeJz71nc</t>
  </si>
  <si>
    <t>แกะไม่เอาบั้ม แกะสลับเมม</t>
  </si>
  <si>
    <t>@Laipaynekoya</t>
  </si>
  <si>
    <t>ธิติมา นาคนำ
85/37 ม.7 ต.บางโฉลง อ.บางพลี จ.สมุทรปราการ 10540
0618471274</t>
  </si>
  <si>
    <t>https://drive.google.com/open?id=1R-n2TZ0CcJ2EPIzHsP8QDw96yhw51TjE</t>
  </si>
  <si>
    <t>BENJAMAPORN</t>
  </si>
  <si>
    <t>ไพฑูรย์ นพพวง(ส้มking)
90/2  ถ.เวฬุวัน  ต.อรัญประเทศ
อ.อรัญประเทศ
จ.สระแก้ว
27120
089-5212705</t>
  </si>
  <si>
    <t>https://drive.google.com/open?id=18s8kJyQ7A_WSmc0DbgKhRtAj5Dzu8kYx</t>
  </si>
  <si>
    <t>TW: @fernfernhz</t>
  </si>
  <si>
    <t>ปพิชญา กองนอก
120 หมู่9 บ้านขี้เหล็กใหญ่ ต.ในเมือง อ.เมือง จ.ชัยภูมิ 36000 
0635461469</t>
  </si>
  <si>
    <t>https://drive.google.com/open?id=17ewmAYFPXOBLmyi0wUzaqOrsDmYiJ0k5</t>
  </si>
  <si>
    <t>@Forthstb0three</t>
  </si>
  <si>
    <t>สิริวิรัณยา หฤทัยสิริรัตน์ 456/189 หมู่บ้านเฟื่องฟ้า9เฟส5 ซอยมังกรขันดี ถ.เทพารักษ์ อ.เมือง ต.แพรกษาใหม่ จ.สมุทรปราการ 10280 0909091009</t>
  </si>
  <si>
    <t>https://drive.google.com/open?id=1zOLY3DiqEaXmNXxLccAsaHjt9KB88HAm</t>
  </si>
  <si>
    <t>แพนแพค</t>
  </si>
  <si>
    <t>@ppeeya</t>
  </si>
  <si>
    <t>พิชญาพร ศรีสวัสดิ์กุล
62/29 ถนนประชาราษฎร์สาย1 ซอย12 เขตบางซื่อ แขวงบางซื่อ กทม.10800
เบอร์โทร 0859415945</t>
  </si>
  <si>
    <t>https://drive.google.com/open?id=1Rc-7jJqyAYhlUz05wKjNOoAkZl8ZCg9n</t>
  </si>
  <si>
    <t>@farida7839​ (Twitter)​</t>
  </si>
  <si>
    <t>ฟาริดา​ ประสุทธิ์
หอพักจินดา(ห้อง5)​18/7​ หมู่4​ ต.เหมืองง่า​ อ. เมือง​ จ. ลำพูน​ 51000
 0946423458​</t>
  </si>
  <si>
    <t>https://drive.google.com/open?id=11J0ytubAzP-koNU37rQkxJNM9QVHU8Sj</t>
  </si>
  <si>
    <t>@jw34798700</t>
  </si>
  <si>
    <t>น้ำพุ
99/322 พีพี 9 วิลเลจ ต.ท่าระหัด อ.เมือง จ.สุพรรณบุรี 72000 
0962361493</t>
  </si>
  <si>
    <t>https://drive.google.com/open?id=1B18fA8WXrW6bIUfK5XjLOc0jkRR6wtZz</t>
  </si>
  <si>
    <t>@____pn___</t>
  </si>
  <si>
    <t xml:space="preserve">นัทธมน ธนาคมสิริโชติ (tel.080-059-2472) 78 ซ.5/2 หมู่บ้านกานดาคลาสสิควิลล์ ถ.บางบอน5 แขวงบางบอน เขตบางบอน กรุงเทพฯ 10150 </t>
  </si>
  <si>
    <t>https://drive.google.com/open?id=11bR1MFtVSPuQ7Sdmv63ajCmy_adfkAG7</t>
  </si>
  <si>
    <t>@ipcyaa</t>
  </si>
  <si>
    <t xml:space="preserve">Jisung </t>
  </si>
  <si>
    <t>นางสาวพิชญา สร้อยวิทยา
บ้านเลขที่128 หมู่ 3 บ้านโคกก่อง ตำบลสร้อยพร้าว อำเภอหนองหาน จังหวัดอุดรธานี 41130 Tel:0832911353</t>
  </si>
  <si>
    <t>https://drive.google.com/open?id=1C5UpBA3G9U1AOugKHZCwCHVqqHVVI6ga</t>
  </si>
  <si>
    <t>@rnjsland</t>
  </si>
  <si>
    <t>อารยา จตุทิพย์สมพล
43 ซ.รามคำแหง72แยก1 ถ.รามคำแหง แขวงหัวหมาก เขตบางกะปิ กทม. 10240
0851121248</t>
  </si>
  <si>
    <t>https://drive.google.com/open?id=1ACHmzYSj22YploDvVCrXOkf16FFoYsXl</t>
  </si>
  <si>
    <t>@28inthesea</t>
  </si>
  <si>
    <t>พิชชา พันธุ์พานิช 0858076875
(ส่งที่ร้านนาทีทอง3 จันทร์-เสาร์เท่านั้น) 
1800 ต.สลกบาตร อ.ขาณุ จ.กำแพงเพชร ถ.พหลโยธิน 62140</t>
  </si>
  <si>
    <t>https://drive.google.com/open?id=14x0ne5uV2e_wEu-gGKSC2dpWrBgZ1VNs</t>
  </si>
  <si>
    <t>@DoublenStory</t>
  </si>
  <si>
    <t>K.ขวัญจิรา (เนย) บ้านถนอมขวัญ 38/4 (ห้องริมห้องแรก) หมู่ 21 ต.เนินหอม อ.เมือง จ.ปราจีนบุรี  25230 (📞-0989470925) (รบกวนโทรเข้ามาก่อนส่งของนะคะ)</t>
  </si>
  <si>
    <t>https://drive.google.com/open?id=162Xi6llvyGsKf1M8C1fqTY7xz8bG-yxD</t>
  </si>
  <si>
    <t>@Meen_2206</t>
  </si>
  <si>
    <t>นางสาวสิริอาภา วิมูลชาติ
202 หมู่1 ต.ท่าลาด อ.ชุมพวง จ.นครราชสีมา 30270
0968680673</t>
  </si>
  <si>
    <t>https://drive.google.com/open?id=1ua5VpVv5MfJMTA9rlNklp7VjIhiXdwZ7
https://drive.google.com/open?id=16onBNC7BffISkm0xFbHsDW9hlKbI3gS2</t>
  </si>
  <si>
    <t>แจ้งในไอจี</t>
  </si>
  <si>
    <t>@pattra</t>
  </si>
  <si>
    <t>JAEMIN   Doyoung (รอบหิ้ว) + บั้มฟตบ</t>
  </si>
  <si>
    <t>โด่ง 0804564144 (ไอซ์ มินิมาร์ท)
77 ม.13 ต.บ้านสวน อ.เมือง จ.สุโขทัย 64220</t>
  </si>
  <si>
    <t>3/12/2021, 16:23:33</t>
  </si>
  <si>
    <t xml:space="preserve">JENO </t>
  </si>
  <si>
    <t>อีปลาย</t>
  </si>
  <si>
    <t>จ่ายละ</t>
  </si>
  <si>
    <t>จ้า</t>
  </si>
  <si>
    <t xml:space="preserve"> Mark</t>
  </si>
  <si>
    <t xml:space="preserve">JUNGWOO </t>
  </si>
  <si>
    <t xml:space="preserve"> DOYOUNG รอบหิ้ว</t>
  </si>
  <si>
    <t>ชื่อ นางสาว ณัฐชินี ประเสริฐกุล 
10 (เก่า 39/57)  หมู่บ้านโอษธิศ 1  ซ.โชคชัย 4 ซ.31/1 แยก 2  สุดซอยบ้านติดต้นไม้ใหญ่
แขวงลาดพร้าว เขตลาดพร้าว กรุงเทพฯ  10230
เบอร์โทร : 095-384-0698</t>
  </si>
  <si>
    <t>ED328694230TH</t>
  </si>
  <si>
    <t xml:space="preserve">
@getwelsom</t>
  </si>
  <si>
    <t>Jisung รอบหิ้ว</t>
  </si>
  <si>
    <t>Doyoung (รอบหิ้ว)</t>
  </si>
  <si>
    <t>JT</t>
  </si>
  <si>
    <t>นางสาวญาดา วิเท  46/1 ม.3 ต.โพนทอง อ.บ้านหมี่ จ.ลพบุรี 15110 เบอร์062-0372084</t>
  </si>
  <si>
    <t>ส่งแล้ว แจ้งในเดม</t>
  </si>
  <si>
    <t xml:space="preserve"> JAEHYUN (รอบหิ้ว)</t>
  </si>
  <si>
    <t>Renjun (รอบหิ้ว)</t>
  </si>
  <si>
    <t>Jeno (รอบหิ้ว)</t>
  </si>
  <si>
    <t xml:space="preserve">ลำดับแกะการ์ด                                                                                                </t>
  </si>
  <si>
    <t xml:space="preserve"> DOYOUNG</t>
  </si>
  <si>
    <t>พลอย (0902128948) 
131/11 บ้านฟ้ารังสิตคลอง2 ซ.รังสิตนครนายก65 ต.ประชาธิปัตย์ อ.ธัญบุรี จ.ปทุมธานี 12130</t>
  </si>
  <si>
    <t>https://drive.google.com/open?id=1eP-k3O4xj4V4HZjc88M8OM-32Ud-MrMT</t>
  </si>
  <si>
    <t>1.Doyoung 2.Jaehyun 3.Taeyong  4. Jungwoo 5.Haechan 6. Mark 7Jeno 8.Jaemin 9.Jisung 10.Yuta 11.Sungchan 12. Shotaro 13.Renjun 14.Ten 15.Xiaojun 16.Taeil 17.Johnny 18.Chenle 19.Kun 20.Hendery  21.Yangyang</t>
  </si>
  <si>
    <t>@onlywinki</t>
  </si>
  <si>
    <t xml:space="preserve">สุพรรษา รักษาวงศ์ (0639518764) 57/33 หมู่2 ถ.ศรีวิชัย ซ.ศรีวิชัย47 ต.มะขามเตี้ย อ.เมือง จ.สุราษฎร์ธานี 84000 </t>
  </si>
  <si>
    <t>https://drive.google.com/open?id=1ef8QvaPqYmyhFQpoWJCH1nJyL8lrydoP</t>
  </si>
  <si>
    <t>Jungwoo Renjun Jaehyun Jaemin Doyoung Jisung Sungchan   Jeno  Ten  Mark Taeyong Yangyang Haechan Kun Hendery  Shotaro  Xiaojun Chenle Taeil Yuta Johnny</t>
  </si>
  <si>
    <t>@salimdoyoung</t>
  </si>
  <si>
    <t xml:space="preserve">ทักษ์ดนัย  เจนจบ   27/190 ถ.สะพานปลา หมู่5 ต.บางริ้น อ.เมืองระนอง จังหวัดระนอง  85000 โทร 084-7794429  </t>
  </si>
  <si>
    <t>https://drive.google.com/open?id=1myNrwowKsOUANhiCbsjv0q7SBZbRwcMf</t>
  </si>
  <si>
    <t>Doyoung Jeno Jaemin Mark Taeyong Jisung</t>
  </si>
  <si>
    <t>@Amicld</t>
  </si>
  <si>
    <t>ณิชา 
32 ถนนพัฒนาชนบท3แยก4 แขวงคลองสองต้นนุ่น เขตลาดกระบัง กรุงเทพ 10520
โทร 0968872375</t>
  </si>
  <si>
    <t>https://drive.google.com/open?id=1raaW9jiliuxxGt27oNiPSLZOS1YffoIS</t>
  </si>
  <si>
    <t xml:space="preserve">Jungwoo Jaehyun Doyoung Mark Taeyong yuta Jeno Jaemin Haechan Sungchan Johnny </t>
  </si>
  <si>
    <t xml:space="preserve">@welowooriisa </t>
  </si>
  <si>
    <t>สาริศา 453/27 ถ.ศุภกิจ ต.หน้าเมือง อ.เมือง จ.ฉะเชิงเทรา 24000 (0868380984)</t>
  </si>
  <si>
    <t>https://drive.google.com/open?id=1ou45BM-A0_bb5a_Khlja-JHkAZO-2cJd</t>
  </si>
  <si>
    <t xml:space="preserve">1.จองอู 2.แจฮยอน 3.แจมิน 4.มาร์ค 5.เจโน่ 6.โดยอง 7.แทยง 8.แฮชาน 9.อินจุน 10.จีซอง 11.เซียวจวิ้น 12.เตนล์ 13.ซองชาน 14.เฉินเล่อ 15.คุน 16.จอห์นนี่ 17.ยูตะ 18.แทอิล 19.เฮนเดอรี่ 20.โชทาโร่ 21.หยางหยาง </t>
  </si>
  <si>
    <t>แกะ 1 ไม่แกะ 1</t>
  </si>
  <si>
    <t>@mypuppyjungjun</t>
  </si>
  <si>
    <t>มนัสนันท์  พรมฮาด (0902716546)
153/1 ม.7 ต.สะแก อ.สตึก จ.บุรีรัมย์ 31150</t>
  </si>
  <si>
    <t>https://drive.google.com/open?id=172CTYYID6D67qzWUJLHtwamWX8bbsNtK</t>
  </si>
  <si>
    <t xml:space="preserve">Jungwoo Jaehyun Johnny Jaemin Renjun Sungchan Doyoung Taeyong Haechan Mark Yuta Jeno Jisung Taeil Kun Shotaro Ten Chenle Xiaojun Hendery Yangyang </t>
  </si>
  <si>
    <t>@tayaaom</t>
  </si>
  <si>
    <t>นิตยา มิ่งเมือง  ธนภัส อพาร์ตเม้นท์ ห้อง 1415 100/101 ซอยพระนาง ต.ช้างเผือก อ.เมือง จ.เชียงใหม่ 50200 0652643249</t>
  </si>
  <si>
    <t>https://drive.google.com/open?id=1SAK1AuwqwtAZ1FS6AaGowwSHbUq-5yzO</t>
  </si>
  <si>
    <t xml:space="preserve">จองอู โดยอง แจฮยอน มาร์ค แทยง เจโน่ แจมิน น้องโช เตนล์ แฮชาน ยูตะ จอห์นนี่ พี่แทอิล นอกนั้นสุ่มเลยฮะ </t>
  </si>
  <si>
    <t>@ninexjw_</t>
  </si>
  <si>
    <t>Wakultip S. (0971106899) 53/1218 ม.5 ต.บางตลาด  อ.ปากเกร็ด จ.นนทบุรี 11120</t>
  </si>
  <si>
    <t>https://drive.google.com/open?id=1hTx4gX-LL-_DFlpxUuaIhPBr0vS6VSaZ</t>
  </si>
  <si>
    <t>Jungwoo Jaehyun Doyoung  Taeyong Jaemin Jeno  Mark jisung Sungchan Yuta haechan taeil Johnny Renjun Chenle Ten  Kun Hendery Shotaro  Xiaojun Yangyang</t>
  </si>
  <si>
    <t>@dmhp_dh</t>
  </si>
  <si>
    <t>ศิริรัตน์ ภูจำปี หอพักนักศึกษาราชภัฏสวนสุนันทา ห้อง 181/17 ตึก 18 โครงการบ้านเอื้ออาทร  ต.บางเเก้ว อ.เมือง จ.สมุทรสงคราม 75000</t>
  </si>
  <si>
    <t>https://drive.google.com/open?id=1YnJ4lHxNWqflWwgQcAuDnjrQNE_4BNIz</t>
  </si>
  <si>
    <t>Jungwoo Doyoung Yuta Taeyong Jaehyun
Renjun Shotaro Ten Jeno Jaemin Haechan Johnny Kun Sungchan Chenle Jisung Hendery Mark Taeil Xiaojun Yangyang</t>
  </si>
  <si>
    <t>12/12/2021, 13:43:34</t>
  </si>
  <si>
    <t>@maimaiww_ww</t>
  </si>
  <si>
    <t>27 ม.10 ต.อำนาจ อ.ลืออำนาจ จ.อำนาจเจริญ 3700 tel.0955259404</t>
  </si>
  <si>
    <t>https://drive.google.com/open?id=1wm7vgpiUcFM2n9SphSa16CRjAIw4xTqR</t>
  </si>
  <si>
    <t>jaehyun jungwoo jisung jeno jaemin yuta mark ten doyong haechan rejun taeyong  chenle hendery kun jonny xiaojun sungchan taeil shotaro yangyang</t>
  </si>
  <si>
    <r>
      <rPr>
        <b/>
        <sz val="11"/>
        <color rgb="FF000000"/>
        <rFont val="Arial"/>
      </rPr>
      <t xml:space="preserve">ค้นหาออเดอร์ตัวเอง  </t>
    </r>
    <r>
      <rPr>
        <b/>
        <sz val="11"/>
        <color theme="5"/>
        <rFont val="Arial"/>
      </rPr>
      <t>Ctrl + f (⌘ + f ใน Mac) แล้วพิมพ์ @แอคตัวเอง</t>
    </r>
    <r>
      <rPr>
        <b/>
        <sz val="11"/>
        <color rgb="FF000000"/>
        <rFont val="Arial"/>
      </rPr>
      <t xml:space="preserve">
ดูยอดมัดจำที่เหลือได้ที่ </t>
    </r>
    <r>
      <rPr>
        <b/>
        <sz val="11"/>
        <color theme="5"/>
        <rFont val="Arial"/>
      </rPr>
      <t>Column F</t>
    </r>
  </si>
  <si>
    <t>ชื่อ - ที่อยู่</t>
  </si>
  <si>
    <t xml:space="preserve">Season Greeting RED VELVET </t>
  </si>
  <si>
    <t>@Highterr_</t>
  </si>
  <si>
    <t>SSGT Seulgi</t>
  </si>
  <si>
    <t>ญาณิศา ปานนิล (0987799108) บริษัทไทยศรีประกันภัย​ จำกัด(มหาชน)​ สาขานครสวรรค์​ 1311/16-17 หมู่10 ต.นครสวรรค์ตก​ อ.เมืองนครสวรรค์​ จ.นครสวรรค์​ 60000</t>
  </si>
  <si>
    <t>https://drive.google.com/open?id=1vgTMXg-lsYE1MSIvwGKXef-073H5obSf</t>
  </si>
  <si>
    <t>@engcig</t>
  </si>
  <si>
    <t>SSGT YERI</t>
  </si>
  <si>
    <t>นันธนพร 0825404572
256/260 กิดาการอพาร์เม้นท์
ซอยรัชดาภิเษก14 แขวงห้วยขวางเขตห้วยขวาง กรุงเทพ 10310</t>
  </si>
  <si>
    <t>https://drive.google.com/open?id=1iUgYaeaEm4fYqcS6--h1hXfClH9OdA4o</t>
  </si>
  <si>
    <t>@baechu24</t>
  </si>
  <si>
    <t>SSGT WENDY</t>
  </si>
  <si>
    <t>อาภาวรรณ 
40/4หมู่4 ต.ศาลเจ้าโรงทอง อ.วิเศษชัยชาญ จ.อ่างทอง 14110  093-983-5262</t>
  </si>
  <si>
    <t>https://drive.google.com/open?id=1JcHwUVHHZ0FFQPXO9X7OKVHaBAfNIkQk</t>
  </si>
  <si>
    <t>@itsmeadlison</t>
  </si>
  <si>
    <t>SSGT JOY</t>
  </si>
  <si>
    <t>100.-</t>
  </si>
  <si>
    <t>จิราพัชร ลักษณะ 
หอพักในกำกับสวนดอก อาคาร B ถ.ศิริมังคลาจารย์ ต.สุเทพ อ.เมือง จ.เชียงใหม่ 50200</t>
  </si>
  <si>
    <t>https://drive.google.com/open?id=1CT9DRhHVZcSC7ahd-qGg3MTkij-Dxnh2</t>
  </si>
  <si>
    <t xml:space="preserve">Season Greeting AESPA																									</t>
  </si>
  <si>
    <t>@uniminette</t>
  </si>
  <si>
    <t>SSGT Giselle+ไดอารี่</t>
  </si>
  <si>
    <t>370.-</t>
  </si>
  <si>
    <t>"กฤตวรรณ มูลิกา ห้อง702  93 ซอยรองเมือง 1 แขวงรองเมือง เขตุปทุมวัน กรุงเทพมหานคร 10330 
0969321683"</t>
  </si>
  <si>
    <t>https://drive.google.com/open?id=1qbngj7vMms05FUl6ARnoUIuGcgEGGYno</t>
  </si>
  <si>
    <t>SSGT Winter</t>
  </si>
  <si>
    <t>250.-</t>
  </si>
  <si>
    <t>https://drive.google.com/open?id=1juC0j-YtsU3_lK7SGVklMQIiXe0ktNdD</t>
  </si>
  <si>
    <t>@tmsfern เหลือเฟิน</t>
  </si>
  <si>
    <t>SSGT Karina</t>
  </si>
  <si>
    <t>260.-</t>
  </si>
  <si>
    <t>วริศรา (0954190823)
36/55 มบ.วราบดินทร์ รังสิต คลอง3 หมู่10 ต.ลาดสวาย อ.ลำลูกกา จ.ปทุมธานี 12150</t>
  </si>
  <si>
    <t xml:space="preserve">Season Greeting NCT DREAM                                                                                                                                                    </t>
  </si>
  <si>
    <t xml:space="preserve">@maytwtfirst </t>
  </si>
  <si>
    <t>SSGT Jaemin</t>
  </si>
  <si>
    <t>190.-</t>
  </si>
  <si>
    <t xml:space="preserve">อติกานต์ จิระนารักษ์ 065-717-1566 หมู่บ้านลัดดารมย์ ปิ่นเกล้า บ้านเลขที่ 98/24 ต.บางคูเวียง อ.บางกรวย จ.นนทบุรี 11130 </t>
  </si>
  <si>
    <t>https://drive.google.com/open?id=1BYoqy4o-nLl2-VvQKsWqjKMjTqYacO31</t>
  </si>
  <si>
    <t>SSGT Mark</t>
  </si>
  <si>
    <t>https://drive.google.com/open?id=1DZvhjckLXRDQPpvqFtB5FLukH083D-Y8</t>
  </si>
  <si>
    <t xml:space="preserve">@smallerxtpws </t>
  </si>
  <si>
    <t>SSGT Jeno</t>
  </si>
  <si>
    <t xml:space="preserve">ธันยกานต์ คชาชีวะ
 5 หมู่1 ซอยบงกช91 ต.คลองสอง อ.คลองหลวง จ.ปทุมธานี 12120 tel.0985564769 </t>
  </si>
  <si>
    <t>https://drive.google.com/open?id=1V9RXpOG1hcS85uqL321F_B6UIX55hakq</t>
  </si>
  <si>
    <t>@Toy</t>
  </si>
  <si>
    <t>SSGT Renjun</t>
  </si>
  <si>
    <t>@rrrenjunq</t>
  </si>
  <si>
    <t>น.ส.ธิดารัตน์ จังสิริมงคล
ที่อยู่ 63/2360 ซ.96 แขวงราษฎร์พัฒนา เขตสะพานสูง กรุงเทพฯ 10240
เบอร์ 0820835611</t>
  </si>
  <si>
    <t>https://drive.google.com/open?id=1kpM1rpfPNms-OLTtaFl4P4fggD2i_97D</t>
  </si>
  <si>
    <t>SSGT Mark + Package</t>
  </si>
  <si>
    <t>270.-</t>
  </si>
  <si>
    <t>ณัฏฐิกา Tel.9549512032
11/65 อ่อนนุช66 ซอย1 ถ.อ่อนนุช แขวง/เขต สวนหลวง จ.กทม 10250</t>
  </si>
  <si>
    <t>https://drive.google.com/open?id=18ANHmbGflXOmAdbjtDxqywGyvkCPH8Nd
https://drive.google.com/open?id=1I85QwBkHQFTYGHxPNBxbdts9CGhHahsu</t>
  </si>
  <si>
    <t>SSGT Jeno chenle</t>
  </si>
  <si>
    <t>360.-</t>
  </si>
  <si>
    <t>พิชชาพร ศุภวัฒนพงศ์ Tel.0884322235
988/221 หมู่บ้านไทยวันดี ซ.วชิรธรรมสาธิต57 ถ.สุขุมวิท101/1 
แขวงบางจาก เขตพระโขนง กรุงเทพ 10260</t>
  </si>
  <si>
    <t>https://drive.google.com/open?id=19Zv-KYfbK7xPsRXO6TVi7QGL0n7NOYHH</t>
  </si>
  <si>
    <t>@bemyfluffy</t>
  </si>
  <si>
    <t>SSGT Jaemin Haechan</t>
  </si>
  <si>
    <t>มาลินี สินอนันต์ 
13 ม.5 ต.ชีน้ำร้าย อ.อินทร์บุรี จ.สิงห์บุรี 16110 
เบอร์โทร 0941152497</t>
  </si>
  <si>
    <t>https://drive.google.com/open?id=1onslW3H0VOp4A5E8yHhXqCcH7PsIWweu</t>
  </si>
  <si>
    <t>@lllukpeach</t>
  </si>
  <si>
    <t>Nurhafisan (0625309691)  ร้านฟาเดลซิเมนต์ 13/2 หมู่ 5 ต.รือเสาะ อ.รือเสาะ จ.นราธิวาส 96150</t>
  </si>
  <si>
    <t>@jellojenly</t>
  </si>
  <si>
    <t>SSGT jeno chenle</t>
  </si>
  <si>
    <t>พัทธปวีณ์ ระพิพงษ์
เบอร์โทร : 0826251607
104/169 หมู่บ้านศิวาลัย3 หมู่12 ต.สันกำแพง อ.สันกำแพง จ.เชียงใหม่ 50130</t>
  </si>
  <si>
    <t>นางสาววรัญญา  แสนรัตน์
บ้านเลขที่33 บ.ด่านนคร ม.15 
ต.เชียงหวางอ.เพ็ญ จ.อุดรธานี 41150 
เบอร์โทร 0991766143</t>
  </si>
  <si>
    <t>210.-</t>
  </si>
  <si>
    <t>Lee Jirayu Byun
โทร.0936951455
253/18 หมู่18 
ซอยป่าช้าแขก 
ถ.นครเขื่อนขันธ์ 
ต.บางพึ่ง 
อ.พระประแดง 
จ.สมุทรปราการ 10130</t>
  </si>
  <si>
    <r>
      <rPr>
        <b/>
        <sz val="11"/>
        <color rgb="FF000000"/>
        <rFont val="Arial"/>
      </rPr>
      <t xml:space="preserve">ค้นหาออเดอร์ตัวเอง  </t>
    </r>
    <r>
      <rPr>
        <b/>
        <sz val="11"/>
        <color theme="5"/>
        <rFont val="Arial"/>
      </rPr>
      <t>Ctrl + f (⌘ + f ใน Mac) แล้วพิมพ์ @แอคตัวเอง</t>
    </r>
    <r>
      <rPr>
        <b/>
        <sz val="11"/>
        <color rgb="FF000000"/>
        <rFont val="Arial"/>
      </rPr>
      <t xml:space="preserve">
ดูยอดมัดจำที่เหลือได้ที่ </t>
    </r>
    <r>
      <rPr>
        <b/>
        <sz val="11"/>
        <color theme="5"/>
        <rFont val="Arial"/>
      </rPr>
      <t>Column F</t>
    </r>
  </si>
  <si>
    <t>Passcard เซี้ยวจวิ้น</t>
  </si>
  <si>
    <t>แจ้งใน dm</t>
  </si>
  <si>
    <t>@bxtter_jxne</t>
  </si>
  <si>
    <t>SMCU DAYTIME Sungchan</t>
  </si>
  <si>
    <t>น.ส.ณัฏฐณิชา 
บ้านเลขที่ 107 หมู่4 บ้านหนองขุ่น
อ.ขามทะเลสอ ต.ขามทะเลสอ
จ.นครราชสีมา 30280  
เบอร์ 0934212390</t>
  </si>
  <si>
    <t xml:space="preserve">BINDER + PHOTO CARD SET </t>
  </si>
  <si>
    <t>@witholivelove</t>
  </si>
  <si>
    <t>BINDER + PHOTO CARD SET Jeno</t>
  </si>
  <si>
    <t>"K. Nutcha
เมโทรลักซ์ รัชดา
ห้อง 457/71 ตึก B
461 ถนนรัชดาภิเษก แขวง ดินแดง เขต ดินแดง กรุงเทพมหานคร 10400
เบอร์โทรศัพท์ 0844274911"</t>
  </si>
  <si>
    <t>BINDER + PHOTO CARD SET Jeahyun</t>
  </si>
  <si>
    <t>BINDER + PHOTO CARD SET doyoung</t>
  </si>
  <si>
    <t>@glasdddddddddd</t>
  </si>
  <si>
    <t>BINDER + PHOTO CARD SET jisung</t>
  </si>
  <si>
    <t>@nkkkkkpc2</t>
  </si>
  <si>
    <t>BINDER + PHOTO CARD SET jeno</t>
  </si>
  <si>
    <t>@sundaebluee</t>
  </si>
  <si>
    <t>BINDER + PHOTO CARD SET Haechan</t>
  </si>
  <si>
    <t>binder index xiaojun</t>
  </si>
  <si>
    <r>
      <rPr>
        <b/>
        <sz val="11"/>
        <color rgb="FF000000"/>
        <rFont val="Arial"/>
      </rPr>
      <t xml:space="preserve">ค้นหาออเดอร์ตัวเอง  </t>
    </r>
    <r>
      <rPr>
        <b/>
        <sz val="11"/>
        <color theme="5"/>
        <rFont val="Arial"/>
      </rPr>
      <t>Ctrl + f (⌘ + f ใน Mac) แล้วพิมพ์ @แอคตัวเอง</t>
    </r>
    <r>
      <rPr>
        <b/>
        <sz val="11"/>
        <color rgb="FF000000"/>
        <rFont val="Arial"/>
      </rPr>
      <t xml:space="preserve">
ดูยอดมัดจำที่เหลือได้ที่ </t>
    </r>
    <r>
      <rPr>
        <b/>
        <sz val="11"/>
        <color theme="5"/>
        <rFont val="Arial"/>
      </rPr>
      <t>Column F</t>
    </r>
  </si>
  <si>
    <t>@sazqkxnnn</t>
  </si>
  <si>
    <t>FCMM การ์ดแจมิน</t>
  </si>
  <si>
    <t>จัดส่งหมดแล้ว</t>
  </si>
  <si>
    <t>เบรุษา หลำสุบ 134/1 ม.3 ต.ฝาละมี อ.ปากพะยูน จ.พัทลุง 93120 เบอร์ 0936810377</t>
  </si>
  <si>
    <t>@Paii_</t>
  </si>
  <si>
    <t>FCMM การ์ดเจโน่+จีซอง</t>
  </si>
  <si>
    <t>ไอปาย</t>
  </si>
  <si>
    <t xml:space="preserve">@nstwter
</t>
  </si>
  <si>
    <t>FCMM การ์ดเจโน่</t>
  </si>
  <si>
    <t>ศิริกร 11 ม.4 ต.หนองสิม อ.บรบือ จ.มหาสารคาม 44130 0968276841</t>
  </si>
  <si>
    <t xml:space="preserve">@BESAD123
</t>
  </si>
  <si>
    <t>FCMM การ์ดอินจุน</t>
  </si>
  <si>
    <t>กัญญาวีร์ โชคกุลศรี  ที่อยู่ 299/25  ซอยป่าไม้ ถนนสวรรค์วิถี ต.ปากน้ำโพ อ.เมืองนครสวรรค์ จ.นครสวรรค์ รหัสไปรษณีย์ 60000 (Tel : 0987476504)</t>
  </si>
  <si>
    <t xml:space="preserve">
@Jaemin_ismybest</t>
  </si>
  <si>
    <t>พิมพ์ลภัส วงค์แก้ว
มหาวิยาลัยมหิดล บ้านศรีตรัง หอ11
ห้อง 1116 เลขที่ 999 หมู่ 5 ตำบลศาลายา อำเภอพุทธมณฑล จังหวัดนครปฐม 73170
Tel.0995372479</t>
  </si>
  <si>
    <r>
      <rPr>
        <b/>
        <sz val="11"/>
        <color rgb="FF000000"/>
        <rFont val="Arial"/>
      </rPr>
      <t xml:space="preserve">ค้นหาออเดอร์ตัวเอง  </t>
    </r>
    <r>
      <rPr>
        <b/>
        <sz val="11"/>
        <color theme="5"/>
        <rFont val="Arial"/>
      </rPr>
      <t>Ctrl + f (⌘ + f ใน Mac) แล้วพิมพ์ @แอคตัวเอง</t>
    </r>
    <r>
      <rPr>
        <b/>
        <sz val="11"/>
        <color rgb="FF000000"/>
        <rFont val="Arial"/>
      </rPr>
      <t xml:space="preserve">
ดูยอดมัดจำที่เหลือได้ที่ </t>
    </r>
    <r>
      <rPr>
        <b/>
        <sz val="11"/>
        <color theme="5"/>
        <rFont val="Arial"/>
      </rPr>
      <t>Column F</t>
    </r>
  </si>
  <si>
    <t>ของที่แจก</t>
  </si>
  <si>
    <t>REMARK</t>
  </si>
  <si>
    <t xml:space="preserve"> ชุด FCMM แจมิน ส่งรอบ3</t>
  </si>
  <si>
    <t>วัฒนา​ พ่วง​ลา
18​ หมู่​3​ ซ.นนทบุรี​18​/1 ถ.นนทบุรี​ ต.บางกระสอ อ.เมือง จ.นนทบุรี​ 11000
Tel. 0991081838</t>
  </si>
  <si>
    <t xml:space="preserve">@jjanraweez
</t>
  </si>
  <si>
    <t>NCT  Universe PHOTOBOOK  1 บั้ม</t>
  </si>
  <si>
    <t>ส่งแล้ว</t>
  </si>
  <si>
    <t>ระวีวรรณ วังปัญญา
453 ม.3 ต.ดอนยายหอม อ.เมือง จ.นครปฐม 73000
0956157540</t>
  </si>
  <si>
    <t xml:space="preserve">@spwnbb
</t>
  </si>
  <si>
    <t>ส่งพร้อม บั้มไซน์ MUMO</t>
  </si>
  <si>
    <t>นางสาวสิริอาภา วิมูลชาติ
202 หมู่1 ต.ท่าลาด อ.ชุมพวง จ.นครราชสีมา 30270
0968680673</t>
  </si>
  <si>
    <t>พิชญ์สินี
99/70 ซอย 7 ถ.พญาเสือ ต.ในเมือง อ.เมือง จ.พิษณุโลก 65000
091-4588599</t>
  </si>
  <si>
    <t>SPECIAL AR TICKET SET Mark dream</t>
  </si>
  <si>
    <t>KWANGYA PASSPORT SET Jaehyun</t>
  </si>
  <si>
    <t>KWANGYA PASSPORT SET Irene</t>
  </si>
  <si>
    <t>SMCU EMBLEM BADGE seulgi</t>
  </si>
  <si>
    <t xml:space="preserve">@BJ_AROHA </t>
  </si>
  <si>
    <t>กมโดลี</t>
  </si>
  <si>
    <t>รอของถึงไทย</t>
  </si>
  <si>
    <t xml:space="preserve"> Recording</t>
  </si>
  <si>
    <t>กมโดลีนอนหลับ</t>
  </si>
  <si>
    <t>SSGT PHOTO PACK IRENE</t>
  </si>
  <si>
    <t>รหัสออเดอร์</t>
  </si>
  <si>
    <t>Remark</t>
  </si>
  <si>
    <t>JNUMD001</t>
  </si>
  <si>
    <t>4X6 PHOTO + PHOTO CARD SET</t>
  </si>
  <si>
    <t>https://drive.google.com/open?id=1Hezk2RegLMJtKxNy_XPXidgn1Zgu42cn</t>
  </si>
  <si>
    <t>JNUMD002</t>
  </si>
  <si>
    <t>@ijiyou_</t>
  </si>
  <si>
    <t>https://drive.google.com/open?id=1TGGhctvwv91MtLKZAECAsKlbRwaa4y4s</t>
  </si>
  <si>
    <t>Mark</t>
  </si>
  <si>
    <t>ID CARD + PHOTO CARD SET</t>
  </si>
  <si>
    <t>ไม่แกะ</t>
  </si>
  <si>
    <t>JNUMD003</t>
  </si>
  <si>
    <t xml:space="preserve">@husbityli </t>
  </si>
  <si>
    <t>POSTCARD + HOLOGRAM PHOTO CARD</t>
  </si>
  <si>
    <t>JNSMCU022</t>
  </si>
  <si>
    <t>https://drive.google.com/open?id=1w0P37tYNlNIPUjoLU9LBGDwVEQkxkUhE</t>
  </si>
  <si>
    <t>ถึงเวลาจ่ายมัดจำ คุณวาทักมาเเจ้งในเเชทได้เลยน้าคะ💖😊</t>
  </si>
  <si>
    <t xml:space="preserve">เเฮชาน เเจมิน จีซอง เจโน่ เหรินจวิ้น มาร์ค จองอู โดยอง เเจฮยอน เเทยง ยูตะ จอนนี่ เฉินเล่อ </t>
  </si>
  <si>
    <t xml:space="preserve">JNUMD004
</t>
  </si>
  <si>
    <t>@febofyou</t>
  </si>
  <si>
    <t>https://drive.google.com/open?id=1Ng6a-ivw4t7M2ydy4odRWsvo58Xdy7C5</t>
  </si>
  <si>
    <t>JNUMD005</t>
  </si>
  <si>
    <t xml:space="preserve">@Kormor_xoxo </t>
  </si>
  <si>
    <t>ส่งพร้อม SMCU MD (รอบAR)</t>
  </si>
  <si>
    <t>JNSMCU090</t>
  </si>
  <si>
    <t>https://drive.google.com/file/d/1TalM9EhkHHJGzF867Jyxd4iTXbtnRgwL/view</t>
  </si>
  <si>
    <t>JNUMD006</t>
  </si>
  <si>
    <t>JNSMCU094</t>
  </si>
  <si>
    <t>https://drive.google.com/open?id=1If1wya01QmuWLAYz8RxKI5UVfyqST_CA</t>
  </si>
  <si>
    <t>JNUMD007</t>
  </si>
  <si>
    <t>https://drive.google.com/open?id=1s4rO7Nc25rRdOJD6X0tVNhMWFOVy0wmU</t>
  </si>
  <si>
    <t xml:space="preserve">มาร์ค เจโน่ แจมิน แจฮยอน โดยอง จีซอง จองอู แฮชาน เหรินจวิ้น เตนล์ ซองชาน โชทาโร่ แทยง ยูตะ จอนนี่ เฮนเดอรี่ หยางหยาง เซียวจวิ้น คุน เฉินเล่อ แทอิล </t>
  </si>
  <si>
    <t xml:space="preserve">JNUMD008
</t>
  </si>
  <si>
    <t>JNSMCU036</t>
  </si>
  <si>
    <t>https://drive.google.com/open?id=1re0SE6Rg48g-kZgo3zFriTPWWG28pwoz</t>
  </si>
  <si>
    <t>JNUMD009</t>
  </si>
  <si>
    <t>@muminni20</t>
  </si>
  <si>
    <t>https://drive.google.com/open?id=1Z62QXzMDYZb0i-ocARwsEDnQQcUULKIu</t>
  </si>
  <si>
    <t>JNUMD010</t>
  </si>
  <si>
    <t>JNSMCU030</t>
  </si>
  <si>
    <t>https://drive.google.com/open?id=1WFPhF0SGptdOIynXntw7EXVxz9w032oX</t>
  </si>
  <si>
    <t>JNUMD011</t>
  </si>
  <si>
    <t>https://drive.google.com/open?id=1z1aEq3d3IYk-T5yrpRAKbzvhB68OE3AI</t>
  </si>
  <si>
    <t>JNUMD012</t>
  </si>
  <si>
    <t>@kenearekendy</t>
  </si>
  <si>
    <t>https://drive.google.com/open?id=10geTW8Swdf8gmcsfyUkqovgCGGzV3wNp</t>
  </si>
  <si>
    <t xml:space="preserve">แจมิน เจโน่ แฮชาน มาร์ค จีซอง ยูตะ </t>
  </si>
  <si>
    <t>JNUMD013</t>
  </si>
  <si>
    <t>JNSMCU065</t>
  </si>
  <si>
    <t>https://drive.google.com/open?id=1CeGfqtL3u5j6UQSWe6tJtCNcRzH1nSd3</t>
  </si>
  <si>
    <t>JNUMD014</t>
  </si>
  <si>
    <t>@OyPlo</t>
  </si>
  <si>
    <t>https://drive.google.com/open?id=1nb3UKJ0igi_kF5qU9wvFlkpaDw3Ce52P</t>
  </si>
  <si>
    <t>JNUMD015</t>
  </si>
  <si>
    <t>https://drive.google.com/open?id=1MUhmzBwo_m1rmR-ukcq6j8QDtvJlFRGt</t>
  </si>
  <si>
    <t>JNUMD016</t>
  </si>
  <si>
    <t>@iamsupergym1</t>
  </si>
  <si>
    <t>https://drive.google.com/open?id=16-_SEQKwn4zYm7BkBuQFXimeL3R2eQA9</t>
  </si>
  <si>
    <t>JNUMD017</t>
  </si>
  <si>
    <t>@oohdokyung</t>
  </si>
  <si>
    <t>https://drive.google.com/open?id=1gBzVaIcgcsJ5FxG1DutAGe0JLs7LNvrw</t>
  </si>
  <si>
    <t>JNUMD018</t>
  </si>
  <si>
    <t>JNSMCU086</t>
  </si>
  <si>
    <t>haechan</t>
  </si>
  <si>
    <t xml:space="preserve">JNUMD019
</t>
  </si>
  <si>
    <t>Member</t>
  </si>
  <si>
    <t>PHTP001</t>
  </si>
  <si>
    <t>https://drive.google.com/open?id=1akT58ju_Fs7kC7wOzt5bM7eRfCyhCegY</t>
  </si>
  <si>
    <t>PHTP002</t>
  </si>
  <si>
    <t>https://drive.google.com/open?id=1VmKW8DrcMI3_2QdQAemvIW6c428hnM19</t>
  </si>
  <si>
    <t>jungwoo</t>
  </si>
  <si>
    <t>renjun</t>
  </si>
  <si>
    <t>PHTP003</t>
  </si>
  <si>
    <t xml:space="preserve">wendy </t>
  </si>
  <si>
    <t>https://drive.google.com/open?id=1L-QfzSFbsFbaXpFkMKE7PZqV2EEf3hYB</t>
  </si>
  <si>
    <t xml:space="preserve">giselle​ </t>
  </si>
  <si>
    <t>PHTP004</t>
  </si>
  <si>
    <t>https://drive.google.com/open?id=1nnYOpCf9gWgKkYdwxz7atwa-cPsEQQNs</t>
  </si>
  <si>
    <t>PHTP005</t>
  </si>
  <si>
    <t>https://drive.google.com/open?id=1fcaZRDyJuKo3qoJ9iaMGVHnuQvknJIFc</t>
  </si>
  <si>
    <t>PHTP006</t>
  </si>
  <si>
    <t xml:space="preserve">https://drive.google.com/open?id=1L-QfzSFbsFbaXpFkMKE7PZqV2EEf3hYB
</t>
  </si>
  <si>
    <t>PHTP007</t>
  </si>
  <si>
    <t xml:space="preserve">https://drive.google.com/open?id=1L-QfzSFbsFbaXpFkMKE7PZqV2EEf3hYB
</t>
  </si>
  <si>
    <t>PHTP008</t>
  </si>
  <si>
    <t>https://drive.google.com/open?id=1GVMtR2BJrMuGrF0osxVV6zWDU6rVcxHF</t>
  </si>
  <si>
    <t>PHTP009</t>
  </si>
  <si>
    <t>https://drive.google.com/open?id=1Ex8YIjjwaj8eGIMNg_kCaSo6OW0JDUu0</t>
  </si>
  <si>
    <t>PHTP010</t>
  </si>
  <si>
    <t>https://drive.google.com/open?id=1uB352TWp2yYpLsXFOZVB8lVw-CW00I63</t>
  </si>
  <si>
    <t>PHTP011</t>
  </si>
  <si>
    <t>@amjornorr</t>
  </si>
  <si>
    <t>https://drive.google.com/open?id=1qEFdl3jPUFGnnJWAdCJ78jjuhzGT6Wlw</t>
  </si>
  <si>
    <t>PHTP012</t>
  </si>
  <si>
    <t>https://drive.google.com/open?id=1dqbo-Unz9SBqFJCd-YOWDfDlW0Z59tDz</t>
  </si>
  <si>
    <t>PHTP013</t>
  </si>
  <si>
    <t>https://drive.google.com/open?id=1nEBXF3N2hNVU983SZwaziWeWYvDfBSdi</t>
  </si>
  <si>
    <t>Seulgi</t>
  </si>
  <si>
    <t>PHTP014</t>
  </si>
  <si>
    <t>@lbabejisung</t>
  </si>
  <si>
    <t>jisung</t>
  </si>
  <si>
    <t>PHTP015</t>
  </si>
  <si>
    <t>PHTP016</t>
  </si>
  <si>
    <t>https://drive.google.com/open?id=1Ssdprerdf0nNDf61-PIqo5kKdfE2hbMV</t>
  </si>
  <si>
    <t>PHTP017</t>
  </si>
  <si>
    <t>@bubabqr</t>
  </si>
  <si>
    <t>https://drive.google.com/open?id=1FJfahs-VVItfZUjX1EccLmajpaiWgE7z</t>
  </si>
  <si>
    <t>PHTP018</t>
  </si>
  <si>
    <t>https://drive.google.com/open?id=1_vh-d-zJLIbImJ84ZD0oSikTmqYhv1jU</t>
  </si>
  <si>
    <t>PHTP019</t>
  </si>
  <si>
    <t>https://drive.google.com/open?id=128VQ21p8AEps_zBSzUZnHyDkkgNQ3DaB</t>
  </si>
  <si>
    <t>PHTP020</t>
  </si>
  <si>
    <t>@sthejuay</t>
  </si>
  <si>
    <t>Mark127</t>
  </si>
  <si>
    <t>https://drive.google.com/open?id=1AKi6tsdLbq0N78sOuXxxVv2b4vGtlzzK</t>
  </si>
  <si>
    <t>Mark Dream</t>
  </si>
  <si>
    <t>PHTP021</t>
  </si>
  <si>
    <t>@plfahz</t>
  </si>
  <si>
    <t>https://drive.google.com/open?id=1mSQd4zP-hdOmp2xQ2FOJWDyjLjieTpge</t>
  </si>
  <si>
    <t>PHTP022</t>
  </si>
  <si>
    <t>@toogo0dtosay</t>
  </si>
  <si>
    <t>https://drive.google.com/open?id=1jdc04XREZFPwWu5HjbQuH1NIAEKZ91qq</t>
  </si>
  <si>
    <t>giselle</t>
  </si>
  <si>
    <t>PHTP023</t>
  </si>
  <si>
    <t>@Tmsfren</t>
  </si>
  <si>
    <t>taeyoung</t>
  </si>
  <si>
    <t>PHTP024</t>
  </si>
  <si>
    <t>@jjdamy</t>
  </si>
  <si>
    <t>PHTP025</t>
  </si>
  <si>
    <t>@kbaek_an</t>
  </si>
  <si>
    <t>@_juniva</t>
  </si>
  <si>
    <t>@CHBH080412</t>
  </si>
  <si>
    <t>เจโน่่</t>
  </si>
  <si>
    <t>@Beamxpk1</t>
  </si>
  <si>
    <t>@lliwttesnn</t>
  </si>
  <si>
    <t>ทั้งหมด</t>
  </si>
  <si>
    <t>ที่สั่ง</t>
  </si>
  <si>
    <t xml:space="preserve">@kbaek_an </t>
  </si>
  <si>
    <t>@mojixpsg</t>
  </si>
  <si>
    <t>มาร์ค  (ไม่เอาการ์ด)</t>
  </si>
  <si>
    <t>แจฮยอน (ไม่เอาการ์ด)</t>
  </si>
  <si>
    <t>จีซอง (ไม่เอาบั้ม)</t>
  </si>
  <si>
    <t>@dodrixn</t>
  </si>
  <si>
    <t>@AuAnorita</t>
  </si>
  <si>
    <t>เซียวจวิ้น  (ไม่เอาการ์ด)</t>
  </si>
  <si>
    <t>@sstairstarr</t>
  </si>
  <si>
    <t>หยางหยาง  (ไม่เอาการ์ด)</t>
  </si>
  <si>
    <t>จำนวนซื้อ</t>
  </si>
  <si>
    <t>@mujj07</t>
  </si>
  <si>
    <t xml:space="preserve">แทยง </t>
  </si>
  <si>
    <t>จอห์นนี่</t>
  </si>
  <si>
    <t>@primwlly</t>
  </si>
  <si>
    <t>@cannotletugo</t>
  </si>
  <si>
    <t>VER. ที่สั่ง</t>
  </si>
  <si>
    <t>GM-KT004</t>
  </si>
  <si>
    <t xml:space="preserve">‪@mymarshmell0w </t>
  </si>
  <si>
    <t>Glitch Ver.</t>
  </si>
  <si>
    <t>FLASH</t>
  </si>
  <si>
    <t>https://drive.google.com/open?id=1DMljI8sYy-lASya-JTapHanUF2M1lFwP</t>
  </si>
  <si>
    <t>GM-KT006</t>
  </si>
  <si>
    <t>https://drive.google.com/open?id=1aAXfwj0LNbrh_mhQ3SJuUSru8Q6n1KMv</t>
  </si>
  <si>
    <t>Scratch Ver.</t>
  </si>
  <si>
    <t>https://drive.google.com/open?id=1CoAVzCozBgJXoVBCaQNlYF9IXg219N6Q</t>
  </si>
  <si>
    <t>GM-KT008</t>
  </si>
  <si>
    <t>@PinkGirl0235</t>
  </si>
  <si>
    <t>https://drive.google.com/open?id=181dzeNh34K7B3QDl-WPNE4Jzbg2nh5sS</t>
  </si>
  <si>
    <t>GM-KT010</t>
  </si>
  <si>
    <t>@vlove_jeno2</t>
  </si>
  <si>
    <t>รับพร้อมบั้มน้องเค้ก</t>
  </si>
  <si>
    <t>https://drive.google.com/open?id=1P8L77H32may0coyOzKnOHAUK-oUmdEY1</t>
  </si>
  <si>
    <t>GM-KT011</t>
  </si>
  <si>
    <t>@CUTETYYEDAM</t>
  </si>
  <si>
    <t>https://drive.google.com/open?id=1rFSYAAZmcK6w6M3qKs5fJkQsCDJ26XOE</t>
  </si>
  <si>
    <t>GM-KT012</t>
  </si>
  <si>
    <t>@spjaespp</t>
  </si>
  <si>
    <t>https://drive.google.com/open?id=178ZWqLkCZ2WOlGrF0g42HaCR-g2SCK4N</t>
  </si>
  <si>
    <t>GM-KT013</t>
  </si>
  <si>
    <t>https://drive.google.com/open?id=1-5SWbm-8-3bY5ne56qz0nbUr60Jgbj5r</t>
  </si>
  <si>
    <t>GM-KT014</t>
  </si>
  <si>
    <t>@my_jm813</t>
  </si>
  <si>
    <t>40+ต่อไป20</t>
  </si>
  <si>
    <t>GM-KT015</t>
  </si>
  <si>
    <t>https://drive.google.com/open?id=13swvh9Ny-IZML-kEQAh__Z9r2ExcUqNo</t>
  </si>
  <si>
    <t>GM-KT016</t>
  </si>
  <si>
    <t>https://drive.google.com/open?id=1RNo3c_A04_MJato4nyvHoXBUuWJ1idBB</t>
  </si>
  <si>
    <t>GM-KT017</t>
  </si>
  <si>
    <t>@buy_rmi</t>
  </si>
  <si>
    <t>https://drive.google.com/open?id=1FGxblRQQbPIcS47rHw9PeEJyjtrXoltI</t>
  </si>
  <si>
    <t>GM-KT018</t>
  </si>
  <si>
    <t>@xxchda</t>
  </si>
  <si>
    <t>https://drive.google.com/open?id=1-E_YsfeOlVO7C-IpFCmvtRvjlHc1246s</t>
  </si>
  <si>
    <t>GM-KT001</t>
  </si>
  <si>
    <t>แจมิน เจโน่ มาร์ค แฮชาน จีซอง อินจุน เฉินเล่อ</t>
  </si>
  <si>
    <t>https://drive.google.com/open?id=1FgDEX-us_dK4p6Tx88MbuSSexByNMnNl</t>
  </si>
  <si>
    <t>GM-KT002</t>
  </si>
  <si>
    <t>เเฮชาน เหรินจวิ้น จีซอง เเจมิน เจโน่ มาร์ค เฉินเล่อ</t>
  </si>
  <si>
    <t>https://drive.google.com/open?id=12xzBd_qdMW5ciUJti07pNtXp5A_OUXlr</t>
  </si>
  <si>
    <t>GM-KT003</t>
  </si>
  <si>
    <t>jm jn hc rj</t>
  </si>
  <si>
    <t>https://drive.google.com/open?id=1kdnPYx876ZZ3UrvF3zDhUZVSOv9ZvHWs</t>
  </si>
  <si>
    <t>GM-KT005</t>
  </si>
  <si>
    <t>@buqhcks</t>
  </si>
  <si>
    <t>แฮชาน,เจโน่,เฉินเล่อ,มาร์ค,แจมิน,จีซอง</t>
  </si>
  <si>
    <t>https://drive.google.com/open?id=1FGQL18lu5Mgffzn3Pz4y3FUICz0m9u7v</t>
  </si>
  <si>
    <t>แฮชาน, มาร์ค,เจโน่,เฉินเล่อ,แจมิน,จีซอง</t>
  </si>
  <si>
    <t>GM-KT007</t>
  </si>
  <si>
    <t>@ba_bacon123</t>
  </si>
  <si>
    <t>เจโน่ แจมิน จีซอง อินจุน แฮชาน มาร์ค เฉินเล่อ</t>
  </si>
  <si>
    <t>https://drive.google.com/open?id=1EGOIkZEMSof1d5D3Qi-yOIxnT1QlasQZ</t>
  </si>
  <si>
    <t>การ์ดเว็บ</t>
  </si>
  <si>
    <t>การ์ดบั้ม</t>
  </si>
  <si>
    <t>GM-SM001</t>
  </si>
  <si>
    <t>A</t>
  </si>
  <si>
    <t>อินจุน แจมิน เจโน่ จีซอง แฮชาน มาร์ค เฉินเล่อ</t>
  </si>
  <si>
    <t>https://drive.google.com/open?id=1g7GuSNmYMc0asr__ikp7hzyaJrE_ZB27</t>
  </si>
  <si>
    <t>GM-SM004</t>
  </si>
  <si>
    <t>@ggwithgot7</t>
  </si>
  <si>
    <t>B</t>
  </si>
  <si>
    <t xml:space="preserve">เจโน่,แจมิน,จีซอง,แฮชาน,อินจุน,มาร์ค,เฉินเล่อ </t>
  </si>
  <si>
    <t>https://drive.google.com/open?id=1Qe34X1Dz7h-eNE3bsxCk4PQmtRoTeEH6
https://drive.google.com/open?id=1LNa_Zn02I-gHu1jnrHlpq4xjeFlV6mZy</t>
  </si>
  <si>
    <t>GM-SM005</t>
  </si>
  <si>
    <t xml:space="preserve">@mtdoublemm </t>
  </si>
  <si>
    <t>มาร์ค,เจโน่,แจมิน,อินจุน,แฮชาน,จีซอง,เฉินเล่อ</t>
  </si>
  <si>
    <t>https://drive.google.com/open?id=1Gdl1051TETEV49jzbRbCJwTLAJv3F9Cf</t>
  </si>
  <si>
    <t>เจโน่ แจมิน อินจุน มาร์ค แฮชาน จีซอง เฉินเล่อ</t>
  </si>
  <si>
    <t>GM-SM006</t>
  </si>
  <si>
    <t>@ratherbeaweirdo /Toon Poonlos (fb)</t>
  </si>
  <si>
    <t>แจมิน เจโน่ จีซอง มาร์ค แฮชาน อินจุน เฉินเล่อ</t>
  </si>
  <si>
    <t>https://drive.google.com/open?id=1dspqakJIcwq2sQa3RzsOXVz97SIj21sL</t>
  </si>
  <si>
    <t>แบบแกะ</t>
  </si>
  <si>
    <t>แกะ</t>
  </si>
  <si>
    <t>GM-SM002</t>
  </si>
  <si>
    <t>เจโน่ แจมิน เหรินจวิ้น มาร์ค จีซอง เฉินเล่อ แฮชาน</t>
  </si>
  <si>
    <t>GM-SM003</t>
  </si>
  <si>
    <t>เจโน่ แจมิน จีซอง แฮชาน มาร์ค อินจุน เฉินเล่อ</t>
  </si>
  <si>
    <t>https://drive.google.com/open?id=1BlXnoSNJfoUis5m9nmnWA1kbcARppjhJ</t>
  </si>
  <si>
    <t>แกะเอาของในอัลบั้ม + การ์ด exclusive</t>
  </si>
  <si>
    <t>GM-SMGB001</t>
  </si>
  <si>
    <t xml:space="preserve">เจโน่,แจมิน,จีซอง,มาร์ค,แฮชาน,อินจุน,เฉินเล่อ </t>
  </si>
  <si>
    <t>https://drive.google.com/open?id=1vUbguNtNoW03vbXURO5xpeDFR2etb86z</t>
  </si>
  <si>
    <t>GM-SMGB002</t>
  </si>
  <si>
    <t xml:space="preserve">เเฮชาน เเจมิน อินจุน จีซอง เจโน่ มาร์ค เฉินเล่อ </t>
  </si>
  <si>
    <t xml:space="preserve">อินจุน เเจมิน จีซอง เจโน่ เเฮชาน มาร์ค เฉินเล่อ </t>
  </si>
  <si>
    <t>https://drive.google.com/open?id=1OPujmsrsyv5GqBn_U-NLGASgwYXn5c39</t>
  </si>
  <si>
    <t>GM-SMGB003</t>
  </si>
  <si>
    <t>https://drive.google.com/open?id=1XDTc7rJ6cF3OFYKOo-_ubbsmATltoyzD</t>
  </si>
  <si>
    <t>ลำดับปก</t>
  </si>
  <si>
    <t>GM-DIGI004</t>
  </si>
  <si>
    <t>1- แฮชาน เฉินเล่อ มาร์ค แจมิน จีซอง เจโน่ อินจุน
2 - เฉินเล่อ แฮชาน มาร์ค แจมิน จีซอง เจโน่ อินจุน</t>
  </si>
  <si>
    <t>https://drive.google.com/open?id=1mc820RfQrmN6gfAszZI3vEA8oCuUWX0i</t>
  </si>
  <si>
    <t>GM-DIGI005</t>
  </si>
  <si>
    <t>แจมิน อินจุน มาร์ค เจโน่ แฮชาน จีซอง เฉินเล่อ</t>
  </si>
  <si>
    <t>ส่งพร้อม GM-KT014</t>
  </si>
  <si>
    <t>ใน DM</t>
  </si>
  <si>
    <t>GM-DIGI001</t>
  </si>
  <si>
    <t xml:space="preserve">@Ggwithgot7 </t>
  </si>
  <si>
    <t>GM-DIGI002</t>
  </si>
  <si>
    <t>แจมิน เจโน่ แฮชาน เหรินจวิ้น มาร์ค จีซอง เฉินเล่อ</t>
  </si>
  <si>
    <t>https://drive.google.com/open?id=1nIOTY94Yl2AtSl0BtlzcFZ0Du3wwKFNR</t>
  </si>
  <si>
    <t>GM-DIGI003</t>
  </si>
  <si>
    <t>จน จม จซ อจ ม ฮช ฉล</t>
  </si>
  <si>
    <t>ส่งพร้อม GM-KT004</t>
  </si>
  <si>
    <t>https://drive.google.com/open?id=1RikP2QgWWG481vNClJMhAb0BcnJbJc-U</t>
  </si>
  <si>
    <t>poster</t>
  </si>
  <si>
    <t>RV-KT004</t>
  </si>
  <si>
    <t xml:space="preserve">@saymeowjuyeon </t>
  </si>
  <si>
    <t>Orgel Ver.</t>
  </si>
  <si>
    <t>https://drive.google.com/open?id=1R2rneoe-uIUbKhPTjfzDKUztpA1G1gOO</t>
  </si>
  <si>
    <t>Calmato Ver.</t>
  </si>
  <si>
    <t>ค่าส่ง40+20</t>
  </si>
  <si>
    <t>RV-KT007</t>
  </si>
  <si>
    <t>https://drive.google.com/open?id=17sF0CiRWaZ6UD4LfXGdY-SoFzWr5N82_</t>
  </si>
  <si>
    <t>RV-KT008</t>
  </si>
  <si>
    <t>https://drive.google.com/open?id=1HazV8pKSORtG8VdApYuDkDsNQvHT2ch3</t>
  </si>
  <si>
    <t>RV-KT009</t>
  </si>
  <si>
    <t>https://drive.google.com/open?id=1r_BUg_dr8zPhHjRWD2GlpohQkIvWxrJq</t>
  </si>
  <si>
    <t>Capriccioso Ver.</t>
  </si>
  <si>
    <t>RV-KT010</t>
  </si>
  <si>
    <t xml:space="preserve">@1tsfahfaraway </t>
  </si>
  <si>
    <t>ค่าส่ง60+20</t>
  </si>
  <si>
    <t>RV-KT011</t>
  </si>
  <si>
    <t>@mmeiese</t>
  </si>
  <si>
    <t>https://drive.google.com/open?id=1CEc0Var9Pgbbq_7WB08nq3ZB_dFjm0xd</t>
  </si>
  <si>
    <t>RV-KT012</t>
  </si>
  <si>
    <t>@aonaonb</t>
  </si>
  <si>
    <t>https://drive.google.com/open?id=1Bh8ywmtmmIWwH7KFfOyQJ3SQY570Qtan</t>
  </si>
  <si>
    <t>RV-KT013</t>
  </si>
  <si>
    <t>รับพร้อมบั้มน้องดีม</t>
  </si>
  <si>
    <t>https://drive.google.com/open?id=1NdJ8XoMl_qhqMWdcP-GYlFRJ1yAvxeKS</t>
  </si>
  <si>
    <t>RV-KT014</t>
  </si>
  <si>
    <t>@iKN_92</t>
  </si>
  <si>
    <t>https://drive.google.com/open?id=1-r4S8BQPVQjFlVg3KvyuprDxTQ9AgoBx</t>
  </si>
  <si>
    <t>RV-KT015</t>
  </si>
  <si>
    <t>@liliblu__</t>
  </si>
  <si>
    <t>https://drive.google.com/open?id=1WfINHpgRX5X3e3ptRJgm9p3KJhtprx_J</t>
  </si>
  <si>
    <t>RV-KT016</t>
  </si>
  <si>
    <t>@nqknt</t>
  </si>
  <si>
    <t>https://drive.google.com/open?id=1re9MMEvIUpzb03ElKy0-5mhWmJvWZDrj</t>
  </si>
  <si>
    <t>RV-KT018</t>
  </si>
  <si>
    <t>https://drive.google.com/open?id=1-EpEJkY2zuqP2RjGgmIvsi-KGI1r8YNw</t>
  </si>
  <si>
    <t>https://drive.google.com/open?id=1pCM71akridut4L6QYoS7ukTFLkfHxh4L</t>
  </si>
  <si>
    <t>RV-KT001</t>
  </si>
  <si>
    <t>https://drive.google.com/open?id=13pEgJXaaud08vSJ8M8_qnGrMCwwOFNPk</t>
  </si>
  <si>
    <t>RV-KT019</t>
  </si>
  <si>
    <t>@herheyray</t>
  </si>
  <si>
    <t>https://drive.google.com/open?id=1f8YT1rW2NYw4v4Kd5nSfYtOBo2R63HRN</t>
  </si>
  <si>
    <t>RV-KT020</t>
  </si>
  <si>
    <t>https://drive.google.com/open?id=1DTGbpgBHjBtTPBXUfI1PqQV0Sm_UEdQC</t>
  </si>
  <si>
    <t>RV-KT021</t>
  </si>
  <si>
    <t>https://drive.google.com/open?id=17QJodsaceVBGFI7_jTBBarVyj0g3gb1N</t>
  </si>
  <si>
    <t>RV-KT022</t>
  </si>
  <si>
    <t>https://drive.google.com/open?id=1yWNoN79rJ_KaLbbOfpUl6Sq8YZLHPxhW</t>
  </si>
  <si>
    <t>RV-KT023</t>
  </si>
  <si>
    <t>@callmemeilyyy</t>
  </si>
  <si>
    <t>https://drive.google.com/open?id=1uvMjbyg-_rFIaCkuwrxDba-0d2XNtMQa</t>
  </si>
  <si>
    <t>RV-KT025</t>
  </si>
  <si>
    <t>@imuuriei</t>
  </si>
  <si>
    <t>https://drive.google.com/open?id=1B-JuYQtf8NNNYaLJFaDhsMwY76UM6Ox2</t>
  </si>
  <si>
    <t>RV-KT026</t>
  </si>
  <si>
    <t>@Psrtr_</t>
  </si>
  <si>
    <t>https://drive.google.com/open?id=1YEH0flopDD_vhNqPAl5DmqZ3xThd44dV</t>
  </si>
  <si>
    <t>RV-KT027</t>
  </si>
  <si>
    <t>@aaatichaaa</t>
  </si>
  <si>
    <t>https://drive.google.com/open?id=1Ny-iWvbPQdntUrXll1b3Qm9mJKizHc4t</t>
  </si>
  <si>
    <t>RV-KT028</t>
  </si>
  <si>
    <t>@_niwpnzy_</t>
  </si>
  <si>
    <t>https://drive.google.com/open?id=1LmMkX87fVSaVJKyCTOHLpnbHDbXX93tE</t>
  </si>
  <si>
    <t>RV-KT029</t>
  </si>
  <si>
    <t>https://drive.google.com/open?id=1i65jgb1VqdbpKHMoZLPg76LxY3GoUmuP</t>
  </si>
  <si>
    <t>RV-KT031</t>
  </si>
  <si>
    <t>Random</t>
  </si>
  <si>
    <t>https://drive.google.com/open?id=1B5IFC-STrkTp0sqpMW_nTyYDr57DSNrR</t>
  </si>
  <si>
    <t>RV-KT032</t>
  </si>
  <si>
    <t xml:space="preserve">@moonflowerxxxxx </t>
  </si>
  <si>
    <t>https://drive.google.com/open?id=1ICMFXUpB964lJw8dogXoG-bqnvsdGbZ9</t>
  </si>
  <si>
    <t>RV-KT034</t>
  </si>
  <si>
    <t>@sb_p494</t>
  </si>
  <si>
    <t>https://drive.google.com/open?id=1kbT2EPCa_fpBTg2MdkEBiMRoShuPI3AI</t>
  </si>
  <si>
    <t>RV-KT035</t>
  </si>
  <si>
    <t>@pranggiint</t>
  </si>
  <si>
    <t>https://drive.google.com/open?id=1zJOnxyMqEl--TvcspfRSER-1wGj1g2vF</t>
  </si>
  <si>
    <t>RV-KT037</t>
  </si>
  <si>
    <t xml:space="preserve">@yourgodct </t>
  </si>
  <si>
    <t>https://drive.google.com/open?id=1JmvM8HLUImnEv7jFHCKvcX2TMMRa0vNQ</t>
  </si>
  <si>
    <t>RV-KT038</t>
  </si>
  <si>
    <t>@thisismylifepp</t>
  </si>
  <si>
    <t>https://drive.google.com/open?id=1F258X4DWdSueoPmSCUCuxu01UZzQHvX3</t>
  </si>
  <si>
    <t>RV-KT039</t>
  </si>
  <si>
    <t>@jamsinejum</t>
  </si>
  <si>
    <t>https://drive.google.com/open?id=1GqgzdqJv4emSUQgeMdhj6iYvOLSEjtBO</t>
  </si>
  <si>
    <t>RV-KT040</t>
  </si>
  <si>
    <t>@codenamepyp</t>
  </si>
  <si>
    <t>https://drive.google.com/open?id=19hXVOzeX5EW0kwt2f6RzGtuHMpEkHg3O</t>
  </si>
  <si>
    <t>RV-KT041</t>
  </si>
  <si>
    <t>@with25april</t>
  </si>
  <si>
    <t>RV-KT042</t>
  </si>
  <si>
    <t>@jpt_0723</t>
  </si>
  <si>
    <t>https://drive.google.com/open?id=1ZsbmMbDPbo0A3hWr7mrtaKK3h2SiqCGM</t>
  </si>
  <si>
    <t>RV-KT043</t>
  </si>
  <si>
    <t>@littormee</t>
  </si>
  <si>
    <t>https://drive.google.com/open?id=1C-mj6IhOxMhvQHKeiN6L5REsBHcbcm1O</t>
  </si>
  <si>
    <t>RV-KT044</t>
  </si>
  <si>
    <t>@mondaytwelve</t>
  </si>
  <si>
    <t>https://drive.google.com/open?id=1P0VuWyc5oH1pFZ4acUWGLQEuQj1UL1Xs</t>
  </si>
  <si>
    <t>RV-KT045</t>
  </si>
  <si>
    <t>@nubdaoo_</t>
  </si>
  <si>
    <t>https://drive.google.com/open?id=1YiueWyIJ8uIC8qXsqiGnIbJvNzSejB3v</t>
  </si>
  <si>
    <t>RV-KT046</t>
  </si>
  <si>
    <t xml:space="preserve">@fridawhaleyy4 </t>
  </si>
  <si>
    <t>https://drive.google.com/open?id=1a890nGmnD1PG9ANZlJ9vd6OfEdZxR3e4</t>
  </si>
  <si>
    <t>RV-KT047</t>
  </si>
  <si>
    <t xml:space="preserve">@chaaswell </t>
  </si>
  <si>
    <t>https://drive.google.com/open?id=1myFkap3T6RthbULPoVwgIC9XUTFme3T9</t>
  </si>
  <si>
    <t>RV-KT048</t>
  </si>
  <si>
    <t>@deltaxuje</t>
  </si>
  <si>
    <t>https://drive.google.com/open?id=1jBbae3ijwXqRgWpeWcmUjM0TG2dtqtuz</t>
  </si>
  <si>
    <t>RV-KT049</t>
  </si>
  <si>
    <t>‪@vanilateaisgood‬</t>
  </si>
  <si>
    <t>RV-KT050</t>
  </si>
  <si>
    <t>‪@chayamonnn‬</t>
  </si>
  <si>
    <t>RV-KT051</t>
  </si>
  <si>
    <t>@aimmyb_boo</t>
  </si>
  <si>
    <t>ไอรีน,เยริ,จอย,ซึลกิ,เวนดี้</t>
  </si>
  <si>
    <t>https://drive.google.com/open?id=1MrahhiDMm2KjUTCyBGuT5S2KghmINUiU</t>
  </si>
  <si>
    <t>ยอดมัดจำที่เหลือทั้งหมด 490.-</t>
  </si>
  <si>
    <t>RV-KT002</t>
  </si>
  <si>
    <t>Wendy/ Irene/ Seulgi/ Joy/ Yeri</t>
  </si>
  <si>
    <t>https://drive.google.com/open?id=1fXNYnG9Bnyt4td9-jrR6n77SbfutA-9p</t>
  </si>
  <si>
    <t>RV-KT003</t>
  </si>
  <si>
    <t>ไอรีน , ซึลกิ , เยริ , เวนดี้ , จอย</t>
  </si>
  <si>
    <t>https://drive.google.com/open?id=1uV28J9NwTCE2zxA3mC_7qFCJZFOv3HTR</t>
  </si>
  <si>
    <t>RV-KT005</t>
  </si>
  <si>
    <t>@shymy_bee</t>
  </si>
  <si>
    <t>ซึลกิ , ไอรีน , เวนดี้ , เยริ , จอย</t>
  </si>
  <si>
    <t>https://drive.google.com/open?id=1R7o89w12IrdesGQGMjxwCnSAVbltLOKf</t>
  </si>
  <si>
    <t xml:space="preserve">ค่าส่ง40+20+20 </t>
  </si>
  <si>
    <t>RV-KT006</t>
  </si>
  <si>
    <t>เวนดี้ ไอรีน เยริ จอย ซึลกิ</t>
  </si>
  <si>
    <t>เวนดี้ เยริ ไอรีน จอย ซึลกิ</t>
  </si>
  <si>
    <t>RV-KT017</t>
  </si>
  <si>
    <t>@ppinkincolour</t>
  </si>
  <si>
    <t>เยริ , ไอรีน , ซึลกิ , จอย , เวนดี้</t>
  </si>
  <si>
    <t>https://drive.google.com/open?id=1c8LGom7gNz6DFLQ5P9KGiGQn6QOD0_jA</t>
  </si>
  <si>
    <t>RV-KT024</t>
  </si>
  <si>
    <t>@botabest</t>
  </si>
  <si>
    <t>ซึลกิ ถ้าไม่ได้ซึลกิใครก็ได้สุ่มมาเลยค่ะ</t>
  </si>
  <si>
    <t>https://drive.google.com/open?id=1Mmf5GRXBoHEPWdSz4_AtJ8xB3IFU-UnI</t>
  </si>
  <si>
    <t>RV-KT033</t>
  </si>
  <si>
    <t>@Mycppppp_</t>
  </si>
  <si>
    <t>เวนดี้ จอย ไอรีน ซึลกิ เยริ</t>
  </si>
  <si>
    <t>ค่าส่ง40+โปส20</t>
  </si>
  <si>
    <t>https://drive.google.com/open?id=1ZO4e7YNA_7c6YCLYOcHgByQMNTsg8fx7</t>
  </si>
  <si>
    <t>RV-KT036</t>
  </si>
  <si>
    <t>@_Yuaiwantmoney</t>
  </si>
  <si>
    <t>ซึลกิ, ไอรีน , จอย , เวนดี้ , เยริ</t>
  </si>
  <si>
    <t>ไอรีน, ซึลกิ , จอย , เวนดี้ , เยริ</t>
  </si>
  <si>
    <t>B or C</t>
  </si>
  <si>
    <t>ค่าส่ง60+ต่อไป20+โปส20</t>
  </si>
  <si>
    <t>RV-MD001</t>
  </si>
  <si>
    <t>special ar ticket set - ไอรีน</t>
  </si>
  <si>
    <t>https://drive.google.com/open?id=1ydZyFi4gHetnta6HcuYqk91U-n9FcA3Q</t>
  </si>
  <si>
    <t>RV-MD002</t>
  </si>
  <si>
    <t>https://drive.google.com/open?id=1hv8fBGQe0G1YRhs5rzckSIequSoNw8Nu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</si>
</sst>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d/yyyy\ h:mm:ss"/>
    <numFmt numFmtId="165" formatCode="d/m/yyyy\,\ h:mm:ss"/>
    <numFmt numFmtId="166" formatCode="d/m/yyyy"/>
    <numFmt numFmtId="167" formatCode="yyyy\-mm\-dd"/>
  </numFmts>
  <fonts count="221">
    <font>
      <sz val="10"/>
      <color rgb="FF000000"/>
      <name val="Arial"/>
      <scheme val="minor"/>
    </font>
    <font>
      <b/>
      <sz val="11"/>
      <color rgb="FFEA4335"/>
      <name val="Arial"/>
      <scheme val="minor"/>
    </font>
    <font>
      <sz val="10"/>
      <color theme="1"/>
      <name val="Arial"/>
      <scheme val="minor"/>
    </font>
    <font>
      <b/>
      <sz val="11"/>
      <color theme="0"/>
      <name val="Arial"/>
      <scheme val="minor"/>
    </font>
    <font>
      <b/>
      <sz val="11"/>
      <color rgb="FFFFFFFF"/>
      <name val="Arial"/>
      <scheme val="minor"/>
    </font>
    <font>
      <b/>
      <sz val="11"/>
      <color rgb="FFFFFFFF"/>
      <name val="Arial"/>
    </font>
    <font>
      <b/>
      <sz val="10"/>
      <color theme="1"/>
      <name val="Arial"/>
      <scheme val="minor"/>
    </font>
    <font>
      <b/>
      <sz val="10"/>
      <color rgb="FFFFFFFF"/>
      <name val="Arial"/>
      <scheme val="minor"/>
    </font>
    <font>
      <sz val="10"/>
      <color theme="1"/>
      <name val="Arial"/>
      <scheme val="minor"/>
    </font>
    <font>
      <b/>
      <sz val="10"/>
      <color theme="1"/>
      <name val="Arial"/>
      <scheme val="minor"/>
    </font>
    <font>
      <u/>
      <sz val="10"/>
      <color rgb="FF0000FF"/>
      <name val="Arial"/>
    </font>
    <font>
      <u/>
      <sz val="10"/>
      <color rgb="FF0000FF"/>
      <name val="Arial"/>
    </font>
    <font>
      <b/>
      <sz val="18"/>
      <color theme="1"/>
      <name val="Arial"/>
      <scheme val="minor"/>
    </font>
    <font>
      <sz val="10"/>
      <name val="Arial"/>
    </font>
    <font>
      <b/>
      <sz val="11"/>
      <color theme="1"/>
      <name val="Arial"/>
      <scheme val="minor"/>
    </font>
    <font>
      <b/>
      <u/>
      <sz val="10"/>
      <color rgb="FF0000FF"/>
      <name val="Arial"/>
    </font>
    <font>
      <b/>
      <u/>
      <sz val="12"/>
      <color theme="1"/>
      <name val="Arial"/>
    </font>
    <font>
      <b/>
      <sz val="12"/>
      <color rgb="FF000000"/>
      <name val="Arial"/>
      <scheme val="minor"/>
    </font>
    <font>
      <b/>
      <sz val="12"/>
      <color theme="1"/>
      <name val="Arial"/>
    </font>
    <font>
      <b/>
      <sz val="10"/>
      <color theme="1"/>
      <name val="Arial"/>
    </font>
    <font>
      <b/>
      <u/>
      <sz val="12"/>
      <color theme="9"/>
      <name val="Arial"/>
    </font>
    <font>
      <sz val="10"/>
      <color theme="1"/>
      <name val="Arial"/>
    </font>
    <font>
      <u/>
      <sz val="10"/>
      <color theme="1"/>
      <name val="Arial"/>
    </font>
    <font>
      <b/>
      <sz val="11"/>
      <color theme="1"/>
      <name val="Arial"/>
    </font>
    <font>
      <u/>
      <sz val="10"/>
      <color rgb="FF1155CC"/>
      <name val="Arial"/>
    </font>
    <font>
      <b/>
      <u/>
      <sz val="12"/>
      <color rgb="FF1155CC"/>
      <name val="Arial"/>
    </font>
    <font>
      <u/>
      <sz val="10"/>
      <color rgb="FF1155CC"/>
      <name val="Arial"/>
    </font>
    <font>
      <b/>
      <u/>
      <sz val="12"/>
      <color rgb="FFFF9900"/>
      <name val="Arial"/>
    </font>
    <font>
      <b/>
      <u/>
      <sz val="12"/>
      <color rgb="FFB6D7A8"/>
      <name val="Arial"/>
    </font>
    <font>
      <b/>
      <u/>
      <sz val="12"/>
      <color rgb="FF0000FF"/>
      <name val="Arial"/>
    </font>
    <font>
      <b/>
      <u/>
      <sz val="12"/>
      <color rgb="FFF1C232"/>
      <name val="Arial"/>
    </font>
    <font>
      <b/>
      <u/>
      <sz val="12"/>
      <color rgb="FF8E7CC3"/>
      <name val="Arial"/>
    </font>
    <font>
      <b/>
      <u/>
      <sz val="12"/>
      <color rgb="FF1155CC"/>
      <name val="Arial"/>
    </font>
    <font>
      <b/>
      <u/>
      <sz val="12"/>
      <color rgb="FFFF00FF"/>
      <name val="Arial"/>
    </font>
    <font>
      <b/>
      <u/>
      <sz val="10"/>
      <color rgb="FFF4CCCC"/>
      <name val="Arial"/>
    </font>
    <font>
      <b/>
      <sz val="11"/>
      <color rgb="FF000000"/>
      <name val="Arial"/>
    </font>
    <font>
      <b/>
      <sz val="11"/>
      <color theme="0"/>
      <name val="Arial"/>
    </font>
    <font>
      <b/>
      <sz val="14"/>
      <color theme="1"/>
      <name val="Arial"/>
    </font>
    <font>
      <sz val="10"/>
      <color rgb="FF000000"/>
      <name val="Arial"/>
    </font>
    <font>
      <u/>
      <sz val="10"/>
      <color rgb="FF1155CC"/>
      <name val="Arial"/>
    </font>
    <font>
      <u/>
      <sz val="10"/>
      <color rgb="FF1155CC"/>
      <name val="Arial"/>
    </font>
    <font>
      <u/>
      <sz val="10"/>
      <color rgb="FF1155CC"/>
      <name val="Arial"/>
    </font>
    <font>
      <u/>
      <sz val="10"/>
      <color rgb="FF1155CC"/>
      <name val="Arial"/>
    </font>
    <font>
      <u/>
      <sz val="10"/>
      <color rgb="FF1155CC"/>
      <name val="Arial"/>
    </font>
    <font>
      <u/>
      <sz val="10"/>
      <color rgb="FF1155CC"/>
      <name val="Arial"/>
    </font>
    <font>
      <u/>
      <sz val="10"/>
      <color rgb="FF1155CC"/>
      <name val="Arial"/>
    </font>
    <font>
      <u/>
      <sz val="10"/>
      <color rgb="FF1155CC"/>
      <name val="Arial"/>
    </font>
    <font>
      <u/>
      <sz val="10"/>
      <color rgb="FF1155CC"/>
      <name val="Arial"/>
    </font>
    <font>
      <u/>
      <sz val="10"/>
      <color rgb="FF0000FF"/>
      <name val="Arial"/>
    </font>
    <font>
      <u/>
      <sz val="10"/>
      <color rgb="FF1155CC"/>
      <name val="Arial"/>
    </font>
    <font>
      <u/>
      <sz val="10"/>
      <color rgb="FF1155CC"/>
      <name val="Arial"/>
    </font>
    <font>
      <b/>
      <sz val="12"/>
      <color rgb="FF6FA8DC"/>
      <name val="Arial"/>
    </font>
    <font>
      <b/>
      <sz val="11"/>
      <color rgb="FF6D9EEB"/>
      <name val="Arial"/>
    </font>
    <font>
      <sz val="11"/>
      <color rgb="FF000000"/>
      <name val="Arial"/>
    </font>
    <font>
      <b/>
      <sz val="11"/>
      <color rgb="FF6FA8DC"/>
      <name val="Arial"/>
    </font>
    <font>
      <u/>
      <sz val="9"/>
      <color rgb="FF1155CC"/>
      <name val="Arial"/>
    </font>
    <font>
      <u/>
      <sz val="10"/>
      <color rgb="FF1155CC"/>
      <name val="Arial"/>
    </font>
    <font>
      <u/>
      <sz val="10"/>
      <color rgb="FF1155CC"/>
      <name val="Arial"/>
    </font>
    <font>
      <u/>
      <sz val="10"/>
      <color rgb="FF1155CC"/>
      <name val="Arial"/>
    </font>
    <font>
      <b/>
      <sz val="18"/>
      <color theme="1"/>
      <name val="Arial"/>
    </font>
    <font>
      <u/>
      <sz val="10"/>
      <color rgb="FF1155CC"/>
      <name val="Arial"/>
    </font>
    <font>
      <b/>
      <sz val="14"/>
      <color rgb="FFEA4335"/>
      <name val="Arial"/>
    </font>
    <font>
      <sz val="10"/>
      <color rgb="FFFFFFFF"/>
      <name val="Arial"/>
    </font>
    <font>
      <b/>
      <sz val="12"/>
      <color rgb="FFFFFFFF"/>
      <name val="Arial"/>
    </font>
    <font>
      <b/>
      <sz val="14"/>
      <color rgb="FFFFFFFF"/>
      <name val="Arial"/>
    </font>
    <font>
      <u/>
      <sz val="10"/>
      <color rgb="FF1155CC"/>
      <name val="Arial"/>
    </font>
    <font>
      <u/>
      <sz val="10"/>
      <color rgb="FF1155CC"/>
      <name val="Arial"/>
    </font>
    <font>
      <u/>
      <sz val="10"/>
      <color rgb="FF1155CC"/>
      <name val="Arial"/>
    </font>
    <font>
      <u/>
      <sz val="10"/>
      <color rgb="FF1155CC"/>
      <name val="Arial"/>
    </font>
    <font>
      <u/>
      <sz val="10"/>
      <color rgb="FF0000FF"/>
      <name val="Arial"/>
    </font>
    <font>
      <u/>
      <sz val="10"/>
      <color rgb="FF1155CC"/>
      <name val="Arial"/>
    </font>
    <font>
      <u/>
      <sz val="10"/>
      <color rgb="FF1155CC"/>
      <name val="Arial"/>
    </font>
    <font>
      <u/>
      <sz val="10"/>
      <color rgb="FF1155CC"/>
      <name val="Arial"/>
    </font>
    <font>
      <u/>
      <sz val="10"/>
      <color rgb="FF1155CC"/>
      <name val="Arial"/>
    </font>
    <font>
      <u/>
      <sz val="10"/>
      <color rgb="FF1155CC"/>
      <name val="Arial"/>
    </font>
    <font>
      <sz val="11"/>
      <color rgb="FF222222"/>
      <name val="&quot;Google Sans&quot;"/>
    </font>
    <font>
      <b/>
      <sz val="12"/>
      <color rgb="FF0000FF"/>
      <name val="Arial"/>
    </font>
    <font>
      <u/>
      <sz val="10"/>
      <color rgb="FF1155CC"/>
      <name val="Arial"/>
    </font>
    <font>
      <u/>
      <sz val="10"/>
      <color rgb="FF1155CC"/>
      <name val="Arial"/>
    </font>
    <font>
      <u/>
      <sz val="10"/>
      <color rgb="FF1155CC"/>
      <name val="Arial"/>
    </font>
    <font>
      <u/>
      <sz val="10"/>
      <color rgb="FF0000FF"/>
      <name val="Arial"/>
    </font>
    <font>
      <u/>
      <sz val="10"/>
      <color rgb="FF0000FF"/>
      <name val="Arial"/>
    </font>
    <font>
      <u/>
      <sz val="10"/>
      <color rgb="FF0000FF"/>
      <name val="Arial"/>
    </font>
    <font>
      <u/>
      <sz val="10"/>
      <color rgb="FF1155CC"/>
      <name val="Arial"/>
    </font>
    <font>
      <u/>
      <sz val="9"/>
      <color rgb="FF1155CC"/>
      <name val="Arial"/>
    </font>
    <font>
      <u/>
      <sz val="10"/>
      <color rgb="FF1155CC"/>
      <name val="Arial"/>
    </font>
    <font>
      <u/>
      <sz val="10"/>
      <color rgb="FF1155CC"/>
      <name val="Arial"/>
    </font>
    <font>
      <u/>
      <sz val="10"/>
      <color rgb="FF1155CC"/>
      <name val="Arial"/>
    </font>
    <font>
      <u/>
      <sz val="10"/>
      <color rgb="FF1155CC"/>
      <name val="Arial"/>
    </font>
    <font>
      <b/>
      <sz val="18"/>
      <color rgb="FFFF9900"/>
      <name val="Arial"/>
    </font>
    <font>
      <u/>
      <sz val="10"/>
      <color rgb="FF1155CC"/>
      <name val="Arial"/>
    </font>
    <font>
      <u/>
      <sz val="10"/>
      <color rgb="FF1155CC"/>
      <name val="Arial"/>
    </font>
    <font>
      <u/>
      <sz val="10"/>
      <color rgb="FF1155CC"/>
      <name val="Arial"/>
    </font>
    <font>
      <b/>
      <sz val="12"/>
      <color theme="1"/>
      <name val="Arial"/>
      <scheme val="minor"/>
    </font>
    <font>
      <u/>
      <sz val="10"/>
      <color rgb="FF1155CC"/>
      <name val="Arial"/>
    </font>
    <font>
      <u/>
      <sz val="10"/>
      <color rgb="FF1155CC"/>
      <name val="Arial"/>
    </font>
    <font>
      <u/>
      <sz val="10"/>
      <color rgb="FF0000FF"/>
      <name val="Arial"/>
    </font>
    <font>
      <b/>
      <sz val="11"/>
      <color rgb="FF222222"/>
      <name val="Arial"/>
    </font>
    <font>
      <u/>
      <sz val="10"/>
      <color rgb="FF1155CC"/>
      <name val="Arial"/>
    </font>
    <font>
      <u/>
      <sz val="10"/>
      <color rgb="FF0000FF"/>
      <name val="Arial"/>
    </font>
    <font>
      <u/>
      <sz val="10"/>
      <color rgb="FF0000FF"/>
      <name val="Arial"/>
    </font>
    <font>
      <u/>
      <sz val="10"/>
      <color rgb="FF0000FF"/>
      <name val="Arial"/>
    </font>
    <font>
      <u/>
      <sz val="10"/>
      <color rgb="FF1155CC"/>
      <name val="Arial"/>
    </font>
    <font>
      <u/>
      <sz val="10"/>
      <color rgb="FF0000FF"/>
      <name val="Arial"/>
    </font>
    <font>
      <u/>
      <sz val="10"/>
      <color rgb="FF1155CC"/>
      <name val="Arial"/>
    </font>
    <font>
      <u/>
      <sz val="10"/>
      <color rgb="FF1155CC"/>
      <name val="Arial"/>
    </font>
    <font>
      <u/>
      <sz val="10"/>
      <color rgb="FF1155CC"/>
      <name val="Arial"/>
    </font>
    <font>
      <u/>
      <sz val="10"/>
      <color rgb="FF1155CC"/>
      <name val="Arial"/>
    </font>
    <font>
      <sz val="12"/>
      <color theme="1"/>
      <name val="Arial"/>
    </font>
    <font>
      <u/>
      <sz val="10"/>
      <color rgb="FF0000FF"/>
      <name val="Arial"/>
    </font>
    <font>
      <u/>
      <sz val="10"/>
      <color rgb="FF0000FF"/>
      <name val="Arial"/>
    </font>
    <font>
      <u/>
      <sz val="10"/>
      <color rgb="FF1155CC"/>
      <name val="Arial"/>
    </font>
    <font>
      <u/>
      <sz val="10"/>
      <color rgb="FF1155CC"/>
      <name val="Arial"/>
    </font>
    <font>
      <b/>
      <sz val="14"/>
      <color rgb="FF222222"/>
      <name val="Arial"/>
    </font>
    <font>
      <sz val="10"/>
      <color rgb="FF000000"/>
      <name val="Arial"/>
      <scheme val="minor"/>
    </font>
    <font>
      <sz val="11"/>
      <color rgb="FF232744"/>
      <name val="Smtown"/>
    </font>
    <font>
      <sz val="11"/>
      <color rgb="FFFFFFFF"/>
      <name val="Arial"/>
    </font>
    <font>
      <sz val="12"/>
      <color rgb="FF222222"/>
      <name val="Google Sans"/>
    </font>
    <font>
      <b/>
      <sz val="14"/>
      <color rgb="FF222222"/>
      <name val="Google Sans"/>
    </font>
    <font>
      <u/>
      <sz val="12"/>
      <color rgb="FF1155CC"/>
      <name val="Arial"/>
    </font>
    <font>
      <u/>
      <sz val="10"/>
      <color rgb="FF1155CC"/>
      <name val="Arial"/>
    </font>
    <font>
      <u/>
      <sz val="10"/>
      <color rgb="FF1155CC"/>
      <name val="Arial"/>
    </font>
    <font>
      <u/>
      <sz val="10"/>
      <color rgb="FF1155CC"/>
      <name val="Arial"/>
    </font>
    <font>
      <u/>
      <sz val="10"/>
      <color rgb="FF1155CC"/>
      <name val="Arial"/>
    </font>
    <font>
      <u/>
      <sz val="10"/>
      <color rgb="FF1155CC"/>
      <name val="Arial"/>
    </font>
    <font>
      <u/>
      <sz val="12"/>
      <color rgb="FF1155CC"/>
      <name val="Arial"/>
    </font>
    <font>
      <u/>
      <sz val="10"/>
      <color rgb="FF1155CC"/>
      <name val="Arial"/>
    </font>
    <font>
      <u/>
      <sz val="10"/>
      <color rgb="FF0000FF"/>
      <name val="Arial"/>
    </font>
    <font>
      <u/>
      <sz val="10"/>
      <color rgb="FF0000FF"/>
      <name val="Arial"/>
    </font>
    <font>
      <u/>
      <sz val="10"/>
      <color rgb="FF0000FF"/>
      <name val="Arial"/>
    </font>
    <font>
      <u/>
      <sz val="10"/>
      <color rgb="FF1155CC"/>
      <name val="Arial"/>
    </font>
    <font>
      <u/>
      <sz val="10"/>
      <color rgb="FF1155CC"/>
      <name val="Arial"/>
    </font>
    <font>
      <u/>
      <sz val="10"/>
      <color rgb="FF1155CC"/>
      <name val="Arial"/>
    </font>
    <font>
      <b/>
      <sz val="10"/>
      <color theme="1"/>
      <name val="Arial"/>
    </font>
    <font>
      <u/>
      <sz val="10"/>
      <color rgb="FF1155CC"/>
      <name val="Arial"/>
    </font>
    <font>
      <u/>
      <sz val="10"/>
      <color rgb="FF1155CC"/>
      <name val="Arial"/>
    </font>
    <font>
      <u/>
      <sz val="12"/>
      <color rgb="FF1155CC"/>
      <name val="Arial"/>
    </font>
    <font>
      <u/>
      <sz val="12"/>
      <color rgb="FF1155CC"/>
      <name val="Arial"/>
    </font>
    <font>
      <sz val="12"/>
      <color rgb="FF222222"/>
      <name val="&quot;Google Sans&quot;"/>
    </font>
    <font>
      <sz val="11"/>
      <color theme="1"/>
      <name val="Arial"/>
    </font>
    <font>
      <b/>
      <sz val="12"/>
      <color rgb="FF6D9EEB"/>
      <name val="Arial"/>
    </font>
    <font>
      <b/>
      <sz val="12"/>
      <color rgb="FF93C47D"/>
      <name val="Google Sans"/>
    </font>
    <font>
      <b/>
      <sz val="12"/>
      <color rgb="FF93C47D"/>
      <name val="Arial"/>
    </font>
    <font>
      <b/>
      <sz val="12"/>
      <color rgb="FF93C47D"/>
      <name val="&quot;Google Sans&quot;"/>
    </font>
    <font>
      <u/>
      <sz val="10"/>
      <color rgb="FF1155CC"/>
      <name val="Arial"/>
    </font>
    <font>
      <b/>
      <sz val="14"/>
      <color rgb="FF222222"/>
      <name val="&quot;Google Sans&quot;"/>
    </font>
    <font>
      <u/>
      <sz val="12"/>
      <color rgb="FF1155CC"/>
      <name val="Arial"/>
    </font>
    <font>
      <u/>
      <sz val="10"/>
      <color rgb="FF1155CC"/>
      <name val="Arial"/>
    </font>
    <font>
      <u/>
      <sz val="10"/>
      <color rgb="FF1155CC"/>
      <name val="Arial"/>
    </font>
    <font>
      <u/>
      <sz val="9"/>
      <color rgb="FF1155CC"/>
      <name val="Arial"/>
    </font>
    <font>
      <u/>
      <sz val="10"/>
      <color rgb="FF1155CC"/>
      <name val="Arial"/>
    </font>
    <font>
      <u/>
      <sz val="12"/>
      <color rgb="FF1155CC"/>
      <name val="Arial"/>
    </font>
    <font>
      <b/>
      <sz val="14"/>
      <color theme="1"/>
      <name val="Arial"/>
      <scheme val="minor"/>
    </font>
    <font>
      <u/>
      <sz val="12"/>
      <color rgb="FF1155CC"/>
      <name val="Arial"/>
    </font>
    <font>
      <u/>
      <sz val="12"/>
      <color rgb="FF1155CC"/>
      <name val="Arial"/>
    </font>
    <font>
      <u/>
      <sz val="12"/>
      <color rgb="FF1155CC"/>
      <name val="Arial"/>
    </font>
    <font>
      <u/>
      <sz val="12"/>
      <color rgb="FF1155CC"/>
      <name val="Arial"/>
    </font>
    <font>
      <u/>
      <sz val="12"/>
      <color rgb="FF1155CC"/>
      <name val="Arial"/>
    </font>
    <font>
      <u/>
      <sz val="12"/>
      <color rgb="FF1155CC"/>
      <name val="Arial"/>
    </font>
    <font>
      <u/>
      <sz val="10"/>
      <color rgb="FF1155CC"/>
      <name val="Arial"/>
    </font>
    <font>
      <u/>
      <sz val="10"/>
      <color rgb="FF1155CC"/>
      <name val="Arial"/>
    </font>
    <font>
      <u/>
      <sz val="10"/>
      <color rgb="FF1155CC"/>
      <name val="Arial"/>
    </font>
    <font>
      <u/>
      <sz val="10"/>
      <color rgb="FF1155CC"/>
      <name val="Arial"/>
    </font>
    <font>
      <u/>
      <sz val="10"/>
      <color rgb="FF1155CC"/>
      <name val="Arial"/>
    </font>
    <font>
      <b/>
      <sz val="10"/>
      <color rgb="FFE06666"/>
      <name val="Arial"/>
    </font>
    <font>
      <u/>
      <sz val="10"/>
      <color rgb="FF1155CC"/>
      <name val="Arial"/>
    </font>
    <font>
      <u/>
      <sz val="10"/>
      <color rgb="FF1155CC"/>
      <name val="Arial"/>
    </font>
    <font>
      <u/>
      <sz val="10"/>
      <color rgb="FF1155CC"/>
      <name val="Arial"/>
    </font>
    <font>
      <u/>
      <sz val="10"/>
      <color rgb="FF1155CC"/>
      <name val="Arial"/>
    </font>
    <font>
      <u/>
      <sz val="10"/>
      <color rgb="FF1155CC"/>
      <name val="Arial"/>
    </font>
    <font>
      <u/>
      <sz val="10"/>
      <color rgb="FF0000FF"/>
      <name val="Arial"/>
    </font>
    <font>
      <u/>
      <sz val="10"/>
      <color rgb="FF1155CC"/>
      <name val="Arial"/>
    </font>
    <font>
      <u/>
      <sz val="10"/>
      <color rgb="FF0000FF"/>
      <name val="Arial"/>
    </font>
    <font>
      <u/>
      <sz val="10"/>
      <color rgb="FF1155CC"/>
      <name val="Arial"/>
    </font>
    <font>
      <b/>
      <sz val="10"/>
      <color rgb="FFFF0000"/>
      <name val="Arial"/>
    </font>
    <font>
      <sz val="12"/>
      <color rgb="FF000000"/>
      <name val="Calibri"/>
    </font>
    <font>
      <b/>
      <sz val="12"/>
      <color rgb="FFFF0000"/>
      <name val="Arial"/>
    </font>
    <font>
      <b/>
      <u/>
      <sz val="11"/>
      <color theme="1"/>
      <name val="Arial"/>
    </font>
    <font>
      <b/>
      <sz val="14"/>
      <color rgb="FFFF0000"/>
      <name val="Arial"/>
    </font>
    <font>
      <b/>
      <u/>
      <sz val="11"/>
      <color theme="1"/>
      <name val="Arial"/>
    </font>
    <font>
      <b/>
      <sz val="11"/>
      <color rgb="FFE69138"/>
      <name val="Arial"/>
    </font>
    <font>
      <b/>
      <u/>
      <sz val="11"/>
      <color theme="1"/>
      <name val="Arial"/>
    </font>
    <font>
      <b/>
      <sz val="11"/>
      <color rgb="FF0000FF"/>
      <name val="Arial"/>
    </font>
    <font>
      <b/>
      <u/>
      <sz val="11"/>
      <color theme="1"/>
      <name val="Arial"/>
    </font>
    <font>
      <b/>
      <sz val="11"/>
      <color rgb="FF232744"/>
      <name val="Arial"/>
    </font>
    <font>
      <b/>
      <u/>
      <sz val="11"/>
      <color theme="1"/>
      <name val="Arial"/>
    </font>
    <font>
      <b/>
      <u/>
      <sz val="11"/>
      <color rgb="FF000000"/>
      <name val="Arial"/>
    </font>
    <font>
      <b/>
      <u/>
      <sz val="11"/>
      <color rgb="FF000000"/>
      <name val="Arial"/>
    </font>
    <font>
      <u/>
      <sz val="11"/>
      <color theme="1"/>
      <name val="Arial"/>
    </font>
    <font>
      <sz val="11"/>
      <color theme="1"/>
      <name val="Arial"/>
      <scheme val="minor"/>
    </font>
    <font>
      <b/>
      <u/>
      <sz val="12"/>
      <color theme="1"/>
      <name val="Arial"/>
    </font>
    <font>
      <b/>
      <u/>
      <sz val="12"/>
      <color theme="1"/>
      <name val="Arial"/>
    </font>
    <font>
      <b/>
      <u/>
      <sz val="12"/>
      <color theme="1"/>
      <name val="Arial"/>
    </font>
    <font>
      <b/>
      <u/>
      <sz val="12"/>
      <color theme="1"/>
      <name val="Arial"/>
    </font>
    <font>
      <b/>
      <u/>
      <sz val="12"/>
      <color rgb="FF000000"/>
      <name val="Arial"/>
    </font>
    <font>
      <b/>
      <u/>
      <sz val="12"/>
      <color rgb="FF1155CC"/>
      <name val="Arial"/>
    </font>
    <font>
      <u/>
      <sz val="10"/>
      <color rgb="FF0000FF"/>
      <name val="Arial"/>
    </font>
    <font>
      <u/>
      <sz val="10"/>
      <color rgb="FF0000FF"/>
      <name val="Arial"/>
    </font>
    <font>
      <u/>
      <sz val="10"/>
      <color rgb="FF1155CC"/>
      <name val="Arial"/>
    </font>
    <font>
      <u/>
      <sz val="10"/>
      <color rgb="FF0000FF"/>
      <name val="Arial"/>
    </font>
    <font>
      <u/>
      <sz val="10"/>
      <color rgb="FF1155CC"/>
      <name val="Arial"/>
    </font>
    <font>
      <u/>
      <sz val="10"/>
      <color rgb="FF1155CC"/>
      <name val="Arial"/>
    </font>
    <font>
      <u/>
      <sz val="10"/>
      <color rgb="FF1155CC"/>
      <name val="Arial"/>
    </font>
    <font>
      <u/>
      <sz val="10"/>
      <color rgb="FF1155CC"/>
      <name val="Arial"/>
    </font>
    <font>
      <u/>
      <sz val="10"/>
      <color rgb="FF1155CC"/>
      <name val="Arial"/>
    </font>
    <font>
      <b/>
      <u/>
      <sz val="10"/>
      <color rgb="FF0000FF"/>
      <name val="Arial"/>
    </font>
    <font>
      <b/>
      <u/>
      <sz val="10"/>
      <color rgb="FF0000FF"/>
      <name val="Arial"/>
    </font>
    <font>
      <u/>
      <sz val="10"/>
      <color rgb="FF0000FF"/>
      <name val="Arial"/>
    </font>
    <font>
      <u/>
      <sz val="10"/>
      <color rgb="FF1155CC"/>
      <name val="Arial"/>
    </font>
    <font>
      <u/>
      <sz val="10"/>
      <color rgb="FF0000FF"/>
      <name val="Arial"/>
    </font>
    <font>
      <u/>
      <sz val="10"/>
      <color rgb="FF0000FF"/>
      <name val="Arial"/>
    </font>
    <font>
      <u/>
      <sz val="10"/>
      <color rgb="FF1155CC"/>
      <name val="Arial"/>
    </font>
    <font>
      <u/>
      <sz val="10"/>
      <color rgb="FF1155CC"/>
      <name val="Arial"/>
      <scheme val="minor"/>
    </font>
    <font>
      <u/>
      <sz val="10"/>
      <color rgb="FF0000FF"/>
      <name val="Arial"/>
    </font>
    <font>
      <b/>
      <sz val="11"/>
      <color rgb="FFEA4335"/>
      <name val="Arial"/>
    </font>
    <font>
      <b/>
      <sz val="10"/>
      <color rgb="FF0000FF"/>
      <name val="Arial"/>
    </font>
    <font>
      <b/>
      <sz val="11"/>
      <color rgb="FF4A86E8"/>
      <name val="Arial"/>
    </font>
    <font>
      <b/>
      <sz val="10"/>
      <name val="Arial"/>
    </font>
    <font>
      <b/>
      <u/>
      <sz val="10"/>
      <color rgb="FF1155CC"/>
      <name val="Arial"/>
    </font>
    <font>
      <b/>
      <sz val="10"/>
      <color rgb="FFF4CCCC"/>
      <name val="Arial"/>
    </font>
    <font>
      <b/>
      <sz val="11"/>
      <color theme="5"/>
      <name val="Arial"/>
    </font>
  </fonts>
  <fills count="38">
    <fill>
      <patternFill patternType="none"/>
    </fill>
    <fill>
      <patternFill patternType="gray125"/>
    </fill>
    <fill>
      <patternFill patternType="solid">
        <fgColor theme="9"/>
        <bgColor theme="9"/>
      </patternFill>
    </fill>
    <fill>
      <patternFill patternType="solid">
        <fgColor rgb="FF46BDC6"/>
        <bgColor rgb="FF46BDC6"/>
      </patternFill>
    </fill>
    <fill>
      <patternFill patternType="solid">
        <fgColor rgb="FF45818E"/>
        <bgColor rgb="FF45818E"/>
      </patternFill>
    </fill>
    <fill>
      <patternFill patternType="solid">
        <fgColor rgb="FFC9DAF8"/>
        <bgColor rgb="FFC9DAF8"/>
      </patternFill>
    </fill>
    <fill>
      <patternFill patternType="solid">
        <fgColor rgb="FF00FFFF"/>
        <bgColor rgb="FF00FFFF"/>
      </patternFill>
    </fill>
    <fill>
      <patternFill patternType="solid">
        <fgColor rgb="FF6AA84F"/>
        <bgColor rgb="FF6AA84F"/>
      </patternFill>
    </fill>
    <fill>
      <patternFill patternType="solid">
        <fgColor rgb="FFFF6D01"/>
        <bgColor rgb="FFFF6D01"/>
      </patternFill>
    </fill>
    <fill>
      <patternFill patternType="solid">
        <fgColor theme="0"/>
        <bgColor theme="0"/>
      </patternFill>
    </fill>
    <fill>
      <patternFill patternType="solid">
        <fgColor rgb="FFCFE2F3"/>
        <bgColor rgb="FFCFE2F3"/>
      </patternFill>
    </fill>
    <fill>
      <patternFill patternType="solid">
        <fgColor rgb="FFFF00FF"/>
        <bgColor rgb="FFFF00FF"/>
      </patternFill>
    </fill>
    <fill>
      <patternFill patternType="solid">
        <fgColor rgb="FF00FF00"/>
        <bgColor rgb="FF00FF00"/>
      </patternFill>
    </fill>
    <fill>
      <patternFill patternType="solid">
        <fgColor rgb="FFFFF2CC"/>
        <bgColor rgb="FFFFF2CC"/>
      </patternFill>
    </fill>
    <fill>
      <patternFill patternType="solid">
        <fgColor rgb="FFFFFFFF"/>
        <bgColor rgb="FFFFFFFF"/>
      </patternFill>
    </fill>
    <fill>
      <patternFill patternType="solid">
        <fgColor rgb="FF1155CC"/>
        <bgColor rgb="FF1155CC"/>
      </patternFill>
    </fill>
    <fill>
      <patternFill patternType="solid">
        <fgColor rgb="FFCC0000"/>
        <bgColor rgb="FFCC0000"/>
      </patternFill>
    </fill>
    <fill>
      <patternFill patternType="solid">
        <fgColor rgb="FFD9EAD3"/>
        <bgColor rgb="FFD9EAD3"/>
      </patternFill>
    </fill>
    <fill>
      <patternFill patternType="solid">
        <fgColor rgb="FF274E13"/>
        <bgColor rgb="FF274E13"/>
      </patternFill>
    </fill>
    <fill>
      <patternFill patternType="solid">
        <fgColor rgb="FF4A86E8"/>
        <bgColor rgb="FF4A86E8"/>
      </patternFill>
    </fill>
    <fill>
      <patternFill patternType="solid">
        <fgColor rgb="FF9FC5E8"/>
        <bgColor rgb="FF9FC5E8"/>
      </patternFill>
    </fill>
    <fill>
      <patternFill patternType="solid">
        <fgColor rgb="FFA4C2F4"/>
        <bgColor rgb="FFA4C2F4"/>
      </patternFill>
    </fill>
    <fill>
      <patternFill patternType="solid">
        <fgColor rgb="FFEA9999"/>
        <bgColor rgb="FFEA9999"/>
      </patternFill>
    </fill>
    <fill>
      <patternFill patternType="solid">
        <fgColor rgb="FFD9D2E9"/>
        <bgColor rgb="FFD9D2E9"/>
      </patternFill>
    </fill>
    <fill>
      <patternFill patternType="solid">
        <fgColor rgb="FFFF0000"/>
        <bgColor rgb="FFFF0000"/>
      </patternFill>
    </fill>
    <fill>
      <patternFill patternType="solid">
        <fgColor rgb="FFEAD1DC"/>
        <bgColor rgb="FFEAD1DC"/>
      </patternFill>
    </fill>
    <fill>
      <patternFill patternType="solid">
        <fgColor rgb="FFB6D7A8"/>
        <bgColor rgb="FFB6D7A8"/>
      </patternFill>
    </fill>
    <fill>
      <patternFill patternType="solid">
        <fgColor rgb="FFF4CCCC"/>
        <bgColor rgb="FFF4CCCC"/>
      </patternFill>
    </fill>
    <fill>
      <patternFill patternType="solid">
        <fgColor rgb="FFB4A7D6"/>
        <bgColor rgb="FFB4A7D6"/>
      </patternFill>
    </fill>
    <fill>
      <patternFill patternType="solid">
        <fgColor rgb="FFF3F3F3"/>
        <bgColor rgb="FFF3F3F3"/>
      </patternFill>
    </fill>
    <fill>
      <patternFill patternType="solid">
        <fgColor rgb="FFFFE599"/>
        <bgColor rgb="FFFFE599"/>
      </patternFill>
    </fill>
    <fill>
      <patternFill patternType="solid">
        <fgColor rgb="FFD0E0E3"/>
        <bgColor rgb="FFD0E0E3"/>
      </patternFill>
    </fill>
    <fill>
      <patternFill patternType="solid">
        <fgColor rgb="FFFCE5CD"/>
        <bgColor rgb="FFFCE5CD"/>
      </patternFill>
    </fill>
    <fill>
      <patternFill patternType="solid">
        <fgColor rgb="FF6D9EEB"/>
        <bgColor rgb="FF6D9EEB"/>
      </patternFill>
    </fill>
    <fill>
      <patternFill patternType="solid">
        <fgColor rgb="FFE9E9FF"/>
        <bgColor rgb="FFE9E9FF"/>
      </patternFill>
    </fill>
    <fill>
      <patternFill patternType="solid">
        <fgColor rgb="FF9900FF"/>
        <bgColor rgb="FF9900FF"/>
      </patternFill>
    </fill>
    <fill>
      <patternFill patternType="solid">
        <fgColor rgb="FF999999"/>
        <bgColor rgb="FF999999"/>
      </patternFill>
    </fill>
    <fill>
      <patternFill patternType="solid">
        <fgColor rgb="FFEFEFEF"/>
        <bgColor rgb="FFEFEFEF"/>
      </patternFill>
    </fill>
  </fills>
  <borders count="11">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198">
    <xf numFmtId="0" fontId="0" fillId="0" borderId="0" xfId="0" applyFont="1" applyAlignment="1"/>
    <xf numFmtId="0" fontId="2" fillId="0" borderId="0" xfId="0" applyFont="1" applyAlignment="1">
      <alignment horizontal="left"/>
    </xf>
    <xf numFmtId="0" fontId="3" fillId="2" borderId="0" xfId="0" applyFont="1" applyFill="1" applyAlignment="1">
      <alignment horizontal="center" vertical="center"/>
    </xf>
    <xf numFmtId="0" fontId="4" fillId="2" borderId="0" xfId="0" applyFont="1" applyFill="1" applyAlignment="1">
      <alignment horizontal="center" vertical="center"/>
    </xf>
    <xf numFmtId="0" fontId="5" fillId="3" borderId="0" xfId="0" applyFont="1" applyFill="1" applyAlignment="1">
      <alignment horizontal="center" vertical="center"/>
    </xf>
    <xf numFmtId="0" fontId="6" fillId="0" borderId="0" xfId="0" applyFont="1" applyAlignment="1">
      <alignment horizontal="left" vertical="center"/>
    </xf>
    <xf numFmtId="0" fontId="7" fillId="4" borderId="0" xfId="0" applyFont="1" applyFill="1" applyAlignment="1">
      <alignment horizontal="center" vertical="center"/>
    </xf>
    <xf numFmtId="0" fontId="8" fillId="0" borderId="0" xfId="0" applyFont="1" applyAlignment="1">
      <alignment vertical="center"/>
    </xf>
    <xf numFmtId="0" fontId="8" fillId="0" borderId="0" xfId="0" applyFont="1" applyAlignment="1">
      <alignment horizontal="center" vertical="center"/>
    </xf>
    <xf numFmtId="0" fontId="9" fillId="0" borderId="0" xfId="0" applyFont="1" applyAlignment="1">
      <alignment horizontal="left" vertical="center"/>
    </xf>
    <xf numFmtId="0" fontId="8" fillId="0" borderId="0" xfId="0" applyFont="1" applyAlignment="1"/>
    <xf numFmtId="0" fontId="10" fillId="0" borderId="0" xfId="0" applyFont="1" applyAlignment="1">
      <alignment wrapText="1"/>
    </xf>
    <xf numFmtId="0" fontId="11" fillId="0" borderId="0" xfId="0" applyFont="1" applyAlignment="1">
      <alignment wrapText="1"/>
    </xf>
    <xf numFmtId="0" fontId="8" fillId="0" borderId="0" xfId="0" applyFont="1"/>
    <xf numFmtId="0" fontId="18" fillId="0" borderId="0" xfId="0" applyFont="1" applyAlignment="1">
      <alignment horizontal="center"/>
    </xf>
    <xf numFmtId="0" fontId="9" fillId="0" borderId="0" xfId="0" applyFont="1" applyAlignment="1">
      <alignment horizontal="center" vertical="center"/>
    </xf>
    <xf numFmtId="0" fontId="8" fillId="0" borderId="0" xfId="0" applyFont="1" applyAlignment="1"/>
    <xf numFmtId="0" fontId="21" fillId="0" borderId="0" xfId="0" applyFont="1" applyAlignment="1">
      <alignment horizontal="center"/>
    </xf>
    <xf numFmtId="0" fontId="21" fillId="0" borderId="0" xfId="0" applyFont="1" applyAlignment="1"/>
    <xf numFmtId="0" fontId="8" fillId="0" borderId="0" xfId="0" applyFont="1"/>
    <xf numFmtId="0" fontId="8" fillId="6" borderId="0" xfId="0" applyFont="1" applyFill="1" applyAlignment="1"/>
    <xf numFmtId="0" fontId="21" fillId="0" borderId="0" xfId="0" applyFont="1" applyAlignment="1">
      <alignment horizontal="right"/>
    </xf>
    <xf numFmtId="0" fontId="21" fillId="0" borderId="0" xfId="0" applyFont="1" applyAlignment="1">
      <alignment horizontal="right"/>
    </xf>
    <xf numFmtId="0" fontId="23" fillId="0" borderId="0" xfId="0" applyFont="1" applyAlignment="1">
      <alignment horizontal="center"/>
    </xf>
    <xf numFmtId="0" fontId="19" fillId="0" borderId="0" xfId="0" applyFont="1" applyAlignment="1"/>
    <xf numFmtId="0" fontId="24" fillId="0" borderId="9" xfId="0" applyFont="1" applyBorder="1" applyAlignment="1"/>
    <xf numFmtId="0" fontId="21" fillId="0" borderId="0" xfId="0" applyFont="1"/>
    <xf numFmtId="0" fontId="19" fillId="7" borderId="0" xfId="0" applyFont="1" applyFill="1"/>
    <xf numFmtId="0" fontId="26" fillId="0" borderId="0" xfId="0" applyFont="1" applyAlignment="1"/>
    <xf numFmtId="0" fontId="21" fillId="0" borderId="0" xfId="0" applyFont="1" applyAlignment="1"/>
    <xf numFmtId="0" fontId="8" fillId="6" borderId="0" xfId="0" applyFont="1" applyFill="1"/>
    <xf numFmtId="0" fontId="21" fillId="0" borderId="0" xfId="0" applyFont="1" applyAlignment="1"/>
    <xf numFmtId="0" fontId="23" fillId="0" borderId="0" xfId="0" applyFont="1" applyAlignment="1"/>
    <xf numFmtId="0" fontId="21" fillId="0" borderId="0" xfId="0" applyFont="1"/>
    <xf numFmtId="0" fontId="19" fillId="0" borderId="0" xfId="0" applyFont="1"/>
    <xf numFmtId="0" fontId="21" fillId="0" borderId="0" xfId="0" applyFont="1" applyAlignment="1">
      <alignment horizontal="right"/>
    </xf>
    <xf numFmtId="0" fontId="19" fillId="0" borderId="0" xfId="0" applyFont="1"/>
    <xf numFmtId="0" fontId="19" fillId="0" borderId="0" xfId="0" applyFont="1" applyAlignment="1">
      <alignment horizontal="center"/>
    </xf>
    <xf numFmtId="0" fontId="19" fillId="8" borderId="0" xfId="0" applyFont="1" applyFill="1"/>
    <xf numFmtId="0" fontId="21" fillId="0" borderId="0" xfId="0" applyFont="1" applyAlignment="1"/>
    <xf numFmtId="0" fontId="35" fillId="0" borderId="9" xfId="0" applyFont="1" applyBorder="1" applyAlignment="1">
      <alignment vertical="center"/>
    </xf>
    <xf numFmtId="0" fontId="21" fillId="0" borderId="9" xfId="0" applyFont="1" applyBorder="1" applyAlignment="1">
      <alignment vertical="center"/>
    </xf>
    <xf numFmtId="0" fontId="21" fillId="0" borderId="0" xfId="0" applyFont="1" applyAlignment="1">
      <alignment vertical="center"/>
    </xf>
    <xf numFmtId="0" fontId="21" fillId="0" borderId="0" xfId="0" applyFont="1" applyAlignment="1">
      <alignment vertical="center"/>
    </xf>
    <xf numFmtId="0" fontId="21" fillId="0" borderId="0" xfId="0" applyFont="1" applyAlignment="1">
      <alignment vertical="center" wrapText="1"/>
    </xf>
    <xf numFmtId="0" fontId="36" fillId="7" borderId="0" xfId="0" applyFont="1" applyFill="1" applyAlignment="1">
      <alignment horizontal="center" vertical="center"/>
    </xf>
    <xf numFmtId="0" fontId="5" fillId="7" borderId="0" xfId="0" applyFont="1" applyFill="1" applyAlignment="1">
      <alignment horizontal="center" vertical="center"/>
    </xf>
    <xf numFmtId="0" fontId="36" fillId="7" borderId="0" xfId="0" applyFont="1" applyFill="1" applyAlignment="1">
      <alignment horizontal="center" vertical="center"/>
    </xf>
    <xf numFmtId="0" fontId="36" fillId="7" borderId="0" xfId="0" applyFont="1" applyFill="1" applyAlignment="1">
      <alignment horizontal="center" vertical="center"/>
    </xf>
    <xf numFmtId="0" fontId="5" fillId="7" borderId="0" xfId="0" applyFont="1" applyFill="1" applyAlignment="1">
      <alignment horizontal="center" vertical="center" wrapText="1"/>
    </xf>
    <xf numFmtId="0" fontId="18" fillId="10" borderId="0" xfId="0" applyFont="1" applyFill="1" applyAlignment="1">
      <alignment horizontal="left" vertical="center"/>
    </xf>
    <xf numFmtId="0" fontId="19" fillId="0" borderId="0" xfId="0" applyFont="1" applyAlignment="1">
      <alignment horizontal="center" vertical="center"/>
    </xf>
    <xf numFmtId="0" fontId="21" fillId="0" borderId="0" xfId="0" applyFont="1" applyAlignment="1">
      <alignment vertical="center"/>
    </xf>
    <xf numFmtId="164" fontId="21" fillId="0" borderId="0" xfId="0" applyNumberFormat="1" applyFont="1" applyAlignment="1">
      <alignment horizontal="right"/>
    </xf>
    <xf numFmtId="0" fontId="8" fillId="0" borderId="0" xfId="0" applyFont="1"/>
    <xf numFmtId="0" fontId="21" fillId="0" borderId="0" xfId="0" applyFont="1" applyAlignment="1">
      <alignment horizontal="center"/>
    </xf>
    <xf numFmtId="0" fontId="37" fillId="0" borderId="0" xfId="0" applyFont="1" applyAlignment="1">
      <alignment horizontal="center" vertical="center"/>
    </xf>
    <xf numFmtId="0" fontId="21" fillId="0" borderId="0" xfId="0" applyFont="1" applyAlignment="1"/>
    <xf numFmtId="0" fontId="21" fillId="0" borderId="0" xfId="0" applyFont="1" applyAlignment="1">
      <alignment wrapText="1"/>
    </xf>
    <xf numFmtId="49" fontId="18" fillId="0" borderId="0" xfId="0" applyNumberFormat="1" applyFont="1" applyAlignment="1">
      <alignment horizontal="left" vertical="center"/>
    </xf>
    <xf numFmtId="0" fontId="38" fillId="0" borderId="0" xfId="0" applyFont="1" applyAlignment="1"/>
    <xf numFmtId="0" fontId="39" fillId="0" borderId="0" xfId="0" applyFont="1" applyAlignment="1">
      <alignment vertical="center"/>
    </xf>
    <xf numFmtId="0" fontId="40" fillId="0" borderId="0" xfId="0" applyFont="1" applyAlignment="1">
      <alignment wrapText="1"/>
    </xf>
    <xf numFmtId="0" fontId="41" fillId="0" borderId="9" xfId="0" applyFont="1" applyBorder="1" applyAlignment="1"/>
    <xf numFmtId="0" fontId="42" fillId="0" borderId="9" xfId="0" applyFont="1" applyBorder="1" applyAlignment="1"/>
    <xf numFmtId="0" fontId="21" fillId="0" borderId="0" xfId="0" applyFont="1" applyAlignment="1">
      <alignment horizontal="left"/>
    </xf>
    <xf numFmtId="164" fontId="21" fillId="0" borderId="0" xfId="0" applyNumberFormat="1" applyFont="1" applyAlignment="1">
      <alignment horizontal="left"/>
    </xf>
    <xf numFmtId="0" fontId="43" fillId="0" borderId="0" xfId="0" applyFont="1" applyAlignment="1">
      <alignment wrapText="1"/>
    </xf>
    <xf numFmtId="0" fontId="21" fillId="0" borderId="0" xfId="0" applyFont="1" applyAlignment="1">
      <alignment wrapText="1"/>
    </xf>
    <xf numFmtId="0" fontId="21" fillId="9" borderId="0" xfId="0" applyFont="1" applyFill="1" applyAlignment="1"/>
    <xf numFmtId="0" fontId="44" fillId="0" borderId="10" xfId="0" applyFont="1" applyBorder="1" applyAlignment="1">
      <alignment wrapText="1"/>
    </xf>
    <xf numFmtId="0" fontId="8" fillId="0" borderId="0" xfId="0" applyFont="1" applyAlignment="1">
      <alignment horizontal="left"/>
    </xf>
    <xf numFmtId="0" fontId="21" fillId="0" borderId="0" xfId="0" applyFont="1" applyAlignment="1">
      <alignment horizontal="left"/>
    </xf>
    <xf numFmtId="0" fontId="21" fillId="0" borderId="0" xfId="0" applyFont="1" applyAlignment="1">
      <alignment horizontal="center" vertical="center"/>
    </xf>
    <xf numFmtId="0" fontId="21" fillId="0" borderId="0" xfId="0" applyFont="1" applyAlignment="1">
      <alignment vertical="center" wrapText="1"/>
    </xf>
    <xf numFmtId="0" fontId="45" fillId="0" borderId="0" xfId="0" applyFont="1" applyAlignment="1">
      <alignment wrapText="1"/>
    </xf>
    <xf numFmtId="0" fontId="21" fillId="0" borderId="10" xfId="0" applyFont="1" applyBorder="1" applyAlignment="1">
      <alignment wrapText="1"/>
    </xf>
    <xf numFmtId="164" fontId="8" fillId="0" borderId="0" xfId="0" applyNumberFormat="1" applyFont="1" applyAlignment="1">
      <alignment horizontal="left"/>
    </xf>
    <xf numFmtId="0" fontId="8" fillId="0" borderId="0" xfId="0" applyFont="1" applyAlignment="1">
      <alignment horizontal="center"/>
    </xf>
    <xf numFmtId="0" fontId="46" fillId="0" borderId="0" xfId="0" applyFont="1" applyAlignment="1">
      <alignment vertical="center" wrapText="1"/>
    </xf>
    <xf numFmtId="0" fontId="21" fillId="0" borderId="0" xfId="0" applyFont="1" applyAlignment="1">
      <alignment horizontal="left" vertical="center"/>
    </xf>
    <xf numFmtId="0" fontId="21" fillId="0" borderId="0" xfId="0" applyFont="1" applyAlignment="1">
      <alignment horizontal="center"/>
    </xf>
    <xf numFmtId="0" fontId="8" fillId="0" borderId="0" xfId="0" applyFont="1" applyAlignment="1">
      <alignment wrapText="1"/>
    </xf>
    <xf numFmtId="0" fontId="47" fillId="0" borderId="0" xfId="0" applyFont="1" applyAlignment="1"/>
    <xf numFmtId="49" fontId="18" fillId="0" borderId="0" xfId="0" applyNumberFormat="1" applyFont="1" applyAlignment="1">
      <alignment horizontal="left" vertical="center"/>
    </xf>
    <xf numFmtId="164" fontId="8" fillId="0" borderId="0" xfId="0" applyNumberFormat="1" applyFont="1" applyAlignment="1"/>
    <xf numFmtId="0" fontId="48" fillId="0" borderId="0" xfId="0" applyFont="1" applyAlignment="1">
      <alignment vertical="center"/>
    </xf>
    <xf numFmtId="0" fontId="49" fillId="0" borderId="0" xfId="0" applyFont="1" applyAlignment="1">
      <alignment vertical="center" wrapText="1"/>
    </xf>
    <xf numFmtId="0" fontId="21" fillId="0" borderId="0" xfId="0" applyFont="1" applyAlignment="1">
      <alignment vertical="center" wrapText="1"/>
    </xf>
    <xf numFmtId="0" fontId="50" fillId="0" borderId="0" xfId="0" applyFont="1" applyAlignment="1">
      <alignment vertical="center" wrapText="1"/>
    </xf>
    <xf numFmtId="0" fontId="21" fillId="0" borderId="0" xfId="0" applyFont="1" applyAlignment="1">
      <alignment horizontal="right" vertical="center"/>
    </xf>
    <xf numFmtId="164" fontId="21" fillId="0" borderId="0" xfId="0" applyNumberFormat="1" applyFont="1" applyAlignment="1">
      <alignment horizontal="center" vertical="center"/>
    </xf>
    <xf numFmtId="0" fontId="21" fillId="0" borderId="0" xfId="0" applyFont="1" applyAlignment="1">
      <alignment vertical="center"/>
    </xf>
    <xf numFmtId="0" fontId="21" fillId="0" borderId="0" xfId="0" applyFont="1" applyAlignment="1">
      <alignment horizontal="right" vertical="center"/>
    </xf>
    <xf numFmtId="0" fontId="21" fillId="0" borderId="0" xfId="0" applyFont="1" applyAlignment="1">
      <alignment horizontal="center" vertical="center"/>
    </xf>
    <xf numFmtId="164" fontId="21" fillId="0" borderId="0" xfId="0" applyNumberFormat="1" applyFont="1"/>
    <xf numFmtId="0" fontId="21" fillId="0" borderId="0" xfId="0" applyFont="1" applyAlignment="1">
      <alignment horizontal="right"/>
    </xf>
    <xf numFmtId="0" fontId="51" fillId="0" borderId="0" xfId="0" applyFont="1" applyAlignment="1">
      <alignment horizontal="center" vertical="center"/>
    </xf>
    <xf numFmtId="0" fontId="21" fillId="0" borderId="0" xfId="0" applyFont="1" applyAlignment="1">
      <alignment horizontal="right"/>
    </xf>
    <xf numFmtId="0" fontId="21" fillId="0" borderId="0" xfId="0" applyFont="1" applyAlignment="1">
      <alignment vertical="center"/>
    </xf>
    <xf numFmtId="164" fontId="21" fillId="0" borderId="0" xfId="0" applyNumberFormat="1" applyFont="1" applyAlignment="1">
      <alignment horizontal="left" vertical="center"/>
    </xf>
    <xf numFmtId="0" fontId="21" fillId="0" borderId="0" xfId="0" applyFont="1" applyAlignment="1">
      <alignment horizontal="left" vertical="center"/>
    </xf>
    <xf numFmtId="49" fontId="21" fillId="0" borderId="0" xfId="0" applyNumberFormat="1" applyFont="1" applyAlignment="1">
      <alignment vertical="center"/>
    </xf>
    <xf numFmtId="0" fontId="52" fillId="0" borderId="0" xfId="0" applyFont="1" applyAlignment="1">
      <alignment horizontal="center" vertical="center"/>
    </xf>
    <xf numFmtId="164" fontId="8" fillId="0" borderId="0" xfId="0" applyNumberFormat="1" applyFont="1" applyAlignment="1">
      <alignment horizontal="center"/>
    </xf>
    <xf numFmtId="164" fontId="21" fillId="0" borderId="0" xfId="0" applyNumberFormat="1" applyFont="1" applyAlignment="1">
      <alignment horizontal="center"/>
    </xf>
    <xf numFmtId="0" fontId="21" fillId="0" borderId="0" xfId="0" applyFont="1" applyAlignment="1">
      <alignment wrapText="1"/>
    </xf>
    <xf numFmtId="0" fontId="21" fillId="0" borderId="0" xfId="0" applyFont="1" applyAlignment="1">
      <alignment horizontal="right"/>
    </xf>
    <xf numFmtId="3" fontId="23" fillId="0" borderId="0" xfId="0" applyNumberFormat="1" applyFont="1" applyAlignment="1">
      <alignment horizontal="center" vertical="center"/>
    </xf>
    <xf numFmtId="3" fontId="53" fillId="0" borderId="0" xfId="0" applyNumberFormat="1" applyFont="1" applyAlignment="1">
      <alignment horizontal="center" vertical="center"/>
    </xf>
    <xf numFmtId="3" fontId="54" fillId="0" borderId="0" xfId="0" applyNumberFormat="1" applyFont="1" applyAlignment="1">
      <alignment horizontal="center" vertical="center"/>
    </xf>
    <xf numFmtId="0" fontId="55" fillId="0" borderId="0" xfId="0" applyFont="1" applyAlignment="1">
      <alignment horizontal="left" vertical="center" wrapText="1"/>
    </xf>
    <xf numFmtId="0" fontId="21" fillId="0" borderId="0" xfId="0" applyFont="1" applyAlignment="1">
      <alignment horizontal="left" wrapText="1"/>
    </xf>
    <xf numFmtId="0" fontId="56" fillId="0" borderId="0" xfId="0" applyFont="1" applyAlignment="1">
      <alignment horizontal="center"/>
    </xf>
    <xf numFmtId="0" fontId="57" fillId="0" borderId="0" xfId="0" applyFont="1" applyAlignment="1">
      <alignment horizontal="center"/>
    </xf>
    <xf numFmtId="0" fontId="58" fillId="0" borderId="0" xfId="0" applyFont="1" applyAlignment="1">
      <alignment vertical="center"/>
    </xf>
    <xf numFmtId="0" fontId="21" fillId="0" borderId="0" xfId="0" applyFont="1" applyAlignment="1">
      <alignment horizontal="left" vertical="center" wrapText="1"/>
    </xf>
    <xf numFmtId="0" fontId="59" fillId="0" borderId="0" xfId="0" applyFont="1" applyAlignment="1">
      <alignment horizontal="center"/>
    </xf>
    <xf numFmtId="0" fontId="59" fillId="0" borderId="0" xfId="0" applyFont="1" applyAlignment="1">
      <alignment horizontal="center" vertical="center"/>
    </xf>
    <xf numFmtId="0" fontId="59" fillId="0" borderId="0" xfId="0" applyFont="1" applyAlignment="1">
      <alignment horizontal="center" vertical="center"/>
    </xf>
    <xf numFmtId="0" fontId="59" fillId="0" borderId="0" xfId="0" applyFont="1" applyAlignment="1">
      <alignment horizontal="center" vertical="center" wrapText="1"/>
    </xf>
    <xf numFmtId="0" fontId="60" fillId="0" borderId="0" xfId="0" applyFont="1" applyAlignment="1">
      <alignment horizontal="left" vertical="center" wrapText="1"/>
    </xf>
    <xf numFmtId="0" fontId="21" fillId="0" borderId="0" xfId="0" applyFont="1" applyAlignment="1">
      <alignment horizontal="center"/>
    </xf>
    <xf numFmtId="0" fontId="61" fillId="0" borderId="0" xfId="0" applyFont="1" applyAlignment="1">
      <alignment horizontal="center" vertical="center"/>
    </xf>
    <xf numFmtId="0" fontId="62" fillId="0" borderId="0" xfId="0" applyFont="1" applyAlignment="1">
      <alignment vertical="center"/>
    </xf>
    <xf numFmtId="0" fontId="62" fillId="0" borderId="0" xfId="0" applyFont="1" applyAlignment="1">
      <alignment vertical="center" wrapText="1"/>
    </xf>
    <xf numFmtId="0" fontId="62" fillId="0" borderId="0" xfId="0" applyFont="1" applyAlignment="1">
      <alignment horizontal="center" vertical="center"/>
    </xf>
    <xf numFmtId="0" fontId="62" fillId="0" borderId="0" xfId="0" applyFont="1" applyAlignment="1">
      <alignment horizontal="left" vertical="center"/>
    </xf>
    <xf numFmtId="0" fontId="62" fillId="0" borderId="0" xfId="0" applyFont="1" applyAlignment="1"/>
    <xf numFmtId="0" fontId="62" fillId="0" borderId="0" xfId="0" applyFont="1" applyAlignment="1">
      <alignment horizontal="right" vertical="center"/>
    </xf>
    <xf numFmtId="0" fontId="62" fillId="0" borderId="0" xfId="0" applyFont="1" applyAlignment="1">
      <alignment horizontal="center" vertical="center"/>
    </xf>
    <xf numFmtId="0" fontId="63" fillId="0" borderId="0" xfId="0" applyFont="1" applyAlignment="1">
      <alignment horizontal="center" vertical="center"/>
    </xf>
    <xf numFmtId="0" fontId="62" fillId="0" borderId="0" xfId="0" applyFont="1" applyAlignment="1">
      <alignment vertical="center" wrapText="1"/>
    </xf>
    <xf numFmtId="0" fontId="64" fillId="0" borderId="0" xfId="0" applyFont="1" applyAlignment="1">
      <alignment horizontal="center" vertical="center"/>
    </xf>
    <xf numFmtId="0" fontId="23" fillId="0" borderId="0" xfId="0" applyFont="1" applyAlignment="1">
      <alignment vertical="center" wrapText="1"/>
    </xf>
    <xf numFmtId="0" fontId="18" fillId="0" borderId="0" xfId="0" applyFont="1" applyAlignment="1">
      <alignment horizontal="left" vertical="center"/>
    </xf>
    <xf numFmtId="0" fontId="23" fillId="0" borderId="0" xfId="0" applyFont="1" applyAlignment="1">
      <alignment wrapText="1"/>
    </xf>
    <xf numFmtId="164" fontId="21" fillId="11" borderId="0" xfId="0" applyNumberFormat="1" applyFont="1" applyFill="1" applyAlignment="1">
      <alignment horizontal="left"/>
    </xf>
    <xf numFmtId="0" fontId="21" fillId="11" borderId="0" xfId="0" applyFont="1" applyFill="1" applyAlignment="1">
      <alignment horizontal="left"/>
    </xf>
    <xf numFmtId="0" fontId="21" fillId="11" borderId="0" xfId="0" applyFont="1" applyFill="1" applyAlignment="1"/>
    <xf numFmtId="0" fontId="21" fillId="11" borderId="0" xfId="0" applyFont="1" applyFill="1" applyAlignment="1">
      <alignment horizontal="left"/>
    </xf>
    <xf numFmtId="0" fontId="21" fillId="11" borderId="0" xfId="0" applyFont="1" applyFill="1" applyAlignment="1">
      <alignment horizontal="center"/>
    </xf>
    <xf numFmtId="0" fontId="21" fillId="11" borderId="0" xfId="0" applyFont="1" applyFill="1" applyAlignment="1">
      <alignment horizontal="center"/>
    </xf>
    <xf numFmtId="0" fontId="23" fillId="11" borderId="0" xfId="0" applyFont="1" applyFill="1" applyAlignment="1">
      <alignment wrapText="1"/>
    </xf>
    <xf numFmtId="0" fontId="21" fillId="11" borderId="0" xfId="0" applyFont="1" applyFill="1" applyAlignment="1">
      <alignment horizontal="center"/>
    </xf>
    <xf numFmtId="0" fontId="37" fillId="11" borderId="0" xfId="0" applyFont="1" applyFill="1" applyAlignment="1">
      <alignment horizontal="center" vertical="center"/>
    </xf>
    <xf numFmtId="0" fontId="21" fillId="11" borderId="0" xfId="0" applyFont="1" applyFill="1" applyAlignment="1">
      <alignment horizontal="center" vertical="center"/>
    </xf>
    <xf numFmtId="0" fontId="8" fillId="11" borderId="0" xfId="0" applyFont="1" applyFill="1" applyAlignment="1">
      <alignment wrapText="1"/>
    </xf>
    <xf numFmtId="0" fontId="21" fillId="11" borderId="0" xfId="0" applyFont="1" applyFill="1" applyAlignment="1">
      <alignment wrapText="1"/>
    </xf>
    <xf numFmtId="0" fontId="65" fillId="11" borderId="0" xfId="0" applyFont="1" applyFill="1" applyAlignment="1">
      <alignment wrapText="1"/>
    </xf>
    <xf numFmtId="0" fontId="21" fillId="11" borderId="0" xfId="0" applyFont="1" applyFill="1" applyAlignment="1"/>
    <xf numFmtId="0" fontId="21" fillId="11" borderId="0" xfId="0" applyFont="1" applyFill="1" applyAlignment="1">
      <alignment horizontal="right"/>
    </xf>
    <xf numFmtId="0" fontId="21" fillId="11" borderId="0" xfId="0" applyFont="1" applyFill="1" applyAlignment="1">
      <alignment vertical="center"/>
    </xf>
    <xf numFmtId="0" fontId="21" fillId="11" borderId="0" xfId="0" applyFont="1" applyFill="1" applyAlignment="1">
      <alignment vertical="center"/>
    </xf>
    <xf numFmtId="0" fontId="23" fillId="11" borderId="0" xfId="0" applyFont="1" applyFill="1" applyAlignment="1">
      <alignment wrapText="1"/>
    </xf>
    <xf numFmtId="0" fontId="21" fillId="11" borderId="0" xfId="0" applyFont="1" applyFill="1" applyAlignment="1">
      <alignment vertical="center" wrapText="1"/>
    </xf>
    <xf numFmtId="3" fontId="21" fillId="11" borderId="0" xfId="0" applyNumberFormat="1" applyFont="1" applyFill="1" applyAlignment="1">
      <alignment horizontal="center"/>
    </xf>
    <xf numFmtId="3" fontId="37" fillId="11" borderId="0" xfId="0" applyNumberFormat="1" applyFont="1" applyFill="1" applyAlignment="1">
      <alignment horizontal="center" vertical="center"/>
    </xf>
    <xf numFmtId="0" fontId="21" fillId="11" borderId="0" xfId="0" applyFont="1" applyFill="1" applyAlignment="1">
      <alignment vertical="center" wrapText="1"/>
    </xf>
    <xf numFmtId="0" fontId="21" fillId="11" borderId="0" xfId="0" applyFont="1" applyFill="1" applyAlignment="1"/>
    <xf numFmtId="0" fontId="21" fillId="11" borderId="0" xfId="0" applyFont="1" applyFill="1" applyAlignment="1">
      <alignment horizontal="left"/>
    </xf>
    <xf numFmtId="3" fontId="21" fillId="11" borderId="0" xfId="0" applyNumberFormat="1" applyFont="1" applyFill="1" applyAlignment="1">
      <alignment horizontal="center"/>
    </xf>
    <xf numFmtId="0" fontId="37" fillId="11" borderId="0" xfId="0" applyFont="1" applyFill="1" applyAlignment="1">
      <alignment horizontal="center" vertical="center"/>
    </xf>
    <xf numFmtId="0" fontId="21" fillId="11" borderId="0" xfId="0" applyFont="1" applyFill="1" applyAlignment="1">
      <alignment wrapText="1"/>
    </xf>
    <xf numFmtId="0" fontId="66" fillId="11" borderId="0" xfId="0" applyFont="1" applyFill="1" applyAlignment="1">
      <alignment wrapText="1"/>
    </xf>
    <xf numFmtId="0" fontId="67" fillId="11" borderId="10" xfId="0" applyFont="1" applyFill="1" applyBorder="1" applyAlignment="1">
      <alignment wrapText="1"/>
    </xf>
    <xf numFmtId="0" fontId="8" fillId="11" borderId="0" xfId="0" applyFont="1" applyFill="1" applyAlignment="1">
      <alignment horizontal="left"/>
    </xf>
    <xf numFmtId="0" fontId="23" fillId="11" borderId="0" xfId="0" applyFont="1" applyFill="1" applyAlignment="1">
      <alignment horizontal="left" wrapText="1"/>
    </xf>
    <xf numFmtId="0" fontId="21" fillId="11" borderId="0" xfId="0" applyFont="1" applyFill="1" applyAlignment="1">
      <alignment vertical="center" wrapText="1"/>
    </xf>
    <xf numFmtId="0" fontId="21" fillId="11" borderId="10" xfId="0" applyFont="1" applyFill="1" applyBorder="1" applyAlignment="1">
      <alignment wrapText="1"/>
    </xf>
    <xf numFmtId="0" fontId="68" fillId="11" borderId="0" xfId="0" applyFont="1" applyFill="1" applyAlignment="1">
      <alignment wrapText="1"/>
    </xf>
    <xf numFmtId="0" fontId="23" fillId="0" borderId="0" xfId="0" applyFont="1" applyAlignment="1">
      <alignment wrapText="1"/>
    </xf>
    <xf numFmtId="0" fontId="21" fillId="11" borderId="0" xfId="0" applyFont="1" applyFill="1" applyAlignment="1">
      <alignment horizontal="left" vertical="center"/>
    </xf>
    <xf numFmtId="0" fontId="69" fillId="11" borderId="0" xfId="0" applyFont="1" applyFill="1" applyAlignment="1">
      <alignment wrapText="1"/>
    </xf>
    <xf numFmtId="0" fontId="70" fillId="11" borderId="0" xfId="0" applyFont="1" applyFill="1" applyAlignment="1">
      <alignment vertical="center" wrapText="1"/>
    </xf>
    <xf numFmtId="49" fontId="18" fillId="11" borderId="0" xfId="0" applyNumberFormat="1" applyFont="1" applyFill="1" applyAlignment="1">
      <alignment horizontal="left" vertical="center"/>
    </xf>
    <xf numFmtId="0" fontId="8" fillId="11" borderId="0" xfId="0" applyFont="1" applyFill="1" applyAlignment="1"/>
    <xf numFmtId="0" fontId="23" fillId="11" borderId="0" xfId="0" applyFont="1" applyFill="1" applyAlignment="1">
      <alignment vertical="center" wrapText="1"/>
    </xf>
    <xf numFmtId="164" fontId="21" fillId="11" borderId="0" xfId="0" applyNumberFormat="1" applyFont="1" applyFill="1" applyAlignment="1">
      <alignment horizontal="right"/>
    </xf>
    <xf numFmtId="0" fontId="23" fillId="11" borderId="0" xfId="0" applyFont="1" applyFill="1" applyAlignment="1">
      <alignment wrapText="1"/>
    </xf>
    <xf numFmtId="0" fontId="23" fillId="11" borderId="0" xfId="0" applyFont="1" applyFill="1" applyAlignment="1">
      <alignment wrapText="1"/>
    </xf>
    <xf numFmtId="0" fontId="71" fillId="11" borderId="0" xfId="0" applyFont="1" applyFill="1" applyAlignment="1">
      <alignment vertical="center" wrapText="1"/>
    </xf>
    <xf numFmtId="0" fontId="14" fillId="11" borderId="0" xfId="0" applyFont="1" applyFill="1" applyAlignment="1">
      <alignment horizontal="left" wrapText="1"/>
    </xf>
    <xf numFmtId="164" fontId="8" fillId="11" borderId="0" xfId="0" applyNumberFormat="1" applyFont="1" applyFill="1" applyAlignment="1"/>
    <xf numFmtId="0" fontId="21" fillId="11" borderId="0" xfId="0" applyFont="1" applyFill="1" applyAlignment="1"/>
    <xf numFmtId="0" fontId="23" fillId="0" borderId="0" xfId="0" applyFont="1" applyAlignment="1">
      <alignment wrapText="1"/>
    </xf>
    <xf numFmtId="0" fontId="21" fillId="11" borderId="0" xfId="0" applyFont="1" applyFill="1" applyAlignment="1"/>
    <xf numFmtId="0" fontId="23" fillId="11" borderId="0" xfId="0" applyFont="1" applyFill="1" applyAlignment="1"/>
    <xf numFmtId="0" fontId="72" fillId="11" borderId="0" xfId="0" applyFont="1" applyFill="1" applyAlignment="1">
      <alignment vertical="center" wrapText="1"/>
    </xf>
    <xf numFmtId="0" fontId="21" fillId="11" borderId="0" xfId="0" applyFont="1" applyFill="1" applyAlignment="1">
      <alignment horizontal="right" vertical="center"/>
    </xf>
    <xf numFmtId="0" fontId="19" fillId="11" borderId="0" xfId="0" applyFont="1" applyFill="1" applyAlignment="1"/>
    <xf numFmtId="0" fontId="19" fillId="11" borderId="0" xfId="0" applyFont="1" applyFill="1" applyAlignment="1"/>
    <xf numFmtId="0" fontId="23" fillId="0" borderId="0" xfId="0" applyFont="1" applyAlignment="1">
      <alignment vertical="center"/>
    </xf>
    <xf numFmtId="164" fontId="21" fillId="11" borderId="0" xfId="0" applyNumberFormat="1" applyFont="1" applyFill="1" applyAlignment="1">
      <alignment horizontal="center" vertical="center"/>
    </xf>
    <xf numFmtId="0" fontId="21" fillId="11" borderId="10" xfId="0" applyFont="1" applyFill="1" applyBorder="1" applyAlignment="1"/>
    <xf numFmtId="0" fontId="37" fillId="11" borderId="0" xfId="0" applyFont="1" applyFill="1" applyAlignment="1"/>
    <xf numFmtId="0" fontId="21" fillId="11" borderId="0" xfId="0" applyFont="1" applyFill="1" applyAlignment="1">
      <alignment wrapText="1"/>
    </xf>
    <xf numFmtId="0" fontId="21" fillId="11" borderId="0" xfId="0" applyFont="1" applyFill="1" applyAlignment="1">
      <alignment vertical="center" wrapText="1"/>
    </xf>
    <xf numFmtId="0" fontId="37" fillId="11" borderId="0" xfId="0" applyFont="1" applyFill="1" applyAlignment="1">
      <alignment horizontal="left"/>
    </xf>
    <xf numFmtId="0" fontId="21" fillId="11" borderId="0" xfId="0" applyFont="1" applyFill="1" applyAlignment="1">
      <alignment horizontal="left" vertical="center" wrapText="1"/>
    </xf>
    <xf numFmtId="0" fontId="73" fillId="11" borderId="0" xfId="0" applyFont="1" applyFill="1" applyAlignment="1">
      <alignment horizontal="left" wrapText="1"/>
    </xf>
    <xf numFmtId="0" fontId="23" fillId="11" borderId="0" xfId="0" applyFont="1" applyFill="1" applyAlignment="1">
      <alignment vertical="center" wrapText="1"/>
    </xf>
    <xf numFmtId="0" fontId="74" fillId="11" borderId="0" xfId="0" applyFont="1" applyFill="1" applyAlignment="1">
      <alignment wrapText="1"/>
    </xf>
    <xf numFmtId="0" fontId="23" fillId="0" borderId="0" xfId="0" applyFont="1" applyAlignment="1">
      <alignment vertical="center" wrapText="1"/>
    </xf>
    <xf numFmtId="0" fontId="21" fillId="12" borderId="0" xfId="0" applyFont="1" applyFill="1" applyAlignment="1">
      <alignment horizontal="right"/>
    </xf>
    <xf numFmtId="0" fontId="21" fillId="13" borderId="0" xfId="0" applyFont="1" applyFill="1" applyAlignment="1">
      <alignment horizontal="center" vertical="center"/>
    </xf>
    <xf numFmtId="164" fontId="21" fillId="13" borderId="0" xfId="0" applyNumberFormat="1" applyFont="1" applyFill="1" applyAlignment="1">
      <alignment horizontal="left" vertical="center"/>
    </xf>
    <xf numFmtId="0" fontId="21" fillId="13" borderId="0" xfId="0" applyFont="1" applyFill="1" applyAlignment="1">
      <alignment horizontal="left" vertical="center"/>
    </xf>
    <xf numFmtId="0" fontId="21" fillId="13" borderId="0" xfId="0" applyFont="1" applyFill="1" applyAlignment="1">
      <alignment horizontal="left"/>
    </xf>
    <xf numFmtId="0" fontId="21" fillId="13" borderId="0" xfId="0" applyFont="1" applyFill="1" applyAlignment="1">
      <alignment horizontal="left"/>
    </xf>
    <xf numFmtId="0" fontId="21" fillId="13" borderId="0" xfId="0" applyFont="1" applyFill="1" applyAlignment="1">
      <alignment horizontal="center"/>
    </xf>
    <xf numFmtId="0" fontId="23" fillId="13" borderId="0" xfId="0" applyFont="1" applyFill="1" applyAlignment="1">
      <alignment horizontal="left" wrapText="1"/>
    </xf>
    <xf numFmtId="0" fontId="37" fillId="13" borderId="0" xfId="0" applyFont="1" applyFill="1" applyAlignment="1">
      <alignment horizontal="center" vertical="center"/>
    </xf>
    <xf numFmtId="0" fontId="21" fillId="13" borderId="0" xfId="0" applyFont="1" applyFill="1" applyAlignment="1">
      <alignment vertical="center" wrapText="1"/>
    </xf>
    <xf numFmtId="0" fontId="21" fillId="13" borderId="0" xfId="0" applyFont="1" applyFill="1" applyAlignment="1">
      <alignment vertical="center"/>
    </xf>
    <xf numFmtId="0" fontId="37" fillId="13" borderId="0" xfId="0" applyFont="1" applyFill="1" applyAlignment="1">
      <alignment horizontal="center" vertical="center"/>
    </xf>
    <xf numFmtId="0" fontId="23" fillId="0" borderId="0" xfId="0" applyFont="1" applyAlignment="1">
      <alignment horizontal="center" vertical="center" wrapText="1"/>
    </xf>
    <xf numFmtId="0" fontId="23" fillId="0" borderId="0" xfId="0" applyFont="1" applyAlignment="1">
      <alignment horizontal="left" wrapText="1"/>
    </xf>
    <xf numFmtId="0" fontId="23" fillId="0" borderId="0" xfId="0" applyFont="1" applyAlignment="1">
      <alignment horizontal="left" vertical="center" wrapText="1"/>
    </xf>
    <xf numFmtId="0" fontId="23" fillId="0" borderId="0" xfId="0" applyFont="1" applyAlignment="1">
      <alignment wrapText="1"/>
    </xf>
    <xf numFmtId="0" fontId="23" fillId="0" borderId="0" xfId="0" applyFont="1" applyAlignment="1">
      <alignment horizontal="center" vertical="center" wrapText="1"/>
    </xf>
    <xf numFmtId="0" fontId="23" fillId="0" borderId="0" xfId="0" applyFont="1" applyAlignment="1">
      <alignment horizontal="left" vertical="center" wrapText="1"/>
    </xf>
    <xf numFmtId="0" fontId="23" fillId="0" borderId="0" xfId="0" applyFont="1" applyAlignment="1">
      <alignment vertical="center" wrapText="1"/>
    </xf>
    <xf numFmtId="0" fontId="23" fillId="0" borderId="0" xfId="0" applyFont="1" applyAlignment="1">
      <alignment horizontal="right" vertical="center" wrapText="1"/>
    </xf>
    <xf numFmtId="0" fontId="5" fillId="0" borderId="0" xfId="0" applyFont="1" applyAlignment="1">
      <alignment vertical="center" wrapText="1"/>
    </xf>
    <xf numFmtId="0" fontId="5" fillId="0" borderId="0" xfId="0" applyFont="1" applyAlignment="1">
      <alignment wrapText="1"/>
    </xf>
    <xf numFmtId="0" fontId="75" fillId="14" borderId="0" xfId="0" applyFont="1" applyFill="1" applyAlignment="1"/>
    <xf numFmtId="0" fontId="19" fillId="0" borderId="0" xfId="0" applyFont="1" applyAlignment="1">
      <alignment wrapText="1"/>
    </xf>
    <xf numFmtId="0" fontId="21" fillId="0" borderId="0" xfId="0" applyFont="1" applyAlignment="1"/>
    <xf numFmtId="0" fontId="75" fillId="14" borderId="0" xfId="0" applyFont="1" applyFill="1" applyAlignment="1"/>
    <xf numFmtId="0" fontId="19" fillId="0" borderId="0" xfId="0" applyFont="1" applyAlignment="1">
      <alignment horizontal="center"/>
    </xf>
    <xf numFmtId="3" fontId="21" fillId="0" borderId="0" xfId="0" applyNumberFormat="1" applyFont="1" applyAlignment="1">
      <alignment horizontal="right"/>
    </xf>
    <xf numFmtId="3" fontId="37" fillId="0" borderId="0" xfId="0" applyNumberFormat="1" applyFont="1" applyAlignment="1">
      <alignment horizontal="center" vertical="center"/>
    </xf>
    <xf numFmtId="0" fontId="75" fillId="14" borderId="0" xfId="0" applyFont="1" applyFill="1" applyAlignment="1"/>
    <xf numFmtId="3" fontId="21" fillId="0" borderId="0" xfId="0" applyNumberFormat="1" applyFont="1" applyAlignment="1">
      <alignment horizontal="center"/>
    </xf>
    <xf numFmtId="0" fontId="37" fillId="0" borderId="0" xfId="0" applyFont="1" applyAlignment="1">
      <alignment horizontal="center" vertical="center"/>
    </xf>
    <xf numFmtId="0" fontId="21" fillId="0" borderId="0" xfId="0" applyFont="1" applyAlignment="1">
      <alignment horizontal="left"/>
    </xf>
    <xf numFmtId="0" fontId="23" fillId="0" borderId="0" xfId="0" applyFont="1" applyAlignment="1">
      <alignment horizontal="left" wrapText="1"/>
    </xf>
    <xf numFmtId="0" fontId="23" fillId="0" borderId="0" xfId="0" applyFont="1" applyAlignment="1">
      <alignment wrapText="1"/>
    </xf>
    <xf numFmtId="0" fontId="14" fillId="0" borderId="0" xfId="0" applyFont="1" applyAlignment="1">
      <alignment horizontal="left" wrapText="1"/>
    </xf>
    <xf numFmtId="0" fontId="23" fillId="0" borderId="0" xfId="0" applyFont="1" applyAlignment="1"/>
    <xf numFmtId="0" fontId="19" fillId="0" borderId="0" xfId="0" applyFont="1" applyAlignment="1"/>
    <xf numFmtId="0" fontId="21" fillId="0" borderId="0" xfId="0" applyFont="1" applyAlignment="1">
      <alignment horizontal="center"/>
    </xf>
    <xf numFmtId="0" fontId="76" fillId="0" borderId="0" xfId="0" applyFont="1" applyAlignment="1"/>
    <xf numFmtId="164" fontId="76" fillId="0" borderId="0" xfId="0" applyNumberFormat="1" applyFont="1" applyAlignment="1"/>
    <xf numFmtId="164" fontId="18" fillId="0" borderId="0" xfId="0" applyNumberFormat="1" applyFont="1" applyAlignment="1"/>
    <xf numFmtId="0" fontId="21" fillId="14" borderId="0" xfId="0" applyFont="1" applyFill="1" applyAlignment="1"/>
    <xf numFmtId="0" fontId="18" fillId="0" borderId="0" xfId="0" applyFont="1" applyAlignment="1"/>
    <xf numFmtId="0" fontId="14" fillId="0" borderId="0" xfId="0" applyFont="1" applyAlignment="1">
      <alignment horizontal="left" vertical="center"/>
    </xf>
    <xf numFmtId="0" fontId="3" fillId="2" borderId="0" xfId="0" applyFont="1" applyFill="1" applyAlignment="1">
      <alignment horizontal="center" vertical="center" wrapText="1"/>
    </xf>
    <xf numFmtId="0" fontId="4" fillId="2" borderId="0" xfId="0" applyFont="1" applyFill="1" applyAlignment="1">
      <alignment horizontal="center" vertical="center" wrapText="1"/>
    </xf>
    <xf numFmtId="0" fontId="8" fillId="0" borderId="0" xfId="0" applyFont="1" applyAlignment="1">
      <alignment horizontal="left" vertical="center"/>
    </xf>
    <xf numFmtId="0" fontId="21" fillId="0" borderId="10" xfId="0" applyFont="1" applyBorder="1" applyAlignment="1">
      <alignment vertical="center" wrapText="1"/>
    </xf>
    <xf numFmtId="0" fontId="77" fillId="0" borderId="0" xfId="0" applyFont="1" applyAlignment="1">
      <alignment vertical="top" wrapText="1"/>
    </xf>
    <xf numFmtId="0" fontId="8" fillId="0" borderId="0" xfId="0" applyFont="1" applyAlignment="1">
      <alignment horizontal="left" vertical="top"/>
    </xf>
    <xf numFmtId="0" fontId="8" fillId="0" borderId="0" xfId="0" applyFont="1" applyAlignment="1">
      <alignment vertical="top"/>
    </xf>
    <xf numFmtId="0" fontId="78" fillId="0" borderId="0" xfId="0" applyFont="1" applyAlignment="1">
      <alignment wrapText="1"/>
    </xf>
    <xf numFmtId="0" fontId="8" fillId="0" borderId="0" xfId="0" applyFont="1" applyAlignment="1">
      <alignment vertical="center" wrapText="1"/>
    </xf>
    <xf numFmtId="0" fontId="8" fillId="0" borderId="0" xfId="0" applyFont="1" applyAlignment="1">
      <alignment wrapText="1"/>
    </xf>
    <xf numFmtId="0" fontId="8" fillId="0" borderId="0" xfId="0" applyFont="1" applyAlignment="1">
      <alignment horizontal="left"/>
    </xf>
    <xf numFmtId="0" fontId="21" fillId="0" borderId="0" xfId="0" applyFont="1" applyAlignment="1">
      <alignment horizontal="left" vertical="center"/>
    </xf>
    <xf numFmtId="0" fontId="36" fillId="7" borderId="0" xfId="0" applyFont="1" applyFill="1" applyAlignment="1">
      <alignment horizontal="left" vertical="center"/>
    </xf>
    <xf numFmtId="0" fontId="5" fillId="15" borderId="0" xfId="0" applyFont="1" applyFill="1" applyAlignment="1">
      <alignment horizontal="center" vertical="center"/>
    </xf>
    <xf numFmtId="0" fontId="5" fillId="16" borderId="0" xfId="0" applyFont="1" applyFill="1" applyAlignment="1">
      <alignment horizontal="center" vertical="center"/>
    </xf>
    <xf numFmtId="0" fontId="36" fillId="7" borderId="0" xfId="0" applyFont="1" applyFill="1" applyAlignment="1">
      <alignment horizontal="center" vertical="center" wrapText="1"/>
    </xf>
    <xf numFmtId="0" fontId="5" fillId="5" borderId="0" xfId="0" applyFont="1" applyFill="1" applyAlignment="1">
      <alignment horizontal="center" vertical="center" wrapText="1"/>
    </xf>
    <xf numFmtId="0" fontId="36" fillId="7" borderId="0" xfId="0" applyFont="1" applyFill="1" applyAlignment="1">
      <alignment horizontal="center" vertical="center" wrapText="1"/>
    </xf>
    <xf numFmtId="164" fontId="21" fillId="17" borderId="0" xfId="0" applyNumberFormat="1" applyFont="1" applyFill="1" applyAlignment="1">
      <alignment horizontal="center" vertical="center"/>
    </xf>
    <xf numFmtId="0" fontId="21" fillId="17" borderId="0" xfId="0" applyFont="1" applyFill="1" applyAlignment="1">
      <alignment horizontal="left" vertical="center"/>
    </xf>
    <xf numFmtId="0" fontId="21" fillId="17" borderId="0" xfId="0" applyFont="1" applyFill="1" applyAlignment="1">
      <alignment vertical="center"/>
    </xf>
    <xf numFmtId="0" fontId="21" fillId="17" borderId="0" xfId="0" applyFont="1" applyFill="1" applyAlignment="1">
      <alignment horizontal="center" vertical="center"/>
    </xf>
    <xf numFmtId="0" fontId="21" fillId="17" borderId="0" xfId="0" applyFont="1" applyFill="1" applyAlignment="1">
      <alignment horizontal="left" vertical="center"/>
    </xf>
    <xf numFmtId="0" fontId="21" fillId="17" borderId="0" xfId="0" applyFont="1" applyFill="1" applyAlignment="1">
      <alignment vertical="center" wrapText="1"/>
    </xf>
    <xf numFmtId="0" fontId="21" fillId="17" borderId="0" xfId="0" applyFont="1" applyFill="1" applyAlignment="1">
      <alignment vertical="center" wrapText="1"/>
    </xf>
    <xf numFmtId="0" fontId="37" fillId="17" borderId="0" xfId="0" applyFont="1" applyFill="1" applyAlignment="1">
      <alignment horizontal="center" vertical="center"/>
    </xf>
    <xf numFmtId="0" fontId="21" fillId="17" borderId="0" xfId="0" applyFont="1" applyFill="1" applyAlignment="1">
      <alignment vertical="center"/>
    </xf>
    <xf numFmtId="0" fontId="79" fillId="17" borderId="0" xfId="0" applyFont="1" applyFill="1" applyAlignment="1">
      <alignment vertical="center" wrapText="1"/>
    </xf>
    <xf numFmtId="49" fontId="21" fillId="17" borderId="0" xfId="0" applyNumberFormat="1" applyFont="1" applyFill="1" applyAlignment="1">
      <alignment vertical="center"/>
    </xf>
    <xf numFmtId="0" fontId="21" fillId="17" borderId="0" xfId="0" applyFont="1" applyFill="1" applyAlignment="1">
      <alignment horizontal="left" vertical="center"/>
    </xf>
    <xf numFmtId="0" fontId="21" fillId="17" borderId="0" xfId="0" applyFont="1" applyFill="1" applyAlignment="1">
      <alignment vertical="center"/>
    </xf>
    <xf numFmtId="0" fontId="21" fillId="17" borderId="0" xfId="0" applyFont="1" applyFill="1" applyAlignment="1">
      <alignment horizontal="center" vertical="center"/>
    </xf>
    <xf numFmtId="0" fontId="21" fillId="17" borderId="0" xfId="0" applyFont="1" applyFill="1" applyAlignment="1">
      <alignment vertical="center" wrapText="1"/>
    </xf>
    <xf numFmtId="0" fontId="51" fillId="17" borderId="0" xfId="0" applyFont="1" applyFill="1" applyAlignment="1">
      <alignment horizontal="center" vertical="center"/>
    </xf>
    <xf numFmtId="0" fontId="80" fillId="17" borderId="0" xfId="0" applyFont="1" applyFill="1" applyAlignment="1">
      <alignment horizontal="center" vertical="center"/>
    </xf>
    <xf numFmtId="0" fontId="38" fillId="17" borderId="0" xfId="0" applyFont="1" applyFill="1" applyAlignment="1">
      <alignment horizontal="center" vertical="center"/>
    </xf>
    <xf numFmtId="3" fontId="38" fillId="17" borderId="0" xfId="0" applyNumberFormat="1" applyFont="1" applyFill="1" applyAlignment="1">
      <alignment horizontal="center" vertical="center"/>
    </xf>
    <xf numFmtId="3" fontId="21" fillId="17" borderId="0" xfId="0" applyNumberFormat="1" applyFont="1" applyFill="1" applyAlignment="1">
      <alignment horizontal="center" vertical="center"/>
    </xf>
    <xf numFmtId="0" fontId="21" fillId="17" borderId="0" xfId="0" applyFont="1" applyFill="1" applyAlignment="1">
      <alignment horizontal="center" vertical="center"/>
    </xf>
    <xf numFmtId="0" fontId="38" fillId="17" borderId="0" xfId="0" applyFont="1" applyFill="1" applyAlignment="1">
      <alignment horizontal="left"/>
    </xf>
    <xf numFmtId="0" fontId="81" fillId="17" borderId="0" xfId="0" applyFont="1" applyFill="1" applyAlignment="1">
      <alignment horizontal="center" vertical="center"/>
    </xf>
    <xf numFmtId="0" fontId="21" fillId="18" borderId="0" xfId="0" applyFont="1" applyFill="1" applyAlignment="1">
      <alignment vertical="center"/>
    </xf>
    <xf numFmtId="0" fontId="21" fillId="17" borderId="0" xfId="0" applyFont="1" applyFill="1" applyAlignment="1">
      <alignment horizontal="right" vertical="center"/>
    </xf>
    <xf numFmtId="0" fontId="21" fillId="17" borderId="0" xfId="0" applyFont="1" applyFill="1" applyAlignment="1">
      <alignment vertical="center"/>
    </xf>
    <xf numFmtId="0" fontId="21" fillId="17" borderId="0" xfId="0" applyFont="1" applyFill="1" applyAlignment="1">
      <alignment vertical="center"/>
    </xf>
    <xf numFmtId="0" fontId="52" fillId="17" borderId="0" xfId="0" applyFont="1" applyFill="1" applyAlignment="1">
      <alignment horizontal="center" vertical="center"/>
    </xf>
    <xf numFmtId="164" fontId="8" fillId="17" borderId="0" xfId="0" applyNumberFormat="1" applyFont="1" applyFill="1" applyAlignment="1">
      <alignment horizontal="center"/>
    </xf>
    <xf numFmtId="0" fontId="21" fillId="17" borderId="0" xfId="0" applyFont="1" applyFill="1" applyAlignment="1">
      <alignment horizontal="left"/>
    </xf>
    <xf numFmtId="0" fontId="21" fillId="17" borderId="0" xfId="0" applyFont="1" applyFill="1" applyAlignment="1"/>
    <xf numFmtId="0" fontId="21" fillId="17" borderId="0" xfId="0" applyFont="1" applyFill="1" applyAlignment="1">
      <alignment horizontal="right"/>
    </xf>
    <xf numFmtId="0" fontId="21" fillId="17" borderId="0" xfId="0" applyFont="1" applyFill="1" applyAlignment="1"/>
    <xf numFmtId="0" fontId="8" fillId="17" borderId="0" xfId="0" applyFont="1" applyFill="1" applyAlignment="1">
      <alignment wrapText="1"/>
    </xf>
    <xf numFmtId="0" fontId="8" fillId="17" borderId="0" xfId="0" applyFont="1" applyFill="1" applyAlignment="1">
      <alignment horizontal="center"/>
    </xf>
    <xf numFmtId="0" fontId="82" fillId="17" borderId="0" xfId="0" applyFont="1" applyFill="1" applyAlignment="1">
      <alignment wrapText="1"/>
    </xf>
    <xf numFmtId="164" fontId="21" fillId="17" borderId="0" xfId="0" applyNumberFormat="1" applyFont="1" applyFill="1" applyAlignment="1">
      <alignment horizontal="center"/>
    </xf>
    <xf numFmtId="0" fontId="21" fillId="17" borderId="0" xfId="0" applyFont="1" applyFill="1" applyAlignment="1">
      <alignment wrapText="1"/>
    </xf>
    <xf numFmtId="0" fontId="21" fillId="17" borderId="0" xfId="0" applyFont="1" applyFill="1" applyAlignment="1">
      <alignment wrapText="1"/>
    </xf>
    <xf numFmtId="0" fontId="21" fillId="17" borderId="0" xfId="0" applyFont="1" applyFill="1" applyAlignment="1">
      <alignment horizontal="center"/>
    </xf>
    <xf numFmtId="0" fontId="83" fillId="17" borderId="0" xfId="0" applyFont="1" applyFill="1" applyAlignment="1">
      <alignment wrapText="1"/>
    </xf>
    <xf numFmtId="0" fontId="21" fillId="17" borderId="0" xfId="0" applyFont="1" applyFill="1" applyAlignment="1">
      <alignment horizontal="left"/>
    </xf>
    <xf numFmtId="0" fontId="21" fillId="17" borderId="0" xfId="0" applyFont="1" applyFill="1" applyAlignment="1">
      <alignment horizontal="right"/>
    </xf>
    <xf numFmtId="0" fontId="21" fillId="19" borderId="0" xfId="0" applyFont="1" applyFill="1" applyAlignment="1">
      <alignment horizontal="center" vertical="center"/>
    </xf>
    <xf numFmtId="0" fontId="21" fillId="19" borderId="0" xfId="0" applyFont="1" applyFill="1" applyAlignment="1">
      <alignment horizontal="left" vertical="center"/>
    </xf>
    <xf numFmtId="0" fontId="21" fillId="19" borderId="0" xfId="0" applyFont="1" applyFill="1" applyAlignment="1">
      <alignment vertical="center"/>
    </xf>
    <xf numFmtId="0" fontId="21" fillId="19" borderId="0" xfId="0" applyFont="1" applyFill="1" applyAlignment="1">
      <alignment vertical="center" wrapText="1"/>
    </xf>
    <xf numFmtId="3" fontId="23" fillId="19" borderId="0" xfId="0" applyNumberFormat="1" applyFont="1" applyFill="1" applyAlignment="1">
      <alignment horizontal="center" vertical="center"/>
    </xf>
    <xf numFmtId="3" fontId="53" fillId="19" borderId="0" xfId="0" applyNumberFormat="1" applyFont="1" applyFill="1" applyAlignment="1">
      <alignment horizontal="center" vertical="center"/>
    </xf>
    <xf numFmtId="3" fontId="54" fillId="19" borderId="0" xfId="0" applyNumberFormat="1" applyFont="1" applyFill="1" applyAlignment="1">
      <alignment horizontal="center" vertical="center"/>
    </xf>
    <xf numFmtId="0" fontId="21" fillId="19" borderId="0" xfId="0" applyFont="1" applyFill="1" applyAlignment="1">
      <alignment horizontal="center" vertical="center"/>
    </xf>
    <xf numFmtId="0" fontId="21" fillId="19" borderId="0" xfId="0" applyFont="1" applyFill="1" applyAlignment="1">
      <alignment vertical="center"/>
    </xf>
    <xf numFmtId="0" fontId="84" fillId="19" borderId="0" xfId="0" applyFont="1" applyFill="1" applyAlignment="1">
      <alignment horizontal="left" vertical="center" wrapText="1"/>
    </xf>
    <xf numFmtId="164" fontId="21" fillId="3" borderId="0" xfId="0" applyNumberFormat="1" applyFont="1" applyFill="1" applyAlignment="1">
      <alignment horizontal="center"/>
    </xf>
    <xf numFmtId="0" fontId="21" fillId="3" borderId="0" xfId="0" applyFont="1" applyFill="1" applyAlignment="1">
      <alignment horizontal="left"/>
    </xf>
    <xf numFmtId="0" fontId="21" fillId="3" borderId="0" xfId="0" applyFont="1" applyFill="1" applyAlignment="1">
      <alignment horizontal="center"/>
    </xf>
    <xf numFmtId="0" fontId="21" fillId="3" borderId="0" xfId="0" applyFont="1" applyFill="1" applyAlignment="1">
      <alignment horizontal="center" wrapText="1"/>
    </xf>
    <xf numFmtId="0" fontId="21" fillId="3" borderId="0" xfId="0" applyFont="1" applyFill="1" applyAlignment="1">
      <alignment horizontal="center" vertical="center"/>
    </xf>
    <xf numFmtId="0" fontId="21" fillId="3" borderId="0" xfId="0" applyFont="1" applyFill="1" applyAlignment="1">
      <alignment horizontal="left" wrapText="1"/>
    </xf>
    <xf numFmtId="0" fontId="85" fillId="3" borderId="0" xfId="0" applyFont="1" applyFill="1" applyAlignment="1">
      <alignment horizontal="center"/>
    </xf>
    <xf numFmtId="0" fontId="21" fillId="3" borderId="0" xfId="0" applyFont="1" applyFill="1" applyAlignment="1">
      <alignment vertical="center"/>
    </xf>
    <xf numFmtId="0" fontId="21" fillId="17" borderId="0" xfId="0" applyFont="1" applyFill="1" applyAlignment="1">
      <alignment horizontal="center"/>
    </xf>
    <xf numFmtId="0" fontId="21" fillId="17" borderId="0" xfId="0" applyFont="1" applyFill="1" applyAlignment="1">
      <alignment horizontal="center" wrapText="1"/>
    </xf>
    <xf numFmtId="0" fontId="21" fillId="17" borderId="0" xfId="0" applyFont="1" applyFill="1" applyAlignment="1">
      <alignment horizontal="center" wrapText="1"/>
    </xf>
    <xf numFmtId="0" fontId="21" fillId="17" borderId="0" xfId="0" applyFont="1" applyFill="1" applyAlignment="1">
      <alignment horizontal="left" wrapText="1"/>
    </xf>
    <xf numFmtId="0" fontId="86" fillId="17" borderId="0" xfId="0" applyFont="1" applyFill="1" applyAlignment="1">
      <alignment horizontal="center"/>
    </xf>
    <xf numFmtId="0" fontId="87" fillId="17" borderId="0" xfId="0" applyFont="1" applyFill="1" applyAlignment="1">
      <alignment horizontal="center"/>
    </xf>
    <xf numFmtId="0" fontId="8" fillId="17" borderId="0" xfId="0" applyFont="1" applyFill="1" applyAlignment="1"/>
    <xf numFmtId="0" fontId="88" fillId="17" borderId="0" xfId="0" applyFont="1" applyFill="1" applyAlignment="1">
      <alignment vertical="center"/>
    </xf>
    <xf numFmtId="0" fontId="21" fillId="13" borderId="0" xfId="0" applyFont="1" applyFill="1" applyAlignment="1">
      <alignment horizontal="center"/>
    </xf>
    <xf numFmtId="0" fontId="21" fillId="13" borderId="0" xfId="0" applyFont="1" applyFill="1" applyAlignment="1">
      <alignment horizontal="right"/>
    </xf>
    <xf numFmtId="0" fontId="21" fillId="13" borderId="0" xfId="0" applyFont="1" applyFill="1" applyAlignment="1">
      <alignment horizontal="right"/>
    </xf>
    <xf numFmtId="0" fontId="21" fillId="13" borderId="0" xfId="0" applyFont="1" applyFill="1" applyAlignment="1">
      <alignment wrapText="1"/>
    </xf>
    <xf numFmtId="0" fontId="21" fillId="13" borderId="0" xfId="0" applyFont="1" applyFill="1" applyAlignment="1">
      <alignment wrapText="1"/>
    </xf>
    <xf numFmtId="0" fontId="21" fillId="13" borderId="0" xfId="0" applyFont="1" applyFill="1" applyAlignment="1">
      <alignment horizontal="center" vertical="center"/>
    </xf>
    <xf numFmtId="0" fontId="21" fillId="13" borderId="0" xfId="0" applyFont="1" applyFill="1" applyAlignment="1">
      <alignment vertical="center" wrapText="1"/>
    </xf>
    <xf numFmtId="0" fontId="21" fillId="13" borderId="0" xfId="0" applyFont="1" applyFill="1" applyAlignment="1">
      <alignment vertical="center"/>
    </xf>
    <xf numFmtId="0" fontId="21" fillId="13" borderId="0" xfId="0" applyFont="1" applyFill="1" applyAlignment="1">
      <alignment horizontal="right"/>
    </xf>
    <xf numFmtId="0" fontId="21" fillId="13" borderId="0" xfId="0" applyFont="1" applyFill="1" applyAlignment="1">
      <alignment horizontal="left" vertical="center" wrapText="1"/>
    </xf>
    <xf numFmtId="0" fontId="21" fillId="19" borderId="0" xfId="0" applyFont="1" applyFill="1" applyAlignment="1">
      <alignment horizontal="center"/>
    </xf>
    <xf numFmtId="0" fontId="21" fillId="19" borderId="0" xfId="0" applyFont="1" applyFill="1" applyAlignment="1">
      <alignment horizontal="left" vertical="center" wrapText="1"/>
    </xf>
    <xf numFmtId="0" fontId="21" fillId="19" borderId="0" xfId="0" applyFont="1" applyFill="1" applyAlignment="1">
      <alignment horizontal="left" vertical="center"/>
    </xf>
    <xf numFmtId="0" fontId="89" fillId="0" borderId="0" xfId="0" applyFont="1" applyAlignment="1">
      <alignment horizontal="center"/>
    </xf>
    <xf numFmtId="0" fontId="89" fillId="0" borderId="0" xfId="0" applyFont="1" applyAlignment="1">
      <alignment horizontal="center" vertical="center"/>
    </xf>
    <xf numFmtId="0" fontId="21" fillId="20" borderId="0" xfId="0" applyFont="1" applyFill="1" applyAlignment="1">
      <alignment horizontal="center" vertical="center"/>
    </xf>
    <xf numFmtId="0" fontId="21" fillId="20" borderId="0" xfId="0" applyFont="1" applyFill="1" applyAlignment="1">
      <alignment horizontal="center" vertical="center"/>
    </xf>
    <xf numFmtId="0" fontId="21" fillId="20" borderId="0" xfId="0" applyFont="1" applyFill="1" applyAlignment="1">
      <alignment horizontal="center" vertical="center" wrapText="1"/>
    </xf>
    <xf numFmtId="0" fontId="21" fillId="20" borderId="0" xfId="0" applyFont="1" applyFill="1" applyAlignment="1">
      <alignment horizontal="left" vertical="center" wrapText="1"/>
    </xf>
    <xf numFmtId="164" fontId="21" fillId="21" borderId="0" xfId="0" applyNumberFormat="1" applyFont="1" applyFill="1" applyAlignment="1">
      <alignment horizontal="center" vertical="center"/>
    </xf>
    <xf numFmtId="0" fontId="21" fillId="21" borderId="0" xfId="0" applyFont="1" applyFill="1" applyAlignment="1">
      <alignment horizontal="left" vertical="center"/>
    </xf>
    <xf numFmtId="0" fontId="21" fillId="21" borderId="0" xfId="0" applyFont="1" applyFill="1" applyAlignment="1">
      <alignment horizontal="right" vertical="center"/>
    </xf>
    <xf numFmtId="0" fontId="21" fillId="21" borderId="0" xfId="0" applyFont="1" applyFill="1" applyAlignment="1">
      <alignment horizontal="left" vertical="center" wrapText="1"/>
    </xf>
    <xf numFmtId="0" fontId="21" fillId="21" borderId="0" xfId="0" applyFont="1" applyFill="1" applyAlignment="1">
      <alignment horizontal="center" vertical="center"/>
    </xf>
    <xf numFmtId="0" fontId="21" fillId="21" borderId="0" xfId="0" applyFont="1" applyFill="1" applyAlignment="1">
      <alignment horizontal="left" vertical="center" wrapText="1"/>
    </xf>
    <xf numFmtId="0" fontId="21" fillId="21" borderId="0" xfId="0" applyFont="1" applyFill="1" applyAlignment="1">
      <alignment horizontal="left" vertical="center"/>
    </xf>
    <xf numFmtId="0" fontId="90" fillId="21" borderId="0" xfId="0" applyFont="1" applyFill="1" applyAlignment="1">
      <alignment horizontal="left" vertical="center" wrapText="1"/>
    </xf>
    <xf numFmtId="0" fontId="21" fillId="22" borderId="0" xfId="0" applyFont="1" applyFill="1" applyAlignment="1">
      <alignment horizontal="center" vertical="center"/>
    </xf>
    <xf numFmtId="0" fontId="21" fillId="22" borderId="0" xfId="0" applyFont="1" applyFill="1" applyAlignment="1">
      <alignment horizontal="left" vertical="center"/>
    </xf>
    <xf numFmtId="0" fontId="21" fillId="22" borderId="0" xfId="0" applyFont="1" applyFill="1" applyAlignment="1"/>
    <xf numFmtId="0" fontId="21" fillId="22" borderId="0" xfId="0" applyFont="1" applyFill="1" applyAlignment="1">
      <alignment vertical="center"/>
    </xf>
    <xf numFmtId="0" fontId="21" fillId="22" borderId="0" xfId="0" applyFont="1" applyFill="1" applyAlignment="1">
      <alignment vertical="center" wrapText="1"/>
    </xf>
    <xf numFmtId="0" fontId="21" fillId="22" borderId="0" xfId="0" applyFont="1" applyFill="1" applyAlignment="1">
      <alignment horizontal="center" vertical="center"/>
    </xf>
    <xf numFmtId="0" fontId="51" fillId="22" borderId="0" xfId="0" applyFont="1" applyFill="1" applyAlignment="1">
      <alignment horizontal="center" vertical="center"/>
    </xf>
    <xf numFmtId="0" fontId="21" fillId="22" borderId="0" xfId="0" applyFont="1" applyFill="1" applyAlignment="1">
      <alignment vertical="center"/>
    </xf>
    <xf numFmtId="0" fontId="61" fillId="22" borderId="0" xfId="0" applyFont="1" applyFill="1" applyAlignment="1">
      <alignment horizontal="center" vertical="center"/>
    </xf>
    <xf numFmtId="0" fontId="62" fillId="0" borderId="0" xfId="0" applyFont="1" applyAlignment="1">
      <alignment horizontal="left" vertical="center"/>
    </xf>
    <xf numFmtId="0" fontId="62" fillId="0" borderId="0" xfId="0" applyFont="1" applyAlignment="1">
      <alignment horizontal="center"/>
    </xf>
    <xf numFmtId="0" fontId="23" fillId="0" borderId="0" xfId="0" applyFont="1" applyAlignment="1">
      <alignment horizontal="left" wrapText="1"/>
    </xf>
    <xf numFmtId="0" fontId="37" fillId="0" borderId="0" xfId="0" applyFont="1" applyAlignment="1">
      <alignment horizontal="left"/>
    </xf>
    <xf numFmtId="0" fontId="91" fillId="0" borderId="0" xfId="0" applyFont="1" applyAlignment="1">
      <alignment horizontal="left" wrapText="1"/>
    </xf>
    <xf numFmtId="0" fontId="23" fillId="0" borderId="0" xfId="0" applyFont="1" applyAlignment="1">
      <alignment horizontal="left" wrapText="1"/>
    </xf>
    <xf numFmtId="0" fontId="92" fillId="0" borderId="0" xfId="0" applyFont="1" applyAlignment="1">
      <alignment wrapText="1"/>
    </xf>
    <xf numFmtId="3" fontId="21" fillId="0" borderId="0" xfId="0" applyNumberFormat="1" applyFont="1" applyAlignment="1">
      <alignment horizontal="center"/>
    </xf>
    <xf numFmtId="0" fontId="21" fillId="14" borderId="0" xfId="0" applyFont="1" applyFill="1" applyAlignment="1">
      <alignment vertical="center" wrapText="1"/>
    </xf>
    <xf numFmtId="0" fontId="21" fillId="9" borderId="0" xfId="0" applyFont="1" applyFill="1" applyAlignment="1">
      <alignment wrapText="1"/>
    </xf>
    <xf numFmtId="165" fontId="21" fillId="13" borderId="0" xfId="0" applyNumberFormat="1" applyFont="1" applyFill="1" applyAlignment="1">
      <alignment horizontal="right"/>
    </xf>
    <xf numFmtId="0" fontId="21" fillId="13" borderId="0" xfId="0" applyFont="1" applyFill="1" applyAlignment="1"/>
    <xf numFmtId="0" fontId="8" fillId="13" borderId="0" xfId="0" applyFont="1" applyFill="1" applyAlignment="1">
      <alignment horizontal="left"/>
    </xf>
    <xf numFmtId="0" fontId="93" fillId="13" borderId="0" xfId="0" applyFont="1" applyFill="1" applyAlignment="1">
      <alignment wrapText="1"/>
    </xf>
    <xf numFmtId="0" fontId="94" fillId="13" borderId="0" xfId="0" applyFont="1" applyFill="1" applyAlignment="1">
      <alignment horizontal="left" wrapText="1"/>
    </xf>
    <xf numFmtId="0" fontId="21" fillId="13" borderId="0" xfId="0" applyFont="1" applyFill="1" applyAlignment="1">
      <alignment wrapText="1"/>
    </xf>
    <xf numFmtId="49" fontId="18" fillId="13" borderId="0" xfId="0" applyNumberFormat="1" applyFont="1" applyFill="1" applyAlignment="1">
      <alignment horizontal="left" vertical="center"/>
    </xf>
    <xf numFmtId="0" fontId="14" fillId="0" borderId="0" xfId="0" applyFont="1" applyAlignment="1">
      <alignment wrapText="1"/>
    </xf>
    <xf numFmtId="0" fontId="37" fillId="0" borderId="0" xfId="0" applyFont="1" applyAlignment="1">
      <alignment horizontal="center" vertical="center"/>
    </xf>
    <xf numFmtId="0" fontId="95" fillId="0" borderId="10" xfId="0" applyFont="1" applyBorder="1" applyAlignment="1">
      <alignment wrapText="1"/>
    </xf>
    <xf numFmtId="166" fontId="21" fillId="0" borderId="0" xfId="0" applyNumberFormat="1" applyFont="1" applyAlignment="1">
      <alignment horizontal="right"/>
    </xf>
    <xf numFmtId="0" fontId="23" fillId="0" borderId="0" xfId="0" applyFont="1" applyAlignment="1"/>
    <xf numFmtId="0" fontId="76" fillId="0" borderId="0" xfId="0" applyFont="1" applyAlignment="1"/>
    <xf numFmtId="0" fontId="23" fillId="0" borderId="0" xfId="0" applyFont="1" applyAlignment="1"/>
    <xf numFmtId="0" fontId="18" fillId="0" borderId="0" xfId="0" applyFont="1" applyAlignment="1"/>
    <xf numFmtId="0" fontId="76" fillId="0" borderId="0" xfId="0" applyFont="1" applyAlignment="1"/>
    <xf numFmtId="0" fontId="18" fillId="0" borderId="0" xfId="0" applyFont="1" applyAlignment="1">
      <alignment horizontal="left"/>
    </xf>
    <xf numFmtId="0" fontId="76" fillId="0" borderId="0" xfId="0" applyFont="1" applyAlignment="1">
      <alignment horizontal="left"/>
    </xf>
    <xf numFmtId="0" fontId="21" fillId="0" borderId="0" xfId="0" applyFont="1" applyAlignment="1">
      <alignment horizontal="center" vertical="center"/>
    </xf>
    <xf numFmtId="0" fontId="21" fillId="0" borderId="0" xfId="0" applyFont="1" applyAlignment="1">
      <alignment horizontal="center" vertical="center"/>
    </xf>
    <xf numFmtId="0" fontId="5" fillId="15" borderId="0" xfId="0" applyFont="1" applyFill="1" applyAlignment="1">
      <alignment horizontal="center"/>
    </xf>
    <xf numFmtId="0" fontId="5" fillId="15" borderId="0" xfId="0" applyFont="1" applyFill="1" applyAlignment="1">
      <alignment horizontal="center"/>
    </xf>
    <xf numFmtId="0" fontId="5" fillId="15" borderId="0" xfId="0" applyFont="1" applyFill="1" applyAlignment="1">
      <alignment horizontal="center" vertical="center" wrapText="1"/>
    </xf>
    <xf numFmtId="0" fontId="23" fillId="10" borderId="0" xfId="0" applyFont="1" applyFill="1" applyAlignment="1">
      <alignment horizontal="left" vertical="center"/>
    </xf>
    <xf numFmtId="0" fontId="23" fillId="10" borderId="0" xfId="0" applyFont="1" applyFill="1" applyAlignment="1">
      <alignment horizontal="left" vertical="center" wrapText="1"/>
    </xf>
    <xf numFmtId="0" fontId="23" fillId="10" borderId="0" xfId="0" applyFont="1" applyFill="1" applyAlignment="1">
      <alignment horizontal="left" vertical="center" wrapText="1"/>
    </xf>
    <xf numFmtId="0" fontId="23" fillId="10" borderId="0" xfId="0" applyFont="1" applyFill="1" applyAlignment="1">
      <alignment horizontal="left" vertical="center"/>
    </xf>
    <xf numFmtId="0" fontId="21" fillId="10" borderId="0" xfId="0" applyFont="1" applyFill="1" applyAlignment="1">
      <alignment vertical="center" wrapText="1"/>
    </xf>
    <xf numFmtId="0" fontId="96" fillId="10" borderId="0" xfId="0" applyFont="1" applyFill="1" applyAlignment="1">
      <alignment vertical="center" wrapText="1"/>
    </xf>
    <xf numFmtId="0" fontId="23" fillId="0" borderId="0" xfId="0" applyFont="1" applyAlignment="1">
      <alignment horizontal="left" vertical="center"/>
    </xf>
    <xf numFmtId="0" fontId="23" fillId="0" borderId="0" xfId="0" applyFont="1" applyAlignment="1">
      <alignment horizontal="left" vertical="center"/>
    </xf>
    <xf numFmtId="0" fontId="97" fillId="0" borderId="0" xfId="0" applyFont="1" applyAlignment="1">
      <alignment horizontal="left" vertical="center"/>
    </xf>
    <xf numFmtId="0" fontId="23" fillId="9" borderId="0" xfId="0" applyFont="1" applyFill="1" applyAlignment="1">
      <alignment horizontal="left" vertical="center" wrapText="1"/>
    </xf>
    <xf numFmtId="0" fontId="23" fillId="9" borderId="0" xfId="0" applyFont="1" applyFill="1" applyAlignment="1">
      <alignment horizontal="left" vertical="center"/>
    </xf>
    <xf numFmtId="0" fontId="23" fillId="9" borderId="0" xfId="0" applyFont="1" applyFill="1" applyAlignment="1">
      <alignment horizontal="left" vertical="center"/>
    </xf>
    <xf numFmtId="0" fontId="98" fillId="10" borderId="0" xfId="0" applyFont="1" applyFill="1" applyAlignment="1">
      <alignment vertical="center" wrapText="1"/>
    </xf>
    <xf numFmtId="0" fontId="99" fillId="0" borderId="0" xfId="0" applyFont="1" applyAlignment="1">
      <alignment vertical="center" wrapText="1"/>
    </xf>
    <xf numFmtId="0" fontId="23" fillId="14" borderId="0" xfId="0" applyFont="1" applyFill="1" applyAlignment="1">
      <alignment horizontal="left" vertical="center"/>
    </xf>
    <xf numFmtId="0" fontId="23" fillId="14" borderId="0" xfId="0" applyFont="1" applyFill="1" applyAlignment="1">
      <alignment horizontal="left" vertical="center" wrapText="1"/>
    </xf>
    <xf numFmtId="0" fontId="100" fillId="0" borderId="0" xfId="0" applyFont="1" applyAlignment="1">
      <alignment vertical="center" wrapText="1"/>
    </xf>
    <xf numFmtId="0" fontId="23" fillId="5" borderId="0" xfId="0" applyFont="1" applyFill="1" applyAlignment="1">
      <alignment horizontal="left" vertical="center"/>
    </xf>
    <xf numFmtId="0" fontId="23" fillId="5" borderId="0" xfId="0" applyFont="1" applyFill="1" applyAlignment="1">
      <alignment horizontal="left" vertical="center" wrapText="1"/>
    </xf>
    <xf numFmtId="0" fontId="23" fillId="5" borderId="0" xfId="0" applyFont="1" applyFill="1" applyAlignment="1">
      <alignment horizontal="left" vertical="center"/>
    </xf>
    <xf numFmtId="0" fontId="21" fillId="5" borderId="0" xfId="0" applyFont="1" applyFill="1" applyAlignment="1">
      <alignment vertical="center" wrapText="1"/>
    </xf>
    <xf numFmtId="0" fontId="23" fillId="14" borderId="0" xfId="0" applyFont="1" applyFill="1" applyAlignment="1">
      <alignment horizontal="left" vertical="center"/>
    </xf>
    <xf numFmtId="0" fontId="102" fillId="5" borderId="0" xfId="0" applyFont="1" applyFill="1" applyAlignment="1">
      <alignment vertical="center" wrapText="1"/>
    </xf>
    <xf numFmtId="0" fontId="21" fillId="5" borderId="0" xfId="0" applyFont="1" applyFill="1" applyAlignment="1">
      <alignment vertical="center" wrapText="1"/>
    </xf>
    <xf numFmtId="0" fontId="14" fillId="10" borderId="0" xfId="0" applyFont="1" applyFill="1" applyAlignment="1">
      <alignment horizontal="left" vertical="center"/>
    </xf>
    <xf numFmtId="0" fontId="23" fillId="23" borderId="0" xfId="0" applyFont="1" applyFill="1" applyAlignment="1">
      <alignment horizontal="left" vertical="center"/>
    </xf>
    <xf numFmtId="0" fontId="23" fillId="23" borderId="0" xfId="0" applyFont="1" applyFill="1" applyAlignment="1">
      <alignment horizontal="left" vertical="center"/>
    </xf>
    <xf numFmtId="0" fontId="21" fillId="23" borderId="0" xfId="0" applyFont="1" applyFill="1" applyAlignment="1">
      <alignment vertical="center" wrapText="1"/>
    </xf>
    <xf numFmtId="0" fontId="97" fillId="10" borderId="0" xfId="0" applyFont="1" applyFill="1" applyAlignment="1">
      <alignment horizontal="left" vertical="center"/>
    </xf>
    <xf numFmtId="0" fontId="97" fillId="10" borderId="0" xfId="0" applyFont="1" applyFill="1" applyAlignment="1">
      <alignment horizontal="left" vertical="center"/>
    </xf>
    <xf numFmtId="0" fontId="21" fillId="9" borderId="0" xfId="0" applyFont="1" applyFill="1" applyAlignment="1">
      <alignment vertical="center" wrapText="1"/>
    </xf>
    <xf numFmtId="0" fontId="103" fillId="9" borderId="0" xfId="0" applyFont="1" applyFill="1" applyAlignment="1">
      <alignment vertical="center" wrapText="1"/>
    </xf>
    <xf numFmtId="0" fontId="21" fillId="10" borderId="0" xfId="0" applyFont="1" applyFill="1" applyAlignment="1">
      <alignment horizontal="left" vertical="center"/>
    </xf>
    <xf numFmtId="0" fontId="21" fillId="10" borderId="0" xfId="0" applyFont="1" applyFill="1" applyAlignment="1"/>
    <xf numFmtId="0" fontId="18" fillId="10" borderId="0" xfId="0" applyFont="1" applyFill="1" applyAlignment="1">
      <alignment horizontal="center"/>
    </xf>
    <xf numFmtId="0" fontId="21" fillId="10" borderId="0" xfId="0" applyFont="1" applyFill="1" applyAlignment="1">
      <alignment horizontal="left"/>
    </xf>
    <xf numFmtId="0" fontId="21" fillId="10" borderId="0" xfId="0" applyFont="1" applyFill="1" applyAlignment="1">
      <alignment horizontal="center"/>
    </xf>
    <xf numFmtId="0" fontId="21" fillId="10" borderId="0" xfId="0" applyFont="1" applyFill="1" applyAlignment="1">
      <alignment horizontal="center"/>
    </xf>
    <xf numFmtId="0" fontId="18" fillId="9" borderId="0" xfId="0" applyFont="1" applyFill="1" applyAlignment="1">
      <alignment horizontal="left"/>
    </xf>
    <xf numFmtId="0" fontId="18" fillId="9" borderId="0" xfId="0" applyFont="1" applyFill="1" applyAlignment="1">
      <alignment horizontal="center"/>
    </xf>
    <xf numFmtId="0" fontId="18" fillId="10" borderId="0" xfId="0" applyFont="1" applyFill="1" applyAlignment="1">
      <alignment horizontal="left"/>
    </xf>
    <xf numFmtId="0" fontId="21" fillId="10" borderId="0" xfId="0" applyFont="1" applyFill="1" applyAlignment="1">
      <alignment vertical="center" wrapText="1"/>
    </xf>
    <xf numFmtId="0" fontId="18" fillId="0" borderId="0" xfId="0" applyFont="1" applyAlignment="1">
      <alignment horizontal="center"/>
    </xf>
    <xf numFmtId="0" fontId="21" fillId="5" borderId="0" xfId="0" applyFont="1" applyFill="1" applyAlignment="1"/>
    <xf numFmtId="0" fontId="18" fillId="5" borderId="0" xfId="0" applyFont="1" applyFill="1" applyAlignment="1">
      <alignment horizontal="left"/>
    </xf>
    <xf numFmtId="0" fontId="18" fillId="5" borderId="0" xfId="0" applyFont="1" applyFill="1" applyAlignment="1">
      <alignment horizontal="center"/>
    </xf>
    <xf numFmtId="0" fontId="21" fillId="5" borderId="0" xfId="0" applyFont="1" applyFill="1" applyAlignment="1">
      <alignment horizontal="center"/>
    </xf>
    <xf numFmtId="0" fontId="21" fillId="5" borderId="0" xfId="0" applyFont="1" applyFill="1" applyAlignment="1">
      <alignment horizontal="center"/>
    </xf>
    <xf numFmtId="0" fontId="21" fillId="10" borderId="0" xfId="0" applyFont="1" applyFill="1" applyAlignment="1">
      <alignment vertical="center"/>
    </xf>
    <xf numFmtId="0" fontId="18" fillId="10" borderId="0" xfId="0" applyFont="1" applyFill="1" applyAlignment="1">
      <alignment horizontal="center" vertical="center"/>
    </xf>
    <xf numFmtId="0" fontId="21" fillId="23" borderId="0" xfId="0" applyFont="1" applyFill="1" applyAlignment="1">
      <alignment horizontal="left" vertical="center"/>
    </xf>
    <xf numFmtId="0" fontId="21" fillId="23" borderId="0" xfId="0" applyFont="1" applyFill="1" applyAlignment="1"/>
    <xf numFmtId="0" fontId="18" fillId="23" borderId="0" xfId="0" applyFont="1" applyFill="1" applyAlignment="1">
      <alignment horizontal="center"/>
    </xf>
    <xf numFmtId="0" fontId="18" fillId="23" borderId="0" xfId="0" applyFont="1" applyFill="1" applyAlignment="1">
      <alignment horizontal="center"/>
    </xf>
    <xf numFmtId="0" fontId="21" fillId="23" borderId="0" xfId="0" applyFont="1" applyFill="1" applyAlignment="1">
      <alignment horizontal="center"/>
    </xf>
    <xf numFmtId="0" fontId="21" fillId="23" borderId="0" xfId="0" applyFont="1" applyFill="1" applyAlignment="1">
      <alignment horizontal="center"/>
    </xf>
    <xf numFmtId="0" fontId="21" fillId="23" borderId="0" xfId="0" applyFont="1" applyFill="1" applyAlignment="1"/>
    <xf numFmtId="0" fontId="21" fillId="13" borderId="0" xfId="0" applyFont="1" applyFill="1" applyAlignment="1"/>
    <xf numFmtId="0" fontId="38" fillId="10" borderId="0" xfId="0" applyFont="1" applyFill="1" applyAlignment="1">
      <alignment horizontal="left"/>
    </xf>
    <xf numFmtId="0" fontId="21" fillId="14" borderId="0" xfId="0" applyFont="1" applyFill="1" applyAlignment="1">
      <alignment horizontal="left" vertical="center"/>
    </xf>
    <xf numFmtId="0" fontId="21" fillId="14" borderId="0" xfId="0" applyFont="1" applyFill="1" applyAlignment="1"/>
    <xf numFmtId="0" fontId="18" fillId="14" borderId="0" xfId="0" applyFont="1" applyFill="1" applyAlignment="1">
      <alignment horizontal="left"/>
    </xf>
    <xf numFmtId="0" fontId="18" fillId="14" borderId="0" xfId="0" applyFont="1" applyFill="1" applyAlignment="1">
      <alignment horizontal="center"/>
    </xf>
    <xf numFmtId="0" fontId="21" fillId="14" borderId="0" xfId="0" applyFont="1" applyFill="1" applyAlignment="1">
      <alignment horizontal="center"/>
    </xf>
    <xf numFmtId="0" fontId="104" fillId="10" borderId="0" xfId="0" applyFont="1" applyFill="1" applyAlignment="1">
      <alignment wrapText="1"/>
    </xf>
    <xf numFmtId="0" fontId="21" fillId="10" borderId="0" xfId="0" applyFont="1" applyFill="1" applyAlignment="1">
      <alignment wrapText="1"/>
    </xf>
    <xf numFmtId="0" fontId="105" fillId="10" borderId="0" xfId="0" applyFont="1" applyFill="1" applyAlignment="1">
      <alignment wrapText="1"/>
    </xf>
    <xf numFmtId="0" fontId="21" fillId="10" borderId="0" xfId="0" applyFont="1" applyFill="1" applyAlignment="1">
      <alignment wrapText="1"/>
    </xf>
    <xf numFmtId="0" fontId="106" fillId="23" borderId="0" xfId="0" applyFont="1" applyFill="1" applyAlignment="1">
      <alignment wrapText="1"/>
    </xf>
    <xf numFmtId="0" fontId="21" fillId="23" borderId="0" xfId="0" applyFont="1" applyFill="1" applyAlignment="1">
      <alignment wrapText="1"/>
    </xf>
    <xf numFmtId="0" fontId="107" fillId="10" borderId="0" xfId="0" applyFont="1" applyFill="1" applyAlignment="1">
      <alignment wrapText="1"/>
    </xf>
    <xf numFmtId="0" fontId="21" fillId="10" borderId="0" xfId="0" applyFont="1" applyFill="1" applyAlignment="1">
      <alignment wrapText="1"/>
    </xf>
    <xf numFmtId="0" fontId="108" fillId="10" borderId="0" xfId="0" applyFont="1" applyFill="1" applyAlignment="1">
      <alignment horizontal="center"/>
    </xf>
    <xf numFmtId="0" fontId="109" fillId="10" borderId="0" xfId="0" applyFont="1" applyFill="1" applyAlignment="1">
      <alignment wrapText="1"/>
    </xf>
    <xf numFmtId="0" fontId="21" fillId="10" borderId="0" xfId="0" applyFont="1" applyFill="1" applyAlignment="1"/>
    <xf numFmtId="0" fontId="38" fillId="14" borderId="0" xfId="0" applyFont="1" applyFill="1" applyAlignment="1">
      <alignment horizontal="left"/>
    </xf>
    <xf numFmtId="0" fontId="21" fillId="14" borderId="0" xfId="0" applyFont="1" applyFill="1" applyAlignment="1">
      <alignment horizontal="center"/>
    </xf>
    <xf numFmtId="0" fontId="111" fillId="20" borderId="0" xfId="0" applyFont="1" applyFill="1" applyAlignment="1">
      <alignment wrapText="1"/>
    </xf>
    <xf numFmtId="0" fontId="21" fillId="20" borderId="0" xfId="0" applyFont="1" applyFill="1" applyAlignment="1">
      <alignment wrapText="1"/>
    </xf>
    <xf numFmtId="0" fontId="38" fillId="14" borderId="0" xfId="0" applyFont="1" applyFill="1" applyAlignment="1">
      <alignment horizontal="left" wrapText="1"/>
    </xf>
    <xf numFmtId="0" fontId="23" fillId="0" borderId="0" xfId="0" applyFont="1" applyAlignment="1">
      <alignment horizontal="center"/>
    </xf>
    <xf numFmtId="0" fontId="21" fillId="13" borderId="0" xfId="0" applyFont="1" applyFill="1" applyAlignment="1"/>
    <xf numFmtId="0" fontId="18" fillId="14" borderId="0" xfId="0" applyFont="1" applyFill="1" applyAlignment="1">
      <alignment horizontal="center"/>
    </xf>
    <xf numFmtId="0" fontId="23" fillId="14" borderId="0" xfId="0" applyFont="1" applyFill="1" applyAlignment="1">
      <alignment horizontal="center"/>
    </xf>
    <xf numFmtId="0" fontId="23" fillId="0" borderId="0" xfId="0" applyFont="1" applyAlignment="1">
      <alignment horizontal="center"/>
    </xf>
    <xf numFmtId="0" fontId="112" fillId="0" borderId="0" xfId="0" applyFont="1" applyAlignment="1"/>
    <xf numFmtId="0" fontId="18" fillId="9" borderId="0" xfId="0" applyFont="1" applyFill="1" applyAlignment="1">
      <alignment horizontal="center"/>
    </xf>
    <xf numFmtId="0" fontId="18" fillId="5" borderId="0" xfId="0" applyFont="1" applyFill="1" applyAlignment="1">
      <alignment horizontal="center"/>
    </xf>
    <xf numFmtId="0" fontId="18" fillId="0" borderId="0" xfId="0" applyFont="1" applyAlignment="1">
      <alignment horizontal="center"/>
    </xf>
    <xf numFmtId="0" fontId="8" fillId="0" borderId="0" xfId="0" applyFont="1" applyAlignment="1">
      <alignment horizontal="center"/>
    </xf>
    <xf numFmtId="0" fontId="8" fillId="0" borderId="0" xfId="0" applyFont="1" applyAlignment="1">
      <alignment vertical="center" wrapText="1"/>
    </xf>
    <xf numFmtId="0" fontId="21" fillId="10" borderId="0" xfId="0" applyFont="1" applyFill="1" applyAlignment="1"/>
    <xf numFmtId="0" fontId="18" fillId="10" borderId="0" xfId="0" applyFont="1" applyFill="1" applyAlignment="1">
      <alignment wrapText="1"/>
    </xf>
    <xf numFmtId="0" fontId="9" fillId="0" borderId="0" xfId="0" applyFont="1" applyAlignment="1"/>
    <xf numFmtId="0" fontId="9" fillId="0" borderId="0" xfId="0" applyFont="1"/>
    <xf numFmtId="0" fontId="113" fillId="0" borderId="0" xfId="0" applyFont="1"/>
    <xf numFmtId="0" fontId="37" fillId="0" borderId="0" xfId="0" applyFont="1" applyAlignment="1"/>
    <xf numFmtId="0" fontId="37" fillId="10" borderId="0" xfId="0" applyFont="1" applyFill="1" applyAlignment="1"/>
    <xf numFmtId="0" fontId="18" fillId="0" borderId="0" xfId="0" applyFont="1" applyAlignment="1">
      <alignment wrapText="1"/>
    </xf>
    <xf numFmtId="0" fontId="21" fillId="5" borderId="0" xfId="0" applyFont="1" applyFill="1" applyAlignment="1"/>
    <xf numFmtId="0" fontId="21" fillId="5" borderId="0" xfId="0" applyFont="1" applyFill="1" applyAlignment="1">
      <alignment horizontal="center"/>
    </xf>
    <xf numFmtId="0" fontId="21" fillId="10" borderId="0" xfId="0" applyFont="1" applyFill="1" applyAlignment="1"/>
    <xf numFmtId="0" fontId="18" fillId="5" borderId="0" xfId="0" applyFont="1" applyFill="1" applyAlignment="1">
      <alignment wrapText="1"/>
    </xf>
    <xf numFmtId="0" fontId="19" fillId="0" borderId="10" xfId="0" applyFont="1" applyBorder="1" applyAlignment="1"/>
    <xf numFmtId="0" fontId="21" fillId="14" borderId="0" xfId="0" applyFont="1" applyFill="1" applyAlignment="1"/>
    <xf numFmtId="0" fontId="8" fillId="14" borderId="0" xfId="0" applyFont="1" applyFill="1" applyAlignment="1"/>
    <xf numFmtId="0" fontId="114" fillId="14" borderId="0" xfId="0" applyFont="1" applyFill="1" applyAlignment="1"/>
    <xf numFmtId="3" fontId="8" fillId="0" borderId="0" xfId="0" applyNumberFormat="1" applyFont="1" applyAlignment="1"/>
    <xf numFmtId="3" fontId="115" fillId="14" borderId="0" xfId="0" applyNumberFormat="1" applyFont="1" applyFill="1" applyAlignment="1">
      <alignment horizontal="left"/>
    </xf>
    <xf numFmtId="0" fontId="5" fillId="15" borderId="0" xfId="0" applyFont="1" applyFill="1" applyAlignment="1">
      <alignment horizontal="center"/>
    </xf>
    <xf numFmtId="0" fontId="23" fillId="14" borderId="0" xfId="0" applyFont="1" applyFill="1"/>
    <xf numFmtId="0" fontId="23" fillId="10" borderId="0" xfId="0" applyFont="1" applyFill="1"/>
    <xf numFmtId="0" fontId="97" fillId="10" borderId="0" xfId="0" applyFont="1" applyFill="1"/>
    <xf numFmtId="0" fontId="18" fillId="14" borderId="0" xfId="0" applyFont="1" applyFill="1" applyAlignment="1"/>
    <xf numFmtId="0" fontId="18" fillId="10" borderId="0" xfId="0" applyFont="1" applyFill="1" applyAlignment="1"/>
    <xf numFmtId="0" fontId="21" fillId="5" borderId="0" xfId="0" applyFont="1" applyFill="1" applyAlignment="1"/>
    <xf numFmtId="0" fontId="18" fillId="5" borderId="0" xfId="0" applyFont="1" applyFill="1" applyAlignment="1"/>
    <xf numFmtId="0" fontId="21" fillId="10" borderId="0" xfId="0" applyFont="1" applyFill="1"/>
    <xf numFmtId="0" fontId="18" fillId="10" borderId="0" xfId="0" applyFont="1" applyFill="1"/>
    <xf numFmtId="0" fontId="23" fillId="5" borderId="0" xfId="0" applyFont="1" applyFill="1"/>
    <xf numFmtId="3" fontId="21" fillId="0" borderId="0" xfId="0" applyNumberFormat="1" applyFont="1" applyAlignment="1">
      <alignment horizontal="right"/>
    </xf>
    <xf numFmtId="3" fontId="115" fillId="14" borderId="0" xfId="0" applyNumberFormat="1" applyFont="1" applyFill="1" applyAlignment="1">
      <alignment horizontal="right"/>
    </xf>
    <xf numFmtId="0" fontId="19" fillId="0" borderId="10" xfId="0" applyFont="1" applyBorder="1" applyAlignment="1"/>
    <xf numFmtId="0" fontId="19" fillId="0" borderId="10" xfId="0" applyFont="1" applyBorder="1" applyAlignment="1"/>
    <xf numFmtId="0" fontId="116" fillId="15" borderId="0" xfId="0" applyFont="1" applyFill="1" applyAlignment="1">
      <alignment horizontal="center"/>
    </xf>
    <xf numFmtId="3" fontId="115" fillId="0" borderId="0" xfId="0" applyNumberFormat="1" applyFont="1" applyAlignment="1">
      <alignment horizontal="right"/>
    </xf>
    <xf numFmtId="0" fontId="21" fillId="0" borderId="0" xfId="0" applyFont="1" applyAlignment="1">
      <alignment vertical="top"/>
    </xf>
    <xf numFmtId="0" fontId="21" fillId="5" borderId="0" xfId="0" applyFont="1" applyFill="1" applyAlignment="1">
      <alignment vertical="top"/>
    </xf>
    <xf numFmtId="0" fontId="21" fillId="14" borderId="0" xfId="0" applyFont="1" applyFill="1" applyAlignment="1">
      <alignment vertical="top"/>
    </xf>
    <xf numFmtId="0" fontId="21" fillId="10" borderId="0" xfId="0" applyFont="1" applyFill="1" applyAlignment="1">
      <alignment vertical="top"/>
    </xf>
    <xf numFmtId="0" fontId="35" fillId="5" borderId="0" xfId="0" applyFont="1" applyFill="1" applyAlignment="1">
      <alignment horizontal="center" vertical="center"/>
    </xf>
    <xf numFmtId="0" fontId="35" fillId="5" borderId="0" xfId="0" applyFont="1" applyFill="1" applyAlignment="1">
      <alignment horizontal="center" vertical="center"/>
    </xf>
    <xf numFmtId="0" fontId="35" fillId="5" borderId="0" xfId="0" applyFont="1" applyFill="1" applyAlignment="1">
      <alignment horizontal="center" vertical="center"/>
    </xf>
    <xf numFmtId="0" fontId="35" fillId="5" borderId="0" xfId="0" applyFont="1" applyFill="1" applyAlignment="1">
      <alignment horizontal="center" vertical="center" wrapText="1"/>
    </xf>
    <xf numFmtId="0" fontId="35" fillId="5" borderId="0" xfId="0" applyFont="1" applyFill="1" applyAlignment="1">
      <alignment horizontal="center" vertical="center"/>
    </xf>
    <xf numFmtId="0" fontId="19" fillId="5" borderId="0" xfId="0" applyFont="1" applyFill="1" applyAlignment="1">
      <alignment vertical="center"/>
    </xf>
    <xf numFmtId="164" fontId="108" fillId="17" borderId="0" xfId="0" applyNumberFormat="1" applyFont="1" applyFill="1" applyAlignment="1">
      <alignment horizontal="right"/>
    </xf>
    <xf numFmtId="0" fontId="108" fillId="17" borderId="0" xfId="0" applyFont="1" applyFill="1"/>
    <xf numFmtId="0" fontId="117" fillId="17" borderId="0" xfId="0" applyFont="1" applyFill="1"/>
    <xf numFmtId="0" fontId="118" fillId="17" borderId="0" xfId="0" applyFont="1" applyFill="1" applyAlignment="1">
      <alignment horizontal="center"/>
    </xf>
    <xf numFmtId="0" fontId="18" fillId="17" borderId="0" xfId="0" applyFont="1" applyFill="1" applyAlignment="1">
      <alignment horizontal="center"/>
    </xf>
    <xf numFmtId="0" fontId="18" fillId="17" borderId="0" xfId="0" applyFont="1" applyFill="1" applyAlignment="1">
      <alignment horizontal="center"/>
    </xf>
    <xf numFmtId="0" fontId="108" fillId="17" borderId="0" xfId="0" applyFont="1" applyFill="1" applyAlignment="1">
      <alignment wrapText="1"/>
    </xf>
    <xf numFmtId="0" fontId="21" fillId="17" borderId="0" xfId="0" applyFont="1" applyFill="1"/>
    <xf numFmtId="0" fontId="119" fillId="17" borderId="0" xfId="0" applyFont="1" applyFill="1" applyAlignment="1">
      <alignment wrapText="1"/>
    </xf>
    <xf numFmtId="0" fontId="108" fillId="17" borderId="0" xfId="0" applyFont="1" applyFill="1"/>
    <xf numFmtId="0" fontId="18" fillId="17" borderId="0" xfId="0" applyFont="1" applyFill="1" applyAlignment="1">
      <alignment horizontal="center"/>
    </xf>
    <xf numFmtId="0" fontId="21" fillId="17" borderId="0" xfId="0" applyFont="1" applyFill="1" applyAlignment="1">
      <alignment wrapText="1"/>
    </xf>
    <xf numFmtId="3" fontId="18" fillId="17" borderId="0" xfId="0" applyNumberFormat="1" applyFont="1" applyFill="1" applyAlignment="1">
      <alignment horizontal="center"/>
    </xf>
    <xf numFmtId="164" fontId="108" fillId="23" borderId="0" xfId="0" applyNumberFormat="1" applyFont="1" applyFill="1" applyAlignment="1">
      <alignment horizontal="right"/>
    </xf>
    <xf numFmtId="0" fontId="108" fillId="23" borderId="0" xfId="0" applyFont="1" applyFill="1"/>
    <xf numFmtId="0" fontId="117" fillId="23" borderId="0" xfId="0" applyFont="1" applyFill="1"/>
    <xf numFmtId="0" fontId="118" fillId="23" borderId="0" xfId="0" applyFont="1" applyFill="1" applyAlignment="1">
      <alignment horizontal="center"/>
    </xf>
    <xf numFmtId="0" fontId="18" fillId="23" borderId="0" xfId="0" applyFont="1" applyFill="1" applyAlignment="1">
      <alignment horizontal="center"/>
    </xf>
    <xf numFmtId="0" fontId="18" fillId="23" borderId="0" xfId="0" applyFont="1" applyFill="1" applyAlignment="1">
      <alignment horizontal="center"/>
    </xf>
    <xf numFmtId="3" fontId="18" fillId="23" borderId="0" xfId="0" applyNumberFormat="1" applyFont="1" applyFill="1" applyAlignment="1">
      <alignment horizontal="center"/>
    </xf>
    <xf numFmtId="0" fontId="108" fillId="23" borderId="0" xfId="0" applyFont="1" applyFill="1" applyAlignment="1">
      <alignment wrapText="1"/>
    </xf>
    <xf numFmtId="0" fontId="21" fillId="23" borderId="0" xfId="0" applyFont="1" applyFill="1"/>
    <xf numFmtId="0" fontId="120" fillId="23" borderId="0" xfId="0" applyFont="1" applyFill="1" applyAlignment="1">
      <alignment wrapText="1"/>
    </xf>
    <xf numFmtId="49" fontId="21" fillId="23" borderId="0" xfId="0" applyNumberFormat="1" applyFont="1" applyFill="1" applyAlignment="1">
      <alignment vertical="center"/>
    </xf>
    <xf numFmtId="0" fontId="21" fillId="23" borderId="0" xfId="0" applyFont="1" applyFill="1" applyAlignment="1">
      <alignment vertical="center"/>
    </xf>
    <xf numFmtId="0" fontId="108" fillId="17" borderId="0" xfId="0" applyFont="1" applyFill="1" applyAlignment="1">
      <alignment wrapText="1"/>
    </xf>
    <xf numFmtId="0" fontId="121" fillId="17" borderId="0" xfId="0" applyFont="1" applyFill="1" applyAlignment="1">
      <alignment wrapText="1"/>
    </xf>
    <xf numFmtId="0" fontId="21" fillId="17" borderId="0" xfId="0" applyFont="1" applyFill="1" applyAlignment="1">
      <alignment wrapText="1"/>
    </xf>
    <xf numFmtId="164" fontId="108" fillId="13" borderId="0" xfId="0" applyNumberFormat="1" applyFont="1" applyFill="1" applyAlignment="1">
      <alignment horizontal="right"/>
    </xf>
    <xf numFmtId="0" fontId="108" fillId="13" borderId="0" xfId="0" applyFont="1" applyFill="1"/>
    <xf numFmtId="0" fontId="117" fillId="13" borderId="0" xfId="0" applyFont="1" applyFill="1"/>
    <xf numFmtId="0" fontId="118" fillId="13" borderId="0" xfId="0" applyFont="1" applyFill="1" applyAlignment="1">
      <alignment horizontal="center"/>
    </xf>
    <xf numFmtId="0" fontId="18" fillId="13" borderId="0" xfId="0" applyFont="1" applyFill="1" applyAlignment="1">
      <alignment horizontal="center"/>
    </xf>
    <xf numFmtId="0" fontId="18" fillId="13" borderId="0" xfId="0" applyFont="1" applyFill="1" applyAlignment="1">
      <alignment horizontal="center"/>
    </xf>
    <xf numFmtId="0" fontId="108" fillId="13" borderId="0" xfId="0" applyFont="1" applyFill="1" applyAlignment="1">
      <alignment wrapText="1"/>
    </xf>
    <xf numFmtId="0" fontId="21" fillId="13" borderId="0" xfId="0" applyFont="1" applyFill="1"/>
    <xf numFmtId="0" fontId="122" fillId="13" borderId="0" xfId="0" applyFont="1" applyFill="1" applyAlignment="1">
      <alignment wrapText="1"/>
    </xf>
    <xf numFmtId="49" fontId="21" fillId="13" borderId="0" xfId="0" applyNumberFormat="1" applyFont="1" applyFill="1" applyAlignment="1">
      <alignment vertical="center"/>
    </xf>
    <xf numFmtId="164" fontId="108" fillId="24" borderId="0" xfId="0" applyNumberFormat="1" applyFont="1" applyFill="1" applyAlignment="1">
      <alignment horizontal="right"/>
    </xf>
    <xf numFmtId="0" fontId="108" fillId="24" borderId="0" xfId="0" applyFont="1" applyFill="1"/>
    <xf numFmtId="0" fontId="117" fillId="24" borderId="0" xfId="0" applyFont="1" applyFill="1"/>
    <xf numFmtId="0" fontId="118" fillId="24" borderId="0" xfId="0" applyFont="1" applyFill="1" applyAlignment="1">
      <alignment horizontal="center"/>
    </xf>
    <xf numFmtId="0" fontId="18" fillId="24" borderId="0" xfId="0" applyFont="1" applyFill="1" applyAlignment="1">
      <alignment horizontal="center"/>
    </xf>
    <xf numFmtId="0" fontId="18" fillId="24" borderId="0" xfId="0" applyFont="1" applyFill="1" applyAlignment="1">
      <alignment horizontal="center"/>
    </xf>
    <xf numFmtId="0" fontId="18" fillId="24" borderId="0" xfId="0" applyFont="1" applyFill="1" applyAlignment="1">
      <alignment horizontal="center"/>
    </xf>
    <xf numFmtId="0" fontId="108" fillId="24" borderId="0" xfId="0" applyFont="1" applyFill="1" applyAlignment="1">
      <alignment wrapText="1"/>
    </xf>
    <xf numFmtId="0" fontId="21" fillId="24" borderId="0" xfId="0" applyFont="1" applyFill="1"/>
    <xf numFmtId="0" fontId="123" fillId="24" borderId="0" xfId="0" applyFont="1" applyFill="1" applyAlignment="1">
      <alignment wrapText="1"/>
    </xf>
    <xf numFmtId="49" fontId="21" fillId="24" borderId="0" xfId="0" applyNumberFormat="1" applyFont="1" applyFill="1" applyAlignment="1">
      <alignment vertical="center"/>
    </xf>
    <xf numFmtId="0" fontId="21" fillId="24" borderId="0" xfId="0" applyFont="1" applyFill="1" applyAlignment="1">
      <alignment vertical="center"/>
    </xf>
    <xf numFmtId="164" fontId="21" fillId="23" borderId="0" xfId="0" applyNumberFormat="1" applyFont="1" applyFill="1" applyAlignment="1">
      <alignment horizontal="right"/>
    </xf>
    <xf numFmtId="0" fontId="23" fillId="23" borderId="0" xfId="0" applyFont="1" applyFill="1" applyAlignment="1">
      <alignment horizontal="center"/>
    </xf>
    <xf numFmtId="0" fontId="108" fillId="23" borderId="0" xfId="0" applyFont="1" applyFill="1" applyAlignment="1">
      <alignment vertical="center"/>
    </xf>
    <xf numFmtId="0" fontId="124" fillId="23" borderId="0" xfId="0" applyFont="1" applyFill="1" applyAlignment="1">
      <alignment wrapText="1"/>
    </xf>
    <xf numFmtId="164" fontId="8" fillId="23" borderId="0" xfId="0" applyNumberFormat="1" applyFont="1" applyFill="1" applyAlignment="1"/>
    <xf numFmtId="0" fontId="8" fillId="23" borderId="0" xfId="0" applyFont="1" applyFill="1" applyAlignment="1"/>
    <xf numFmtId="0" fontId="8" fillId="23" borderId="0" xfId="0" applyFont="1" applyFill="1" applyAlignment="1">
      <alignment wrapText="1"/>
    </xf>
    <xf numFmtId="0" fontId="108" fillId="0" borderId="0" xfId="0" applyFont="1" applyAlignment="1">
      <alignment vertical="center"/>
    </xf>
    <xf numFmtId="0" fontId="125" fillId="0" borderId="0" xfId="0" applyFont="1" applyAlignment="1">
      <alignment wrapText="1"/>
    </xf>
    <xf numFmtId="0" fontId="21" fillId="23" borderId="0" xfId="0" applyFont="1" applyFill="1" applyAlignment="1"/>
    <xf numFmtId="0" fontId="8" fillId="23" borderId="0" xfId="0" applyFont="1" applyFill="1" applyAlignment="1">
      <alignment horizontal="center"/>
    </xf>
    <xf numFmtId="0" fontId="21" fillId="23" borderId="10" xfId="0" applyFont="1" applyFill="1" applyBorder="1" applyAlignment="1">
      <alignment wrapText="1"/>
    </xf>
    <xf numFmtId="49" fontId="21" fillId="0" borderId="0" xfId="0" applyNumberFormat="1" applyFont="1" applyAlignment="1"/>
    <xf numFmtId="164" fontId="21" fillId="17" borderId="0" xfId="0" applyNumberFormat="1" applyFont="1" applyFill="1" applyAlignment="1">
      <alignment horizontal="right"/>
    </xf>
    <xf numFmtId="0" fontId="21" fillId="17" borderId="0" xfId="0" applyFont="1" applyFill="1" applyAlignment="1"/>
    <xf numFmtId="0" fontId="18" fillId="17" borderId="0" xfId="0" applyFont="1" applyFill="1" applyAlignment="1">
      <alignment horizontal="center"/>
    </xf>
    <xf numFmtId="49" fontId="21" fillId="17" borderId="10" xfId="0" applyNumberFormat="1" applyFont="1" applyFill="1" applyBorder="1" applyAlignment="1">
      <alignment wrapText="1"/>
    </xf>
    <xf numFmtId="19" fontId="21" fillId="17" borderId="0" xfId="0" applyNumberFormat="1" applyFont="1" applyFill="1" applyAlignment="1">
      <alignment horizontal="right"/>
    </xf>
    <xf numFmtId="0" fontId="126" fillId="17" borderId="0" xfId="0" applyFont="1" applyFill="1" applyAlignment="1">
      <alignment wrapText="1"/>
    </xf>
    <xf numFmtId="49" fontId="21" fillId="17" borderId="10" xfId="0" applyNumberFormat="1" applyFont="1" applyFill="1" applyBorder="1" applyAlignment="1"/>
    <xf numFmtId="49" fontId="21" fillId="23" borderId="10" xfId="0" applyNumberFormat="1" applyFont="1" applyFill="1" applyBorder="1" applyAlignment="1">
      <alignment wrapText="1"/>
    </xf>
    <xf numFmtId="19" fontId="21" fillId="0" borderId="0" xfId="0" applyNumberFormat="1" applyFont="1" applyAlignment="1">
      <alignment horizontal="right"/>
    </xf>
    <xf numFmtId="49" fontId="21" fillId="0" borderId="10" xfId="0" applyNumberFormat="1" applyFont="1" applyBorder="1" applyAlignment="1"/>
    <xf numFmtId="0" fontId="21" fillId="23" borderId="10" xfId="0" applyFont="1" applyFill="1" applyBorder="1" applyAlignment="1">
      <alignment wrapText="1"/>
    </xf>
    <xf numFmtId="0" fontId="21" fillId="17" borderId="0" xfId="0" applyFont="1" applyFill="1" applyAlignment="1">
      <alignment wrapText="1"/>
    </xf>
    <xf numFmtId="0" fontId="21" fillId="17" borderId="10" xfId="0" applyFont="1" applyFill="1" applyBorder="1" applyAlignment="1"/>
    <xf numFmtId="164" fontId="21" fillId="25" borderId="0" xfId="0" applyNumberFormat="1" applyFont="1" applyFill="1" applyAlignment="1">
      <alignment horizontal="right"/>
    </xf>
    <xf numFmtId="0" fontId="21" fillId="25" borderId="0" xfId="0" applyFont="1" applyFill="1" applyAlignment="1"/>
    <xf numFmtId="0" fontId="117" fillId="25" borderId="0" xfId="0" applyFont="1" applyFill="1"/>
    <xf numFmtId="0" fontId="118" fillId="25" borderId="0" xfId="0" applyFont="1" applyFill="1" applyAlignment="1">
      <alignment horizontal="center"/>
    </xf>
    <xf numFmtId="0" fontId="18" fillId="25" borderId="0" xfId="0" applyFont="1" applyFill="1" applyAlignment="1">
      <alignment horizontal="center"/>
    </xf>
    <xf numFmtId="0" fontId="18" fillId="25" borderId="0" xfId="0" applyFont="1" applyFill="1" applyAlignment="1">
      <alignment horizontal="center"/>
    </xf>
    <xf numFmtId="0" fontId="18" fillId="25" borderId="0" xfId="0" applyFont="1" applyFill="1" applyAlignment="1">
      <alignment horizontal="center"/>
    </xf>
    <xf numFmtId="0" fontId="18" fillId="25" borderId="0" xfId="0" applyFont="1" applyFill="1" applyAlignment="1">
      <alignment horizontal="center"/>
    </xf>
    <xf numFmtId="0" fontId="21" fillId="23" borderId="0" xfId="0" applyFont="1" applyFill="1" applyAlignment="1">
      <alignment wrapText="1"/>
    </xf>
    <xf numFmtId="0" fontId="21" fillId="0" borderId="10" xfId="0" applyFont="1" applyBorder="1" applyAlignment="1"/>
    <xf numFmtId="164" fontId="21" fillId="13" borderId="0" xfId="0" applyNumberFormat="1" applyFont="1" applyFill="1" applyAlignment="1">
      <alignment horizontal="right"/>
    </xf>
    <xf numFmtId="0" fontId="18" fillId="13" borderId="0" xfId="0" applyFont="1" applyFill="1" applyAlignment="1">
      <alignment horizontal="center"/>
    </xf>
    <xf numFmtId="0" fontId="18" fillId="13" borderId="0" xfId="0" applyFont="1" applyFill="1" applyAlignment="1">
      <alignment horizontal="center"/>
    </xf>
    <xf numFmtId="0" fontId="8" fillId="13" borderId="0" xfId="0" applyFont="1" applyFill="1" applyAlignment="1">
      <alignment wrapText="1"/>
    </xf>
    <xf numFmtId="0" fontId="21" fillId="13" borderId="10" xfId="0" applyFont="1" applyFill="1" applyBorder="1" applyAlignment="1"/>
    <xf numFmtId="0" fontId="127" fillId="13" borderId="0" xfId="0" applyFont="1" applyFill="1" applyAlignment="1">
      <alignment wrapText="1"/>
    </xf>
    <xf numFmtId="0" fontId="18" fillId="23" borderId="0" xfId="0" applyFont="1" applyFill="1" applyAlignment="1">
      <alignment horizontal="center"/>
    </xf>
    <xf numFmtId="0" fontId="21" fillId="0" borderId="0" xfId="0" applyFont="1" applyAlignment="1"/>
    <xf numFmtId="0" fontId="21" fillId="23" borderId="0" xfId="0" applyFont="1" applyFill="1" applyAlignment="1"/>
    <xf numFmtId="0" fontId="128" fillId="23" borderId="0" xfId="0" applyFont="1" applyFill="1" applyAlignment="1"/>
    <xf numFmtId="0" fontId="117" fillId="0" borderId="0" xfId="0" applyFont="1"/>
    <xf numFmtId="0" fontId="118" fillId="0" borderId="0" xfId="0" applyFont="1" applyAlignment="1">
      <alignment horizontal="center"/>
    </xf>
    <xf numFmtId="0" fontId="18" fillId="0" borderId="0" xfId="0" applyFont="1" applyAlignment="1">
      <alignment horizontal="center"/>
    </xf>
    <xf numFmtId="0" fontId="129" fillId="0" borderId="0" xfId="0" applyFont="1" applyAlignment="1"/>
    <xf numFmtId="0" fontId="130" fillId="23" borderId="0" xfId="0" applyFont="1" applyFill="1" applyAlignment="1"/>
    <xf numFmtId="0" fontId="131" fillId="17" borderId="0" xfId="0" applyFont="1" applyFill="1" applyAlignment="1"/>
    <xf numFmtId="0" fontId="23" fillId="17" borderId="0" xfId="0" applyFont="1" applyFill="1" applyAlignment="1">
      <alignment horizontal="center"/>
    </xf>
    <xf numFmtId="0" fontId="132" fillId="17" borderId="0" xfId="0" applyFont="1" applyFill="1" applyAlignment="1"/>
    <xf numFmtId="0" fontId="23" fillId="13" borderId="0" xfId="0" applyFont="1" applyFill="1" applyAlignment="1">
      <alignment horizontal="center"/>
    </xf>
    <xf numFmtId="164" fontId="21" fillId="26" borderId="0" xfId="0" applyNumberFormat="1" applyFont="1" applyFill="1" applyAlignment="1">
      <alignment horizontal="right"/>
    </xf>
    <xf numFmtId="0" fontId="21" fillId="26" borderId="0" xfId="0" applyFont="1" applyFill="1" applyAlignment="1"/>
    <xf numFmtId="0" fontId="117" fillId="26" borderId="0" xfId="0" applyFont="1" applyFill="1"/>
    <xf numFmtId="0" fontId="118" fillId="26" borderId="0" xfId="0" applyFont="1" applyFill="1" applyAlignment="1">
      <alignment horizontal="center"/>
    </xf>
    <xf numFmtId="0" fontId="18" fillId="26" borderId="0" xfId="0" applyFont="1" applyFill="1" applyAlignment="1">
      <alignment horizontal="center"/>
    </xf>
    <xf numFmtId="0" fontId="23" fillId="26" borderId="0" xfId="0" applyFont="1" applyFill="1" applyAlignment="1">
      <alignment horizontal="center"/>
    </xf>
    <xf numFmtId="0" fontId="18" fillId="26" borderId="0" xfId="0" applyFont="1" applyFill="1" applyAlignment="1">
      <alignment horizontal="center"/>
    </xf>
    <xf numFmtId="0" fontId="18" fillId="26" borderId="0" xfId="0" applyFont="1" applyFill="1" applyAlignment="1">
      <alignment horizontal="center"/>
    </xf>
    <xf numFmtId="0" fontId="8" fillId="26" borderId="0" xfId="0" applyFont="1" applyFill="1" applyAlignment="1">
      <alignment wrapText="1"/>
    </xf>
    <xf numFmtId="0" fontId="133" fillId="26" borderId="0" xfId="0" applyFont="1" applyFill="1" applyAlignment="1"/>
    <xf numFmtId="0" fontId="134" fillId="26" borderId="0" xfId="0" applyFont="1" applyFill="1" applyAlignment="1"/>
    <xf numFmtId="49" fontId="21" fillId="26" borderId="0" xfId="0" applyNumberFormat="1" applyFont="1" applyFill="1" applyAlignment="1">
      <alignment vertical="center"/>
    </xf>
    <xf numFmtId="0" fontId="21" fillId="26" borderId="0" xfId="0" applyFont="1" applyFill="1" applyAlignment="1">
      <alignment vertical="center"/>
    </xf>
    <xf numFmtId="0" fontId="21" fillId="26" borderId="0" xfId="0" applyFont="1" applyFill="1" applyAlignment="1"/>
    <xf numFmtId="0" fontId="23" fillId="26" borderId="0" xfId="0" applyFont="1" applyFill="1" applyAlignment="1">
      <alignment horizontal="center"/>
    </xf>
    <xf numFmtId="0" fontId="8" fillId="26" borderId="0" xfId="0" applyFont="1" applyFill="1" applyAlignment="1"/>
    <xf numFmtId="0" fontId="21" fillId="26" borderId="0" xfId="0" applyFont="1" applyFill="1" applyAlignment="1">
      <alignment vertical="center"/>
    </xf>
    <xf numFmtId="0" fontId="135" fillId="17" borderId="0" xfId="0" applyFont="1" applyFill="1" applyAlignment="1"/>
    <xf numFmtId="49" fontId="108" fillId="17" borderId="0" xfId="0" applyNumberFormat="1" applyFont="1" applyFill="1" applyAlignment="1">
      <alignment vertical="center" wrapText="1"/>
    </xf>
    <xf numFmtId="164" fontId="21" fillId="17" borderId="0" xfId="0" applyNumberFormat="1" applyFont="1" applyFill="1" applyAlignment="1"/>
    <xf numFmtId="0" fontId="108" fillId="17" borderId="0" xfId="0" applyFont="1" applyFill="1" applyAlignment="1">
      <alignment vertical="center"/>
    </xf>
    <xf numFmtId="0" fontId="136" fillId="17" borderId="0" xfId="0" applyFont="1" applyFill="1" applyAlignment="1"/>
    <xf numFmtId="164" fontId="108" fillId="0" borderId="0" xfId="0" applyNumberFormat="1" applyFont="1" applyAlignment="1">
      <alignment horizontal="right" vertical="center"/>
    </xf>
    <xf numFmtId="0" fontId="117" fillId="0" borderId="0" xfId="0" applyFont="1" applyAlignment="1"/>
    <xf numFmtId="0" fontId="118" fillId="0" borderId="0" xfId="0" applyFont="1" applyAlignment="1">
      <alignment horizontal="center"/>
    </xf>
    <xf numFmtId="0" fontId="18" fillId="0" borderId="0" xfId="0" applyFont="1" applyAlignment="1">
      <alignment horizontal="center"/>
    </xf>
    <xf numFmtId="0" fontId="108" fillId="0" borderId="0" xfId="0" applyFont="1" applyAlignment="1">
      <alignment wrapText="1"/>
    </xf>
    <xf numFmtId="0" fontId="137" fillId="0" borderId="0" xfId="0" applyFont="1" applyAlignment="1"/>
    <xf numFmtId="0" fontId="108" fillId="0" borderId="0" xfId="0" applyFont="1" applyAlignment="1">
      <alignment vertical="center"/>
    </xf>
    <xf numFmtId="0" fontId="138" fillId="0" borderId="0" xfId="0" applyFont="1" applyAlignment="1">
      <alignment vertical="center"/>
    </xf>
    <xf numFmtId="0" fontId="18" fillId="0" borderId="0" xfId="0" applyFont="1" applyAlignment="1">
      <alignment horizontal="center" vertical="center"/>
    </xf>
    <xf numFmtId="0" fontId="18" fillId="0" borderId="0" xfId="0" applyFont="1" applyAlignment="1">
      <alignment horizontal="center" vertical="center"/>
    </xf>
    <xf numFmtId="0" fontId="18" fillId="0" borderId="0" xfId="0" applyFont="1" applyAlignment="1">
      <alignment horizontal="center"/>
    </xf>
    <xf numFmtId="0" fontId="18" fillId="0" borderId="0" xfId="0" applyFont="1" applyAlignment="1">
      <alignment horizontal="center" vertical="center"/>
    </xf>
    <xf numFmtId="0" fontId="108" fillId="0" borderId="0" xfId="0" applyFont="1" applyAlignment="1">
      <alignment wrapText="1"/>
    </xf>
    <xf numFmtId="0" fontId="108" fillId="0" borderId="0" xfId="0" applyFont="1" applyAlignment="1">
      <alignment horizontal="right"/>
    </xf>
    <xf numFmtId="0" fontId="139" fillId="0" borderId="0" xfId="0" applyFont="1" applyAlignment="1"/>
    <xf numFmtId="0" fontId="140" fillId="0" borderId="0" xfId="0" applyFont="1" applyAlignment="1">
      <alignment horizontal="center"/>
    </xf>
    <xf numFmtId="0" fontId="141" fillId="0" borderId="0" xfId="0" applyFont="1" applyAlignment="1">
      <alignment horizontal="center"/>
    </xf>
    <xf numFmtId="0" fontId="142" fillId="0" borderId="0" xfId="0" applyFont="1" applyAlignment="1">
      <alignment horizontal="center" vertical="center"/>
    </xf>
    <xf numFmtId="0" fontId="143" fillId="10" borderId="0" xfId="0" applyFont="1" applyFill="1" applyAlignment="1">
      <alignment horizontal="center" vertical="center"/>
    </xf>
    <xf numFmtId="167" fontId="138" fillId="0" borderId="0" xfId="0" applyNumberFormat="1" applyFont="1" applyAlignment="1">
      <alignment vertical="center"/>
    </xf>
    <xf numFmtId="0" fontId="140" fillId="0" borderId="0" xfId="0" applyFont="1" applyAlignment="1">
      <alignment horizontal="center" vertical="center"/>
    </xf>
    <xf numFmtId="0" fontId="108" fillId="0" borderId="0" xfId="0" applyFont="1"/>
    <xf numFmtId="164" fontId="108" fillId="0" borderId="0" xfId="0" applyNumberFormat="1" applyFont="1" applyAlignment="1">
      <alignment horizontal="center" vertical="center"/>
    </xf>
    <xf numFmtId="0" fontId="108" fillId="0" borderId="0" xfId="0" applyFont="1" applyAlignment="1">
      <alignment horizontal="left" vertical="center"/>
    </xf>
    <xf numFmtId="0" fontId="108" fillId="0" borderId="0" xfId="0" applyFont="1" applyAlignment="1">
      <alignment vertical="center"/>
    </xf>
    <xf numFmtId="0" fontId="144" fillId="0" borderId="0" xfId="0" applyFont="1" applyAlignment="1">
      <alignment vertical="center"/>
    </xf>
    <xf numFmtId="0" fontId="108" fillId="0" borderId="0" xfId="0" applyFont="1" applyAlignment="1">
      <alignment vertical="center"/>
    </xf>
    <xf numFmtId="0" fontId="145" fillId="0" borderId="0" xfId="0" applyFont="1" applyAlignment="1">
      <alignment horizontal="center" vertical="center"/>
    </xf>
    <xf numFmtId="0" fontId="108" fillId="0" borderId="0" xfId="0" applyFont="1" applyAlignment="1">
      <alignment vertical="center" wrapText="1"/>
    </xf>
    <xf numFmtId="0" fontId="108" fillId="0" borderId="0" xfId="0" applyFont="1" applyAlignment="1">
      <alignment vertical="center" wrapText="1"/>
    </xf>
    <xf numFmtId="0" fontId="146" fillId="0" borderId="0" xfId="0" applyFont="1" applyAlignment="1">
      <alignment vertical="center"/>
    </xf>
    <xf numFmtId="0" fontId="147" fillId="0" borderId="0" xfId="0" applyFont="1" applyAlignment="1"/>
    <xf numFmtId="0" fontId="148" fillId="0" borderId="0" xfId="0" applyFont="1" applyAlignment="1"/>
    <xf numFmtId="0" fontId="149" fillId="0" borderId="0" xfId="0" applyFont="1" applyAlignment="1">
      <alignment horizontal="left" vertical="center"/>
    </xf>
    <xf numFmtId="0" fontId="21" fillId="0" borderId="0" xfId="0" applyFont="1" applyAlignment="1">
      <alignment horizontal="left" vertical="center"/>
    </xf>
    <xf numFmtId="0" fontId="59" fillId="0" borderId="0" xfId="0" applyFont="1" applyAlignment="1">
      <alignment horizontal="center" vertical="center"/>
    </xf>
    <xf numFmtId="0" fontId="150" fillId="0" borderId="0" xfId="0" applyFont="1" applyAlignment="1">
      <alignment horizontal="left" vertical="center"/>
    </xf>
    <xf numFmtId="0" fontId="61" fillId="0" borderId="0" xfId="0" applyFont="1" applyAlignment="1">
      <alignment horizontal="center" vertical="center"/>
    </xf>
    <xf numFmtId="0" fontId="62" fillId="0" borderId="0" xfId="0" applyFont="1" applyAlignment="1">
      <alignment vertical="center"/>
    </xf>
    <xf numFmtId="0" fontId="64" fillId="0" borderId="0" xfId="0" applyFont="1" applyAlignment="1">
      <alignment horizontal="center" vertical="center"/>
    </xf>
    <xf numFmtId="0" fontId="23" fillId="0" borderId="0" xfId="0" applyFont="1" applyAlignment="1">
      <alignment vertical="center"/>
    </xf>
    <xf numFmtId="0" fontId="23" fillId="5" borderId="0" xfId="0" applyFont="1" applyFill="1" applyAlignment="1">
      <alignment vertical="center"/>
    </xf>
    <xf numFmtId="49" fontId="23" fillId="0" borderId="0" xfId="0" applyNumberFormat="1" applyFont="1" applyAlignment="1">
      <alignment vertical="center"/>
    </xf>
    <xf numFmtId="164" fontId="108" fillId="17" borderId="0" xfId="0" applyNumberFormat="1" applyFont="1" applyFill="1" applyAlignment="1">
      <alignment horizontal="right" vertical="center"/>
    </xf>
    <xf numFmtId="0" fontId="138" fillId="17" borderId="0" xfId="0" applyFont="1" applyFill="1" applyAlignment="1">
      <alignment vertical="center"/>
    </xf>
    <xf numFmtId="0" fontId="145" fillId="17" borderId="0" xfId="0" applyFont="1" applyFill="1" applyAlignment="1">
      <alignment horizontal="center" vertical="center"/>
    </xf>
    <xf numFmtId="0" fontId="37" fillId="17" borderId="0" xfId="0" applyFont="1" applyFill="1" applyAlignment="1">
      <alignment horizontal="center" vertical="center"/>
    </xf>
    <xf numFmtId="0" fontId="18" fillId="17" borderId="0" xfId="0" applyFont="1" applyFill="1" applyAlignment="1">
      <alignment horizontal="center" vertical="center"/>
    </xf>
    <xf numFmtId="0" fontId="18" fillId="17" borderId="0" xfId="0" applyFont="1" applyFill="1" applyAlignment="1">
      <alignment horizontal="center" vertical="center"/>
    </xf>
    <xf numFmtId="0" fontId="18" fillId="17" borderId="0" xfId="0" applyFont="1" applyFill="1" applyAlignment="1">
      <alignment horizontal="center" vertical="center"/>
    </xf>
    <xf numFmtId="0" fontId="108" fillId="17" borderId="0" xfId="0" applyFont="1" applyFill="1" applyAlignment="1">
      <alignment vertical="center" wrapText="1"/>
    </xf>
    <xf numFmtId="0" fontId="108" fillId="17" borderId="0" xfId="0" applyFont="1" applyFill="1" applyAlignment="1">
      <alignment vertical="center" wrapText="1"/>
    </xf>
    <xf numFmtId="0" fontId="151" fillId="17" borderId="0" xfId="0" applyFont="1" applyFill="1" applyAlignment="1">
      <alignment vertical="center"/>
    </xf>
    <xf numFmtId="49" fontId="23" fillId="17" borderId="0" xfId="0" applyNumberFormat="1" applyFont="1" applyFill="1" applyAlignment="1">
      <alignment vertical="center"/>
    </xf>
    <xf numFmtId="0" fontId="108" fillId="17" borderId="0" xfId="0" applyFont="1" applyFill="1" applyAlignment="1">
      <alignment vertical="center"/>
    </xf>
    <xf numFmtId="0" fontId="152" fillId="17" borderId="0" xfId="0" applyFont="1" applyFill="1" applyAlignment="1">
      <alignment horizontal="center" vertical="center"/>
    </xf>
    <xf numFmtId="3" fontId="18" fillId="17" borderId="0" xfId="0" applyNumberFormat="1" applyFont="1" applyFill="1" applyAlignment="1">
      <alignment horizontal="center" vertical="center"/>
    </xf>
    <xf numFmtId="0" fontId="153" fillId="17" borderId="0" xfId="0" applyFont="1" applyFill="1" applyAlignment="1">
      <alignment vertical="center"/>
    </xf>
    <xf numFmtId="3" fontId="18" fillId="0" borderId="0" xfId="0" applyNumberFormat="1" applyFont="1" applyAlignment="1">
      <alignment horizontal="center" vertical="center"/>
    </xf>
    <xf numFmtId="164" fontId="108" fillId="6" borderId="0" xfId="0" applyNumberFormat="1" applyFont="1" applyFill="1" applyAlignment="1">
      <alignment horizontal="right" vertical="center"/>
    </xf>
    <xf numFmtId="0" fontId="108" fillId="6" borderId="0" xfId="0" applyFont="1" applyFill="1" applyAlignment="1">
      <alignment vertical="center"/>
    </xf>
    <xf numFmtId="0" fontId="138" fillId="6" borderId="0" xfId="0" applyFont="1" applyFill="1" applyAlignment="1">
      <alignment vertical="center"/>
    </xf>
    <xf numFmtId="0" fontId="37" fillId="6" borderId="0" xfId="0" applyFont="1" applyFill="1" applyAlignment="1">
      <alignment horizontal="center" vertical="center"/>
    </xf>
    <xf numFmtId="0" fontId="18" fillId="6" borderId="0" xfId="0" applyFont="1" applyFill="1" applyAlignment="1">
      <alignment horizontal="center" vertical="center"/>
    </xf>
    <xf numFmtId="0" fontId="18" fillId="6" borderId="0" xfId="0" applyFont="1" applyFill="1" applyAlignment="1">
      <alignment horizontal="center" vertical="center"/>
    </xf>
    <xf numFmtId="0" fontId="18" fillId="6" borderId="0" xfId="0" applyFont="1" applyFill="1" applyAlignment="1">
      <alignment horizontal="center" vertical="center"/>
    </xf>
    <xf numFmtId="0" fontId="108" fillId="6" borderId="0" xfId="0" applyFont="1" applyFill="1" applyAlignment="1">
      <alignment wrapText="1"/>
    </xf>
    <xf numFmtId="0" fontId="108" fillId="6" borderId="0" xfId="0" applyFont="1" applyFill="1" applyAlignment="1">
      <alignment wrapText="1"/>
    </xf>
    <xf numFmtId="0" fontId="154" fillId="6" borderId="0" xfId="0" applyFont="1" applyFill="1" applyAlignment="1"/>
    <xf numFmtId="49" fontId="23" fillId="6" borderId="0" xfId="0" applyNumberFormat="1" applyFont="1" applyFill="1" applyAlignment="1">
      <alignment vertical="center"/>
    </xf>
    <xf numFmtId="0" fontId="21" fillId="6" borderId="0" xfId="0" applyFont="1" applyFill="1" applyAlignment="1">
      <alignment vertical="center"/>
    </xf>
    <xf numFmtId="0" fontId="108" fillId="6" borderId="0" xfId="0" applyFont="1" applyFill="1" applyAlignment="1">
      <alignment vertical="center"/>
    </xf>
    <xf numFmtId="0" fontId="108" fillId="6" borderId="0" xfId="0" applyFont="1" applyFill="1" applyAlignment="1">
      <alignment wrapText="1"/>
    </xf>
    <xf numFmtId="0" fontId="155" fillId="6" borderId="0" xfId="0" applyFont="1" applyFill="1" applyAlignment="1"/>
    <xf numFmtId="0" fontId="108" fillId="6" borderId="0" xfId="0" applyFont="1" applyFill="1" applyAlignment="1">
      <alignment vertical="center"/>
    </xf>
    <xf numFmtId="0" fontId="140" fillId="6" borderId="0" xfId="0" applyFont="1" applyFill="1" applyAlignment="1">
      <alignment horizontal="center" vertical="center"/>
    </xf>
    <xf numFmtId="0" fontId="108" fillId="17" borderId="0" xfId="0" applyFont="1" applyFill="1" applyAlignment="1">
      <alignment vertical="center"/>
    </xf>
    <xf numFmtId="0" fontId="108" fillId="17" borderId="0" xfId="0" applyFont="1" applyFill="1" applyAlignment="1">
      <alignment wrapText="1"/>
    </xf>
    <xf numFmtId="0" fontId="156" fillId="17" borderId="0" xfId="0" applyFont="1" applyFill="1" applyAlignment="1"/>
    <xf numFmtId="164" fontId="108" fillId="28" borderId="0" xfId="0" applyNumberFormat="1" applyFont="1" applyFill="1" applyAlignment="1">
      <alignment horizontal="right" vertical="center"/>
    </xf>
    <xf numFmtId="0" fontId="108" fillId="28" borderId="0" xfId="0" applyFont="1" applyFill="1" applyAlignment="1">
      <alignment vertical="center"/>
    </xf>
    <xf numFmtId="0" fontId="138" fillId="28" borderId="0" xfId="0" applyFont="1" applyFill="1" applyAlignment="1">
      <alignment vertical="center"/>
    </xf>
    <xf numFmtId="0" fontId="37" fillId="28" borderId="0" xfId="0" applyFont="1" applyFill="1" applyAlignment="1">
      <alignment horizontal="center" vertical="center"/>
    </xf>
    <xf numFmtId="0" fontId="18" fillId="28" borderId="0" xfId="0" applyFont="1" applyFill="1" applyAlignment="1">
      <alignment horizontal="center" vertical="center"/>
    </xf>
    <xf numFmtId="0" fontId="18" fillId="28" borderId="0" xfId="0" applyFont="1" applyFill="1" applyAlignment="1">
      <alignment horizontal="center" vertical="center"/>
    </xf>
    <xf numFmtId="0" fontId="108" fillId="28" borderId="0" xfId="0" applyFont="1" applyFill="1" applyAlignment="1">
      <alignment wrapText="1"/>
    </xf>
    <xf numFmtId="0" fontId="108" fillId="28" borderId="0" xfId="0" applyFont="1" applyFill="1" applyAlignment="1">
      <alignment vertical="center"/>
    </xf>
    <xf numFmtId="0" fontId="157" fillId="28" borderId="0" xfId="0" applyFont="1" applyFill="1" applyAlignment="1"/>
    <xf numFmtId="49" fontId="23" fillId="28" borderId="0" xfId="0" applyNumberFormat="1" applyFont="1" applyFill="1" applyAlignment="1">
      <alignment vertical="center"/>
    </xf>
    <xf numFmtId="0" fontId="21" fillId="28" borderId="0" xfId="0" applyFont="1" applyFill="1" applyAlignment="1">
      <alignment vertical="center"/>
    </xf>
    <xf numFmtId="164" fontId="108" fillId="11" borderId="0" xfId="0" applyNumberFormat="1" applyFont="1" applyFill="1" applyAlignment="1">
      <alignment horizontal="right" vertical="center"/>
    </xf>
    <xf numFmtId="0" fontId="108" fillId="11" borderId="0" xfId="0" applyFont="1" applyFill="1" applyAlignment="1">
      <alignment vertical="center"/>
    </xf>
    <xf numFmtId="0" fontId="138" fillId="11" borderId="0" xfId="0" applyFont="1" applyFill="1" applyAlignment="1">
      <alignment vertical="center"/>
    </xf>
    <xf numFmtId="0" fontId="18" fillId="11" borderId="0" xfId="0" applyFont="1" applyFill="1" applyAlignment="1">
      <alignment horizontal="center" vertical="center"/>
    </xf>
    <xf numFmtId="0" fontId="18" fillId="11" borderId="0" xfId="0" applyFont="1" applyFill="1" applyAlignment="1">
      <alignment horizontal="center" vertical="center"/>
    </xf>
    <xf numFmtId="0" fontId="108" fillId="11" borderId="0" xfId="0" applyFont="1" applyFill="1" applyAlignment="1">
      <alignment wrapText="1"/>
    </xf>
    <xf numFmtId="0" fontId="108" fillId="11" borderId="0" xfId="0" applyFont="1" applyFill="1" applyAlignment="1">
      <alignment vertical="center"/>
    </xf>
    <xf numFmtId="0" fontId="158" fillId="11" borderId="0" xfId="0" applyFont="1" applyFill="1" applyAlignment="1"/>
    <xf numFmtId="49" fontId="23" fillId="11" borderId="0" xfId="0" applyNumberFormat="1" applyFont="1" applyFill="1" applyAlignment="1">
      <alignment vertical="center"/>
    </xf>
    <xf numFmtId="0" fontId="18" fillId="17" borderId="0" xfId="0" applyFont="1" applyFill="1" applyAlignment="1">
      <alignment horizontal="center" vertical="center" wrapText="1"/>
    </xf>
    <xf numFmtId="0" fontId="18" fillId="17" borderId="0" xfId="0" applyFont="1" applyFill="1" applyAlignment="1">
      <alignment horizontal="center"/>
    </xf>
    <xf numFmtId="0" fontId="21" fillId="17" borderId="9" xfId="0" applyFont="1" applyFill="1" applyBorder="1" applyAlignment="1">
      <alignment wrapText="1"/>
    </xf>
    <xf numFmtId="0" fontId="21" fillId="17" borderId="9" xfId="0" applyFont="1" applyFill="1" applyBorder="1" applyAlignment="1">
      <alignment wrapText="1"/>
    </xf>
    <xf numFmtId="0" fontId="23" fillId="17" borderId="0" xfId="0" applyFont="1" applyFill="1" applyAlignment="1">
      <alignment horizontal="center"/>
    </xf>
    <xf numFmtId="0" fontId="108" fillId="0" borderId="0" xfId="0" applyFont="1" applyAlignment="1">
      <alignment horizontal="right" vertical="center"/>
    </xf>
    <xf numFmtId="0" fontId="139" fillId="29" borderId="0" xfId="0" applyFont="1" applyFill="1" applyAlignment="1"/>
    <xf numFmtId="0" fontId="23" fillId="29" borderId="0" xfId="0" applyFont="1" applyFill="1" applyAlignment="1">
      <alignment horizontal="center"/>
    </xf>
    <xf numFmtId="0" fontId="18" fillId="9" borderId="0" xfId="0" applyFont="1" applyFill="1" applyAlignment="1">
      <alignment horizontal="center" vertical="center"/>
    </xf>
    <xf numFmtId="0" fontId="18" fillId="26" borderId="0" xfId="0" applyFont="1" applyFill="1" applyAlignment="1">
      <alignment horizontal="center" vertical="center"/>
    </xf>
    <xf numFmtId="0" fontId="159" fillId="0" borderId="0" xfId="0" applyFont="1" applyAlignment="1">
      <alignment vertical="center"/>
    </xf>
    <xf numFmtId="0" fontId="108" fillId="17" borderId="0" xfId="0" applyFont="1" applyFill="1" applyAlignment="1">
      <alignment horizontal="right" vertical="center"/>
    </xf>
    <xf numFmtId="0" fontId="108" fillId="17" borderId="0" xfId="0" applyFont="1" applyFill="1" applyAlignment="1">
      <alignment horizontal="left" vertical="center"/>
    </xf>
    <xf numFmtId="0" fontId="140" fillId="17" borderId="0" xfId="0" applyFont="1" applyFill="1" applyAlignment="1">
      <alignment horizontal="center" vertical="center"/>
    </xf>
    <xf numFmtId="0" fontId="160" fillId="17" borderId="0" xfId="0" applyFont="1" applyFill="1" applyAlignment="1">
      <alignment vertical="center"/>
    </xf>
    <xf numFmtId="0" fontId="21" fillId="17" borderId="0" xfId="0" applyFont="1" applyFill="1" applyAlignment="1">
      <alignment horizontal="center" vertical="center" wrapText="1"/>
    </xf>
    <xf numFmtId="0" fontId="161" fillId="17" borderId="0" xfId="0" applyFont="1" applyFill="1" applyAlignment="1">
      <alignment vertical="center"/>
    </xf>
    <xf numFmtId="0" fontId="18" fillId="17" borderId="0" xfId="0" applyFont="1" applyFill="1" applyAlignment="1">
      <alignment horizontal="left" vertical="center"/>
    </xf>
    <xf numFmtId="0" fontId="108" fillId="26" borderId="0" xfId="0" applyFont="1" applyFill="1" applyAlignment="1">
      <alignment horizontal="right" vertical="center"/>
    </xf>
    <xf numFmtId="0" fontId="138" fillId="26" borderId="0" xfId="0" applyFont="1" applyFill="1" applyAlignment="1">
      <alignment vertical="center"/>
    </xf>
    <xf numFmtId="0" fontId="18" fillId="26" borderId="0" xfId="0" applyFont="1" applyFill="1" applyAlignment="1">
      <alignment horizontal="center" vertical="center" wrapText="1"/>
    </xf>
    <xf numFmtId="0" fontId="18" fillId="26" borderId="0" xfId="0" applyFont="1" applyFill="1" applyAlignment="1">
      <alignment horizontal="center" vertical="center"/>
    </xf>
    <xf numFmtId="0" fontId="18" fillId="26" borderId="0" xfId="0" applyFont="1" applyFill="1" applyAlignment="1">
      <alignment horizontal="center"/>
    </xf>
    <xf numFmtId="0" fontId="21" fillId="26" borderId="0" xfId="0" applyFont="1" applyFill="1" applyAlignment="1">
      <alignment vertical="center" wrapText="1"/>
    </xf>
    <xf numFmtId="0" fontId="162" fillId="26" borderId="0" xfId="0" applyFont="1" applyFill="1" applyAlignment="1">
      <alignment vertical="center"/>
    </xf>
    <xf numFmtId="49" fontId="23" fillId="26" borderId="0" xfId="0" applyNumberFormat="1" applyFont="1" applyFill="1" applyAlignment="1">
      <alignment vertical="center"/>
    </xf>
    <xf numFmtId="0" fontId="108" fillId="26" borderId="0" xfId="0" applyFont="1" applyFill="1" applyAlignment="1">
      <alignment horizontal="left" vertical="center"/>
    </xf>
    <xf numFmtId="0" fontId="139" fillId="17" borderId="0" xfId="0" applyFont="1" applyFill="1" applyAlignment="1"/>
    <xf numFmtId="0" fontId="14" fillId="17" borderId="0" xfId="0" applyFont="1" applyFill="1" applyAlignment="1">
      <alignment horizontal="left" wrapText="1"/>
    </xf>
    <xf numFmtId="49" fontId="23" fillId="6" borderId="0" xfId="0" applyNumberFormat="1" applyFont="1" applyFill="1" applyAlignment="1">
      <alignment wrapText="1"/>
    </xf>
    <xf numFmtId="49" fontId="23" fillId="6" borderId="0" xfId="0" applyNumberFormat="1" applyFont="1" applyFill="1" applyAlignment="1">
      <alignment vertical="center" wrapText="1"/>
    </xf>
    <xf numFmtId="0" fontId="21" fillId="6" borderId="0" xfId="0" applyFont="1" applyFill="1" applyAlignment="1">
      <alignment vertical="center"/>
    </xf>
    <xf numFmtId="0" fontId="108" fillId="6" borderId="0" xfId="0" applyFont="1" applyFill="1" applyAlignment="1">
      <alignment horizontal="left" wrapText="1"/>
    </xf>
    <xf numFmtId="0" fontId="108" fillId="9" borderId="0" xfId="0" applyFont="1" applyFill="1" applyAlignment="1">
      <alignment horizontal="right" vertical="center"/>
    </xf>
    <xf numFmtId="0" fontId="108" fillId="9" borderId="0" xfId="0" applyFont="1" applyFill="1" applyAlignment="1">
      <alignment vertical="center"/>
    </xf>
    <xf numFmtId="0" fontId="138" fillId="9" borderId="0" xfId="0" applyFont="1" applyFill="1" applyAlignment="1">
      <alignment vertical="center"/>
    </xf>
    <xf numFmtId="0" fontId="145" fillId="9" borderId="0" xfId="0" applyFont="1" applyFill="1" applyAlignment="1">
      <alignment horizontal="center" vertical="center"/>
    </xf>
    <xf numFmtId="0" fontId="37" fillId="9" borderId="0" xfId="0" applyFont="1" applyFill="1" applyAlignment="1">
      <alignment horizontal="center" vertical="center"/>
    </xf>
    <xf numFmtId="0" fontId="18" fillId="9" borderId="0" xfId="0" applyFont="1" applyFill="1" applyAlignment="1">
      <alignment horizontal="center" vertical="center"/>
    </xf>
    <xf numFmtId="0" fontId="18" fillId="9" borderId="0" xfId="0" applyFont="1" applyFill="1" applyAlignment="1">
      <alignment horizontal="center" vertical="center"/>
    </xf>
    <xf numFmtId="0" fontId="108" fillId="9" borderId="0" xfId="0" applyFont="1" applyFill="1" applyAlignment="1">
      <alignment vertical="center" wrapText="1"/>
    </xf>
    <xf numFmtId="0" fontId="21" fillId="9" borderId="0" xfId="0" applyFont="1" applyFill="1" applyAlignment="1">
      <alignment vertical="center"/>
    </xf>
    <xf numFmtId="0" fontId="163" fillId="9" borderId="0" xfId="0" applyFont="1" applyFill="1" applyAlignment="1"/>
    <xf numFmtId="49" fontId="23" fillId="9" borderId="0" xfId="0" applyNumberFormat="1" applyFont="1" applyFill="1" applyAlignment="1">
      <alignment vertical="center" wrapText="1"/>
    </xf>
    <xf numFmtId="0" fontId="21" fillId="9" borderId="0" xfId="0" applyFont="1" applyFill="1" applyAlignment="1">
      <alignment vertical="center"/>
    </xf>
    <xf numFmtId="0" fontId="18" fillId="9" borderId="0" xfId="0" applyFont="1" applyFill="1" applyAlignment="1">
      <alignment horizontal="left" vertical="center"/>
    </xf>
    <xf numFmtId="0" fontId="23" fillId="0" borderId="0" xfId="0" applyFont="1" applyAlignment="1">
      <alignment horizontal="center" vertical="center"/>
    </xf>
    <xf numFmtId="0" fontId="23" fillId="9" borderId="0" xfId="0" applyFont="1" applyFill="1" applyAlignment="1">
      <alignment horizontal="center" vertical="center"/>
    </xf>
    <xf numFmtId="0" fontId="23" fillId="9" borderId="0" xfId="0" applyFont="1" applyFill="1" applyAlignment="1">
      <alignment wrapText="1"/>
    </xf>
    <xf numFmtId="0" fontId="23" fillId="0" borderId="0" xfId="0" applyFont="1" applyAlignment="1">
      <alignment vertical="center"/>
    </xf>
    <xf numFmtId="0" fontId="23" fillId="0" borderId="0" xfId="0" applyFont="1" applyAlignment="1">
      <alignment horizontal="center" vertical="center"/>
    </xf>
    <xf numFmtId="0" fontId="5" fillId="0" borderId="0" xfId="0" applyFont="1" applyAlignment="1">
      <alignment vertical="center"/>
    </xf>
    <xf numFmtId="0" fontId="5" fillId="3" borderId="0" xfId="0" applyFont="1" applyFill="1" applyAlignment="1">
      <alignment horizontal="center" vertical="center" wrapText="1"/>
    </xf>
    <xf numFmtId="0" fontId="5" fillId="3" borderId="0" xfId="0" applyFont="1" applyFill="1" applyAlignment="1">
      <alignment horizontal="center" vertical="center" wrapText="1"/>
    </xf>
    <xf numFmtId="0" fontId="19" fillId="0" borderId="0" xfId="0" applyFont="1" applyAlignment="1">
      <alignment vertical="center"/>
    </xf>
    <xf numFmtId="0" fontId="19" fillId="0" borderId="0" xfId="0" applyFont="1" applyAlignment="1">
      <alignment horizontal="center" vertical="center"/>
    </xf>
    <xf numFmtId="0" fontId="164" fillId="0" borderId="0" xfId="0" applyFont="1" applyAlignment="1">
      <alignment horizontal="center" vertical="center"/>
    </xf>
    <xf numFmtId="0" fontId="165" fillId="0" borderId="0" xfId="0" applyFont="1" applyAlignment="1">
      <alignment wrapText="1"/>
    </xf>
    <xf numFmtId="0" fontId="19" fillId="17" borderId="0" xfId="0" applyFont="1" applyFill="1" applyAlignment="1">
      <alignment vertical="center"/>
    </xf>
    <xf numFmtId="0" fontId="21" fillId="31" borderId="0" xfId="0" applyFont="1" applyFill="1" applyAlignment="1">
      <alignment vertical="center"/>
    </xf>
    <xf numFmtId="0" fontId="19" fillId="17" borderId="0" xfId="0" applyFont="1" applyFill="1" applyAlignment="1">
      <alignment horizontal="center" vertical="center"/>
    </xf>
    <xf numFmtId="0" fontId="164" fillId="17" borderId="0" xfId="0" applyFont="1" applyFill="1" applyAlignment="1">
      <alignment horizontal="center" vertical="center"/>
    </xf>
    <xf numFmtId="0" fontId="8" fillId="17" borderId="0" xfId="0" applyFont="1" applyFill="1" applyAlignment="1">
      <alignment vertical="center" wrapText="1"/>
    </xf>
    <xf numFmtId="0" fontId="166" fillId="17" borderId="0" xfId="0" applyFont="1" applyFill="1" applyAlignment="1">
      <alignment vertical="center" wrapText="1"/>
    </xf>
    <xf numFmtId="0" fontId="167" fillId="17" borderId="0" xfId="0" applyFont="1" applyFill="1" applyAlignment="1">
      <alignment wrapText="1"/>
    </xf>
    <xf numFmtId="0" fontId="19" fillId="17" borderId="0" xfId="0" applyFont="1" applyFill="1" applyAlignment="1">
      <alignment vertical="center"/>
    </xf>
    <xf numFmtId="0" fontId="21" fillId="20" borderId="0" xfId="0" applyFont="1" applyFill="1" applyAlignment="1">
      <alignment vertical="center"/>
    </xf>
    <xf numFmtId="0" fontId="19" fillId="20" borderId="0" xfId="0" applyFont="1" applyFill="1" applyAlignment="1">
      <alignment vertical="center"/>
    </xf>
    <xf numFmtId="0" fontId="19" fillId="20" borderId="0" xfId="0" applyFont="1" applyFill="1" applyAlignment="1">
      <alignment horizontal="center" vertical="center"/>
    </xf>
    <xf numFmtId="0" fontId="19" fillId="20" borderId="0" xfId="0" applyFont="1" applyFill="1" applyAlignment="1">
      <alignment horizontal="center" vertical="center"/>
    </xf>
    <xf numFmtId="0" fontId="164" fillId="20" borderId="0" xfId="0" applyFont="1" applyFill="1" applyAlignment="1">
      <alignment horizontal="center" vertical="center"/>
    </xf>
    <xf numFmtId="0" fontId="8" fillId="20" borderId="0" xfId="0" applyFont="1" applyFill="1" applyAlignment="1">
      <alignment vertical="center" wrapText="1"/>
    </xf>
    <xf numFmtId="0" fontId="168" fillId="20" borderId="0" xfId="0" applyFont="1" applyFill="1" applyAlignment="1">
      <alignment vertical="center" wrapText="1"/>
    </xf>
    <xf numFmtId="0" fontId="169" fillId="20" borderId="0" xfId="0" applyFont="1" applyFill="1" applyAlignment="1">
      <alignment wrapText="1"/>
    </xf>
    <xf numFmtId="0" fontId="21" fillId="27" borderId="0" xfId="0" applyFont="1" applyFill="1" applyAlignment="1">
      <alignment vertical="center"/>
    </xf>
    <xf numFmtId="0" fontId="19" fillId="27" borderId="0" xfId="0" applyFont="1" applyFill="1" applyAlignment="1">
      <alignment vertical="center"/>
    </xf>
    <xf numFmtId="0" fontId="21" fillId="27" borderId="0" xfId="0" applyFont="1" applyFill="1" applyAlignment="1">
      <alignment vertical="center"/>
    </xf>
    <xf numFmtId="0" fontId="19" fillId="27" borderId="0" xfId="0" applyFont="1" applyFill="1" applyAlignment="1">
      <alignment horizontal="center" vertical="center"/>
    </xf>
    <xf numFmtId="0" fontId="19" fillId="27" borderId="0" xfId="0" applyFont="1" applyFill="1" applyAlignment="1">
      <alignment horizontal="center" vertical="center"/>
    </xf>
    <xf numFmtId="0" fontId="164" fillId="27" borderId="0" xfId="0" applyFont="1" applyFill="1" applyAlignment="1">
      <alignment horizontal="center" vertical="center"/>
    </xf>
    <xf numFmtId="0" fontId="8" fillId="27" borderId="0" xfId="0" applyFont="1" applyFill="1" applyAlignment="1">
      <alignment vertical="center" wrapText="1"/>
    </xf>
    <xf numFmtId="0" fontId="21" fillId="27" borderId="0" xfId="0" applyFont="1" applyFill="1" applyAlignment="1">
      <alignment vertical="center" wrapText="1"/>
    </xf>
    <xf numFmtId="0" fontId="170" fillId="27" borderId="0" xfId="0" applyFont="1" applyFill="1" applyAlignment="1">
      <alignment vertical="center" wrapText="1"/>
    </xf>
    <xf numFmtId="0" fontId="171" fillId="27" borderId="0" xfId="0" applyFont="1" applyFill="1" applyAlignment="1">
      <alignment vertical="center" wrapText="1"/>
    </xf>
    <xf numFmtId="0" fontId="19" fillId="27" borderId="0" xfId="0" applyFont="1" applyFill="1" applyAlignment="1">
      <alignment horizontal="center" vertical="center"/>
    </xf>
    <xf numFmtId="0" fontId="21" fillId="27" borderId="0" xfId="0" applyFont="1" applyFill="1" applyAlignment="1">
      <alignment horizontal="center" vertical="center"/>
    </xf>
    <xf numFmtId="0" fontId="19" fillId="27" borderId="0" xfId="0" applyFont="1" applyFill="1" applyAlignment="1">
      <alignment vertical="center" wrapText="1"/>
    </xf>
    <xf numFmtId="0" fontId="21" fillId="27" borderId="0" xfId="0" applyFont="1" applyFill="1" applyAlignment="1">
      <alignment vertical="center" wrapText="1"/>
    </xf>
    <xf numFmtId="0" fontId="21" fillId="32" borderId="0" xfId="0" applyFont="1" applyFill="1" applyAlignment="1">
      <alignment vertical="center"/>
    </xf>
    <xf numFmtId="0" fontId="19" fillId="32" borderId="0" xfId="0" applyFont="1" applyFill="1" applyAlignment="1">
      <alignment vertical="center"/>
    </xf>
    <xf numFmtId="0" fontId="21" fillId="32" borderId="0" xfId="0" applyFont="1" applyFill="1" applyAlignment="1">
      <alignment vertical="center"/>
    </xf>
    <xf numFmtId="0" fontId="19" fillId="32" borderId="0" xfId="0" applyFont="1" applyFill="1" applyAlignment="1">
      <alignment horizontal="center" vertical="center"/>
    </xf>
    <xf numFmtId="0" fontId="21" fillId="32" borderId="0" xfId="0" applyFont="1" applyFill="1" applyAlignment="1">
      <alignment horizontal="center" vertical="center"/>
    </xf>
    <xf numFmtId="0" fontId="21" fillId="32" borderId="0" xfId="0" applyFont="1" applyFill="1" applyAlignment="1">
      <alignment vertical="center" wrapText="1"/>
    </xf>
    <xf numFmtId="0" fontId="172" fillId="32" borderId="0" xfId="0" applyFont="1" applyFill="1" applyAlignment="1">
      <alignment vertical="center" wrapText="1"/>
    </xf>
    <xf numFmtId="0" fontId="173" fillId="32" borderId="0" xfId="0" applyFont="1" applyFill="1" applyAlignment="1">
      <alignment vertical="center" wrapText="1"/>
    </xf>
    <xf numFmtId="0" fontId="19" fillId="32" borderId="0" xfId="0" applyFont="1" applyFill="1" applyAlignment="1">
      <alignment vertical="center"/>
    </xf>
    <xf numFmtId="0" fontId="21" fillId="5" borderId="0" xfId="0" applyFont="1" applyFill="1"/>
    <xf numFmtId="0" fontId="19" fillId="5" borderId="0" xfId="0" applyFont="1" applyFill="1"/>
    <xf numFmtId="0" fontId="19" fillId="5" borderId="0" xfId="0" applyFont="1" applyFill="1" applyAlignment="1">
      <alignment horizontal="center" vertical="center"/>
    </xf>
    <xf numFmtId="0" fontId="21" fillId="5" borderId="0" xfId="0" applyFont="1" applyFill="1" applyAlignment="1">
      <alignment horizontal="center"/>
    </xf>
    <xf numFmtId="0" fontId="21" fillId="5" borderId="0" xfId="0" applyFont="1" applyFill="1" applyAlignment="1">
      <alignment vertical="center"/>
    </xf>
    <xf numFmtId="0" fontId="19" fillId="14" borderId="0" xfId="0" applyFont="1" applyFill="1"/>
    <xf numFmtId="0" fontId="19" fillId="14" borderId="0" xfId="0" applyFont="1" applyFill="1" applyAlignment="1"/>
    <xf numFmtId="0" fontId="8" fillId="0" borderId="0" xfId="0" applyFont="1" applyAlignment="1">
      <alignment vertical="center"/>
    </xf>
    <xf numFmtId="0" fontId="8" fillId="0" borderId="0" xfId="0" applyFont="1" applyAlignment="1">
      <alignment horizontal="center" vertical="center"/>
    </xf>
    <xf numFmtId="0" fontId="5" fillId="3" borderId="0" xfId="0" applyFont="1" applyFill="1" applyAlignment="1">
      <alignment horizontal="center"/>
    </xf>
    <xf numFmtId="0" fontId="5" fillId="3" borderId="0" xfId="0" applyFont="1" applyFill="1" applyAlignment="1">
      <alignment horizontal="center"/>
    </xf>
    <xf numFmtId="0" fontId="18" fillId="0" borderId="0" xfId="0" applyFont="1" applyAlignment="1">
      <alignment horizontal="left" vertical="center"/>
    </xf>
    <xf numFmtId="0" fontId="18" fillId="0" borderId="0" xfId="0" applyFont="1" applyAlignment="1">
      <alignment wrapText="1"/>
    </xf>
    <xf numFmtId="0" fontId="19" fillId="0" borderId="0" xfId="0" applyFont="1" applyAlignment="1"/>
    <xf numFmtId="0" fontId="18" fillId="0" borderId="0" xfId="0" applyFont="1" applyAlignment="1">
      <alignment horizontal="left"/>
    </xf>
    <xf numFmtId="0" fontId="164" fillId="0" borderId="0" xfId="0" applyFont="1" applyAlignment="1">
      <alignment horizontal="left" wrapText="1"/>
    </xf>
    <xf numFmtId="0" fontId="164" fillId="0" borderId="0" xfId="0" applyFont="1" applyAlignment="1">
      <alignment horizontal="center"/>
    </xf>
    <xf numFmtId="0" fontId="174" fillId="0" borderId="0" xfId="0" applyFont="1"/>
    <xf numFmtId="0" fontId="21" fillId="0" borderId="0" xfId="0" applyFont="1" applyAlignment="1">
      <alignment wrapText="1"/>
    </xf>
    <xf numFmtId="0" fontId="174" fillId="0" borderId="0" xfId="0" applyFont="1" applyAlignment="1"/>
    <xf numFmtId="0" fontId="19" fillId="8" borderId="0" xfId="0" applyFont="1" applyFill="1" applyAlignment="1"/>
    <xf numFmtId="0" fontId="175" fillId="0" borderId="0" xfId="0" applyFont="1" applyAlignment="1"/>
    <xf numFmtId="0" fontId="18" fillId="0" borderId="0" xfId="0" applyFont="1" applyAlignment="1">
      <alignment horizontal="left" wrapText="1"/>
    </xf>
    <xf numFmtId="0" fontId="93" fillId="0" borderId="0" xfId="0" applyFont="1" applyAlignment="1"/>
    <xf numFmtId="0" fontId="19" fillId="12" borderId="0" xfId="0" applyFont="1" applyFill="1" applyAlignment="1"/>
    <xf numFmtId="0" fontId="18" fillId="0" borderId="0" xfId="0" applyFont="1" applyAlignment="1"/>
    <xf numFmtId="0" fontId="21" fillId="14" borderId="0" xfId="0" applyFont="1" applyFill="1" applyAlignment="1">
      <alignment wrapText="1"/>
    </xf>
    <xf numFmtId="0" fontId="21" fillId="14" borderId="0" xfId="0" applyFont="1" applyFill="1" applyAlignment="1">
      <alignment vertical="center" wrapText="1"/>
    </xf>
    <xf numFmtId="0" fontId="21" fillId="14" borderId="0" xfId="0" applyFont="1" applyFill="1" applyAlignment="1"/>
    <xf numFmtId="0" fontId="21" fillId="14" borderId="0" xfId="0" applyFont="1" applyFill="1"/>
    <xf numFmtId="0" fontId="5" fillId="33" borderId="0" xfId="0" applyFont="1" applyFill="1" applyAlignment="1">
      <alignment horizontal="center"/>
    </xf>
    <xf numFmtId="0" fontId="176" fillId="9" borderId="0" xfId="0" applyFont="1" applyFill="1" applyAlignment="1">
      <alignment horizontal="left" vertical="top"/>
    </xf>
    <xf numFmtId="0" fontId="53" fillId="9" borderId="0" xfId="0" applyFont="1" applyFill="1" applyAlignment="1">
      <alignment horizontal="left" vertical="top"/>
    </xf>
    <xf numFmtId="0" fontId="139" fillId="9" borderId="0" xfId="0" applyFont="1" applyFill="1" applyAlignment="1">
      <alignment horizontal="left"/>
    </xf>
    <xf numFmtId="0" fontId="23" fillId="9" borderId="0" xfId="0" applyFont="1" applyFill="1" applyAlignment="1">
      <alignment horizontal="left"/>
    </xf>
    <xf numFmtId="0" fontId="177" fillId="9" borderId="0" xfId="0" applyFont="1" applyFill="1" applyAlignment="1">
      <alignment horizontal="left"/>
    </xf>
    <xf numFmtId="0" fontId="178" fillId="9" borderId="0" xfId="0" applyFont="1" applyFill="1" applyAlignment="1">
      <alignment horizontal="center"/>
    </xf>
    <xf numFmtId="0" fontId="53" fillId="34" borderId="0" xfId="0" applyFont="1" applyFill="1" applyAlignment="1">
      <alignment horizontal="left" vertical="top"/>
    </xf>
    <xf numFmtId="0" fontId="139" fillId="34" borderId="0" xfId="0" applyFont="1" applyFill="1" applyAlignment="1">
      <alignment horizontal="left"/>
    </xf>
    <xf numFmtId="0" fontId="23" fillId="34" borderId="0" xfId="0" applyFont="1" applyFill="1" applyAlignment="1">
      <alignment horizontal="left"/>
    </xf>
    <xf numFmtId="0" fontId="179" fillId="34" borderId="0" xfId="0" applyFont="1" applyFill="1" applyAlignment="1">
      <alignment horizontal="left"/>
    </xf>
    <xf numFmtId="0" fontId="178" fillId="34" borderId="0" xfId="0" applyFont="1" applyFill="1" applyAlignment="1">
      <alignment horizontal="center"/>
    </xf>
    <xf numFmtId="0" fontId="21" fillId="34" borderId="0" xfId="0" applyFont="1" applyFill="1" applyAlignment="1"/>
    <xf numFmtId="0" fontId="180" fillId="34" borderId="0" xfId="0" applyFont="1" applyFill="1" applyAlignment="1">
      <alignment horizontal="left"/>
    </xf>
    <xf numFmtId="0" fontId="178" fillId="9" borderId="0" xfId="0" applyFont="1" applyFill="1" applyAlignment="1">
      <alignment horizontal="left" vertical="top"/>
    </xf>
    <xf numFmtId="0" fontId="182" fillId="9" borderId="0" xfId="0" applyFont="1" applyFill="1" applyAlignment="1">
      <alignment horizontal="left"/>
    </xf>
    <xf numFmtId="0" fontId="178" fillId="34" borderId="0" xfId="0" applyFont="1" applyFill="1" applyAlignment="1">
      <alignment horizontal="left" vertical="top"/>
    </xf>
    <xf numFmtId="0" fontId="178" fillId="14" borderId="0" xfId="0" applyFont="1" applyFill="1" applyAlignment="1">
      <alignment horizontal="left" vertical="top"/>
    </xf>
    <xf numFmtId="0" fontId="53" fillId="14" borderId="0" xfId="0" applyFont="1" applyFill="1" applyAlignment="1">
      <alignment horizontal="left" vertical="top"/>
    </xf>
    <xf numFmtId="0" fontId="139" fillId="14" borderId="0" xfId="0" applyFont="1" applyFill="1" applyAlignment="1">
      <alignment horizontal="left"/>
    </xf>
    <xf numFmtId="0" fontId="180" fillId="0" borderId="0" xfId="0" applyFont="1" applyAlignment="1">
      <alignment horizontal="left"/>
    </xf>
    <xf numFmtId="0" fontId="23" fillId="14" borderId="0" xfId="0" applyFont="1" applyFill="1" applyAlignment="1">
      <alignment horizontal="left"/>
    </xf>
    <xf numFmtId="0" fontId="183" fillId="14" borderId="0" xfId="0" applyFont="1" applyFill="1" applyAlignment="1">
      <alignment horizontal="left"/>
    </xf>
    <xf numFmtId="0" fontId="178" fillId="14" borderId="0" xfId="0" applyFont="1" applyFill="1" applyAlignment="1">
      <alignment horizontal="center"/>
    </xf>
    <xf numFmtId="0" fontId="182" fillId="9" borderId="0" xfId="0" applyFont="1" applyFill="1" applyAlignment="1">
      <alignment horizontal="left"/>
    </xf>
    <xf numFmtId="0" fontId="180" fillId="14" borderId="0" xfId="0" applyFont="1" applyFill="1" applyAlignment="1">
      <alignment horizontal="left"/>
    </xf>
    <xf numFmtId="0" fontId="184" fillId="34" borderId="0" xfId="0" applyFont="1" applyFill="1" applyAlignment="1">
      <alignment horizontal="left"/>
    </xf>
    <xf numFmtId="0" fontId="178" fillId="34" borderId="0" xfId="0" applyFont="1" applyFill="1" applyAlignment="1">
      <alignment horizontal="left"/>
    </xf>
    <xf numFmtId="0" fontId="182" fillId="34" borderId="0" xfId="0" applyFont="1" applyFill="1" applyAlignment="1">
      <alignment horizontal="left"/>
    </xf>
    <xf numFmtId="0" fontId="178" fillId="9" borderId="0" xfId="0" applyFont="1" applyFill="1" applyAlignment="1">
      <alignment horizontal="left"/>
    </xf>
    <xf numFmtId="0" fontId="53" fillId="9" borderId="0" xfId="0" applyFont="1" applyFill="1" applyAlignment="1">
      <alignment horizontal="left"/>
    </xf>
    <xf numFmtId="0" fontId="53" fillId="34" borderId="0" xfId="0" applyFont="1" applyFill="1" applyAlignment="1">
      <alignment horizontal="left"/>
    </xf>
    <xf numFmtId="0" fontId="53" fillId="9" borderId="0" xfId="0" applyFont="1" applyFill="1" applyAlignment="1">
      <alignment horizontal="left"/>
    </xf>
    <xf numFmtId="0" fontId="186" fillId="9" borderId="0" xfId="0" applyFont="1" applyFill="1" applyAlignment="1">
      <alignment horizontal="left"/>
    </xf>
    <xf numFmtId="0" fontId="187" fillId="9" borderId="0" xfId="0" applyFont="1" applyFill="1" applyAlignment="1">
      <alignment horizontal="left"/>
    </xf>
    <xf numFmtId="0" fontId="21" fillId="9" borderId="0" xfId="0" applyFont="1" applyFill="1" applyAlignment="1"/>
    <xf numFmtId="0" fontId="178" fillId="14" borderId="0" xfId="0" applyFont="1" applyFill="1" applyAlignment="1">
      <alignment horizontal="left"/>
    </xf>
    <xf numFmtId="0" fontId="188" fillId="9" borderId="0" xfId="0" applyFont="1" applyFill="1" applyAlignment="1">
      <alignment horizontal="left"/>
    </xf>
    <xf numFmtId="0" fontId="5" fillId="35" borderId="0" xfId="0" applyFont="1" applyFill="1" applyAlignment="1">
      <alignment horizontal="center"/>
    </xf>
    <xf numFmtId="0" fontId="5" fillId="35" borderId="0" xfId="0" applyFont="1" applyFill="1" applyAlignment="1">
      <alignment horizontal="center"/>
    </xf>
    <xf numFmtId="0" fontId="21" fillId="35" borderId="0" xfId="0" applyFont="1" applyFill="1" applyAlignment="1">
      <alignment horizontal="center"/>
    </xf>
    <xf numFmtId="0" fontId="5" fillId="35" borderId="0" xfId="0" applyFont="1" applyFill="1" applyAlignment="1">
      <alignment horizontal="center"/>
    </xf>
    <xf numFmtId="0" fontId="21" fillId="35" borderId="0" xfId="0" applyFont="1" applyFill="1" applyAlignment="1"/>
    <xf numFmtId="0" fontId="176" fillId="0" borderId="0" xfId="0" applyFont="1" applyAlignment="1">
      <alignment horizontal="left" vertical="top"/>
    </xf>
    <xf numFmtId="0" fontId="190" fillId="0" borderId="0" xfId="0" applyFont="1" applyAlignment="1">
      <alignment horizontal="left" vertical="center"/>
    </xf>
    <xf numFmtId="0" fontId="176" fillId="10" borderId="0" xfId="0" applyFont="1" applyFill="1" applyAlignment="1">
      <alignment horizontal="left" vertical="top"/>
    </xf>
    <xf numFmtId="0" fontId="18" fillId="10" borderId="0" xfId="0" applyFont="1" applyFill="1" applyAlignment="1">
      <alignment horizontal="left" vertical="center"/>
    </xf>
    <xf numFmtId="0" fontId="191" fillId="10" borderId="0" xfId="0" applyFont="1" applyFill="1" applyAlignment="1">
      <alignment horizontal="left" vertical="center"/>
    </xf>
    <xf numFmtId="0" fontId="93" fillId="10" borderId="0" xfId="0" applyFont="1" applyFill="1" applyAlignment="1">
      <alignment horizontal="left" vertical="center"/>
    </xf>
    <xf numFmtId="0" fontId="18" fillId="0" borderId="0" xfId="0" applyFont="1" applyAlignment="1">
      <alignment horizontal="left" vertical="center"/>
    </xf>
    <xf numFmtId="0" fontId="93" fillId="0" borderId="0" xfId="0" applyFont="1" applyAlignment="1">
      <alignment horizontal="left" vertical="center"/>
    </xf>
    <xf numFmtId="0" fontId="18" fillId="0" borderId="0" xfId="0" applyFont="1" applyAlignment="1">
      <alignment horizontal="left" vertical="center"/>
    </xf>
    <xf numFmtId="0" fontId="18" fillId="10" borderId="0" xfId="0" applyFont="1" applyFill="1" applyAlignment="1">
      <alignment horizontal="center" vertical="center"/>
    </xf>
    <xf numFmtId="0" fontId="192" fillId="10" borderId="0" xfId="0" applyFont="1" applyFill="1" applyAlignment="1">
      <alignment horizontal="left" vertical="center"/>
    </xf>
    <xf numFmtId="0" fontId="193" fillId="0" borderId="0" xfId="0" applyFont="1" applyAlignment="1">
      <alignment horizontal="left" vertical="center"/>
    </xf>
    <xf numFmtId="0" fontId="93" fillId="9" borderId="0" xfId="0" applyFont="1" applyFill="1" applyAlignment="1">
      <alignment horizontal="left" vertical="center"/>
    </xf>
    <xf numFmtId="0" fontId="178" fillId="0" borderId="0" xfId="0" applyFont="1" applyAlignment="1">
      <alignment horizontal="center"/>
    </xf>
    <xf numFmtId="0" fontId="5" fillId="36" borderId="0" xfId="0" applyFont="1" applyFill="1" applyAlignment="1">
      <alignment horizontal="center"/>
    </xf>
    <xf numFmtId="0" fontId="5" fillId="36" borderId="0" xfId="0" applyFont="1" applyFill="1" applyAlignment="1">
      <alignment horizontal="center"/>
    </xf>
    <xf numFmtId="0" fontId="21" fillId="36" borderId="0" xfId="0" applyFont="1" applyFill="1" applyAlignment="1">
      <alignment horizontal="center"/>
    </xf>
    <xf numFmtId="0" fontId="5" fillId="36" borderId="0" xfId="0" applyFont="1" applyFill="1" applyAlignment="1">
      <alignment horizontal="center"/>
    </xf>
    <xf numFmtId="0" fontId="21" fillId="36" borderId="0" xfId="0" applyFont="1" applyFill="1" applyAlignment="1"/>
    <xf numFmtId="0" fontId="196" fillId="0" borderId="0" xfId="0" applyFont="1" applyAlignment="1"/>
    <xf numFmtId="0" fontId="9" fillId="13" borderId="0" xfId="0" applyFont="1" applyFill="1" applyAlignment="1"/>
    <xf numFmtId="0" fontId="8" fillId="13" borderId="0" xfId="0" applyFont="1" applyFill="1" applyAlignment="1"/>
    <xf numFmtId="0" fontId="8" fillId="13" borderId="0" xfId="0" applyFont="1" applyFill="1"/>
    <xf numFmtId="0" fontId="197" fillId="13" borderId="0" xfId="0" applyFont="1" applyFill="1" applyAlignment="1"/>
    <xf numFmtId="0" fontId="198" fillId="13" borderId="0" xfId="0" applyFont="1" applyFill="1" applyAlignment="1"/>
    <xf numFmtId="0" fontId="8" fillId="0" borderId="0" xfId="0" applyFont="1" applyAlignment="1"/>
    <xf numFmtId="0" fontId="8" fillId="36" borderId="0" xfId="0" applyFont="1" applyFill="1"/>
    <xf numFmtId="0" fontId="21" fillId="36" borderId="0" xfId="0" applyFont="1" applyFill="1" applyAlignment="1"/>
    <xf numFmtId="0" fontId="8" fillId="36" borderId="0" xfId="0" applyFont="1" applyFill="1" applyAlignment="1"/>
    <xf numFmtId="0" fontId="19" fillId="0" borderId="0" xfId="0" applyFont="1" applyAlignment="1"/>
    <xf numFmtId="0" fontId="21" fillId="0" borderId="0" xfId="0" applyFont="1" applyAlignment="1"/>
    <xf numFmtId="0" fontId="200" fillId="0" borderId="0" xfId="0" applyFont="1" applyAlignment="1"/>
    <xf numFmtId="0" fontId="8" fillId="0" borderId="0" xfId="0" applyFont="1" applyAlignment="1"/>
    <xf numFmtId="0" fontId="93" fillId="36" borderId="0" xfId="0" applyFont="1" applyFill="1" applyAlignment="1">
      <alignment vertical="center"/>
    </xf>
    <xf numFmtId="0" fontId="8" fillId="36" borderId="0" xfId="0" applyFont="1" applyFill="1" applyAlignment="1"/>
    <xf numFmtId="0" fontId="8" fillId="36" borderId="0" xfId="0" applyFont="1" applyFill="1" applyAlignment="1">
      <alignment horizontal="left"/>
    </xf>
    <xf numFmtId="0" fontId="21" fillId="0" borderId="0" xfId="0" applyFont="1" applyAlignment="1">
      <alignment horizontal="left"/>
    </xf>
    <xf numFmtId="0" fontId="201" fillId="0" borderId="0" xfId="0" applyFont="1" applyAlignment="1">
      <alignment horizontal="left"/>
    </xf>
    <xf numFmtId="0" fontId="21" fillId="0" borderId="0" xfId="0" applyFont="1" applyAlignment="1">
      <alignment horizontal="left"/>
    </xf>
    <xf numFmtId="0" fontId="5" fillId="36" borderId="0" xfId="0" applyFont="1" applyFill="1" applyAlignment="1">
      <alignment horizontal="center"/>
    </xf>
    <xf numFmtId="0" fontId="21" fillId="36" borderId="0" xfId="0" applyFont="1" applyFill="1" applyAlignment="1">
      <alignment horizontal="center"/>
    </xf>
    <xf numFmtId="0" fontId="5" fillId="36" borderId="9" xfId="0" applyFont="1" applyFill="1" applyBorder="1" applyAlignment="1">
      <alignment horizontal="center"/>
    </xf>
    <xf numFmtId="0" fontId="19" fillId="0" borderId="9" xfId="0" applyFont="1" applyBorder="1" applyAlignment="1"/>
    <xf numFmtId="0" fontId="21" fillId="0" borderId="9" xfId="0" applyFont="1" applyBorder="1" applyAlignment="1"/>
    <xf numFmtId="0" fontId="21" fillId="27" borderId="0" xfId="0" applyFont="1" applyFill="1" applyAlignment="1"/>
    <xf numFmtId="0" fontId="19" fillId="0" borderId="0" xfId="0" applyFont="1" applyAlignment="1">
      <alignment horizontal="right"/>
    </xf>
    <xf numFmtId="3" fontId="19" fillId="0" borderId="0" xfId="0" applyNumberFormat="1" applyFont="1" applyAlignment="1">
      <alignment horizontal="right"/>
    </xf>
    <xf numFmtId="0" fontId="19" fillId="0" borderId="0" xfId="0" applyFont="1" applyAlignment="1">
      <alignment horizontal="right"/>
    </xf>
    <xf numFmtId="0" fontId="202" fillId="0" borderId="9" xfId="0" applyFont="1" applyBorder="1" applyAlignment="1"/>
    <xf numFmtId="0" fontId="21" fillId="0" borderId="9" xfId="0" applyFont="1" applyBorder="1" applyAlignment="1"/>
    <xf numFmtId="0" fontId="19" fillId="29" borderId="0" xfId="0" applyFont="1" applyFill="1" applyAlignment="1"/>
    <xf numFmtId="0" fontId="21" fillId="29" borderId="0" xfId="0" applyFont="1" applyFill="1" applyAlignment="1"/>
    <xf numFmtId="0" fontId="21" fillId="29" borderId="0" xfId="0" applyFont="1" applyFill="1" applyAlignment="1"/>
    <xf numFmtId="0" fontId="19" fillId="29" borderId="0" xfId="0" applyFont="1" applyFill="1" applyAlignment="1">
      <alignment horizontal="right"/>
    </xf>
    <xf numFmtId="3" fontId="19" fillId="29" borderId="0" xfId="0" applyNumberFormat="1" applyFont="1" applyFill="1" applyAlignment="1">
      <alignment horizontal="right"/>
    </xf>
    <xf numFmtId="0" fontId="19" fillId="29" borderId="0" xfId="0" applyFont="1" applyFill="1" applyAlignment="1">
      <alignment horizontal="right"/>
    </xf>
    <xf numFmtId="0" fontId="19" fillId="29" borderId="0" xfId="0" applyFont="1" applyFill="1" applyAlignment="1"/>
    <xf numFmtId="0" fontId="203" fillId="29" borderId="9" xfId="0" applyFont="1" applyFill="1" applyBorder="1" applyAlignment="1"/>
    <xf numFmtId="0" fontId="19" fillId="29" borderId="9" xfId="0" applyFont="1" applyFill="1" applyBorder="1" applyAlignment="1"/>
    <xf numFmtId="3" fontId="9" fillId="0" borderId="0" xfId="0" applyNumberFormat="1" applyFont="1" applyAlignment="1"/>
    <xf numFmtId="0" fontId="204" fillId="0" borderId="0" xfId="0" applyFont="1" applyAlignment="1"/>
    <xf numFmtId="0" fontId="19" fillId="29" borderId="0" xfId="0" applyFont="1" applyFill="1" applyAlignment="1"/>
    <xf numFmtId="0" fontId="8" fillId="29" borderId="0" xfId="0" applyFont="1" applyFill="1" applyAlignment="1"/>
    <xf numFmtId="0" fontId="205" fillId="29" borderId="0" xfId="0" applyFont="1" applyFill="1" applyAlignment="1"/>
    <xf numFmtId="0" fontId="8" fillId="29" borderId="0" xfId="0" applyFont="1" applyFill="1"/>
    <xf numFmtId="0" fontId="206" fillId="0" borderId="0" xfId="0" applyFont="1" applyAlignment="1"/>
    <xf numFmtId="0" fontId="5" fillId="27" borderId="0" xfId="0" applyFont="1" applyFill="1" applyAlignment="1">
      <alignment horizontal="center"/>
    </xf>
    <xf numFmtId="0" fontId="5" fillId="27" borderId="0" xfId="0" applyFont="1" applyFill="1" applyAlignment="1">
      <alignment horizontal="center"/>
    </xf>
    <xf numFmtId="0" fontId="21" fillId="27" borderId="0" xfId="0" applyFont="1" applyFill="1" applyAlignment="1">
      <alignment horizontal="center"/>
    </xf>
    <xf numFmtId="0" fontId="5" fillId="27" borderId="0" xfId="0" applyFont="1" applyFill="1" applyAlignment="1">
      <alignment horizontal="center"/>
    </xf>
    <xf numFmtId="0" fontId="21" fillId="27" borderId="0" xfId="0" applyFont="1" applyFill="1" applyAlignment="1"/>
    <xf numFmtId="0" fontId="9" fillId="29" borderId="0" xfId="0" applyFont="1" applyFill="1" applyAlignment="1"/>
    <xf numFmtId="0" fontId="21" fillId="29" borderId="0" xfId="0" applyFont="1" applyFill="1" applyAlignment="1"/>
    <xf numFmtId="0" fontId="8" fillId="29" borderId="0" xfId="0" applyFont="1" applyFill="1"/>
    <xf numFmtId="0" fontId="207" fillId="29" borderId="0" xfId="0" applyFont="1" applyFill="1" applyAlignment="1"/>
    <xf numFmtId="0" fontId="8" fillId="14" borderId="0" xfId="0" applyFont="1" applyFill="1"/>
    <xf numFmtId="0" fontId="9" fillId="14" borderId="0" xfId="0" applyFont="1" applyFill="1" applyAlignment="1"/>
    <xf numFmtId="0" fontId="8" fillId="14" borderId="0" xfId="0" applyFont="1" applyFill="1"/>
    <xf numFmtId="164" fontId="21" fillId="29" borderId="0" xfId="0" applyNumberFormat="1" applyFont="1" applyFill="1" applyAlignment="1"/>
    <xf numFmtId="164" fontId="21" fillId="0" borderId="0" xfId="0" applyNumberFormat="1" applyFont="1" applyAlignment="1"/>
    <xf numFmtId="0" fontId="8" fillId="37" borderId="0" xfId="0" applyFont="1" applyFill="1"/>
    <xf numFmtId="0" fontId="8" fillId="37" borderId="0" xfId="0" applyFont="1" applyFill="1" applyAlignment="1"/>
    <xf numFmtId="0" fontId="21" fillId="37" borderId="0" xfId="0" applyFont="1" applyFill="1" applyAlignment="1"/>
    <xf numFmtId="0" fontId="8" fillId="29" borderId="0" xfId="0" applyFont="1" applyFill="1" applyAlignment="1">
      <alignment horizontal="left"/>
    </xf>
    <xf numFmtId="0" fontId="211" fillId="29" borderId="0" xfId="0" applyFont="1" applyFill="1" applyAlignment="1"/>
    <xf numFmtId="0" fontId="114" fillId="29" borderId="0" xfId="0" applyFont="1" applyFill="1" applyAlignment="1"/>
    <xf numFmtId="0" fontId="212" fillId="0" borderId="0" xfId="0" applyFont="1" applyAlignment="1"/>
    <xf numFmtId="0" fontId="93" fillId="0" borderId="0" xfId="0" applyFont="1" applyAlignment="1">
      <alignment vertical="center"/>
    </xf>
    <xf numFmtId="0" fontId="93" fillId="10" borderId="0" xfId="0" applyFont="1" applyFill="1" applyAlignment="1">
      <alignment vertical="center"/>
    </xf>
    <xf numFmtId="0" fontId="93" fillId="10" borderId="0" xfId="0" applyFont="1" applyFill="1" applyAlignment="1"/>
    <xf numFmtId="0" fontId="8" fillId="10" borderId="0" xfId="0" applyFont="1" applyFill="1" applyAlignment="1">
      <alignment horizontal="left"/>
    </xf>
    <xf numFmtId="0" fontId="8" fillId="10" borderId="0" xfId="0" applyFont="1" applyFill="1"/>
    <xf numFmtId="0" fontId="8" fillId="10" borderId="0" xfId="0" applyFont="1" applyFill="1" applyAlignment="1"/>
    <xf numFmtId="0" fontId="213" fillId="0" borderId="0" xfId="0" applyFont="1" applyAlignment="1"/>
    <xf numFmtId="0" fontId="1" fillId="0" borderId="0" xfId="0" applyFont="1" applyAlignment="1">
      <alignment horizontal="left" vertical="center"/>
    </xf>
    <xf numFmtId="0" fontId="0" fillId="0" borderId="0" xfId="0" applyFont="1" applyAlignment="1"/>
    <xf numFmtId="0" fontId="19" fillId="0" borderId="0" xfId="0" applyFont="1" applyAlignment="1"/>
    <xf numFmtId="0" fontId="23" fillId="0" borderId="0" xfId="0" applyFont="1" applyAlignment="1"/>
    <xf numFmtId="0" fontId="26" fillId="0" borderId="0" xfId="0" applyFont="1" applyAlignment="1"/>
    <xf numFmtId="0" fontId="21" fillId="0" borderId="0" xfId="0" applyFont="1" applyAlignment="1"/>
    <xf numFmtId="0" fontId="8" fillId="0" borderId="0" xfId="0" applyFont="1"/>
    <xf numFmtId="0" fontId="32" fillId="0" borderId="0" xfId="0" applyFont="1" applyAlignment="1">
      <alignment horizontal="center" vertical="center"/>
    </xf>
    <xf numFmtId="0" fontId="8" fillId="0" borderId="0" xfId="0" applyFont="1" applyAlignment="1"/>
    <xf numFmtId="0" fontId="33" fillId="9" borderId="0" xfId="0" applyFont="1" applyFill="1" applyAlignment="1">
      <alignment horizontal="center"/>
    </xf>
    <xf numFmtId="0" fontId="34" fillId="0" borderId="0" xfId="0" applyFont="1" applyAlignment="1">
      <alignment horizontal="center" vertical="center"/>
    </xf>
    <xf numFmtId="0" fontId="18" fillId="5" borderId="0" xfId="0" applyFont="1" applyFill="1" applyAlignment="1">
      <alignment horizontal="center"/>
    </xf>
    <xf numFmtId="0" fontId="19" fillId="0" borderId="0" xfId="0" applyFont="1" applyAlignment="1">
      <alignment horizontal="center"/>
    </xf>
    <xf numFmtId="0" fontId="12" fillId="0" borderId="1" xfId="0" applyFont="1" applyBorder="1" applyAlignment="1">
      <alignment horizontal="center" vertical="center"/>
    </xf>
    <xf numFmtId="0" fontId="13" fillId="0" borderId="2" xfId="0" applyFont="1" applyBorder="1"/>
    <xf numFmtId="0" fontId="13" fillId="0" borderId="3" xfId="0" applyFont="1" applyBorder="1"/>
    <xf numFmtId="0" fontId="13" fillId="0" borderId="4" xfId="0" applyFont="1" applyBorder="1"/>
    <xf numFmtId="0" fontId="13" fillId="0" borderId="5" xfId="0" applyFont="1" applyBorder="1"/>
    <xf numFmtId="0" fontId="13" fillId="0" borderId="6" xfId="0" applyFont="1" applyBorder="1"/>
    <xf numFmtId="0" fontId="13" fillId="0" borderId="7" xfId="0" applyFont="1" applyBorder="1"/>
    <xf numFmtId="0" fontId="13" fillId="0" borderId="8" xfId="0" applyFont="1" applyBorder="1"/>
    <xf numFmtId="0" fontId="14" fillId="0" borderId="1" xfId="0" applyFont="1" applyBorder="1" applyAlignment="1">
      <alignment horizontal="left" vertical="center"/>
    </xf>
    <xf numFmtId="0" fontId="15" fillId="0" borderId="1" xfId="0" applyFont="1" applyBorder="1" applyAlignment="1">
      <alignment vertical="center"/>
    </xf>
    <xf numFmtId="0" fontId="16" fillId="0" borderId="0" xfId="0" applyFont="1" applyAlignment="1">
      <alignment horizontal="center" vertical="center"/>
    </xf>
    <xf numFmtId="0" fontId="17" fillId="0" borderId="0" xfId="0" applyFont="1" applyAlignment="1">
      <alignment horizontal="center" vertical="center"/>
    </xf>
    <xf numFmtId="0" fontId="8" fillId="0" borderId="0" xfId="0" applyFont="1" applyAlignment="1">
      <alignment horizontal="center"/>
    </xf>
    <xf numFmtId="0" fontId="9" fillId="0" borderId="0" xfId="0" applyFont="1" applyAlignment="1">
      <alignment horizontal="center"/>
    </xf>
    <xf numFmtId="0" fontId="9" fillId="0" borderId="0" xfId="0" applyFont="1" applyAlignment="1">
      <alignment horizontal="center" vertical="center"/>
    </xf>
    <xf numFmtId="0" fontId="9" fillId="6" borderId="0" xfId="0" applyFont="1" applyFill="1" applyAlignment="1">
      <alignment horizontal="center" vertical="center"/>
    </xf>
    <xf numFmtId="0" fontId="19" fillId="0" borderId="0" xfId="0" applyFont="1" applyAlignment="1">
      <alignment horizontal="center" vertical="center"/>
    </xf>
    <xf numFmtId="0" fontId="21" fillId="0" borderId="0" xfId="0" applyFont="1" applyAlignment="1">
      <alignment horizontal="center"/>
    </xf>
    <xf numFmtId="0" fontId="22" fillId="0" borderId="0" xfId="0" applyFont="1" applyAlignment="1">
      <alignment horizontal="center"/>
    </xf>
    <xf numFmtId="0" fontId="20" fillId="0" borderId="0" xfId="0" applyFont="1" applyAlignment="1">
      <alignment horizontal="center" vertical="center"/>
    </xf>
    <xf numFmtId="0" fontId="25" fillId="0" borderId="0" xfId="0" applyFont="1" applyAlignment="1">
      <alignment horizontal="center" vertical="center"/>
    </xf>
    <xf numFmtId="0" fontId="27" fillId="0" borderId="0" xfId="0" applyFont="1" applyAlignment="1">
      <alignment horizontal="center" vertical="center"/>
    </xf>
    <xf numFmtId="0" fontId="23" fillId="0" borderId="0" xfId="0" applyFont="1" applyAlignment="1">
      <alignment horizontal="center"/>
    </xf>
    <xf numFmtId="0" fontId="28" fillId="0" borderId="0" xfId="0" applyFont="1" applyAlignment="1">
      <alignment horizontal="center" vertical="center"/>
    </xf>
    <xf numFmtId="0" fontId="29" fillId="0" borderId="0" xfId="0" applyFont="1" applyAlignment="1">
      <alignment horizontal="center" vertical="center"/>
    </xf>
    <xf numFmtId="0" fontId="30" fillId="0" borderId="0" xfId="0" applyFont="1" applyAlignment="1">
      <alignment horizontal="center"/>
    </xf>
    <xf numFmtId="0" fontId="31" fillId="0" borderId="0" xfId="0" applyFont="1" applyAlignment="1">
      <alignment horizontal="center"/>
    </xf>
    <xf numFmtId="0" fontId="21" fillId="0" borderId="0" xfId="0" applyFont="1" applyAlignment="1">
      <alignment vertical="center"/>
    </xf>
    <xf numFmtId="0" fontId="14" fillId="0" borderId="0" xfId="0" applyFont="1" applyAlignment="1">
      <alignment horizontal="left" vertical="center"/>
    </xf>
    <xf numFmtId="0" fontId="21" fillId="19" borderId="0" xfId="0" applyFont="1" applyFill="1" applyAlignment="1">
      <alignment vertical="center"/>
    </xf>
    <xf numFmtId="0" fontId="21" fillId="10" borderId="0" xfId="0" applyFont="1" applyFill="1" applyAlignment="1">
      <alignment horizontal="center" vertical="center"/>
    </xf>
    <xf numFmtId="0" fontId="21" fillId="10" borderId="0" xfId="0" applyFont="1" applyFill="1" applyAlignment="1">
      <alignment vertical="center"/>
    </xf>
    <xf numFmtId="0" fontId="98" fillId="10" borderId="0" xfId="0" applyFont="1" applyFill="1" applyAlignment="1">
      <alignment vertical="center" wrapText="1"/>
    </xf>
    <xf numFmtId="0" fontId="21" fillId="10" borderId="0" xfId="0" applyFont="1" applyFill="1" applyAlignment="1">
      <alignment vertical="center" wrapText="1"/>
    </xf>
    <xf numFmtId="0" fontId="78" fillId="0" borderId="0" xfId="0" applyFont="1" applyAlignment="1">
      <alignment wrapText="1"/>
    </xf>
    <xf numFmtId="0" fontId="21" fillId="0" borderId="0" xfId="0" applyFont="1" applyAlignment="1">
      <alignment vertical="center" wrapText="1"/>
    </xf>
    <xf numFmtId="0" fontId="23" fillId="5" borderId="0" xfId="0" applyFont="1" applyFill="1" applyAlignment="1">
      <alignment horizontal="left" vertical="center"/>
    </xf>
    <xf numFmtId="0" fontId="23" fillId="10" borderId="0" xfId="0" applyFont="1" applyFill="1" applyAlignment="1">
      <alignment horizontal="left" vertical="center"/>
    </xf>
    <xf numFmtId="0" fontId="23" fillId="0" borderId="0" xfId="0" applyFont="1" applyAlignment="1">
      <alignment horizontal="left" vertical="center"/>
    </xf>
    <xf numFmtId="0" fontId="23" fillId="14" borderId="0" xfId="0" applyFont="1" applyFill="1" applyAlignment="1">
      <alignment horizontal="left" vertical="center"/>
    </xf>
    <xf numFmtId="0" fontId="21" fillId="10" borderId="0" xfId="0" applyFont="1" applyFill="1" applyAlignment="1">
      <alignment horizontal="left"/>
    </xf>
    <xf numFmtId="0" fontId="21" fillId="10" borderId="0" xfId="0" applyFont="1" applyFill="1" applyAlignment="1">
      <alignment horizontal="center"/>
    </xf>
    <xf numFmtId="0" fontId="21" fillId="10" borderId="0" xfId="0" applyFont="1" applyFill="1" applyAlignment="1"/>
    <xf numFmtId="0" fontId="96" fillId="10" borderId="0" xfId="0" applyFont="1" applyFill="1" applyAlignment="1">
      <alignment vertical="center" wrapText="1"/>
    </xf>
    <xf numFmtId="0" fontId="50" fillId="0" borderId="0" xfId="0" applyFont="1" applyAlignment="1">
      <alignment vertical="center" wrapText="1"/>
    </xf>
    <xf numFmtId="0" fontId="100" fillId="0" borderId="0" xfId="0" applyFont="1" applyAlignment="1">
      <alignment vertical="center" wrapText="1"/>
    </xf>
    <xf numFmtId="0" fontId="21" fillId="5" borderId="0" xfId="0" applyFont="1" applyFill="1" applyAlignment="1">
      <alignment horizontal="center"/>
    </xf>
    <xf numFmtId="0" fontId="21" fillId="5" borderId="0" xfId="0" applyFont="1" applyFill="1" applyAlignment="1"/>
    <xf numFmtId="0" fontId="21" fillId="5" borderId="0" xfId="0" applyFont="1" applyFill="1" applyAlignment="1">
      <alignment vertical="center" wrapText="1"/>
    </xf>
    <xf numFmtId="0" fontId="101" fillId="5" borderId="0" xfId="0" applyFont="1" applyFill="1" applyAlignment="1">
      <alignment vertical="center" wrapText="1"/>
    </xf>
    <xf numFmtId="0" fontId="23" fillId="10" borderId="0" xfId="0" applyFont="1" applyFill="1" applyAlignment="1">
      <alignment horizontal="left" vertical="center" wrapText="1"/>
    </xf>
    <xf numFmtId="0" fontId="23" fillId="9" borderId="0" xfId="0" applyFont="1" applyFill="1" applyAlignment="1">
      <alignment horizontal="left" vertical="center"/>
    </xf>
    <xf numFmtId="0" fontId="99" fillId="0" borderId="0" xfId="0" applyFont="1" applyAlignment="1">
      <alignment vertical="center" wrapText="1"/>
    </xf>
    <xf numFmtId="0" fontId="102" fillId="5" borderId="0" xfId="0" applyFont="1" applyFill="1" applyAlignment="1">
      <alignment vertical="center" wrapText="1"/>
    </xf>
    <xf numFmtId="0" fontId="40" fillId="0" borderId="0" xfId="0" applyFont="1" applyAlignment="1">
      <alignment wrapText="1"/>
    </xf>
    <xf numFmtId="0" fontId="21" fillId="0" borderId="0" xfId="0" applyFont="1" applyAlignment="1">
      <alignment wrapText="1"/>
    </xf>
    <xf numFmtId="0" fontId="107" fillId="10" borderId="0" xfId="0" applyFont="1" applyFill="1" applyAlignment="1">
      <alignment wrapText="1"/>
    </xf>
    <xf numFmtId="0" fontId="21" fillId="10" borderId="0" xfId="0" applyFont="1" applyFill="1" applyAlignment="1">
      <alignment wrapText="1"/>
    </xf>
    <xf numFmtId="0" fontId="21" fillId="0" borderId="0" xfId="0" applyFont="1" applyAlignment="1">
      <alignment horizontal="left" vertical="center"/>
    </xf>
    <xf numFmtId="0" fontId="21" fillId="10" borderId="0" xfId="0" applyFont="1" applyFill="1" applyAlignment="1">
      <alignment horizontal="left" vertical="center"/>
    </xf>
    <xf numFmtId="0" fontId="8" fillId="10" borderId="0" xfId="0" applyFont="1" applyFill="1" applyAlignment="1"/>
    <xf numFmtId="0" fontId="8" fillId="10" borderId="0" xfId="0" applyFont="1" applyFill="1" applyAlignment="1">
      <alignment vertical="center"/>
    </xf>
    <xf numFmtId="0" fontId="104" fillId="10" borderId="0" xfId="0" applyFont="1" applyFill="1" applyAlignment="1">
      <alignment wrapText="1"/>
    </xf>
    <xf numFmtId="0" fontId="21" fillId="14" borderId="0" xfId="0" applyFont="1" applyFill="1" applyAlignment="1">
      <alignment horizontal="center"/>
    </xf>
    <xf numFmtId="0" fontId="21" fillId="14" borderId="0" xfId="0" applyFont="1" applyFill="1" applyAlignment="1"/>
    <xf numFmtId="0" fontId="45" fillId="0" borderId="0" xfId="0" applyFont="1" applyAlignment="1">
      <alignment wrapText="1"/>
    </xf>
    <xf numFmtId="0" fontId="8" fillId="10" borderId="0" xfId="0" applyFont="1" applyFill="1" applyAlignment="1">
      <alignment wrapText="1"/>
    </xf>
    <xf numFmtId="0" fontId="105" fillId="10" borderId="0" xfId="0" applyFont="1" applyFill="1" applyAlignment="1">
      <alignment wrapText="1"/>
    </xf>
    <xf numFmtId="3" fontId="21" fillId="0" borderId="0" xfId="0" applyNumberFormat="1" applyFont="1" applyAlignment="1">
      <alignment horizontal="center"/>
    </xf>
    <xf numFmtId="0" fontId="21" fillId="10" borderId="0" xfId="0" applyFont="1" applyFill="1" applyAlignment="1">
      <alignment horizontal="right"/>
    </xf>
    <xf numFmtId="0" fontId="110" fillId="10" borderId="0" xfId="0" applyFont="1" applyFill="1" applyAlignment="1">
      <alignment wrapText="1"/>
    </xf>
    <xf numFmtId="0" fontId="21" fillId="5" borderId="0" xfId="0" applyFont="1" applyFill="1" applyAlignment="1">
      <alignment horizontal="left" vertical="center"/>
    </xf>
    <xf numFmtId="0" fontId="21" fillId="14" borderId="0" xfId="0" applyFont="1" applyFill="1" applyAlignment="1">
      <alignment horizontal="left" vertical="center"/>
    </xf>
    <xf numFmtId="0" fontId="18" fillId="27" borderId="0" xfId="0" applyFont="1" applyFill="1" applyAlignment="1">
      <alignment horizontal="left" vertical="center"/>
    </xf>
    <xf numFmtId="0" fontId="59" fillId="0" borderId="0" xfId="0" applyFont="1" applyAlignment="1">
      <alignment horizontal="left" vertical="center"/>
    </xf>
    <xf numFmtId="0" fontId="21" fillId="17" borderId="0" xfId="0" applyFont="1" applyFill="1" applyAlignment="1">
      <alignment vertical="center" wrapText="1"/>
    </xf>
    <xf numFmtId="0" fontId="21" fillId="17" borderId="0" xfId="0" applyFont="1" applyFill="1" applyAlignment="1">
      <alignment vertical="center"/>
    </xf>
    <xf numFmtId="0" fontId="159" fillId="0" borderId="0" xfId="0" applyFont="1" applyAlignment="1">
      <alignment vertical="center"/>
    </xf>
    <xf numFmtId="0" fontId="18" fillId="30" borderId="0" xfId="0" applyFont="1" applyFill="1" applyAlignment="1">
      <alignment horizontal="left" vertical="center"/>
    </xf>
    <xf numFmtId="0" fontId="23" fillId="0" borderId="0" xfId="0" applyFont="1" applyAlignment="1">
      <alignment vertical="center"/>
    </xf>
    <xf numFmtId="0" fontId="35" fillId="0" borderId="0" xfId="0" applyFont="1" applyAlignment="1">
      <alignment vertical="center"/>
    </xf>
    <xf numFmtId="0" fontId="37" fillId="27" borderId="0" xfId="0" applyFont="1" applyFill="1" applyAlignment="1">
      <alignment vertical="center"/>
    </xf>
    <xf numFmtId="0" fontId="37" fillId="23" borderId="0" xfId="0" applyFont="1" applyFill="1" applyAlignment="1">
      <alignment vertical="center"/>
    </xf>
    <xf numFmtId="0" fontId="37" fillId="17" borderId="0" xfId="0" applyFont="1" applyFill="1" applyAlignment="1">
      <alignment vertical="center"/>
    </xf>
    <xf numFmtId="0" fontId="21" fillId="6" borderId="0" xfId="0" applyFont="1" applyFill="1" applyAlignment="1">
      <alignment vertical="center"/>
    </xf>
    <xf numFmtId="0" fontId="35" fillId="0" borderId="0" xfId="0" applyFont="1"/>
    <xf numFmtId="0" fontId="19" fillId="17" borderId="0" xfId="0" applyFont="1" applyFill="1"/>
    <xf numFmtId="0" fontId="19" fillId="8" borderId="0" xfId="0" applyFont="1" applyFill="1"/>
    <xf numFmtId="0" fontId="18" fillId="14" borderId="0" xfId="0" applyFont="1" applyFill="1" applyAlignment="1">
      <alignment horizontal="center"/>
    </xf>
    <xf numFmtId="0" fontId="23" fillId="9" borderId="0" xfId="0" applyFont="1" applyFill="1" applyAlignment="1">
      <alignment horizontal="left"/>
    </xf>
    <xf numFmtId="0" fontId="181" fillId="9" borderId="0" xfId="0" applyFont="1" applyFill="1" applyAlignment="1">
      <alignment horizontal="left"/>
    </xf>
    <xf numFmtId="0" fontId="178" fillId="14" borderId="0" xfId="0" applyFont="1" applyFill="1" applyAlignment="1">
      <alignment horizontal="left" vertical="top"/>
    </xf>
    <xf numFmtId="0" fontId="53" fillId="9" borderId="0" xfId="0" applyFont="1" applyFill="1" applyAlignment="1">
      <alignment horizontal="left" vertical="top"/>
    </xf>
    <xf numFmtId="0" fontId="23" fillId="34" borderId="0" xfId="0" applyFont="1" applyFill="1" applyAlignment="1">
      <alignment horizontal="left"/>
    </xf>
    <xf numFmtId="0" fontId="179" fillId="34" borderId="0" xfId="0" applyFont="1" applyFill="1" applyAlignment="1">
      <alignment horizontal="left"/>
    </xf>
    <xf numFmtId="0" fontId="178" fillId="34" borderId="0" xfId="0" applyFont="1" applyFill="1" applyAlignment="1">
      <alignment horizontal="left" vertical="top"/>
    </xf>
    <xf numFmtId="0" fontId="53" fillId="34" borderId="0" xfId="0" applyFont="1" applyFill="1" applyAlignment="1">
      <alignment horizontal="left" vertical="top"/>
    </xf>
    <xf numFmtId="0" fontId="185" fillId="34" borderId="0" xfId="0" applyFont="1" applyFill="1" applyAlignment="1">
      <alignment horizontal="left"/>
    </xf>
    <xf numFmtId="0" fontId="178" fillId="34" borderId="0" xfId="0" applyFont="1" applyFill="1" applyAlignment="1">
      <alignment horizontal="left"/>
    </xf>
    <xf numFmtId="0" fontId="53" fillId="34" borderId="0" xfId="0" applyFont="1" applyFill="1" applyAlignment="1">
      <alignment horizontal="left"/>
    </xf>
    <xf numFmtId="0" fontId="139" fillId="34" borderId="0" xfId="0" applyFont="1" applyFill="1" applyAlignment="1">
      <alignment horizontal="left"/>
    </xf>
    <xf numFmtId="0" fontId="189" fillId="34" borderId="0" xfId="0" applyFont="1" applyFill="1" applyAlignment="1">
      <alignment horizontal="left"/>
    </xf>
    <xf numFmtId="0" fontId="176" fillId="34" borderId="0" xfId="0" applyFont="1" applyFill="1" applyAlignment="1">
      <alignment horizontal="left" vertical="top"/>
    </xf>
    <xf numFmtId="0" fontId="178" fillId="9" borderId="0" xfId="0" applyFont="1" applyFill="1" applyAlignment="1">
      <alignment horizontal="center"/>
    </xf>
    <xf numFmtId="0" fontId="178" fillId="9" borderId="0" xfId="0" applyFont="1" applyFill="1" applyAlignment="1">
      <alignment horizontal="left" vertical="top"/>
    </xf>
    <xf numFmtId="0" fontId="139" fillId="9" borderId="0" xfId="0" applyFont="1" applyFill="1" applyAlignment="1">
      <alignment horizontal="left"/>
    </xf>
    <xf numFmtId="0" fontId="178" fillId="9" borderId="0" xfId="0" applyFont="1" applyFill="1" applyAlignment="1">
      <alignment horizontal="left"/>
    </xf>
    <xf numFmtId="0" fontId="18" fillId="10" borderId="0" xfId="0" applyFont="1" applyFill="1" applyAlignment="1">
      <alignment horizontal="left" vertical="center"/>
    </xf>
    <xf numFmtId="0" fontId="194" fillId="10" borderId="0" xfId="0" applyFont="1" applyFill="1" applyAlignment="1">
      <alignment horizontal="left" vertical="center"/>
    </xf>
    <xf numFmtId="0" fontId="176" fillId="10" borderId="0" xfId="0" applyFont="1" applyFill="1" applyAlignment="1">
      <alignment horizontal="left" vertical="top"/>
    </xf>
    <xf numFmtId="0" fontId="18" fillId="10" borderId="0" xfId="0" applyFont="1" applyFill="1" applyAlignment="1">
      <alignment horizontal="center" vertical="center"/>
    </xf>
    <xf numFmtId="0" fontId="18" fillId="9" borderId="0" xfId="0" applyFont="1" applyFill="1" applyAlignment="1">
      <alignment horizontal="left" vertical="center"/>
    </xf>
    <xf numFmtId="0" fontId="195" fillId="9" borderId="0" xfId="0" applyFont="1" applyFill="1" applyAlignment="1">
      <alignment horizontal="left" vertical="center"/>
    </xf>
    <xf numFmtId="0" fontId="176" fillId="9" borderId="0" xfId="0" applyFont="1" applyFill="1" applyAlignment="1">
      <alignment horizontal="left" vertical="top"/>
    </xf>
    <xf numFmtId="0" fontId="18" fillId="9" borderId="0" xfId="0" applyFont="1" applyFill="1" applyAlignment="1">
      <alignment horizontal="center" vertical="center"/>
    </xf>
    <xf numFmtId="0" fontId="191" fillId="10" borderId="0" xfId="0" applyFont="1" applyFill="1" applyAlignment="1">
      <alignment horizontal="left" vertical="center"/>
    </xf>
    <xf numFmtId="0" fontId="18" fillId="0" borderId="0" xfId="0" applyFont="1" applyAlignment="1">
      <alignment horizontal="left" vertical="center"/>
    </xf>
    <xf numFmtId="0" fontId="190" fillId="0" borderId="0" xfId="0" applyFont="1" applyAlignment="1">
      <alignment horizontal="left" vertical="center"/>
    </xf>
    <xf numFmtId="0" fontId="176" fillId="0" borderId="0" xfId="0" applyFont="1" applyAlignment="1">
      <alignment horizontal="left" vertical="top"/>
    </xf>
    <xf numFmtId="0" fontId="18" fillId="0" borderId="0" xfId="0" applyFont="1" applyAlignment="1">
      <alignment horizontal="center" vertical="center"/>
    </xf>
    <xf numFmtId="0" fontId="192" fillId="10" borderId="0" xfId="0" applyFont="1" applyFill="1" applyAlignment="1">
      <alignment horizontal="left" vertical="center"/>
    </xf>
    <xf numFmtId="0" fontId="21" fillId="13" borderId="0" xfId="0" applyFont="1" applyFill="1" applyAlignment="1"/>
    <xf numFmtId="0" fontId="8" fillId="13" borderId="0" xfId="0" applyFont="1" applyFill="1"/>
    <xf numFmtId="0" fontId="8" fillId="13" borderId="0" xfId="0" applyFont="1" applyFill="1" applyAlignment="1"/>
    <xf numFmtId="0" fontId="199" fillId="13" borderId="0" xfId="0" applyFont="1" applyFill="1" applyAlignment="1"/>
    <xf numFmtId="0" fontId="129" fillId="0" borderId="0" xfId="0" applyFont="1" applyAlignment="1"/>
    <xf numFmtId="0" fontId="19" fillId="13" borderId="0" xfId="0" applyFont="1" applyFill="1" applyAlignment="1"/>
    <xf numFmtId="0" fontId="9" fillId="13" borderId="0" xfId="0" applyFont="1" applyFill="1" applyAlignment="1"/>
    <xf numFmtId="0" fontId="196" fillId="0" borderId="0" xfId="0" applyFont="1" applyAlignment="1"/>
    <xf numFmtId="0" fontId="9" fillId="0" borderId="0" xfId="0" applyFont="1" applyAlignment="1"/>
    <xf numFmtId="0" fontId="197" fillId="13" borderId="0" xfId="0" applyFont="1" applyFill="1" applyAlignment="1"/>
    <xf numFmtId="0" fontId="8" fillId="0" borderId="0" xfId="0" applyFont="1" applyAlignment="1">
      <alignment horizontal="left"/>
    </xf>
    <xf numFmtId="0" fontId="200" fillId="0" borderId="0" xfId="0" applyFont="1" applyAlignment="1"/>
    <xf numFmtId="0" fontId="8" fillId="29" borderId="0" xfId="0" applyFont="1" applyFill="1" applyAlignment="1"/>
    <xf numFmtId="0" fontId="8" fillId="29" borderId="0" xfId="0" applyFont="1" applyFill="1"/>
    <xf numFmtId="0" fontId="21" fillId="29" borderId="0" xfId="0" applyFont="1" applyFill="1" applyAlignment="1"/>
    <xf numFmtId="0" fontId="211" fillId="29" borderId="0" xfId="0" applyFont="1" applyFill="1" applyAlignment="1"/>
    <xf numFmtId="0" fontId="9" fillId="29" borderId="0" xfId="0" applyFont="1" applyFill="1" applyAlignment="1"/>
    <xf numFmtId="0" fontId="21" fillId="29" borderId="0" xfId="0" applyFont="1" applyFill="1" applyAlignment="1">
      <alignment horizontal="right"/>
    </xf>
    <xf numFmtId="0" fontId="208" fillId="29" borderId="0" xfId="0" applyFont="1" applyFill="1" applyAlignment="1"/>
    <xf numFmtId="0" fontId="19" fillId="29" borderId="0" xfId="0" applyFont="1" applyFill="1" applyAlignment="1"/>
    <xf numFmtId="0" fontId="8" fillId="29" borderId="0" xfId="0" applyFont="1" applyFill="1" applyAlignment="1">
      <alignment horizontal="left"/>
    </xf>
    <xf numFmtId="0" fontId="8" fillId="37" borderId="0" xfId="0" applyFont="1" applyFill="1" applyAlignment="1"/>
    <xf numFmtId="0" fontId="209" fillId="37" borderId="0" xfId="0" applyFont="1" applyFill="1" applyAlignment="1"/>
    <xf numFmtId="0" fontId="9" fillId="37" borderId="0" xfId="0" applyFont="1" applyFill="1" applyAlignment="1"/>
    <xf numFmtId="0" fontId="8" fillId="37" borderId="0" xfId="0" applyFont="1" applyFill="1"/>
    <xf numFmtId="0" fontId="21" fillId="37" borderId="0" xfId="0" applyFont="1" applyFill="1" applyAlignment="1"/>
    <xf numFmtId="0" fontId="207" fillId="29" borderId="0" xfId="0" applyFont="1" applyFill="1" applyAlignment="1"/>
    <xf numFmtId="0" fontId="8" fillId="14" borderId="0" xfId="0" applyFont="1" applyFill="1" applyAlignment="1"/>
    <xf numFmtId="0" fontId="8" fillId="14" borderId="0" xfId="0" applyFont="1" applyFill="1"/>
    <xf numFmtId="0" fontId="210" fillId="14" borderId="0" xfId="0" applyFont="1" applyFill="1" applyAlignment="1"/>
    <xf numFmtId="0" fontId="9" fillId="14" borderId="0" xfId="0" applyFont="1" applyFill="1" applyAlignment="1"/>
    <xf numFmtId="0" fontId="21" fillId="0" borderId="0" xfId="0" applyFont="1" applyAlignment="1">
      <alignment horizontal="right"/>
    </xf>
    <xf numFmtId="0" fontId="204" fillId="0" borderId="0" xfId="0" applyFont="1" applyAlignment="1"/>
  </cellXfs>
  <cellStyles count="1">
    <cellStyle name="Normal" xfId="0" builtinId="0"/>
  </cellStyles>
  <dxfs count="24">
    <dxf>
      <fill>
        <patternFill patternType="solid">
          <fgColor rgb="FFA4C2F4"/>
          <bgColor rgb="FFA4C2F4"/>
        </patternFill>
      </fill>
    </dxf>
    <dxf>
      <fill>
        <patternFill patternType="solid">
          <fgColor rgb="FFF4CCCC"/>
          <bgColor rgb="FFF4CCCC"/>
        </patternFill>
      </fill>
    </dxf>
    <dxf>
      <fill>
        <patternFill patternType="solid">
          <fgColor rgb="FFC9DAF8"/>
          <bgColor rgb="FFC9DAF8"/>
        </patternFill>
      </fill>
    </dxf>
    <dxf>
      <fill>
        <patternFill patternType="solid">
          <fgColor rgb="FF6D9EEB"/>
          <bgColor rgb="FF6D9EEB"/>
        </patternFill>
      </fill>
    </dxf>
    <dxf>
      <fill>
        <patternFill patternType="solid">
          <fgColor rgb="FFF4CCCC"/>
          <bgColor rgb="FFF4CCCC"/>
        </patternFill>
      </fill>
    </dxf>
    <dxf>
      <fill>
        <patternFill patternType="solid">
          <fgColor rgb="FFB4A7D6"/>
          <bgColor rgb="FFB4A7D6"/>
        </patternFill>
      </fill>
    </dxf>
    <dxf>
      <fill>
        <patternFill patternType="solid">
          <fgColor rgb="FFF4CCCC"/>
          <bgColor rgb="FFF4CCCC"/>
        </patternFill>
      </fill>
    </dxf>
    <dxf>
      <fill>
        <patternFill patternType="solid">
          <fgColor rgb="FFB4A7D6"/>
          <bgColor rgb="FFB4A7D6"/>
        </patternFill>
      </fill>
    </dxf>
    <dxf>
      <fill>
        <patternFill patternType="solid">
          <fgColor rgb="FFF4CCCC"/>
          <bgColor rgb="FFF4CCCC"/>
        </patternFill>
      </fill>
    </dxf>
    <dxf>
      <fill>
        <patternFill patternType="solid">
          <fgColor rgb="FFB4A7D6"/>
          <bgColor rgb="FFB4A7D6"/>
        </patternFill>
      </fill>
    </dxf>
    <dxf>
      <fill>
        <patternFill patternType="solid">
          <fgColor rgb="FFF4CCCC"/>
          <bgColor rgb="FFF4CCCC"/>
        </patternFill>
      </fill>
    </dxf>
    <dxf>
      <fill>
        <patternFill patternType="solid">
          <fgColor rgb="FFF85EAF"/>
          <bgColor rgb="FFF85EAF"/>
        </patternFill>
      </fill>
    </dxf>
    <dxf>
      <fill>
        <patternFill patternType="solid">
          <fgColor rgb="FFFFE599"/>
          <bgColor rgb="FFFFE599"/>
        </patternFill>
      </fill>
    </dxf>
    <dxf>
      <fill>
        <patternFill patternType="solid">
          <fgColor rgb="FFB7E1CD"/>
          <bgColor rgb="FFB7E1CD"/>
        </patternFill>
      </fill>
    </dxf>
    <dxf>
      <fill>
        <patternFill patternType="solid">
          <fgColor rgb="FFD9EAD3"/>
          <bgColor rgb="FFD9EAD3"/>
        </patternFill>
      </fill>
    </dxf>
    <dxf>
      <fill>
        <patternFill patternType="solid">
          <fgColor rgb="FFA4C2F4"/>
          <bgColor rgb="FFA4C2F4"/>
        </patternFill>
      </fill>
    </dxf>
    <dxf>
      <fill>
        <patternFill patternType="solid">
          <fgColor rgb="FFCFE2F3"/>
          <bgColor rgb="FFCFE2F3"/>
        </patternFill>
      </fill>
    </dxf>
    <dxf>
      <fill>
        <patternFill patternType="solid">
          <fgColor rgb="FFB7E1CD"/>
          <bgColor rgb="FFB7E1CD"/>
        </patternFill>
      </fill>
    </dxf>
    <dxf>
      <fill>
        <patternFill patternType="solid">
          <fgColor rgb="FFD9EAD3"/>
          <bgColor rgb="FFD9EAD3"/>
        </patternFill>
      </fill>
    </dxf>
    <dxf>
      <fill>
        <patternFill patternType="solid">
          <fgColor rgb="FFC9DAF8"/>
          <bgColor rgb="FFC9DAF8"/>
        </patternFill>
      </fill>
    </dxf>
    <dxf>
      <fill>
        <patternFill patternType="solid">
          <fgColor rgb="FFC9DAF8"/>
          <bgColor rgb="FFC9DAF8"/>
        </patternFill>
      </fill>
    </dxf>
    <dxf>
      <fill>
        <patternFill patternType="solid">
          <fgColor rgb="FFC9DAF8"/>
          <bgColor rgb="FFC9DAF8"/>
        </patternFill>
      </fill>
    </dxf>
    <dxf>
      <fill>
        <patternFill patternType="solid">
          <fgColor rgb="FFC9DAF8"/>
          <bgColor rgb="FFC9DAF8"/>
        </patternFill>
      </fill>
    </dxf>
    <dxf>
      <fill>
        <patternFill patternType="solid">
          <fgColor rgb="FFC9DAF8"/>
          <bgColor rgb="FFC9DAF8"/>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rack.thailandpost.co.th/?trackNumber=OB219703196TH" TargetMode="External"/><Relationship Id="rId3" Type="http://schemas.openxmlformats.org/officeDocument/2006/relationships/hyperlink" Target="https://track.thailandpost.co.th/?trackNumber=OB219703236TH" TargetMode="External"/><Relationship Id="rId7" Type="http://schemas.openxmlformats.org/officeDocument/2006/relationships/hyperlink" Target="https://track.thailandpost.co.th/?trackNumber=RL265659163TH" TargetMode="External"/><Relationship Id="rId2" Type="http://schemas.openxmlformats.org/officeDocument/2006/relationships/hyperlink" Target="https://track.thailandpost.co.th/?trackNumber=OB219703240TH" TargetMode="External"/><Relationship Id="rId1" Type="http://schemas.openxmlformats.org/officeDocument/2006/relationships/hyperlink" Target="https://track.thailandpost.co.th/?trackNumber=OB219703253TH" TargetMode="External"/><Relationship Id="rId6" Type="http://schemas.openxmlformats.org/officeDocument/2006/relationships/hyperlink" Target="https://track.thailandpost.co.th/?trackNumber=OB219703219TH" TargetMode="External"/><Relationship Id="rId11" Type="http://schemas.openxmlformats.org/officeDocument/2006/relationships/hyperlink" Target="https://track.thailandpost.co.th/?trackNumber=RL265659146TH" TargetMode="External"/><Relationship Id="rId5" Type="http://schemas.openxmlformats.org/officeDocument/2006/relationships/hyperlink" Target="https://track.thailandpost.co.th/?trackNumber=OB219703222TH" TargetMode="External"/><Relationship Id="rId10" Type="http://schemas.openxmlformats.org/officeDocument/2006/relationships/hyperlink" Target="https://track.thailandpost.co.th/?trackNumber=OB219703205TH" TargetMode="External"/><Relationship Id="rId4" Type="http://schemas.openxmlformats.org/officeDocument/2006/relationships/hyperlink" Target="https://track.thailandpost.co.th/?trackNumber=OB219703182TH" TargetMode="External"/><Relationship Id="rId9" Type="http://schemas.openxmlformats.org/officeDocument/2006/relationships/hyperlink" Target="https://track.thailandpost.co.th/?trackNumber=RL265659150TH"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twitter.com/juliliniji/status/1471809636239953922?s=20" TargetMode="External"/><Relationship Id="rId13" Type="http://schemas.openxmlformats.org/officeDocument/2006/relationships/hyperlink" Target="https://twitter.com/_juniva/status/1481460998942834695?s=20" TargetMode="External"/><Relationship Id="rId3" Type="http://schemas.openxmlformats.org/officeDocument/2006/relationships/hyperlink" Target="https://twitter.com/_juniva/status/1474734439297024000?s=21" TargetMode="External"/><Relationship Id="rId7" Type="http://schemas.openxmlformats.org/officeDocument/2006/relationships/hyperlink" Target="https://twitter.com/_juniva/status/1485956921375227911?s=20" TargetMode="External"/><Relationship Id="rId12" Type="http://schemas.openxmlformats.org/officeDocument/2006/relationships/hyperlink" Target="https://twitter.com/_juniva/status/1477537477640347650?s=20" TargetMode="External"/><Relationship Id="rId2" Type="http://schemas.openxmlformats.org/officeDocument/2006/relationships/hyperlink" Target="https://twitter.com/hashtag/junivaupdate?src=hashtag_click&amp;f=live" TargetMode="External"/><Relationship Id="rId1" Type="http://schemas.openxmlformats.org/officeDocument/2006/relationships/hyperlink" Target="https://twitter.com/hashtag/junivaupdate?src=hashtag_click&amp;f=live" TargetMode="External"/><Relationship Id="rId6" Type="http://schemas.openxmlformats.org/officeDocument/2006/relationships/hyperlink" Target="https://twitter.com/_juniva/status/1490664793472405505?s=20&amp;t=aSaNKlr1-NbXv0A5Sx8GHg" TargetMode="External"/><Relationship Id="rId11" Type="http://schemas.openxmlformats.org/officeDocument/2006/relationships/hyperlink" Target="https://twitter.com/_juniva/status/1476589793731497988?s=20" TargetMode="External"/><Relationship Id="rId5" Type="http://schemas.openxmlformats.org/officeDocument/2006/relationships/hyperlink" Target="https://twitter.com/_juniva/status/1466285285512077312?s=20" TargetMode="External"/><Relationship Id="rId10" Type="http://schemas.openxmlformats.org/officeDocument/2006/relationships/hyperlink" Target="https://twitter.com/_juniva/status/1489483453565640704?s=20&amp;t=aSaNKlr1-NbXv0A5Sx8GHg" TargetMode="External"/><Relationship Id="rId4" Type="http://schemas.openxmlformats.org/officeDocument/2006/relationships/hyperlink" Target="https://twitter.com/_juniva/status/1481898049371017220?s=20" TargetMode="External"/><Relationship Id="rId9" Type="http://schemas.openxmlformats.org/officeDocument/2006/relationships/hyperlink" Target="https://twitter.com/_juniva/status/1469490301827907584?s=20" TargetMode="External"/><Relationship Id="rId14" Type="http://schemas.openxmlformats.org/officeDocument/2006/relationships/hyperlink" Target="https://twitter.com/_juniva/status/1485956921375227911?s=20"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drive.google.com/open?id=1Z9Y_6OiX83GL654rnmiN2sp5ezKG6nx2" TargetMode="External"/><Relationship Id="rId2" Type="http://schemas.openxmlformats.org/officeDocument/2006/relationships/hyperlink" Target="https://drive.google.com/open?id=1QWW0ko59UqDpxzM6FFZpV--QR8q9gb7R" TargetMode="External"/><Relationship Id="rId1" Type="http://schemas.openxmlformats.org/officeDocument/2006/relationships/hyperlink" Target="https://drive.google.com/open?id=1dcZjYJ_rJVALj8omkda6O9aTuBoBjNhH" TargetMode="External"/><Relationship Id="rId5" Type="http://schemas.openxmlformats.org/officeDocument/2006/relationships/hyperlink" Target="https://drive.google.com/open?id=1A8QKaFj8Hocbi33C4QU2W_IrSWOoH-Ns" TargetMode="External"/><Relationship Id="rId4" Type="http://schemas.openxmlformats.org/officeDocument/2006/relationships/hyperlink" Target="https://drive.google.com/open?id=1q1O_CAFU3yWkGmc3cYu5-e2-T7v0bQhq"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drive.google.com/open?id=1PAQW3E0I85-m89P5QKRPIKWPpqUx1_Pz" TargetMode="External"/><Relationship Id="rId18" Type="http://schemas.openxmlformats.org/officeDocument/2006/relationships/hyperlink" Target="https://drive.google.com/open?id=1nywNb0f-U0a5WmZGOxO_CKOTcU5NHSx4" TargetMode="External"/><Relationship Id="rId26" Type="http://schemas.openxmlformats.org/officeDocument/2006/relationships/hyperlink" Target="https://drive.google.com/open?id=1BHISs33eZFydtVl5kc9qfuX-a4SIC5YU" TargetMode="External"/><Relationship Id="rId39" Type="http://schemas.openxmlformats.org/officeDocument/2006/relationships/hyperlink" Target="https://drive.google.com/open?id=1qsDf3CnFdbPcbCx3CPKsJBanM-2uyCng" TargetMode="External"/><Relationship Id="rId21" Type="http://schemas.openxmlformats.org/officeDocument/2006/relationships/hyperlink" Target="https://drive.google.com/open?id=1_JRmsGIE3Cx9RqS2cnt9JLgqGQehO07_" TargetMode="External"/><Relationship Id="rId34" Type="http://schemas.openxmlformats.org/officeDocument/2006/relationships/hyperlink" Target="https://drive.google.com/open?id=141lLrfiU8uIaTx9DeviTPOTjHdtXfOh_" TargetMode="External"/><Relationship Id="rId42" Type="http://schemas.openxmlformats.org/officeDocument/2006/relationships/hyperlink" Target="https://drive.google.com/open?id=15ZyoYgeixI4nsN4QIggbUp-cbJar4GEo" TargetMode="External"/><Relationship Id="rId7" Type="http://schemas.openxmlformats.org/officeDocument/2006/relationships/hyperlink" Target="https://drive.google.com/open?id=12btFZtFywVT3sCN-s8Ny8VAYOqsZvI3A" TargetMode="External"/><Relationship Id="rId2" Type="http://schemas.openxmlformats.org/officeDocument/2006/relationships/hyperlink" Target="https://drive.google.com/open?id=1aSCzJjjaTW_WItiEpfwR1ekuB4JDyWpw" TargetMode="External"/><Relationship Id="rId16" Type="http://schemas.openxmlformats.org/officeDocument/2006/relationships/hyperlink" Target="https://drive.google.com/open?id=1iceuOdXbrBFvyQx8kJTXNnz1dDhbEca6" TargetMode="External"/><Relationship Id="rId20" Type="http://schemas.openxmlformats.org/officeDocument/2006/relationships/hyperlink" Target="https://drive.google.com/open?id=1IcsB0TKCZY0DXrk13wQfFOaVGkXCf7bB" TargetMode="External"/><Relationship Id="rId29" Type="http://schemas.openxmlformats.org/officeDocument/2006/relationships/hyperlink" Target="https://drive.google.com/open?id=19Y_Efo_YropLEbx1R1TyPMWhF7AL_Uba" TargetMode="External"/><Relationship Id="rId41" Type="http://schemas.openxmlformats.org/officeDocument/2006/relationships/hyperlink" Target="https://drive.google.com/file/d/1O6WQ7rcLqduob3u4j8AAnTSPKComcRFj/view?usp=sharing" TargetMode="External"/><Relationship Id="rId1" Type="http://schemas.openxmlformats.org/officeDocument/2006/relationships/hyperlink" Target="https://drive.google.com/open?id=12QlQVTIWwhJ_zQqCH7X7DKKljCaLPRjZ" TargetMode="External"/><Relationship Id="rId6" Type="http://schemas.openxmlformats.org/officeDocument/2006/relationships/hyperlink" Target="https://drive.google.com/open?id=1PkYffKi588VCgB1N85s9JjuMAfZI_LBo" TargetMode="External"/><Relationship Id="rId11" Type="http://schemas.openxmlformats.org/officeDocument/2006/relationships/hyperlink" Target="https://drive.google.com/open?id=1oX-L6uGv0frYBycY7vLVdpphbo1yGmEH" TargetMode="External"/><Relationship Id="rId24" Type="http://schemas.openxmlformats.org/officeDocument/2006/relationships/hyperlink" Target="https://drive.google.com/open?id=1nmLiybY6rOQ8jf4kJJepZ-TL8hpxKhvp" TargetMode="External"/><Relationship Id="rId32" Type="http://schemas.openxmlformats.org/officeDocument/2006/relationships/hyperlink" Target="https://drive.google.com/open?id=1ek6kM8f9xEdBn9lB0NKRS_EAnQr_ON3b" TargetMode="External"/><Relationship Id="rId37" Type="http://schemas.openxmlformats.org/officeDocument/2006/relationships/hyperlink" Target="https://drive.google.com/open?id=1hY3Tgtd9HvWoClTG24o1H2RnAOYI0aTa" TargetMode="External"/><Relationship Id="rId40" Type="http://schemas.openxmlformats.org/officeDocument/2006/relationships/hyperlink" Target="https://drive.google.com/open?id=1Sb4aG-2OAgxP9en5uwqft15nKyr_U5o3" TargetMode="External"/><Relationship Id="rId5" Type="http://schemas.openxmlformats.org/officeDocument/2006/relationships/hyperlink" Target="https://drive.google.com/open?id=1vejz6Cu56jCuyfN8abWjAtNcfZSr-04z" TargetMode="External"/><Relationship Id="rId15" Type="http://schemas.openxmlformats.org/officeDocument/2006/relationships/hyperlink" Target="https://drive.google.com/open?id=1O_He4jpSzl7j_sKyIeECb8eaW6sFHXh0" TargetMode="External"/><Relationship Id="rId23" Type="http://schemas.openxmlformats.org/officeDocument/2006/relationships/hyperlink" Target="https://drive.google.com/open?id=1hGQICbYIJF8H3mo4OJlbGqty7Gg1IiWj" TargetMode="External"/><Relationship Id="rId28" Type="http://schemas.openxmlformats.org/officeDocument/2006/relationships/hyperlink" Target="https://drive.google.com/open?id=1KWgYQAv0XJAZkVzH0D-HoMv76DThUAs3" TargetMode="External"/><Relationship Id="rId36" Type="http://schemas.openxmlformats.org/officeDocument/2006/relationships/hyperlink" Target="https://drive.google.com/open?id=18uMovVLhOC4V80bHFb75Osvp9uecKpqB" TargetMode="External"/><Relationship Id="rId10" Type="http://schemas.openxmlformats.org/officeDocument/2006/relationships/hyperlink" Target="https://drive.google.com/open?id=1fV9UaoKTtCP_-Om6HDZMrLC07BsLV2Ux" TargetMode="External"/><Relationship Id="rId19" Type="http://schemas.openxmlformats.org/officeDocument/2006/relationships/hyperlink" Target="https://drive.google.com/open?id=1K1zR4p7KEc-3pfsSYUrc3sLc2vpmmcfs" TargetMode="External"/><Relationship Id="rId31" Type="http://schemas.openxmlformats.org/officeDocument/2006/relationships/hyperlink" Target="https://drive.google.com/open?id=1bmJbe_XQ4MohJStQgrob5lq_aiJN3O0o" TargetMode="External"/><Relationship Id="rId4" Type="http://schemas.openxmlformats.org/officeDocument/2006/relationships/hyperlink" Target="https://drive.google.com/open?id=1F_TcJEYzOuAm-rYBrOwpWvOxJZiYrkss" TargetMode="External"/><Relationship Id="rId9" Type="http://schemas.openxmlformats.org/officeDocument/2006/relationships/hyperlink" Target="https://drive.google.com/open?id=12JrV_lSzLdCYKMyVcXz6nWjDfjRU3WxK" TargetMode="External"/><Relationship Id="rId14" Type="http://schemas.openxmlformats.org/officeDocument/2006/relationships/hyperlink" Target="https://drive.google.com/open?id=1R_2Kjc6DSu-kAXN8xSjCOLfwObeoPlR0" TargetMode="External"/><Relationship Id="rId22" Type="http://schemas.openxmlformats.org/officeDocument/2006/relationships/hyperlink" Target="https://drive.google.com/open?id=12z1bxlpGjoXsHLg5MxkYtrrAARW9nKUL" TargetMode="External"/><Relationship Id="rId27" Type="http://schemas.openxmlformats.org/officeDocument/2006/relationships/hyperlink" Target="https://drive.google.com/open?id=1vJbT-SGBC8VMz4EI1g2KwlGeKQ5XZ8Ts" TargetMode="External"/><Relationship Id="rId30" Type="http://schemas.openxmlformats.org/officeDocument/2006/relationships/hyperlink" Target="https://drive.google.com/open?id=1xnWdVmM7XoMIBSrU5fo9P2hhm1HwFjvK" TargetMode="External"/><Relationship Id="rId35" Type="http://schemas.openxmlformats.org/officeDocument/2006/relationships/hyperlink" Target="https://drive.google.com/open?id=1peBW5DIk2fpNRFIJVHjyhFBd1EyFKne4" TargetMode="External"/><Relationship Id="rId43" Type="http://schemas.openxmlformats.org/officeDocument/2006/relationships/hyperlink" Target="https://drive.google.com/open?id=1ZPUIdnxqqy9oq-M-gPAe9ByruQz9-pIp" TargetMode="External"/><Relationship Id="rId8" Type="http://schemas.openxmlformats.org/officeDocument/2006/relationships/hyperlink" Target="https://drive.google.com/file/d/1mkstTHoDsy8SxJIQ2lQacBbgzN50JGlD/view?usp=sharing" TargetMode="External"/><Relationship Id="rId3" Type="http://schemas.openxmlformats.org/officeDocument/2006/relationships/hyperlink" Target="https://drive.google.com/open?id=1nbt2OVeaDoqK945OCVy3HwuNzilV3TxX" TargetMode="External"/><Relationship Id="rId12" Type="http://schemas.openxmlformats.org/officeDocument/2006/relationships/hyperlink" Target="https://drive.google.com/open?id=1wVbMey-ZlsSyQ-eZqUzMNC__nlAyBPGo" TargetMode="External"/><Relationship Id="rId17" Type="http://schemas.openxmlformats.org/officeDocument/2006/relationships/hyperlink" Target="https://drive.google.com/open?id=1lSjLiJ_2RBE191gUtd1JG_cbVMot9RSS" TargetMode="External"/><Relationship Id="rId25" Type="http://schemas.openxmlformats.org/officeDocument/2006/relationships/hyperlink" Target="https://drive.google.com/open?id=19yIbY4BlJgkBhCUMRAjLeyeKFG4eDLUq" TargetMode="External"/><Relationship Id="rId33" Type="http://schemas.openxmlformats.org/officeDocument/2006/relationships/hyperlink" Target="https://drive.google.com/open?id=1h3VIYDuUz-f2wu1Uwjo0pxRAo44CaUxw" TargetMode="External"/><Relationship Id="rId38" Type="http://schemas.openxmlformats.org/officeDocument/2006/relationships/hyperlink" Target="https://drive.google.com/open?id=1H15RdVRA9T8Zl-i87wVa6KwkV3egNX7D"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rive.google.com/open?id=1f4fQZ3yJkgPR7vOLKdU-0nhPTZPn1N4G" TargetMode="External"/><Relationship Id="rId2" Type="http://schemas.openxmlformats.org/officeDocument/2006/relationships/hyperlink" Target="https://drive.google.com/open?id=1b4xql6DfrpqJzMckHRnTeE4ZV0YWMWO0" TargetMode="External"/><Relationship Id="rId1" Type="http://schemas.openxmlformats.org/officeDocument/2006/relationships/hyperlink" Target="https://drive.google.com/open?id=15UsBKXuES34I0JewwTdVBcrZQiO1_dw2"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drive.google.com/open?id=1S0L6Bq8RXy7StcAkBI_PzN-dPeFt4_rQ" TargetMode="External"/><Relationship Id="rId2" Type="http://schemas.openxmlformats.org/officeDocument/2006/relationships/hyperlink" Target="https://drive.google.com/open?id=1Ku6SwHpEqRQdvJwxT9_Z_wXfk1yuJlSo" TargetMode="External"/><Relationship Id="rId1" Type="http://schemas.openxmlformats.org/officeDocument/2006/relationships/hyperlink" Target="https://drive.google.com/open?id=1NzppyCHBBwarWa6gCXw_hzgSvomrCv38" TargetMode="External"/><Relationship Id="rId6" Type="http://schemas.openxmlformats.org/officeDocument/2006/relationships/hyperlink" Target="https://drive.google.com/open?id=1oYvp9TbAdxoOnvwpg5uIwqOD4B-5dVi-" TargetMode="External"/><Relationship Id="rId5" Type="http://schemas.openxmlformats.org/officeDocument/2006/relationships/hyperlink" Target="https://drive.google.com/open?id=1LCCke_r4idClRuLSeD4b6GFJTvNIRiLx" TargetMode="External"/><Relationship Id="rId4" Type="http://schemas.openxmlformats.org/officeDocument/2006/relationships/hyperlink" Target="https://drive.google.com/open?id=1KqXboA4oz03Fya0rsd7GfFJsvdIqfN7C"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drive.google.com/open?id=1_nC4hJdAS_0E5IHMqpt0Jbu_v6mi4jv_" TargetMode="External"/><Relationship Id="rId21" Type="http://schemas.openxmlformats.org/officeDocument/2006/relationships/hyperlink" Target="https://drive.google.com/open?id=1I5AgSVYNjxm4BJbs7yl4-UfQWYD3he_c" TargetMode="External"/><Relationship Id="rId34" Type="http://schemas.openxmlformats.org/officeDocument/2006/relationships/hyperlink" Target="https://drive.google.com/open?id=1AOR_4ciCLFVMTSQ8iGMjRbZNxM3IO-qZ" TargetMode="External"/><Relationship Id="rId42" Type="http://schemas.openxmlformats.org/officeDocument/2006/relationships/hyperlink" Target="https://drive.google.com/open?id=1SAgJxH1CHIw2070UN4qiqMBO3Ox1dpbz" TargetMode="External"/><Relationship Id="rId47" Type="http://schemas.openxmlformats.org/officeDocument/2006/relationships/hyperlink" Target="https://drive.google.com/open?id=1og34gkVmqe-1hE28X_yd-2NtmycANyGj" TargetMode="External"/><Relationship Id="rId50" Type="http://schemas.openxmlformats.org/officeDocument/2006/relationships/hyperlink" Target="https://drive.google.com/open?id=1DmMkjg5TisPMl9ijqZWBdmhw90qQw9Nv" TargetMode="External"/><Relationship Id="rId55" Type="http://schemas.openxmlformats.org/officeDocument/2006/relationships/hyperlink" Target="https://drive.google.com/open?id=1G4lU9pZriThtRNqucq3_o6liW5VImW3R" TargetMode="External"/><Relationship Id="rId63" Type="http://schemas.openxmlformats.org/officeDocument/2006/relationships/hyperlink" Target="https://drive.google.com/open?id=1ncN0MRwOReYTKRbgi0j1O73E8_Q-zVe_" TargetMode="External"/><Relationship Id="rId7" Type="http://schemas.openxmlformats.org/officeDocument/2006/relationships/hyperlink" Target="https://drive.google.com/open?id=1WHm4tS6pBKGzK9ow2z7IHfT5AeMegfev" TargetMode="External"/><Relationship Id="rId2" Type="http://schemas.openxmlformats.org/officeDocument/2006/relationships/hyperlink" Target="https://drive.google.com/open?id=1Vq7eEfldIiLlJeZmjQrdejAcmkI7DY96" TargetMode="External"/><Relationship Id="rId16" Type="http://schemas.openxmlformats.org/officeDocument/2006/relationships/hyperlink" Target="https://drive.google.com/open?id=18ANHmbGflXOmAdbjtDxqywGyvkCPH8Nd" TargetMode="External"/><Relationship Id="rId29" Type="http://schemas.openxmlformats.org/officeDocument/2006/relationships/hyperlink" Target="https://drive.google.com/open?id=1e1W_qwTiYXuUAOG7krTtVi0JftuS-iST" TargetMode="External"/><Relationship Id="rId11" Type="http://schemas.openxmlformats.org/officeDocument/2006/relationships/hyperlink" Target="https://drive.google.com/open?id=13hWoQvh7hM4aau_B-xdt57sr6tnStOr_" TargetMode="External"/><Relationship Id="rId24" Type="http://schemas.openxmlformats.org/officeDocument/2006/relationships/hyperlink" Target="https://drive.google.com/open?id=15OCZFGCFZ7gLCf5ZqaUFXLHo5acCWzJC" TargetMode="External"/><Relationship Id="rId32" Type="http://schemas.openxmlformats.org/officeDocument/2006/relationships/hyperlink" Target="https://drive.google.com/open?id=1a8hnQsKvBzyuti7yDUlZPDvWX-2v0nYs" TargetMode="External"/><Relationship Id="rId37" Type="http://schemas.openxmlformats.org/officeDocument/2006/relationships/hyperlink" Target="https://drive.google.com/open?id=13JtFa1knNE-kxdLVNBh1N2VpYCMWF5eR" TargetMode="External"/><Relationship Id="rId40" Type="http://schemas.openxmlformats.org/officeDocument/2006/relationships/hyperlink" Target="https://drive.google.com/open?id=15JSMMPqov6LtW4piArIexGF0FCQsZ0wc" TargetMode="External"/><Relationship Id="rId45" Type="http://schemas.openxmlformats.org/officeDocument/2006/relationships/hyperlink" Target="https://drive.google.com/open?id=1CdZMTmbO1cxNgTTNOTuAT5j8ekhM0jrT" TargetMode="External"/><Relationship Id="rId53" Type="http://schemas.openxmlformats.org/officeDocument/2006/relationships/hyperlink" Target="https://drive.google.com/open?id=10lHrG8AuyACVlt4qNEC4iPpS8zLqg5lC" TargetMode="External"/><Relationship Id="rId58" Type="http://schemas.openxmlformats.org/officeDocument/2006/relationships/hyperlink" Target="https://drive.google.com/file/d/1I2sQVw7EtHT2KCt0KypdzOIgYK99tpXy/view?usp=sharing" TargetMode="External"/><Relationship Id="rId66" Type="http://schemas.openxmlformats.org/officeDocument/2006/relationships/hyperlink" Target="https://drive.google.com/open?id=1BU8CYX54ae1ZizAUm-j_TUa9ibUMjncK" TargetMode="External"/><Relationship Id="rId5" Type="http://schemas.openxmlformats.org/officeDocument/2006/relationships/hyperlink" Target="https://drive.google.com/open?id=1K2nLlF_FyC6WA4boPHh8D9u4rAJ76dZ2" TargetMode="External"/><Relationship Id="rId61" Type="http://schemas.openxmlformats.org/officeDocument/2006/relationships/hyperlink" Target="https://drive.google.com/open?id=1GLpcL3BeglgFtZnHiQYiuETa3dcSTwDG" TargetMode="External"/><Relationship Id="rId19" Type="http://schemas.openxmlformats.org/officeDocument/2006/relationships/hyperlink" Target="https://drive.google.com/open?id=197GcweDlLEkr0_-y4I-WsJ2fXpsgtQ1Q" TargetMode="External"/><Relationship Id="rId14" Type="http://schemas.openxmlformats.org/officeDocument/2006/relationships/hyperlink" Target="https://drive.google.com/open?id=1mTmHnLa6mEfCcbcziNFiwSRBzG1ZRI6K" TargetMode="External"/><Relationship Id="rId22" Type="http://schemas.openxmlformats.org/officeDocument/2006/relationships/hyperlink" Target="https://drive.google.com/open?id=1RcjWvStpP9Kh-a8dEqXqmkQZNCT1khnx" TargetMode="External"/><Relationship Id="rId27" Type="http://schemas.openxmlformats.org/officeDocument/2006/relationships/hyperlink" Target="https://drive.google.com/open?id=1ZWE4Vz8Pd_cAZJP34wqDLEyp3-lJQsIf" TargetMode="External"/><Relationship Id="rId30" Type="http://schemas.openxmlformats.org/officeDocument/2006/relationships/hyperlink" Target="https://drive.google.com/open?id=1BynnXt538plKWEV9z868zDC8nc0cwjoi" TargetMode="External"/><Relationship Id="rId35" Type="http://schemas.openxmlformats.org/officeDocument/2006/relationships/hyperlink" Target="https://drive.google.com/open?id=1RcRlZQSLdIkxkIxjOBUQePbc9VZ9b5GD" TargetMode="External"/><Relationship Id="rId43" Type="http://schemas.openxmlformats.org/officeDocument/2006/relationships/hyperlink" Target="https://drive.google.com/open?id=1ByWpZRU60H9f9gMpdzUOpdQYWk_PMvTO" TargetMode="External"/><Relationship Id="rId48" Type="http://schemas.openxmlformats.org/officeDocument/2006/relationships/hyperlink" Target="https://drive.google.com/open?id=18zkw9u1-9cDG2U2JWg7QqY3XfM_4yFrN" TargetMode="External"/><Relationship Id="rId56" Type="http://schemas.openxmlformats.org/officeDocument/2006/relationships/hyperlink" Target="https://drive.google.com/open?id=1a4Dh8h_YmSD-Ns0odPHX_fggubhclE9s" TargetMode="External"/><Relationship Id="rId64" Type="http://schemas.openxmlformats.org/officeDocument/2006/relationships/hyperlink" Target="https://drive.google.com/open?id=1_ddC88ETQNbZP3H1RzHRqAuKcaB_bpb3" TargetMode="External"/><Relationship Id="rId8" Type="http://schemas.openxmlformats.org/officeDocument/2006/relationships/hyperlink" Target="https://drive.google.com/open?id=1D7hLo1vU8t_E9HevXAOyj7acFJs1TtBX" TargetMode="External"/><Relationship Id="rId51" Type="http://schemas.openxmlformats.org/officeDocument/2006/relationships/hyperlink" Target="https://drive.google.com/open?id=16jJgriX1qSOL42TdBW2HoEIKt-tfzk1g" TargetMode="External"/><Relationship Id="rId3" Type="http://schemas.openxmlformats.org/officeDocument/2006/relationships/hyperlink" Target="https://drive.google.com/open?id=1iUgYaeaEm4fYqcS6--h1hXfClH9OdA4o" TargetMode="External"/><Relationship Id="rId12" Type="http://schemas.openxmlformats.org/officeDocument/2006/relationships/hyperlink" Target="https://drive.google.com/open?id=1N3_ZSl5n_JEZCJHmEOr8XOi9GG72F0zN" TargetMode="External"/><Relationship Id="rId17" Type="http://schemas.openxmlformats.org/officeDocument/2006/relationships/hyperlink" Target="https://drive.google.com/open?id=18ANHmbGflXOmAdbjtDxqywGyvkCPH8Nd" TargetMode="External"/><Relationship Id="rId25" Type="http://schemas.openxmlformats.org/officeDocument/2006/relationships/hyperlink" Target="https://drive.google.com/open?id=1Px9DOUiZw0kwfm4YHK9vCQXriq8V8bep" TargetMode="External"/><Relationship Id="rId33" Type="http://schemas.openxmlformats.org/officeDocument/2006/relationships/hyperlink" Target="https://drive.google.com/open?id=1XwmeBPV6cDwu_prtrT1vY0kZsQ2GhXoD" TargetMode="External"/><Relationship Id="rId38" Type="http://schemas.openxmlformats.org/officeDocument/2006/relationships/hyperlink" Target="https://drive.google.com/open?id=1GeRN5cz6n3J5bATi8uRX5bvlK0bns4w2" TargetMode="External"/><Relationship Id="rId46" Type="http://schemas.openxmlformats.org/officeDocument/2006/relationships/hyperlink" Target="https://drive.google.com/open?id=1-Il5O1_cyneEMhP6nbO1g10GxiOqyphQ" TargetMode="External"/><Relationship Id="rId59" Type="http://schemas.openxmlformats.org/officeDocument/2006/relationships/hyperlink" Target="https://drive.google.com/open?id=1DIr4dtiS1frP2jwq6jiyS2bF0yPvqNM5" TargetMode="External"/><Relationship Id="rId20" Type="http://schemas.openxmlformats.org/officeDocument/2006/relationships/hyperlink" Target="https://drive.google.com/open?id=1OZyNrUz2_XeEGZ2fWhWEvE2T7XGMPvw4" TargetMode="External"/><Relationship Id="rId41" Type="http://schemas.openxmlformats.org/officeDocument/2006/relationships/hyperlink" Target="https://drive.google.com/open?id=1XWVMfe0YoWJAiv0RCS-A8dz4mECxn15M" TargetMode="External"/><Relationship Id="rId54" Type="http://schemas.openxmlformats.org/officeDocument/2006/relationships/hyperlink" Target="https://drive.google.com/open?id=1rJqS9aoIV8CMWeGAaM9khQjjVJVU5xnb" TargetMode="External"/><Relationship Id="rId62" Type="http://schemas.openxmlformats.org/officeDocument/2006/relationships/hyperlink" Target="https://drive.google.com/open?id=1qbI3oNims0NzsJ0lTwFcOP2Vw9Aa9-mr" TargetMode="External"/><Relationship Id="rId1" Type="http://schemas.openxmlformats.org/officeDocument/2006/relationships/hyperlink" Target="https://drive.google.com/open?id=1kh-hBC-7WfnsNu6CzKtRGWgViokM5Taq" TargetMode="External"/><Relationship Id="rId6" Type="http://schemas.openxmlformats.org/officeDocument/2006/relationships/hyperlink" Target="https://drive.google.com/open?id=1XmEbA1CrqNjACKZLKRodQHhzJU7Wi3sC" TargetMode="External"/><Relationship Id="rId15" Type="http://schemas.openxmlformats.org/officeDocument/2006/relationships/hyperlink" Target="https://drive.google.com/open?id=1WGAyP-2ZtG8F460TsEONnRJFN9i474bc" TargetMode="External"/><Relationship Id="rId23" Type="http://schemas.openxmlformats.org/officeDocument/2006/relationships/hyperlink" Target="https://drive.google.com/open?id=1c_WQcCiQCjVtxIL1aJ7UNHxXZzffarTm" TargetMode="External"/><Relationship Id="rId28" Type="http://schemas.openxmlformats.org/officeDocument/2006/relationships/hyperlink" Target="https://drive.google.com/open?id=14VNG3bB6WEpVyuTFqXWEtH-mcoV7yuxk" TargetMode="External"/><Relationship Id="rId36" Type="http://schemas.openxmlformats.org/officeDocument/2006/relationships/hyperlink" Target="https://drive.google.com/open?id=1CRu5v-owzWO3fD8aPNYn7_Zn-PRBpU3N" TargetMode="External"/><Relationship Id="rId49" Type="http://schemas.openxmlformats.org/officeDocument/2006/relationships/hyperlink" Target="https://drive.google.com/open?id=1QW4Dg5BK4HjLCNubT9kIfSD4OAFV3xGU" TargetMode="External"/><Relationship Id="rId57" Type="http://schemas.openxmlformats.org/officeDocument/2006/relationships/hyperlink" Target="https://drive.google.com/open?id=1-8B_9pfeItL6_MWUO0UPjcdqO3H_FSrT" TargetMode="External"/><Relationship Id="rId10" Type="http://schemas.openxmlformats.org/officeDocument/2006/relationships/hyperlink" Target="https://drive.google.com/open?id=1o9C1pTUHHZ2hKJQ5tDRf0M0--JkO9rjM" TargetMode="External"/><Relationship Id="rId31" Type="http://schemas.openxmlformats.org/officeDocument/2006/relationships/hyperlink" Target="https://drive.google.com/open?id=1tA89rEpR0QAUkq6IjL-3zkNl-zX1Gp66" TargetMode="External"/><Relationship Id="rId44" Type="http://schemas.openxmlformats.org/officeDocument/2006/relationships/hyperlink" Target="https://drive.google.com/open?id=1-vp2AJxghjimLLlcivuiSb85ZtSn-qFj" TargetMode="External"/><Relationship Id="rId52" Type="http://schemas.openxmlformats.org/officeDocument/2006/relationships/hyperlink" Target="https://drive.google.com/open?id=1DNDeZAa37czjn0K-dabIPHKSltOJW4uR" TargetMode="External"/><Relationship Id="rId60" Type="http://schemas.openxmlformats.org/officeDocument/2006/relationships/hyperlink" Target="https://drive.google.com/open?id=1g0Ckywx4TGMSkr8E4lKOAuzyKbJ1ypZn" TargetMode="External"/><Relationship Id="rId65" Type="http://schemas.openxmlformats.org/officeDocument/2006/relationships/hyperlink" Target="https://drive.google.com/file/d/1SN-CygT5kUio3Ta_nbUV6ntFjakLOP8C/view?usp=sharing" TargetMode="External"/><Relationship Id="rId4" Type="http://schemas.openxmlformats.org/officeDocument/2006/relationships/hyperlink" Target="https://drive.google.com/open?id=1-PqB1MlyLEzm4RB7F6Z0u2w2x2D1-vZ1" TargetMode="External"/><Relationship Id="rId9" Type="http://schemas.openxmlformats.org/officeDocument/2006/relationships/hyperlink" Target="https://drive.google.com/open?id=1wofn7pZdlHTkO8rW17g40YVozeFKtyWC" TargetMode="External"/><Relationship Id="rId13" Type="http://schemas.openxmlformats.org/officeDocument/2006/relationships/hyperlink" Target="https://drive.google.com/open?id=1tSbmFEvkhEU9ghpL6S39arHXGV4Huu1p" TargetMode="External"/><Relationship Id="rId18" Type="http://schemas.openxmlformats.org/officeDocument/2006/relationships/hyperlink" Target="https://drive.google.com/open?id=1JjViaCPGbXjDMZVu75qf8QzJqc4LxJDV" TargetMode="External"/><Relationship Id="rId39" Type="http://schemas.openxmlformats.org/officeDocument/2006/relationships/hyperlink" Target="https://drive.google.com/open?id=1hFrsh4rTK1Wc8Nh0q80_V8_Qjvy514JV"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s://drive.google.com/open?id=1ZPUIdnxqqy9oq-M-gPAe9ByruQz9-pIp" TargetMode="External"/><Relationship Id="rId1" Type="http://schemas.openxmlformats.org/officeDocument/2006/relationships/hyperlink" Target="https://drive.google.com/open?id=15ZyoYgeixI4nsN4QIggbUp-cbJar4GEo"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rive.google.com/open?id=1Ik1skPxl7dkoHq5varVr_akC3PvRO_ev"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https://drive.google.com/open?id=1mM_rzILtIhysmeqJgnpnngLRJk8YgfOr" TargetMode="External"/><Relationship Id="rId21" Type="http://schemas.openxmlformats.org/officeDocument/2006/relationships/hyperlink" Target="https://drive.google.com/open?id=1HziHFMgZeubB5Erx7wbYjpHLS1VlHMKH" TargetMode="External"/><Relationship Id="rId42" Type="http://schemas.openxmlformats.org/officeDocument/2006/relationships/hyperlink" Target="https://drive.google.com/open?id=16J-RVARa3G8TTKQrFXm_ePVbPC-zAwDT" TargetMode="External"/><Relationship Id="rId63" Type="http://schemas.openxmlformats.org/officeDocument/2006/relationships/hyperlink" Target="https://drive.google.com/open?id=1KeHBcAZsvr8B6z-M1LHZLDwS5IPuUMSZ" TargetMode="External"/><Relationship Id="rId84" Type="http://schemas.openxmlformats.org/officeDocument/2006/relationships/hyperlink" Target="https://drive.google.com/open?id=1TieOGYCvZ-h5NLsZrIvgjUmdFhTpViZw" TargetMode="External"/><Relationship Id="rId138" Type="http://schemas.openxmlformats.org/officeDocument/2006/relationships/hyperlink" Target="https://drive.google.com/open?id=11dppD1bVjaumOCCBWwS0SXQ_xynmn_0F" TargetMode="External"/><Relationship Id="rId159" Type="http://schemas.openxmlformats.org/officeDocument/2006/relationships/hyperlink" Target="https://drive.google.com/open?id=1ohmvRL0Whc2WgHbGRspBRJIb7e-7lMvO" TargetMode="External"/><Relationship Id="rId170" Type="http://schemas.openxmlformats.org/officeDocument/2006/relationships/hyperlink" Target="https://drive.google.com/open?id=1AKg_rpKRp1nQs2xXc3fT86rfG3ZMm8xt" TargetMode="External"/><Relationship Id="rId107" Type="http://schemas.openxmlformats.org/officeDocument/2006/relationships/hyperlink" Target="https://drive.google.com/open?id=1qo95gDU_111mz8KUmKgZvHJs2MkQVsVg" TargetMode="External"/><Relationship Id="rId11" Type="http://schemas.openxmlformats.org/officeDocument/2006/relationships/hyperlink" Target="https://drive.google.com/open?id=1wCRBEQTKE2S-oDD4ypvV-jEI2uq3r6Q2" TargetMode="External"/><Relationship Id="rId32" Type="http://schemas.openxmlformats.org/officeDocument/2006/relationships/hyperlink" Target="https://drive.google.com/open?id=1XlbCthZ_U3-93BApDX4OsyXRFdOjDr7v" TargetMode="External"/><Relationship Id="rId53" Type="http://schemas.openxmlformats.org/officeDocument/2006/relationships/hyperlink" Target="https://drive.google.com/open?id=1jLC4jqeXYP5ZOMFdJJYG7TPyg08ls8Na" TargetMode="External"/><Relationship Id="rId74" Type="http://schemas.openxmlformats.org/officeDocument/2006/relationships/hyperlink" Target="https://drive.google.com/open?id=1i9BIevgQjuJAU8Xg8ItgbEmjs2HEfCga" TargetMode="External"/><Relationship Id="rId128" Type="http://schemas.openxmlformats.org/officeDocument/2006/relationships/hyperlink" Target="https://drive.google.com/open?id=1fbn7WcOloeIXTf4rPeS0or3oT2VmKhiV" TargetMode="External"/><Relationship Id="rId149" Type="http://schemas.openxmlformats.org/officeDocument/2006/relationships/hyperlink" Target="https://drive.google.com/open?id=1hUmGObNlt4-UIQqwy5mMK4HVoqRZSHw4" TargetMode="External"/><Relationship Id="rId5" Type="http://schemas.openxmlformats.org/officeDocument/2006/relationships/hyperlink" Target="https://drive.google.com/open?id=1wA3I456TYj2HJYMBsbjj_SWAf8zPkn48" TargetMode="External"/><Relationship Id="rId95" Type="http://schemas.openxmlformats.org/officeDocument/2006/relationships/hyperlink" Target="https://drive.google.com/open?id=1cIKFknRS6VqmDM6B9s85pKl4cBYd0Clp" TargetMode="External"/><Relationship Id="rId160" Type="http://schemas.openxmlformats.org/officeDocument/2006/relationships/hyperlink" Target="https://drive.google.com/open?id=1q34qO1Qwa6iBqO8H-1s1i81BLopA8csv" TargetMode="External"/><Relationship Id="rId22" Type="http://schemas.openxmlformats.org/officeDocument/2006/relationships/hyperlink" Target="https://drive.google.com/open?id=17HVOmw5G9UCv7XqQCdBArgC3Be9NNFni" TargetMode="External"/><Relationship Id="rId43" Type="http://schemas.openxmlformats.org/officeDocument/2006/relationships/hyperlink" Target="https://drive.google.com/open?id=12lgux3OT77BxyYTavCa3_Kunu9bX5J1B" TargetMode="External"/><Relationship Id="rId64" Type="http://schemas.openxmlformats.org/officeDocument/2006/relationships/hyperlink" Target="https://drive.google.com/open?id=12ox8LI-U7YyR8IZnl4dun198FSYRJld4" TargetMode="External"/><Relationship Id="rId118" Type="http://schemas.openxmlformats.org/officeDocument/2006/relationships/hyperlink" Target="https://drive.google.com/open?id=148Vy7dkP2FJD_DyWv94Nw2l7iizv6OT6" TargetMode="External"/><Relationship Id="rId139" Type="http://schemas.openxmlformats.org/officeDocument/2006/relationships/hyperlink" Target="https://drive.google.com/open?id=1ARlijdFXvjSKAv6u4tPBBrKS5EDmAL-B" TargetMode="External"/><Relationship Id="rId85" Type="http://schemas.openxmlformats.org/officeDocument/2006/relationships/hyperlink" Target="https://drive.google.com/open?id=1uNF3_g64nMY2lHhAdSoIKMqL7sFsi7qU" TargetMode="External"/><Relationship Id="rId150" Type="http://schemas.openxmlformats.org/officeDocument/2006/relationships/hyperlink" Target="https://drive.google.com/open?id=1ZZjcrWCK3fKPIr2jx6pVXT5qnKRWcN1r" TargetMode="External"/><Relationship Id="rId171" Type="http://schemas.openxmlformats.org/officeDocument/2006/relationships/hyperlink" Target="https://drive.google.com/open?id=1NY32SsnPBshhqqocUxKUi653N3NHECU3" TargetMode="External"/><Relationship Id="rId12" Type="http://schemas.openxmlformats.org/officeDocument/2006/relationships/hyperlink" Target="https://drive.google.com/open?id=1gNS1Cm9Cmj1BwMh28YruKJz-mhS5gfjS" TargetMode="External"/><Relationship Id="rId33" Type="http://schemas.openxmlformats.org/officeDocument/2006/relationships/hyperlink" Target="https://drive.google.com/open?id=1nZFUoZI0UJp2BCy3txsx0hv7FlIdSWnS" TargetMode="External"/><Relationship Id="rId108" Type="http://schemas.openxmlformats.org/officeDocument/2006/relationships/hyperlink" Target="https://drive.google.com/open?id=1Cls8DaC0uFu5iohP59rXQdDWo4DUElrj" TargetMode="External"/><Relationship Id="rId129" Type="http://schemas.openxmlformats.org/officeDocument/2006/relationships/hyperlink" Target="https://drive.google.com/open?id=1PHs5hb61CVxw9-h6SyWOPN2VDux4jtCf" TargetMode="External"/><Relationship Id="rId54" Type="http://schemas.openxmlformats.org/officeDocument/2006/relationships/hyperlink" Target="https://drive.google.com/open?id=1bEXoOs6JoecgoF6pMbrS8GIfk_hH-QDR" TargetMode="External"/><Relationship Id="rId75" Type="http://schemas.openxmlformats.org/officeDocument/2006/relationships/hyperlink" Target="https://drive.google.com/open?id=1enMyMCBCqfL0M_8r1H5WOSAtKdbu7axF" TargetMode="External"/><Relationship Id="rId96" Type="http://schemas.openxmlformats.org/officeDocument/2006/relationships/hyperlink" Target="https://drive.google.com/open?id=1RZvDJaw4TaGjCLYjo2WESEsP2emvjKml" TargetMode="External"/><Relationship Id="rId140" Type="http://schemas.openxmlformats.org/officeDocument/2006/relationships/hyperlink" Target="https://drive.google.com/open?id=1asUJdKFYJzxiEoUwyMOxsEL9floe2shN" TargetMode="External"/><Relationship Id="rId161" Type="http://schemas.openxmlformats.org/officeDocument/2006/relationships/hyperlink" Target="https://drive.google.com/open?id=1A2x1lqf-4duJ1PczAeJf2XbMF-fZt9Ko" TargetMode="External"/><Relationship Id="rId1" Type="http://schemas.openxmlformats.org/officeDocument/2006/relationships/hyperlink" Target="https://drive.google.com/open?id=1hLuyP5qyNXbJcBx57bnFuTfg53-dQ6-g" TargetMode="External"/><Relationship Id="rId6" Type="http://schemas.openxmlformats.org/officeDocument/2006/relationships/hyperlink" Target="https://drive.google.com/open?id=1UyuFBc4O5O7KY4HUeVTvYe1sgGCUsQaZ" TargetMode="External"/><Relationship Id="rId23" Type="http://schemas.openxmlformats.org/officeDocument/2006/relationships/hyperlink" Target="https://drive.google.com/open?id=1psr7TDxd-Bqo9UF-JcVEjj7bDdDNEuxI" TargetMode="External"/><Relationship Id="rId28" Type="http://schemas.openxmlformats.org/officeDocument/2006/relationships/hyperlink" Target="https://drive.google.com/open?id=1xVsi4cq84MJAkQmLI5oFaTkyoqmcUg1S" TargetMode="External"/><Relationship Id="rId49" Type="http://schemas.openxmlformats.org/officeDocument/2006/relationships/hyperlink" Target="https://drive.google.com/open?id=1cQueumqwWz86JEW_sbeGFj0ZNuml0g2V" TargetMode="External"/><Relationship Id="rId114" Type="http://schemas.openxmlformats.org/officeDocument/2006/relationships/hyperlink" Target="https://drive.google.com/open?id=1B0_S7PmaZGel-X5Mc5AsKGfxJyGi4leb" TargetMode="External"/><Relationship Id="rId119" Type="http://schemas.openxmlformats.org/officeDocument/2006/relationships/hyperlink" Target="https://drive.google.com/open?id=108C9M_OT5za-i2KUEsEKJYBt--obo137" TargetMode="External"/><Relationship Id="rId44" Type="http://schemas.openxmlformats.org/officeDocument/2006/relationships/hyperlink" Target="https://drive.google.com/open?id=1v1mHWzxKmJFyPqlaJdMIpRVWmrZs47kY" TargetMode="External"/><Relationship Id="rId60" Type="http://schemas.openxmlformats.org/officeDocument/2006/relationships/hyperlink" Target="https://drive.google.com/open?id=1ACtGVaH_ntGpLB4WBASK4TA2UI8GV-cz" TargetMode="External"/><Relationship Id="rId65" Type="http://schemas.openxmlformats.org/officeDocument/2006/relationships/hyperlink" Target="https://drive.google.com/open?id=1zjU8bSQl6fSf7ogl2kgl34cKz_ASvMk5" TargetMode="External"/><Relationship Id="rId81" Type="http://schemas.openxmlformats.org/officeDocument/2006/relationships/hyperlink" Target="https://drive.google.com/open?id=14M9jXcruWclvA8HgoB8LHopdwPUhIC3l" TargetMode="External"/><Relationship Id="rId86" Type="http://schemas.openxmlformats.org/officeDocument/2006/relationships/hyperlink" Target="https://drive.google.com/open?id=17TzQ8S-EdqnEbD7xi9h0ViL-buMNe3RL" TargetMode="External"/><Relationship Id="rId130" Type="http://schemas.openxmlformats.org/officeDocument/2006/relationships/hyperlink" Target="https://drive.google.com/open?id=16wi-jrSnHlfNlrvlK38TH03ECKc9QDvx" TargetMode="External"/><Relationship Id="rId135" Type="http://schemas.openxmlformats.org/officeDocument/2006/relationships/hyperlink" Target="https://drive.google.com/open?id=1WIvlxVwK8LL2c2N-KBIbmv0nTrBMVWaI" TargetMode="External"/><Relationship Id="rId151" Type="http://schemas.openxmlformats.org/officeDocument/2006/relationships/hyperlink" Target="https://drive.google.com/open?id=1C99Wn_bKibKzv23KZp-W8Jk-uobQKD_s" TargetMode="External"/><Relationship Id="rId156" Type="http://schemas.openxmlformats.org/officeDocument/2006/relationships/hyperlink" Target="https://drive.google.com/open?id=1_9foi6FX3jbQgkznUl3Dkln8PTc45TTy" TargetMode="External"/><Relationship Id="rId172" Type="http://schemas.openxmlformats.org/officeDocument/2006/relationships/hyperlink" Target="https://drive.google.com/open?id=1u59AXdDoyPsezQqBYjVzqUc1D5g5aAzR" TargetMode="External"/><Relationship Id="rId13" Type="http://schemas.openxmlformats.org/officeDocument/2006/relationships/hyperlink" Target="https://drive.google.com/open?id=1nlg8otRsrRzDTjyhrhTaEn3hUMC6OdR3" TargetMode="External"/><Relationship Id="rId18" Type="http://schemas.openxmlformats.org/officeDocument/2006/relationships/hyperlink" Target="https://drive.google.com/open?id=1QCW5xrKzpbwZphNt6cqrrslnGE4tqIG6" TargetMode="External"/><Relationship Id="rId39" Type="http://schemas.openxmlformats.org/officeDocument/2006/relationships/hyperlink" Target="https://drive.google.com/open?id=1u9_e9lDIMITFwXyMubeTIlh9NdTvdgsA" TargetMode="External"/><Relationship Id="rId109" Type="http://schemas.openxmlformats.org/officeDocument/2006/relationships/hyperlink" Target="https://drive.google.com/open?id=1qvyvTZJncivIj0c__fceMSYf5J-YWEyZ" TargetMode="External"/><Relationship Id="rId34" Type="http://schemas.openxmlformats.org/officeDocument/2006/relationships/hyperlink" Target="https://drive.google.com/open?id=1W3FF-IId_fbr5c6IdXfhWkUJULIF0qxI" TargetMode="External"/><Relationship Id="rId50" Type="http://schemas.openxmlformats.org/officeDocument/2006/relationships/hyperlink" Target="https://drive.google.com/open?id=1ynC6NAm6fkei__p8_bL1ev7zAUe2up9V" TargetMode="External"/><Relationship Id="rId55" Type="http://schemas.openxmlformats.org/officeDocument/2006/relationships/hyperlink" Target="https://drive.google.com/open?id=1RmrPrQH5lg1XtAr2a8y_YVVF_a0wma_f" TargetMode="External"/><Relationship Id="rId76" Type="http://schemas.openxmlformats.org/officeDocument/2006/relationships/hyperlink" Target="https://drive.google.com/open?id=1egui-y12aQt5yFn_hInNvyN-iIxAkS_F" TargetMode="External"/><Relationship Id="rId97" Type="http://schemas.openxmlformats.org/officeDocument/2006/relationships/hyperlink" Target="https://drive.google.com/open?id=1NoPeFOuJS-kW9MtWoIDD0YqCPqtIvCcZ" TargetMode="External"/><Relationship Id="rId104" Type="http://schemas.openxmlformats.org/officeDocument/2006/relationships/hyperlink" Target="https://drive.google.com/open?id=1whaPy1FXOsqtUaKolMOfU-CSogo4MEiP" TargetMode="External"/><Relationship Id="rId120" Type="http://schemas.openxmlformats.org/officeDocument/2006/relationships/hyperlink" Target="https://drive.google.com/open?id=1GbD6ynz3m3tvUOwl_DvGkJUcM9b6YN8E" TargetMode="External"/><Relationship Id="rId125" Type="http://schemas.openxmlformats.org/officeDocument/2006/relationships/hyperlink" Target="https://drive.google.com/open?id=12JgR3SXwffSJrXIS5nHFj5hpeniKrXH-" TargetMode="External"/><Relationship Id="rId141" Type="http://schemas.openxmlformats.org/officeDocument/2006/relationships/hyperlink" Target="https://drive.google.com/open?id=130xBV2rl9PT4gcokhGeLZ1U8HvWp45Ae" TargetMode="External"/><Relationship Id="rId146" Type="http://schemas.openxmlformats.org/officeDocument/2006/relationships/hyperlink" Target="https://drive.google.com/open?id=1rK6ERKhsjH6mR6JUIgXkyuQY7aQZ0f4r" TargetMode="External"/><Relationship Id="rId167" Type="http://schemas.openxmlformats.org/officeDocument/2006/relationships/hyperlink" Target="https://drive.google.com/open?id=1uEAS1AaeUvGLFfYpmPGk-DvTKgD66oie" TargetMode="External"/><Relationship Id="rId7" Type="http://schemas.openxmlformats.org/officeDocument/2006/relationships/hyperlink" Target="https://drive.google.com/open?id=1xIo0vl5sAUsW9Zb2Ss4h4v6X2JpfDFib" TargetMode="External"/><Relationship Id="rId71" Type="http://schemas.openxmlformats.org/officeDocument/2006/relationships/hyperlink" Target="https://drive.google.com/open?id=1GXuIgrYldRKjb9oSm9TFxrDOZNrhl_uc" TargetMode="External"/><Relationship Id="rId92" Type="http://schemas.openxmlformats.org/officeDocument/2006/relationships/hyperlink" Target="https://drive.google.com/open?id=1QFCU47nhg6GUH8kd_BIxqLDh2iOC6dci" TargetMode="External"/><Relationship Id="rId162" Type="http://schemas.openxmlformats.org/officeDocument/2006/relationships/hyperlink" Target="https://drive.google.com/open?id=14dBUTpEzcUBKnsazk-vjE0mghHTAbJqB" TargetMode="External"/><Relationship Id="rId2" Type="http://schemas.openxmlformats.org/officeDocument/2006/relationships/hyperlink" Target="https://drive.google.com/open?id=1ymfOR312XFfwpslNnDEB0Ne-hF_2x8Ph" TargetMode="External"/><Relationship Id="rId29" Type="http://schemas.openxmlformats.org/officeDocument/2006/relationships/hyperlink" Target="https://drive.google.com/open?id=1GKViEGVawQSz7fsE4z8aqkxyXLcvWscO" TargetMode="External"/><Relationship Id="rId24" Type="http://schemas.openxmlformats.org/officeDocument/2006/relationships/hyperlink" Target="https://drive.google.com/open?id=1d5ZQ5NduvhyDiBbWLw6j1eeF0hO6qwaN" TargetMode="External"/><Relationship Id="rId40" Type="http://schemas.openxmlformats.org/officeDocument/2006/relationships/hyperlink" Target="https://drive.google.com/open?id=1lJORAHZ-ddmmFj2-NnFj0CrZwM7Vvr-5" TargetMode="External"/><Relationship Id="rId45" Type="http://schemas.openxmlformats.org/officeDocument/2006/relationships/hyperlink" Target="https://drive.google.com/open?id=152OxAi9kuz66A7mgoWfmH--bIhOn_bxQ" TargetMode="External"/><Relationship Id="rId66" Type="http://schemas.openxmlformats.org/officeDocument/2006/relationships/hyperlink" Target="https://drive.google.com/open?id=1-uYqApDMBD95MvlLczh5h_Zy1-bGpzWE" TargetMode="External"/><Relationship Id="rId87" Type="http://schemas.openxmlformats.org/officeDocument/2006/relationships/hyperlink" Target="https://drive.google.com/open?id=1nqwH6Q1cG_bNAipffy7Tgr8jHMssn3w3" TargetMode="External"/><Relationship Id="rId110" Type="http://schemas.openxmlformats.org/officeDocument/2006/relationships/hyperlink" Target="https://drive.google.com/open?id=1WUkbSwwmPPI0TcRO14tbnhqVFElDRuZS" TargetMode="External"/><Relationship Id="rId115" Type="http://schemas.openxmlformats.org/officeDocument/2006/relationships/hyperlink" Target="https://drive.google.com/open?id=1k-LiT8Om-f395gy69nDzW-AQ90xT5Q7y" TargetMode="External"/><Relationship Id="rId131" Type="http://schemas.openxmlformats.org/officeDocument/2006/relationships/hyperlink" Target="https://drive.google.com/open?id=1oi89_IJ-PtOJgvAslw3RdnyfHjeQZ81s" TargetMode="External"/><Relationship Id="rId136" Type="http://schemas.openxmlformats.org/officeDocument/2006/relationships/hyperlink" Target="https://drive.google.com/open?id=1kC_h3mjlyYzD9FIY-oANFw_xmphQlMyK" TargetMode="External"/><Relationship Id="rId157" Type="http://schemas.openxmlformats.org/officeDocument/2006/relationships/hyperlink" Target="https://drive.google.com/open?id=1em3M352a-mN56ugWu60SzQvkow2esTgV" TargetMode="External"/><Relationship Id="rId61" Type="http://schemas.openxmlformats.org/officeDocument/2006/relationships/hyperlink" Target="https://drive.google.com/open?id=1smzfwg3A-PtFHq3G5RoabQYn3JaQ-G2C" TargetMode="External"/><Relationship Id="rId82" Type="http://schemas.openxmlformats.org/officeDocument/2006/relationships/hyperlink" Target="https://drive.google.com/open?id=1uGSts7hR3hnNi7gfZV7fLqMDpf_VHp46" TargetMode="External"/><Relationship Id="rId152" Type="http://schemas.openxmlformats.org/officeDocument/2006/relationships/hyperlink" Target="https://drive.google.com/open?id=1Qi6rc0H2J-Ty_EuU1Lvz5cFanROD5SHc" TargetMode="External"/><Relationship Id="rId173" Type="http://schemas.openxmlformats.org/officeDocument/2006/relationships/hyperlink" Target="https://drive.google.com/open?id=1I92gn49ILoItbukZ__qJ2Yt0sKcotxlm" TargetMode="External"/><Relationship Id="rId19" Type="http://schemas.openxmlformats.org/officeDocument/2006/relationships/hyperlink" Target="https://drive.google.com/open?id=1RTJvwH4YZX9KPy9ECvNbaLXDIjGxsT_B" TargetMode="External"/><Relationship Id="rId14" Type="http://schemas.openxmlformats.org/officeDocument/2006/relationships/hyperlink" Target="https://drive.google.com/open?id=1AvDpIsbuRhnOKOoP-CDjjwgjb1c3JnWk" TargetMode="External"/><Relationship Id="rId30" Type="http://schemas.openxmlformats.org/officeDocument/2006/relationships/hyperlink" Target="https://drive.google.com/open?id=14khxXUdVuTGMQunqLPxEWkmxXIb-Y3ZV" TargetMode="External"/><Relationship Id="rId35" Type="http://schemas.openxmlformats.org/officeDocument/2006/relationships/hyperlink" Target="https://drive.google.com/open?id=1lM4fXOi0IaK7OYhSPmxT7XtWipcXCpMQ" TargetMode="External"/><Relationship Id="rId56" Type="http://schemas.openxmlformats.org/officeDocument/2006/relationships/hyperlink" Target="https://drive.google.com/open?id=1yniToq9ngV3BCPwIE8_kUX6Ifhsw8D0e" TargetMode="External"/><Relationship Id="rId77" Type="http://schemas.openxmlformats.org/officeDocument/2006/relationships/hyperlink" Target="https://drive.google.com/open?id=1enMyMCBCqfL0M_8r1H5WOSAtKdbu7axF" TargetMode="External"/><Relationship Id="rId100" Type="http://schemas.openxmlformats.org/officeDocument/2006/relationships/hyperlink" Target="https://drive.google.com/open?id=1daOj8tTYpIrSrhVTqKNojnaa9Z-nYXWj" TargetMode="External"/><Relationship Id="rId105" Type="http://schemas.openxmlformats.org/officeDocument/2006/relationships/hyperlink" Target="https://drive.google.com/open?id=1zVjesBBbMDLYdyyuaw5Rl2_yNNamo-WS" TargetMode="External"/><Relationship Id="rId126" Type="http://schemas.openxmlformats.org/officeDocument/2006/relationships/hyperlink" Target="https://drive.google.com/open?id=1Lw81_hw_xhVTaS3iOKed8ZcpDl8HB-ns" TargetMode="External"/><Relationship Id="rId147" Type="http://schemas.openxmlformats.org/officeDocument/2006/relationships/hyperlink" Target="https://drive.google.com/open?id=1lb5Xlb0zr7Wzc1_4yU4JVKnWIz3O5d7q" TargetMode="External"/><Relationship Id="rId168" Type="http://schemas.openxmlformats.org/officeDocument/2006/relationships/hyperlink" Target="https://drive.google.com/open?id=1jECRDtNJXNzTrNHHmAk9qI91nei-rH3O" TargetMode="External"/><Relationship Id="rId8" Type="http://schemas.openxmlformats.org/officeDocument/2006/relationships/hyperlink" Target="https://drive.google.com/open?id=1PZCEhQQW9mjR-O9JHKEBzpB05doTgoY6" TargetMode="External"/><Relationship Id="rId51" Type="http://schemas.openxmlformats.org/officeDocument/2006/relationships/hyperlink" Target="https://drive.google.com/open?id=1xBEEuBRPYJuQzR3Z6rKlXfod-cVTKqk1" TargetMode="External"/><Relationship Id="rId72" Type="http://schemas.openxmlformats.org/officeDocument/2006/relationships/hyperlink" Target="https://drive.google.com/open?id=1ecMIVchEQuiWlZwuIRJNdYfnVuKPLGFl" TargetMode="External"/><Relationship Id="rId93" Type="http://schemas.openxmlformats.org/officeDocument/2006/relationships/hyperlink" Target="https://drive.google.com/open?id=12cBeaah4JLIM1C-6L75Q9T4rWNiZDsdB" TargetMode="External"/><Relationship Id="rId98" Type="http://schemas.openxmlformats.org/officeDocument/2006/relationships/hyperlink" Target="https://drive.google.com/open?id=1JAz0aaL6s6akvEK4gDHg67H5241rymBV" TargetMode="External"/><Relationship Id="rId121" Type="http://schemas.openxmlformats.org/officeDocument/2006/relationships/hyperlink" Target="https://drive.google.com/open?id=1El0RaDwB9O4KxJwTWxs_h0ymoy_UcAdK" TargetMode="External"/><Relationship Id="rId142" Type="http://schemas.openxmlformats.org/officeDocument/2006/relationships/hyperlink" Target="https://drive.google.com/open?id=1DNiaYfaGxUsRJ_IoWH_Fi8z_fdFFpvff" TargetMode="External"/><Relationship Id="rId163" Type="http://schemas.openxmlformats.org/officeDocument/2006/relationships/hyperlink" Target="https://drive.google.com/open?id=1CBT9GBn6_WYDZz9RxKcap0OdO8y4Uk-q" TargetMode="External"/><Relationship Id="rId3" Type="http://schemas.openxmlformats.org/officeDocument/2006/relationships/hyperlink" Target="https://drive.google.com/open?id=1c-AHJDotumDApYw1-q6osb1w8K4pP6QX" TargetMode="External"/><Relationship Id="rId25" Type="http://schemas.openxmlformats.org/officeDocument/2006/relationships/hyperlink" Target="https://drive.google.com/open?id=1QKiOO816N-6JvgvlZxb9d-PT3GdN3Ayp" TargetMode="External"/><Relationship Id="rId46" Type="http://schemas.openxmlformats.org/officeDocument/2006/relationships/hyperlink" Target="https://drive.google.com/open?id=1PrIdOhC5UvG1JIrIoy25bWfSVsDTgTFl" TargetMode="External"/><Relationship Id="rId67" Type="http://schemas.openxmlformats.org/officeDocument/2006/relationships/hyperlink" Target="https://drive.google.com/open?id=1buxNoOWZt59VJr0JLPzT4dkLkj-AowRQ" TargetMode="External"/><Relationship Id="rId116" Type="http://schemas.openxmlformats.org/officeDocument/2006/relationships/hyperlink" Target="https://drive.google.com/open?id=1vo5WInXWFkeD__8BL6Y4xNFLfPOHnyYJ" TargetMode="External"/><Relationship Id="rId137" Type="http://schemas.openxmlformats.org/officeDocument/2006/relationships/hyperlink" Target="https://drive.google.com/open?id=1xixEbJ6JRddy5Oi7LRJnuoj66T7zn2Z7" TargetMode="External"/><Relationship Id="rId158" Type="http://schemas.openxmlformats.org/officeDocument/2006/relationships/hyperlink" Target="https://drive.google.com/open?id=1weEv2Z0TZlOYms7FyqXRwUGFRdAkYfvG" TargetMode="External"/><Relationship Id="rId20" Type="http://schemas.openxmlformats.org/officeDocument/2006/relationships/hyperlink" Target="https://drive.google.com/open?id=1YwsDlY4rWOuDFODCqVQR8fUATIWHgOQo" TargetMode="External"/><Relationship Id="rId41" Type="http://schemas.openxmlformats.org/officeDocument/2006/relationships/hyperlink" Target="https://drive.google.com/open?id=1YBPjDjraaKNw9Fd2wKtkUdU7r4rgQRNO" TargetMode="External"/><Relationship Id="rId62" Type="http://schemas.openxmlformats.org/officeDocument/2006/relationships/hyperlink" Target="https://drive.google.com/open?id=1Q7lfKPwOxgTwJmWZeCX0xEeOD2SfwSIH" TargetMode="External"/><Relationship Id="rId83" Type="http://schemas.openxmlformats.org/officeDocument/2006/relationships/hyperlink" Target="https://drive.google.com/open?id=1X7XMtkHXowkmMe35kIgyEO1auHQ86QGo" TargetMode="External"/><Relationship Id="rId88" Type="http://schemas.openxmlformats.org/officeDocument/2006/relationships/hyperlink" Target="https://drive.google.com/open?id=12f3mqp_Ys_AlH_cAhDNJ8vU3MOUju6V2" TargetMode="External"/><Relationship Id="rId111" Type="http://schemas.openxmlformats.org/officeDocument/2006/relationships/hyperlink" Target="https://drive.google.com/open?id=1Kc-tUfmEBK-uYg3zNJh5V7fPXP37dgpy" TargetMode="External"/><Relationship Id="rId132" Type="http://schemas.openxmlformats.org/officeDocument/2006/relationships/hyperlink" Target="https://drive.google.com/open?id=16Az0HUncRNuXmDBHyGVKHUUDP-VslUvh" TargetMode="External"/><Relationship Id="rId153" Type="http://schemas.openxmlformats.org/officeDocument/2006/relationships/hyperlink" Target="https://drive.google.com/open?id=1Zdpn1O2HhIQaUpilLMLbcmh6RO5hSknq" TargetMode="External"/><Relationship Id="rId174" Type="http://schemas.openxmlformats.org/officeDocument/2006/relationships/hyperlink" Target="https://drive.google.com/open?id=1kUAJgQ2_6us0fupsYkJVgf4Fw_mCXO-S" TargetMode="External"/><Relationship Id="rId15" Type="http://schemas.openxmlformats.org/officeDocument/2006/relationships/hyperlink" Target="https://drive.google.com/open?id=1U_BxBuTJuBzP_Mi_6Opk6VkHed30WG5u" TargetMode="External"/><Relationship Id="rId36" Type="http://schemas.openxmlformats.org/officeDocument/2006/relationships/hyperlink" Target="https://drive.google.com/open?id=1J6z7GRXbO9LyHr34l_zvQgFq8XA_v7Zj" TargetMode="External"/><Relationship Id="rId57" Type="http://schemas.openxmlformats.org/officeDocument/2006/relationships/hyperlink" Target="https://drive.google.com/open?id=1Y6vGjsxQopZSGumJbaXGUnc52Iphh7p4" TargetMode="External"/><Relationship Id="rId106" Type="http://schemas.openxmlformats.org/officeDocument/2006/relationships/hyperlink" Target="https://drive.google.com/open?id=19JeLaNCv-pSTLSmLFPWMLKUjfnawGQYl" TargetMode="External"/><Relationship Id="rId127" Type="http://schemas.openxmlformats.org/officeDocument/2006/relationships/hyperlink" Target="https://drive.google.com/open?id=16sWKz3ZXWznuE4LS4D-S6otg0tm97E-4" TargetMode="External"/><Relationship Id="rId10" Type="http://schemas.openxmlformats.org/officeDocument/2006/relationships/hyperlink" Target="https://drive.google.com/open?id=1PL0oElF114MfaWZDSjLyBTEERnXFkAHW" TargetMode="External"/><Relationship Id="rId31" Type="http://schemas.openxmlformats.org/officeDocument/2006/relationships/hyperlink" Target="https://drive.google.com/open?id=1A1FjSFSD1evXdmcpXT6MUMy9tOaC1gaH" TargetMode="External"/><Relationship Id="rId52" Type="http://schemas.openxmlformats.org/officeDocument/2006/relationships/hyperlink" Target="https://drive.google.com/open?id=1CzyATzg_EaRY7y33td9yyA0F2JPITjYP" TargetMode="External"/><Relationship Id="rId73" Type="http://schemas.openxmlformats.org/officeDocument/2006/relationships/hyperlink" Target="https://drive.google.com/open?id=1HSBIz9n9Mo_XrPPpqe7TrhfKo3bQ3yeE" TargetMode="External"/><Relationship Id="rId78" Type="http://schemas.openxmlformats.org/officeDocument/2006/relationships/hyperlink" Target="https://drive.google.com/open?id=1IdpQkeSGzmTP9BzlVRl1ZOMA8_WX39cR" TargetMode="External"/><Relationship Id="rId94" Type="http://schemas.openxmlformats.org/officeDocument/2006/relationships/hyperlink" Target="https://drive.google.com/open?id=1ldKQzZbLAQE8b0q_v430SPTFfkzATTh2" TargetMode="External"/><Relationship Id="rId99" Type="http://schemas.openxmlformats.org/officeDocument/2006/relationships/hyperlink" Target="https://drive.google.com/open?id=1JAz0aaL6s6akvEK4gDHg67H5241rymBV" TargetMode="External"/><Relationship Id="rId101" Type="http://schemas.openxmlformats.org/officeDocument/2006/relationships/hyperlink" Target="https://drive.google.com/open?id=1hziHEIdNR1_GgMjBpF-CrxtDahZRHRPi" TargetMode="External"/><Relationship Id="rId122" Type="http://schemas.openxmlformats.org/officeDocument/2006/relationships/hyperlink" Target="https://drive.google.com/open?id=1OMBXD3gJ0JUVk8SMyQqyAQfFaSIqlTnm" TargetMode="External"/><Relationship Id="rId143" Type="http://schemas.openxmlformats.org/officeDocument/2006/relationships/hyperlink" Target="https://drive.google.com/open?id=11owJSoIeCuOs-H5EzDx-s0pCrB1fSga-" TargetMode="External"/><Relationship Id="rId148" Type="http://schemas.openxmlformats.org/officeDocument/2006/relationships/hyperlink" Target="https://drive.google.com/open?id=1zQ8zrvx2nN3kIW4cjBF9mcD1MVgk8oZT" TargetMode="External"/><Relationship Id="rId164" Type="http://schemas.openxmlformats.org/officeDocument/2006/relationships/hyperlink" Target="https://drive.google.com/open?id=1dbAM615CB7BqmBKpHN5IWwxzK2skzT8t" TargetMode="External"/><Relationship Id="rId169" Type="http://schemas.openxmlformats.org/officeDocument/2006/relationships/hyperlink" Target="https://drive.google.com/open?id=14bWjtDwAWFXh7afzEcZ-7rM1hRmsiyoC" TargetMode="External"/><Relationship Id="rId4" Type="http://schemas.openxmlformats.org/officeDocument/2006/relationships/hyperlink" Target="https://drive.google.com/open?id=1kFCitzgYcuM7k7mluqg8HMyNggk4Pslw" TargetMode="External"/><Relationship Id="rId9" Type="http://schemas.openxmlformats.org/officeDocument/2006/relationships/hyperlink" Target="https://drive.google.com/open?id=12cvdmOUhT7VohiOVDudMkIV3zooslWRK" TargetMode="External"/><Relationship Id="rId26" Type="http://schemas.openxmlformats.org/officeDocument/2006/relationships/hyperlink" Target="https://drive.google.com/open?id=1uEXt9d9daxaNA0TJEEzGYmFFQB9QOGzC" TargetMode="External"/><Relationship Id="rId47" Type="http://schemas.openxmlformats.org/officeDocument/2006/relationships/hyperlink" Target="https://drive.google.com/open?id=1u2lhBzLUMd1-jq8mo8HRb0Pd6CSgCHko" TargetMode="External"/><Relationship Id="rId68" Type="http://schemas.openxmlformats.org/officeDocument/2006/relationships/hyperlink" Target="https://drive.google.com/open?id=1mHslSQw-xoI7lGVNUpGyeD7KaUrnq4-P" TargetMode="External"/><Relationship Id="rId89" Type="http://schemas.openxmlformats.org/officeDocument/2006/relationships/hyperlink" Target="https://drive.google.com/open?id=16Ob6wyrPIC1W-hiqfTUiN9pv8ULr-aFP" TargetMode="External"/><Relationship Id="rId112" Type="http://schemas.openxmlformats.org/officeDocument/2006/relationships/hyperlink" Target="https://drive.google.com/open?id=1sz5fu6fE4t5xAESa8HRNgY2-RXpEqKki" TargetMode="External"/><Relationship Id="rId133" Type="http://schemas.openxmlformats.org/officeDocument/2006/relationships/hyperlink" Target="https://drive.google.com/open?id=1k1vD1aGNoQd5LLp3upO47ocTTV2tJ2e0" TargetMode="External"/><Relationship Id="rId154" Type="http://schemas.openxmlformats.org/officeDocument/2006/relationships/hyperlink" Target="https://drive.google.com/open?id=12jwxNCev9qeG1vrvrhgPgeWMt_tJ1Xl6" TargetMode="External"/><Relationship Id="rId16" Type="http://schemas.openxmlformats.org/officeDocument/2006/relationships/hyperlink" Target="https://drive.google.com/open?id=1coYqfeyzhjbVkbner_EyqfeSB3zieBts" TargetMode="External"/><Relationship Id="rId37" Type="http://schemas.openxmlformats.org/officeDocument/2006/relationships/hyperlink" Target="https://drive.google.com/open?id=17FeTXzt8_bLwye1WqBeJck8B68qwuPkY" TargetMode="External"/><Relationship Id="rId58" Type="http://schemas.openxmlformats.org/officeDocument/2006/relationships/hyperlink" Target="https://drive.google.com/open?id=1jHQxow6HRwXbrQX_esJeexpuM79fFMQb" TargetMode="External"/><Relationship Id="rId79" Type="http://schemas.openxmlformats.org/officeDocument/2006/relationships/hyperlink" Target="https://drive.google.com/open?id=16N2uzOR7YpiHObA70ZBkVwAl6VDSutVc" TargetMode="External"/><Relationship Id="rId102" Type="http://schemas.openxmlformats.org/officeDocument/2006/relationships/hyperlink" Target="https://drive.google.com/open?id=1b3zAtSGeEIw05cPL41acbQ7XO3eoc30x" TargetMode="External"/><Relationship Id="rId123" Type="http://schemas.openxmlformats.org/officeDocument/2006/relationships/hyperlink" Target="https://drive.google.com/open?id=1UiBmyyyuC19k00byFbgsBVohPwQt6_BO" TargetMode="External"/><Relationship Id="rId144" Type="http://schemas.openxmlformats.org/officeDocument/2006/relationships/hyperlink" Target="https://drive.google.com/open?id=1y9ZcKlk0AvAMwVbO3m2ed8xD65I32be_" TargetMode="External"/><Relationship Id="rId90" Type="http://schemas.openxmlformats.org/officeDocument/2006/relationships/hyperlink" Target="https://drive.google.com/open?id=1FQDD0njNx1_ZIbShLBd7iR041g_DyeRc" TargetMode="External"/><Relationship Id="rId165" Type="http://schemas.openxmlformats.org/officeDocument/2006/relationships/hyperlink" Target="https://drive.google.com/open?id=1DfTqTKP_W8iVpwjRhE06lrIAnq1j5XrV" TargetMode="External"/><Relationship Id="rId27" Type="http://schemas.openxmlformats.org/officeDocument/2006/relationships/hyperlink" Target="https://drive.google.com/open?id=1TSO6wUW5NIo0AydtyMnau4SloER4HbEV" TargetMode="External"/><Relationship Id="rId48" Type="http://schemas.openxmlformats.org/officeDocument/2006/relationships/hyperlink" Target="https://drive.google.com/open?id=1xnuVGQ2-PLollH0bDmcax1H-CVlQrAzK" TargetMode="External"/><Relationship Id="rId69" Type="http://schemas.openxmlformats.org/officeDocument/2006/relationships/hyperlink" Target="https://drive.google.com/open?id=1coRXmH1SXBpwK9s0-7HvsMI0Zzqg3iNO" TargetMode="External"/><Relationship Id="rId113" Type="http://schemas.openxmlformats.org/officeDocument/2006/relationships/hyperlink" Target="https://drive.google.com/open?id=1FaVBIjvsK-fHhY84IySd7lHXutMOUIzk" TargetMode="External"/><Relationship Id="rId134" Type="http://schemas.openxmlformats.org/officeDocument/2006/relationships/hyperlink" Target="https://drive.google.com/open?id=1Ch1tJwSrv7lCZEQQ1plFpsXE3tpWybXb" TargetMode="External"/><Relationship Id="rId80" Type="http://schemas.openxmlformats.org/officeDocument/2006/relationships/hyperlink" Target="https://drive.google.com/open?id=1QjIsGjgAcuprqlI1lt0fEpbI-vPCaOV3" TargetMode="External"/><Relationship Id="rId155" Type="http://schemas.openxmlformats.org/officeDocument/2006/relationships/hyperlink" Target="https://drive.google.com/open?id=1rithpDftzwzp5NslXz-smW0E18sleTf1" TargetMode="External"/><Relationship Id="rId17" Type="http://schemas.openxmlformats.org/officeDocument/2006/relationships/hyperlink" Target="https://drive.google.com/open?id=16fbQpY8lpt5uzMJeOrqPBbTJruq6cJd4" TargetMode="External"/><Relationship Id="rId38" Type="http://schemas.openxmlformats.org/officeDocument/2006/relationships/hyperlink" Target="https://drive.google.com/open?id=129iav8KmVfPcUzdp_QBONqYY4k_fybY5" TargetMode="External"/><Relationship Id="rId59" Type="http://schemas.openxmlformats.org/officeDocument/2006/relationships/hyperlink" Target="https://drive.google.com/open?id=17-CUkocq3WbASbeev0-5n4XDKy_9fV0U" TargetMode="External"/><Relationship Id="rId103" Type="http://schemas.openxmlformats.org/officeDocument/2006/relationships/hyperlink" Target="https://drive.google.com/open?id=1IqUzislAiSJjbqqGisnpcnbnL8bA5Yl9" TargetMode="External"/><Relationship Id="rId124" Type="http://schemas.openxmlformats.org/officeDocument/2006/relationships/hyperlink" Target="https://drive.google.com/open?id=1coHVkZRWcTBQYLxmbFcdMrTWOQEmSimf" TargetMode="External"/><Relationship Id="rId70" Type="http://schemas.openxmlformats.org/officeDocument/2006/relationships/hyperlink" Target="https://drive.google.com/open?id=1coRXmH1SXBpwK9s0-7HvsMI0Zzqg3iNO" TargetMode="External"/><Relationship Id="rId91" Type="http://schemas.openxmlformats.org/officeDocument/2006/relationships/hyperlink" Target="https://drive.google.com/open?id=1bNl_EqeVa-O8bYS24Tfm5UKt5aE3fqrL" TargetMode="External"/><Relationship Id="rId145" Type="http://schemas.openxmlformats.org/officeDocument/2006/relationships/hyperlink" Target="https://drive.google.com/open?id=1ted_HY0qW6eJBwF0s-hpkEHeYSi7Tl6n" TargetMode="External"/><Relationship Id="rId166" Type="http://schemas.openxmlformats.org/officeDocument/2006/relationships/hyperlink" Target="https://drive.google.com/open?id=1y8qEyVzX3P8b8kPjRBYQzhXFsOpOPjdc" TargetMode="External"/></Relationships>
</file>

<file path=xl/worksheets/_rels/sheet13.xml.rels><?xml version="1.0" encoding="UTF-8" standalone="yes"?>
<Relationships xmlns="http://schemas.openxmlformats.org/package/2006/relationships"><Relationship Id="rId13" Type="http://schemas.openxmlformats.org/officeDocument/2006/relationships/hyperlink" Target="https://drive.google.com/file/d/16CpjRtG2HplsnbvloOW6Ygyb56qItJ4h" TargetMode="External"/><Relationship Id="rId18" Type="http://schemas.openxmlformats.org/officeDocument/2006/relationships/hyperlink" Target="https://drive.google.com/open?id=1wVtihhXFuSNd3M3zkPSFN7hfHDB1r5vS" TargetMode="External"/><Relationship Id="rId26" Type="http://schemas.openxmlformats.org/officeDocument/2006/relationships/hyperlink" Target="https://drive.google.com/open?id=1BBnSfB1OqKbkiswWPCLnOCdBx-vvHUJR" TargetMode="External"/><Relationship Id="rId39" Type="http://schemas.openxmlformats.org/officeDocument/2006/relationships/hyperlink" Target="https://drive.google.com/open?id=1LqaB6n1Twy0rLMKKZ8uthsW0qD-ah0a8" TargetMode="External"/><Relationship Id="rId21" Type="http://schemas.openxmlformats.org/officeDocument/2006/relationships/hyperlink" Target="https://drive.google.com/open?id=1qUXFJqLq856IMqDlsr_hZZtBE2U-yzOp" TargetMode="External"/><Relationship Id="rId34" Type="http://schemas.openxmlformats.org/officeDocument/2006/relationships/hyperlink" Target="https://drive.google.com/open?id=1PGQLFh_X0ErisenJnLspg-Fsi85tU19s" TargetMode="External"/><Relationship Id="rId42" Type="http://schemas.openxmlformats.org/officeDocument/2006/relationships/hyperlink" Target="https://drive.google.com/open?id=1bp3rSpsS4xamRc1pSIvOwsUf16DXd1ji" TargetMode="External"/><Relationship Id="rId47" Type="http://schemas.openxmlformats.org/officeDocument/2006/relationships/hyperlink" Target="https://drive.google.com/file/d/18Coyp2BZyvoCtWRzc-RWqyWIOXx8gPd7/view?usp=sharing" TargetMode="External"/><Relationship Id="rId50" Type="http://schemas.openxmlformats.org/officeDocument/2006/relationships/hyperlink" Target="https://drive.google.com/open?id=1iHdI8V3Xxyc-9H9amnYFdbLm4XwuGzY7" TargetMode="External"/><Relationship Id="rId7" Type="http://schemas.openxmlformats.org/officeDocument/2006/relationships/hyperlink" Target="https://drive.google.com/open?id=1tvHgcNhuAE7jfkNohn1-gnX-qUhYQ3Az" TargetMode="External"/><Relationship Id="rId2" Type="http://schemas.openxmlformats.org/officeDocument/2006/relationships/hyperlink" Target="https://drive.google.com/open?id=1vhq8SEX9heXqL9g96pYibPHJ7t5CxWyU" TargetMode="External"/><Relationship Id="rId16" Type="http://schemas.openxmlformats.org/officeDocument/2006/relationships/hyperlink" Target="https://drive.google.com/open?id=1LbGQ3g5QOW8QDQsqnPgLwHkdwp9Z09jZ" TargetMode="External"/><Relationship Id="rId29" Type="http://schemas.openxmlformats.org/officeDocument/2006/relationships/hyperlink" Target="https://drive.google.com/open?id=1QTELwbQwKmCJ5BgsBDHS20-ongtRNxB4" TargetMode="External"/><Relationship Id="rId11" Type="http://schemas.openxmlformats.org/officeDocument/2006/relationships/hyperlink" Target="https://drive.google.com/open?id=1Bm6iG8Bkfv7Kkm-vx92CPyEtP64JLfaJ" TargetMode="External"/><Relationship Id="rId24" Type="http://schemas.openxmlformats.org/officeDocument/2006/relationships/hyperlink" Target="https://drive.google.com/open?id=1QOtm_cjn23vOgaLGZ32RRHHFibq7cEOS" TargetMode="External"/><Relationship Id="rId32" Type="http://schemas.openxmlformats.org/officeDocument/2006/relationships/hyperlink" Target="https://drive.google.com/open?id=15o3WAltYfsBdG6598MZyk8RPZEUhqTkt" TargetMode="External"/><Relationship Id="rId37" Type="http://schemas.openxmlformats.org/officeDocument/2006/relationships/hyperlink" Target="https://drive.google.com/open?id=1SmzC2-g-GpmWDSudTN9n0y_1Sk8Nj4BQ" TargetMode="External"/><Relationship Id="rId40" Type="http://schemas.openxmlformats.org/officeDocument/2006/relationships/hyperlink" Target="https://drive.google.com/open?id=1V9KlP-XP00LYISLl6FCAhwaKpJfFsSyj" TargetMode="External"/><Relationship Id="rId45" Type="http://schemas.openxmlformats.org/officeDocument/2006/relationships/hyperlink" Target="https://drive.google.com/open?id=1HFk0NfM6mASx8496o5FxDKJD-WzpZ_rs" TargetMode="External"/><Relationship Id="rId5" Type="http://schemas.openxmlformats.org/officeDocument/2006/relationships/hyperlink" Target="https://drive.google.com/open?id=1jJY1vyIMzjF-1waKVTxEy9iUy2Gu8G8F" TargetMode="External"/><Relationship Id="rId15" Type="http://schemas.openxmlformats.org/officeDocument/2006/relationships/hyperlink" Target="https://drive.google.com/open?id=1UUKXmJH-UQE8F-K2Mjh3k8KoZt8M9QFc" TargetMode="External"/><Relationship Id="rId23" Type="http://schemas.openxmlformats.org/officeDocument/2006/relationships/hyperlink" Target="https://drive.google.com/open?id=1Cn7xYXOH9p9MFKwTy-jmzXUPCWWevp5L" TargetMode="External"/><Relationship Id="rId28" Type="http://schemas.openxmlformats.org/officeDocument/2006/relationships/hyperlink" Target="https://drive.google.com/open?id=1sSYc7_EAYhK1qIrEy9vV84yPe4jFo2Fn" TargetMode="External"/><Relationship Id="rId36" Type="http://schemas.openxmlformats.org/officeDocument/2006/relationships/hyperlink" Target="https://drive.google.com/open?id=1err8Oo7nCWNEZ5I6Z_4YAGUW6oKX2pjX" TargetMode="External"/><Relationship Id="rId49" Type="http://schemas.openxmlformats.org/officeDocument/2006/relationships/hyperlink" Target="https://drive.google.com/file/d/1xUOzc9DBjTwnlEt5wmiZDdV0WjcUQ7TT/view?usp=sharing" TargetMode="External"/><Relationship Id="rId10" Type="http://schemas.openxmlformats.org/officeDocument/2006/relationships/hyperlink" Target="https://drive.google.com/open?id=1rC4p2ssYZh3kDKc_ap3f0CNRPb3xPFhV" TargetMode="External"/><Relationship Id="rId19" Type="http://schemas.openxmlformats.org/officeDocument/2006/relationships/hyperlink" Target="https://drive.google.com/open?id=12zTGMpWrJ3S5YDhqhT3s36MBJYX2Hb06" TargetMode="External"/><Relationship Id="rId31" Type="http://schemas.openxmlformats.org/officeDocument/2006/relationships/hyperlink" Target="https://drive.google.com/open?id=1RF8meWT8w5aStn4gBYz06kPW0eoSZNt2" TargetMode="External"/><Relationship Id="rId44" Type="http://schemas.openxmlformats.org/officeDocument/2006/relationships/hyperlink" Target="https://drive.google.com/open?id=1e4OY4hhxJ87aj-nr87gDWOuIRRgJt-co" TargetMode="External"/><Relationship Id="rId4" Type="http://schemas.openxmlformats.org/officeDocument/2006/relationships/hyperlink" Target="https://drive.google.com/open?id=1i9ENqfREVKJhjofC-1mtfDf69KbkpULL" TargetMode="External"/><Relationship Id="rId9" Type="http://schemas.openxmlformats.org/officeDocument/2006/relationships/hyperlink" Target="https://drive.google.com/open?id=1E6E4wjARM4BdF5TmqEP6e4diFqHDcLEm" TargetMode="External"/><Relationship Id="rId14" Type="http://schemas.openxmlformats.org/officeDocument/2006/relationships/hyperlink" Target="https://drive.google.com/open?id=1goLS5A5aFu3AF252GQ2lHbFhMd7iuzTc" TargetMode="External"/><Relationship Id="rId22" Type="http://schemas.openxmlformats.org/officeDocument/2006/relationships/hyperlink" Target="https://drive.google.com/open?id=1ElgKFFoqG0yFygIEcIP8WLQM4iLJNyhk" TargetMode="External"/><Relationship Id="rId27" Type="http://schemas.openxmlformats.org/officeDocument/2006/relationships/hyperlink" Target="https://drive.google.com/open?id=1G6gkO-gShgRYu4X2PmJXcNl5LEfRHTHq" TargetMode="External"/><Relationship Id="rId30" Type="http://schemas.openxmlformats.org/officeDocument/2006/relationships/hyperlink" Target="https://drive.google.com/open?id=1QtX0WfeOgwMxYputoYYTrXjIJojDhJ5z" TargetMode="External"/><Relationship Id="rId35" Type="http://schemas.openxmlformats.org/officeDocument/2006/relationships/hyperlink" Target="https://drive.google.com/open?id=18qT_s24BOTVKpXVqIUvgvG-oR2fGf1V9" TargetMode="External"/><Relationship Id="rId43" Type="http://schemas.openxmlformats.org/officeDocument/2006/relationships/hyperlink" Target="https://drive.google.com/open?id=1o7BQKTREn_ofxenhS8eSko0mhBiZUN9k" TargetMode="External"/><Relationship Id="rId48" Type="http://schemas.openxmlformats.org/officeDocument/2006/relationships/hyperlink" Target="https://drive.google.com/open?id=1wQp6fsbgRdiGgBlvQIaUtyf-V3bcwuyO" TargetMode="External"/><Relationship Id="rId8" Type="http://schemas.openxmlformats.org/officeDocument/2006/relationships/hyperlink" Target="https://drive.google.com/open?id=1CpT1bjB29VWToNdnxJBWN8_HxmDmO3A7" TargetMode="External"/><Relationship Id="rId51" Type="http://schemas.openxmlformats.org/officeDocument/2006/relationships/hyperlink" Target="https://drive.google.com/open?id=1VR_-N7SDOa-NgsNW2yyyY9tC_B-73UP_" TargetMode="External"/><Relationship Id="rId3" Type="http://schemas.openxmlformats.org/officeDocument/2006/relationships/hyperlink" Target="https://drive.google.com/open?id=1Hc0qpCggQyp1kLWlPTvrmNTTcM1nAeoy" TargetMode="External"/><Relationship Id="rId12" Type="http://schemas.openxmlformats.org/officeDocument/2006/relationships/hyperlink" Target="https://drive.google.com/open?id=1nXyE9Wy5rKvZCPR6V2WwlVEfiSYPYLr8" TargetMode="External"/><Relationship Id="rId17" Type="http://schemas.openxmlformats.org/officeDocument/2006/relationships/hyperlink" Target="https://drive.google.com/open?id=1QYIoRL1h3SKXqvrD5AcQFf1CERlipGdK" TargetMode="External"/><Relationship Id="rId25" Type="http://schemas.openxmlformats.org/officeDocument/2006/relationships/hyperlink" Target="https://drive.google.com/open?id=1qyqaHzTMYr_UKaFyVnIMFnxJwFiMWd7I" TargetMode="External"/><Relationship Id="rId33" Type="http://schemas.openxmlformats.org/officeDocument/2006/relationships/hyperlink" Target="https://drive.google.com/open?id=1eIsHl41lu3zjJEz2IW2bFPptCIWWrYQc" TargetMode="External"/><Relationship Id="rId38" Type="http://schemas.openxmlformats.org/officeDocument/2006/relationships/hyperlink" Target="https://drive.google.com/open?id=1adbspM9oTLAaqsXprm55b9XyYamwchcQ" TargetMode="External"/><Relationship Id="rId46" Type="http://schemas.openxmlformats.org/officeDocument/2006/relationships/hyperlink" Target="https://drive.google.com/open?id=1lw-k54WDwR2RUVxFQGTbrbv7pD-G9FvL" TargetMode="External"/><Relationship Id="rId20" Type="http://schemas.openxmlformats.org/officeDocument/2006/relationships/hyperlink" Target="https://drive.google.com/open?id=1hNad1UxmxpliCCJZ9EgMg0nfv61sn7lv" TargetMode="External"/><Relationship Id="rId41" Type="http://schemas.openxmlformats.org/officeDocument/2006/relationships/hyperlink" Target="https://drive.google.com/open?id=1YQCV9-Q9Co-yfT3QfV-JCy5uJrF4iA8I" TargetMode="External"/><Relationship Id="rId1" Type="http://schemas.openxmlformats.org/officeDocument/2006/relationships/hyperlink" Target="https://drive.google.com/open?id=1wikpPjV_GtnsZGO4lw_g6tXP4US-vs9h" TargetMode="External"/><Relationship Id="rId6" Type="http://schemas.openxmlformats.org/officeDocument/2006/relationships/hyperlink" Target="https://drive.google.com/open?id=1waYAJGLafQJhtfYw1t4A30gry3PB2gGb" TargetMode="External"/></Relationships>
</file>

<file path=xl/worksheets/_rels/sheet14.xml.rels><?xml version="1.0" encoding="UTF-8" standalone="yes"?>
<Relationships xmlns="http://schemas.openxmlformats.org/package/2006/relationships"><Relationship Id="rId13" Type="http://schemas.openxmlformats.org/officeDocument/2006/relationships/hyperlink" Target="https://drive.google.com/open?id=1SQ7bQ9EcsyMjsynm497OjdmKnBkKYKH2" TargetMode="External"/><Relationship Id="rId18" Type="http://schemas.openxmlformats.org/officeDocument/2006/relationships/hyperlink" Target="https://drive.google.com/open?id=1FJjR6p4ufIOBGfw3t_YPCx_dkeJz71nc" TargetMode="External"/><Relationship Id="rId26" Type="http://schemas.openxmlformats.org/officeDocument/2006/relationships/hyperlink" Target="https://drive.google.com/open?id=11bR1MFtVSPuQ7Sdmv63ajCmy_adfkAG7" TargetMode="External"/><Relationship Id="rId39" Type="http://schemas.openxmlformats.org/officeDocument/2006/relationships/hyperlink" Target="https://drive.google.com/open?id=1hTx4gX-LL-_DFlpxUuaIhPBr0vS6VSaZ" TargetMode="External"/><Relationship Id="rId21" Type="http://schemas.openxmlformats.org/officeDocument/2006/relationships/hyperlink" Target="https://drive.google.com/open?id=17ewmAYFPXOBLmyi0wUzaqOrsDmYiJ0k5" TargetMode="External"/><Relationship Id="rId34" Type="http://schemas.openxmlformats.org/officeDocument/2006/relationships/hyperlink" Target="https://drive.google.com/open?id=1myNrwowKsOUANhiCbsjv0q7SBZbRwcMf" TargetMode="External"/><Relationship Id="rId7" Type="http://schemas.openxmlformats.org/officeDocument/2006/relationships/hyperlink" Target="https://drive.google.com/open?id=154-jcSMQoX9Db-AoQQjRY1EAoagKFAh9" TargetMode="External"/><Relationship Id="rId2" Type="http://schemas.openxmlformats.org/officeDocument/2006/relationships/hyperlink" Target="https://drive.google.com/open?id=18aMi31mMxTvIk7fXh_GAixH5jv0YO3sj" TargetMode="External"/><Relationship Id="rId16" Type="http://schemas.openxmlformats.org/officeDocument/2006/relationships/hyperlink" Target="https://drive.google.com/open?id=1SNCSZwnx4paGgIAc2MF8Rdx6u8fZuhxK" TargetMode="External"/><Relationship Id="rId20" Type="http://schemas.openxmlformats.org/officeDocument/2006/relationships/hyperlink" Target="https://drive.google.com/open?id=18s8kJyQ7A_WSmc0DbgKhRtAj5Dzu8kYx" TargetMode="External"/><Relationship Id="rId29" Type="http://schemas.openxmlformats.org/officeDocument/2006/relationships/hyperlink" Target="https://drive.google.com/open?id=14x0ne5uV2e_wEu-gGKSC2dpWrBgZ1VNs" TargetMode="External"/><Relationship Id="rId41" Type="http://schemas.openxmlformats.org/officeDocument/2006/relationships/hyperlink" Target="https://drive.google.com/open?id=1wm7vgpiUcFM2n9SphSa16CRjAIw4xTqR" TargetMode="External"/><Relationship Id="rId1" Type="http://schemas.openxmlformats.org/officeDocument/2006/relationships/hyperlink" Target="https://drive.google.com/open?id=1Vl0I8lq3gqPbYm-DvR78JSbjxug8QjvH" TargetMode="External"/><Relationship Id="rId6" Type="http://schemas.openxmlformats.org/officeDocument/2006/relationships/hyperlink" Target="https://drive.google.com/open?id=16ElOHOZHCEjwg-vJZEP9XLLT1-gP0TE-" TargetMode="External"/><Relationship Id="rId11" Type="http://schemas.openxmlformats.org/officeDocument/2006/relationships/hyperlink" Target="https://drive.google.com/open?id=1lpHGYMwtgrM8AXOhPHaDsPZ9uq0nwdLk" TargetMode="External"/><Relationship Id="rId24" Type="http://schemas.openxmlformats.org/officeDocument/2006/relationships/hyperlink" Target="https://drive.google.com/open?id=11J0ytubAzP-koNU37rQkxJNM9QVHU8Sj" TargetMode="External"/><Relationship Id="rId32" Type="http://schemas.openxmlformats.org/officeDocument/2006/relationships/hyperlink" Target="https://drive.google.com/open?id=1eP-k3O4xj4V4HZjc88M8OM-32Ud-MrMT" TargetMode="External"/><Relationship Id="rId37" Type="http://schemas.openxmlformats.org/officeDocument/2006/relationships/hyperlink" Target="https://drive.google.com/open?id=172CTYYID6D67qzWUJLHtwamWX8bbsNtK" TargetMode="External"/><Relationship Id="rId40" Type="http://schemas.openxmlformats.org/officeDocument/2006/relationships/hyperlink" Target="https://drive.google.com/open?id=1YnJ4lHxNWqflWwgQcAuDnjrQNE_4BNIz" TargetMode="External"/><Relationship Id="rId5" Type="http://schemas.openxmlformats.org/officeDocument/2006/relationships/hyperlink" Target="https://drive.google.com/open?id=10bOy503g28STmvU9xHjU1Pe0lKPeobg_" TargetMode="External"/><Relationship Id="rId15" Type="http://schemas.openxmlformats.org/officeDocument/2006/relationships/hyperlink" Target="https://drive.google.com/open?id=1C9S5JPLQ2Cj3VGkq7Xvb3dn4u0HCff5w" TargetMode="External"/><Relationship Id="rId23" Type="http://schemas.openxmlformats.org/officeDocument/2006/relationships/hyperlink" Target="https://drive.google.com/open?id=1Rc-7jJqyAYhlUz05wKjNOoAkZl8ZCg9n" TargetMode="External"/><Relationship Id="rId28" Type="http://schemas.openxmlformats.org/officeDocument/2006/relationships/hyperlink" Target="https://drive.google.com/open?id=1ACHmzYSj22YploDvVCrXOkf16FFoYsXl" TargetMode="External"/><Relationship Id="rId36" Type="http://schemas.openxmlformats.org/officeDocument/2006/relationships/hyperlink" Target="https://drive.google.com/open?id=1ou45BM-A0_bb5a_Khlja-JHkAZO-2cJd" TargetMode="External"/><Relationship Id="rId10" Type="http://schemas.openxmlformats.org/officeDocument/2006/relationships/hyperlink" Target="https://drive.google.com/open?id=1Ip227KBts-IjbZtUIEMJ4pCmlUEvvNr5" TargetMode="External"/><Relationship Id="rId19" Type="http://schemas.openxmlformats.org/officeDocument/2006/relationships/hyperlink" Target="https://drive.google.com/open?id=1R-n2TZ0CcJ2EPIzHsP8QDw96yhw51TjE" TargetMode="External"/><Relationship Id="rId31" Type="http://schemas.openxmlformats.org/officeDocument/2006/relationships/hyperlink" Target="https://drive.google.com/open?id=1ua5VpVv5MfJMTA9rlNklp7VjIhiXdwZ7" TargetMode="External"/><Relationship Id="rId4" Type="http://schemas.openxmlformats.org/officeDocument/2006/relationships/hyperlink" Target="https://drive.google.com/open?id=1EatDLqugzTFQEF6Rjvwc1barekjdLk9i" TargetMode="External"/><Relationship Id="rId9" Type="http://schemas.openxmlformats.org/officeDocument/2006/relationships/hyperlink" Target="https://drive.google.com/open?id=1Ci0va9UMVHp9UAr5W039Jg8xQw74mhCr" TargetMode="External"/><Relationship Id="rId14" Type="http://schemas.openxmlformats.org/officeDocument/2006/relationships/hyperlink" Target="https://drive.google.com/open?id=1_qwfJ6MzV_9GUDtFO3fCS2E-yPvFz32o" TargetMode="External"/><Relationship Id="rId22" Type="http://schemas.openxmlformats.org/officeDocument/2006/relationships/hyperlink" Target="https://drive.google.com/open?id=1zOLY3DiqEaXmNXxLccAsaHjt9KB88HAm" TargetMode="External"/><Relationship Id="rId27" Type="http://schemas.openxmlformats.org/officeDocument/2006/relationships/hyperlink" Target="https://drive.google.com/open?id=1C5UpBA3G9U1AOugKHZCwCHVqqHVVI6ga" TargetMode="External"/><Relationship Id="rId30" Type="http://schemas.openxmlformats.org/officeDocument/2006/relationships/hyperlink" Target="https://drive.google.com/open?id=162Xi6llvyGsKf1M8C1fqTY7xz8bG-yxD" TargetMode="External"/><Relationship Id="rId35" Type="http://schemas.openxmlformats.org/officeDocument/2006/relationships/hyperlink" Target="https://drive.google.com/open?id=1raaW9jiliuxxGt27oNiPSLZOS1YffoIS" TargetMode="External"/><Relationship Id="rId8" Type="http://schemas.openxmlformats.org/officeDocument/2006/relationships/hyperlink" Target="https://drive.google.com/open?id=18FYeQH9s8_Auy51PvD9jx61ahjZrfMf6" TargetMode="External"/><Relationship Id="rId3" Type="http://schemas.openxmlformats.org/officeDocument/2006/relationships/hyperlink" Target="https://drive.google.com/open?id=1jCi1XLVrtQo8rT4qVQWdgZfVMiCtCrgj" TargetMode="External"/><Relationship Id="rId12" Type="http://schemas.openxmlformats.org/officeDocument/2006/relationships/hyperlink" Target="https://drive.google.com/open?id=1Kx9i9WXbkdMGli8g9pXboR8bO14JIjds" TargetMode="External"/><Relationship Id="rId17" Type="http://schemas.openxmlformats.org/officeDocument/2006/relationships/hyperlink" Target="https://drive.google.com/open?id=154NP_u9Cm_iYFVA6agtiiMiLtTx0UtAk" TargetMode="External"/><Relationship Id="rId25" Type="http://schemas.openxmlformats.org/officeDocument/2006/relationships/hyperlink" Target="https://drive.google.com/open?id=1B18fA8WXrW6bIUfK5XjLOc0jkRR6wtZz" TargetMode="External"/><Relationship Id="rId33" Type="http://schemas.openxmlformats.org/officeDocument/2006/relationships/hyperlink" Target="https://drive.google.com/open?id=1ef8QvaPqYmyhFQpoWJCH1nJyL8lrydoP" TargetMode="External"/><Relationship Id="rId38" Type="http://schemas.openxmlformats.org/officeDocument/2006/relationships/hyperlink" Target="https://drive.google.com/open?id=1SAK1AuwqwtAZ1FS6AaGowwSHbUq-5yzO"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drive.google.com/open?id=1DZvhjckLXRDQPpvqFtB5FLukH083D-Y8" TargetMode="External"/><Relationship Id="rId13" Type="http://schemas.openxmlformats.org/officeDocument/2006/relationships/hyperlink" Target="https://drive.google.com/open?id=1onslW3H0VOp4A5E8yHhXqCcH7PsIWweu" TargetMode="External"/><Relationship Id="rId3" Type="http://schemas.openxmlformats.org/officeDocument/2006/relationships/hyperlink" Target="https://drive.google.com/open?id=1JcHwUVHHZ0FFQPXO9X7OKVHaBAfNIkQk" TargetMode="External"/><Relationship Id="rId7" Type="http://schemas.openxmlformats.org/officeDocument/2006/relationships/hyperlink" Target="https://drive.google.com/open?id=1BYoqy4o-nLl2-VvQKsWqjKMjTqYacO31" TargetMode="External"/><Relationship Id="rId12" Type="http://schemas.openxmlformats.org/officeDocument/2006/relationships/hyperlink" Target="https://drive.google.com/open?id=19Zv-KYfbK7xPsRXO6TVi7QGL0n7NOYHH" TargetMode="External"/><Relationship Id="rId2" Type="http://schemas.openxmlformats.org/officeDocument/2006/relationships/hyperlink" Target="https://drive.google.com/open?id=1iUgYaeaEm4fYqcS6--h1hXfClH9OdA4o" TargetMode="External"/><Relationship Id="rId1" Type="http://schemas.openxmlformats.org/officeDocument/2006/relationships/hyperlink" Target="https://drive.google.com/open?id=1vgTMXg-lsYE1MSIvwGKXef-073H5obSf" TargetMode="External"/><Relationship Id="rId6" Type="http://schemas.openxmlformats.org/officeDocument/2006/relationships/hyperlink" Target="https://drive.google.com/open?id=1juC0j-YtsU3_lK7SGVklMQIiXe0ktNdD" TargetMode="External"/><Relationship Id="rId11" Type="http://schemas.openxmlformats.org/officeDocument/2006/relationships/hyperlink" Target="https://drive.google.com/open?id=18ANHmbGflXOmAdbjtDxqywGyvkCPH8Nd" TargetMode="External"/><Relationship Id="rId5" Type="http://schemas.openxmlformats.org/officeDocument/2006/relationships/hyperlink" Target="https://drive.google.com/open?id=1qbngj7vMms05FUl6ARnoUIuGcgEGGYno" TargetMode="External"/><Relationship Id="rId10" Type="http://schemas.openxmlformats.org/officeDocument/2006/relationships/hyperlink" Target="https://drive.google.com/open?id=1kpM1rpfPNms-OLTtaFl4P4fggD2i_97D" TargetMode="External"/><Relationship Id="rId4" Type="http://schemas.openxmlformats.org/officeDocument/2006/relationships/hyperlink" Target="https://drive.google.com/open?id=1CT9DRhHVZcSC7ahd-qGg3MTkij-Dxnh2" TargetMode="External"/><Relationship Id="rId9" Type="http://schemas.openxmlformats.org/officeDocument/2006/relationships/hyperlink" Target="https://drive.google.com/open?id=1V9RXpOG1hcS85uqL321F_B6UIX55hakq"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drive.google.com/open?id=1re0SE6Rg48g-kZgo3zFriTPWWG28pwoz" TargetMode="External"/><Relationship Id="rId13" Type="http://schemas.openxmlformats.org/officeDocument/2006/relationships/hyperlink" Target="https://drive.google.com/open?id=1CeGfqtL3u5j6UQSWe6tJtCNcRzH1nSd3" TargetMode="External"/><Relationship Id="rId3" Type="http://schemas.openxmlformats.org/officeDocument/2006/relationships/hyperlink" Target="https://drive.google.com/open?id=1w0P37tYNlNIPUjoLU9LBGDwVEQkxkUhE" TargetMode="External"/><Relationship Id="rId7" Type="http://schemas.openxmlformats.org/officeDocument/2006/relationships/hyperlink" Target="https://drive.google.com/open?id=1s4rO7Nc25rRdOJD6X0tVNhMWFOVy0wmU" TargetMode="External"/><Relationship Id="rId12" Type="http://schemas.openxmlformats.org/officeDocument/2006/relationships/hyperlink" Target="https://drive.google.com/open?id=10geTW8Swdf8gmcsfyUkqovgCGGzV3wNp" TargetMode="External"/><Relationship Id="rId17" Type="http://schemas.openxmlformats.org/officeDocument/2006/relationships/hyperlink" Target="https://drive.google.com/open?id=1gBzVaIcgcsJ5FxG1DutAGe0JLs7LNvrw" TargetMode="External"/><Relationship Id="rId2" Type="http://schemas.openxmlformats.org/officeDocument/2006/relationships/hyperlink" Target="https://drive.google.com/open?id=1TGGhctvwv91MtLKZAECAsKlbRwaa4y4s" TargetMode="External"/><Relationship Id="rId16" Type="http://schemas.openxmlformats.org/officeDocument/2006/relationships/hyperlink" Target="https://drive.google.com/open?id=16-_SEQKwn4zYm7BkBuQFXimeL3R2eQA9" TargetMode="External"/><Relationship Id="rId1" Type="http://schemas.openxmlformats.org/officeDocument/2006/relationships/hyperlink" Target="https://drive.google.com/open?id=1Hezk2RegLMJtKxNy_XPXidgn1Zgu42cn" TargetMode="External"/><Relationship Id="rId6" Type="http://schemas.openxmlformats.org/officeDocument/2006/relationships/hyperlink" Target="https://drive.google.com/open?id=1If1wya01QmuWLAYz8RxKI5UVfyqST_CA" TargetMode="External"/><Relationship Id="rId11" Type="http://schemas.openxmlformats.org/officeDocument/2006/relationships/hyperlink" Target="https://drive.google.com/open?id=1z1aEq3d3IYk-T5yrpRAKbzvhB68OE3AI" TargetMode="External"/><Relationship Id="rId5" Type="http://schemas.openxmlformats.org/officeDocument/2006/relationships/hyperlink" Target="https://drive.google.com/file/d/1TalM9EhkHHJGzF867Jyxd4iTXbtnRgwL/view" TargetMode="External"/><Relationship Id="rId15" Type="http://schemas.openxmlformats.org/officeDocument/2006/relationships/hyperlink" Target="https://drive.google.com/open?id=1MUhmzBwo_m1rmR-ukcq6j8QDtvJlFRGt" TargetMode="External"/><Relationship Id="rId10" Type="http://schemas.openxmlformats.org/officeDocument/2006/relationships/hyperlink" Target="https://drive.google.com/open?id=1WFPhF0SGptdOIynXntw7EXVxz9w032oX" TargetMode="External"/><Relationship Id="rId4" Type="http://schemas.openxmlformats.org/officeDocument/2006/relationships/hyperlink" Target="https://drive.google.com/open?id=1Ng6a-ivw4t7M2ydy4odRWsvo58Xdy7C5" TargetMode="External"/><Relationship Id="rId9" Type="http://schemas.openxmlformats.org/officeDocument/2006/relationships/hyperlink" Target="https://drive.google.com/open?id=1Z62QXzMDYZb0i-ocARwsEDnQQcUULKIu" TargetMode="External"/><Relationship Id="rId14" Type="http://schemas.openxmlformats.org/officeDocument/2006/relationships/hyperlink" Target="https://drive.google.com/open?id=1nb3UKJ0igi_kF5qU9wvFlkpaDw3Ce52P"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drive.google.com/open?id=1Ex8YIjjwaj8eGIMNg_kCaSo6OW0JDUu0" TargetMode="External"/><Relationship Id="rId13" Type="http://schemas.openxmlformats.org/officeDocument/2006/relationships/hyperlink" Target="https://drive.google.com/open?id=1uB352TWp2yYpLsXFOZVB8lVw-CW00I63" TargetMode="External"/><Relationship Id="rId18" Type="http://schemas.openxmlformats.org/officeDocument/2006/relationships/hyperlink" Target="https://drive.google.com/open?id=128VQ21p8AEps_zBSzUZnHyDkkgNQ3DaB" TargetMode="External"/><Relationship Id="rId3" Type="http://schemas.openxmlformats.org/officeDocument/2006/relationships/hyperlink" Target="https://drive.google.com/open?id=1L-QfzSFbsFbaXpFkMKE7PZqV2EEf3hYB" TargetMode="External"/><Relationship Id="rId21" Type="http://schemas.openxmlformats.org/officeDocument/2006/relationships/hyperlink" Target="https://drive.google.com/open?id=1jdc04XREZFPwWu5HjbQuH1NIAEKZ91qq" TargetMode="External"/><Relationship Id="rId7" Type="http://schemas.openxmlformats.org/officeDocument/2006/relationships/hyperlink" Target="https://drive.google.com/open?id=1GVMtR2BJrMuGrF0osxVV6zWDU6rVcxHF" TargetMode="External"/><Relationship Id="rId12" Type="http://schemas.openxmlformats.org/officeDocument/2006/relationships/hyperlink" Target="https://drive.google.com/open?id=1nEBXF3N2hNVU983SZwaziWeWYvDfBSdi" TargetMode="External"/><Relationship Id="rId17" Type="http://schemas.openxmlformats.org/officeDocument/2006/relationships/hyperlink" Target="https://drive.google.com/open?id=1_vh-d-zJLIbImJ84ZD0oSikTmqYhv1jU" TargetMode="External"/><Relationship Id="rId2" Type="http://schemas.openxmlformats.org/officeDocument/2006/relationships/hyperlink" Target="https://drive.google.com/open?id=1VmKW8DrcMI3_2QdQAemvIW6c428hnM19" TargetMode="External"/><Relationship Id="rId16" Type="http://schemas.openxmlformats.org/officeDocument/2006/relationships/hyperlink" Target="https://drive.google.com/open?id=1FJfahs-VVItfZUjX1EccLmajpaiWgE7z" TargetMode="External"/><Relationship Id="rId20" Type="http://schemas.openxmlformats.org/officeDocument/2006/relationships/hyperlink" Target="https://drive.google.com/open?id=1mSQd4zP-hdOmp2xQ2FOJWDyjLjieTpge" TargetMode="External"/><Relationship Id="rId1" Type="http://schemas.openxmlformats.org/officeDocument/2006/relationships/hyperlink" Target="https://drive.google.com/open?id=1akT58ju_Fs7kC7wOzt5bM7eRfCyhCegY" TargetMode="External"/><Relationship Id="rId6" Type="http://schemas.openxmlformats.org/officeDocument/2006/relationships/hyperlink" Target="https://drive.google.com/open?id=1L-QfzSFbsFbaXpFkMKE7PZqV2EEf3hYB" TargetMode="External"/><Relationship Id="rId11" Type="http://schemas.openxmlformats.org/officeDocument/2006/relationships/hyperlink" Target="https://drive.google.com/open?id=1dqbo-Unz9SBqFJCd-YOWDfDlW0Z59tDz" TargetMode="External"/><Relationship Id="rId5" Type="http://schemas.openxmlformats.org/officeDocument/2006/relationships/hyperlink" Target="https://drive.google.com/open?id=1L-QfzSFbsFbaXpFkMKE7PZqV2EEf3hYB" TargetMode="External"/><Relationship Id="rId15" Type="http://schemas.openxmlformats.org/officeDocument/2006/relationships/hyperlink" Target="https://drive.google.com/open?id=1dqbo-Unz9SBqFJCd-YOWDfDlW0Z59tDz" TargetMode="External"/><Relationship Id="rId10" Type="http://schemas.openxmlformats.org/officeDocument/2006/relationships/hyperlink" Target="https://drive.google.com/open?id=1qEFdl3jPUFGnnJWAdCJ78jjuhzGT6Wlw" TargetMode="External"/><Relationship Id="rId19" Type="http://schemas.openxmlformats.org/officeDocument/2006/relationships/hyperlink" Target="https://drive.google.com/open?id=1AKi6tsdLbq0N78sOuXxxVv2b4vGtlzzK" TargetMode="External"/><Relationship Id="rId4" Type="http://schemas.openxmlformats.org/officeDocument/2006/relationships/hyperlink" Target="https://drive.google.com/open?id=1nnYOpCf9gWgKkYdwxz7atwa-cPsEQQNs" TargetMode="External"/><Relationship Id="rId9" Type="http://schemas.openxmlformats.org/officeDocument/2006/relationships/hyperlink" Target="https://drive.google.com/open?id=1uB352TWp2yYpLsXFOZVB8lVw-CW00I63" TargetMode="External"/><Relationship Id="rId14" Type="http://schemas.openxmlformats.org/officeDocument/2006/relationships/hyperlink" Target="https://drive.google.com/open?id=1qEFdl3jPUFGnnJWAdCJ78jjuhzGT6Wlw"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drive.google.com/open?id=1-5SWbm-8-3bY5ne56qz0nbUr60Jgbj5r" TargetMode="External"/><Relationship Id="rId13" Type="http://schemas.openxmlformats.org/officeDocument/2006/relationships/hyperlink" Target="https://drive.google.com/open?id=1FgDEX-us_dK4p6Tx88MbuSSexByNMnNl" TargetMode="External"/><Relationship Id="rId3" Type="http://schemas.openxmlformats.org/officeDocument/2006/relationships/hyperlink" Target="https://drive.google.com/open?id=1CoAVzCozBgJXoVBCaQNlYF9IXg219N6Q" TargetMode="External"/><Relationship Id="rId7" Type="http://schemas.openxmlformats.org/officeDocument/2006/relationships/hyperlink" Target="https://drive.google.com/open?id=178ZWqLkCZ2WOlGrF0g42HaCR-g2SCK4N" TargetMode="External"/><Relationship Id="rId12" Type="http://schemas.openxmlformats.org/officeDocument/2006/relationships/hyperlink" Target="https://drive.google.com/open?id=1-E_YsfeOlVO7C-IpFCmvtRvjlHc1246s" TargetMode="External"/><Relationship Id="rId17" Type="http://schemas.openxmlformats.org/officeDocument/2006/relationships/hyperlink" Target="https://drive.google.com/open?id=1EGOIkZEMSof1d5D3Qi-yOIxnT1QlasQZ" TargetMode="External"/><Relationship Id="rId2" Type="http://schemas.openxmlformats.org/officeDocument/2006/relationships/hyperlink" Target="https://drive.google.com/open?id=1aAXfwj0LNbrh_mhQ3SJuUSru8Q6n1KMv" TargetMode="External"/><Relationship Id="rId16" Type="http://schemas.openxmlformats.org/officeDocument/2006/relationships/hyperlink" Target="https://drive.google.com/open?id=1FGQL18lu5Mgffzn3Pz4y3FUICz0m9u7v" TargetMode="External"/><Relationship Id="rId1" Type="http://schemas.openxmlformats.org/officeDocument/2006/relationships/hyperlink" Target="https://drive.google.com/open?id=1DMljI8sYy-lASya-JTapHanUF2M1lFwP" TargetMode="External"/><Relationship Id="rId6" Type="http://schemas.openxmlformats.org/officeDocument/2006/relationships/hyperlink" Target="https://drive.google.com/open?id=1rFSYAAZmcK6w6M3qKs5fJkQsCDJ26XOE" TargetMode="External"/><Relationship Id="rId11" Type="http://schemas.openxmlformats.org/officeDocument/2006/relationships/hyperlink" Target="https://drive.google.com/open?id=1FGxblRQQbPIcS47rHw9PeEJyjtrXoltI" TargetMode="External"/><Relationship Id="rId5" Type="http://schemas.openxmlformats.org/officeDocument/2006/relationships/hyperlink" Target="https://drive.google.com/open?id=1P8L77H32may0coyOzKnOHAUK-oUmdEY1" TargetMode="External"/><Relationship Id="rId15" Type="http://schemas.openxmlformats.org/officeDocument/2006/relationships/hyperlink" Target="https://drive.google.com/open?id=1kdnPYx876ZZ3UrvF3zDhUZVSOv9ZvHWs" TargetMode="External"/><Relationship Id="rId10" Type="http://schemas.openxmlformats.org/officeDocument/2006/relationships/hyperlink" Target="https://drive.google.com/open?id=1RNo3c_A04_MJato4nyvHoXBUuWJ1idBB" TargetMode="External"/><Relationship Id="rId4" Type="http://schemas.openxmlformats.org/officeDocument/2006/relationships/hyperlink" Target="https://drive.google.com/open?id=181dzeNh34K7B3QDl-WPNE4Jzbg2nh5sS" TargetMode="External"/><Relationship Id="rId9" Type="http://schemas.openxmlformats.org/officeDocument/2006/relationships/hyperlink" Target="https://drive.google.com/open?id=13swvh9Ny-IZML-kEQAh__Z9r2ExcUqNo" TargetMode="External"/><Relationship Id="rId14" Type="http://schemas.openxmlformats.org/officeDocument/2006/relationships/hyperlink" Target="https://drive.google.com/open?id=12xzBd_qdMW5ciUJti07pNtXp5A_OUXlr"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drive.google.com/open?id=1Gdl1051TETEV49jzbRbCJwTLAJv3F9Cf" TargetMode="External"/><Relationship Id="rId2" Type="http://schemas.openxmlformats.org/officeDocument/2006/relationships/hyperlink" Target="https://drive.google.com/open?id=1Qe34X1Dz7h-eNE3bsxCk4PQmtRoTeEH6" TargetMode="External"/><Relationship Id="rId1" Type="http://schemas.openxmlformats.org/officeDocument/2006/relationships/hyperlink" Target="https://drive.google.com/open?id=1g7GuSNmYMc0asr__ikp7hzyaJrE_ZB27" TargetMode="External"/><Relationship Id="rId6" Type="http://schemas.openxmlformats.org/officeDocument/2006/relationships/hyperlink" Target="https://drive.google.com/open?id=1BlXnoSNJfoUis5m9nmnWA1kbcARppjhJ" TargetMode="External"/><Relationship Id="rId5" Type="http://schemas.openxmlformats.org/officeDocument/2006/relationships/hyperlink" Target="https://drive.google.com/open?id=1g7GuSNmYMc0asr__ikp7hzyaJrE_ZB27" TargetMode="External"/><Relationship Id="rId4" Type="http://schemas.openxmlformats.org/officeDocument/2006/relationships/hyperlink" Target="https://drive.google.com/open?id=1dspqakJIcwq2sQa3RzsOXVz97SIj21sL"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drive.google.com/open?id=1XDTc7rJ6cF3OFYKOo-_ubbsmATltoyzD" TargetMode="External"/><Relationship Id="rId2" Type="http://schemas.openxmlformats.org/officeDocument/2006/relationships/hyperlink" Target="https://drive.google.com/open?id=1OPujmsrsyv5GqBn_U-NLGASgwYXn5c39" TargetMode="External"/><Relationship Id="rId1" Type="http://schemas.openxmlformats.org/officeDocument/2006/relationships/hyperlink" Target="https://drive.google.com/open?id=1vUbguNtNoW03vbXURO5xpeDFR2etb86z"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s://drive.google.com/open?id=1nIOTY94Yl2AtSl0BtlzcFZ0Du3wwKFNR" TargetMode="External"/><Relationship Id="rId2" Type="http://schemas.openxmlformats.org/officeDocument/2006/relationships/hyperlink" Target="https://drive.google.com/open?id=1mc820RfQrmN6gfAszZI3vEA8oCuUWX0i" TargetMode="External"/><Relationship Id="rId1" Type="http://schemas.openxmlformats.org/officeDocument/2006/relationships/hyperlink" Target="https://drive.google.com/open?id=1mc820RfQrmN6gfAszZI3vEA8oCuUWX0i" TargetMode="External"/><Relationship Id="rId4" Type="http://schemas.openxmlformats.org/officeDocument/2006/relationships/hyperlink" Target="https://drive.google.com/open?id=1RikP2QgWWG481vNClJMhAb0BcnJbJc-U" TargetMode="External"/></Relationships>
</file>

<file path=xl/worksheets/_rels/sheet28.xml.rels><?xml version="1.0" encoding="UTF-8" standalone="yes"?>
<Relationships xmlns="http://schemas.openxmlformats.org/package/2006/relationships"><Relationship Id="rId13" Type="http://schemas.openxmlformats.org/officeDocument/2006/relationships/hyperlink" Target="https://drive.google.com/open?id=1pCM71akridut4L6QYoS7ukTFLkfHxh4L" TargetMode="External"/><Relationship Id="rId18" Type="http://schemas.openxmlformats.org/officeDocument/2006/relationships/hyperlink" Target="https://drive.google.com/open?id=1yWNoN79rJ_KaLbbOfpUl6Sq8YZLHPxhW" TargetMode="External"/><Relationship Id="rId26" Type="http://schemas.openxmlformats.org/officeDocument/2006/relationships/hyperlink" Target="https://drive.google.com/open?id=1ICMFXUpB964lJw8dogXoG-bqnvsdGbZ9" TargetMode="External"/><Relationship Id="rId39" Type="http://schemas.openxmlformats.org/officeDocument/2006/relationships/hyperlink" Target="https://drive.google.com/open?id=1jBbae3ijwXqRgWpeWcmUjM0TG2dtqtuz" TargetMode="External"/><Relationship Id="rId21" Type="http://schemas.openxmlformats.org/officeDocument/2006/relationships/hyperlink" Target="https://drive.google.com/open?id=1YEH0flopDD_vhNqPAl5DmqZ3xThd44dV" TargetMode="External"/><Relationship Id="rId34" Type="http://schemas.openxmlformats.org/officeDocument/2006/relationships/hyperlink" Target="https://drive.google.com/open?id=1C-mj6IhOxMhvQHKeiN6L5REsBHcbcm1O" TargetMode="External"/><Relationship Id="rId42" Type="http://schemas.openxmlformats.org/officeDocument/2006/relationships/hyperlink" Target="https://drive.google.com/open?id=1uV28J9NwTCE2zxA3mC_7qFCJZFOv3HTR" TargetMode="External"/><Relationship Id="rId47" Type="http://schemas.openxmlformats.org/officeDocument/2006/relationships/hyperlink" Target="https://drive.google.com/open?id=1ZO4e7YNA_7c6YCLYOcHgByQMNTsg8fx7" TargetMode="External"/><Relationship Id="rId7" Type="http://schemas.openxmlformats.org/officeDocument/2006/relationships/hyperlink" Target="https://drive.google.com/open?id=1Bh8ywmtmmIWwH7KFfOyQJ3SQY570Qtan" TargetMode="External"/><Relationship Id="rId2" Type="http://schemas.openxmlformats.org/officeDocument/2006/relationships/hyperlink" Target="https://drive.google.com/open?id=17sF0CiRWaZ6UD4LfXGdY-SoFzWr5N82_" TargetMode="External"/><Relationship Id="rId16" Type="http://schemas.openxmlformats.org/officeDocument/2006/relationships/hyperlink" Target="https://drive.google.com/open?id=1DTGbpgBHjBtTPBXUfI1PqQV0Sm_UEdQC" TargetMode="External"/><Relationship Id="rId29" Type="http://schemas.openxmlformats.org/officeDocument/2006/relationships/hyperlink" Target="https://drive.google.com/open?id=1JmvM8HLUImnEv7jFHCKvcX2TMMRa0vNQ" TargetMode="External"/><Relationship Id="rId1" Type="http://schemas.openxmlformats.org/officeDocument/2006/relationships/hyperlink" Target="https://drive.google.com/open?id=1R2rneoe-uIUbKhPTjfzDKUztpA1G1gOO" TargetMode="External"/><Relationship Id="rId6" Type="http://schemas.openxmlformats.org/officeDocument/2006/relationships/hyperlink" Target="https://drive.google.com/open?id=1CEc0Var9Pgbbq_7WB08nq3ZB_dFjm0xd" TargetMode="External"/><Relationship Id="rId11" Type="http://schemas.openxmlformats.org/officeDocument/2006/relationships/hyperlink" Target="https://drive.google.com/open?id=1re9MMEvIUpzb03ElKy0-5mhWmJvWZDrj" TargetMode="External"/><Relationship Id="rId24" Type="http://schemas.openxmlformats.org/officeDocument/2006/relationships/hyperlink" Target="https://drive.google.com/open?id=1i65jgb1VqdbpKHMoZLPg76LxY3GoUmuP" TargetMode="External"/><Relationship Id="rId32" Type="http://schemas.openxmlformats.org/officeDocument/2006/relationships/hyperlink" Target="https://drive.google.com/open?id=19hXVOzeX5EW0kwt2f6RzGtuHMpEkHg3O" TargetMode="External"/><Relationship Id="rId37" Type="http://schemas.openxmlformats.org/officeDocument/2006/relationships/hyperlink" Target="https://drive.google.com/open?id=1a890nGmnD1PG9ANZlJ9vd6OfEdZxR3e4" TargetMode="External"/><Relationship Id="rId40" Type="http://schemas.openxmlformats.org/officeDocument/2006/relationships/hyperlink" Target="https://drive.google.com/open?id=1MrahhiDMm2KjUTCyBGuT5S2KghmINUiU" TargetMode="External"/><Relationship Id="rId45" Type="http://schemas.openxmlformats.org/officeDocument/2006/relationships/hyperlink" Target="https://drive.google.com/open?id=1c8LGom7gNz6DFLQ5P9KGiGQn6QOD0_jA" TargetMode="External"/><Relationship Id="rId5" Type="http://schemas.openxmlformats.org/officeDocument/2006/relationships/hyperlink" Target="https://drive.google.com/open?id=1R2rneoe-uIUbKhPTjfzDKUztpA1G1gOO" TargetMode="External"/><Relationship Id="rId15" Type="http://schemas.openxmlformats.org/officeDocument/2006/relationships/hyperlink" Target="https://drive.google.com/open?id=1f8YT1rW2NYw4v4Kd5nSfYtOBo2R63HRN" TargetMode="External"/><Relationship Id="rId23" Type="http://schemas.openxmlformats.org/officeDocument/2006/relationships/hyperlink" Target="https://drive.google.com/open?id=1i65jgb1VqdbpKHMoZLPg76LxY3GoUmuP" TargetMode="External"/><Relationship Id="rId28" Type="http://schemas.openxmlformats.org/officeDocument/2006/relationships/hyperlink" Target="https://drive.google.com/open?id=1zJOnxyMqEl--TvcspfRSER-1wGj1g2vF" TargetMode="External"/><Relationship Id="rId36" Type="http://schemas.openxmlformats.org/officeDocument/2006/relationships/hyperlink" Target="https://drive.google.com/open?id=1YiueWyIJ8uIC8qXsqiGnIbJvNzSejB3v" TargetMode="External"/><Relationship Id="rId10" Type="http://schemas.openxmlformats.org/officeDocument/2006/relationships/hyperlink" Target="https://drive.google.com/open?id=1WfINHpgRX5X3e3ptRJgm9p3KJhtprx_J" TargetMode="External"/><Relationship Id="rId19" Type="http://schemas.openxmlformats.org/officeDocument/2006/relationships/hyperlink" Target="https://drive.google.com/open?id=1uvMjbyg-_rFIaCkuwrxDba-0d2XNtMQa" TargetMode="External"/><Relationship Id="rId31" Type="http://schemas.openxmlformats.org/officeDocument/2006/relationships/hyperlink" Target="https://drive.google.com/open?id=1GqgzdqJv4emSUQgeMdhj6iYvOLSEjtBO" TargetMode="External"/><Relationship Id="rId44" Type="http://schemas.openxmlformats.org/officeDocument/2006/relationships/hyperlink" Target="https://drive.google.com/open?id=1re9MMEvIUpzb03ElKy0-5mhWmJvWZDrj" TargetMode="External"/><Relationship Id="rId4" Type="http://schemas.openxmlformats.org/officeDocument/2006/relationships/hyperlink" Target="https://drive.google.com/open?id=1r_BUg_dr8zPhHjRWD2GlpohQkIvWxrJq" TargetMode="External"/><Relationship Id="rId9" Type="http://schemas.openxmlformats.org/officeDocument/2006/relationships/hyperlink" Target="https://drive.google.com/open?id=1-r4S8BQPVQjFlVg3KvyuprDxTQ9AgoBx" TargetMode="External"/><Relationship Id="rId14" Type="http://schemas.openxmlformats.org/officeDocument/2006/relationships/hyperlink" Target="https://drive.google.com/open?id=1-EpEJkY2zuqP2RjGgmIvsi-KGI1r8YNw" TargetMode="External"/><Relationship Id="rId22" Type="http://schemas.openxmlformats.org/officeDocument/2006/relationships/hyperlink" Target="https://drive.google.com/open?id=1Ny-iWvbPQdntUrXll1b3Qm9mJKizHc4t" TargetMode="External"/><Relationship Id="rId27" Type="http://schemas.openxmlformats.org/officeDocument/2006/relationships/hyperlink" Target="https://drive.google.com/open?id=1kbT2EPCa_fpBTg2MdkEBiMRoShuPI3AI" TargetMode="External"/><Relationship Id="rId30" Type="http://schemas.openxmlformats.org/officeDocument/2006/relationships/hyperlink" Target="https://drive.google.com/open?id=1F258X4DWdSueoPmSCUCuxu01UZzQHvX3" TargetMode="External"/><Relationship Id="rId35" Type="http://schemas.openxmlformats.org/officeDocument/2006/relationships/hyperlink" Target="https://drive.google.com/open?id=1P0VuWyc5oH1pFZ4acUWGLQEuQj1UL1Xs" TargetMode="External"/><Relationship Id="rId43" Type="http://schemas.openxmlformats.org/officeDocument/2006/relationships/hyperlink" Target="https://drive.google.com/open?id=1R7o89w12IrdesGQGMjxwCnSAVbltLOKf" TargetMode="External"/><Relationship Id="rId48" Type="http://schemas.openxmlformats.org/officeDocument/2006/relationships/hyperlink" Target="https://drive.google.com/open?id=1fXNYnG9Bnyt4td9-jrR6n77SbfutA-9p" TargetMode="External"/><Relationship Id="rId8" Type="http://schemas.openxmlformats.org/officeDocument/2006/relationships/hyperlink" Target="https://drive.google.com/open?id=1NdJ8XoMl_qhqMWdcP-GYlFRJ1yAvxeKS" TargetMode="External"/><Relationship Id="rId3" Type="http://schemas.openxmlformats.org/officeDocument/2006/relationships/hyperlink" Target="https://drive.google.com/open?id=1HazV8pKSORtG8VdApYuDkDsNQvHT2ch3" TargetMode="External"/><Relationship Id="rId12" Type="http://schemas.openxmlformats.org/officeDocument/2006/relationships/hyperlink" Target="https://drive.google.com/open?id=1-EpEJkY2zuqP2RjGgmIvsi-KGI1r8YNw" TargetMode="External"/><Relationship Id="rId17" Type="http://schemas.openxmlformats.org/officeDocument/2006/relationships/hyperlink" Target="https://drive.google.com/open?id=17QJodsaceVBGFI7_jTBBarVyj0g3gb1N" TargetMode="External"/><Relationship Id="rId25" Type="http://schemas.openxmlformats.org/officeDocument/2006/relationships/hyperlink" Target="https://drive.google.com/open?id=1B5IFC-STrkTp0sqpMW_nTyYDr57DSNrR" TargetMode="External"/><Relationship Id="rId33" Type="http://schemas.openxmlformats.org/officeDocument/2006/relationships/hyperlink" Target="https://drive.google.com/open?id=1ZsbmMbDPbo0A3hWr7mrtaKK3h2SiqCGM" TargetMode="External"/><Relationship Id="rId38" Type="http://schemas.openxmlformats.org/officeDocument/2006/relationships/hyperlink" Target="https://drive.google.com/open?id=1myFkap3T6RthbULPoVwgIC9XUTFme3T9" TargetMode="External"/><Relationship Id="rId46" Type="http://schemas.openxmlformats.org/officeDocument/2006/relationships/hyperlink" Target="https://drive.google.com/open?id=1Mmf5GRXBoHEPWdSz4_AtJ8xB3IFU-UnI" TargetMode="External"/><Relationship Id="rId20" Type="http://schemas.openxmlformats.org/officeDocument/2006/relationships/hyperlink" Target="https://drive.google.com/open?id=1B-JuYQtf8NNNYaLJFaDhsMwY76UM6Ox2" TargetMode="External"/><Relationship Id="rId41" Type="http://schemas.openxmlformats.org/officeDocument/2006/relationships/hyperlink" Target="https://drive.google.com/open?id=1fXNYnG9Bnyt4td9-jrR6n77SbfutA-9p" TargetMode="External"/></Relationships>
</file>

<file path=xl/worksheets/_rels/sheet29.xml.rels><?xml version="1.0" encoding="UTF-8" standalone="yes"?>
<Relationships xmlns="http://schemas.openxmlformats.org/package/2006/relationships"><Relationship Id="rId2" Type="http://schemas.openxmlformats.org/officeDocument/2006/relationships/hyperlink" Target="https://drive.google.com/open?id=1hv8fBGQe0G1YRhs5rzckSIequSoNw8Nu" TargetMode="External"/><Relationship Id="rId1" Type="http://schemas.openxmlformats.org/officeDocument/2006/relationships/hyperlink" Target="https://drive.google.com/open?id=1ydZyFi4gHetnta6HcuYqk91U-n9FcA3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4"/>
  <sheetViews>
    <sheetView workbookViewId="0"/>
  </sheetViews>
  <sheetFormatPr defaultColWidth="12.5703125" defaultRowHeight="15.75" customHeight="1"/>
  <cols>
    <col min="2" max="2" width="40.42578125" customWidth="1"/>
    <col min="3" max="3" width="16" customWidth="1"/>
    <col min="4" max="4" width="17.7109375" customWidth="1"/>
    <col min="5" max="5" width="21.5703125" customWidth="1"/>
    <col min="6" max="6" width="22.42578125" customWidth="1"/>
    <col min="7" max="7" width="15.28515625" customWidth="1"/>
    <col min="8" max="8" width="23" customWidth="1"/>
  </cols>
  <sheetData>
    <row r="1" spans="1:13" ht="33.75" customHeight="1">
      <c r="A1" s="1031" t="s">
        <v>0</v>
      </c>
      <c r="B1" s="1032"/>
      <c r="C1" s="1032"/>
      <c r="D1" s="1032"/>
      <c r="E1" s="1032"/>
      <c r="F1" s="1032"/>
      <c r="G1" s="1"/>
      <c r="H1" s="1"/>
      <c r="I1" s="1"/>
      <c r="J1" s="1"/>
      <c r="K1" s="1"/>
      <c r="L1" s="1"/>
      <c r="M1" s="1"/>
    </row>
    <row r="2" spans="1:13" ht="33.75" customHeight="1">
      <c r="A2" s="1032"/>
      <c r="B2" s="1032"/>
      <c r="C2" s="1032"/>
      <c r="D2" s="1032"/>
      <c r="E2" s="1032"/>
      <c r="F2" s="1032"/>
      <c r="G2" s="1"/>
      <c r="H2" s="1"/>
      <c r="I2" s="1"/>
      <c r="J2" s="1"/>
      <c r="K2" s="1"/>
      <c r="L2" s="1"/>
      <c r="M2" s="1"/>
    </row>
    <row r="3" spans="1:13" ht="33.75" customHeight="1">
      <c r="A3" s="2" t="s">
        <v>1</v>
      </c>
      <c r="B3" s="3" t="s">
        <v>2</v>
      </c>
      <c r="C3" s="2" t="s">
        <v>3</v>
      </c>
      <c r="D3" s="2" t="s">
        <v>4</v>
      </c>
      <c r="E3" s="4" t="s">
        <v>5</v>
      </c>
      <c r="F3" s="4" t="s">
        <v>6</v>
      </c>
      <c r="G3" s="5" t="s">
        <v>7</v>
      </c>
      <c r="H3" s="6" t="s">
        <v>8</v>
      </c>
      <c r="I3" s="1"/>
      <c r="J3" s="1"/>
      <c r="K3" s="1"/>
      <c r="L3" s="1"/>
      <c r="M3" s="1"/>
    </row>
    <row r="4" spans="1:13" ht="51">
      <c r="A4" s="7" t="s">
        <v>9</v>
      </c>
      <c r="B4" s="7" t="s">
        <v>10</v>
      </c>
      <c r="C4" s="8" t="s">
        <v>11</v>
      </c>
      <c r="D4" s="9" t="s">
        <v>12</v>
      </c>
      <c r="E4" s="7" t="s">
        <v>13</v>
      </c>
      <c r="F4" s="10" t="s">
        <v>14</v>
      </c>
      <c r="G4" s="11" t="s">
        <v>15</v>
      </c>
    </row>
    <row r="5" spans="1:13" ht="51">
      <c r="A5" s="7" t="s">
        <v>16</v>
      </c>
      <c r="B5" s="7" t="s">
        <v>10</v>
      </c>
      <c r="C5" s="8" t="s">
        <v>11</v>
      </c>
      <c r="D5" s="9" t="s">
        <v>12</v>
      </c>
      <c r="E5" s="7" t="s">
        <v>13</v>
      </c>
      <c r="F5" s="10" t="s">
        <v>17</v>
      </c>
      <c r="G5" s="11" t="s">
        <v>18</v>
      </c>
    </row>
    <row r="6" spans="1:13" ht="51">
      <c r="A6" s="7" t="s">
        <v>19</v>
      </c>
      <c r="B6" s="7" t="s">
        <v>10</v>
      </c>
      <c r="C6" s="8" t="s">
        <v>11</v>
      </c>
      <c r="D6" s="9" t="s">
        <v>12</v>
      </c>
      <c r="E6" s="7" t="s">
        <v>13</v>
      </c>
      <c r="F6" s="10" t="s">
        <v>20</v>
      </c>
      <c r="G6" s="11" t="s">
        <v>21</v>
      </c>
    </row>
    <row r="7" spans="1:13" ht="51">
      <c r="A7" s="7" t="s">
        <v>22</v>
      </c>
      <c r="B7" s="7" t="s">
        <v>23</v>
      </c>
      <c r="C7" s="8" t="s">
        <v>11</v>
      </c>
      <c r="D7" s="9" t="s">
        <v>12</v>
      </c>
      <c r="E7" s="7" t="s">
        <v>13</v>
      </c>
      <c r="F7" s="10" t="s">
        <v>24</v>
      </c>
      <c r="G7" s="11" t="s">
        <v>25</v>
      </c>
    </row>
    <row r="8" spans="1:13" ht="51">
      <c r="A8" s="7" t="s">
        <v>26</v>
      </c>
      <c r="B8" s="7" t="s">
        <v>27</v>
      </c>
      <c r="C8" s="8" t="s">
        <v>11</v>
      </c>
      <c r="D8" s="9" t="s">
        <v>12</v>
      </c>
      <c r="E8" s="7" t="s">
        <v>13</v>
      </c>
      <c r="F8" s="10" t="s">
        <v>28</v>
      </c>
      <c r="G8" s="11" t="s">
        <v>29</v>
      </c>
    </row>
    <row r="9" spans="1:13" ht="51">
      <c r="A9" s="7" t="s">
        <v>30</v>
      </c>
      <c r="B9" s="7" t="s">
        <v>31</v>
      </c>
      <c r="C9" s="8" t="s">
        <v>11</v>
      </c>
      <c r="D9" s="9" t="s">
        <v>12</v>
      </c>
      <c r="E9" s="7" t="s">
        <v>13</v>
      </c>
      <c r="F9" s="10" t="s">
        <v>32</v>
      </c>
      <c r="G9" s="11" t="s">
        <v>33</v>
      </c>
    </row>
    <row r="10" spans="1:13" ht="51">
      <c r="A10" s="7" t="s">
        <v>34</v>
      </c>
      <c r="B10" s="7" t="s">
        <v>35</v>
      </c>
      <c r="C10" s="8" t="s">
        <v>11</v>
      </c>
      <c r="D10" s="9" t="s">
        <v>12</v>
      </c>
      <c r="E10" s="7" t="s">
        <v>13</v>
      </c>
      <c r="F10" s="10" t="s">
        <v>36</v>
      </c>
      <c r="G10" s="11" t="s">
        <v>37</v>
      </c>
    </row>
    <row r="11" spans="1:13" ht="51">
      <c r="A11" s="7" t="s">
        <v>38</v>
      </c>
      <c r="B11" s="7" t="s">
        <v>39</v>
      </c>
      <c r="C11" s="8" t="s">
        <v>11</v>
      </c>
      <c r="D11" s="9" t="s">
        <v>12</v>
      </c>
      <c r="E11" s="7" t="s">
        <v>13</v>
      </c>
      <c r="F11" s="10" t="s">
        <v>40</v>
      </c>
      <c r="G11" s="11" t="s">
        <v>41</v>
      </c>
    </row>
    <row r="12" spans="1:13" ht="27.75" customHeight="1">
      <c r="A12" s="7" t="s">
        <v>42</v>
      </c>
      <c r="B12" s="7" t="s">
        <v>43</v>
      </c>
      <c r="C12" s="8" t="s">
        <v>11</v>
      </c>
      <c r="D12" s="9" t="s">
        <v>12</v>
      </c>
      <c r="E12" s="7" t="s">
        <v>13</v>
      </c>
      <c r="F12" s="10" t="s">
        <v>44</v>
      </c>
      <c r="G12" s="11" t="s">
        <v>45</v>
      </c>
    </row>
    <row r="13" spans="1:13" ht="51">
      <c r="A13" s="10" t="s">
        <v>46</v>
      </c>
      <c r="B13" s="7" t="s">
        <v>31</v>
      </c>
      <c r="C13" s="8" t="s">
        <v>11</v>
      </c>
      <c r="D13" s="10" t="s">
        <v>12</v>
      </c>
      <c r="E13" s="7" t="s">
        <v>13</v>
      </c>
      <c r="F13" s="10" t="s">
        <v>47</v>
      </c>
      <c r="G13" s="12" t="s">
        <v>48</v>
      </c>
    </row>
    <row r="14" spans="1:13" ht="51">
      <c r="A14" s="10" t="s">
        <v>49</v>
      </c>
      <c r="B14" s="10" t="s">
        <v>50</v>
      </c>
      <c r="C14" s="8" t="s">
        <v>11</v>
      </c>
      <c r="D14" s="9" t="s">
        <v>12</v>
      </c>
      <c r="E14" s="7" t="s">
        <v>13</v>
      </c>
      <c r="F14" s="10" t="s">
        <v>51</v>
      </c>
      <c r="G14" s="11" t="s">
        <v>52</v>
      </c>
      <c r="H14" s="10"/>
    </row>
  </sheetData>
  <mergeCells count="1">
    <mergeCell ref="A1:F2"/>
  </mergeCells>
  <hyperlinks>
    <hyperlink ref="G4" r:id="rId1"/>
    <hyperlink ref="G5" r:id="rId2"/>
    <hyperlink ref="G6" r:id="rId3"/>
    <hyperlink ref="G7" r:id="rId4"/>
    <hyperlink ref="G8" r:id="rId5"/>
    <hyperlink ref="G9" r:id="rId6"/>
    <hyperlink ref="G10" r:id="rId7"/>
    <hyperlink ref="G11" r:id="rId8"/>
    <hyperlink ref="G12" r:id="rId9"/>
    <hyperlink ref="G13" r:id="rId10"/>
    <hyperlink ref="G14" r:id="rId1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51"/>
  <sheetViews>
    <sheetView workbookViewId="0"/>
  </sheetViews>
  <sheetFormatPr defaultColWidth="12.5703125" defaultRowHeight="15.75" customHeight="1"/>
  <cols>
    <col min="22" max="22" width="19.7109375" customWidth="1"/>
  </cols>
  <sheetData>
    <row r="1" spans="1:25">
      <c r="A1" s="1044" t="s">
        <v>53</v>
      </c>
      <c r="B1" s="1045"/>
      <c r="C1" s="1045"/>
      <c r="D1" s="1045"/>
      <c r="E1" s="1045"/>
      <c r="F1" s="1045"/>
      <c r="G1" s="1045"/>
      <c r="H1" s="1045"/>
      <c r="I1" s="1045"/>
      <c r="J1" s="1045"/>
      <c r="K1" s="1045"/>
      <c r="L1" s="1045"/>
      <c r="M1" s="1045"/>
      <c r="N1" s="1045"/>
      <c r="O1" s="1045"/>
      <c r="P1" s="1046"/>
    </row>
    <row r="2" spans="1:25">
      <c r="A2" s="1047"/>
      <c r="B2" s="1032"/>
      <c r="C2" s="1032"/>
      <c r="D2" s="1032"/>
      <c r="E2" s="1032"/>
      <c r="F2" s="1032"/>
      <c r="G2" s="1032"/>
      <c r="H2" s="1032"/>
      <c r="I2" s="1032"/>
      <c r="J2" s="1032"/>
      <c r="K2" s="1032"/>
      <c r="L2" s="1032"/>
      <c r="M2" s="1032"/>
      <c r="N2" s="1032"/>
      <c r="O2" s="1032"/>
      <c r="P2" s="1048"/>
    </row>
    <row r="3" spans="1:25">
      <c r="A3" s="1049"/>
      <c r="B3" s="1050"/>
      <c r="C3" s="1050"/>
      <c r="D3" s="1050"/>
      <c r="E3" s="1050"/>
      <c r="F3" s="1050"/>
      <c r="G3" s="1050"/>
      <c r="H3" s="1050"/>
      <c r="I3" s="1050"/>
      <c r="J3" s="1050"/>
      <c r="K3" s="1050"/>
      <c r="L3" s="1050"/>
      <c r="M3" s="1050"/>
      <c r="N3" s="1050"/>
      <c r="O3" s="1050"/>
      <c r="P3" s="1051"/>
    </row>
    <row r="4" spans="1:25">
      <c r="A4" s="1052" t="s">
        <v>54</v>
      </c>
      <c r="B4" s="1045"/>
      <c r="C4" s="1045"/>
      <c r="D4" s="1045"/>
      <c r="E4" s="1045"/>
      <c r="F4" s="1045"/>
      <c r="G4" s="1045"/>
      <c r="H4" s="1046"/>
      <c r="I4" s="1053" t="s">
        <v>55</v>
      </c>
      <c r="J4" s="1045"/>
      <c r="K4" s="1045"/>
      <c r="L4" s="1045"/>
      <c r="M4" s="1045"/>
      <c r="N4" s="1045"/>
      <c r="O4" s="1045"/>
      <c r="P4" s="1046"/>
    </row>
    <row r="5" spans="1:25">
      <c r="A5" s="1047"/>
      <c r="B5" s="1032"/>
      <c r="C5" s="1032"/>
      <c r="D5" s="1032"/>
      <c r="E5" s="1032"/>
      <c r="F5" s="1032"/>
      <c r="G5" s="1032"/>
      <c r="H5" s="1048"/>
      <c r="I5" s="1047"/>
      <c r="J5" s="1032"/>
      <c r="K5" s="1032"/>
      <c r="L5" s="1032"/>
      <c r="M5" s="1032"/>
      <c r="N5" s="1032"/>
      <c r="O5" s="1032"/>
      <c r="P5" s="1048"/>
    </row>
    <row r="6" spans="1:25">
      <c r="A6" s="1047"/>
      <c r="B6" s="1032"/>
      <c r="C6" s="1032"/>
      <c r="D6" s="1032"/>
      <c r="E6" s="1032"/>
      <c r="F6" s="1032"/>
      <c r="G6" s="1032"/>
      <c r="H6" s="1048"/>
      <c r="I6" s="1047"/>
      <c r="J6" s="1032"/>
      <c r="K6" s="1032"/>
      <c r="L6" s="1032"/>
      <c r="M6" s="1032"/>
      <c r="N6" s="1032"/>
      <c r="O6" s="1032"/>
      <c r="P6" s="1048"/>
    </row>
    <row r="7" spans="1:25">
      <c r="A7" s="1047"/>
      <c r="B7" s="1032"/>
      <c r="C7" s="1032"/>
      <c r="D7" s="1032"/>
      <c r="E7" s="1032"/>
      <c r="F7" s="1032"/>
      <c r="G7" s="1032"/>
      <c r="H7" s="1048"/>
      <c r="I7" s="1047"/>
      <c r="J7" s="1032"/>
      <c r="K7" s="1032"/>
      <c r="L7" s="1032"/>
      <c r="M7" s="1032"/>
      <c r="N7" s="1032"/>
      <c r="O7" s="1032"/>
      <c r="P7" s="1048"/>
    </row>
    <row r="8" spans="1:25">
      <c r="A8" s="1047"/>
      <c r="B8" s="1032"/>
      <c r="C8" s="1032"/>
      <c r="D8" s="1032"/>
      <c r="E8" s="1032"/>
      <c r="F8" s="1032"/>
      <c r="G8" s="1032"/>
      <c r="H8" s="1048"/>
      <c r="I8" s="1047"/>
      <c r="J8" s="1032"/>
      <c r="K8" s="1032"/>
      <c r="L8" s="1032"/>
      <c r="M8" s="1032"/>
      <c r="N8" s="1032"/>
      <c r="O8" s="1032"/>
      <c r="P8" s="1048"/>
    </row>
    <row r="9" spans="1:25">
      <c r="A9" s="1047"/>
      <c r="B9" s="1032"/>
      <c r="C9" s="1032"/>
      <c r="D9" s="1032"/>
      <c r="E9" s="1032"/>
      <c r="F9" s="1032"/>
      <c r="G9" s="1032"/>
      <c r="H9" s="1048"/>
      <c r="I9" s="1047"/>
      <c r="J9" s="1032"/>
      <c r="K9" s="1032"/>
      <c r="L9" s="1032"/>
      <c r="M9" s="1032"/>
      <c r="N9" s="1032"/>
      <c r="O9" s="1032"/>
      <c r="P9" s="1048"/>
    </row>
    <row r="10" spans="1:25">
      <c r="A10" s="1047"/>
      <c r="B10" s="1032"/>
      <c r="C10" s="1032"/>
      <c r="D10" s="1032"/>
      <c r="E10" s="1032"/>
      <c r="F10" s="1032"/>
      <c r="G10" s="1032"/>
      <c r="H10" s="1048"/>
      <c r="I10" s="1047"/>
      <c r="J10" s="1032"/>
      <c r="K10" s="1032"/>
      <c r="L10" s="1032"/>
      <c r="M10" s="1032"/>
      <c r="N10" s="1032"/>
      <c r="O10" s="1032"/>
      <c r="P10" s="1048"/>
    </row>
    <row r="11" spans="1:25">
      <c r="A11" s="1049"/>
      <c r="B11" s="1050"/>
      <c r="C11" s="1050"/>
      <c r="D11" s="1050"/>
      <c r="E11" s="1050"/>
      <c r="F11" s="1050"/>
      <c r="G11" s="1050"/>
      <c r="H11" s="1051"/>
      <c r="I11" s="1049"/>
      <c r="J11" s="1050"/>
      <c r="K11" s="1050"/>
      <c r="L11" s="1050"/>
      <c r="M11" s="1050"/>
      <c r="N11" s="1050"/>
      <c r="O11" s="1050"/>
      <c r="P11" s="1051"/>
    </row>
    <row r="12" spans="1:25">
      <c r="A12" s="1054" t="s">
        <v>56</v>
      </c>
      <c r="B12" s="1032"/>
      <c r="C12" s="1032"/>
      <c r="D12" s="1032"/>
      <c r="E12" s="1032"/>
      <c r="F12" s="1032"/>
      <c r="G12" s="1032"/>
      <c r="H12" s="1032"/>
      <c r="I12" s="1032"/>
      <c r="J12" s="1032"/>
      <c r="K12" s="1032"/>
      <c r="L12" s="1032"/>
      <c r="M12" s="1032"/>
      <c r="N12" s="1032"/>
      <c r="O12" s="1032"/>
      <c r="P12" s="1032"/>
    </row>
    <row r="13" spans="1:25" ht="15.75" customHeight="1">
      <c r="A13" s="1032"/>
      <c r="B13" s="1032"/>
      <c r="C13" s="1032"/>
      <c r="D13" s="1032"/>
      <c r="E13" s="1032"/>
      <c r="F13" s="1032"/>
      <c r="G13" s="1032"/>
      <c r="H13" s="1032"/>
      <c r="I13" s="1032"/>
      <c r="J13" s="1032"/>
      <c r="K13" s="1032"/>
      <c r="L13" s="1032"/>
      <c r="M13" s="1032"/>
      <c r="N13" s="1032"/>
      <c r="O13" s="1032"/>
      <c r="P13" s="1032"/>
    </row>
    <row r="14" spans="1:25" ht="15.75" customHeight="1">
      <c r="A14" s="1032"/>
      <c r="B14" s="1032"/>
      <c r="C14" s="1032"/>
      <c r="D14" s="1032"/>
      <c r="E14" s="1032"/>
      <c r="F14" s="1032"/>
      <c r="G14" s="1032"/>
      <c r="H14" s="1032"/>
      <c r="I14" s="1032"/>
      <c r="J14" s="1032"/>
      <c r="K14" s="1032"/>
      <c r="L14" s="1032"/>
      <c r="M14" s="1032"/>
      <c r="N14" s="1032"/>
      <c r="O14" s="1032"/>
      <c r="P14" s="1032"/>
    </row>
    <row r="15" spans="1:25" ht="15.75" customHeight="1">
      <c r="A15" s="1055" t="s">
        <v>57</v>
      </c>
      <c r="B15" s="1032"/>
      <c r="C15" s="1032"/>
      <c r="D15" s="1032"/>
      <c r="E15" s="1056" t="s">
        <v>58</v>
      </c>
      <c r="F15" s="13"/>
      <c r="G15" s="1057" t="s">
        <v>59</v>
      </c>
      <c r="H15" s="1032"/>
      <c r="I15" s="1032"/>
      <c r="J15" s="1032"/>
      <c r="K15" s="1032"/>
      <c r="L15" s="1032"/>
      <c r="M15" s="1032"/>
      <c r="Q15" s="14"/>
      <c r="R15" s="1042" t="s">
        <v>60</v>
      </c>
      <c r="S15" s="1032"/>
      <c r="T15" s="1032"/>
      <c r="U15" s="1032"/>
      <c r="V15" s="1032"/>
      <c r="W15" s="1043" t="s">
        <v>61</v>
      </c>
      <c r="X15" s="1043" t="s">
        <v>62</v>
      </c>
      <c r="Y15" s="1043" t="s">
        <v>63</v>
      </c>
    </row>
    <row r="16" spans="1:25" ht="15.75" customHeight="1">
      <c r="A16" s="1032"/>
      <c r="B16" s="1032"/>
      <c r="C16" s="1032"/>
      <c r="D16" s="1032"/>
      <c r="E16" s="1032"/>
      <c r="F16" s="13"/>
      <c r="G16" s="1058" t="s">
        <v>64</v>
      </c>
      <c r="H16" s="1058" t="s">
        <v>65</v>
      </c>
      <c r="I16" s="1058" t="s">
        <v>66</v>
      </c>
      <c r="J16" s="1058" t="s">
        <v>67</v>
      </c>
      <c r="K16" s="1058" t="s">
        <v>68</v>
      </c>
      <c r="L16" s="1058" t="s">
        <v>69</v>
      </c>
      <c r="M16" s="1059" t="s">
        <v>70</v>
      </c>
      <c r="N16" s="1058" t="s">
        <v>71</v>
      </c>
      <c r="O16" s="1060" t="s">
        <v>72</v>
      </c>
      <c r="Q16" s="14"/>
      <c r="R16" s="1032"/>
      <c r="S16" s="1032"/>
      <c r="T16" s="1032"/>
      <c r="U16" s="1032"/>
      <c r="V16" s="1032"/>
      <c r="W16" s="1032"/>
      <c r="X16" s="1032"/>
      <c r="Y16" s="1032"/>
    </row>
    <row r="17" spans="1:26">
      <c r="A17" s="1063" t="s">
        <v>73</v>
      </c>
      <c r="B17" s="1032"/>
      <c r="C17" s="1032"/>
      <c r="D17" s="1032"/>
      <c r="E17" s="1039" t="b">
        <v>1</v>
      </c>
      <c r="F17" s="13"/>
      <c r="G17" s="1032"/>
      <c r="H17" s="1032"/>
      <c r="I17" s="1032"/>
      <c r="J17" s="1032"/>
      <c r="K17" s="1032"/>
      <c r="L17" s="1032"/>
      <c r="M17" s="1032"/>
      <c r="N17" s="1032"/>
      <c r="O17" s="1032"/>
      <c r="Q17" s="17"/>
      <c r="R17" s="1061" t="s">
        <v>74</v>
      </c>
      <c r="S17" s="1032"/>
      <c r="T17" s="1062" t="s">
        <v>75</v>
      </c>
      <c r="U17" s="1032"/>
      <c r="V17" s="17" t="s">
        <v>76</v>
      </c>
      <c r="W17" s="18"/>
      <c r="X17" s="18"/>
      <c r="Y17" s="18"/>
    </row>
    <row r="18" spans="1:26" ht="15.75" customHeight="1">
      <c r="A18" s="1032"/>
      <c r="B18" s="1032"/>
      <c r="C18" s="1032"/>
      <c r="D18" s="1032"/>
      <c r="E18" s="1032"/>
      <c r="F18" s="13"/>
      <c r="G18" s="16" t="s">
        <v>77</v>
      </c>
      <c r="H18" s="16">
        <f>25+30+15</f>
        <v>70</v>
      </c>
      <c r="I18" s="10">
        <v>12</v>
      </c>
      <c r="J18" s="19">
        <f t="shared" ref="J18:J21" si="0">H18+I18+M18</f>
        <v>85</v>
      </c>
      <c r="K18" s="10">
        <v>78</v>
      </c>
      <c r="L18" s="19">
        <f t="shared" ref="L18:L27" si="1">J18-K18</f>
        <v>7</v>
      </c>
      <c r="M18" s="20">
        <v>3</v>
      </c>
      <c r="N18" s="21"/>
      <c r="O18" s="22">
        <f t="shared" ref="O18:O21" si="2">L18+M18</f>
        <v>10</v>
      </c>
      <c r="Q18" s="23"/>
      <c r="R18" s="1033" t="s">
        <v>78</v>
      </c>
      <c r="S18" s="1032"/>
      <c r="T18" s="25" t="s">
        <v>79</v>
      </c>
      <c r="U18" s="18"/>
      <c r="V18" s="24" t="s">
        <v>80</v>
      </c>
      <c r="W18" s="26" t="b">
        <v>1</v>
      </c>
      <c r="X18" s="18" t="s">
        <v>81</v>
      </c>
      <c r="Y18" s="27" t="s">
        <v>13</v>
      </c>
    </row>
    <row r="19" spans="1:26" ht="15.75" customHeight="1">
      <c r="A19" s="1064" t="s">
        <v>82</v>
      </c>
      <c r="B19" s="1032"/>
      <c r="C19" s="1032"/>
      <c r="D19" s="1032"/>
      <c r="E19" s="1037" t="b">
        <v>0</v>
      </c>
      <c r="F19" s="13"/>
      <c r="G19" s="16" t="s">
        <v>83</v>
      </c>
      <c r="H19" s="16">
        <f>2+2+5</f>
        <v>9</v>
      </c>
      <c r="I19" s="10">
        <v>7</v>
      </c>
      <c r="J19" s="19">
        <f t="shared" si="0"/>
        <v>17</v>
      </c>
      <c r="K19" s="10">
        <v>8</v>
      </c>
      <c r="L19" s="19">
        <f t="shared" si="1"/>
        <v>9</v>
      </c>
      <c r="M19" s="20">
        <v>1</v>
      </c>
      <c r="N19" s="21"/>
      <c r="O19" s="22">
        <f t="shared" si="2"/>
        <v>10</v>
      </c>
      <c r="P19" s="19">
        <f>O19-6</f>
        <v>4</v>
      </c>
      <c r="Q19" s="23"/>
      <c r="R19" s="1033" t="s">
        <v>84</v>
      </c>
      <c r="S19" s="1032"/>
      <c r="T19" s="1035" t="s">
        <v>85</v>
      </c>
      <c r="U19" s="1032"/>
      <c r="V19" s="18" t="s">
        <v>86</v>
      </c>
      <c r="W19" s="26" t="b">
        <v>1</v>
      </c>
      <c r="X19" s="18" t="s">
        <v>87</v>
      </c>
      <c r="Y19" s="27" t="s">
        <v>13</v>
      </c>
    </row>
    <row r="20" spans="1:26">
      <c r="A20" s="1032"/>
      <c r="B20" s="1032"/>
      <c r="C20" s="1032"/>
      <c r="D20" s="1032"/>
      <c r="E20" s="1032"/>
      <c r="F20" s="13"/>
      <c r="G20" s="29" t="s">
        <v>88</v>
      </c>
      <c r="H20" s="22">
        <f>60+30+23</f>
        <v>113</v>
      </c>
      <c r="J20" s="19">
        <f t="shared" si="0"/>
        <v>113</v>
      </c>
      <c r="K20" s="10">
        <v>113</v>
      </c>
      <c r="L20" s="19">
        <f t="shared" si="1"/>
        <v>0</v>
      </c>
      <c r="M20" s="30"/>
      <c r="N20" s="21"/>
      <c r="O20" s="22">
        <f t="shared" si="2"/>
        <v>0</v>
      </c>
      <c r="P20" s="22">
        <f t="shared" ref="P20:P21" si="3">M20+N20</f>
        <v>0</v>
      </c>
      <c r="R20" s="1033" t="s">
        <v>89</v>
      </c>
      <c r="S20" s="1032"/>
      <c r="T20" s="1035" t="s">
        <v>90</v>
      </c>
      <c r="U20" s="1032"/>
      <c r="V20" s="18" t="s">
        <v>86</v>
      </c>
      <c r="W20" s="26" t="b">
        <v>1</v>
      </c>
      <c r="X20" s="18" t="s">
        <v>91</v>
      </c>
      <c r="Y20" s="27" t="s">
        <v>13</v>
      </c>
    </row>
    <row r="21" spans="1:26" ht="15.75" customHeight="1">
      <c r="A21" s="1065" t="s">
        <v>92</v>
      </c>
      <c r="B21" s="1032"/>
      <c r="C21" s="1032"/>
      <c r="D21" s="1032"/>
      <c r="E21" s="1039" t="b">
        <v>1</v>
      </c>
      <c r="F21" s="13"/>
      <c r="G21" s="31" t="s">
        <v>93</v>
      </c>
      <c r="H21" s="29">
        <v>1</v>
      </c>
      <c r="J21" s="19">
        <f t="shared" si="0"/>
        <v>2</v>
      </c>
      <c r="K21" s="10">
        <v>1</v>
      </c>
      <c r="L21" s="19">
        <f t="shared" si="1"/>
        <v>1</v>
      </c>
      <c r="M21" s="20">
        <v>1</v>
      </c>
      <c r="N21" s="21"/>
      <c r="O21" s="22">
        <f t="shared" si="2"/>
        <v>2</v>
      </c>
      <c r="P21" s="22">
        <f t="shared" si="3"/>
        <v>1</v>
      </c>
      <c r="Q21" s="24"/>
      <c r="R21" s="1034" t="s">
        <v>94</v>
      </c>
      <c r="S21" s="1032"/>
      <c r="T21" s="1035" t="s">
        <v>95</v>
      </c>
      <c r="U21" s="1032"/>
      <c r="V21" s="23" t="s">
        <v>96</v>
      </c>
      <c r="W21" s="33" t="b">
        <v>1</v>
      </c>
      <c r="X21" s="31"/>
      <c r="Y21" s="34" t="s">
        <v>97</v>
      </c>
    </row>
    <row r="22" spans="1:26" ht="15.75" customHeight="1">
      <c r="A22" s="1032"/>
      <c r="B22" s="1032"/>
      <c r="C22" s="1032"/>
      <c r="D22" s="1032"/>
      <c r="E22" s="1032"/>
      <c r="F22" s="13"/>
      <c r="G22" s="29" t="s">
        <v>98</v>
      </c>
      <c r="H22" s="29">
        <v>2</v>
      </c>
      <c r="I22" s="10">
        <v>1</v>
      </c>
      <c r="J22" s="19">
        <f>H22+I22+M22+N22</f>
        <v>5</v>
      </c>
      <c r="K22" s="10">
        <v>5</v>
      </c>
      <c r="L22" s="19">
        <f t="shared" si="1"/>
        <v>0</v>
      </c>
      <c r="M22" s="20">
        <v>1</v>
      </c>
      <c r="N22" s="35">
        <v>1</v>
      </c>
      <c r="O22" s="22">
        <f>L22+M22+N22</f>
        <v>2</v>
      </c>
      <c r="P22" s="10">
        <f>O22-1</f>
        <v>1</v>
      </c>
      <c r="Q22" s="23"/>
      <c r="R22" s="1033" t="s">
        <v>99</v>
      </c>
      <c r="S22" s="1032"/>
      <c r="T22" s="1035" t="s">
        <v>100</v>
      </c>
      <c r="U22" s="1032"/>
      <c r="V22" s="18" t="s">
        <v>101</v>
      </c>
      <c r="W22" s="26" t="b">
        <v>1</v>
      </c>
      <c r="X22" s="18" t="s">
        <v>102</v>
      </c>
      <c r="Y22" s="36" t="s">
        <v>97</v>
      </c>
    </row>
    <row r="23" spans="1:26">
      <c r="A23" s="1067" t="s">
        <v>103</v>
      </c>
      <c r="B23" s="1032"/>
      <c r="C23" s="1032"/>
      <c r="D23" s="1032"/>
      <c r="E23" s="1037" t="b">
        <v>0</v>
      </c>
      <c r="F23" s="13"/>
      <c r="G23" s="16" t="s">
        <v>104</v>
      </c>
      <c r="H23" s="16">
        <v>0</v>
      </c>
      <c r="I23" s="10">
        <v>1</v>
      </c>
      <c r="J23" s="19">
        <f>H23+I23+M23</f>
        <v>2</v>
      </c>
      <c r="K23" s="10">
        <v>1</v>
      </c>
      <c r="L23" s="19">
        <f t="shared" si="1"/>
        <v>1</v>
      </c>
      <c r="M23" s="20">
        <v>1</v>
      </c>
      <c r="N23" s="21"/>
      <c r="O23" s="35">
        <v>1</v>
      </c>
      <c r="P23" s="35">
        <v>1</v>
      </c>
      <c r="Q23" s="24"/>
      <c r="R23" s="1033" t="s">
        <v>105</v>
      </c>
      <c r="S23" s="1032"/>
      <c r="T23" s="1035" t="s">
        <v>106</v>
      </c>
      <c r="U23" s="1032"/>
      <c r="V23" s="18" t="s">
        <v>101</v>
      </c>
      <c r="W23" s="26" t="b">
        <v>1</v>
      </c>
      <c r="X23" s="18" t="s">
        <v>107</v>
      </c>
      <c r="Y23" s="34" t="s">
        <v>97</v>
      </c>
      <c r="Z23" s="10" t="s">
        <v>108</v>
      </c>
    </row>
    <row r="24" spans="1:26">
      <c r="A24" s="1032"/>
      <c r="B24" s="1032"/>
      <c r="C24" s="1032"/>
      <c r="D24" s="1032"/>
      <c r="E24" s="1032"/>
      <c r="F24" s="13"/>
      <c r="G24" s="16" t="s">
        <v>109</v>
      </c>
      <c r="H24" s="16">
        <v>1</v>
      </c>
      <c r="I24" s="10">
        <v>1</v>
      </c>
      <c r="J24" s="19">
        <f>H24+I24+M24+N24</f>
        <v>3</v>
      </c>
      <c r="K24" s="10">
        <v>3</v>
      </c>
      <c r="L24" s="19">
        <f t="shared" si="1"/>
        <v>0</v>
      </c>
      <c r="N24" s="35">
        <v>1</v>
      </c>
      <c r="O24" s="35">
        <v>0</v>
      </c>
      <c r="P24" s="35">
        <v>0</v>
      </c>
      <c r="R24" s="1033" t="s">
        <v>110</v>
      </c>
      <c r="S24" s="1032"/>
      <c r="T24" s="1035" t="s">
        <v>111</v>
      </c>
      <c r="U24" s="1032"/>
      <c r="V24" s="24" t="s">
        <v>112</v>
      </c>
      <c r="W24" s="26" t="b">
        <v>1</v>
      </c>
      <c r="X24" s="18" t="s">
        <v>113</v>
      </c>
      <c r="Y24" s="34" t="s">
        <v>114</v>
      </c>
    </row>
    <row r="25" spans="1:26" ht="15.75" customHeight="1">
      <c r="A25" s="1068" t="s">
        <v>115</v>
      </c>
      <c r="B25" s="1032"/>
      <c r="C25" s="1032"/>
      <c r="D25" s="1032"/>
      <c r="E25" s="1039" t="b">
        <v>1</v>
      </c>
      <c r="F25" s="13"/>
      <c r="G25" s="16" t="s">
        <v>116</v>
      </c>
      <c r="H25" s="16">
        <v>2</v>
      </c>
      <c r="I25" s="10">
        <v>2</v>
      </c>
      <c r="J25" s="19">
        <f t="shared" ref="J25:J27" si="4">H25+I25+M25</f>
        <v>4</v>
      </c>
      <c r="K25" s="10">
        <v>4</v>
      </c>
      <c r="L25" s="19">
        <f t="shared" si="1"/>
        <v>0</v>
      </c>
      <c r="N25" s="21"/>
      <c r="O25" s="22">
        <f t="shared" ref="O25:O27" si="5">L25+M25</f>
        <v>0</v>
      </c>
      <c r="P25" s="35">
        <v>0</v>
      </c>
      <c r="R25" s="1034" t="s">
        <v>117</v>
      </c>
      <c r="S25" s="1032"/>
      <c r="T25" s="1035" t="s">
        <v>118</v>
      </c>
      <c r="U25" s="1032"/>
      <c r="V25" s="37" t="s">
        <v>119</v>
      </c>
      <c r="W25" s="26" t="b">
        <v>1</v>
      </c>
      <c r="X25" s="18" t="s">
        <v>120</v>
      </c>
      <c r="Y25" s="34" t="s">
        <v>121</v>
      </c>
    </row>
    <row r="26" spans="1:26">
      <c r="A26" s="1032"/>
      <c r="B26" s="1032"/>
      <c r="C26" s="1032"/>
      <c r="D26" s="1032"/>
      <c r="E26" s="1032"/>
      <c r="F26" s="13"/>
      <c r="G26" s="16" t="s">
        <v>122</v>
      </c>
      <c r="H26" s="13"/>
      <c r="I26" s="10">
        <v>2</v>
      </c>
      <c r="J26" s="19">
        <f t="shared" si="4"/>
        <v>2</v>
      </c>
      <c r="K26" s="10">
        <v>2</v>
      </c>
      <c r="L26" s="19">
        <f t="shared" si="1"/>
        <v>0</v>
      </c>
      <c r="N26" s="21"/>
      <c r="O26" s="22">
        <f t="shared" si="5"/>
        <v>0</v>
      </c>
      <c r="P26" s="35">
        <v>0</v>
      </c>
      <c r="R26" s="1036" t="s">
        <v>123</v>
      </c>
      <c r="S26" s="1032"/>
      <c r="T26" s="1035" t="s">
        <v>124</v>
      </c>
      <c r="U26" s="1032"/>
      <c r="V26" s="18" t="s">
        <v>101</v>
      </c>
      <c r="W26" s="26" t="b">
        <v>1</v>
      </c>
      <c r="X26" s="18" t="s">
        <v>125</v>
      </c>
      <c r="Y26" s="38" t="s">
        <v>126</v>
      </c>
    </row>
    <row r="27" spans="1:26">
      <c r="A27" s="1069" t="s">
        <v>127</v>
      </c>
      <c r="B27" s="1032"/>
      <c r="C27" s="1032"/>
      <c r="D27" s="1032"/>
      <c r="E27" s="1039" t="b">
        <v>0</v>
      </c>
      <c r="F27" s="13"/>
      <c r="G27" s="16" t="s">
        <v>128</v>
      </c>
      <c r="H27" s="16">
        <v>1</v>
      </c>
      <c r="J27" s="19">
        <f t="shared" si="4"/>
        <v>1</v>
      </c>
      <c r="K27" s="10">
        <v>1</v>
      </c>
      <c r="L27" s="19">
        <f t="shared" si="1"/>
        <v>0</v>
      </c>
      <c r="N27" s="21"/>
      <c r="O27" s="22">
        <f t="shared" si="5"/>
        <v>0</v>
      </c>
      <c r="P27" s="22">
        <f>M27+N27</f>
        <v>0</v>
      </c>
      <c r="R27" s="1033" t="s">
        <v>129</v>
      </c>
      <c r="S27" s="1032"/>
      <c r="T27" s="1035" t="s">
        <v>130</v>
      </c>
      <c r="U27" s="1032"/>
      <c r="V27" s="24" t="s">
        <v>131</v>
      </c>
      <c r="W27" s="26" t="b">
        <v>1</v>
      </c>
      <c r="X27" s="18" t="s">
        <v>132</v>
      </c>
      <c r="Y27" s="38" t="s">
        <v>126</v>
      </c>
    </row>
    <row r="28" spans="1:26">
      <c r="A28" s="1032"/>
      <c r="B28" s="1032"/>
      <c r="C28" s="1032"/>
      <c r="D28" s="1032"/>
      <c r="E28" s="1032"/>
      <c r="F28" s="13"/>
      <c r="G28" s="13"/>
      <c r="H28" s="13"/>
      <c r="N28" s="21"/>
      <c r="O28" s="22"/>
      <c r="R28" s="1033" t="s">
        <v>133</v>
      </c>
      <c r="S28" s="1032"/>
      <c r="T28" s="1035" t="s">
        <v>134</v>
      </c>
      <c r="U28" s="1032"/>
      <c r="V28" s="37" t="s">
        <v>135</v>
      </c>
      <c r="W28" s="26" t="b">
        <v>1</v>
      </c>
      <c r="X28" s="18" t="s">
        <v>136</v>
      </c>
      <c r="Y28" s="38" t="s">
        <v>126</v>
      </c>
    </row>
    <row r="29" spans="1:26" ht="15.75" customHeight="1">
      <c r="A29" s="1070" t="s">
        <v>137</v>
      </c>
      <c r="B29" s="1032"/>
      <c r="C29" s="1032"/>
      <c r="D29" s="1032"/>
      <c r="E29" s="1039" t="b">
        <v>1</v>
      </c>
      <c r="F29" s="13"/>
      <c r="G29" s="13"/>
      <c r="H29" s="13"/>
      <c r="J29" s="19">
        <f t="shared" ref="J29:K29" si="6">SUM(J18:J27)</f>
        <v>234</v>
      </c>
      <c r="K29" s="19">
        <f t="shared" si="6"/>
        <v>216</v>
      </c>
      <c r="L29" s="19">
        <f>SUM(L18:L28)</f>
        <v>18</v>
      </c>
      <c r="N29" s="21"/>
      <c r="O29" s="22">
        <f>SUM(O18:O28)</f>
        <v>25</v>
      </c>
      <c r="P29" s="19">
        <f>SUM(P18:P27)</f>
        <v>7</v>
      </c>
      <c r="R29" s="1034" t="s">
        <v>138</v>
      </c>
      <c r="S29" s="1032"/>
      <c r="T29" s="1066" t="s">
        <v>139</v>
      </c>
      <c r="U29" s="1032"/>
      <c r="V29" s="23" t="s">
        <v>96</v>
      </c>
      <c r="W29" s="26" t="b">
        <v>1</v>
      </c>
      <c r="X29" s="18" t="s">
        <v>140</v>
      </c>
      <c r="Y29" s="38" t="s">
        <v>126</v>
      </c>
    </row>
    <row r="30" spans="1:26">
      <c r="A30" s="1032"/>
      <c r="B30" s="1032"/>
      <c r="C30" s="1032"/>
      <c r="D30" s="1032"/>
      <c r="E30" s="1032"/>
      <c r="F30" s="13"/>
      <c r="G30" s="13"/>
      <c r="H30" s="13"/>
      <c r="I30" s="19">
        <f>SUM(I18:I26)</f>
        <v>26</v>
      </c>
      <c r="N30" s="21"/>
      <c r="O30" s="22"/>
      <c r="R30" s="1033" t="s">
        <v>141</v>
      </c>
      <c r="S30" s="1032"/>
      <c r="T30" s="1035" t="s">
        <v>142</v>
      </c>
      <c r="U30" s="1032"/>
      <c r="V30" s="18" t="s">
        <v>143</v>
      </c>
      <c r="W30" s="39" t="b">
        <v>0</v>
      </c>
      <c r="X30" s="18"/>
      <c r="Y30" s="18"/>
    </row>
    <row r="31" spans="1:26">
      <c r="A31" s="1038" t="s">
        <v>144</v>
      </c>
      <c r="B31" s="1032"/>
      <c r="C31" s="1032"/>
      <c r="D31" s="1032"/>
      <c r="E31" s="1039" t="b">
        <v>0</v>
      </c>
      <c r="F31" s="13"/>
      <c r="G31" s="16"/>
      <c r="H31" s="16"/>
      <c r="N31" s="21"/>
      <c r="R31" s="1033" t="s">
        <v>105</v>
      </c>
      <c r="S31" s="1032"/>
      <c r="T31" s="1035" t="s">
        <v>106</v>
      </c>
      <c r="U31" s="1032"/>
      <c r="V31" s="18" t="s">
        <v>145</v>
      </c>
      <c r="W31" s="39" t="b">
        <v>0</v>
      </c>
      <c r="X31" s="18"/>
      <c r="Y31" s="18"/>
    </row>
    <row r="32" spans="1:26">
      <c r="A32" s="1032"/>
      <c r="B32" s="1032"/>
      <c r="C32" s="1032"/>
      <c r="D32" s="1032"/>
      <c r="E32" s="1032"/>
      <c r="F32" s="13"/>
      <c r="G32" s="13"/>
      <c r="H32" s="13"/>
      <c r="N32" s="21"/>
    </row>
    <row r="33" spans="1:8">
      <c r="A33" s="1040" t="s">
        <v>146</v>
      </c>
      <c r="B33" s="1032"/>
      <c r="C33" s="1032"/>
      <c r="D33" s="1032"/>
      <c r="E33" s="1039" t="b">
        <v>0</v>
      </c>
      <c r="F33" s="13"/>
      <c r="G33" s="13"/>
      <c r="H33" s="13"/>
    </row>
    <row r="34" spans="1:8">
      <c r="A34" s="1032"/>
      <c r="B34" s="1032"/>
      <c r="C34" s="1032"/>
      <c r="D34" s="1032"/>
      <c r="E34" s="1032"/>
      <c r="F34" s="13"/>
      <c r="G34" s="13"/>
      <c r="H34" s="13"/>
    </row>
    <row r="35" spans="1:8">
      <c r="A35" s="1041" t="s">
        <v>147</v>
      </c>
      <c r="B35" s="1032"/>
      <c r="C35" s="1032"/>
      <c r="D35" s="1032"/>
      <c r="E35" s="1037"/>
      <c r="F35" s="13"/>
      <c r="G35" s="13"/>
      <c r="H35" s="13"/>
    </row>
    <row r="36" spans="1:8">
      <c r="A36" s="1032"/>
      <c r="B36" s="1032"/>
      <c r="C36" s="1032"/>
      <c r="D36" s="1032"/>
      <c r="E36" s="1032"/>
      <c r="F36" s="13"/>
      <c r="G36" s="13"/>
      <c r="H36" s="13"/>
    </row>
    <row r="37" spans="1:8">
      <c r="A37" s="1032"/>
      <c r="B37" s="1032"/>
      <c r="C37" s="1032"/>
      <c r="D37" s="1032"/>
      <c r="E37" s="1037"/>
      <c r="F37" s="13"/>
      <c r="G37" s="13"/>
      <c r="H37" s="13"/>
    </row>
    <row r="38" spans="1:8" ht="12.75">
      <c r="A38" s="1032"/>
      <c r="B38" s="1032"/>
      <c r="C38" s="1032"/>
      <c r="D38" s="1032"/>
      <c r="E38" s="1032"/>
      <c r="F38" s="13"/>
      <c r="G38" s="13"/>
      <c r="H38" s="13"/>
    </row>
    <row r="39" spans="1:8" ht="12.75">
      <c r="A39" s="1032"/>
      <c r="B39" s="1032"/>
      <c r="C39" s="1032"/>
      <c r="D39" s="1032"/>
      <c r="E39" s="1037"/>
      <c r="F39" s="13"/>
      <c r="G39" s="13"/>
      <c r="H39" s="13"/>
    </row>
    <row r="40" spans="1:8" ht="12.75">
      <c r="A40" s="1032"/>
      <c r="B40" s="1032"/>
      <c r="C40" s="1032"/>
      <c r="D40" s="1032"/>
      <c r="E40" s="1032"/>
      <c r="F40" s="13"/>
      <c r="G40" s="13"/>
      <c r="H40" s="13"/>
    </row>
    <row r="41" spans="1:8" ht="12.75">
      <c r="A41" s="1032"/>
      <c r="B41" s="1032"/>
      <c r="C41" s="1032"/>
      <c r="D41" s="1032"/>
      <c r="E41" s="1037"/>
      <c r="F41" s="13"/>
      <c r="G41" s="13"/>
      <c r="H41" s="13"/>
    </row>
    <row r="42" spans="1:8" ht="12.75">
      <c r="A42" s="1032"/>
      <c r="B42" s="1032"/>
      <c r="C42" s="1032"/>
      <c r="D42" s="1032"/>
      <c r="E42" s="1032"/>
      <c r="F42" s="13"/>
      <c r="G42" s="13"/>
      <c r="H42" s="13"/>
    </row>
    <row r="49" spans="7:8" ht="12.75">
      <c r="G49" s="10" t="s">
        <v>148</v>
      </c>
      <c r="H49" s="10" t="s">
        <v>149</v>
      </c>
    </row>
    <row r="50" spans="7:8" ht="12.75">
      <c r="G50" s="10" t="s">
        <v>150</v>
      </c>
      <c r="H50" s="10" t="s">
        <v>151</v>
      </c>
    </row>
    <row r="51" spans="7:8" ht="12.75">
      <c r="G51" s="10" t="s">
        <v>152</v>
      </c>
      <c r="H51" s="10" t="s">
        <v>153</v>
      </c>
    </row>
  </sheetData>
  <mergeCells count="75">
    <mergeCell ref="R31:S31"/>
    <mergeCell ref="T31:U31"/>
    <mergeCell ref="A23:D24"/>
    <mergeCell ref="A25:D26"/>
    <mergeCell ref="E25:E26"/>
    <mergeCell ref="A27:D28"/>
    <mergeCell ref="E27:E28"/>
    <mergeCell ref="A29:D30"/>
    <mergeCell ref="E29:E30"/>
    <mergeCell ref="A21:D22"/>
    <mergeCell ref="E21:E22"/>
    <mergeCell ref="E23:E24"/>
    <mergeCell ref="T29:U29"/>
    <mergeCell ref="T30:U30"/>
    <mergeCell ref="T17:U17"/>
    <mergeCell ref="R18:S18"/>
    <mergeCell ref="R19:S19"/>
    <mergeCell ref="T19:U19"/>
    <mergeCell ref="A17:D18"/>
    <mergeCell ref="E17:E18"/>
    <mergeCell ref="A19:D20"/>
    <mergeCell ref="E19:E20"/>
    <mergeCell ref="L16:L17"/>
    <mergeCell ref="M16:M17"/>
    <mergeCell ref="N16:N17"/>
    <mergeCell ref="O16:O17"/>
    <mergeCell ref="R17:S17"/>
    <mergeCell ref="R15:V16"/>
    <mergeCell ref="W15:W16"/>
    <mergeCell ref="X15:X16"/>
    <mergeCell ref="Y15:Y16"/>
    <mergeCell ref="A1:P3"/>
    <mergeCell ref="A4:H11"/>
    <mergeCell ref="I4:P11"/>
    <mergeCell ref="A12:P14"/>
    <mergeCell ref="A15:D16"/>
    <mergeCell ref="E15:E16"/>
    <mergeCell ref="G15:M15"/>
    <mergeCell ref="G16:G17"/>
    <mergeCell ref="H16:H17"/>
    <mergeCell ref="I16:I17"/>
    <mergeCell ref="J16:J17"/>
    <mergeCell ref="K16:K17"/>
    <mergeCell ref="A31:D32"/>
    <mergeCell ref="E31:E32"/>
    <mergeCell ref="A33:D34"/>
    <mergeCell ref="E33:E34"/>
    <mergeCell ref="A35:D36"/>
    <mergeCell ref="E35:E36"/>
    <mergeCell ref="A37:D38"/>
    <mergeCell ref="A39:D40"/>
    <mergeCell ref="E39:E40"/>
    <mergeCell ref="A41:D42"/>
    <mergeCell ref="E41:E42"/>
    <mergeCell ref="E37:E38"/>
    <mergeCell ref="R28:S28"/>
    <mergeCell ref="R29:S29"/>
    <mergeCell ref="R30:S30"/>
    <mergeCell ref="T24:U24"/>
    <mergeCell ref="T25:U25"/>
    <mergeCell ref="R26:S26"/>
    <mergeCell ref="T26:U26"/>
    <mergeCell ref="R27:S27"/>
    <mergeCell ref="T27:U27"/>
    <mergeCell ref="T28:U28"/>
    <mergeCell ref="R23:S23"/>
    <mergeCell ref="R24:S24"/>
    <mergeCell ref="R25:S25"/>
    <mergeCell ref="R20:S20"/>
    <mergeCell ref="T20:U20"/>
    <mergeCell ref="R21:S21"/>
    <mergeCell ref="T21:U21"/>
    <mergeCell ref="R22:S22"/>
    <mergeCell ref="T22:U22"/>
    <mergeCell ref="T23:U23"/>
  </mergeCells>
  <hyperlinks>
    <hyperlink ref="I4" r:id="rId1"/>
    <hyperlink ref="A12" r:id="rId2"/>
    <hyperlink ref="A17" location="hello future withfans 3!A1" display="hello future withfans 3"/>
    <hyperlink ref="T18" r:id="rId3"/>
    <hyperlink ref="A19" location="SSGT 2022!A1" display="SSGT 2022"/>
    <hyperlink ref="T19" r:id="rId4"/>
    <hyperlink ref="A21" location="ไซน์ Shopee Favorite !A1" display="ไซน์ Shopee Favorite "/>
    <hyperlink ref="T21" r:id="rId5"/>
    <hyperlink ref="T22" r:id="rId6"/>
    <hyperlink ref="A23" location="MUMO ไซน์ NCT2021 Universe!A1" display="ไซน์ NCT2021 Universe"/>
    <hyperlink ref="T23" r:id="rId7"/>
    <hyperlink ref="T24" r:id="rId8"/>
    <hyperlink ref="A25" location="Universe Jewel case!A1" display="NCT2021 Universe Jewel"/>
    <hyperlink ref="T25" r:id="rId9"/>
    <hyperlink ref="T26" r:id="rId10"/>
    <hyperlink ref="A27" location="Haechan Only Universe Jewel !A1" display="NCT2021 Universe Jewel ยอด Haechan"/>
    <hyperlink ref="T27" r:id="rId11"/>
    <hyperlink ref="T28" r:id="rId12"/>
    <hyperlink ref="A29" location="หาร fcmm x nct dream Christmas !A1" display="หาร fcmm x nct dream Christmas collaboration kit"/>
    <hyperlink ref="T30" r:id="rId13"/>
    <hyperlink ref="A31" location="พรี  SMCU EXPRESS MD!A1" display="[เปิดพรี]  SMCU EXPRESS MD"/>
    <hyperlink ref="T31" r:id="rId14"/>
    <hyperlink ref="A33" location="ซื้อบบั้มแกะของอื่นๆ!A1" display="ซื้อบบั้มแกะของอื่นๆ"/>
    <hyperlink ref="A35" location="SM 2022 SSGT PHOTO PACK!A1" display="[พรี] SM 2022 SSGT PHOTO PACK                        _x000a_                        "/>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48"/>
  <sheetViews>
    <sheetView workbookViewId="0">
      <pane ySplit="2" topLeftCell="A3" activePane="bottomLeft" state="frozen"/>
      <selection pane="bottomLeft" activeCell="B4" sqref="B4"/>
    </sheetView>
  </sheetViews>
  <sheetFormatPr defaultColWidth="12.5703125" defaultRowHeight="15.75" customHeight="1"/>
  <cols>
    <col min="1" max="1" width="23.28515625" customWidth="1"/>
    <col min="2" max="2" width="17.5703125" customWidth="1"/>
    <col min="3" max="3" width="30.7109375" customWidth="1"/>
    <col min="4" max="4" width="6.28515625" customWidth="1"/>
    <col min="5" max="5" width="14" customWidth="1"/>
    <col min="6" max="6" width="20.85546875" customWidth="1"/>
    <col min="7" max="7" width="18.7109375" customWidth="1"/>
    <col min="8" max="8" width="20.42578125" customWidth="1"/>
    <col min="9" max="9" width="25.42578125" customWidth="1"/>
    <col min="10" max="10" width="23.7109375" hidden="1" customWidth="1"/>
    <col min="11" max="11" width="22.7109375" hidden="1" customWidth="1"/>
    <col min="12" max="12" width="21.7109375" customWidth="1"/>
  </cols>
  <sheetData>
    <row r="1" spans="1:29" ht="41.25" customHeight="1">
      <c r="A1" s="40" t="s">
        <v>154</v>
      </c>
      <c r="B1" s="41"/>
      <c r="C1" s="42"/>
      <c r="D1" s="42"/>
      <c r="E1" s="42"/>
      <c r="F1" s="42"/>
      <c r="G1" s="43"/>
      <c r="H1" s="43"/>
      <c r="I1" s="43"/>
      <c r="J1" s="44"/>
      <c r="K1" s="43"/>
      <c r="L1" s="43"/>
      <c r="M1" s="43"/>
      <c r="N1" s="43"/>
      <c r="O1" s="43"/>
      <c r="P1" s="43"/>
      <c r="Q1" s="43"/>
      <c r="R1" s="43"/>
      <c r="S1" s="43"/>
      <c r="T1" s="43"/>
      <c r="U1" s="43"/>
      <c r="V1" s="43"/>
      <c r="W1" s="43"/>
      <c r="X1" s="43"/>
      <c r="Y1" s="43"/>
      <c r="Z1" s="43"/>
      <c r="AA1" s="43"/>
      <c r="AB1" s="43"/>
      <c r="AC1" s="43"/>
    </row>
    <row r="2" spans="1:29" ht="41.25" customHeight="1">
      <c r="A2" s="45" t="s">
        <v>155</v>
      </c>
      <c r="B2" s="45" t="s">
        <v>156</v>
      </c>
      <c r="C2" s="45" t="s">
        <v>157</v>
      </c>
      <c r="D2" s="46" t="s">
        <v>158</v>
      </c>
      <c r="E2" s="45" t="s">
        <v>159</v>
      </c>
      <c r="F2" s="47" t="s">
        <v>160</v>
      </c>
      <c r="G2" s="45" t="s">
        <v>161</v>
      </c>
      <c r="H2" s="48" t="s">
        <v>162</v>
      </c>
      <c r="I2" s="48" t="s">
        <v>3</v>
      </c>
      <c r="J2" s="49" t="s">
        <v>163</v>
      </c>
      <c r="K2" s="47" t="s">
        <v>164</v>
      </c>
      <c r="L2" s="48" t="s">
        <v>6</v>
      </c>
      <c r="M2" s="50" t="s">
        <v>165</v>
      </c>
      <c r="N2" s="51" t="s">
        <v>166</v>
      </c>
      <c r="O2" s="52"/>
      <c r="P2" s="52"/>
      <c r="Q2" s="52"/>
      <c r="R2" s="52"/>
      <c r="S2" s="52"/>
      <c r="T2" s="52"/>
      <c r="U2" s="52"/>
      <c r="V2" s="52"/>
      <c r="W2" s="52"/>
      <c r="X2" s="52"/>
      <c r="Y2" s="52"/>
      <c r="Z2" s="52"/>
      <c r="AA2" s="43"/>
      <c r="AB2" s="43"/>
      <c r="AC2" s="52"/>
    </row>
    <row r="3" spans="1:29" ht="57" customHeight="1">
      <c r="A3" s="53">
        <v>44574.480399097221</v>
      </c>
      <c r="B3" s="18" t="s">
        <v>167</v>
      </c>
      <c r="C3" s="54" t="s">
        <v>168</v>
      </c>
      <c r="D3" s="55">
        <v>1350</v>
      </c>
      <c r="E3" s="55">
        <v>1</v>
      </c>
      <c r="F3" s="55">
        <f>1350+80</f>
        <v>1430</v>
      </c>
      <c r="G3" s="35">
        <f>675+755</f>
        <v>1430</v>
      </c>
      <c r="H3" s="56">
        <f t="shared" ref="H3:H7" si="0">F3-G3</f>
        <v>0</v>
      </c>
      <c r="I3" s="31" t="s">
        <v>11</v>
      </c>
      <c r="J3" s="57"/>
      <c r="K3" s="28"/>
      <c r="L3" s="58"/>
      <c r="M3" s="59"/>
      <c r="N3" s="52" t="s">
        <v>169</v>
      </c>
      <c r="O3" s="52" t="s">
        <v>170</v>
      </c>
      <c r="P3" s="52"/>
      <c r="Q3" s="52"/>
      <c r="R3" s="52"/>
      <c r="S3" s="52"/>
      <c r="T3" s="52"/>
      <c r="U3" s="52"/>
      <c r="V3" s="52"/>
      <c r="W3" s="52"/>
      <c r="X3" s="52"/>
      <c r="Y3" s="52"/>
      <c r="Z3" s="52"/>
      <c r="AA3" s="43"/>
      <c r="AB3" s="43"/>
      <c r="AC3" s="43"/>
    </row>
    <row r="4" spans="1:29" ht="56.25" customHeight="1">
      <c r="A4" s="53">
        <v>44574.939269803246</v>
      </c>
      <c r="B4" s="31" t="s">
        <v>171</v>
      </c>
      <c r="C4" s="54" t="s">
        <v>168</v>
      </c>
      <c r="D4" s="55">
        <v>1350</v>
      </c>
      <c r="E4" s="55">
        <v>1</v>
      </c>
      <c r="F4" s="55">
        <f>1350+100</f>
        <v>1450</v>
      </c>
      <c r="G4" s="35">
        <f>675+775</f>
        <v>1450</v>
      </c>
      <c r="H4" s="56">
        <f t="shared" si="0"/>
        <v>0</v>
      </c>
      <c r="I4" s="31" t="s">
        <v>172</v>
      </c>
      <c r="J4" s="57"/>
      <c r="K4" s="60"/>
      <c r="L4" s="58"/>
      <c r="M4" s="59"/>
      <c r="N4" s="61" t="s">
        <v>173</v>
      </c>
      <c r="O4" s="43"/>
      <c r="P4" s="43"/>
      <c r="Q4" s="52"/>
      <c r="R4" s="43"/>
      <c r="S4" s="43"/>
      <c r="T4" s="43"/>
      <c r="U4" s="43"/>
      <c r="V4" s="43"/>
      <c r="W4" s="43"/>
      <c r="X4" s="43"/>
      <c r="Y4" s="43"/>
      <c r="Z4" s="43"/>
      <c r="AA4" s="43"/>
      <c r="AB4" s="43"/>
      <c r="AC4" s="43"/>
    </row>
    <row r="5" spans="1:29" ht="56.25" customHeight="1">
      <c r="A5" s="53">
        <v>44581.710745127319</v>
      </c>
      <c r="B5" s="31" t="s">
        <v>174</v>
      </c>
      <c r="C5" s="54" t="s">
        <v>168</v>
      </c>
      <c r="D5" s="55">
        <v>1350</v>
      </c>
      <c r="E5" s="55">
        <v>1</v>
      </c>
      <c r="F5" s="55">
        <f t="shared" ref="F5:F6" si="1">1350+80</f>
        <v>1430</v>
      </c>
      <c r="G5" s="35">
        <f t="shared" ref="G5:G6" si="2">675+755</f>
        <v>1430</v>
      </c>
      <c r="H5" s="56">
        <f t="shared" si="0"/>
        <v>0</v>
      </c>
      <c r="I5" s="31" t="s">
        <v>11</v>
      </c>
      <c r="J5" s="44"/>
      <c r="K5" s="62"/>
      <c r="L5" s="58"/>
      <c r="M5" s="59"/>
      <c r="N5" s="63" t="s">
        <v>175</v>
      </c>
      <c r="O5" s="43"/>
      <c r="P5" s="43"/>
      <c r="Q5" s="43"/>
      <c r="R5" s="43"/>
      <c r="S5" s="43"/>
      <c r="T5" s="43"/>
      <c r="U5" s="43"/>
      <c r="V5" s="43"/>
      <c r="W5" s="43"/>
      <c r="X5" s="43"/>
      <c r="Y5" s="43"/>
      <c r="Z5" s="43"/>
      <c r="AA5" s="43"/>
      <c r="AB5" s="43"/>
      <c r="AC5" s="43"/>
    </row>
    <row r="6" spans="1:29" ht="56.25" customHeight="1">
      <c r="A6" s="53">
        <v>44581.905119282412</v>
      </c>
      <c r="B6" s="31" t="s">
        <v>176</v>
      </c>
      <c r="C6" s="54" t="s">
        <v>168</v>
      </c>
      <c r="D6" s="55">
        <v>1350</v>
      </c>
      <c r="E6" s="55">
        <v>1</v>
      </c>
      <c r="F6" s="55">
        <f t="shared" si="1"/>
        <v>1430</v>
      </c>
      <c r="G6" s="35">
        <f t="shared" si="2"/>
        <v>1430</v>
      </c>
      <c r="H6" s="56">
        <f t="shared" si="0"/>
        <v>0</v>
      </c>
      <c r="I6" s="31" t="s">
        <v>11</v>
      </c>
      <c r="J6" s="44"/>
      <c r="K6" s="62"/>
      <c r="L6" s="58"/>
      <c r="M6" s="59"/>
      <c r="N6" s="64" t="s">
        <v>177</v>
      </c>
      <c r="O6" s="43"/>
      <c r="P6" s="43"/>
      <c r="Q6" s="43"/>
      <c r="R6" s="43"/>
      <c r="S6" s="43"/>
      <c r="T6" s="43"/>
      <c r="U6" s="43"/>
      <c r="V6" s="43"/>
      <c r="W6" s="43"/>
      <c r="X6" s="43"/>
      <c r="Y6" s="43"/>
      <c r="Z6" s="43"/>
      <c r="AA6" s="43"/>
      <c r="AB6" s="43"/>
      <c r="AC6" s="43"/>
    </row>
    <row r="7" spans="1:29" ht="59.25" customHeight="1">
      <c r="A7" s="65" t="s">
        <v>178</v>
      </c>
      <c r="B7" s="65" t="s">
        <v>179</v>
      </c>
      <c r="C7" s="10" t="s">
        <v>180</v>
      </c>
      <c r="D7" s="55">
        <v>680</v>
      </c>
      <c r="E7" s="55">
        <v>1</v>
      </c>
      <c r="F7" s="55">
        <f>680+80</f>
        <v>760</v>
      </c>
      <c r="G7" s="35">
        <f>300+460</f>
        <v>760</v>
      </c>
      <c r="H7" s="56">
        <f t="shared" si="0"/>
        <v>0</v>
      </c>
      <c r="I7" s="31" t="s">
        <v>172</v>
      </c>
      <c r="J7" s="44"/>
      <c r="K7" s="62"/>
      <c r="L7" s="58"/>
      <c r="M7" s="59"/>
      <c r="N7" s="63" t="s">
        <v>181</v>
      </c>
      <c r="O7" s="43"/>
      <c r="P7" s="52"/>
      <c r="Q7" s="43"/>
      <c r="R7" s="43"/>
      <c r="S7" s="43"/>
      <c r="T7" s="43"/>
      <c r="U7" s="43"/>
      <c r="V7" s="43"/>
      <c r="W7" s="43"/>
      <c r="X7" s="43"/>
      <c r="Y7" s="43"/>
      <c r="Z7" s="43"/>
      <c r="AA7" s="43"/>
      <c r="AB7" s="43"/>
      <c r="AC7" s="43"/>
    </row>
    <row r="8" spans="1:29" ht="56.25" customHeight="1">
      <c r="A8" s="66"/>
      <c r="B8" s="65"/>
      <c r="D8" s="55"/>
      <c r="E8" s="55"/>
      <c r="F8" s="55"/>
      <c r="G8" s="35"/>
      <c r="H8" s="56"/>
      <c r="I8" s="31"/>
      <c r="J8" s="44"/>
      <c r="K8" s="62"/>
      <c r="L8" s="58"/>
      <c r="M8" s="59"/>
      <c r="N8" s="52"/>
      <c r="O8" s="43"/>
      <c r="P8" s="43"/>
      <c r="Q8" s="43"/>
      <c r="R8" s="43"/>
      <c r="S8" s="43"/>
      <c r="T8" s="43"/>
      <c r="U8" s="43"/>
      <c r="V8" s="43"/>
      <c r="W8" s="43"/>
      <c r="X8" s="43"/>
      <c r="Y8" s="43"/>
      <c r="Z8" s="43"/>
      <c r="AA8" s="43"/>
      <c r="AB8" s="43"/>
      <c r="AC8" s="43"/>
    </row>
    <row r="9" spans="1:29" ht="66" customHeight="1">
      <c r="A9" s="65"/>
      <c r="B9" s="65"/>
      <c r="D9" s="55"/>
      <c r="E9" s="55"/>
      <c r="F9" s="55"/>
      <c r="G9" s="35"/>
      <c r="H9" s="56"/>
      <c r="I9" s="31"/>
      <c r="J9" s="44"/>
      <c r="K9" s="67"/>
      <c r="L9" s="68"/>
      <c r="M9" s="59"/>
      <c r="N9" s="52"/>
      <c r="O9" s="43"/>
      <c r="P9" s="43"/>
      <c r="Q9" s="43"/>
      <c r="R9" s="43"/>
      <c r="S9" s="43"/>
      <c r="T9" s="43"/>
      <c r="U9" s="43"/>
      <c r="V9" s="43"/>
      <c r="W9" s="43"/>
      <c r="X9" s="43"/>
      <c r="Y9" s="43"/>
      <c r="Z9" s="43"/>
      <c r="AA9" s="43"/>
      <c r="AB9" s="43"/>
      <c r="AC9" s="43"/>
    </row>
    <row r="10" spans="1:29" ht="67.5" customHeight="1">
      <c r="A10" s="66"/>
      <c r="B10" s="69"/>
      <c r="D10" s="55"/>
      <c r="E10" s="55"/>
      <c r="F10" s="55"/>
      <c r="G10" s="35"/>
      <c r="H10" s="56"/>
      <c r="I10" s="31"/>
      <c r="J10" s="44"/>
      <c r="K10" s="70"/>
      <c r="L10" s="58"/>
      <c r="M10" s="59"/>
      <c r="N10" s="52"/>
      <c r="O10" s="43"/>
      <c r="P10" s="43"/>
      <c r="Q10" s="43"/>
      <c r="R10" s="43"/>
      <c r="S10" s="43"/>
      <c r="T10" s="43"/>
      <c r="U10" s="43"/>
      <c r="V10" s="43"/>
      <c r="W10" s="43"/>
      <c r="X10" s="43"/>
      <c r="Y10" s="43"/>
      <c r="Z10" s="43"/>
      <c r="AA10" s="43"/>
      <c r="AB10" s="43"/>
      <c r="AC10" s="43"/>
    </row>
    <row r="11" spans="1:29" ht="66" customHeight="1">
      <c r="A11" s="66"/>
      <c r="B11" s="69"/>
      <c r="D11" s="55"/>
      <c r="E11" s="55"/>
      <c r="F11" s="55"/>
      <c r="G11" s="35"/>
      <c r="H11" s="56"/>
      <c r="I11" s="31"/>
      <c r="J11" s="44"/>
      <c r="K11" s="70"/>
      <c r="L11" s="58"/>
      <c r="M11" s="59"/>
      <c r="N11" s="52"/>
      <c r="O11" s="43"/>
      <c r="P11" s="43"/>
      <c r="Q11" s="43"/>
      <c r="R11" s="43"/>
      <c r="S11" s="43"/>
      <c r="T11" s="43"/>
      <c r="U11" s="43"/>
      <c r="V11" s="43"/>
      <c r="W11" s="43"/>
      <c r="X11" s="43"/>
      <c r="Y11" s="43"/>
      <c r="Z11" s="43"/>
      <c r="AA11" s="43"/>
      <c r="AB11" s="43"/>
      <c r="AC11" s="43"/>
    </row>
    <row r="12" spans="1:29" ht="72" customHeight="1">
      <c r="A12" s="66"/>
      <c r="B12" s="71"/>
      <c r="C12" s="72"/>
      <c r="D12" s="55"/>
      <c r="E12" s="55"/>
      <c r="F12" s="55"/>
      <c r="G12" s="55"/>
      <c r="H12" s="56"/>
      <c r="I12" s="73"/>
      <c r="J12" s="74"/>
      <c r="K12" s="75"/>
      <c r="L12" s="76"/>
      <c r="M12" s="59"/>
      <c r="N12" s="52"/>
      <c r="O12" s="43"/>
      <c r="P12" s="43"/>
      <c r="Q12" s="43"/>
      <c r="R12" s="43"/>
      <c r="S12" s="43"/>
      <c r="T12" s="43"/>
      <c r="U12" s="43"/>
      <c r="V12" s="43"/>
      <c r="W12" s="43"/>
      <c r="X12" s="43"/>
      <c r="Y12" s="43"/>
      <c r="Z12" s="43"/>
      <c r="AA12" s="43"/>
      <c r="AB12" s="43"/>
      <c r="AC12" s="43"/>
    </row>
    <row r="13" spans="1:29" ht="72" customHeight="1">
      <c r="A13" s="77"/>
      <c r="B13" s="65"/>
      <c r="C13" s="72"/>
      <c r="D13" s="55"/>
      <c r="E13" s="78"/>
      <c r="F13" s="55"/>
      <c r="G13" s="73"/>
      <c r="H13" s="56"/>
      <c r="I13" s="73"/>
      <c r="J13" s="44"/>
      <c r="K13" s="79"/>
      <c r="L13" s="52"/>
      <c r="M13" s="59"/>
      <c r="N13" s="52"/>
      <c r="O13" s="43"/>
      <c r="P13" s="43"/>
      <c r="Q13" s="43"/>
      <c r="R13" s="43"/>
      <c r="S13" s="43"/>
      <c r="T13" s="43"/>
      <c r="U13" s="43"/>
      <c r="V13" s="43"/>
      <c r="W13" s="43"/>
      <c r="X13" s="43"/>
      <c r="Y13" s="43"/>
      <c r="Z13" s="43"/>
      <c r="AA13" s="43"/>
      <c r="AB13" s="43"/>
      <c r="AC13" s="43"/>
    </row>
    <row r="14" spans="1:29" ht="72" customHeight="1">
      <c r="A14" s="80"/>
      <c r="B14" s="80"/>
      <c r="C14" s="72"/>
      <c r="D14" s="55"/>
      <c r="E14" s="55"/>
      <c r="F14" s="55"/>
      <c r="G14" s="81"/>
      <c r="H14" s="56"/>
      <c r="I14" s="73"/>
      <c r="J14" s="44"/>
      <c r="K14" s="82"/>
      <c r="L14" s="52"/>
      <c r="M14" s="59"/>
      <c r="N14" s="52"/>
      <c r="O14" s="43"/>
      <c r="P14" s="43"/>
      <c r="Q14" s="43"/>
      <c r="R14" s="43"/>
      <c r="S14" s="43"/>
      <c r="T14" s="43"/>
      <c r="U14" s="43"/>
      <c r="V14" s="43"/>
      <c r="W14" s="43"/>
      <c r="X14" s="43"/>
      <c r="Y14" s="43"/>
      <c r="Z14" s="43"/>
      <c r="AA14" s="43"/>
      <c r="AB14" s="43"/>
      <c r="AC14" s="43"/>
    </row>
    <row r="15" spans="1:29" ht="56.25" customHeight="1">
      <c r="A15" s="53">
        <v>44580.073749201387</v>
      </c>
      <c r="B15" s="10" t="s">
        <v>182</v>
      </c>
      <c r="C15" s="10" t="s">
        <v>183</v>
      </c>
      <c r="D15" s="55">
        <v>1350</v>
      </c>
      <c r="E15" s="55">
        <v>1</v>
      </c>
      <c r="F15" s="55">
        <f t="shared" ref="F15:F16" si="3">1350+80</f>
        <v>1430</v>
      </c>
      <c r="G15" s="35">
        <f t="shared" ref="G15:G16" si="4">675+755</f>
        <v>1430</v>
      </c>
      <c r="H15" s="56">
        <f t="shared" ref="H15:H16" si="5">F15-G15</f>
        <v>0</v>
      </c>
      <c r="I15" s="31" t="s">
        <v>11</v>
      </c>
      <c r="J15" s="18"/>
      <c r="K15" s="83"/>
      <c r="L15" s="58"/>
      <c r="M15" s="84" t="s">
        <v>184</v>
      </c>
      <c r="N15" s="52" t="s">
        <v>185</v>
      </c>
      <c r="O15" s="43"/>
      <c r="P15" s="43"/>
      <c r="Q15" s="43"/>
      <c r="R15" s="43"/>
      <c r="S15" s="43"/>
      <c r="T15" s="43"/>
      <c r="U15" s="43"/>
      <c r="V15" s="43"/>
      <c r="W15" s="43"/>
      <c r="X15" s="43"/>
      <c r="Y15" s="43"/>
      <c r="Z15" s="43"/>
      <c r="AA15" s="43"/>
      <c r="AB15" s="43"/>
      <c r="AC15" s="43"/>
    </row>
    <row r="16" spans="1:29" ht="56.25" customHeight="1">
      <c r="A16" s="85">
        <v>44583.22220822917</v>
      </c>
      <c r="B16" s="10" t="s">
        <v>186</v>
      </c>
      <c r="C16" s="10" t="s">
        <v>187</v>
      </c>
      <c r="D16" s="55">
        <v>1350</v>
      </c>
      <c r="E16" s="55">
        <v>1</v>
      </c>
      <c r="F16" s="55">
        <f t="shared" si="3"/>
        <v>1430</v>
      </c>
      <c r="G16" s="35">
        <f t="shared" si="4"/>
        <v>1430</v>
      </c>
      <c r="H16" s="56">
        <f t="shared" si="5"/>
        <v>0</v>
      </c>
      <c r="I16" s="73" t="s">
        <v>11</v>
      </c>
      <c r="J16" s="44"/>
      <c r="K16" s="79"/>
      <c r="L16" s="52"/>
      <c r="M16" s="84" t="s">
        <v>188</v>
      </c>
      <c r="N16" s="86" t="s">
        <v>189</v>
      </c>
      <c r="O16" s="43"/>
      <c r="P16" s="43"/>
      <c r="Q16" s="43"/>
      <c r="R16" s="43"/>
      <c r="S16" s="43"/>
      <c r="T16" s="43"/>
      <c r="U16" s="43"/>
      <c r="V16" s="43"/>
      <c r="W16" s="43"/>
      <c r="X16" s="43"/>
      <c r="Y16" s="43"/>
      <c r="Z16" s="43"/>
      <c r="AA16" s="43"/>
      <c r="AB16" s="43"/>
      <c r="AC16" s="43"/>
    </row>
    <row r="17" spans="1:29" ht="18">
      <c r="A17" s="80"/>
      <c r="B17" s="80"/>
      <c r="C17" s="72"/>
      <c r="D17" s="55"/>
      <c r="E17" s="73"/>
      <c r="F17" s="55"/>
      <c r="G17" s="81"/>
      <c r="H17" s="56"/>
      <c r="I17" s="73"/>
      <c r="J17" s="44"/>
      <c r="K17" s="79"/>
      <c r="L17" s="52"/>
      <c r="M17" s="59"/>
      <c r="N17" s="52"/>
      <c r="O17" s="43"/>
      <c r="P17" s="43"/>
      <c r="Q17" s="43"/>
      <c r="R17" s="43"/>
      <c r="S17" s="43"/>
      <c r="T17" s="43"/>
      <c r="U17" s="43"/>
      <c r="V17" s="43"/>
      <c r="W17" s="43"/>
      <c r="X17" s="43"/>
      <c r="Y17" s="43"/>
      <c r="Z17" s="43"/>
      <c r="AA17" s="43"/>
      <c r="AB17" s="43"/>
      <c r="AC17" s="43"/>
    </row>
    <row r="18" spans="1:29" ht="18">
      <c r="A18" s="73"/>
      <c r="C18" s="72"/>
      <c r="D18" s="55"/>
      <c r="E18" s="73"/>
      <c r="F18" s="55"/>
      <c r="G18" s="81"/>
      <c r="H18" s="56"/>
      <c r="I18" s="73"/>
      <c r="J18" s="44"/>
      <c r="K18" s="79"/>
      <c r="L18" s="52"/>
      <c r="M18" s="59"/>
      <c r="N18" s="52"/>
      <c r="O18" s="43"/>
      <c r="P18" s="43"/>
      <c r="Q18" s="43"/>
      <c r="R18" s="43"/>
      <c r="S18" s="43"/>
      <c r="T18" s="43"/>
      <c r="U18" s="43"/>
      <c r="V18" s="43"/>
      <c r="W18" s="43"/>
      <c r="X18" s="43"/>
      <c r="Y18" s="43"/>
      <c r="Z18" s="43"/>
      <c r="AA18" s="43"/>
      <c r="AB18" s="43"/>
      <c r="AC18" s="43"/>
    </row>
    <row r="19" spans="1:29" ht="18">
      <c r="A19" s="53"/>
      <c r="B19" s="18"/>
      <c r="C19" s="72"/>
      <c r="D19" s="55"/>
      <c r="E19" s="73"/>
      <c r="F19" s="55"/>
      <c r="G19" s="81"/>
      <c r="H19" s="56"/>
      <c r="I19" s="73"/>
      <c r="J19" s="44"/>
      <c r="K19" s="79"/>
      <c r="L19" s="58"/>
      <c r="M19" s="59"/>
      <c r="N19" s="52"/>
      <c r="O19" s="43"/>
      <c r="P19" s="43"/>
      <c r="Q19" s="43"/>
      <c r="R19" s="43"/>
      <c r="S19" s="43"/>
      <c r="T19" s="43"/>
      <c r="U19" s="43"/>
      <c r="V19" s="43"/>
      <c r="W19" s="43"/>
      <c r="X19" s="43"/>
      <c r="Y19" s="43"/>
      <c r="Z19" s="43"/>
      <c r="AA19" s="43"/>
      <c r="AB19" s="43"/>
      <c r="AC19" s="43"/>
    </row>
    <row r="20" spans="1:29" ht="18">
      <c r="A20" s="53"/>
      <c r="B20" s="18"/>
      <c r="C20" s="72"/>
      <c r="D20" s="55"/>
      <c r="E20" s="73"/>
      <c r="F20" s="55"/>
      <c r="G20" s="81"/>
      <c r="H20" s="56"/>
      <c r="I20" s="73"/>
      <c r="J20" s="44"/>
      <c r="K20" s="87"/>
      <c r="L20" s="58"/>
      <c r="M20" s="59"/>
      <c r="N20" s="52"/>
      <c r="O20" s="43"/>
      <c r="P20" s="43"/>
      <c r="Q20" s="43"/>
      <c r="R20" s="43"/>
      <c r="S20" s="43"/>
      <c r="T20" s="43"/>
      <c r="U20" s="43"/>
      <c r="V20" s="43"/>
      <c r="W20" s="43"/>
      <c r="X20" s="43"/>
      <c r="Y20" s="43"/>
      <c r="Z20" s="43"/>
      <c r="AA20" s="43"/>
      <c r="AB20" s="43"/>
      <c r="AC20" s="43"/>
    </row>
    <row r="21" spans="1:29" ht="18">
      <c r="A21" s="53"/>
      <c r="B21" s="18"/>
      <c r="C21" s="72"/>
      <c r="D21" s="55"/>
      <c r="E21" s="73"/>
      <c r="F21" s="55"/>
      <c r="G21" s="81"/>
      <c r="H21" s="56"/>
      <c r="I21" s="73"/>
      <c r="J21" s="44"/>
      <c r="K21" s="79"/>
      <c r="L21" s="52"/>
      <c r="M21" s="59"/>
      <c r="N21" s="52"/>
      <c r="O21" s="43"/>
      <c r="P21" s="43"/>
      <c r="Q21" s="43"/>
      <c r="R21" s="43"/>
      <c r="S21" s="43"/>
      <c r="T21" s="43"/>
      <c r="U21" s="43"/>
      <c r="V21" s="43"/>
      <c r="W21" s="43"/>
      <c r="X21" s="43"/>
      <c r="Y21" s="43"/>
      <c r="Z21" s="43"/>
      <c r="AA21" s="43"/>
      <c r="AB21" s="43"/>
      <c r="AC21" s="43"/>
    </row>
    <row r="22" spans="1:29" ht="18">
      <c r="A22" s="53"/>
      <c r="B22" s="18"/>
      <c r="C22" s="72"/>
      <c r="D22" s="55"/>
      <c r="E22" s="73"/>
      <c r="F22" s="55"/>
      <c r="G22" s="81"/>
      <c r="H22" s="56"/>
      <c r="I22" s="73"/>
      <c r="J22" s="74"/>
      <c r="K22" s="79"/>
      <c r="L22" s="52"/>
      <c r="M22" s="59"/>
      <c r="N22" s="52"/>
      <c r="O22" s="43"/>
      <c r="P22" s="43"/>
      <c r="Q22" s="43"/>
      <c r="R22" s="43"/>
      <c r="S22" s="43"/>
      <c r="T22" s="43"/>
      <c r="U22" s="43"/>
      <c r="V22" s="43"/>
      <c r="W22" s="43"/>
      <c r="X22" s="43"/>
      <c r="Y22" s="43"/>
      <c r="Z22" s="43"/>
      <c r="AA22" s="43"/>
      <c r="AB22" s="43"/>
      <c r="AC22" s="43"/>
    </row>
    <row r="23" spans="1:29" ht="18">
      <c r="A23" s="85"/>
      <c r="C23" s="72"/>
      <c r="D23" s="55"/>
      <c r="E23" s="73"/>
      <c r="F23" s="55"/>
      <c r="G23" s="81"/>
      <c r="H23" s="56"/>
      <c r="I23" s="73"/>
      <c r="J23" s="44"/>
      <c r="K23" s="79"/>
      <c r="L23" s="52"/>
      <c r="M23" s="59"/>
      <c r="N23" s="52"/>
      <c r="O23" s="43"/>
      <c r="P23" s="43"/>
      <c r="Q23" s="43"/>
      <c r="R23" s="43"/>
      <c r="S23" s="43"/>
      <c r="T23" s="43"/>
      <c r="U23" s="43"/>
      <c r="V23" s="43"/>
      <c r="W23" s="43"/>
      <c r="X23" s="43"/>
      <c r="Y23" s="43"/>
      <c r="Z23" s="43"/>
      <c r="AA23" s="43"/>
      <c r="AB23" s="43"/>
      <c r="AC23" s="43"/>
    </row>
    <row r="24" spans="1:29" ht="18">
      <c r="A24" s="53"/>
      <c r="B24" s="18"/>
      <c r="C24" s="72"/>
      <c r="D24" s="55"/>
      <c r="E24" s="73"/>
      <c r="F24" s="55"/>
      <c r="G24" s="81"/>
      <c r="H24" s="56"/>
      <c r="I24" s="73"/>
      <c r="J24" s="44"/>
      <c r="K24" s="62"/>
      <c r="L24" s="57"/>
      <c r="M24" s="59"/>
      <c r="N24" s="52"/>
      <c r="O24" s="43"/>
      <c r="P24" s="43"/>
      <c r="Q24" s="43"/>
      <c r="R24" s="43"/>
      <c r="S24" s="43"/>
      <c r="T24" s="43"/>
      <c r="U24" s="43"/>
      <c r="V24" s="43"/>
      <c r="W24" s="43"/>
      <c r="X24" s="43"/>
      <c r="Y24" s="43"/>
      <c r="Z24" s="43"/>
      <c r="AA24" s="43"/>
      <c r="AB24" s="43"/>
      <c r="AC24" s="43"/>
    </row>
    <row r="25" spans="1:29" ht="18">
      <c r="A25" s="53"/>
      <c r="B25" s="18"/>
      <c r="C25" s="72"/>
      <c r="D25" s="55"/>
      <c r="E25" s="73"/>
      <c r="F25" s="55"/>
      <c r="G25" s="55"/>
      <c r="H25" s="56"/>
      <c r="I25" s="73"/>
      <c r="J25" s="44"/>
      <c r="K25" s="62"/>
      <c r="L25" s="18"/>
      <c r="M25" s="59"/>
      <c r="N25" s="52"/>
      <c r="O25" s="43"/>
      <c r="P25" s="43"/>
      <c r="Q25" s="43"/>
      <c r="R25" s="43"/>
      <c r="S25" s="43"/>
      <c r="T25" s="43"/>
      <c r="U25" s="43"/>
      <c r="V25" s="43"/>
      <c r="W25" s="43"/>
      <c r="X25" s="43"/>
      <c r="Y25" s="43"/>
      <c r="Z25" s="43"/>
      <c r="AA25" s="43"/>
      <c r="AB25" s="43"/>
      <c r="AC25" s="43"/>
    </row>
    <row r="26" spans="1:29" ht="18">
      <c r="A26" s="53"/>
      <c r="B26" s="18"/>
      <c r="C26" s="72"/>
      <c r="D26" s="55"/>
      <c r="E26" s="17"/>
      <c r="F26" s="55"/>
      <c r="G26" s="73"/>
      <c r="H26" s="56"/>
      <c r="I26" s="73"/>
      <c r="J26" s="44"/>
      <c r="K26" s="62"/>
      <c r="L26" s="57"/>
      <c r="M26" s="59"/>
      <c r="N26" s="52"/>
      <c r="O26" s="43"/>
      <c r="P26" s="43"/>
      <c r="Q26" s="43"/>
      <c r="R26" s="43"/>
      <c r="S26" s="43"/>
      <c r="T26" s="43"/>
      <c r="U26" s="43"/>
      <c r="V26" s="43"/>
      <c r="W26" s="43"/>
      <c r="X26" s="43"/>
      <c r="Y26" s="43"/>
      <c r="Z26" s="43"/>
      <c r="AA26" s="43"/>
      <c r="AB26" s="43"/>
      <c r="AC26" s="43"/>
    </row>
    <row r="27" spans="1:29" ht="18">
      <c r="A27" s="53"/>
      <c r="B27" s="18"/>
      <c r="C27" s="72"/>
      <c r="D27" s="55"/>
      <c r="E27" s="17"/>
      <c r="F27" s="55"/>
      <c r="G27" s="73"/>
      <c r="H27" s="56"/>
      <c r="I27" s="73"/>
      <c r="J27" s="44"/>
      <c r="K27" s="62"/>
      <c r="L27" s="18"/>
      <c r="M27" s="59"/>
      <c r="N27" s="52"/>
      <c r="O27" s="43"/>
      <c r="P27" s="43"/>
      <c r="Q27" s="43"/>
      <c r="R27" s="43"/>
      <c r="S27" s="43"/>
      <c r="T27" s="43"/>
      <c r="U27" s="43"/>
      <c r="V27" s="43"/>
      <c r="W27" s="43"/>
      <c r="X27" s="43"/>
      <c r="Y27" s="43"/>
      <c r="Z27" s="43"/>
      <c r="AA27" s="43"/>
      <c r="AB27" s="43"/>
      <c r="AC27" s="43"/>
    </row>
    <row r="28" spans="1:29" ht="18">
      <c r="A28" s="53"/>
      <c r="B28" s="18"/>
      <c r="C28" s="72"/>
      <c r="D28" s="55"/>
      <c r="E28" s="17"/>
      <c r="F28" s="55"/>
      <c r="G28" s="17"/>
      <c r="H28" s="56"/>
      <c r="I28" s="73"/>
      <c r="J28" s="44"/>
      <c r="K28" s="62"/>
      <c r="L28" s="57"/>
      <c r="M28" s="59"/>
      <c r="N28" s="52"/>
      <c r="O28" s="43"/>
      <c r="P28" s="43"/>
      <c r="Q28" s="43"/>
      <c r="R28" s="43"/>
      <c r="S28" s="43"/>
      <c r="T28" s="43"/>
      <c r="U28" s="43"/>
      <c r="V28" s="43"/>
      <c r="W28" s="43"/>
      <c r="X28" s="43"/>
      <c r="Y28" s="43"/>
      <c r="Z28" s="43"/>
      <c r="AA28" s="43"/>
      <c r="AB28" s="43"/>
      <c r="AC28" s="43"/>
    </row>
    <row r="29" spans="1:29" ht="18">
      <c r="A29" s="53"/>
      <c r="B29" s="18"/>
      <c r="C29" s="72"/>
      <c r="D29" s="55"/>
      <c r="E29" s="17"/>
      <c r="F29" s="55"/>
      <c r="G29" s="17"/>
      <c r="H29" s="56">
        <f>SUM(H3:H28)</f>
        <v>0</v>
      </c>
      <c r="I29" s="73"/>
      <c r="J29" s="44"/>
      <c r="K29" s="62"/>
      <c r="L29" s="57"/>
      <c r="M29" s="59"/>
      <c r="N29" s="52"/>
      <c r="O29" s="43"/>
      <c r="P29" s="43"/>
      <c r="Q29" s="43"/>
      <c r="R29" s="43"/>
      <c r="S29" s="43"/>
      <c r="T29" s="43"/>
      <c r="U29" s="43"/>
      <c r="V29" s="43"/>
      <c r="W29" s="43"/>
      <c r="X29" s="43"/>
      <c r="Y29" s="43"/>
      <c r="Z29" s="43"/>
      <c r="AA29" s="43"/>
      <c r="AB29" s="43"/>
      <c r="AC29" s="43"/>
    </row>
    <row r="30" spans="1:29" ht="18">
      <c r="A30" s="53"/>
      <c r="B30" s="18"/>
      <c r="C30" s="72"/>
      <c r="D30" s="55"/>
      <c r="E30" s="17"/>
      <c r="F30" s="55"/>
      <c r="G30" s="17"/>
      <c r="H30" s="56"/>
      <c r="I30" s="73"/>
      <c r="J30" s="44"/>
      <c r="K30" s="62"/>
      <c r="L30" s="43"/>
      <c r="M30" s="59"/>
      <c r="N30" s="52"/>
      <c r="O30" s="43"/>
      <c r="P30" s="43"/>
      <c r="Q30" s="43"/>
      <c r="R30" s="43"/>
      <c r="S30" s="43"/>
      <c r="T30" s="43"/>
      <c r="U30" s="43"/>
      <c r="V30" s="43"/>
      <c r="W30" s="43"/>
      <c r="X30" s="43"/>
      <c r="Y30" s="43"/>
      <c r="Z30" s="43"/>
      <c r="AA30" s="43"/>
      <c r="AB30" s="43"/>
      <c r="AC30" s="43"/>
    </row>
    <row r="31" spans="1:29" ht="18">
      <c r="A31" s="53"/>
      <c r="B31" s="18"/>
      <c r="C31" s="72"/>
      <c r="D31" s="55"/>
      <c r="E31" s="17"/>
      <c r="F31" s="55"/>
      <c r="G31" s="17"/>
      <c r="H31" s="56"/>
      <c r="I31" s="73"/>
      <c r="J31" s="44"/>
      <c r="K31" s="62"/>
      <c r="L31" s="43"/>
      <c r="M31" s="59"/>
      <c r="N31" s="52"/>
      <c r="O31" s="43"/>
      <c r="P31" s="43"/>
      <c r="Q31" s="43"/>
      <c r="R31" s="43"/>
      <c r="S31" s="43"/>
      <c r="T31" s="43"/>
      <c r="U31" s="43"/>
      <c r="V31" s="43"/>
      <c r="W31" s="43"/>
      <c r="X31" s="43"/>
      <c r="Y31" s="43"/>
      <c r="Z31" s="43"/>
      <c r="AA31" s="43"/>
      <c r="AB31" s="43"/>
      <c r="AC31" s="43"/>
    </row>
    <row r="32" spans="1:29" ht="18">
      <c r="A32" s="53"/>
      <c r="B32" s="18"/>
      <c r="C32" s="72"/>
      <c r="D32" s="55"/>
      <c r="E32" s="17"/>
      <c r="F32" s="55"/>
      <c r="G32" s="17"/>
      <c r="H32" s="56"/>
      <c r="I32" s="73"/>
      <c r="J32" s="44"/>
      <c r="K32" s="62"/>
      <c r="L32" s="43"/>
      <c r="M32" s="59"/>
      <c r="N32" s="52"/>
      <c r="O32" s="43"/>
      <c r="P32" s="43"/>
      <c r="Q32" s="43"/>
      <c r="R32" s="43"/>
      <c r="S32" s="43"/>
      <c r="T32" s="43"/>
      <c r="U32" s="43"/>
      <c r="V32" s="43"/>
      <c r="W32" s="43"/>
      <c r="X32" s="43"/>
      <c r="Y32" s="43"/>
      <c r="Z32" s="43"/>
      <c r="AA32" s="43"/>
      <c r="AB32" s="43"/>
      <c r="AC32" s="43"/>
    </row>
    <row r="33" spans="1:29" ht="18">
      <c r="A33" s="53"/>
      <c r="B33" s="18"/>
      <c r="C33" s="72"/>
      <c r="D33" s="55"/>
      <c r="E33" s="17"/>
      <c r="F33" s="55"/>
      <c r="G33" s="17"/>
      <c r="H33" s="56"/>
      <c r="I33" s="73"/>
      <c r="J33" s="44"/>
      <c r="K33" s="62"/>
      <c r="L33" s="43"/>
      <c r="M33" s="59"/>
      <c r="N33" s="52"/>
      <c r="O33" s="43"/>
      <c r="P33" s="43"/>
      <c r="Q33" s="43"/>
      <c r="R33" s="43"/>
      <c r="S33" s="43"/>
      <c r="T33" s="43"/>
      <c r="U33" s="43"/>
      <c r="V33" s="43"/>
      <c r="W33" s="43"/>
      <c r="X33" s="43"/>
      <c r="Y33" s="43"/>
      <c r="Z33" s="43"/>
      <c r="AA33" s="43"/>
      <c r="AB33" s="43"/>
      <c r="AC33" s="43"/>
    </row>
    <row r="34" spans="1:29" ht="18">
      <c r="A34" s="53"/>
      <c r="B34" s="31"/>
      <c r="C34" s="72"/>
      <c r="D34" s="55"/>
      <c r="E34" s="17"/>
      <c r="F34" s="55"/>
      <c r="G34" s="17"/>
      <c r="H34" s="56"/>
      <c r="I34" s="73"/>
      <c r="J34" s="44"/>
      <c r="K34" s="62"/>
      <c r="L34" s="43"/>
      <c r="M34" s="59"/>
      <c r="N34" s="52"/>
      <c r="O34" s="43"/>
      <c r="P34" s="43"/>
      <c r="Q34" s="43"/>
      <c r="R34" s="43"/>
      <c r="S34" s="43"/>
      <c r="T34" s="43"/>
      <c r="U34" s="43"/>
      <c r="V34" s="43"/>
      <c r="W34" s="43"/>
      <c r="X34" s="43"/>
      <c r="Y34" s="43"/>
      <c r="Z34" s="43"/>
      <c r="AA34" s="43"/>
      <c r="AB34" s="43"/>
      <c r="AC34" s="43"/>
    </row>
    <row r="35" spans="1:29" ht="18">
      <c r="A35" s="53"/>
      <c r="B35" s="31"/>
      <c r="C35" s="72"/>
      <c r="D35" s="55"/>
      <c r="E35" s="17"/>
      <c r="F35" s="55"/>
      <c r="G35" s="17"/>
      <c r="H35" s="56"/>
      <c r="I35" s="73"/>
      <c r="J35" s="44"/>
      <c r="K35" s="62"/>
      <c r="L35" s="88"/>
      <c r="M35" s="59"/>
      <c r="N35" s="52"/>
      <c r="O35" s="43"/>
      <c r="P35" s="43"/>
      <c r="Q35" s="43"/>
      <c r="R35" s="43"/>
      <c r="S35" s="43"/>
      <c r="T35" s="43"/>
      <c r="U35" s="43"/>
      <c r="V35" s="43"/>
      <c r="W35" s="43"/>
      <c r="X35" s="43"/>
      <c r="Y35" s="43"/>
      <c r="Z35" s="43"/>
      <c r="AA35" s="43"/>
      <c r="AB35" s="43"/>
      <c r="AC35" s="43"/>
    </row>
    <row r="36" spans="1:29" ht="18">
      <c r="A36" s="53"/>
      <c r="B36" s="31"/>
      <c r="C36" s="72"/>
      <c r="D36" s="55"/>
      <c r="E36" s="17"/>
      <c r="F36" s="55"/>
      <c r="G36" s="17"/>
      <c r="H36" s="56"/>
      <c r="I36" s="73"/>
      <c r="J36" s="44"/>
      <c r="K36" s="62"/>
      <c r="L36" s="88"/>
      <c r="M36" s="59"/>
      <c r="N36" s="52"/>
      <c r="O36" s="43"/>
      <c r="P36" s="43"/>
      <c r="Q36" s="43"/>
      <c r="R36" s="43"/>
      <c r="S36" s="43"/>
      <c r="T36" s="43"/>
      <c r="U36" s="43"/>
      <c r="V36" s="43"/>
      <c r="W36" s="43"/>
      <c r="X36" s="43"/>
      <c r="Y36" s="43"/>
      <c r="Z36" s="43"/>
      <c r="AA36" s="43"/>
      <c r="AB36" s="43"/>
      <c r="AC36" s="43"/>
    </row>
    <row r="37" spans="1:29" ht="18">
      <c r="A37" s="53"/>
      <c r="B37" s="31"/>
      <c r="C37" s="72"/>
      <c r="D37" s="55"/>
      <c r="E37" s="73"/>
      <c r="F37" s="55"/>
      <c r="G37" s="17"/>
      <c r="H37" s="56"/>
      <c r="I37" s="73"/>
      <c r="J37" s="44"/>
      <c r="K37" s="62"/>
      <c r="L37" s="88"/>
      <c r="M37" s="59"/>
      <c r="N37" s="52"/>
      <c r="O37" s="43"/>
      <c r="P37" s="43"/>
      <c r="Q37" s="43"/>
      <c r="R37" s="43"/>
      <c r="S37" s="43"/>
      <c r="T37" s="43"/>
      <c r="U37" s="43"/>
      <c r="V37" s="43"/>
      <c r="W37" s="43"/>
      <c r="X37" s="43"/>
      <c r="Y37" s="43"/>
      <c r="Z37" s="43"/>
      <c r="AA37" s="43"/>
      <c r="AB37" s="43"/>
      <c r="AC37" s="43"/>
    </row>
    <row r="38" spans="1:29" ht="18">
      <c r="A38" s="53"/>
      <c r="B38" s="31"/>
      <c r="C38" s="72"/>
      <c r="D38" s="55"/>
      <c r="E38" s="73"/>
      <c r="F38" s="55"/>
      <c r="G38" s="17"/>
      <c r="H38" s="56"/>
      <c r="I38" s="73"/>
      <c r="J38" s="88"/>
      <c r="K38" s="89"/>
      <c r="L38" s="52"/>
      <c r="M38" s="59"/>
      <c r="N38" s="52"/>
      <c r="O38" s="43"/>
      <c r="P38" s="43"/>
      <c r="Q38" s="43"/>
      <c r="R38" s="43"/>
      <c r="S38" s="43"/>
      <c r="T38" s="43"/>
      <c r="U38" s="43"/>
      <c r="V38" s="43"/>
      <c r="W38" s="43"/>
      <c r="X38" s="43"/>
      <c r="Y38" s="43"/>
      <c r="Z38" s="43"/>
      <c r="AA38" s="43"/>
      <c r="AB38" s="43"/>
      <c r="AC38" s="43"/>
    </row>
    <row r="39" spans="1:29" ht="18">
      <c r="A39" s="53"/>
      <c r="B39" s="31"/>
      <c r="C39" s="72"/>
      <c r="D39" s="55"/>
      <c r="E39" s="90"/>
      <c r="F39" s="55"/>
      <c r="G39" s="55"/>
      <c r="H39" s="56"/>
      <c r="I39" s="73"/>
      <c r="J39" s="88"/>
      <c r="K39" s="79"/>
      <c r="L39" s="52"/>
      <c r="M39" s="59"/>
      <c r="N39" s="52"/>
      <c r="O39" s="43"/>
      <c r="P39" s="43"/>
      <c r="Q39" s="43"/>
      <c r="R39" s="43"/>
      <c r="S39" s="43"/>
      <c r="T39" s="43"/>
      <c r="U39" s="43"/>
      <c r="V39" s="43"/>
      <c r="W39" s="43"/>
      <c r="X39" s="43"/>
      <c r="Y39" s="43"/>
      <c r="Z39" s="43"/>
      <c r="AA39" s="43"/>
      <c r="AB39" s="43"/>
      <c r="AC39" s="43"/>
    </row>
    <row r="40" spans="1:29" ht="18">
      <c r="A40" s="53"/>
      <c r="B40" s="31"/>
      <c r="C40" s="72"/>
      <c r="D40" s="55"/>
      <c r="E40" s="90"/>
      <c r="F40" s="55"/>
      <c r="G40" s="73"/>
      <c r="H40" s="56"/>
      <c r="I40" s="73"/>
      <c r="J40" s="44"/>
      <c r="K40" s="62"/>
      <c r="L40" s="52"/>
      <c r="M40" s="59"/>
      <c r="N40" s="52"/>
      <c r="O40" s="43"/>
      <c r="P40" s="43"/>
      <c r="Q40" s="43"/>
      <c r="R40" s="43"/>
      <c r="S40" s="43"/>
      <c r="T40" s="43"/>
      <c r="U40" s="43"/>
      <c r="V40" s="43"/>
      <c r="W40" s="43"/>
      <c r="X40" s="43"/>
      <c r="Y40" s="43"/>
      <c r="Z40" s="43"/>
      <c r="AA40" s="43"/>
      <c r="AB40" s="43"/>
      <c r="AC40" s="43"/>
    </row>
    <row r="41" spans="1:29" ht="18">
      <c r="A41" s="53"/>
      <c r="B41" s="31"/>
      <c r="C41" s="72"/>
      <c r="D41" s="55"/>
      <c r="E41" s="90"/>
      <c r="F41" s="55"/>
      <c r="G41" s="73"/>
      <c r="H41" s="56"/>
      <c r="I41" s="73"/>
      <c r="J41" s="44"/>
      <c r="K41" s="62"/>
      <c r="L41" s="52"/>
      <c r="M41" s="59"/>
      <c r="N41" s="52"/>
      <c r="O41" s="43"/>
      <c r="P41" s="43"/>
      <c r="Q41" s="43"/>
      <c r="R41" s="43"/>
      <c r="S41" s="43"/>
      <c r="T41" s="43"/>
      <c r="U41" s="43"/>
      <c r="V41" s="43"/>
      <c r="W41" s="43"/>
      <c r="X41" s="43"/>
      <c r="Y41" s="43"/>
      <c r="Z41" s="43"/>
      <c r="AA41" s="43"/>
      <c r="AB41" s="43"/>
      <c r="AC41" s="43"/>
    </row>
    <row r="42" spans="1:29" ht="18">
      <c r="A42" s="53"/>
      <c r="B42" s="31"/>
      <c r="C42" s="72"/>
      <c r="D42" s="55"/>
      <c r="E42" s="90"/>
      <c r="F42" s="55"/>
      <c r="G42" s="17"/>
      <c r="H42" s="56"/>
      <c r="I42" s="73"/>
      <c r="J42" s="44"/>
      <c r="K42" s="62"/>
      <c r="L42" s="52"/>
      <c r="M42" s="59"/>
      <c r="N42" s="52"/>
      <c r="O42" s="43"/>
      <c r="P42" s="43"/>
      <c r="Q42" s="43"/>
      <c r="R42" s="43"/>
      <c r="S42" s="43"/>
      <c r="T42" s="43"/>
      <c r="U42" s="43"/>
      <c r="V42" s="43"/>
      <c r="W42" s="43"/>
      <c r="X42" s="43"/>
      <c r="Y42" s="43"/>
      <c r="Z42" s="43"/>
      <c r="AA42" s="43"/>
      <c r="AB42" s="43"/>
      <c r="AC42" s="43"/>
    </row>
    <row r="43" spans="1:29" ht="18">
      <c r="A43" s="53"/>
      <c r="B43" s="31"/>
      <c r="C43" s="72"/>
      <c r="D43" s="55"/>
      <c r="E43" s="90"/>
      <c r="F43" s="55"/>
      <c r="G43" s="17"/>
      <c r="H43" s="56"/>
      <c r="I43" s="73"/>
      <c r="J43" s="44"/>
      <c r="K43" s="62"/>
      <c r="L43" s="52"/>
      <c r="M43" s="59"/>
      <c r="N43" s="52"/>
      <c r="O43" s="43"/>
      <c r="P43" s="43"/>
      <c r="Q43" s="43"/>
      <c r="R43" s="43"/>
      <c r="S43" s="43"/>
      <c r="T43" s="43"/>
      <c r="U43" s="43"/>
      <c r="V43" s="43"/>
      <c r="W43" s="43"/>
      <c r="X43" s="43"/>
      <c r="Y43" s="43"/>
      <c r="Z43" s="43"/>
      <c r="AA43" s="43"/>
      <c r="AB43" s="43"/>
      <c r="AC43" s="43"/>
    </row>
    <row r="44" spans="1:29" ht="18">
      <c r="A44" s="73"/>
      <c r="B44" s="80"/>
      <c r="C44" s="72"/>
      <c r="D44" s="55"/>
      <c r="E44" s="90"/>
      <c r="F44" s="55"/>
      <c r="G44" s="73"/>
      <c r="H44" s="56"/>
      <c r="I44" s="73"/>
      <c r="J44" s="88"/>
      <c r="K44" s="79"/>
      <c r="L44" s="52"/>
      <c r="M44" s="59"/>
      <c r="N44" s="43"/>
      <c r="O44" s="43"/>
      <c r="P44" s="43"/>
      <c r="Q44" s="43"/>
      <c r="R44" s="43"/>
      <c r="S44" s="43"/>
      <c r="T44" s="43"/>
      <c r="U44" s="43"/>
      <c r="V44" s="43"/>
      <c r="W44" s="43"/>
      <c r="X44" s="43"/>
      <c r="Y44" s="43"/>
      <c r="Z44" s="43"/>
      <c r="AA44" s="43"/>
      <c r="AB44" s="43"/>
      <c r="AC44" s="43"/>
    </row>
    <row r="45" spans="1:29" ht="18">
      <c r="A45" s="91"/>
      <c r="B45" s="80"/>
      <c r="C45" s="92"/>
      <c r="D45" s="92"/>
      <c r="E45" s="93"/>
      <c r="F45" s="94"/>
      <c r="G45" s="94"/>
      <c r="H45" s="56"/>
      <c r="I45" s="94"/>
      <c r="J45" s="44"/>
      <c r="K45" s="87"/>
      <c r="L45" s="52"/>
      <c r="M45" s="59"/>
      <c r="N45" s="43"/>
      <c r="O45" s="43"/>
      <c r="P45" s="43"/>
      <c r="Q45" s="43"/>
      <c r="R45" s="43"/>
      <c r="S45" s="43"/>
      <c r="T45" s="43"/>
      <c r="U45" s="43"/>
      <c r="V45" s="43"/>
      <c r="W45" s="43"/>
      <c r="X45" s="43"/>
      <c r="Y45" s="43"/>
      <c r="Z45" s="43"/>
      <c r="AA45" s="43"/>
      <c r="AB45" s="43"/>
      <c r="AC45" s="43"/>
    </row>
    <row r="46" spans="1:29" ht="18">
      <c r="A46" s="91"/>
      <c r="B46" s="80"/>
      <c r="C46" s="92"/>
      <c r="D46" s="92"/>
      <c r="E46" s="93"/>
      <c r="F46" s="94"/>
      <c r="G46" s="94"/>
      <c r="H46" s="56"/>
      <c r="I46" s="94"/>
      <c r="J46" s="44"/>
      <c r="K46" s="87"/>
      <c r="L46" s="52"/>
      <c r="M46" s="59"/>
      <c r="N46" s="43"/>
      <c r="O46" s="43"/>
      <c r="P46" s="43"/>
      <c r="Q46" s="43"/>
      <c r="R46" s="43"/>
      <c r="S46" s="43"/>
      <c r="T46" s="43"/>
      <c r="U46" s="43"/>
      <c r="V46" s="43"/>
      <c r="W46" s="43"/>
      <c r="X46" s="43"/>
      <c r="Y46" s="43"/>
      <c r="Z46" s="43"/>
      <c r="AA46" s="43"/>
      <c r="AB46" s="43"/>
      <c r="AC46" s="43"/>
    </row>
    <row r="47" spans="1:29" ht="18">
      <c r="A47" s="91"/>
      <c r="B47" s="80"/>
      <c r="C47" s="92"/>
      <c r="D47" s="92"/>
      <c r="E47" s="93"/>
      <c r="F47" s="94"/>
      <c r="G47" s="94"/>
      <c r="H47" s="56"/>
      <c r="I47" s="94"/>
      <c r="J47" s="44"/>
      <c r="K47" s="87"/>
      <c r="L47" s="52"/>
      <c r="M47" s="59"/>
      <c r="N47" s="43"/>
      <c r="O47" s="43"/>
      <c r="P47" s="43"/>
      <c r="Q47" s="43"/>
      <c r="R47" s="43"/>
      <c r="S47" s="43"/>
      <c r="T47" s="43"/>
      <c r="U47" s="43"/>
      <c r="V47" s="43"/>
      <c r="W47" s="43"/>
      <c r="X47" s="43"/>
      <c r="Y47" s="43"/>
      <c r="Z47" s="43"/>
      <c r="AA47" s="43"/>
      <c r="AB47" s="43"/>
      <c r="AC47" s="43"/>
    </row>
    <row r="48" spans="1:29" ht="18">
      <c r="A48" s="95"/>
      <c r="B48" s="96"/>
      <c r="C48" s="92"/>
      <c r="D48" s="92"/>
      <c r="E48" s="93"/>
      <c r="F48" s="94"/>
      <c r="G48" s="94"/>
      <c r="H48" s="56"/>
      <c r="I48" s="94"/>
      <c r="J48" s="44"/>
      <c r="K48" s="87"/>
      <c r="L48" s="52"/>
      <c r="M48" s="59"/>
      <c r="N48" s="43"/>
      <c r="O48" s="43"/>
      <c r="P48" s="43"/>
      <c r="Q48" s="43"/>
      <c r="R48" s="43"/>
      <c r="S48" s="43"/>
      <c r="T48" s="43"/>
      <c r="U48" s="43"/>
      <c r="V48" s="43"/>
      <c r="W48" s="43"/>
      <c r="X48" s="43"/>
      <c r="Y48" s="43"/>
      <c r="Z48" s="43"/>
      <c r="AA48" s="43"/>
      <c r="AB48" s="43"/>
      <c r="AC48" s="43"/>
    </row>
    <row r="49" spans="1:29" ht="18">
      <c r="A49" s="95"/>
      <c r="B49" s="96"/>
      <c r="C49" s="92"/>
      <c r="D49" s="92"/>
      <c r="E49" s="93"/>
      <c r="F49" s="94"/>
      <c r="G49" s="94"/>
      <c r="H49" s="56"/>
      <c r="I49" s="94"/>
      <c r="J49" s="44"/>
      <c r="K49" s="87"/>
      <c r="L49" s="52"/>
      <c r="M49" s="59"/>
      <c r="N49" s="43"/>
      <c r="O49" s="43"/>
      <c r="P49" s="43"/>
      <c r="Q49" s="43"/>
      <c r="R49" s="43"/>
      <c r="S49" s="43"/>
      <c r="T49" s="43"/>
      <c r="U49" s="43"/>
      <c r="V49" s="43"/>
      <c r="W49" s="43"/>
      <c r="X49" s="43"/>
      <c r="Y49" s="43"/>
      <c r="Z49" s="43"/>
      <c r="AA49" s="43"/>
      <c r="AB49" s="43"/>
      <c r="AC49" s="43"/>
    </row>
    <row r="50" spans="1:29" ht="18">
      <c r="A50" s="95"/>
      <c r="B50" s="96"/>
      <c r="C50" s="92"/>
      <c r="D50" s="92"/>
      <c r="E50" s="93"/>
      <c r="F50" s="94"/>
      <c r="G50" s="94"/>
      <c r="H50" s="56"/>
      <c r="I50" s="94"/>
      <c r="J50" s="44"/>
      <c r="K50" s="87"/>
      <c r="L50" s="52"/>
      <c r="M50" s="59"/>
      <c r="N50" s="43"/>
      <c r="O50" s="43"/>
      <c r="P50" s="43"/>
      <c r="Q50" s="43"/>
      <c r="R50" s="43"/>
      <c r="S50" s="43"/>
      <c r="T50" s="43"/>
      <c r="U50" s="43"/>
      <c r="V50" s="43"/>
      <c r="W50" s="43"/>
      <c r="X50" s="43"/>
      <c r="Y50" s="43"/>
      <c r="Z50" s="43"/>
      <c r="AA50" s="43"/>
      <c r="AB50" s="43"/>
      <c r="AC50" s="43"/>
    </row>
    <row r="51" spans="1:29" ht="18">
      <c r="A51" s="95"/>
      <c r="B51" s="96"/>
      <c r="C51" s="92"/>
      <c r="D51" s="92"/>
      <c r="E51" s="93"/>
      <c r="F51" s="94"/>
      <c r="G51" s="94"/>
      <c r="H51" s="56"/>
      <c r="I51" s="94"/>
      <c r="J51" s="44"/>
      <c r="K51" s="87"/>
      <c r="L51" s="52"/>
      <c r="M51" s="59"/>
      <c r="N51" s="43"/>
      <c r="O51" s="43"/>
      <c r="P51" s="43"/>
      <c r="Q51" s="43"/>
      <c r="R51" s="43"/>
      <c r="S51" s="43"/>
      <c r="T51" s="43"/>
      <c r="U51" s="43"/>
      <c r="V51" s="43"/>
      <c r="W51" s="43"/>
      <c r="X51" s="43"/>
      <c r="Y51" s="43"/>
      <c r="Z51" s="43"/>
      <c r="AA51" s="43"/>
      <c r="AB51" s="43"/>
      <c r="AC51" s="43"/>
    </row>
    <row r="52" spans="1:29" ht="18">
      <c r="A52" s="95"/>
      <c r="B52" s="96"/>
      <c r="C52" s="92"/>
      <c r="D52" s="92"/>
      <c r="E52" s="93"/>
      <c r="F52" s="94"/>
      <c r="G52" s="73"/>
      <c r="H52" s="56"/>
      <c r="I52" s="94"/>
      <c r="J52" s="44"/>
      <c r="K52" s="87"/>
      <c r="L52" s="52"/>
      <c r="M52" s="59"/>
      <c r="N52" s="43"/>
      <c r="O52" s="43"/>
      <c r="P52" s="43"/>
      <c r="Q52" s="43"/>
      <c r="R52" s="43"/>
      <c r="S52" s="43"/>
      <c r="T52" s="43"/>
      <c r="U52" s="43"/>
      <c r="V52" s="43"/>
      <c r="W52" s="43"/>
      <c r="X52" s="43"/>
      <c r="Y52" s="43"/>
      <c r="Z52" s="43"/>
      <c r="AA52" s="43"/>
      <c r="AB52" s="43"/>
      <c r="AC52" s="43"/>
    </row>
    <row r="53" spans="1:29">
      <c r="A53" s="95"/>
      <c r="B53" s="33"/>
      <c r="C53" s="92"/>
      <c r="D53" s="92"/>
      <c r="E53" s="93"/>
      <c r="F53" s="73"/>
      <c r="G53" s="73"/>
      <c r="H53" s="97"/>
      <c r="I53" s="94"/>
      <c r="J53" s="44"/>
      <c r="K53" s="87"/>
      <c r="L53" s="52"/>
      <c r="M53" s="59"/>
      <c r="N53" s="43"/>
      <c r="O53" s="43"/>
      <c r="P53" s="43"/>
      <c r="Q53" s="43"/>
      <c r="R53" s="43"/>
      <c r="S53" s="43"/>
      <c r="T53" s="43"/>
      <c r="U53" s="43"/>
      <c r="V53" s="43"/>
      <c r="W53" s="43"/>
      <c r="X53" s="43"/>
      <c r="Y53" s="43"/>
      <c r="Z53" s="43"/>
      <c r="AA53" s="43"/>
      <c r="AB53" s="43"/>
      <c r="AC53" s="43"/>
    </row>
    <row r="54" spans="1:29">
      <c r="A54" s="95"/>
      <c r="B54" s="26"/>
      <c r="C54" s="92"/>
      <c r="D54" s="92"/>
      <c r="E54" s="93"/>
      <c r="F54" s="73"/>
      <c r="G54" s="73"/>
      <c r="H54" s="97"/>
      <c r="I54" s="94"/>
      <c r="J54" s="44"/>
      <c r="K54" s="87"/>
      <c r="L54" s="52"/>
      <c r="M54" s="59"/>
      <c r="N54" s="43"/>
      <c r="O54" s="43"/>
      <c r="P54" s="43"/>
      <c r="Q54" s="43"/>
      <c r="R54" s="43"/>
      <c r="S54" s="43"/>
      <c r="T54" s="43"/>
      <c r="U54" s="43"/>
      <c r="V54" s="43"/>
      <c r="W54" s="43"/>
      <c r="X54" s="43"/>
      <c r="Y54" s="43"/>
      <c r="Z54" s="43"/>
      <c r="AA54" s="43"/>
      <c r="AB54" s="43"/>
      <c r="AC54" s="43"/>
    </row>
    <row r="55" spans="1:29" ht="18">
      <c r="A55" s="95"/>
      <c r="B55" s="33"/>
      <c r="C55" s="92"/>
      <c r="D55" s="92"/>
      <c r="E55" s="93"/>
      <c r="F55" s="94"/>
      <c r="G55" s="94"/>
      <c r="H55" s="56"/>
      <c r="I55" s="94"/>
      <c r="J55" s="44"/>
      <c r="K55" s="87"/>
      <c r="L55" s="52"/>
      <c r="M55" s="59"/>
      <c r="N55" s="43"/>
      <c r="O55" s="43"/>
      <c r="P55" s="43"/>
      <c r="Q55" s="43"/>
      <c r="R55" s="43"/>
      <c r="S55" s="43"/>
      <c r="T55" s="43"/>
      <c r="U55" s="43"/>
      <c r="V55" s="43"/>
      <c r="W55" s="43"/>
      <c r="X55" s="43"/>
      <c r="Y55" s="43"/>
      <c r="Z55" s="43"/>
      <c r="AA55" s="43"/>
      <c r="AB55" s="43"/>
      <c r="AC55" s="43"/>
    </row>
    <row r="56" spans="1:29" ht="18">
      <c r="A56" s="95"/>
      <c r="B56" s="98"/>
      <c r="C56" s="92"/>
      <c r="D56" s="92"/>
      <c r="E56" s="93"/>
      <c r="F56" s="94"/>
      <c r="G56" s="94"/>
      <c r="H56" s="56"/>
      <c r="I56" s="94"/>
      <c r="J56" s="44"/>
      <c r="K56" s="87"/>
      <c r="L56" s="52"/>
      <c r="M56" s="59"/>
      <c r="N56" s="43"/>
      <c r="O56" s="43"/>
      <c r="P56" s="43"/>
      <c r="Q56" s="43"/>
      <c r="R56" s="43"/>
      <c r="S56" s="43"/>
      <c r="T56" s="43"/>
      <c r="U56" s="43"/>
      <c r="V56" s="43"/>
      <c r="W56" s="43"/>
      <c r="X56" s="43"/>
      <c r="Y56" s="43"/>
      <c r="Z56" s="43"/>
      <c r="AA56" s="43"/>
      <c r="AB56" s="43"/>
      <c r="AC56" s="43"/>
    </row>
    <row r="57" spans="1:29" ht="18">
      <c r="A57" s="95"/>
      <c r="B57" s="96"/>
      <c r="C57" s="99"/>
      <c r="D57" s="92"/>
      <c r="E57" s="93"/>
      <c r="F57" s="94"/>
      <c r="G57" s="94"/>
      <c r="H57" s="56"/>
      <c r="I57" s="94"/>
      <c r="J57" s="44"/>
      <c r="K57" s="87"/>
      <c r="L57" s="52"/>
      <c r="M57" s="59"/>
      <c r="N57" s="43"/>
      <c r="O57" s="43"/>
      <c r="P57" s="43"/>
      <c r="Q57" s="43"/>
      <c r="R57" s="43"/>
      <c r="S57" s="43"/>
      <c r="T57" s="43"/>
      <c r="U57" s="43"/>
      <c r="V57" s="43"/>
      <c r="W57" s="43"/>
      <c r="X57" s="43"/>
      <c r="Y57" s="43"/>
      <c r="Z57" s="43"/>
      <c r="AA57" s="43"/>
      <c r="AB57" s="43"/>
      <c r="AC57" s="43"/>
    </row>
    <row r="58" spans="1:29" ht="18">
      <c r="A58" s="91"/>
      <c r="B58" s="80"/>
      <c r="C58" s="92"/>
      <c r="D58" s="92"/>
      <c r="E58" s="93"/>
      <c r="F58" s="94"/>
      <c r="G58" s="94"/>
      <c r="H58" s="56"/>
      <c r="I58" s="94"/>
      <c r="J58" s="44"/>
      <c r="K58" s="87"/>
      <c r="L58" s="52"/>
      <c r="M58" s="59"/>
      <c r="N58" s="43"/>
      <c r="O58" s="43"/>
      <c r="P58" s="43"/>
      <c r="Q58" s="43"/>
      <c r="R58" s="43"/>
      <c r="S58" s="43"/>
      <c r="T58" s="43"/>
      <c r="U58" s="43"/>
      <c r="V58" s="43"/>
      <c r="W58" s="43"/>
      <c r="X58" s="43"/>
      <c r="Y58" s="43"/>
      <c r="Z58" s="43"/>
      <c r="AA58" s="43"/>
      <c r="AB58" s="43"/>
      <c r="AC58" s="43"/>
    </row>
    <row r="59" spans="1:29" ht="18">
      <c r="A59" s="80"/>
      <c r="B59" s="80"/>
      <c r="C59" s="92"/>
      <c r="D59" s="92"/>
      <c r="E59" s="93"/>
      <c r="F59" s="94"/>
      <c r="G59" s="94"/>
      <c r="H59" s="56"/>
      <c r="I59" s="94"/>
      <c r="J59" s="44"/>
      <c r="K59" s="87"/>
      <c r="L59" s="52"/>
      <c r="M59" s="59"/>
      <c r="N59" s="43"/>
      <c r="O59" s="43"/>
      <c r="P59" s="43"/>
      <c r="Q59" s="43"/>
      <c r="R59" s="43"/>
      <c r="S59" s="43"/>
      <c r="T59" s="43"/>
      <c r="U59" s="43"/>
      <c r="V59" s="43"/>
      <c r="W59" s="43"/>
      <c r="X59" s="43"/>
      <c r="Y59" s="43"/>
      <c r="Z59" s="43"/>
      <c r="AA59" s="43"/>
      <c r="AB59" s="43"/>
      <c r="AC59" s="43"/>
    </row>
    <row r="60" spans="1:29" ht="18">
      <c r="A60" s="80"/>
      <c r="B60" s="80"/>
      <c r="C60" s="92"/>
      <c r="D60" s="92"/>
      <c r="E60" s="93"/>
      <c r="F60" s="94"/>
      <c r="G60" s="94"/>
      <c r="H60" s="56"/>
      <c r="I60" s="94"/>
      <c r="J60" s="88"/>
      <c r="K60" s="87"/>
      <c r="L60" s="52"/>
      <c r="M60" s="59"/>
      <c r="N60" s="43"/>
      <c r="O60" s="43"/>
      <c r="P60" s="43"/>
      <c r="Q60" s="43"/>
      <c r="R60" s="43"/>
      <c r="S60" s="43"/>
      <c r="T60" s="43"/>
      <c r="U60" s="43"/>
      <c r="V60" s="43"/>
      <c r="W60" s="43"/>
      <c r="X60" s="43"/>
      <c r="Y60" s="43"/>
      <c r="Z60" s="43"/>
      <c r="AA60" s="43"/>
      <c r="AB60" s="43"/>
      <c r="AC60" s="43"/>
    </row>
    <row r="61" spans="1:29" ht="18">
      <c r="A61" s="80"/>
      <c r="B61" s="80"/>
      <c r="C61" s="92"/>
      <c r="D61" s="92"/>
      <c r="E61" s="93"/>
      <c r="F61" s="94"/>
      <c r="G61" s="94"/>
      <c r="H61" s="56"/>
      <c r="I61" s="94"/>
      <c r="J61" s="88"/>
      <c r="K61" s="87"/>
      <c r="L61" s="52"/>
      <c r="M61" s="59"/>
      <c r="N61" s="43"/>
      <c r="O61" s="43"/>
      <c r="P61" s="43"/>
      <c r="Q61" s="43"/>
      <c r="R61" s="43"/>
      <c r="S61" s="43"/>
      <c r="T61" s="43"/>
      <c r="U61" s="43"/>
      <c r="V61" s="43"/>
      <c r="W61" s="43"/>
      <c r="X61" s="43"/>
      <c r="Y61" s="43"/>
      <c r="Z61" s="43"/>
      <c r="AA61" s="43"/>
      <c r="AB61" s="43"/>
      <c r="AC61" s="43"/>
    </row>
    <row r="62" spans="1:29" ht="18">
      <c r="A62" s="73"/>
      <c r="B62" s="80"/>
      <c r="C62" s="92"/>
      <c r="D62" s="92"/>
      <c r="E62" s="93"/>
      <c r="F62" s="94"/>
      <c r="G62" s="94"/>
      <c r="H62" s="56"/>
      <c r="I62" s="94"/>
      <c r="J62" s="88"/>
      <c r="K62" s="87"/>
      <c r="L62" s="52"/>
      <c r="M62" s="59"/>
      <c r="N62" s="43"/>
      <c r="O62" s="43"/>
      <c r="P62" s="43"/>
      <c r="Q62" s="43"/>
      <c r="R62" s="43"/>
      <c r="S62" s="43"/>
      <c r="T62" s="43"/>
      <c r="U62" s="43"/>
      <c r="V62" s="43"/>
      <c r="W62" s="43"/>
      <c r="X62" s="43"/>
      <c r="Y62" s="43"/>
      <c r="Z62" s="43"/>
      <c r="AA62" s="43"/>
      <c r="AB62" s="43"/>
      <c r="AC62" s="43"/>
    </row>
    <row r="63" spans="1:29" ht="51" customHeight="1">
      <c r="A63" s="100"/>
      <c r="B63" s="80"/>
      <c r="C63" s="72"/>
      <c r="D63" s="55"/>
      <c r="E63" s="73"/>
      <c r="F63" s="55"/>
      <c r="G63" s="55"/>
      <c r="H63" s="56"/>
      <c r="I63" s="73"/>
      <c r="J63" s="44"/>
      <c r="K63" s="87"/>
      <c r="L63" s="52"/>
      <c r="M63" s="59"/>
      <c r="N63" s="52"/>
      <c r="O63" s="43"/>
      <c r="P63" s="43"/>
      <c r="Q63" s="43"/>
      <c r="R63" s="43"/>
      <c r="S63" s="43"/>
      <c r="T63" s="43"/>
      <c r="U63" s="43"/>
      <c r="V63" s="43"/>
      <c r="W63" s="43"/>
      <c r="X63" s="43"/>
      <c r="Y63" s="43"/>
      <c r="Z63" s="43"/>
      <c r="AA63" s="43"/>
      <c r="AB63" s="43"/>
      <c r="AC63" s="43"/>
    </row>
    <row r="64" spans="1:29" ht="18">
      <c r="A64" s="100"/>
      <c r="B64" s="80"/>
      <c r="C64" s="72"/>
      <c r="D64" s="55"/>
      <c r="E64" s="73"/>
      <c r="F64" s="55"/>
      <c r="G64" s="55"/>
      <c r="H64" s="56"/>
      <c r="I64" s="73"/>
      <c r="J64" s="44"/>
      <c r="K64" s="87"/>
      <c r="L64" s="52"/>
      <c r="M64" s="84"/>
      <c r="N64" s="52"/>
      <c r="O64" s="43"/>
      <c r="P64" s="43"/>
      <c r="Q64" s="43"/>
      <c r="R64" s="43"/>
      <c r="S64" s="43"/>
      <c r="T64" s="43"/>
      <c r="U64" s="43"/>
      <c r="V64" s="43"/>
      <c r="W64" s="43"/>
      <c r="X64" s="43"/>
      <c r="Y64" s="43"/>
      <c r="Z64" s="43"/>
      <c r="AA64" s="43"/>
      <c r="AB64" s="43"/>
      <c r="AC64" s="43"/>
    </row>
    <row r="65" spans="1:29" ht="18">
      <c r="A65" s="100"/>
      <c r="B65" s="80"/>
      <c r="C65" s="72"/>
      <c r="D65" s="55"/>
      <c r="E65" s="73"/>
      <c r="F65" s="55"/>
      <c r="G65" s="55"/>
      <c r="H65" s="56"/>
      <c r="I65" s="73"/>
      <c r="J65" s="44"/>
      <c r="K65" s="87"/>
      <c r="L65" s="52"/>
      <c r="M65" s="84"/>
      <c r="N65" s="52"/>
      <c r="O65" s="43"/>
      <c r="P65" s="43"/>
      <c r="Q65" s="43"/>
      <c r="R65" s="43"/>
      <c r="S65" s="43"/>
      <c r="T65" s="43"/>
      <c r="U65" s="43"/>
      <c r="V65" s="43"/>
      <c r="W65" s="43"/>
      <c r="X65" s="43"/>
      <c r="Y65" s="43"/>
      <c r="Z65" s="43"/>
      <c r="AA65" s="43"/>
      <c r="AB65" s="43"/>
      <c r="AC65" s="43"/>
    </row>
    <row r="66" spans="1:29" ht="18">
      <c r="A66" s="91"/>
      <c r="B66" s="101"/>
      <c r="C66" s="92"/>
      <c r="D66" s="92"/>
      <c r="E66" s="93"/>
      <c r="F66" s="55"/>
      <c r="G66" s="94"/>
      <c r="H66" s="56"/>
      <c r="I66" s="94"/>
      <c r="J66" s="44"/>
      <c r="K66" s="87"/>
      <c r="L66" s="52"/>
      <c r="M66" s="102"/>
      <c r="N66" s="43"/>
      <c r="O66" s="43"/>
      <c r="P66" s="43"/>
      <c r="Q66" s="43"/>
      <c r="R66" s="43"/>
      <c r="S66" s="43"/>
      <c r="T66" s="43"/>
      <c r="U66" s="43"/>
      <c r="V66" s="43"/>
      <c r="W66" s="43"/>
      <c r="X66" s="43"/>
      <c r="Y66" s="43"/>
      <c r="Z66" s="43"/>
      <c r="AA66" s="43"/>
      <c r="AB66" s="43"/>
      <c r="AC66" s="43"/>
    </row>
    <row r="67" spans="1:29">
      <c r="A67" s="91"/>
      <c r="B67" s="101"/>
      <c r="C67" s="92"/>
      <c r="D67" s="92"/>
      <c r="E67" s="93"/>
      <c r="F67" s="73"/>
      <c r="G67" s="73"/>
      <c r="H67" s="97"/>
      <c r="I67" s="94"/>
      <c r="J67" s="44"/>
      <c r="K67" s="87"/>
      <c r="L67" s="52"/>
      <c r="M67" s="102"/>
      <c r="N67" s="43"/>
      <c r="O67" s="43"/>
      <c r="P67" s="43"/>
      <c r="Q67" s="43"/>
      <c r="R67" s="43"/>
      <c r="S67" s="43"/>
      <c r="T67" s="43"/>
      <c r="U67" s="43"/>
      <c r="V67" s="43"/>
      <c r="W67" s="43"/>
      <c r="X67" s="43"/>
      <c r="Y67" s="43"/>
      <c r="Z67" s="43"/>
      <c r="AA67" s="43"/>
      <c r="AB67" s="43"/>
      <c r="AC67" s="43"/>
    </row>
    <row r="68" spans="1:29" ht="12.75">
      <c r="A68" s="91"/>
      <c r="B68" s="101"/>
      <c r="C68" s="92"/>
      <c r="D68" s="92"/>
      <c r="E68" s="93"/>
      <c r="F68" s="94"/>
      <c r="G68" s="94"/>
      <c r="H68" s="52"/>
      <c r="I68" s="94"/>
      <c r="J68" s="44"/>
      <c r="K68" s="87"/>
      <c r="L68" s="52"/>
      <c r="M68" s="102"/>
      <c r="N68" s="43"/>
      <c r="O68" s="43"/>
      <c r="P68" s="43"/>
      <c r="Q68" s="43"/>
      <c r="R68" s="43"/>
      <c r="S68" s="43"/>
      <c r="T68" s="43"/>
      <c r="U68" s="43"/>
      <c r="V68" s="43"/>
      <c r="W68" s="43"/>
      <c r="X68" s="43"/>
      <c r="Y68" s="43"/>
      <c r="Z68" s="43"/>
      <c r="AA68" s="43"/>
      <c r="AB68" s="43"/>
      <c r="AC68" s="43"/>
    </row>
    <row r="69" spans="1:29" ht="15">
      <c r="A69" s="91"/>
      <c r="B69" s="101"/>
      <c r="C69" s="92"/>
      <c r="D69" s="92"/>
      <c r="E69" s="93"/>
      <c r="F69" s="73"/>
      <c r="G69" s="73"/>
      <c r="H69" s="103"/>
      <c r="I69" s="94"/>
      <c r="J69" s="44"/>
      <c r="K69" s="87"/>
      <c r="L69" s="52"/>
      <c r="M69" s="102"/>
      <c r="N69" s="43"/>
      <c r="O69" s="43"/>
      <c r="P69" s="43"/>
      <c r="Q69" s="43"/>
      <c r="R69" s="43"/>
      <c r="S69" s="43"/>
      <c r="T69" s="43"/>
      <c r="U69" s="43"/>
      <c r="V69" s="43"/>
      <c r="W69" s="43"/>
      <c r="X69" s="43"/>
      <c r="Y69" s="43"/>
      <c r="Z69" s="43"/>
      <c r="AA69" s="43"/>
      <c r="AB69" s="43"/>
      <c r="AC69" s="43"/>
    </row>
    <row r="70" spans="1:29">
      <c r="A70" s="104"/>
      <c r="B70" s="72"/>
      <c r="C70" s="18"/>
      <c r="D70" s="18"/>
      <c r="E70" s="22"/>
      <c r="F70" s="73"/>
      <c r="G70" s="73"/>
      <c r="H70" s="97"/>
      <c r="I70" s="94"/>
      <c r="J70" s="82"/>
      <c r="K70" s="82"/>
      <c r="L70" s="52"/>
      <c r="M70" s="102"/>
      <c r="N70" s="43"/>
      <c r="O70" s="43"/>
      <c r="P70" s="43"/>
      <c r="Q70" s="43"/>
      <c r="R70" s="43"/>
      <c r="S70" s="43"/>
      <c r="T70" s="43"/>
      <c r="U70" s="43"/>
      <c r="V70" s="43"/>
      <c r="W70" s="43"/>
      <c r="X70" s="43"/>
      <c r="Y70" s="43"/>
      <c r="Z70" s="43"/>
      <c r="AA70" s="43"/>
      <c r="AB70" s="43"/>
      <c r="AC70" s="43"/>
    </row>
    <row r="71" spans="1:29" ht="12.75">
      <c r="A71" s="105"/>
      <c r="B71" s="72"/>
      <c r="C71" s="18"/>
      <c r="D71" s="18"/>
      <c r="E71" s="22"/>
      <c r="F71" s="73"/>
      <c r="G71" s="73"/>
      <c r="H71" s="43"/>
      <c r="I71" s="94"/>
      <c r="J71" s="106"/>
      <c r="K71" s="62"/>
      <c r="L71" s="52"/>
      <c r="M71" s="102"/>
      <c r="N71" s="43"/>
      <c r="O71" s="43"/>
      <c r="P71" s="43"/>
      <c r="Q71" s="43"/>
      <c r="R71" s="43"/>
      <c r="S71" s="43"/>
      <c r="T71" s="43"/>
      <c r="U71" s="43"/>
      <c r="V71" s="43"/>
      <c r="W71" s="43"/>
      <c r="X71" s="43"/>
      <c r="Y71" s="43"/>
      <c r="Z71" s="43"/>
      <c r="AA71" s="43"/>
      <c r="AB71" s="43"/>
      <c r="AC71" s="43"/>
    </row>
    <row r="72" spans="1:29" ht="12.75">
      <c r="A72" s="105"/>
      <c r="B72" s="72"/>
      <c r="C72" s="18"/>
      <c r="D72" s="18"/>
      <c r="E72" s="22"/>
      <c r="F72" s="94"/>
      <c r="G72" s="94"/>
      <c r="H72" s="43"/>
      <c r="I72" s="94"/>
      <c r="J72" s="68"/>
      <c r="K72" s="62"/>
      <c r="L72" s="52"/>
      <c r="M72" s="102"/>
      <c r="N72" s="43"/>
      <c r="O72" s="43"/>
      <c r="P72" s="43"/>
      <c r="Q72" s="43"/>
      <c r="R72" s="43"/>
      <c r="S72" s="43"/>
      <c r="T72" s="43"/>
      <c r="U72" s="43"/>
      <c r="V72" s="43"/>
      <c r="W72" s="43"/>
      <c r="X72" s="43"/>
      <c r="Y72" s="43"/>
      <c r="Z72" s="43"/>
      <c r="AA72" s="43"/>
      <c r="AB72" s="43"/>
      <c r="AC72" s="43"/>
    </row>
    <row r="73" spans="1:29" ht="12.75">
      <c r="A73" s="105"/>
      <c r="B73" s="72"/>
      <c r="C73" s="18"/>
      <c r="D73" s="18"/>
      <c r="E73" s="22"/>
      <c r="F73" s="94"/>
      <c r="G73" s="94"/>
      <c r="H73" s="43"/>
      <c r="I73" s="94"/>
      <c r="J73" s="106"/>
      <c r="K73" s="62"/>
      <c r="L73" s="52"/>
      <c r="M73" s="102"/>
      <c r="N73" s="43"/>
      <c r="O73" s="43"/>
      <c r="P73" s="43"/>
      <c r="Q73" s="43"/>
      <c r="R73" s="43"/>
      <c r="S73" s="43"/>
      <c r="T73" s="43"/>
      <c r="U73" s="43"/>
      <c r="V73" s="43"/>
      <c r="W73" s="43"/>
      <c r="X73" s="43"/>
      <c r="Y73" s="43"/>
      <c r="Z73" s="43"/>
      <c r="AA73" s="43"/>
      <c r="AB73" s="43"/>
      <c r="AC73" s="43"/>
    </row>
    <row r="74" spans="1:29" ht="12.75">
      <c r="A74" s="105"/>
      <c r="B74" s="72"/>
      <c r="C74" s="18"/>
      <c r="D74" s="18"/>
      <c r="E74" s="22"/>
      <c r="F74" s="73"/>
      <c r="G74" s="73"/>
      <c r="H74" s="43"/>
      <c r="I74" s="94"/>
      <c r="J74" s="106"/>
      <c r="K74" s="62"/>
      <c r="L74" s="52"/>
      <c r="M74" s="102"/>
      <c r="N74" s="43"/>
      <c r="O74" s="43"/>
      <c r="P74" s="43"/>
      <c r="Q74" s="43"/>
      <c r="R74" s="43"/>
      <c r="S74" s="43"/>
      <c r="T74" s="43"/>
      <c r="U74" s="43"/>
      <c r="V74" s="43"/>
      <c r="W74" s="43"/>
      <c r="X74" s="43"/>
      <c r="Y74" s="43"/>
      <c r="Z74" s="43"/>
      <c r="AA74" s="43"/>
      <c r="AB74" s="43"/>
      <c r="AC74" s="43"/>
    </row>
    <row r="75" spans="1:29" ht="12.75">
      <c r="A75" s="105"/>
      <c r="B75" s="72"/>
      <c r="C75" s="18"/>
      <c r="D75" s="18"/>
      <c r="E75" s="22"/>
      <c r="F75" s="94"/>
      <c r="G75" s="94"/>
      <c r="H75" s="43"/>
      <c r="I75" s="94"/>
      <c r="J75" s="106"/>
      <c r="K75" s="62"/>
      <c r="L75" s="52"/>
      <c r="M75" s="102"/>
      <c r="N75" s="43"/>
      <c r="O75" s="43"/>
      <c r="P75" s="43"/>
      <c r="Q75" s="43"/>
      <c r="R75" s="43"/>
      <c r="S75" s="43"/>
      <c r="T75" s="43"/>
      <c r="U75" s="43"/>
      <c r="V75" s="43"/>
      <c r="W75" s="43"/>
      <c r="X75" s="43"/>
      <c r="Y75" s="43"/>
      <c r="Z75" s="43"/>
      <c r="AA75" s="43"/>
      <c r="AB75" s="43"/>
      <c r="AC75" s="43"/>
    </row>
    <row r="76" spans="1:29" ht="12.75">
      <c r="A76" s="105"/>
      <c r="B76" s="72"/>
      <c r="C76" s="18"/>
      <c r="D76" s="18"/>
      <c r="E76" s="22"/>
      <c r="F76" s="94"/>
      <c r="G76" s="94"/>
      <c r="H76" s="43"/>
      <c r="I76" s="94"/>
      <c r="J76" s="68"/>
      <c r="K76" s="62"/>
      <c r="L76" s="52"/>
      <c r="M76" s="102"/>
      <c r="N76" s="43"/>
      <c r="O76" s="43"/>
      <c r="P76" s="43"/>
      <c r="Q76" s="43"/>
      <c r="R76" s="43"/>
      <c r="S76" s="43"/>
      <c r="T76" s="43"/>
      <c r="U76" s="43"/>
      <c r="V76" s="43"/>
      <c r="W76" s="43"/>
      <c r="X76" s="43"/>
      <c r="Y76" s="43"/>
      <c r="Z76" s="43"/>
      <c r="AA76" s="43"/>
      <c r="AB76" s="43"/>
      <c r="AC76" s="43"/>
    </row>
    <row r="77" spans="1:29" ht="12.75">
      <c r="A77" s="105"/>
      <c r="B77" s="72"/>
      <c r="C77" s="18"/>
      <c r="D77" s="18"/>
      <c r="E77" s="22"/>
      <c r="F77" s="94"/>
      <c r="G77" s="94"/>
      <c r="H77" s="43"/>
      <c r="I77" s="94"/>
      <c r="J77" s="106"/>
      <c r="K77" s="62"/>
      <c r="L77" s="52"/>
      <c r="M77" s="102"/>
      <c r="N77" s="43"/>
      <c r="O77" s="43"/>
      <c r="P77" s="43"/>
      <c r="Q77" s="43"/>
      <c r="R77" s="43"/>
      <c r="S77" s="43"/>
      <c r="T77" s="43"/>
      <c r="U77" s="43"/>
      <c r="V77" s="43"/>
      <c r="W77" s="43"/>
      <c r="X77" s="43"/>
      <c r="Y77" s="43"/>
      <c r="Z77" s="43"/>
      <c r="AA77" s="43"/>
      <c r="AB77" s="43"/>
      <c r="AC77" s="43"/>
    </row>
    <row r="78" spans="1:29" ht="12.75">
      <c r="A78" s="105"/>
      <c r="B78" s="72"/>
      <c r="C78" s="18"/>
      <c r="D78" s="18"/>
      <c r="E78" s="22"/>
      <c r="F78" s="94"/>
      <c r="G78" s="94"/>
      <c r="H78" s="43"/>
      <c r="I78" s="94"/>
      <c r="J78" s="106"/>
      <c r="K78" s="62"/>
      <c r="L78" s="52"/>
      <c r="M78" s="102"/>
      <c r="N78" s="43"/>
      <c r="O78" s="43"/>
      <c r="P78" s="43"/>
      <c r="Q78" s="43"/>
      <c r="R78" s="43"/>
      <c r="S78" s="43"/>
      <c r="T78" s="43"/>
      <c r="U78" s="43"/>
      <c r="V78" s="43"/>
      <c r="W78" s="43"/>
      <c r="X78" s="43"/>
      <c r="Y78" s="43"/>
      <c r="Z78" s="43"/>
      <c r="AA78" s="43"/>
      <c r="AB78" s="43"/>
      <c r="AC78" s="43"/>
    </row>
    <row r="79" spans="1:29" ht="12.75">
      <c r="A79" s="105"/>
      <c r="B79" s="72"/>
      <c r="C79" s="18"/>
      <c r="D79" s="18"/>
      <c r="E79" s="22"/>
      <c r="F79" s="94"/>
      <c r="G79" s="94"/>
      <c r="H79" s="43"/>
      <c r="I79" s="94"/>
      <c r="J79" s="106"/>
      <c r="K79" s="62"/>
      <c r="L79" s="52"/>
      <c r="M79" s="102"/>
      <c r="N79" s="43"/>
      <c r="O79" s="43"/>
      <c r="P79" s="43"/>
      <c r="Q79" s="43"/>
      <c r="R79" s="43"/>
      <c r="S79" s="43"/>
      <c r="T79" s="43"/>
      <c r="U79" s="43"/>
      <c r="V79" s="43"/>
      <c r="W79" s="43"/>
      <c r="X79" s="43"/>
      <c r="Y79" s="43"/>
      <c r="Z79" s="43"/>
      <c r="AA79" s="43"/>
      <c r="AB79" s="43"/>
      <c r="AC79" s="43"/>
    </row>
    <row r="80" spans="1:29" ht="12.75">
      <c r="A80" s="105"/>
      <c r="B80" s="72"/>
      <c r="C80" s="18"/>
      <c r="D80" s="18"/>
      <c r="E80" s="22"/>
      <c r="F80" s="94"/>
      <c r="G80" s="94"/>
      <c r="H80" s="43"/>
      <c r="I80" s="94"/>
      <c r="J80" s="106"/>
      <c r="K80" s="62"/>
      <c r="L80" s="52"/>
      <c r="M80" s="102"/>
      <c r="N80" s="43"/>
      <c r="O80" s="43"/>
      <c r="P80" s="43"/>
      <c r="Q80" s="43"/>
      <c r="R80" s="43"/>
      <c r="S80" s="43"/>
      <c r="T80" s="43"/>
      <c r="U80" s="43"/>
      <c r="V80" s="43"/>
      <c r="W80" s="43"/>
      <c r="X80" s="43"/>
      <c r="Y80" s="43"/>
      <c r="Z80" s="43"/>
      <c r="AA80" s="43"/>
      <c r="AB80" s="43"/>
      <c r="AC80" s="43"/>
    </row>
    <row r="81" spans="1:29" ht="12.75">
      <c r="A81" s="105"/>
      <c r="B81" s="72"/>
      <c r="C81" s="18"/>
      <c r="D81" s="18"/>
      <c r="E81" s="22"/>
      <c r="F81" s="94"/>
      <c r="G81" s="94"/>
      <c r="H81" s="43"/>
      <c r="I81" s="94"/>
      <c r="J81" s="106"/>
      <c r="K81" s="62"/>
      <c r="L81" s="52"/>
      <c r="M81" s="102"/>
      <c r="N81" s="43"/>
      <c r="O81" s="43"/>
      <c r="P81" s="43"/>
      <c r="Q81" s="43"/>
      <c r="R81" s="43"/>
      <c r="S81" s="43"/>
      <c r="T81" s="43"/>
      <c r="U81" s="43"/>
      <c r="V81" s="43"/>
      <c r="W81" s="43"/>
      <c r="X81" s="43"/>
      <c r="Y81" s="43"/>
      <c r="Z81" s="43"/>
      <c r="AA81" s="43"/>
      <c r="AB81" s="43"/>
      <c r="AC81" s="43"/>
    </row>
    <row r="82" spans="1:29">
      <c r="A82" s="105"/>
      <c r="B82" s="72"/>
      <c r="C82" s="18"/>
      <c r="D82" s="18"/>
      <c r="E82" s="22"/>
      <c r="F82" s="73"/>
      <c r="G82" s="73"/>
      <c r="H82" s="97"/>
      <c r="I82" s="94"/>
      <c r="J82" s="106"/>
      <c r="K82" s="62"/>
      <c r="L82" s="52"/>
      <c r="M82" s="102"/>
      <c r="N82" s="43"/>
      <c r="O82" s="43"/>
      <c r="P82" s="43"/>
      <c r="Q82" s="43"/>
      <c r="R82" s="43"/>
      <c r="S82" s="43"/>
      <c r="T82" s="43"/>
      <c r="U82" s="43"/>
      <c r="V82" s="43"/>
      <c r="W82" s="43"/>
      <c r="X82" s="43"/>
      <c r="Y82" s="43"/>
      <c r="Z82" s="43"/>
      <c r="AA82" s="43"/>
      <c r="AB82" s="43"/>
      <c r="AC82" s="43"/>
    </row>
    <row r="83" spans="1:29" ht="12.75">
      <c r="A83" s="105"/>
      <c r="B83" s="72"/>
      <c r="C83" s="18"/>
      <c r="D83" s="18"/>
      <c r="E83" s="22"/>
      <c r="F83" s="94"/>
      <c r="G83" s="94"/>
      <c r="H83" s="43"/>
      <c r="I83" s="94"/>
      <c r="J83" s="106"/>
      <c r="K83" s="62"/>
      <c r="L83" s="52"/>
      <c r="M83" s="102"/>
      <c r="N83" s="43"/>
      <c r="O83" s="43"/>
      <c r="P83" s="43"/>
      <c r="Q83" s="43"/>
      <c r="R83" s="43"/>
      <c r="S83" s="43"/>
      <c r="T83" s="43"/>
      <c r="U83" s="43"/>
      <c r="V83" s="43"/>
      <c r="W83" s="43"/>
      <c r="X83" s="43"/>
      <c r="Y83" s="43"/>
      <c r="Z83" s="43"/>
      <c r="AA83" s="43"/>
      <c r="AB83" s="43"/>
      <c r="AC83" s="43"/>
    </row>
    <row r="84" spans="1:29" ht="12.75">
      <c r="A84" s="105"/>
      <c r="B84" s="72"/>
      <c r="C84" s="18"/>
      <c r="D84" s="18"/>
      <c r="E84" s="22"/>
      <c r="F84" s="94"/>
      <c r="G84" s="94"/>
      <c r="H84" s="43"/>
      <c r="I84" s="94"/>
      <c r="J84" s="68"/>
      <c r="K84" s="62"/>
      <c r="L84" s="52"/>
      <c r="M84" s="102"/>
      <c r="N84" s="43"/>
      <c r="O84" s="43"/>
      <c r="P84" s="43"/>
      <c r="Q84" s="43"/>
      <c r="R84" s="43"/>
      <c r="S84" s="43"/>
      <c r="T84" s="43"/>
      <c r="U84" s="43"/>
      <c r="V84" s="43"/>
      <c r="W84" s="43"/>
      <c r="X84" s="43"/>
      <c r="Y84" s="43"/>
      <c r="Z84" s="43"/>
      <c r="AA84" s="43"/>
      <c r="AB84" s="43"/>
      <c r="AC84" s="43"/>
    </row>
    <row r="85" spans="1:29">
      <c r="A85" s="105"/>
      <c r="B85" s="65"/>
      <c r="C85" s="18"/>
      <c r="D85" s="18"/>
      <c r="E85" s="22"/>
      <c r="F85" s="73"/>
      <c r="G85" s="73"/>
      <c r="H85" s="97"/>
      <c r="I85" s="73"/>
      <c r="J85" s="106"/>
      <c r="K85" s="62"/>
      <c r="L85" s="52"/>
      <c r="M85" s="102"/>
      <c r="N85" s="43"/>
      <c r="O85" s="43"/>
      <c r="P85" s="43"/>
      <c r="Q85" s="43"/>
      <c r="R85" s="43"/>
      <c r="S85" s="43"/>
      <c r="T85" s="43"/>
      <c r="U85" s="43"/>
      <c r="V85" s="43"/>
      <c r="W85" s="43"/>
      <c r="X85" s="43"/>
      <c r="Y85" s="43"/>
      <c r="Z85" s="43"/>
      <c r="AA85" s="43"/>
      <c r="AB85" s="43"/>
      <c r="AC85" s="43"/>
    </row>
    <row r="86" spans="1:29" ht="12.75">
      <c r="A86" s="105"/>
      <c r="B86" s="72"/>
      <c r="C86" s="18"/>
      <c r="D86" s="18"/>
      <c r="E86" s="22"/>
      <c r="F86" s="94"/>
      <c r="G86" s="94"/>
      <c r="H86" s="107"/>
      <c r="I86" s="94"/>
      <c r="J86" s="106"/>
      <c r="K86" s="62"/>
      <c r="L86" s="52"/>
      <c r="M86" s="102"/>
      <c r="N86" s="43"/>
      <c r="O86" s="43"/>
      <c r="P86" s="43"/>
      <c r="Q86" s="43"/>
      <c r="R86" s="43"/>
      <c r="S86" s="43"/>
      <c r="T86" s="43"/>
      <c r="U86" s="43"/>
      <c r="V86" s="43"/>
      <c r="W86" s="43"/>
      <c r="X86" s="43"/>
      <c r="Y86" s="43"/>
      <c r="Z86" s="43"/>
      <c r="AA86" s="43"/>
      <c r="AB86" s="43"/>
      <c r="AC86" s="43"/>
    </row>
    <row r="87" spans="1:29">
      <c r="A87" s="105"/>
      <c r="B87" s="72"/>
      <c r="C87" s="18"/>
      <c r="D87" s="18"/>
      <c r="E87" s="22"/>
      <c r="F87" s="73"/>
      <c r="G87" s="73"/>
      <c r="H87" s="97"/>
      <c r="I87" s="94"/>
      <c r="J87" s="68"/>
      <c r="K87" s="62"/>
      <c r="L87" s="52"/>
      <c r="M87" s="102"/>
      <c r="N87" s="43"/>
      <c r="O87" s="43"/>
      <c r="P87" s="43"/>
      <c r="Q87" s="43"/>
      <c r="R87" s="43"/>
      <c r="S87" s="43"/>
      <c r="T87" s="43"/>
      <c r="U87" s="43"/>
      <c r="V87" s="43"/>
      <c r="W87" s="43"/>
      <c r="X87" s="43"/>
      <c r="Y87" s="43"/>
      <c r="Z87" s="43"/>
      <c r="AA87" s="43"/>
      <c r="AB87" s="43"/>
      <c r="AC87" s="43"/>
    </row>
    <row r="88" spans="1:29" ht="15">
      <c r="A88" s="73"/>
      <c r="B88" s="80"/>
      <c r="C88" s="73"/>
      <c r="D88" s="73"/>
      <c r="E88" s="52"/>
      <c r="F88" s="108"/>
      <c r="G88" s="109"/>
      <c r="H88" s="110"/>
      <c r="I88" s="94"/>
      <c r="J88" s="88"/>
      <c r="K88" s="111"/>
      <c r="L88" s="43"/>
      <c r="M88" s="52"/>
      <c r="N88" s="1071"/>
      <c r="O88" s="1032"/>
      <c r="P88" s="1032"/>
      <c r="Q88" s="73"/>
      <c r="R88" s="43"/>
      <c r="S88" s="43"/>
      <c r="T88" s="43"/>
      <c r="U88" s="43"/>
      <c r="V88" s="43"/>
      <c r="W88" s="43"/>
      <c r="X88" s="43"/>
      <c r="Y88" s="43"/>
      <c r="Z88" s="43"/>
      <c r="AA88" s="43"/>
      <c r="AB88" s="43"/>
      <c r="AC88" s="43"/>
    </row>
    <row r="89" spans="1:29" ht="42" customHeight="1">
      <c r="A89" s="53"/>
      <c r="B89" s="18"/>
      <c r="C89" s="18"/>
      <c r="D89" s="18"/>
      <c r="E89" s="22"/>
      <c r="F89" s="22"/>
      <c r="G89" s="22"/>
      <c r="H89" s="94"/>
      <c r="I89" s="94"/>
      <c r="J89" s="112"/>
      <c r="K89" s="113"/>
      <c r="L89" s="94"/>
      <c r="M89" s="43"/>
      <c r="N89" s="43"/>
      <c r="O89" s="43"/>
      <c r="P89" s="43"/>
      <c r="Q89" s="43"/>
      <c r="R89" s="43"/>
      <c r="S89" s="43"/>
      <c r="T89" s="43"/>
      <c r="U89" s="43"/>
      <c r="V89" s="43"/>
      <c r="W89" s="43"/>
      <c r="X89" s="43"/>
      <c r="Y89" s="43"/>
      <c r="Z89" s="43"/>
      <c r="AA89" s="43"/>
      <c r="AB89" s="43"/>
      <c r="AC89" s="43"/>
    </row>
    <row r="90" spans="1:29" ht="12.75">
      <c r="A90" s="53"/>
      <c r="B90" s="18"/>
      <c r="C90" s="18"/>
      <c r="D90" s="18"/>
      <c r="E90" s="22"/>
      <c r="F90" s="22"/>
      <c r="G90" s="22"/>
      <c r="H90" s="94"/>
      <c r="I90" s="94"/>
      <c r="J90" s="112"/>
      <c r="K90" s="113"/>
      <c r="L90" s="73"/>
      <c r="M90" s="43"/>
      <c r="N90" s="43"/>
      <c r="O90" s="43"/>
      <c r="P90" s="43"/>
      <c r="Q90" s="43"/>
      <c r="R90" s="43"/>
      <c r="S90" s="43"/>
      <c r="T90" s="43"/>
      <c r="U90" s="43"/>
      <c r="V90" s="43"/>
      <c r="W90" s="43"/>
      <c r="X90" s="43"/>
      <c r="Y90" s="43"/>
      <c r="Z90" s="43"/>
      <c r="AA90" s="43"/>
      <c r="AB90" s="43"/>
      <c r="AC90" s="43"/>
    </row>
    <row r="91" spans="1:29" ht="12.75">
      <c r="A91" s="53"/>
      <c r="B91" s="18"/>
      <c r="C91" s="18"/>
      <c r="D91" s="18"/>
      <c r="E91" s="22"/>
      <c r="F91" s="22"/>
      <c r="G91" s="22"/>
      <c r="H91" s="94"/>
      <c r="I91" s="94"/>
      <c r="J91" s="112"/>
      <c r="K91" s="114"/>
      <c r="L91" s="73"/>
      <c r="M91" s="43"/>
      <c r="N91" s="43"/>
      <c r="O91" s="43"/>
      <c r="P91" s="43"/>
      <c r="Q91" s="43"/>
      <c r="R91" s="43"/>
      <c r="S91" s="43"/>
      <c r="T91" s="43"/>
      <c r="U91" s="43"/>
      <c r="V91" s="43"/>
      <c r="W91" s="43"/>
      <c r="X91" s="43"/>
      <c r="Y91" s="43"/>
      <c r="Z91" s="43"/>
      <c r="AA91" s="43"/>
      <c r="AB91" s="43"/>
      <c r="AC91" s="43"/>
    </row>
    <row r="92" spans="1:29" ht="12.75">
      <c r="A92" s="53"/>
      <c r="B92" s="18"/>
      <c r="C92" s="18"/>
      <c r="D92" s="18"/>
      <c r="E92" s="22"/>
      <c r="F92" s="22"/>
      <c r="G92" s="22"/>
      <c r="H92" s="94"/>
      <c r="I92" s="94"/>
      <c r="J92" s="112"/>
      <c r="K92" s="114"/>
      <c r="L92" s="73"/>
      <c r="M92" s="43"/>
      <c r="N92" s="43"/>
      <c r="O92" s="43"/>
      <c r="P92" s="43"/>
      <c r="Q92" s="43"/>
      <c r="R92" s="43"/>
      <c r="S92" s="43"/>
      <c r="T92" s="43"/>
      <c r="U92" s="43"/>
      <c r="V92" s="43"/>
      <c r="W92" s="43"/>
      <c r="X92" s="43"/>
      <c r="Y92" s="43"/>
      <c r="Z92" s="43"/>
      <c r="AA92" s="43"/>
      <c r="AB92" s="43"/>
      <c r="AC92" s="43"/>
    </row>
    <row r="93" spans="1:29" ht="12.75">
      <c r="A93" s="53"/>
      <c r="B93" s="18"/>
      <c r="C93" s="18"/>
      <c r="D93" s="18"/>
      <c r="E93" s="22"/>
      <c r="F93" s="22"/>
      <c r="G93" s="22"/>
      <c r="H93" s="94"/>
      <c r="I93" s="94"/>
      <c r="J93" s="112"/>
      <c r="K93" s="114"/>
      <c r="L93" s="73"/>
      <c r="M93" s="43"/>
      <c r="N93" s="43"/>
      <c r="O93" s="43"/>
      <c r="P93" s="43"/>
      <c r="Q93" s="43"/>
      <c r="R93" s="43"/>
      <c r="S93" s="43"/>
      <c r="T93" s="43"/>
      <c r="U93" s="43"/>
      <c r="V93" s="43"/>
      <c r="W93" s="43"/>
      <c r="X93" s="43"/>
      <c r="Y93" s="43"/>
      <c r="Z93" s="43"/>
      <c r="AA93" s="43"/>
      <c r="AB93" s="43"/>
      <c r="AC93" s="43"/>
    </row>
    <row r="94" spans="1:29" ht="12.75">
      <c r="A94" s="53"/>
      <c r="B94" s="18"/>
      <c r="C94" s="18"/>
      <c r="D94" s="18"/>
      <c r="E94" s="22"/>
      <c r="F94" s="22"/>
      <c r="G94" s="22"/>
      <c r="H94" s="94"/>
      <c r="I94" s="94"/>
      <c r="J94" s="112"/>
      <c r="K94" s="114"/>
      <c r="L94" s="73"/>
      <c r="M94" s="43"/>
      <c r="N94" s="43"/>
      <c r="O94" s="43"/>
      <c r="P94" s="43"/>
      <c r="Q94" s="43"/>
      <c r="R94" s="43"/>
      <c r="S94" s="43"/>
      <c r="T94" s="43"/>
      <c r="U94" s="43"/>
      <c r="V94" s="43"/>
      <c r="W94" s="43"/>
      <c r="X94" s="43"/>
      <c r="Y94" s="43"/>
      <c r="Z94" s="43"/>
      <c r="AA94" s="43"/>
      <c r="AB94" s="43"/>
      <c r="AC94" s="43"/>
    </row>
    <row r="95" spans="1:29" ht="12.75">
      <c r="A95" s="53"/>
      <c r="B95" s="18"/>
      <c r="C95" s="18"/>
      <c r="D95" s="18"/>
      <c r="E95" s="22"/>
      <c r="F95" s="22"/>
      <c r="G95" s="22"/>
      <c r="H95" s="94"/>
      <c r="I95" s="94"/>
      <c r="J95" s="112"/>
      <c r="K95" s="114"/>
      <c r="L95" s="73"/>
      <c r="M95" s="43"/>
      <c r="N95" s="43"/>
      <c r="O95" s="43"/>
      <c r="P95" s="43"/>
      <c r="Q95" s="43"/>
      <c r="R95" s="43"/>
      <c r="S95" s="43"/>
      <c r="T95" s="43"/>
      <c r="U95" s="43"/>
      <c r="V95" s="43"/>
      <c r="W95" s="43"/>
      <c r="X95" s="43"/>
      <c r="Y95" s="43"/>
      <c r="Z95" s="43"/>
      <c r="AA95" s="43"/>
      <c r="AB95" s="43"/>
      <c r="AC95" s="43"/>
    </row>
    <row r="96" spans="1:29" ht="12.75">
      <c r="A96" s="53"/>
      <c r="B96" s="31"/>
      <c r="C96" s="18"/>
      <c r="D96" s="18"/>
      <c r="E96" s="21"/>
      <c r="F96" s="22"/>
      <c r="G96" s="22"/>
      <c r="H96" s="43"/>
      <c r="I96" s="94"/>
      <c r="J96" s="88"/>
      <c r="K96" s="115"/>
      <c r="L96" s="52"/>
      <c r="M96" s="43"/>
      <c r="N96" s="43"/>
      <c r="O96" s="43"/>
      <c r="P96" s="43"/>
      <c r="Q96" s="43"/>
      <c r="R96" s="43"/>
      <c r="S96" s="43"/>
      <c r="T96" s="43"/>
      <c r="U96" s="43"/>
      <c r="V96" s="43"/>
      <c r="W96" s="43"/>
      <c r="X96" s="43"/>
      <c r="Y96" s="43"/>
      <c r="Z96" s="43"/>
      <c r="AA96" s="43"/>
      <c r="AB96" s="43"/>
      <c r="AC96" s="43"/>
    </row>
    <row r="97" spans="1:29" ht="12.75">
      <c r="A97" s="53"/>
      <c r="B97" s="31"/>
      <c r="C97" s="18"/>
      <c r="D97" s="18"/>
      <c r="E97" s="29"/>
      <c r="F97" s="35"/>
      <c r="G97" s="22"/>
      <c r="H97" s="94"/>
      <c r="I97" s="94"/>
      <c r="J97" s="88"/>
      <c r="K97" s="43"/>
      <c r="L97" s="52"/>
      <c r="M97" s="43"/>
      <c r="N97" s="43"/>
      <c r="O97" s="43"/>
      <c r="P97" s="43"/>
      <c r="Q97" s="43"/>
      <c r="R97" s="43"/>
      <c r="S97" s="43"/>
      <c r="T97" s="43"/>
      <c r="U97" s="43"/>
      <c r="V97" s="43"/>
      <c r="W97" s="43"/>
      <c r="X97" s="43"/>
      <c r="Y97" s="43"/>
      <c r="Z97" s="43"/>
      <c r="AA97" s="43"/>
      <c r="AB97" s="43"/>
      <c r="AC97" s="43"/>
    </row>
    <row r="98" spans="1:29" ht="12.75">
      <c r="A98" s="55"/>
      <c r="B98" s="80"/>
      <c r="C98" s="72"/>
      <c r="D98" s="72"/>
      <c r="E98" s="17"/>
      <c r="F98" s="94"/>
      <c r="G98" s="94"/>
      <c r="H98" s="94"/>
      <c r="I98" s="94"/>
      <c r="J98" s="88"/>
      <c r="K98" s="43"/>
      <c r="L98" s="52"/>
      <c r="M98" s="43"/>
      <c r="N98" s="43"/>
      <c r="O98" s="43"/>
      <c r="P98" s="43"/>
      <c r="Q98" s="43"/>
      <c r="R98" s="43"/>
      <c r="S98" s="43"/>
      <c r="T98" s="43"/>
      <c r="U98" s="43"/>
      <c r="V98" s="43"/>
      <c r="W98" s="43"/>
      <c r="X98" s="43"/>
      <c r="Y98" s="43"/>
      <c r="Z98" s="43"/>
      <c r="AA98" s="43"/>
      <c r="AB98" s="43"/>
      <c r="AC98" s="43"/>
    </row>
    <row r="99" spans="1:29" ht="12.75">
      <c r="A99" s="55"/>
      <c r="B99" s="52"/>
      <c r="C99" s="72"/>
      <c r="D99" s="72"/>
      <c r="E99" s="17"/>
      <c r="F99" s="94"/>
      <c r="G99" s="94"/>
      <c r="H99" s="94"/>
      <c r="I99" s="94"/>
      <c r="J99" s="88"/>
      <c r="K99" s="43"/>
      <c r="L99" s="52"/>
      <c r="M99" s="43"/>
      <c r="N99" s="52"/>
      <c r="O99" s="43"/>
      <c r="P99" s="43"/>
      <c r="Q99" s="43"/>
      <c r="R99" s="43"/>
      <c r="S99" s="43"/>
      <c r="T99" s="43"/>
      <c r="U99" s="43"/>
      <c r="V99" s="43"/>
      <c r="W99" s="43"/>
      <c r="X99" s="43"/>
      <c r="Y99" s="43"/>
      <c r="Z99" s="43"/>
      <c r="AA99" s="43"/>
      <c r="AB99" s="43"/>
      <c r="AC99" s="43"/>
    </row>
    <row r="100" spans="1:29" ht="12.75">
      <c r="A100" s="55"/>
      <c r="B100" s="52"/>
      <c r="C100" s="72"/>
      <c r="D100" s="72"/>
      <c r="E100" s="17"/>
      <c r="F100" s="94"/>
      <c r="G100" s="94"/>
      <c r="H100" s="94"/>
      <c r="I100" s="94"/>
      <c r="J100" s="88"/>
      <c r="K100" s="43"/>
      <c r="L100" s="52"/>
      <c r="M100" s="43"/>
      <c r="N100" s="52"/>
      <c r="O100" s="52"/>
      <c r="P100" s="43"/>
      <c r="Q100" s="43"/>
      <c r="R100" s="43"/>
      <c r="S100" s="43"/>
      <c r="T100" s="43"/>
      <c r="U100" s="43"/>
      <c r="V100" s="43"/>
      <c r="W100" s="43"/>
      <c r="X100" s="43"/>
      <c r="Y100" s="43"/>
      <c r="Z100" s="43"/>
      <c r="AA100" s="43"/>
      <c r="AB100" s="43"/>
      <c r="AC100" s="43"/>
    </row>
    <row r="101" spans="1:29" ht="12.75">
      <c r="A101" s="55"/>
      <c r="B101" s="52"/>
      <c r="C101" s="72"/>
      <c r="D101" s="72"/>
      <c r="E101" s="17"/>
      <c r="F101" s="94"/>
      <c r="G101" s="94"/>
      <c r="H101" s="94"/>
      <c r="I101" s="94"/>
      <c r="J101" s="88"/>
      <c r="K101" s="43"/>
      <c r="L101" s="52"/>
      <c r="M101" s="43"/>
      <c r="N101" s="43"/>
      <c r="O101" s="43"/>
      <c r="P101" s="43"/>
      <c r="Q101" s="43"/>
      <c r="R101" s="43"/>
      <c r="S101" s="43"/>
      <c r="T101" s="43"/>
      <c r="U101" s="43"/>
      <c r="V101" s="43"/>
      <c r="W101" s="43"/>
      <c r="X101" s="43"/>
      <c r="Y101" s="43"/>
      <c r="Z101" s="43"/>
      <c r="AA101" s="43"/>
      <c r="AB101" s="43"/>
      <c r="AC101" s="43"/>
    </row>
    <row r="102" spans="1:29" ht="12.75">
      <c r="A102" s="55"/>
      <c r="B102" s="52"/>
      <c r="C102" s="72"/>
      <c r="D102" s="72"/>
      <c r="E102" s="17"/>
      <c r="F102" s="94"/>
      <c r="G102" s="94"/>
      <c r="H102" s="94"/>
      <c r="I102" s="94"/>
      <c r="J102" s="88"/>
      <c r="K102" s="43"/>
      <c r="L102" s="52"/>
      <c r="M102" s="43"/>
      <c r="N102" s="43"/>
      <c r="O102" s="43"/>
      <c r="P102" s="43"/>
      <c r="Q102" s="43"/>
      <c r="R102" s="43"/>
      <c r="S102" s="43"/>
      <c r="T102" s="43"/>
      <c r="U102" s="43"/>
      <c r="V102" s="43"/>
      <c r="W102" s="43"/>
      <c r="X102" s="43"/>
      <c r="Y102" s="43"/>
      <c r="Z102" s="43"/>
      <c r="AA102" s="43"/>
      <c r="AB102" s="43"/>
      <c r="AC102" s="43"/>
    </row>
    <row r="103" spans="1:29" ht="12.75">
      <c r="A103" s="55"/>
      <c r="B103" s="52"/>
      <c r="C103" s="72"/>
      <c r="D103" s="72"/>
      <c r="E103" s="55"/>
      <c r="F103" s="94"/>
      <c r="G103" s="94"/>
      <c r="H103" s="94"/>
      <c r="I103" s="94"/>
      <c r="J103" s="88"/>
      <c r="K103" s="43"/>
      <c r="L103" s="52"/>
      <c r="M103" s="43"/>
      <c r="N103" s="43"/>
      <c r="O103" s="43"/>
      <c r="P103" s="43"/>
      <c r="Q103" s="43"/>
      <c r="R103" s="43"/>
      <c r="S103" s="43"/>
      <c r="T103" s="43"/>
      <c r="U103" s="43"/>
      <c r="V103" s="43"/>
      <c r="W103" s="43"/>
      <c r="X103" s="43"/>
      <c r="Y103" s="43"/>
      <c r="Z103" s="43"/>
      <c r="AA103" s="43"/>
      <c r="AB103" s="43"/>
      <c r="AC103" s="43"/>
    </row>
    <row r="104" spans="1:29" ht="12.75">
      <c r="A104" s="55"/>
      <c r="B104" s="52"/>
      <c r="C104" s="72"/>
      <c r="D104" s="72"/>
      <c r="E104" s="55"/>
      <c r="F104" s="94"/>
      <c r="G104" s="94"/>
      <c r="H104" s="94"/>
      <c r="I104" s="94"/>
      <c r="J104" s="88"/>
      <c r="K104" s="43"/>
      <c r="L104" s="52"/>
      <c r="M104" s="43"/>
      <c r="N104" s="43"/>
      <c r="O104" s="43"/>
      <c r="P104" s="43"/>
      <c r="Q104" s="43"/>
      <c r="R104" s="43"/>
      <c r="S104" s="43"/>
      <c r="T104" s="43"/>
      <c r="U104" s="43"/>
      <c r="V104" s="43"/>
      <c r="W104" s="43"/>
      <c r="X104" s="43"/>
      <c r="Y104" s="43"/>
      <c r="Z104" s="43"/>
      <c r="AA104" s="43"/>
      <c r="AB104" s="43"/>
      <c r="AC104" s="43"/>
    </row>
    <row r="105" spans="1:29" ht="12.75">
      <c r="A105" s="55"/>
      <c r="B105" s="52"/>
      <c r="C105" s="72"/>
      <c r="D105" s="72"/>
      <c r="E105" s="55"/>
      <c r="F105" s="94"/>
      <c r="G105" s="94"/>
      <c r="H105" s="94"/>
      <c r="I105" s="94"/>
      <c r="J105" s="88"/>
      <c r="K105" s="43"/>
      <c r="L105" s="52"/>
      <c r="M105" s="43"/>
      <c r="N105" s="43"/>
      <c r="O105" s="43"/>
      <c r="P105" s="43"/>
      <c r="Q105" s="43"/>
      <c r="R105" s="43"/>
      <c r="S105" s="43"/>
      <c r="T105" s="43"/>
      <c r="U105" s="43"/>
      <c r="V105" s="43"/>
      <c r="W105" s="43"/>
      <c r="X105" s="43"/>
      <c r="Y105" s="43"/>
      <c r="Z105" s="43"/>
      <c r="AA105" s="43"/>
      <c r="AB105" s="43"/>
      <c r="AC105" s="43"/>
    </row>
    <row r="106" spans="1:29" ht="12.75">
      <c r="A106" s="55"/>
      <c r="B106" s="80"/>
      <c r="C106" s="72"/>
      <c r="D106" s="72"/>
      <c r="E106" s="17"/>
      <c r="F106" s="94"/>
      <c r="G106" s="94"/>
      <c r="H106" s="94"/>
      <c r="I106" s="94"/>
      <c r="J106" s="116"/>
      <c r="K106" s="80"/>
      <c r="L106" s="80"/>
      <c r="M106" s="43"/>
      <c r="N106" s="43"/>
      <c r="O106" s="43"/>
      <c r="P106" s="43"/>
      <c r="Q106" s="43"/>
      <c r="R106" s="43"/>
      <c r="S106" s="43"/>
      <c r="T106" s="43"/>
      <c r="U106" s="43"/>
      <c r="V106" s="43"/>
      <c r="W106" s="43"/>
      <c r="X106" s="43"/>
      <c r="Y106" s="43"/>
      <c r="Z106" s="43"/>
      <c r="AA106" s="43"/>
      <c r="AB106" s="43"/>
      <c r="AC106" s="43"/>
    </row>
    <row r="107" spans="1:29" ht="12.75">
      <c r="A107" s="55"/>
      <c r="B107" s="80"/>
      <c r="C107" s="80"/>
      <c r="D107" s="80"/>
      <c r="E107" s="73"/>
      <c r="F107" s="73"/>
      <c r="G107" s="73"/>
      <c r="H107" s="80"/>
      <c r="I107" s="73"/>
      <c r="J107" s="116"/>
      <c r="K107" s="80"/>
      <c r="L107" s="101"/>
      <c r="M107" s="52"/>
      <c r="N107" s="43"/>
      <c r="O107" s="43"/>
      <c r="P107" s="43"/>
      <c r="Q107" s="43"/>
      <c r="R107" s="43"/>
      <c r="S107" s="43"/>
      <c r="T107" s="43"/>
      <c r="U107" s="43"/>
      <c r="V107" s="43"/>
      <c r="W107" s="43"/>
      <c r="X107" s="43"/>
      <c r="Y107" s="43"/>
      <c r="Z107" s="43"/>
      <c r="AA107" s="43"/>
      <c r="AB107" s="43"/>
      <c r="AC107" s="43"/>
    </row>
    <row r="108" spans="1:29" ht="12.75">
      <c r="A108" s="43"/>
      <c r="B108" s="43"/>
      <c r="C108" s="43"/>
      <c r="D108" s="43"/>
      <c r="E108" s="43"/>
      <c r="F108" s="43"/>
      <c r="G108" s="43"/>
      <c r="H108" s="43"/>
      <c r="I108" s="43"/>
      <c r="J108" s="44"/>
      <c r="K108" s="43"/>
      <c r="L108" s="43"/>
      <c r="M108" s="43"/>
      <c r="N108" s="43"/>
      <c r="O108" s="43"/>
      <c r="P108" s="43"/>
      <c r="Q108" s="43"/>
      <c r="R108" s="43"/>
      <c r="S108" s="43"/>
      <c r="T108" s="43"/>
      <c r="U108" s="43"/>
      <c r="V108" s="43"/>
      <c r="W108" s="43"/>
      <c r="X108" s="43"/>
      <c r="Y108" s="43"/>
      <c r="Z108" s="43"/>
      <c r="AA108" s="43"/>
      <c r="AB108" s="43"/>
      <c r="AC108" s="43"/>
    </row>
    <row r="109" spans="1:29" ht="12.75">
      <c r="A109" s="43"/>
      <c r="B109" s="101"/>
      <c r="C109" s="43"/>
      <c r="D109" s="43"/>
      <c r="E109" s="43"/>
      <c r="F109" s="43"/>
      <c r="G109" s="43"/>
      <c r="H109" s="43"/>
      <c r="I109" s="43"/>
      <c r="J109" s="44"/>
      <c r="K109" s="43"/>
      <c r="L109" s="43"/>
      <c r="M109" s="43"/>
      <c r="N109" s="43"/>
      <c r="O109" s="43"/>
      <c r="P109" s="43"/>
      <c r="Q109" s="43"/>
      <c r="R109" s="43"/>
      <c r="S109" s="43"/>
      <c r="T109" s="43"/>
      <c r="U109" s="43"/>
      <c r="V109" s="43"/>
      <c r="W109" s="43"/>
      <c r="X109" s="43"/>
      <c r="Y109" s="43"/>
      <c r="Z109" s="43"/>
      <c r="AA109" s="43"/>
      <c r="AB109" s="43"/>
      <c r="AC109" s="43"/>
    </row>
    <row r="110" spans="1:29" ht="12.75">
      <c r="A110" s="43"/>
      <c r="B110" s="43"/>
      <c r="C110" s="43"/>
      <c r="D110" s="43"/>
      <c r="E110" s="43"/>
      <c r="F110" s="43"/>
      <c r="G110" s="43"/>
      <c r="H110" s="43"/>
      <c r="I110" s="43"/>
      <c r="J110" s="44"/>
      <c r="K110" s="43"/>
      <c r="L110" s="43"/>
      <c r="M110" s="43"/>
      <c r="N110" s="43"/>
      <c r="O110" s="43"/>
      <c r="P110" s="43"/>
      <c r="Q110" s="43"/>
      <c r="R110" s="43"/>
      <c r="S110" s="43"/>
      <c r="T110" s="43"/>
      <c r="U110" s="43"/>
      <c r="V110" s="43"/>
      <c r="W110" s="43"/>
      <c r="X110" s="43"/>
      <c r="Y110" s="43"/>
      <c r="Z110" s="43"/>
      <c r="AA110" s="43"/>
      <c r="AB110" s="43"/>
      <c r="AC110" s="43"/>
    </row>
    <row r="111" spans="1:29" ht="23.25">
      <c r="A111" s="117"/>
      <c r="B111" s="26"/>
      <c r="C111" s="26"/>
      <c r="D111" s="26"/>
      <c r="E111" s="26"/>
      <c r="F111" s="26"/>
      <c r="G111" s="26"/>
      <c r="H111" s="26"/>
      <c r="I111" s="43"/>
      <c r="J111" s="44"/>
      <c r="K111" s="43"/>
      <c r="L111" s="43"/>
      <c r="M111" s="43"/>
      <c r="N111" s="43"/>
      <c r="O111" s="43"/>
      <c r="P111" s="43"/>
      <c r="Q111" s="43"/>
      <c r="R111" s="43"/>
      <c r="S111" s="43"/>
      <c r="T111" s="43"/>
      <c r="U111" s="43"/>
      <c r="V111" s="43"/>
      <c r="W111" s="43"/>
      <c r="X111" s="43"/>
      <c r="Y111" s="43"/>
      <c r="Z111" s="43"/>
      <c r="AA111" s="43"/>
      <c r="AB111" s="43"/>
      <c r="AC111" s="43"/>
    </row>
    <row r="112" spans="1:29" ht="23.25">
      <c r="A112" s="118"/>
      <c r="B112" s="119"/>
      <c r="C112" s="119"/>
      <c r="D112" s="119"/>
      <c r="E112" s="119"/>
      <c r="F112" s="119"/>
      <c r="G112" s="119"/>
      <c r="H112" s="119"/>
      <c r="I112" s="119"/>
      <c r="J112" s="120"/>
      <c r="K112" s="119"/>
      <c r="L112" s="119"/>
      <c r="M112" s="119"/>
      <c r="N112" s="119"/>
      <c r="O112" s="119"/>
      <c r="P112" s="119"/>
      <c r="Q112" s="119"/>
      <c r="R112" s="119"/>
      <c r="S112" s="119"/>
      <c r="T112" s="119"/>
      <c r="U112" s="119"/>
      <c r="V112" s="119"/>
      <c r="W112" s="119"/>
      <c r="X112" s="119"/>
      <c r="Y112" s="119"/>
      <c r="Z112" s="119"/>
      <c r="AA112" s="119"/>
      <c r="AB112" s="119"/>
      <c r="AC112" s="119"/>
    </row>
    <row r="113" spans="1:29" ht="12.75">
      <c r="A113" s="94"/>
      <c r="B113" s="43"/>
      <c r="C113" s="43"/>
      <c r="D113" s="43"/>
      <c r="E113" s="43"/>
      <c r="F113" s="43"/>
      <c r="G113" s="43"/>
      <c r="H113" s="43"/>
      <c r="I113" s="43"/>
      <c r="J113" s="44"/>
      <c r="K113" s="43"/>
      <c r="L113" s="43"/>
      <c r="M113" s="43"/>
      <c r="N113" s="43"/>
      <c r="O113" s="43"/>
      <c r="P113" s="43"/>
      <c r="Q113" s="43"/>
      <c r="R113" s="43"/>
      <c r="S113" s="43"/>
      <c r="T113" s="43"/>
      <c r="U113" s="43"/>
      <c r="V113" s="43"/>
      <c r="W113" s="43"/>
      <c r="X113" s="43"/>
      <c r="Y113" s="43"/>
      <c r="Z113" s="43"/>
      <c r="AA113" s="43"/>
      <c r="AB113" s="43"/>
      <c r="AC113" s="43"/>
    </row>
    <row r="114" spans="1:29" ht="12.75">
      <c r="A114" s="94"/>
      <c r="B114" s="73"/>
      <c r="C114" s="94"/>
      <c r="D114" s="94"/>
      <c r="E114" s="73"/>
      <c r="F114" s="73"/>
      <c r="G114" s="73"/>
      <c r="H114" s="73"/>
      <c r="I114" s="73"/>
      <c r="J114" s="116"/>
      <c r="K114" s="73"/>
      <c r="L114" s="94"/>
      <c r="M114" s="1071"/>
      <c r="N114" s="1032"/>
      <c r="O114" s="43"/>
      <c r="P114" s="43"/>
      <c r="Q114" s="43"/>
      <c r="R114" s="43"/>
      <c r="S114" s="43"/>
      <c r="T114" s="43"/>
      <c r="U114" s="43"/>
      <c r="V114" s="43"/>
      <c r="W114" s="43"/>
      <c r="X114" s="43"/>
      <c r="Y114" s="43"/>
      <c r="Z114" s="43"/>
      <c r="AA114" s="43"/>
      <c r="AB114" s="43"/>
      <c r="AC114" s="43"/>
    </row>
    <row r="115" spans="1:29" ht="12.75">
      <c r="A115" s="91"/>
      <c r="B115" s="101"/>
      <c r="C115" s="101"/>
      <c r="D115" s="101"/>
      <c r="E115" s="93"/>
      <c r="F115" s="94"/>
      <c r="G115" s="94"/>
      <c r="H115" s="101"/>
      <c r="I115" s="94"/>
      <c r="J115" s="116"/>
      <c r="K115" s="121"/>
      <c r="L115" s="80"/>
      <c r="M115" s="1032"/>
      <c r="N115" s="1032"/>
      <c r="O115" s="101"/>
      <c r="P115" s="101"/>
      <c r="Q115" s="101"/>
      <c r="R115" s="101"/>
      <c r="S115" s="101"/>
      <c r="T115" s="101"/>
      <c r="U115" s="101"/>
      <c r="V115" s="101"/>
      <c r="W115" s="101"/>
      <c r="X115" s="101"/>
      <c r="Y115" s="101"/>
      <c r="Z115" s="101"/>
      <c r="AA115" s="101"/>
      <c r="AB115" s="101"/>
      <c r="AC115" s="101"/>
    </row>
    <row r="116" spans="1:29" ht="12.75">
      <c r="A116" s="43"/>
      <c r="B116" s="43"/>
      <c r="C116" s="43"/>
      <c r="D116" s="43"/>
      <c r="E116" s="43"/>
      <c r="F116" s="43"/>
      <c r="G116" s="43"/>
      <c r="H116" s="43"/>
      <c r="I116" s="43"/>
      <c r="J116" s="44"/>
      <c r="K116" s="43"/>
      <c r="L116" s="43"/>
      <c r="M116" s="43"/>
      <c r="N116" s="43"/>
      <c r="O116" s="43"/>
      <c r="P116" s="43"/>
      <c r="Q116" s="43"/>
      <c r="R116" s="43"/>
      <c r="S116" s="43"/>
      <c r="T116" s="43"/>
      <c r="U116" s="43"/>
      <c r="V116" s="43"/>
      <c r="W116" s="43"/>
      <c r="X116" s="43"/>
      <c r="Y116" s="43"/>
      <c r="Z116" s="43"/>
      <c r="AA116" s="43"/>
      <c r="AB116" s="43"/>
      <c r="AC116" s="43"/>
    </row>
    <row r="117" spans="1:29" ht="34.5" customHeight="1">
      <c r="A117" s="119"/>
      <c r="B117" s="119"/>
      <c r="C117" s="119"/>
      <c r="D117" s="119"/>
      <c r="E117" s="119"/>
      <c r="F117" s="119"/>
      <c r="G117" s="119"/>
      <c r="H117" s="119"/>
      <c r="I117" s="119"/>
      <c r="J117" s="120"/>
      <c r="K117" s="119"/>
      <c r="L117" s="119"/>
      <c r="M117" s="119"/>
      <c r="N117" s="119"/>
      <c r="O117" s="119"/>
      <c r="P117" s="119"/>
      <c r="Q117" s="119"/>
      <c r="R117" s="119"/>
      <c r="S117" s="119"/>
      <c r="T117" s="119"/>
      <c r="U117" s="119"/>
      <c r="V117" s="119"/>
      <c r="W117" s="119"/>
      <c r="X117" s="119"/>
      <c r="Y117" s="119"/>
      <c r="Z117" s="119"/>
      <c r="AA117" s="119"/>
      <c r="AB117" s="119"/>
      <c r="AC117" s="119"/>
    </row>
    <row r="118" spans="1:29" ht="12.75">
      <c r="A118" s="94"/>
      <c r="B118" s="43"/>
      <c r="C118" s="43"/>
      <c r="D118" s="43"/>
      <c r="E118" s="43"/>
      <c r="F118" s="52"/>
      <c r="G118" s="52"/>
      <c r="H118" s="43"/>
      <c r="I118" s="43"/>
      <c r="J118" s="44"/>
      <c r="K118" s="43"/>
      <c r="L118" s="43"/>
      <c r="M118" s="43"/>
      <c r="N118" s="43"/>
      <c r="O118" s="43"/>
      <c r="P118" s="43"/>
      <c r="Q118" s="43"/>
      <c r="R118" s="43"/>
      <c r="S118" s="43"/>
      <c r="T118" s="43"/>
      <c r="U118" s="43"/>
      <c r="V118" s="43"/>
      <c r="W118" s="43"/>
      <c r="X118" s="43"/>
      <c r="Y118" s="43"/>
      <c r="Z118" s="43"/>
      <c r="AA118" s="43"/>
      <c r="AB118" s="43"/>
      <c r="AC118" s="43"/>
    </row>
    <row r="119" spans="1:29" ht="12.75">
      <c r="A119" s="43"/>
      <c r="B119" s="52"/>
      <c r="C119" s="43"/>
      <c r="D119" s="43"/>
      <c r="E119" s="43"/>
      <c r="F119" s="122"/>
      <c r="G119" s="122"/>
      <c r="H119" s="73"/>
      <c r="I119" s="43"/>
      <c r="J119" s="44"/>
      <c r="K119" s="43"/>
      <c r="L119" s="43"/>
      <c r="M119" s="43"/>
      <c r="N119" s="43"/>
      <c r="O119" s="43"/>
      <c r="P119" s="43"/>
      <c r="Q119" s="43"/>
      <c r="R119" s="43"/>
      <c r="S119" s="43"/>
      <c r="T119" s="43"/>
      <c r="U119" s="43"/>
      <c r="V119" s="43"/>
      <c r="W119" s="43"/>
      <c r="X119" s="43"/>
      <c r="Y119" s="43"/>
      <c r="Z119" s="43"/>
      <c r="AA119" s="43"/>
      <c r="AB119" s="43"/>
      <c r="AC119" s="43"/>
    </row>
    <row r="120" spans="1:29" ht="12.75">
      <c r="A120" s="43"/>
      <c r="B120" s="52"/>
      <c r="C120" s="43"/>
      <c r="D120" s="43"/>
      <c r="E120" s="43"/>
      <c r="F120" s="43"/>
      <c r="G120" s="43"/>
      <c r="H120" s="43"/>
      <c r="I120" s="43"/>
      <c r="J120" s="44"/>
      <c r="K120" s="43"/>
      <c r="L120" s="43"/>
      <c r="M120" s="43"/>
      <c r="N120" s="43"/>
      <c r="O120" s="43"/>
      <c r="P120" s="43"/>
      <c r="Q120" s="43"/>
      <c r="R120" s="43"/>
      <c r="S120" s="43"/>
      <c r="T120" s="43"/>
      <c r="U120" s="43"/>
      <c r="V120" s="43"/>
      <c r="W120" s="43"/>
      <c r="X120" s="43"/>
      <c r="Y120" s="43"/>
      <c r="Z120" s="43"/>
      <c r="AA120" s="43"/>
      <c r="AB120" s="43"/>
      <c r="AC120" s="43"/>
    </row>
    <row r="121" spans="1:29" ht="12.75">
      <c r="A121" s="43"/>
      <c r="B121" s="52"/>
      <c r="C121" s="43"/>
      <c r="D121" s="43"/>
      <c r="E121" s="52"/>
      <c r="F121" s="52"/>
      <c r="G121" s="43"/>
      <c r="H121" s="43"/>
      <c r="I121" s="43"/>
      <c r="J121" s="44"/>
      <c r="K121" s="43"/>
      <c r="L121" s="43"/>
      <c r="M121" s="43"/>
      <c r="N121" s="43"/>
      <c r="O121" s="43"/>
      <c r="P121" s="43"/>
      <c r="Q121" s="43"/>
      <c r="R121" s="43"/>
      <c r="S121" s="43"/>
      <c r="T121" s="43"/>
      <c r="U121" s="43"/>
      <c r="V121" s="43"/>
      <c r="W121" s="43"/>
      <c r="X121" s="43"/>
      <c r="Y121" s="43"/>
      <c r="Z121" s="43"/>
      <c r="AA121" s="43"/>
      <c r="AB121" s="43"/>
      <c r="AC121" s="43"/>
    </row>
    <row r="122" spans="1:29" ht="12.75">
      <c r="A122" s="43"/>
      <c r="B122" s="52"/>
      <c r="C122" s="52"/>
      <c r="D122" s="52"/>
      <c r="E122" s="43"/>
      <c r="F122" s="43"/>
      <c r="G122" s="43"/>
      <c r="H122" s="43"/>
      <c r="I122" s="43"/>
      <c r="J122" s="44"/>
      <c r="K122" s="43"/>
      <c r="L122" s="43"/>
      <c r="M122" s="43"/>
      <c r="N122" s="43"/>
      <c r="O122" s="43"/>
      <c r="P122" s="43"/>
      <c r="Q122" s="43"/>
      <c r="R122" s="43"/>
      <c r="S122" s="43"/>
      <c r="T122" s="43"/>
      <c r="U122" s="43"/>
      <c r="V122" s="43"/>
      <c r="W122" s="43"/>
      <c r="X122" s="43"/>
      <c r="Y122" s="43"/>
      <c r="Z122" s="43"/>
      <c r="AA122" s="43"/>
      <c r="AB122" s="43"/>
      <c r="AC122" s="43"/>
    </row>
    <row r="123" spans="1:29" ht="14.25" customHeight="1">
      <c r="A123" s="43"/>
      <c r="B123" s="52"/>
      <c r="C123" s="43"/>
      <c r="D123" s="43"/>
      <c r="E123" s="43"/>
      <c r="F123" s="52"/>
      <c r="G123" s="90"/>
      <c r="H123" s="43"/>
      <c r="I123" s="43"/>
      <c r="J123" s="44"/>
      <c r="K123" s="43"/>
      <c r="L123" s="43"/>
      <c r="M123" s="43"/>
      <c r="N123" s="43"/>
      <c r="O123" s="43"/>
      <c r="P123" s="43"/>
      <c r="Q123" s="43"/>
      <c r="R123" s="43"/>
      <c r="S123" s="43"/>
      <c r="T123" s="43"/>
      <c r="U123" s="43"/>
      <c r="V123" s="43"/>
      <c r="W123" s="43"/>
      <c r="X123" s="43"/>
      <c r="Y123" s="43"/>
      <c r="Z123" s="43"/>
      <c r="AA123" s="43"/>
      <c r="AB123" s="43"/>
      <c r="AC123" s="43"/>
    </row>
    <row r="124" spans="1:29" ht="14.25" customHeight="1">
      <c r="A124" s="43"/>
      <c r="B124" s="52"/>
      <c r="C124" s="43"/>
      <c r="D124" s="43"/>
      <c r="E124" s="43"/>
      <c r="F124" s="52"/>
      <c r="G124" s="43"/>
      <c r="H124" s="43"/>
      <c r="I124" s="43"/>
      <c r="J124" s="44"/>
      <c r="K124" s="43"/>
      <c r="L124" s="43"/>
      <c r="M124" s="43"/>
      <c r="N124" s="43"/>
      <c r="O124" s="43"/>
      <c r="P124" s="43"/>
      <c r="Q124" s="43"/>
      <c r="R124" s="43"/>
      <c r="S124" s="43"/>
      <c r="T124" s="43"/>
      <c r="U124" s="43"/>
      <c r="V124" s="43"/>
      <c r="W124" s="43"/>
      <c r="X124" s="43"/>
      <c r="Y124" s="43"/>
      <c r="Z124" s="43"/>
      <c r="AA124" s="43"/>
      <c r="AB124" s="43"/>
      <c r="AC124" s="43"/>
    </row>
    <row r="125" spans="1:29" ht="14.25" customHeight="1">
      <c r="A125" s="43"/>
      <c r="B125" s="52"/>
      <c r="C125" s="90"/>
      <c r="D125" s="90"/>
      <c r="E125" s="43"/>
      <c r="F125" s="52"/>
      <c r="G125" s="43"/>
      <c r="H125" s="43"/>
      <c r="I125" s="43"/>
      <c r="J125" s="44"/>
      <c r="K125" s="43"/>
      <c r="L125" s="43"/>
      <c r="M125" s="43"/>
      <c r="N125" s="43"/>
      <c r="O125" s="43"/>
      <c r="P125" s="43"/>
      <c r="Q125" s="43"/>
      <c r="R125" s="43"/>
      <c r="S125" s="43"/>
      <c r="T125" s="43"/>
      <c r="U125" s="43"/>
      <c r="V125" s="43"/>
      <c r="W125" s="43"/>
      <c r="X125" s="43"/>
      <c r="Y125" s="43"/>
      <c r="Z125" s="43"/>
      <c r="AA125" s="43"/>
      <c r="AB125" s="43"/>
      <c r="AC125" s="43"/>
    </row>
    <row r="126" spans="1:29" ht="14.25" customHeight="1">
      <c r="A126" s="43"/>
      <c r="B126" s="52"/>
      <c r="C126" s="52"/>
      <c r="D126" s="52"/>
      <c r="E126" s="43"/>
      <c r="F126" s="43"/>
      <c r="G126" s="43"/>
      <c r="H126" s="43"/>
      <c r="I126" s="43"/>
      <c r="J126" s="44"/>
      <c r="K126" s="43"/>
      <c r="L126" s="43"/>
      <c r="M126" s="43"/>
      <c r="N126" s="43"/>
      <c r="O126" s="43"/>
      <c r="P126" s="43"/>
      <c r="Q126" s="43"/>
      <c r="R126" s="43"/>
      <c r="S126" s="43"/>
      <c r="T126" s="43"/>
      <c r="U126" s="43"/>
      <c r="V126" s="43"/>
      <c r="W126" s="43"/>
      <c r="X126" s="43"/>
      <c r="Y126" s="43"/>
      <c r="Z126" s="43"/>
      <c r="AA126" s="43"/>
      <c r="AB126" s="43"/>
      <c r="AC126" s="43"/>
    </row>
    <row r="127" spans="1:29" ht="14.25" customHeight="1">
      <c r="A127" s="43"/>
      <c r="B127" s="52"/>
      <c r="C127" s="43"/>
      <c r="D127" s="43"/>
      <c r="E127" s="43"/>
      <c r="F127" s="43"/>
      <c r="G127" s="43"/>
      <c r="H127" s="43"/>
      <c r="I127" s="43"/>
      <c r="J127" s="44"/>
      <c r="K127" s="43"/>
      <c r="L127" s="43"/>
      <c r="M127" s="43"/>
      <c r="N127" s="43"/>
      <c r="O127" s="43"/>
      <c r="P127" s="43"/>
      <c r="Q127" s="43"/>
      <c r="R127" s="43"/>
      <c r="S127" s="43"/>
      <c r="T127" s="43"/>
      <c r="U127" s="43"/>
      <c r="V127" s="43"/>
      <c r="W127" s="43"/>
      <c r="X127" s="43"/>
      <c r="Y127" s="43"/>
      <c r="Z127" s="43"/>
      <c r="AA127" s="43"/>
      <c r="AB127" s="43"/>
      <c r="AC127" s="43"/>
    </row>
    <row r="128" spans="1:29" ht="14.25" customHeight="1">
      <c r="A128" s="43"/>
      <c r="B128" s="52"/>
      <c r="C128" s="43"/>
      <c r="D128" s="43"/>
      <c r="E128" s="43"/>
      <c r="F128" s="43"/>
      <c r="G128" s="43"/>
      <c r="H128" s="43"/>
      <c r="I128" s="43"/>
      <c r="J128" s="44"/>
      <c r="K128" s="43"/>
      <c r="L128" s="43"/>
      <c r="M128" s="43"/>
      <c r="N128" s="43"/>
      <c r="O128" s="43"/>
      <c r="P128" s="43"/>
      <c r="Q128" s="43"/>
      <c r="R128" s="43"/>
      <c r="S128" s="43"/>
      <c r="T128" s="43"/>
      <c r="U128" s="43"/>
      <c r="V128" s="43"/>
      <c r="W128" s="43"/>
      <c r="X128" s="43"/>
      <c r="Y128" s="43"/>
      <c r="Z128" s="43"/>
      <c r="AA128" s="43"/>
      <c r="AB128" s="43"/>
      <c r="AC128" s="43"/>
    </row>
    <row r="129" spans="1:29" ht="14.25" customHeight="1">
      <c r="A129" s="43"/>
      <c r="B129" s="52"/>
      <c r="C129" s="43"/>
      <c r="D129" s="43"/>
      <c r="E129" s="43"/>
      <c r="F129" s="43"/>
      <c r="G129" s="43"/>
      <c r="H129" s="43"/>
      <c r="I129" s="43"/>
      <c r="J129" s="44"/>
      <c r="K129" s="43"/>
      <c r="L129" s="43"/>
      <c r="M129" s="43"/>
      <c r="N129" s="43"/>
      <c r="O129" s="43"/>
      <c r="P129" s="43"/>
      <c r="Q129" s="43"/>
      <c r="R129" s="43"/>
      <c r="S129" s="43"/>
      <c r="T129" s="43"/>
      <c r="U129" s="43"/>
      <c r="V129" s="43"/>
      <c r="W129" s="43"/>
      <c r="X129" s="43"/>
      <c r="Y129" s="43"/>
      <c r="Z129" s="43"/>
      <c r="AA129" s="43"/>
      <c r="AB129" s="43"/>
      <c r="AC129" s="43"/>
    </row>
    <row r="130" spans="1:29" ht="12.75">
      <c r="A130" s="43"/>
      <c r="B130" s="52"/>
      <c r="C130" s="52"/>
      <c r="D130" s="52"/>
      <c r="E130" s="43"/>
      <c r="F130" s="43"/>
      <c r="G130" s="43"/>
      <c r="H130" s="43"/>
      <c r="I130" s="43"/>
      <c r="J130" s="44"/>
      <c r="K130" s="43"/>
      <c r="L130" s="43"/>
      <c r="M130" s="43"/>
      <c r="N130" s="43"/>
      <c r="O130" s="43"/>
      <c r="P130" s="43"/>
      <c r="Q130" s="43"/>
      <c r="R130" s="43"/>
      <c r="S130" s="43"/>
      <c r="T130" s="43"/>
      <c r="U130" s="43"/>
      <c r="V130" s="43"/>
      <c r="W130" s="43"/>
      <c r="X130" s="43"/>
      <c r="Y130" s="43"/>
      <c r="Z130" s="43"/>
      <c r="AA130" s="43"/>
      <c r="AB130" s="43"/>
      <c r="AC130" s="43"/>
    </row>
    <row r="131" spans="1:29" ht="14.25" customHeight="1">
      <c r="A131" s="43"/>
      <c r="B131" s="52"/>
      <c r="C131" s="43"/>
      <c r="D131" s="43"/>
      <c r="E131" s="43"/>
      <c r="F131" s="43"/>
      <c r="G131" s="43"/>
      <c r="H131" s="43"/>
      <c r="I131" s="43"/>
      <c r="J131" s="44"/>
      <c r="K131" s="43"/>
      <c r="L131" s="43"/>
      <c r="M131" s="43"/>
      <c r="N131" s="43"/>
      <c r="O131" s="43"/>
      <c r="P131" s="43"/>
      <c r="Q131" s="43"/>
      <c r="R131" s="43"/>
      <c r="S131" s="43"/>
      <c r="T131" s="43"/>
      <c r="U131" s="43"/>
      <c r="V131" s="43"/>
      <c r="W131" s="43"/>
      <c r="X131" s="43"/>
      <c r="Y131" s="43"/>
      <c r="Z131" s="43"/>
      <c r="AA131" s="43"/>
      <c r="AB131" s="43"/>
      <c r="AC131" s="43"/>
    </row>
    <row r="132" spans="1:29" ht="12.75">
      <c r="A132" s="43"/>
      <c r="B132" s="43"/>
      <c r="C132" s="43"/>
      <c r="D132" s="43"/>
      <c r="E132" s="43"/>
      <c r="F132" s="43"/>
      <c r="G132" s="43"/>
      <c r="H132" s="43"/>
      <c r="I132" s="43"/>
      <c r="J132" s="44"/>
      <c r="K132" s="43"/>
      <c r="L132" s="43"/>
      <c r="M132" s="43"/>
      <c r="N132" s="43"/>
      <c r="O132" s="43"/>
      <c r="P132" s="43"/>
      <c r="Q132" s="43"/>
      <c r="R132" s="43"/>
      <c r="S132" s="43"/>
      <c r="T132" s="43"/>
      <c r="U132" s="43"/>
      <c r="V132" s="43"/>
      <c r="W132" s="43"/>
      <c r="X132" s="43"/>
      <c r="Y132" s="43"/>
      <c r="Z132" s="43"/>
      <c r="AA132" s="43"/>
      <c r="AB132" s="43"/>
      <c r="AC132" s="43"/>
    </row>
    <row r="133" spans="1:29" ht="12.75">
      <c r="A133" s="43"/>
      <c r="B133" s="43"/>
      <c r="C133" s="43"/>
      <c r="D133" s="43"/>
      <c r="E133" s="43"/>
      <c r="F133" s="43"/>
      <c r="G133" s="43"/>
      <c r="H133" s="43"/>
      <c r="I133" s="43"/>
      <c r="J133" s="44"/>
      <c r="K133" s="43"/>
      <c r="L133" s="43"/>
      <c r="M133" s="43"/>
      <c r="N133" s="43"/>
      <c r="O133" s="43"/>
      <c r="P133" s="43"/>
      <c r="Q133" s="43"/>
      <c r="R133" s="43"/>
      <c r="S133" s="43"/>
      <c r="T133" s="43"/>
      <c r="U133" s="43"/>
      <c r="V133" s="43"/>
      <c r="W133" s="43"/>
      <c r="X133" s="43"/>
      <c r="Y133" s="43"/>
      <c r="Z133" s="43"/>
      <c r="AA133" s="43"/>
      <c r="AB133" s="43"/>
      <c r="AC133" s="43"/>
    </row>
    <row r="134" spans="1:29" ht="12.75">
      <c r="A134" s="43"/>
      <c r="B134" s="43"/>
      <c r="C134" s="43"/>
      <c r="D134" s="43"/>
      <c r="E134" s="43"/>
      <c r="F134" s="43"/>
      <c r="G134" s="43"/>
      <c r="H134" s="43"/>
      <c r="I134" s="43"/>
      <c r="J134" s="44"/>
      <c r="K134" s="43"/>
      <c r="L134" s="43"/>
      <c r="M134" s="43"/>
      <c r="N134" s="43"/>
      <c r="O134" s="43"/>
      <c r="P134" s="43"/>
      <c r="Q134" s="43"/>
      <c r="R134" s="43"/>
      <c r="S134" s="43"/>
      <c r="T134" s="43"/>
      <c r="U134" s="43"/>
      <c r="V134" s="43"/>
      <c r="W134" s="43"/>
      <c r="X134" s="43"/>
      <c r="Y134" s="43"/>
      <c r="Z134" s="43"/>
      <c r="AA134" s="43"/>
      <c r="AB134" s="43"/>
      <c r="AC134" s="43"/>
    </row>
    <row r="135" spans="1:29" ht="18">
      <c r="A135" s="94"/>
      <c r="B135" s="80"/>
      <c r="C135" s="18"/>
      <c r="D135" s="18"/>
      <c r="E135" s="52"/>
      <c r="F135" s="73"/>
      <c r="G135" s="52"/>
      <c r="H135" s="97"/>
      <c r="I135" s="94"/>
      <c r="J135" s="88"/>
      <c r="K135" s="123"/>
      <c r="L135" s="43"/>
      <c r="M135" s="43"/>
      <c r="N135" s="43"/>
      <c r="O135" s="43"/>
      <c r="P135" s="43"/>
      <c r="Q135" s="43"/>
      <c r="R135" s="43"/>
      <c r="S135" s="43"/>
      <c r="T135" s="43"/>
      <c r="U135" s="43"/>
      <c r="V135" s="43"/>
      <c r="W135" s="43"/>
      <c r="X135" s="43"/>
      <c r="Y135" s="43"/>
      <c r="Z135" s="43"/>
      <c r="AA135" s="43"/>
      <c r="AB135" s="43"/>
      <c r="AC135" s="43"/>
    </row>
    <row r="136" spans="1:29" ht="12.75">
      <c r="A136" s="43"/>
      <c r="B136" s="43"/>
      <c r="C136" s="43"/>
      <c r="D136" s="43"/>
      <c r="E136" s="43"/>
      <c r="F136" s="43"/>
      <c r="G136" s="43"/>
      <c r="H136" s="43"/>
      <c r="I136" s="43"/>
      <c r="J136" s="44"/>
      <c r="K136" s="43"/>
      <c r="L136" s="43"/>
      <c r="M136" s="43"/>
      <c r="N136" s="43"/>
      <c r="O136" s="43"/>
      <c r="P136" s="43"/>
      <c r="Q136" s="43"/>
      <c r="R136" s="43"/>
      <c r="S136" s="43"/>
      <c r="T136" s="43"/>
      <c r="U136" s="43"/>
      <c r="V136" s="43"/>
      <c r="W136" s="43"/>
      <c r="X136" s="43"/>
      <c r="Y136" s="43"/>
      <c r="Z136" s="43"/>
      <c r="AA136" s="43"/>
      <c r="AB136" s="43"/>
      <c r="AC136" s="43"/>
    </row>
    <row r="137" spans="1:29" ht="12.75">
      <c r="A137" s="124"/>
      <c r="B137" s="124"/>
      <c r="C137" s="124"/>
      <c r="D137" s="124"/>
      <c r="E137" s="124"/>
      <c r="F137" s="124"/>
      <c r="G137" s="124"/>
      <c r="H137" s="124"/>
      <c r="I137" s="124"/>
      <c r="J137" s="125"/>
      <c r="K137" s="124"/>
      <c r="L137" s="124"/>
      <c r="M137" s="43"/>
      <c r="N137" s="43"/>
      <c r="O137" s="43"/>
      <c r="P137" s="43"/>
      <c r="Q137" s="43"/>
      <c r="R137" s="43"/>
      <c r="S137" s="43"/>
      <c r="T137" s="43"/>
      <c r="U137" s="43"/>
      <c r="V137" s="43"/>
      <c r="W137" s="43"/>
      <c r="X137" s="43"/>
      <c r="Y137" s="43"/>
      <c r="Z137" s="43"/>
      <c r="AA137" s="43"/>
      <c r="AB137" s="43"/>
      <c r="AC137" s="43"/>
    </row>
    <row r="138" spans="1:29" ht="18">
      <c r="A138" s="126"/>
      <c r="B138" s="127"/>
      <c r="C138" s="128"/>
      <c r="D138" s="128"/>
      <c r="E138" s="129"/>
      <c r="F138" s="130"/>
      <c r="G138" s="124"/>
      <c r="H138" s="131"/>
      <c r="I138" s="126"/>
      <c r="J138" s="132"/>
      <c r="K138" s="133"/>
      <c r="L138" s="124"/>
      <c r="M138" s="124"/>
      <c r="N138" s="43"/>
      <c r="O138" s="43"/>
      <c r="P138" s="43"/>
      <c r="Q138" s="43"/>
      <c r="R138" s="43"/>
      <c r="S138" s="43"/>
      <c r="T138" s="43"/>
      <c r="U138" s="43"/>
      <c r="V138" s="43"/>
      <c r="W138" s="43"/>
      <c r="X138" s="43"/>
      <c r="Y138" s="43"/>
      <c r="Z138" s="43"/>
      <c r="AA138" s="43"/>
      <c r="AB138" s="43"/>
      <c r="AC138" s="43"/>
    </row>
    <row r="139" spans="1:29" ht="12.75">
      <c r="A139" s="124"/>
      <c r="B139" s="124"/>
      <c r="C139" s="124"/>
      <c r="D139" s="124"/>
      <c r="E139" s="124"/>
      <c r="F139" s="124"/>
      <c r="G139" s="124"/>
      <c r="H139" s="124"/>
      <c r="I139" s="124"/>
      <c r="J139" s="125"/>
      <c r="K139" s="124"/>
      <c r="L139" s="124"/>
      <c r="M139" s="43"/>
      <c r="N139" s="43"/>
      <c r="O139" s="43"/>
      <c r="P139" s="43"/>
      <c r="Q139" s="43"/>
      <c r="R139" s="43"/>
      <c r="S139" s="43"/>
      <c r="T139" s="43"/>
      <c r="U139" s="43"/>
      <c r="V139" s="43"/>
      <c r="W139" s="43"/>
      <c r="X139" s="43"/>
      <c r="Y139" s="43"/>
      <c r="Z139" s="43"/>
      <c r="AA139" s="43"/>
      <c r="AB139" s="43"/>
      <c r="AC139" s="43"/>
    </row>
    <row r="140" spans="1:29" ht="12.75">
      <c r="A140" s="43"/>
      <c r="B140" s="43"/>
      <c r="C140" s="43"/>
      <c r="D140" s="43"/>
      <c r="E140" s="43"/>
      <c r="F140" s="43"/>
      <c r="G140" s="43"/>
      <c r="H140" s="43"/>
      <c r="I140" s="43"/>
      <c r="J140" s="44"/>
      <c r="K140" s="43"/>
      <c r="L140" s="43"/>
      <c r="M140" s="43"/>
      <c r="N140" s="43"/>
      <c r="O140" s="43"/>
      <c r="P140" s="43"/>
      <c r="Q140" s="43"/>
      <c r="R140" s="43"/>
      <c r="S140" s="43"/>
      <c r="T140" s="43"/>
      <c r="U140" s="43"/>
      <c r="V140" s="43"/>
      <c r="W140" s="43"/>
      <c r="X140" s="43"/>
      <c r="Y140" s="43"/>
      <c r="Z140" s="43"/>
      <c r="AA140" s="43"/>
      <c r="AB140" s="43"/>
      <c r="AC140" s="43"/>
    </row>
    <row r="141" spans="1:29" ht="12.75">
      <c r="A141" s="43"/>
      <c r="B141" s="43"/>
      <c r="C141" s="43"/>
      <c r="D141" s="43"/>
      <c r="E141" s="43"/>
      <c r="F141" s="43"/>
      <c r="G141" s="43"/>
      <c r="H141" s="43"/>
      <c r="I141" s="43"/>
      <c r="J141" s="44"/>
      <c r="K141" s="43"/>
      <c r="L141" s="43"/>
      <c r="M141" s="43"/>
      <c r="N141" s="43"/>
      <c r="O141" s="43"/>
      <c r="P141" s="43"/>
      <c r="Q141" s="43"/>
      <c r="R141" s="43"/>
      <c r="S141" s="43"/>
      <c r="T141" s="43"/>
      <c r="U141" s="43"/>
      <c r="V141" s="43"/>
      <c r="W141" s="43"/>
      <c r="X141" s="43"/>
      <c r="Y141" s="43"/>
      <c r="Z141" s="43"/>
      <c r="AA141" s="43"/>
      <c r="AB141" s="43"/>
      <c r="AC141" s="43"/>
    </row>
    <row r="142" spans="1:29" ht="12.75">
      <c r="A142" s="43"/>
      <c r="B142" s="43"/>
      <c r="C142" s="43"/>
      <c r="D142" s="43"/>
      <c r="E142" s="43"/>
      <c r="F142" s="43"/>
      <c r="G142" s="43"/>
      <c r="H142" s="43"/>
      <c r="I142" s="43"/>
      <c r="J142" s="44"/>
      <c r="K142" s="43"/>
      <c r="L142" s="43"/>
      <c r="M142" s="43"/>
      <c r="N142" s="43"/>
      <c r="O142" s="43"/>
      <c r="P142" s="43"/>
      <c r="Q142" s="43"/>
      <c r="R142" s="43"/>
      <c r="S142" s="43"/>
      <c r="T142" s="43"/>
      <c r="U142" s="43"/>
      <c r="V142" s="43"/>
      <c r="W142" s="43"/>
      <c r="X142" s="43"/>
      <c r="Y142" s="43"/>
      <c r="Z142" s="43"/>
      <c r="AA142" s="43"/>
      <c r="AB142" s="43"/>
      <c r="AC142" s="43"/>
    </row>
    <row r="143" spans="1:29" ht="12.75">
      <c r="A143" s="43"/>
      <c r="B143" s="43"/>
      <c r="C143" s="43"/>
      <c r="D143" s="43"/>
      <c r="E143" s="43"/>
      <c r="F143" s="43"/>
      <c r="G143" s="43"/>
      <c r="H143" s="43"/>
      <c r="I143" s="43"/>
      <c r="J143" s="44"/>
      <c r="K143" s="43"/>
      <c r="L143" s="43"/>
      <c r="M143" s="43"/>
      <c r="N143" s="43"/>
      <c r="O143" s="43"/>
      <c r="P143" s="43"/>
      <c r="Q143" s="43"/>
      <c r="R143" s="43"/>
      <c r="S143" s="43"/>
      <c r="T143" s="43"/>
      <c r="U143" s="43"/>
      <c r="V143" s="43"/>
      <c r="W143" s="43"/>
      <c r="X143" s="43"/>
      <c r="Y143" s="43"/>
      <c r="Z143" s="43"/>
      <c r="AA143" s="43"/>
      <c r="AB143" s="43"/>
      <c r="AC143" s="43"/>
    </row>
    <row r="144" spans="1:29" ht="12.75">
      <c r="A144" s="43"/>
      <c r="B144" s="43"/>
      <c r="C144" s="43"/>
      <c r="D144" s="43"/>
      <c r="E144" s="43"/>
      <c r="F144" s="43"/>
      <c r="G144" s="43"/>
      <c r="H144" s="43"/>
      <c r="I144" s="43"/>
      <c r="J144" s="44"/>
      <c r="K144" s="43"/>
      <c r="L144" s="43"/>
      <c r="M144" s="43"/>
      <c r="N144" s="43"/>
      <c r="O144" s="43"/>
      <c r="P144" s="43"/>
      <c r="Q144" s="43"/>
      <c r="R144" s="43"/>
      <c r="S144" s="43"/>
      <c r="T144" s="43"/>
      <c r="U144" s="43"/>
      <c r="V144" s="43"/>
      <c r="W144" s="43"/>
      <c r="X144" s="43"/>
      <c r="Y144" s="43"/>
      <c r="Z144" s="43"/>
      <c r="AA144" s="43"/>
      <c r="AB144" s="43"/>
      <c r="AC144" s="43"/>
    </row>
    <row r="145" spans="1:29" ht="12.75">
      <c r="A145" s="43"/>
      <c r="B145" s="43"/>
      <c r="C145" s="43"/>
      <c r="D145" s="43"/>
      <c r="E145" s="43"/>
      <c r="F145" s="43"/>
      <c r="G145" s="43"/>
      <c r="H145" s="43"/>
      <c r="I145" s="43"/>
      <c r="J145" s="44"/>
      <c r="K145" s="43"/>
      <c r="L145" s="43"/>
      <c r="M145" s="43"/>
      <c r="N145" s="43"/>
      <c r="O145" s="43"/>
      <c r="P145" s="43"/>
      <c r="Q145" s="43"/>
      <c r="R145" s="43"/>
      <c r="S145" s="43"/>
      <c r="T145" s="43"/>
      <c r="U145" s="43"/>
      <c r="V145" s="43"/>
      <c r="W145" s="43"/>
      <c r="X145" s="43"/>
      <c r="Y145" s="43"/>
      <c r="Z145" s="43"/>
      <c r="AA145" s="43"/>
      <c r="AB145" s="43"/>
      <c r="AC145" s="43"/>
    </row>
    <row r="146" spans="1:29" ht="12.75">
      <c r="A146" s="43"/>
      <c r="B146" s="43"/>
      <c r="C146" s="43"/>
      <c r="D146" s="43"/>
      <c r="E146" s="43"/>
      <c r="F146" s="43"/>
      <c r="G146" s="43"/>
      <c r="H146" s="43"/>
      <c r="I146" s="43"/>
      <c r="J146" s="44"/>
      <c r="K146" s="43"/>
      <c r="L146" s="43"/>
      <c r="M146" s="43"/>
      <c r="N146" s="43"/>
      <c r="O146" s="43"/>
      <c r="P146" s="43"/>
      <c r="Q146" s="43"/>
      <c r="R146" s="43"/>
      <c r="S146" s="43"/>
      <c r="T146" s="43"/>
      <c r="U146" s="43"/>
      <c r="V146" s="43"/>
      <c r="W146" s="43"/>
      <c r="X146" s="43"/>
      <c r="Y146" s="43"/>
      <c r="Z146" s="43"/>
      <c r="AA146" s="43"/>
      <c r="AB146" s="43"/>
      <c r="AC146" s="43"/>
    </row>
    <row r="147" spans="1:29" ht="12.75">
      <c r="A147" s="43"/>
      <c r="B147" s="43"/>
      <c r="C147" s="43"/>
      <c r="D147" s="43"/>
      <c r="E147" s="43"/>
      <c r="F147" s="43"/>
      <c r="G147" s="43"/>
      <c r="H147" s="43"/>
      <c r="I147" s="43"/>
      <c r="J147" s="44"/>
      <c r="K147" s="43"/>
      <c r="L147" s="43"/>
      <c r="M147" s="43"/>
      <c r="N147" s="43"/>
      <c r="O147" s="43"/>
      <c r="P147" s="43"/>
      <c r="Q147" s="43"/>
      <c r="R147" s="43"/>
      <c r="S147" s="43"/>
      <c r="T147" s="43"/>
      <c r="U147" s="43"/>
      <c r="V147" s="43"/>
      <c r="W147" s="43"/>
      <c r="X147" s="43"/>
      <c r="Y147" s="43"/>
      <c r="Z147" s="43"/>
      <c r="AA147" s="43"/>
      <c r="AB147" s="43"/>
      <c r="AC147" s="43"/>
    </row>
    <row r="148" spans="1:29" ht="12.75">
      <c r="A148" s="43"/>
      <c r="B148" s="43"/>
      <c r="C148" s="43"/>
      <c r="D148" s="43"/>
      <c r="E148" s="43"/>
      <c r="F148" s="43"/>
      <c r="G148" s="43"/>
      <c r="H148" s="43"/>
      <c r="I148" s="43"/>
      <c r="J148" s="44"/>
      <c r="K148" s="43"/>
      <c r="L148" s="43"/>
      <c r="M148" s="43"/>
      <c r="N148" s="43"/>
      <c r="O148" s="43"/>
      <c r="P148" s="43"/>
      <c r="Q148" s="43"/>
      <c r="R148" s="43"/>
      <c r="S148" s="43"/>
      <c r="T148" s="43"/>
      <c r="U148" s="43"/>
      <c r="V148" s="43"/>
      <c r="W148" s="43"/>
      <c r="X148" s="43"/>
      <c r="Y148" s="43"/>
      <c r="Z148" s="43"/>
      <c r="AA148" s="43"/>
      <c r="AB148" s="43"/>
      <c r="AC148" s="43"/>
    </row>
    <row r="149" spans="1:29" ht="12.75">
      <c r="A149" s="43"/>
      <c r="B149" s="43"/>
      <c r="C149" s="43"/>
      <c r="D149" s="43"/>
      <c r="E149" s="43"/>
      <c r="F149" s="43"/>
      <c r="G149" s="43"/>
      <c r="H149" s="43"/>
      <c r="I149" s="43"/>
      <c r="J149" s="44"/>
      <c r="K149" s="43"/>
      <c r="L149" s="43"/>
      <c r="M149" s="43"/>
      <c r="N149" s="43"/>
      <c r="O149" s="43"/>
      <c r="P149" s="43"/>
      <c r="Q149" s="43"/>
      <c r="R149" s="43"/>
      <c r="S149" s="43"/>
      <c r="T149" s="43"/>
      <c r="U149" s="43"/>
      <c r="V149" s="43"/>
      <c r="W149" s="43"/>
      <c r="X149" s="43"/>
      <c r="Y149" s="43"/>
      <c r="Z149" s="43"/>
      <c r="AA149" s="43"/>
      <c r="AB149" s="43"/>
      <c r="AC149" s="43"/>
    </row>
    <row r="150" spans="1:29" ht="12.75">
      <c r="A150" s="43"/>
      <c r="B150" s="43"/>
      <c r="C150" s="43"/>
      <c r="D150" s="43"/>
      <c r="E150" s="43"/>
      <c r="F150" s="43"/>
      <c r="G150" s="43"/>
      <c r="H150" s="43"/>
      <c r="I150" s="43"/>
      <c r="J150" s="44"/>
      <c r="K150" s="43"/>
      <c r="L150" s="43"/>
      <c r="M150" s="43"/>
      <c r="N150" s="43"/>
      <c r="O150" s="43"/>
      <c r="P150" s="43"/>
      <c r="Q150" s="43"/>
      <c r="R150" s="43"/>
      <c r="S150" s="43"/>
      <c r="T150" s="43"/>
      <c r="U150" s="43"/>
      <c r="V150" s="43"/>
      <c r="W150" s="43"/>
      <c r="X150" s="43"/>
      <c r="Y150" s="43"/>
      <c r="Z150" s="43"/>
      <c r="AA150" s="43"/>
      <c r="AB150" s="43"/>
      <c r="AC150" s="43"/>
    </row>
    <row r="151" spans="1:29" ht="12.75">
      <c r="A151" s="43"/>
      <c r="B151" s="43"/>
      <c r="C151" s="43"/>
      <c r="D151" s="43"/>
      <c r="E151" s="43"/>
      <c r="F151" s="43"/>
      <c r="G151" s="43"/>
      <c r="H151" s="43"/>
      <c r="I151" s="43"/>
      <c r="J151" s="44"/>
      <c r="K151" s="43"/>
      <c r="L151" s="43"/>
      <c r="M151" s="43"/>
      <c r="N151" s="43"/>
      <c r="O151" s="43"/>
      <c r="P151" s="43"/>
      <c r="Q151" s="43"/>
      <c r="R151" s="43"/>
      <c r="S151" s="43"/>
      <c r="T151" s="43"/>
      <c r="U151" s="43"/>
      <c r="V151" s="43"/>
      <c r="W151" s="43"/>
      <c r="X151" s="43"/>
      <c r="Y151" s="43"/>
      <c r="Z151" s="43"/>
      <c r="AA151" s="43"/>
      <c r="AB151" s="43"/>
      <c r="AC151" s="43"/>
    </row>
    <row r="152" spans="1:29" ht="12.75">
      <c r="A152" s="43"/>
      <c r="B152" s="43"/>
      <c r="C152" s="43"/>
      <c r="D152" s="43"/>
      <c r="E152" s="43"/>
      <c r="F152" s="43"/>
      <c r="G152" s="43"/>
      <c r="H152" s="43"/>
      <c r="I152" s="43"/>
      <c r="J152" s="44"/>
      <c r="K152" s="43"/>
      <c r="L152" s="43"/>
      <c r="M152" s="43"/>
      <c r="N152" s="43"/>
      <c r="O152" s="43"/>
      <c r="P152" s="43"/>
      <c r="Q152" s="43"/>
      <c r="R152" s="43"/>
      <c r="S152" s="43"/>
      <c r="T152" s="43"/>
      <c r="U152" s="43"/>
      <c r="V152" s="43"/>
      <c r="W152" s="43"/>
      <c r="X152" s="43"/>
      <c r="Y152" s="43"/>
      <c r="Z152" s="43"/>
      <c r="AA152" s="43"/>
      <c r="AB152" s="43"/>
      <c r="AC152" s="43"/>
    </row>
    <row r="153" spans="1:29" ht="12.75">
      <c r="A153" s="43"/>
      <c r="B153" s="43"/>
      <c r="C153" s="43"/>
      <c r="D153" s="43"/>
      <c r="E153" s="43"/>
      <c r="F153" s="43"/>
      <c r="G153" s="43"/>
      <c r="H153" s="43"/>
      <c r="I153" s="43"/>
      <c r="J153" s="44"/>
      <c r="K153" s="43"/>
      <c r="L153" s="43"/>
      <c r="M153" s="43"/>
      <c r="N153" s="43"/>
      <c r="O153" s="43"/>
      <c r="P153" s="43"/>
      <c r="Q153" s="43"/>
      <c r="R153" s="43"/>
      <c r="S153" s="43"/>
      <c r="T153" s="43"/>
      <c r="U153" s="43"/>
      <c r="V153" s="43"/>
      <c r="W153" s="43"/>
      <c r="X153" s="43"/>
      <c r="Y153" s="43"/>
      <c r="Z153" s="43"/>
      <c r="AA153" s="43"/>
      <c r="AB153" s="43"/>
      <c r="AC153" s="43"/>
    </row>
    <row r="154" spans="1:29" ht="12.75">
      <c r="A154" s="43"/>
      <c r="B154" s="43"/>
      <c r="C154" s="43"/>
      <c r="D154" s="43"/>
      <c r="E154" s="43"/>
      <c r="F154" s="43"/>
      <c r="G154" s="43"/>
      <c r="H154" s="43"/>
      <c r="I154" s="43"/>
      <c r="J154" s="44"/>
      <c r="K154" s="43"/>
      <c r="L154" s="43"/>
      <c r="M154" s="43"/>
      <c r="N154" s="43"/>
      <c r="O154" s="43"/>
      <c r="P154" s="43"/>
      <c r="Q154" s="43"/>
      <c r="R154" s="43"/>
      <c r="S154" s="43"/>
      <c r="T154" s="43"/>
      <c r="U154" s="43"/>
      <c r="V154" s="43"/>
      <c r="W154" s="43"/>
      <c r="X154" s="43"/>
      <c r="Y154" s="43"/>
      <c r="Z154" s="43"/>
      <c r="AA154" s="43"/>
      <c r="AB154" s="43"/>
      <c r="AC154" s="43"/>
    </row>
    <row r="155" spans="1:29" ht="12.75">
      <c r="A155" s="43"/>
      <c r="B155" s="43"/>
      <c r="C155" s="43"/>
      <c r="D155" s="43"/>
      <c r="E155" s="43"/>
      <c r="F155" s="43"/>
      <c r="G155" s="43"/>
      <c r="H155" s="43"/>
      <c r="I155" s="43"/>
      <c r="J155" s="44"/>
      <c r="K155" s="43"/>
      <c r="L155" s="43"/>
      <c r="M155" s="43"/>
      <c r="N155" s="43"/>
      <c r="O155" s="43"/>
      <c r="P155" s="43"/>
      <c r="Q155" s="43"/>
      <c r="R155" s="43"/>
      <c r="S155" s="43"/>
      <c r="T155" s="43"/>
      <c r="U155" s="43"/>
      <c r="V155" s="43"/>
      <c r="W155" s="43"/>
      <c r="X155" s="43"/>
      <c r="Y155" s="43"/>
      <c r="Z155" s="43"/>
      <c r="AA155" s="43"/>
      <c r="AB155" s="43"/>
      <c r="AC155" s="43"/>
    </row>
    <row r="156" spans="1:29" ht="12.75">
      <c r="A156" s="43"/>
      <c r="B156" s="43"/>
      <c r="C156" s="43"/>
      <c r="D156" s="43"/>
      <c r="E156" s="43"/>
      <c r="F156" s="43"/>
      <c r="G156" s="43"/>
      <c r="H156" s="43"/>
      <c r="I156" s="43"/>
      <c r="J156" s="44"/>
      <c r="K156" s="43"/>
      <c r="L156" s="43"/>
      <c r="M156" s="43"/>
      <c r="N156" s="43"/>
      <c r="O156" s="43"/>
      <c r="P156" s="43"/>
      <c r="Q156" s="43"/>
      <c r="R156" s="43"/>
      <c r="S156" s="43"/>
      <c r="T156" s="43"/>
      <c r="U156" s="43"/>
      <c r="V156" s="43"/>
      <c r="W156" s="43"/>
      <c r="X156" s="43"/>
      <c r="Y156" s="43"/>
      <c r="Z156" s="43"/>
      <c r="AA156" s="43"/>
      <c r="AB156" s="43"/>
      <c r="AC156" s="43"/>
    </row>
    <row r="157" spans="1:29" ht="12.75">
      <c r="A157" s="43"/>
      <c r="B157" s="43"/>
      <c r="C157" s="43"/>
      <c r="D157" s="43"/>
      <c r="E157" s="43"/>
      <c r="F157" s="43"/>
      <c r="G157" s="43"/>
      <c r="H157" s="43"/>
      <c r="I157" s="43"/>
      <c r="J157" s="44"/>
      <c r="K157" s="43"/>
      <c r="L157" s="43"/>
      <c r="M157" s="43"/>
      <c r="N157" s="43"/>
      <c r="O157" s="43"/>
      <c r="P157" s="43"/>
      <c r="Q157" s="43"/>
      <c r="R157" s="43"/>
      <c r="S157" s="43"/>
      <c r="T157" s="43"/>
      <c r="U157" s="43"/>
      <c r="V157" s="43"/>
      <c r="W157" s="43"/>
      <c r="X157" s="43"/>
      <c r="Y157" s="43"/>
      <c r="Z157" s="43"/>
      <c r="AA157" s="43"/>
      <c r="AB157" s="43"/>
      <c r="AC157" s="43"/>
    </row>
    <row r="158" spans="1:29" ht="12.75">
      <c r="A158" s="43"/>
      <c r="B158" s="43"/>
      <c r="C158" s="43"/>
      <c r="D158" s="43"/>
      <c r="E158" s="43"/>
      <c r="F158" s="43"/>
      <c r="G158" s="43"/>
      <c r="H158" s="43"/>
      <c r="I158" s="43"/>
      <c r="J158" s="44"/>
      <c r="K158" s="43"/>
      <c r="L158" s="43"/>
      <c r="M158" s="43"/>
      <c r="N158" s="43"/>
      <c r="O158" s="43"/>
      <c r="P158" s="43"/>
      <c r="Q158" s="43"/>
      <c r="R158" s="43"/>
      <c r="S158" s="43"/>
      <c r="T158" s="43"/>
      <c r="U158" s="43"/>
      <c r="V158" s="43"/>
      <c r="W158" s="43"/>
      <c r="X158" s="43"/>
      <c r="Y158" s="43"/>
      <c r="Z158" s="43"/>
      <c r="AA158" s="43"/>
      <c r="AB158" s="43"/>
      <c r="AC158" s="43"/>
    </row>
    <row r="159" spans="1:29" ht="12.75">
      <c r="A159" s="43"/>
      <c r="B159" s="43"/>
      <c r="C159" s="43"/>
      <c r="D159" s="43"/>
      <c r="E159" s="43"/>
      <c r="F159" s="43"/>
      <c r="G159" s="43"/>
      <c r="H159" s="43"/>
      <c r="I159" s="43"/>
      <c r="J159" s="44"/>
      <c r="K159" s="43"/>
      <c r="L159" s="43"/>
      <c r="M159" s="43"/>
      <c r="N159" s="43"/>
      <c r="O159" s="43"/>
      <c r="P159" s="43"/>
      <c r="Q159" s="43"/>
      <c r="R159" s="43"/>
      <c r="S159" s="43"/>
      <c r="T159" s="43"/>
      <c r="U159" s="43"/>
      <c r="V159" s="43"/>
      <c r="W159" s="43"/>
      <c r="X159" s="43"/>
      <c r="Y159" s="43"/>
      <c r="Z159" s="43"/>
      <c r="AA159" s="43"/>
      <c r="AB159" s="43"/>
      <c r="AC159" s="43"/>
    </row>
    <row r="160" spans="1:29" ht="12.75">
      <c r="A160" s="43"/>
      <c r="B160" s="43"/>
      <c r="C160" s="43"/>
      <c r="D160" s="43"/>
      <c r="E160" s="43"/>
      <c r="F160" s="43"/>
      <c r="G160" s="43"/>
      <c r="H160" s="43"/>
      <c r="I160" s="43"/>
      <c r="J160" s="44"/>
      <c r="K160" s="43"/>
      <c r="L160" s="43"/>
      <c r="M160" s="43"/>
      <c r="N160" s="43"/>
      <c r="O160" s="43"/>
      <c r="P160" s="43"/>
      <c r="Q160" s="43"/>
      <c r="R160" s="43"/>
      <c r="S160" s="43"/>
      <c r="T160" s="43"/>
      <c r="U160" s="43"/>
      <c r="V160" s="43"/>
      <c r="W160" s="43"/>
      <c r="X160" s="43"/>
      <c r="Y160" s="43"/>
      <c r="Z160" s="43"/>
      <c r="AA160" s="43"/>
      <c r="AB160" s="43"/>
      <c r="AC160" s="43"/>
    </row>
    <row r="161" spans="1:29" ht="12.75">
      <c r="A161" s="43"/>
      <c r="B161" s="43"/>
      <c r="C161" s="43"/>
      <c r="D161" s="43"/>
      <c r="E161" s="43"/>
      <c r="F161" s="43"/>
      <c r="G161" s="43"/>
      <c r="H161" s="43"/>
      <c r="I161" s="43"/>
      <c r="J161" s="44"/>
      <c r="K161" s="43"/>
      <c r="L161" s="43"/>
      <c r="M161" s="43"/>
      <c r="N161" s="43"/>
      <c r="O161" s="43"/>
      <c r="P161" s="43"/>
      <c r="Q161" s="43"/>
      <c r="R161" s="43"/>
      <c r="S161" s="43"/>
      <c r="T161" s="43"/>
      <c r="U161" s="43"/>
      <c r="V161" s="43"/>
      <c r="W161" s="43"/>
      <c r="X161" s="43"/>
      <c r="Y161" s="43"/>
      <c r="Z161" s="43"/>
      <c r="AA161" s="43"/>
      <c r="AB161" s="43"/>
      <c r="AC161" s="43"/>
    </row>
    <row r="162" spans="1:29" ht="12.75">
      <c r="A162" s="43"/>
      <c r="B162" s="43"/>
      <c r="C162" s="43"/>
      <c r="D162" s="43"/>
      <c r="E162" s="43"/>
      <c r="F162" s="43"/>
      <c r="G162" s="43"/>
      <c r="H162" s="43"/>
      <c r="I162" s="43"/>
      <c r="J162" s="44"/>
      <c r="K162" s="43"/>
      <c r="L162" s="43"/>
      <c r="M162" s="43"/>
      <c r="N162" s="43"/>
      <c r="O162" s="43"/>
      <c r="P162" s="43"/>
      <c r="Q162" s="43"/>
      <c r="R162" s="43"/>
      <c r="S162" s="43"/>
      <c r="T162" s="43"/>
      <c r="U162" s="43"/>
      <c r="V162" s="43"/>
      <c r="W162" s="43"/>
      <c r="X162" s="43"/>
      <c r="Y162" s="43"/>
      <c r="Z162" s="43"/>
      <c r="AA162" s="43"/>
      <c r="AB162" s="43"/>
      <c r="AC162" s="43"/>
    </row>
    <row r="163" spans="1:29" ht="12.75">
      <c r="A163" s="43"/>
      <c r="B163" s="43"/>
      <c r="C163" s="43"/>
      <c r="D163" s="43"/>
      <c r="E163" s="43"/>
      <c r="F163" s="43"/>
      <c r="G163" s="43"/>
      <c r="H163" s="43"/>
      <c r="I163" s="43"/>
      <c r="J163" s="44"/>
      <c r="K163" s="43"/>
      <c r="L163" s="43"/>
      <c r="M163" s="43"/>
      <c r="N163" s="43"/>
      <c r="O163" s="43"/>
      <c r="P163" s="43"/>
      <c r="Q163" s="43"/>
      <c r="R163" s="43"/>
      <c r="S163" s="43"/>
      <c r="T163" s="43"/>
      <c r="U163" s="43"/>
      <c r="V163" s="43"/>
      <c r="W163" s="43"/>
      <c r="X163" s="43"/>
      <c r="Y163" s="43"/>
      <c r="Z163" s="43"/>
      <c r="AA163" s="43"/>
      <c r="AB163" s="43"/>
      <c r="AC163" s="43"/>
    </row>
    <row r="164" spans="1:29" ht="12.75">
      <c r="A164" s="43"/>
      <c r="B164" s="43"/>
      <c r="C164" s="43"/>
      <c r="D164" s="43"/>
      <c r="E164" s="43"/>
      <c r="F164" s="43"/>
      <c r="G164" s="43"/>
      <c r="H164" s="43"/>
      <c r="I164" s="43"/>
      <c r="J164" s="44"/>
      <c r="K164" s="43"/>
      <c r="L164" s="43"/>
      <c r="M164" s="43"/>
      <c r="N164" s="43"/>
      <c r="O164" s="43"/>
      <c r="P164" s="43"/>
      <c r="Q164" s="43"/>
      <c r="R164" s="43"/>
      <c r="S164" s="43"/>
      <c r="T164" s="43"/>
      <c r="U164" s="43"/>
      <c r="V164" s="43"/>
      <c r="W164" s="43"/>
      <c r="X164" s="43"/>
      <c r="Y164" s="43"/>
      <c r="Z164" s="43"/>
      <c r="AA164" s="43"/>
      <c r="AB164" s="43"/>
      <c r="AC164" s="43"/>
    </row>
    <row r="165" spans="1:29" ht="12.75">
      <c r="A165" s="43"/>
      <c r="B165" s="43"/>
      <c r="C165" s="43"/>
      <c r="D165" s="43"/>
      <c r="E165" s="43"/>
      <c r="F165" s="43"/>
      <c r="G165" s="43"/>
      <c r="H165" s="43"/>
      <c r="I165" s="43"/>
      <c r="J165" s="44"/>
      <c r="K165" s="43"/>
      <c r="L165" s="43"/>
      <c r="M165" s="43"/>
      <c r="N165" s="43"/>
      <c r="O165" s="43"/>
      <c r="P165" s="43"/>
      <c r="Q165" s="43"/>
      <c r="R165" s="43"/>
      <c r="S165" s="43"/>
      <c r="T165" s="43"/>
      <c r="U165" s="43"/>
      <c r="V165" s="43"/>
      <c r="W165" s="43"/>
      <c r="X165" s="43"/>
      <c r="Y165" s="43"/>
      <c r="Z165" s="43"/>
      <c r="AA165" s="43"/>
      <c r="AB165" s="43"/>
      <c r="AC165" s="43"/>
    </row>
    <row r="166" spans="1:29" ht="12.75">
      <c r="A166" s="43"/>
      <c r="B166" s="43"/>
      <c r="C166" s="43"/>
      <c r="D166" s="43"/>
      <c r="E166" s="43"/>
      <c r="F166" s="43"/>
      <c r="G166" s="43"/>
      <c r="H166" s="43"/>
      <c r="I166" s="43"/>
      <c r="J166" s="44"/>
      <c r="K166" s="43"/>
      <c r="L166" s="43"/>
      <c r="M166" s="43"/>
      <c r="N166" s="43"/>
      <c r="O166" s="43"/>
      <c r="P166" s="43"/>
      <c r="Q166" s="43"/>
      <c r="R166" s="43"/>
      <c r="S166" s="43"/>
      <c r="T166" s="43"/>
      <c r="U166" s="43"/>
      <c r="V166" s="43"/>
      <c r="W166" s="43"/>
      <c r="X166" s="43"/>
      <c r="Y166" s="43"/>
      <c r="Z166" s="43"/>
      <c r="AA166" s="43"/>
      <c r="AB166" s="43"/>
      <c r="AC166" s="43"/>
    </row>
    <row r="167" spans="1:29" ht="12.75">
      <c r="A167" s="43"/>
      <c r="B167" s="43"/>
      <c r="C167" s="43"/>
      <c r="D167" s="43"/>
      <c r="E167" s="43"/>
      <c r="F167" s="43"/>
      <c r="G167" s="43"/>
      <c r="H167" s="43"/>
      <c r="I167" s="43"/>
      <c r="J167" s="44"/>
      <c r="K167" s="43"/>
      <c r="L167" s="43"/>
      <c r="M167" s="43"/>
      <c r="N167" s="43"/>
      <c r="O167" s="43"/>
      <c r="P167" s="43"/>
      <c r="Q167" s="43"/>
      <c r="R167" s="43"/>
      <c r="S167" s="43"/>
      <c r="T167" s="43"/>
      <c r="U167" s="43"/>
      <c r="V167" s="43"/>
      <c r="W167" s="43"/>
      <c r="X167" s="43"/>
      <c r="Y167" s="43"/>
      <c r="Z167" s="43"/>
      <c r="AA167" s="43"/>
      <c r="AB167" s="43"/>
      <c r="AC167" s="43"/>
    </row>
    <row r="168" spans="1:29" ht="12.75">
      <c r="A168" s="43"/>
      <c r="B168" s="43"/>
      <c r="C168" s="43"/>
      <c r="D168" s="43"/>
      <c r="E168" s="43"/>
      <c r="F168" s="43"/>
      <c r="G168" s="43"/>
      <c r="H168" s="43"/>
      <c r="I168" s="43"/>
      <c r="J168" s="44"/>
      <c r="K168" s="43"/>
      <c r="L168" s="43"/>
      <c r="M168" s="43"/>
      <c r="N168" s="43"/>
      <c r="O168" s="43"/>
      <c r="P168" s="43"/>
      <c r="Q168" s="43"/>
      <c r="R168" s="43"/>
      <c r="S168" s="43"/>
      <c r="T168" s="43"/>
      <c r="U168" s="43"/>
      <c r="V168" s="43"/>
      <c r="W168" s="43"/>
      <c r="X168" s="43"/>
      <c r="Y168" s="43"/>
      <c r="Z168" s="43"/>
      <c r="AA168" s="43"/>
      <c r="AB168" s="43"/>
      <c r="AC168" s="43"/>
    </row>
    <row r="169" spans="1:29" ht="12.75">
      <c r="A169" s="43"/>
      <c r="B169" s="43"/>
      <c r="C169" s="43"/>
      <c r="D169" s="43"/>
      <c r="E169" s="43"/>
      <c r="F169" s="43"/>
      <c r="G169" s="43"/>
      <c r="H169" s="43"/>
      <c r="I169" s="43"/>
      <c r="J169" s="44"/>
      <c r="K169" s="43"/>
      <c r="L169" s="43"/>
      <c r="M169" s="43"/>
      <c r="N169" s="43"/>
      <c r="O169" s="43"/>
      <c r="P169" s="43"/>
      <c r="Q169" s="43"/>
      <c r="R169" s="43"/>
      <c r="S169" s="43"/>
      <c r="T169" s="43"/>
      <c r="U169" s="43"/>
      <c r="V169" s="43"/>
      <c r="W169" s="43"/>
      <c r="X169" s="43"/>
      <c r="Y169" s="43"/>
      <c r="Z169" s="43"/>
      <c r="AA169" s="43"/>
      <c r="AB169" s="43"/>
      <c r="AC169" s="43"/>
    </row>
    <row r="170" spans="1:29" ht="12.75">
      <c r="A170" s="43"/>
      <c r="B170" s="43"/>
      <c r="C170" s="43"/>
      <c r="D170" s="43"/>
      <c r="E170" s="43"/>
      <c r="F170" s="43"/>
      <c r="G170" s="43"/>
      <c r="H170" s="43"/>
      <c r="I170" s="43"/>
      <c r="J170" s="44"/>
      <c r="K170" s="43"/>
      <c r="L170" s="43"/>
      <c r="M170" s="43"/>
      <c r="N170" s="43"/>
      <c r="O170" s="43"/>
      <c r="P170" s="43"/>
      <c r="Q170" s="43"/>
      <c r="R170" s="43"/>
      <c r="S170" s="43"/>
      <c r="T170" s="43"/>
      <c r="U170" s="43"/>
      <c r="V170" s="43"/>
      <c r="W170" s="43"/>
      <c r="X170" s="43"/>
      <c r="Y170" s="43"/>
      <c r="Z170" s="43"/>
      <c r="AA170" s="43"/>
      <c r="AB170" s="43"/>
      <c r="AC170" s="43"/>
    </row>
    <row r="171" spans="1:29" ht="12.75">
      <c r="A171" s="43"/>
      <c r="B171" s="43"/>
      <c r="C171" s="43"/>
      <c r="D171" s="43"/>
      <c r="E171" s="43"/>
      <c r="F171" s="43"/>
      <c r="G171" s="43"/>
      <c r="H171" s="43"/>
      <c r="I171" s="43"/>
      <c r="J171" s="44"/>
      <c r="K171" s="43"/>
      <c r="L171" s="43"/>
      <c r="M171" s="43"/>
      <c r="N171" s="43"/>
      <c r="O171" s="43"/>
      <c r="P171" s="43"/>
      <c r="Q171" s="43"/>
      <c r="R171" s="43"/>
      <c r="S171" s="43"/>
      <c r="T171" s="43"/>
      <c r="U171" s="43"/>
      <c r="V171" s="43"/>
      <c r="W171" s="43"/>
      <c r="X171" s="43"/>
      <c r="Y171" s="43"/>
      <c r="Z171" s="43"/>
      <c r="AA171" s="43"/>
      <c r="AB171" s="43"/>
      <c r="AC171" s="43"/>
    </row>
    <row r="172" spans="1:29" ht="12.75">
      <c r="A172" s="43"/>
      <c r="B172" s="43"/>
      <c r="C172" s="43"/>
      <c r="D172" s="43"/>
      <c r="E172" s="43"/>
      <c r="F172" s="43"/>
      <c r="G172" s="43"/>
      <c r="H172" s="43"/>
      <c r="I172" s="43"/>
      <c r="J172" s="44"/>
      <c r="K172" s="43"/>
      <c r="L172" s="43"/>
      <c r="M172" s="43"/>
      <c r="N172" s="43"/>
      <c r="O172" s="43"/>
      <c r="P172" s="43"/>
      <c r="Q172" s="43"/>
      <c r="R172" s="43"/>
      <c r="S172" s="43"/>
      <c r="T172" s="43"/>
      <c r="U172" s="43"/>
      <c r="V172" s="43"/>
      <c r="W172" s="43"/>
      <c r="X172" s="43"/>
      <c r="Y172" s="43"/>
      <c r="Z172" s="43"/>
      <c r="AA172" s="43"/>
      <c r="AB172" s="43"/>
      <c r="AC172" s="43"/>
    </row>
    <row r="173" spans="1:29" ht="12.75">
      <c r="A173" s="43"/>
      <c r="B173" s="43"/>
      <c r="C173" s="43"/>
      <c r="D173" s="43"/>
      <c r="E173" s="43"/>
      <c r="F173" s="43"/>
      <c r="G173" s="43"/>
      <c r="H173" s="43"/>
      <c r="I173" s="43"/>
      <c r="J173" s="44"/>
      <c r="K173" s="43"/>
      <c r="L173" s="43"/>
      <c r="M173" s="43"/>
      <c r="N173" s="43"/>
      <c r="O173" s="43"/>
      <c r="P173" s="43"/>
      <c r="Q173" s="43"/>
      <c r="R173" s="43"/>
      <c r="S173" s="43"/>
      <c r="T173" s="43"/>
      <c r="U173" s="43"/>
      <c r="V173" s="43"/>
      <c r="W173" s="43"/>
      <c r="X173" s="43"/>
      <c r="Y173" s="43"/>
      <c r="Z173" s="43"/>
      <c r="AA173" s="43"/>
      <c r="AB173" s="43"/>
      <c r="AC173" s="43"/>
    </row>
    <row r="174" spans="1:29" ht="12.75">
      <c r="A174" s="43"/>
      <c r="B174" s="43"/>
      <c r="C174" s="43"/>
      <c r="D174" s="43"/>
      <c r="E174" s="43"/>
      <c r="F174" s="43"/>
      <c r="G174" s="43"/>
      <c r="H174" s="43"/>
      <c r="I174" s="43"/>
      <c r="J174" s="44"/>
      <c r="K174" s="43"/>
      <c r="L174" s="43"/>
      <c r="M174" s="43"/>
      <c r="N174" s="43"/>
      <c r="O174" s="43"/>
      <c r="P174" s="43"/>
      <c r="Q174" s="43"/>
      <c r="R174" s="43"/>
      <c r="S174" s="43"/>
      <c r="T174" s="43"/>
      <c r="U174" s="43"/>
      <c r="V174" s="43"/>
      <c r="W174" s="43"/>
      <c r="X174" s="43"/>
      <c r="Y174" s="43"/>
      <c r="Z174" s="43"/>
      <c r="AA174" s="43"/>
      <c r="AB174" s="43"/>
      <c r="AC174" s="43"/>
    </row>
    <row r="175" spans="1:29" ht="12.75">
      <c r="A175" s="43"/>
      <c r="B175" s="43"/>
      <c r="C175" s="43"/>
      <c r="D175" s="43"/>
      <c r="E175" s="43"/>
      <c r="F175" s="43"/>
      <c r="G175" s="43"/>
      <c r="H175" s="43"/>
      <c r="I175" s="43"/>
      <c r="J175" s="44"/>
      <c r="K175" s="43"/>
      <c r="L175" s="43"/>
      <c r="M175" s="43"/>
      <c r="N175" s="43"/>
      <c r="O175" s="43"/>
      <c r="P175" s="43"/>
      <c r="Q175" s="43"/>
      <c r="R175" s="43"/>
      <c r="S175" s="43"/>
      <c r="T175" s="43"/>
      <c r="U175" s="43"/>
      <c r="V175" s="43"/>
      <c r="W175" s="43"/>
      <c r="X175" s="43"/>
      <c r="Y175" s="43"/>
      <c r="Z175" s="43"/>
      <c r="AA175" s="43"/>
      <c r="AB175" s="43"/>
      <c r="AC175" s="43"/>
    </row>
    <row r="176" spans="1:29" ht="12.75">
      <c r="A176" s="43"/>
      <c r="B176" s="43"/>
      <c r="C176" s="43"/>
      <c r="D176" s="43"/>
      <c r="E176" s="43"/>
      <c r="F176" s="43"/>
      <c r="G176" s="43"/>
      <c r="H176" s="43"/>
      <c r="I176" s="43"/>
      <c r="J176" s="44"/>
      <c r="K176" s="43"/>
      <c r="L176" s="43"/>
      <c r="M176" s="43"/>
      <c r="N176" s="43"/>
      <c r="O176" s="43"/>
      <c r="P176" s="43"/>
      <c r="Q176" s="43"/>
      <c r="R176" s="43"/>
      <c r="S176" s="43"/>
      <c r="T176" s="43"/>
      <c r="U176" s="43"/>
      <c r="V176" s="43"/>
      <c r="W176" s="43"/>
      <c r="X176" s="43"/>
      <c r="Y176" s="43"/>
      <c r="Z176" s="43"/>
      <c r="AA176" s="43"/>
      <c r="AB176" s="43"/>
      <c r="AC176" s="43"/>
    </row>
    <row r="177" spans="1:29" ht="12.75">
      <c r="A177" s="43"/>
      <c r="B177" s="43"/>
      <c r="C177" s="43"/>
      <c r="D177" s="43"/>
      <c r="E177" s="43"/>
      <c r="F177" s="43"/>
      <c r="G177" s="43"/>
      <c r="H177" s="43"/>
      <c r="I177" s="43"/>
      <c r="J177" s="44"/>
      <c r="K177" s="43"/>
      <c r="L177" s="43"/>
      <c r="M177" s="43"/>
      <c r="N177" s="43"/>
      <c r="O177" s="43"/>
      <c r="P177" s="43"/>
      <c r="Q177" s="43"/>
      <c r="R177" s="43"/>
      <c r="S177" s="43"/>
      <c r="T177" s="43"/>
      <c r="U177" s="43"/>
      <c r="V177" s="43"/>
      <c r="W177" s="43"/>
      <c r="X177" s="43"/>
      <c r="Y177" s="43"/>
      <c r="Z177" s="43"/>
      <c r="AA177" s="43"/>
      <c r="AB177" s="43"/>
      <c r="AC177" s="43"/>
    </row>
    <row r="178" spans="1:29" ht="12.75">
      <c r="A178" s="43"/>
      <c r="B178" s="43"/>
      <c r="C178" s="43"/>
      <c r="D178" s="43"/>
      <c r="E178" s="43"/>
      <c r="F178" s="43"/>
      <c r="G178" s="43"/>
      <c r="H178" s="43"/>
      <c r="I178" s="43"/>
      <c r="J178" s="44"/>
      <c r="K178" s="43"/>
      <c r="L178" s="43"/>
      <c r="M178" s="43"/>
      <c r="N178" s="43"/>
      <c r="O178" s="43"/>
      <c r="P178" s="43"/>
      <c r="Q178" s="43"/>
      <c r="R178" s="43"/>
      <c r="S178" s="43"/>
      <c r="T178" s="43"/>
      <c r="U178" s="43"/>
      <c r="V178" s="43"/>
      <c r="W178" s="43"/>
      <c r="X178" s="43"/>
      <c r="Y178" s="43"/>
      <c r="Z178" s="43"/>
      <c r="AA178" s="43"/>
      <c r="AB178" s="43"/>
      <c r="AC178" s="43"/>
    </row>
    <row r="179" spans="1:29" ht="12.75">
      <c r="A179" s="43"/>
      <c r="B179" s="43"/>
      <c r="C179" s="43"/>
      <c r="D179" s="43"/>
      <c r="E179" s="43"/>
      <c r="F179" s="43"/>
      <c r="G179" s="43"/>
      <c r="H179" s="43"/>
      <c r="I179" s="43"/>
      <c r="J179" s="44"/>
      <c r="K179" s="43"/>
      <c r="L179" s="43"/>
      <c r="M179" s="43"/>
      <c r="N179" s="43"/>
      <c r="O179" s="43"/>
      <c r="P179" s="43"/>
      <c r="Q179" s="43"/>
      <c r="R179" s="43"/>
      <c r="S179" s="43"/>
      <c r="T179" s="43"/>
      <c r="U179" s="43"/>
      <c r="V179" s="43"/>
      <c r="W179" s="43"/>
      <c r="X179" s="43"/>
      <c r="Y179" s="43"/>
      <c r="Z179" s="43"/>
      <c r="AA179" s="43"/>
      <c r="AB179" s="43"/>
      <c r="AC179" s="43"/>
    </row>
    <row r="180" spans="1:29" ht="12.75">
      <c r="A180" s="43"/>
      <c r="B180" s="43"/>
      <c r="C180" s="43"/>
      <c r="D180" s="43"/>
      <c r="E180" s="43"/>
      <c r="F180" s="43"/>
      <c r="G180" s="43"/>
      <c r="H180" s="43"/>
      <c r="I180" s="43"/>
      <c r="J180" s="44"/>
      <c r="K180" s="43"/>
      <c r="L180" s="43"/>
      <c r="M180" s="43"/>
      <c r="N180" s="43"/>
      <c r="O180" s="43"/>
      <c r="P180" s="43"/>
      <c r="Q180" s="43"/>
      <c r="R180" s="43"/>
      <c r="S180" s="43"/>
      <c r="T180" s="43"/>
      <c r="U180" s="43"/>
      <c r="V180" s="43"/>
      <c r="W180" s="43"/>
      <c r="X180" s="43"/>
      <c r="Y180" s="43"/>
      <c r="Z180" s="43"/>
      <c r="AA180" s="43"/>
      <c r="AB180" s="43"/>
      <c r="AC180" s="43"/>
    </row>
    <row r="181" spans="1:29" ht="12.75">
      <c r="A181" s="43"/>
      <c r="B181" s="43"/>
      <c r="C181" s="43"/>
      <c r="D181" s="43"/>
      <c r="E181" s="43"/>
      <c r="F181" s="43"/>
      <c r="G181" s="43"/>
      <c r="H181" s="43"/>
      <c r="I181" s="43"/>
      <c r="J181" s="44"/>
      <c r="K181" s="43"/>
      <c r="L181" s="43"/>
      <c r="M181" s="43"/>
      <c r="N181" s="43"/>
      <c r="O181" s="43"/>
      <c r="P181" s="43"/>
      <c r="Q181" s="43"/>
      <c r="R181" s="43"/>
      <c r="S181" s="43"/>
      <c r="T181" s="43"/>
      <c r="U181" s="43"/>
      <c r="V181" s="43"/>
      <c r="W181" s="43"/>
      <c r="X181" s="43"/>
      <c r="Y181" s="43"/>
      <c r="Z181" s="43"/>
      <c r="AA181" s="43"/>
      <c r="AB181" s="43"/>
      <c r="AC181" s="43"/>
    </row>
    <row r="182" spans="1:29" ht="12.75">
      <c r="A182" s="43"/>
      <c r="B182" s="43"/>
      <c r="C182" s="43"/>
      <c r="D182" s="43"/>
      <c r="E182" s="43"/>
      <c r="F182" s="43"/>
      <c r="G182" s="43"/>
      <c r="H182" s="43"/>
      <c r="I182" s="43"/>
      <c r="J182" s="44"/>
      <c r="K182" s="43"/>
      <c r="L182" s="43"/>
      <c r="M182" s="43"/>
      <c r="N182" s="43"/>
      <c r="O182" s="43"/>
      <c r="P182" s="43"/>
      <c r="Q182" s="43"/>
      <c r="R182" s="43"/>
      <c r="S182" s="43"/>
      <c r="T182" s="43"/>
      <c r="U182" s="43"/>
      <c r="V182" s="43"/>
      <c r="W182" s="43"/>
      <c r="X182" s="43"/>
      <c r="Y182" s="43"/>
      <c r="Z182" s="43"/>
      <c r="AA182" s="43"/>
      <c r="AB182" s="43"/>
      <c r="AC182" s="43"/>
    </row>
    <row r="183" spans="1:29" ht="12.75">
      <c r="A183" s="43"/>
      <c r="B183" s="43"/>
      <c r="C183" s="43"/>
      <c r="D183" s="43"/>
      <c r="E183" s="43"/>
      <c r="F183" s="43"/>
      <c r="G183" s="43"/>
      <c r="H183" s="43"/>
      <c r="I183" s="43"/>
      <c r="J183" s="44"/>
      <c r="K183" s="43"/>
      <c r="L183" s="43"/>
      <c r="M183" s="43"/>
      <c r="N183" s="43"/>
      <c r="O183" s="43"/>
      <c r="P183" s="43"/>
      <c r="Q183" s="43"/>
      <c r="R183" s="43"/>
      <c r="S183" s="43"/>
      <c r="T183" s="43"/>
      <c r="U183" s="43"/>
      <c r="V183" s="43"/>
      <c r="W183" s="43"/>
      <c r="X183" s="43"/>
      <c r="Y183" s="43"/>
      <c r="Z183" s="43"/>
      <c r="AA183" s="43"/>
      <c r="AB183" s="43"/>
      <c r="AC183" s="43"/>
    </row>
    <row r="184" spans="1:29" ht="12.75">
      <c r="A184" s="43"/>
      <c r="B184" s="43"/>
      <c r="C184" s="43"/>
      <c r="D184" s="43"/>
      <c r="E184" s="43"/>
      <c r="F184" s="43"/>
      <c r="G184" s="43"/>
      <c r="H184" s="43"/>
      <c r="I184" s="43"/>
      <c r="J184" s="44"/>
      <c r="K184" s="43"/>
      <c r="L184" s="43"/>
      <c r="M184" s="43"/>
      <c r="N184" s="43"/>
      <c r="O184" s="43"/>
      <c r="P184" s="43"/>
      <c r="Q184" s="43"/>
      <c r="R184" s="43"/>
      <c r="S184" s="43"/>
      <c r="T184" s="43"/>
      <c r="U184" s="43"/>
      <c r="V184" s="43"/>
      <c r="W184" s="43"/>
      <c r="X184" s="43"/>
      <c r="Y184" s="43"/>
      <c r="Z184" s="43"/>
      <c r="AA184" s="43"/>
      <c r="AB184" s="43"/>
      <c r="AC184" s="43"/>
    </row>
    <row r="185" spans="1:29" ht="12.75">
      <c r="A185" s="43"/>
      <c r="B185" s="43"/>
      <c r="C185" s="43"/>
      <c r="D185" s="43"/>
      <c r="E185" s="43"/>
      <c r="F185" s="43"/>
      <c r="G185" s="43"/>
      <c r="H185" s="43"/>
      <c r="I185" s="43"/>
      <c r="J185" s="44"/>
      <c r="K185" s="43"/>
      <c r="L185" s="43"/>
      <c r="M185" s="43"/>
      <c r="N185" s="43"/>
      <c r="O185" s="43"/>
      <c r="P185" s="43"/>
      <c r="Q185" s="43"/>
      <c r="R185" s="43"/>
      <c r="S185" s="43"/>
      <c r="T185" s="43"/>
      <c r="U185" s="43"/>
      <c r="V185" s="43"/>
      <c r="W185" s="43"/>
      <c r="X185" s="43"/>
      <c r="Y185" s="43"/>
      <c r="Z185" s="43"/>
      <c r="AA185" s="43"/>
      <c r="AB185" s="43"/>
      <c r="AC185" s="43"/>
    </row>
    <row r="186" spans="1:29" ht="12.75">
      <c r="A186" s="43"/>
      <c r="B186" s="43"/>
      <c r="C186" s="43"/>
      <c r="D186" s="43"/>
      <c r="E186" s="43"/>
      <c r="F186" s="43"/>
      <c r="G186" s="43"/>
      <c r="H186" s="43"/>
      <c r="I186" s="43"/>
      <c r="J186" s="44"/>
      <c r="K186" s="43"/>
      <c r="L186" s="43"/>
      <c r="M186" s="43"/>
      <c r="N186" s="43"/>
      <c r="O186" s="43"/>
      <c r="P186" s="43"/>
      <c r="Q186" s="43"/>
      <c r="R186" s="43"/>
      <c r="S186" s="43"/>
      <c r="T186" s="43"/>
      <c r="U186" s="43"/>
      <c r="V186" s="43"/>
      <c r="W186" s="43"/>
      <c r="X186" s="43"/>
      <c r="Y186" s="43"/>
      <c r="Z186" s="43"/>
      <c r="AA186" s="43"/>
      <c r="AB186" s="43"/>
      <c r="AC186" s="43"/>
    </row>
    <row r="187" spans="1:29" ht="12.75">
      <c r="A187" s="43"/>
      <c r="B187" s="43"/>
      <c r="C187" s="43"/>
      <c r="D187" s="43"/>
      <c r="E187" s="43"/>
      <c r="F187" s="43"/>
      <c r="G187" s="43"/>
      <c r="H187" s="43"/>
      <c r="I187" s="43"/>
      <c r="J187" s="44"/>
      <c r="K187" s="43"/>
      <c r="L187" s="43"/>
      <c r="M187" s="43"/>
      <c r="N187" s="43"/>
      <c r="O187" s="43"/>
      <c r="P187" s="43"/>
      <c r="Q187" s="43"/>
      <c r="R187" s="43"/>
      <c r="S187" s="43"/>
      <c r="T187" s="43"/>
      <c r="U187" s="43"/>
      <c r="V187" s="43"/>
      <c r="W187" s="43"/>
      <c r="X187" s="43"/>
      <c r="Y187" s="43"/>
      <c r="Z187" s="43"/>
      <c r="AA187" s="43"/>
      <c r="AB187" s="43"/>
      <c r="AC187" s="43"/>
    </row>
    <row r="188" spans="1:29" ht="12.75">
      <c r="A188" s="43"/>
      <c r="B188" s="43"/>
      <c r="C188" s="43"/>
      <c r="D188" s="43"/>
      <c r="E188" s="43"/>
      <c r="F188" s="43"/>
      <c r="G188" s="43"/>
      <c r="H188" s="43"/>
      <c r="I188" s="43"/>
      <c r="J188" s="44"/>
      <c r="K188" s="43"/>
      <c r="L188" s="43"/>
      <c r="M188" s="43"/>
      <c r="N188" s="43"/>
      <c r="O188" s="43"/>
      <c r="P188" s="43"/>
      <c r="Q188" s="43"/>
      <c r="R188" s="43"/>
      <c r="S188" s="43"/>
      <c r="T188" s="43"/>
      <c r="U188" s="43"/>
      <c r="V188" s="43"/>
      <c r="W188" s="43"/>
      <c r="X188" s="43"/>
      <c r="Y188" s="43"/>
      <c r="Z188" s="43"/>
      <c r="AA188" s="43"/>
      <c r="AB188" s="43"/>
      <c r="AC188" s="43"/>
    </row>
    <row r="189" spans="1:29" ht="12.75">
      <c r="A189" s="43"/>
      <c r="B189" s="43"/>
      <c r="C189" s="43"/>
      <c r="D189" s="43"/>
      <c r="E189" s="43"/>
      <c r="F189" s="43"/>
      <c r="G189" s="43"/>
      <c r="H189" s="43"/>
      <c r="I189" s="43"/>
      <c r="J189" s="44"/>
      <c r="K189" s="43"/>
      <c r="L189" s="43"/>
      <c r="M189" s="43"/>
      <c r="N189" s="43"/>
      <c r="O189" s="43"/>
      <c r="P189" s="43"/>
      <c r="Q189" s="43"/>
      <c r="R189" s="43"/>
      <c r="S189" s="43"/>
      <c r="T189" s="43"/>
      <c r="U189" s="43"/>
      <c r="V189" s="43"/>
      <c r="W189" s="43"/>
      <c r="X189" s="43"/>
      <c r="Y189" s="43"/>
      <c r="Z189" s="43"/>
      <c r="AA189" s="43"/>
      <c r="AB189" s="43"/>
      <c r="AC189" s="43"/>
    </row>
    <row r="190" spans="1:29" ht="12.75">
      <c r="A190" s="43"/>
      <c r="B190" s="43"/>
      <c r="C190" s="43"/>
      <c r="D190" s="43"/>
      <c r="E190" s="43"/>
      <c r="F190" s="43"/>
      <c r="G190" s="43"/>
      <c r="H190" s="43"/>
      <c r="I190" s="43"/>
      <c r="J190" s="44"/>
      <c r="K190" s="43"/>
      <c r="L190" s="43"/>
      <c r="M190" s="43"/>
      <c r="N190" s="43"/>
      <c r="O190" s="43"/>
      <c r="P190" s="43"/>
      <c r="Q190" s="43"/>
      <c r="R190" s="43"/>
      <c r="S190" s="43"/>
      <c r="T190" s="43"/>
      <c r="U190" s="43"/>
      <c r="V190" s="43"/>
      <c r="W190" s="43"/>
      <c r="X190" s="43"/>
      <c r="Y190" s="43"/>
      <c r="Z190" s="43"/>
      <c r="AA190" s="43"/>
      <c r="AB190" s="43"/>
      <c r="AC190" s="43"/>
    </row>
    <row r="191" spans="1:29" ht="12.75">
      <c r="A191" s="43"/>
      <c r="B191" s="43"/>
      <c r="C191" s="43"/>
      <c r="D191" s="43"/>
      <c r="E191" s="43"/>
      <c r="F191" s="43"/>
      <c r="G191" s="43"/>
      <c r="H191" s="43"/>
      <c r="I191" s="43"/>
      <c r="J191" s="44"/>
      <c r="K191" s="43"/>
      <c r="L191" s="43"/>
      <c r="M191" s="43"/>
      <c r="N191" s="43"/>
      <c r="O191" s="43"/>
      <c r="P191" s="43"/>
      <c r="Q191" s="43"/>
      <c r="R191" s="43"/>
      <c r="S191" s="43"/>
      <c r="T191" s="43"/>
      <c r="U191" s="43"/>
      <c r="V191" s="43"/>
      <c r="W191" s="43"/>
      <c r="X191" s="43"/>
      <c r="Y191" s="43"/>
      <c r="Z191" s="43"/>
      <c r="AA191" s="43"/>
      <c r="AB191" s="43"/>
      <c r="AC191" s="43"/>
    </row>
    <row r="192" spans="1:29" ht="12.75">
      <c r="A192" s="43"/>
      <c r="B192" s="43"/>
      <c r="C192" s="43"/>
      <c r="D192" s="43"/>
      <c r="E192" s="43"/>
      <c r="F192" s="43"/>
      <c r="G192" s="43"/>
      <c r="H192" s="43"/>
      <c r="I192" s="43"/>
      <c r="J192" s="44"/>
      <c r="K192" s="43"/>
      <c r="L192" s="43"/>
      <c r="M192" s="43"/>
      <c r="N192" s="43"/>
      <c r="O192" s="43"/>
      <c r="P192" s="43"/>
      <c r="Q192" s="43"/>
      <c r="R192" s="43"/>
      <c r="S192" s="43"/>
      <c r="T192" s="43"/>
      <c r="U192" s="43"/>
      <c r="V192" s="43"/>
      <c r="W192" s="43"/>
      <c r="X192" s="43"/>
      <c r="Y192" s="43"/>
      <c r="Z192" s="43"/>
      <c r="AA192" s="43"/>
      <c r="AB192" s="43"/>
      <c r="AC192" s="43"/>
    </row>
    <row r="193" spans="1:29" ht="12.75">
      <c r="A193" s="43"/>
      <c r="B193" s="43"/>
      <c r="C193" s="43"/>
      <c r="D193" s="43"/>
      <c r="E193" s="43"/>
      <c r="F193" s="43"/>
      <c r="G193" s="43"/>
      <c r="H193" s="43"/>
      <c r="I193" s="43"/>
      <c r="J193" s="44"/>
      <c r="K193" s="43"/>
      <c r="L193" s="43"/>
      <c r="M193" s="43"/>
      <c r="N193" s="43"/>
      <c r="O193" s="43"/>
      <c r="P193" s="43"/>
      <c r="Q193" s="43"/>
      <c r="R193" s="43"/>
      <c r="S193" s="43"/>
      <c r="T193" s="43"/>
      <c r="U193" s="43"/>
      <c r="V193" s="43"/>
      <c r="W193" s="43"/>
      <c r="X193" s="43"/>
      <c r="Y193" s="43"/>
      <c r="Z193" s="43"/>
      <c r="AA193" s="43"/>
      <c r="AB193" s="43"/>
      <c r="AC193" s="43"/>
    </row>
    <row r="194" spans="1:29" ht="12.75">
      <c r="A194" s="43"/>
      <c r="B194" s="43"/>
      <c r="C194" s="43"/>
      <c r="D194" s="43"/>
      <c r="E194" s="43"/>
      <c r="F194" s="43"/>
      <c r="G194" s="43"/>
      <c r="H194" s="43"/>
      <c r="I194" s="43"/>
      <c r="J194" s="44"/>
      <c r="K194" s="43"/>
      <c r="L194" s="43"/>
      <c r="M194" s="43"/>
      <c r="N194" s="43"/>
      <c r="O194" s="43"/>
      <c r="P194" s="43"/>
      <c r="Q194" s="43"/>
      <c r="R194" s="43"/>
      <c r="S194" s="43"/>
      <c r="T194" s="43"/>
      <c r="U194" s="43"/>
      <c r="V194" s="43"/>
      <c r="W194" s="43"/>
      <c r="X194" s="43"/>
      <c r="Y194" s="43"/>
      <c r="Z194" s="43"/>
      <c r="AA194" s="43"/>
      <c r="AB194" s="43"/>
      <c r="AC194" s="43"/>
    </row>
    <row r="195" spans="1:29" ht="12.75">
      <c r="A195" s="43"/>
      <c r="B195" s="43"/>
      <c r="C195" s="43"/>
      <c r="D195" s="43"/>
      <c r="E195" s="43"/>
      <c r="F195" s="43"/>
      <c r="G195" s="43"/>
      <c r="H195" s="43"/>
      <c r="I195" s="43"/>
      <c r="J195" s="44"/>
      <c r="K195" s="43"/>
      <c r="L195" s="43"/>
      <c r="M195" s="43"/>
      <c r="N195" s="43"/>
      <c r="O195" s="43"/>
      <c r="P195" s="43"/>
      <c r="Q195" s="43"/>
      <c r="R195" s="43"/>
      <c r="S195" s="43"/>
      <c r="T195" s="43"/>
      <c r="U195" s="43"/>
      <c r="V195" s="43"/>
      <c r="W195" s="43"/>
      <c r="X195" s="43"/>
      <c r="Y195" s="43"/>
      <c r="Z195" s="43"/>
      <c r="AA195" s="43"/>
      <c r="AB195" s="43"/>
      <c r="AC195" s="43"/>
    </row>
    <row r="196" spans="1:29" ht="12.75">
      <c r="A196" s="43"/>
      <c r="B196" s="43"/>
      <c r="C196" s="43"/>
      <c r="D196" s="43"/>
      <c r="E196" s="43"/>
      <c r="F196" s="43"/>
      <c r="G196" s="43"/>
      <c r="H196" s="43"/>
      <c r="I196" s="43"/>
      <c r="J196" s="44"/>
      <c r="K196" s="43"/>
      <c r="L196" s="43"/>
      <c r="M196" s="43"/>
      <c r="N196" s="43"/>
      <c r="O196" s="43"/>
      <c r="P196" s="43"/>
      <c r="Q196" s="43"/>
      <c r="R196" s="43"/>
      <c r="S196" s="43"/>
      <c r="T196" s="43"/>
      <c r="U196" s="43"/>
      <c r="V196" s="43"/>
      <c r="W196" s="43"/>
      <c r="X196" s="43"/>
      <c r="Y196" s="43"/>
      <c r="Z196" s="43"/>
      <c r="AA196" s="43"/>
      <c r="AB196" s="43"/>
      <c r="AC196" s="43"/>
    </row>
    <row r="197" spans="1:29" ht="12.75">
      <c r="A197" s="43"/>
      <c r="B197" s="43"/>
      <c r="C197" s="43"/>
      <c r="D197" s="43"/>
      <c r="E197" s="43"/>
      <c r="F197" s="43"/>
      <c r="G197" s="43"/>
      <c r="H197" s="43"/>
      <c r="I197" s="43"/>
      <c r="J197" s="44"/>
      <c r="K197" s="43"/>
      <c r="L197" s="43"/>
      <c r="M197" s="43"/>
      <c r="N197" s="43"/>
      <c r="O197" s="43"/>
      <c r="P197" s="43"/>
      <c r="Q197" s="43"/>
      <c r="R197" s="43"/>
      <c r="S197" s="43"/>
      <c r="T197" s="43"/>
      <c r="U197" s="43"/>
      <c r="V197" s="43"/>
      <c r="W197" s="43"/>
      <c r="X197" s="43"/>
      <c r="Y197" s="43"/>
      <c r="Z197" s="43"/>
      <c r="AA197" s="43"/>
      <c r="AB197" s="43"/>
      <c r="AC197" s="43"/>
    </row>
    <row r="198" spans="1:29" ht="12.75">
      <c r="A198" s="43"/>
      <c r="B198" s="43"/>
      <c r="C198" s="43"/>
      <c r="D198" s="43"/>
      <c r="E198" s="43"/>
      <c r="F198" s="43"/>
      <c r="G198" s="43"/>
      <c r="H198" s="43"/>
      <c r="I198" s="43"/>
      <c r="J198" s="44"/>
      <c r="K198" s="43"/>
      <c r="L198" s="43"/>
      <c r="M198" s="43"/>
      <c r="N198" s="43"/>
      <c r="O198" s="43"/>
      <c r="P198" s="43"/>
      <c r="Q198" s="43"/>
      <c r="R198" s="43"/>
      <c r="S198" s="43"/>
      <c r="T198" s="43"/>
      <c r="U198" s="43"/>
      <c r="V198" s="43"/>
      <c r="W198" s="43"/>
      <c r="X198" s="43"/>
      <c r="Y198" s="43"/>
      <c r="Z198" s="43"/>
      <c r="AA198" s="43"/>
      <c r="AB198" s="43"/>
      <c r="AC198" s="43"/>
    </row>
    <row r="199" spans="1:29" ht="12.75">
      <c r="A199" s="43"/>
      <c r="B199" s="43"/>
      <c r="C199" s="43"/>
      <c r="D199" s="43"/>
      <c r="E199" s="43"/>
      <c r="F199" s="43"/>
      <c r="G199" s="43"/>
      <c r="H199" s="43"/>
      <c r="I199" s="43"/>
      <c r="J199" s="44"/>
      <c r="K199" s="43"/>
      <c r="L199" s="43"/>
      <c r="M199" s="43"/>
      <c r="N199" s="43"/>
      <c r="O199" s="43"/>
      <c r="P199" s="43"/>
      <c r="Q199" s="43"/>
      <c r="R199" s="43"/>
      <c r="S199" s="43"/>
      <c r="T199" s="43"/>
      <c r="U199" s="43"/>
      <c r="V199" s="43"/>
      <c r="W199" s="43"/>
      <c r="X199" s="43"/>
      <c r="Y199" s="43"/>
      <c r="Z199" s="43"/>
      <c r="AA199" s="43"/>
      <c r="AB199" s="43"/>
      <c r="AC199" s="43"/>
    </row>
    <row r="200" spans="1:29" ht="12.75">
      <c r="A200" s="43"/>
      <c r="B200" s="43"/>
      <c r="C200" s="43"/>
      <c r="D200" s="43"/>
      <c r="E200" s="43"/>
      <c r="F200" s="43"/>
      <c r="G200" s="43"/>
      <c r="H200" s="43"/>
      <c r="I200" s="43"/>
      <c r="J200" s="44"/>
      <c r="K200" s="43"/>
      <c r="L200" s="43"/>
      <c r="M200" s="43"/>
      <c r="N200" s="43"/>
      <c r="O200" s="43"/>
      <c r="P200" s="43"/>
      <c r="Q200" s="43"/>
      <c r="R200" s="43"/>
      <c r="S200" s="43"/>
      <c r="T200" s="43"/>
      <c r="U200" s="43"/>
      <c r="V200" s="43"/>
      <c r="W200" s="43"/>
      <c r="X200" s="43"/>
      <c r="Y200" s="43"/>
      <c r="Z200" s="43"/>
      <c r="AA200" s="43"/>
      <c r="AB200" s="43"/>
      <c r="AC200" s="43"/>
    </row>
    <row r="201" spans="1:29" ht="12.75">
      <c r="A201" s="43"/>
      <c r="B201" s="43"/>
      <c r="C201" s="43"/>
      <c r="D201" s="43"/>
      <c r="E201" s="43"/>
      <c r="F201" s="43"/>
      <c r="G201" s="43"/>
      <c r="H201" s="43"/>
      <c r="I201" s="43"/>
      <c r="J201" s="44"/>
      <c r="K201" s="43"/>
      <c r="L201" s="43"/>
      <c r="M201" s="43"/>
      <c r="N201" s="43"/>
      <c r="O201" s="43"/>
      <c r="P201" s="43"/>
      <c r="Q201" s="43"/>
      <c r="R201" s="43"/>
      <c r="S201" s="43"/>
      <c r="T201" s="43"/>
      <c r="U201" s="43"/>
      <c r="V201" s="43"/>
      <c r="W201" s="43"/>
      <c r="X201" s="43"/>
      <c r="Y201" s="43"/>
      <c r="Z201" s="43"/>
      <c r="AA201" s="43"/>
      <c r="AB201" s="43"/>
      <c r="AC201" s="43"/>
    </row>
    <row r="202" spans="1:29" ht="12.75">
      <c r="A202" s="43"/>
      <c r="B202" s="43"/>
      <c r="C202" s="43"/>
      <c r="D202" s="43"/>
      <c r="E202" s="43"/>
      <c r="F202" s="43"/>
      <c r="G202" s="43"/>
      <c r="H202" s="43"/>
      <c r="I202" s="43"/>
      <c r="J202" s="44"/>
      <c r="K202" s="43"/>
      <c r="L202" s="43"/>
      <c r="M202" s="43"/>
      <c r="N202" s="43"/>
      <c r="O202" s="43"/>
      <c r="P202" s="43"/>
      <c r="Q202" s="43"/>
      <c r="R202" s="43"/>
      <c r="S202" s="43"/>
      <c r="T202" s="43"/>
      <c r="U202" s="43"/>
      <c r="V202" s="43"/>
      <c r="W202" s="43"/>
      <c r="X202" s="43"/>
      <c r="Y202" s="43"/>
      <c r="Z202" s="43"/>
      <c r="AA202" s="43"/>
      <c r="AB202" s="43"/>
      <c r="AC202" s="43"/>
    </row>
    <row r="203" spans="1:29" ht="12.75">
      <c r="A203" s="43"/>
      <c r="B203" s="43"/>
      <c r="C203" s="43"/>
      <c r="D203" s="43"/>
      <c r="E203" s="43"/>
      <c r="F203" s="43"/>
      <c r="G203" s="43"/>
      <c r="H203" s="43"/>
      <c r="I203" s="43"/>
      <c r="J203" s="44"/>
      <c r="K203" s="43"/>
      <c r="L203" s="43"/>
      <c r="M203" s="43"/>
      <c r="N203" s="43"/>
      <c r="O203" s="43"/>
      <c r="P203" s="43"/>
      <c r="Q203" s="43"/>
      <c r="R203" s="43"/>
      <c r="S203" s="43"/>
      <c r="T203" s="43"/>
      <c r="U203" s="43"/>
      <c r="V203" s="43"/>
      <c r="W203" s="43"/>
      <c r="X203" s="43"/>
      <c r="Y203" s="43"/>
      <c r="Z203" s="43"/>
      <c r="AA203" s="43"/>
      <c r="AB203" s="43"/>
      <c r="AC203" s="43"/>
    </row>
    <row r="204" spans="1:29" ht="12.75">
      <c r="A204" s="43"/>
      <c r="B204" s="43"/>
      <c r="C204" s="43"/>
      <c r="D204" s="43"/>
      <c r="E204" s="43"/>
      <c r="F204" s="43"/>
      <c r="G204" s="43"/>
      <c r="H204" s="43"/>
      <c r="I204" s="43"/>
      <c r="J204" s="44"/>
      <c r="K204" s="43"/>
      <c r="L204" s="43"/>
      <c r="M204" s="43"/>
      <c r="N204" s="43"/>
      <c r="O204" s="43"/>
      <c r="P204" s="43"/>
      <c r="Q204" s="43"/>
      <c r="R204" s="43"/>
      <c r="S204" s="43"/>
      <c r="T204" s="43"/>
      <c r="U204" s="43"/>
      <c r="V204" s="43"/>
      <c r="W204" s="43"/>
      <c r="X204" s="43"/>
      <c r="Y204" s="43"/>
      <c r="Z204" s="43"/>
      <c r="AA204" s="43"/>
      <c r="AB204" s="43"/>
      <c r="AC204" s="43"/>
    </row>
    <row r="205" spans="1:29" ht="12.75">
      <c r="A205" s="43"/>
      <c r="B205" s="43"/>
      <c r="C205" s="43"/>
      <c r="D205" s="43"/>
      <c r="E205" s="43"/>
      <c r="F205" s="43"/>
      <c r="G205" s="43"/>
      <c r="H205" s="43"/>
      <c r="I205" s="43"/>
      <c r="J205" s="44"/>
      <c r="K205" s="43"/>
      <c r="L205" s="43"/>
      <c r="M205" s="43"/>
      <c r="N205" s="43"/>
      <c r="O205" s="43"/>
      <c r="P205" s="43"/>
      <c r="Q205" s="43"/>
      <c r="R205" s="43"/>
      <c r="S205" s="43"/>
      <c r="T205" s="43"/>
      <c r="U205" s="43"/>
      <c r="V205" s="43"/>
      <c r="W205" s="43"/>
      <c r="X205" s="43"/>
      <c r="Y205" s="43"/>
      <c r="Z205" s="43"/>
      <c r="AA205" s="43"/>
      <c r="AB205" s="43"/>
      <c r="AC205" s="43"/>
    </row>
    <row r="206" spans="1:29" ht="12.75">
      <c r="A206" s="43"/>
      <c r="B206" s="43"/>
      <c r="C206" s="43"/>
      <c r="D206" s="43"/>
      <c r="E206" s="43"/>
      <c r="F206" s="43"/>
      <c r="G206" s="43"/>
      <c r="H206" s="43"/>
      <c r="I206" s="43"/>
      <c r="J206" s="44"/>
      <c r="K206" s="43"/>
      <c r="L206" s="43"/>
      <c r="M206" s="43"/>
      <c r="N206" s="43"/>
      <c r="O206" s="43"/>
      <c r="P206" s="43"/>
      <c r="Q206" s="43"/>
      <c r="R206" s="43"/>
      <c r="S206" s="43"/>
      <c r="T206" s="43"/>
      <c r="U206" s="43"/>
      <c r="V206" s="43"/>
      <c r="W206" s="43"/>
      <c r="X206" s="43"/>
      <c r="Y206" s="43"/>
      <c r="Z206" s="43"/>
      <c r="AA206" s="43"/>
      <c r="AB206" s="43"/>
      <c r="AC206" s="43"/>
    </row>
    <row r="207" spans="1:29" ht="12.75">
      <c r="A207" s="43"/>
      <c r="B207" s="43"/>
      <c r="C207" s="43"/>
      <c r="D207" s="43"/>
      <c r="E207" s="43"/>
      <c r="F207" s="43"/>
      <c r="G207" s="43"/>
      <c r="H207" s="43"/>
      <c r="I207" s="43"/>
      <c r="J207" s="44"/>
      <c r="K207" s="43"/>
      <c r="L207" s="43"/>
      <c r="M207" s="43"/>
      <c r="N207" s="43"/>
      <c r="O207" s="43"/>
      <c r="P207" s="43"/>
      <c r="Q207" s="43"/>
      <c r="R207" s="43"/>
      <c r="S207" s="43"/>
      <c r="T207" s="43"/>
      <c r="U207" s="43"/>
      <c r="V207" s="43"/>
      <c r="W207" s="43"/>
      <c r="X207" s="43"/>
      <c r="Y207" s="43"/>
      <c r="Z207" s="43"/>
      <c r="AA207" s="43"/>
      <c r="AB207" s="43"/>
      <c r="AC207" s="43"/>
    </row>
    <row r="208" spans="1:29" ht="12.75">
      <c r="A208" s="43"/>
      <c r="B208" s="43"/>
      <c r="C208" s="43"/>
      <c r="D208" s="43"/>
      <c r="E208" s="43"/>
      <c r="F208" s="43"/>
      <c r="G208" s="43"/>
      <c r="H208" s="43"/>
      <c r="I208" s="43"/>
      <c r="J208" s="44"/>
      <c r="K208" s="43"/>
      <c r="L208" s="43"/>
      <c r="M208" s="43"/>
      <c r="N208" s="43"/>
      <c r="O208" s="43"/>
      <c r="P208" s="43"/>
      <c r="Q208" s="43"/>
      <c r="R208" s="43"/>
      <c r="S208" s="43"/>
      <c r="T208" s="43"/>
      <c r="U208" s="43"/>
      <c r="V208" s="43"/>
      <c r="W208" s="43"/>
      <c r="X208" s="43"/>
      <c r="Y208" s="43"/>
      <c r="Z208" s="43"/>
      <c r="AA208" s="43"/>
      <c r="AB208" s="43"/>
      <c r="AC208" s="43"/>
    </row>
    <row r="209" spans="1:29" ht="12.75">
      <c r="A209" s="43"/>
      <c r="B209" s="43"/>
      <c r="C209" s="43"/>
      <c r="D209" s="43"/>
      <c r="E209" s="43"/>
      <c r="F209" s="43"/>
      <c r="G209" s="43"/>
      <c r="H209" s="43"/>
      <c r="I209" s="43"/>
      <c r="J209" s="44"/>
      <c r="K209" s="43"/>
      <c r="L209" s="43"/>
      <c r="M209" s="43"/>
      <c r="N209" s="43"/>
      <c r="O209" s="43"/>
      <c r="P209" s="43"/>
      <c r="Q209" s="43"/>
      <c r="R209" s="43"/>
      <c r="S209" s="43"/>
      <c r="T209" s="43"/>
      <c r="U209" s="43"/>
      <c r="V209" s="43"/>
      <c r="W209" s="43"/>
      <c r="X209" s="43"/>
      <c r="Y209" s="43"/>
      <c r="Z209" s="43"/>
      <c r="AA209" s="43"/>
      <c r="AB209" s="43"/>
      <c r="AC209" s="43"/>
    </row>
    <row r="210" spans="1:29" ht="12.75">
      <c r="A210" s="43"/>
      <c r="B210" s="43"/>
      <c r="C210" s="43"/>
      <c r="D210" s="43"/>
      <c r="E210" s="43"/>
      <c r="F210" s="43"/>
      <c r="G210" s="43"/>
      <c r="H210" s="43"/>
      <c r="I210" s="43"/>
      <c r="J210" s="44"/>
      <c r="K210" s="43"/>
      <c r="L210" s="43"/>
      <c r="M210" s="43"/>
      <c r="N210" s="43"/>
      <c r="O210" s="43"/>
      <c r="P210" s="43"/>
      <c r="Q210" s="43"/>
      <c r="R210" s="43"/>
      <c r="S210" s="43"/>
      <c r="T210" s="43"/>
      <c r="U210" s="43"/>
      <c r="V210" s="43"/>
      <c r="W210" s="43"/>
      <c r="X210" s="43"/>
      <c r="Y210" s="43"/>
      <c r="Z210" s="43"/>
      <c r="AA210" s="43"/>
      <c r="AB210" s="43"/>
      <c r="AC210" s="43"/>
    </row>
    <row r="211" spans="1:29" ht="12.75">
      <c r="A211" s="43"/>
      <c r="B211" s="43"/>
      <c r="C211" s="43"/>
      <c r="D211" s="43"/>
      <c r="E211" s="43"/>
      <c r="F211" s="43"/>
      <c r="G211" s="43"/>
      <c r="H211" s="43"/>
      <c r="I211" s="43"/>
      <c r="J211" s="44"/>
      <c r="K211" s="43"/>
      <c r="L211" s="43"/>
      <c r="M211" s="43"/>
      <c r="N211" s="43"/>
      <c r="O211" s="43"/>
      <c r="P211" s="43"/>
      <c r="Q211" s="43"/>
      <c r="R211" s="43"/>
      <c r="S211" s="43"/>
      <c r="T211" s="43"/>
      <c r="U211" s="43"/>
      <c r="V211" s="43"/>
      <c r="W211" s="43"/>
      <c r="X211" s="43"/>
      <c r="Y211" s="43"/>
      <c r="Z211" s="43"/>
      <c r="AA211" s="43"/>
      <c r="AB211" s="43"/>
      <c r="AC211" s="43"/>
    </row>
    <row r="212" spans="1:29" ht="12.75">
      <c r="A212" s="43"/>
      <c r="B212" s="43"/>
      <c r="C212" s="43"/>
      <c r="D212" s="43"/>
      <c r="E212" s="43"/>
      <c r="F212" s="43"/>
      <c r="G212" s="43"/>
      <c r="H212" s="43"/>
      <c r="I212" s="43"/>
      <c r="J212" s="44"/>
      <c r="K212" s="43"/>
      <c r="L212" s="43"/>
      <c r="M212" s="43"/>
      <c r="N212" s="43"/>
      <c r="O212" s="43"/>
      <c r="P212" s="43"/>
      <c r="Q212" s="43"/>
      <c r="R212" s="43"/>
      <c r="S212" s="43"/>
      <c r="T212" s="43"/>
      <c r="U212" s="43"/>
      <c r="V212" s="43"/>
      <c r="W212" s="43"/>
      <c r="X212" s="43"/>
      <c r="Y212" s="43"/>
      <c r="Z212" s="43"/>
      <c r="AA212" s="43"/>
      <c r="AB212" s="43"/>
      <c r="AC212" s="43"/>
    </row>
    <row r="213" spans="1:29" ht="12.75">
      <c r="A213" s="43"/>
      <c r="B213" s="43"/>
      <c r="C213" s="43"/>
      <c r="D213" s="43"/>
      <c r="E213" s="43"/>
      <c r="F213" s="43"/>
      <c r="G213" s="43"/>
      <c r="H213" s="43"/>
      <c r="I213" s="43"/>
      <c r="J213" s="44"/>
      <c r="K213" s="43"/>
      <c r="L213" s="43"/>
      <c r="M213" s="43"/>
      <c r="N213" s="43"/>
      <c r="O213" s="43"/>
      <c r="P213" s="43"/>
      <c r="Q213" s="43"/>
      <c r="R213" s="43"/>
      <c r="S213" s="43"/>
      <c r="T213" s="43"/>
      <c r="U213" s="43"/>
      <c r="V213" s="43"/>
      <c r="W213" s="43"/>
      <c r="X213" s="43"/>
      <c r="Y213" s="43"/>
      <c r="Z213" s="43"/>
      <c r="AA213" s="43"/>
      <c r="AB213" s="43"/>
      <c r="AC213" s="43"/>
    </row>
    <row r="214" spans="1:29" ht="12.75">
      <c r="A214" s="43"/>
      <c r="B214" s="43"/>
      <c r="C214" s="43"/>
      <c r="D214" s="43"/>
      <c r="E214" s="43"/>
      <c r="F214" s="43"/>
      <c r="G214" s="43"/>
      <c r="H214" s="43"/>
      <c r="I214" s="43"/>
      <c r="J214" s="44"/>
      <c r="K214" s="43"/>
      <c r="L214" s="43"/>
      <c r="M214" s="43"/>
      <c r="N214" s="43"/>
      <c r="O214" s="43"/>
      <c r="P214" s="43"/>
      <c r="Q214" s="43"/>
      <c r="R214" s="43"/>
      <c r="S214" s="43"/>
      <c r="T214" s="43"/>
      <c r="U214" s="43"/>
      <c r="V214" s="43"/>
      <c r="W214" s="43"/>
      <c r="X214" s="43"/>
      <c r="Y214" s="43"/>
      <c r="Z214" s="43"/>
      <c r="AA214" s="43"/>
      <c r="AB214" s="43"/>
      <c r="AC214" s="43"/>
    </row>
    <row r="215" spans="1:29" ht="12.75">
      <c r="A215" s="43"/>
      <c r="B215" s="43"/>
      <c r="C215" s="43"/>
      <c r="D215" s="43"/>
      <c r="E215" s="43"/>
      <c r="F215" s="43"/>
      <c r="G215" s="43"/>
      <c r="H215" s="43"/>
      <c r="I215" s="43"/>
      <c r="J215" s="44"/>
      <c r="K215" s="43"/>
      <c r="L215" s="43"/>
      <c r="M215" s="43"/>
      <c r="N215" s="43"/>
      <c r="O215" s="43"/>
      <c r="P215" s="43"/>
      <c r="Q215" s="43"/>
      <c r="R215" s="43"/>
      <c r="S215" s="43"/>
      <c r="T215" s="43"/>
      <c r="U215" s="43"/>
      <c r="V215" s="43"/>
      <c r="W215" s="43"/>
      <c r="X215" s="43"/>
      <c r="Y215" s="43"/>
      <c r="Z215" s="43"/>
      <c r="AA215" s="43"/>
      <c r="AB215" s="43"/>
      <c r="AC215" s="43"/>
    </row>
    <row r="216" spans="1:29" ht="12.75">
      <c r="A216" s="43"/>
      <c r="B216" s="43"/>
      <c r="C216" s="43"/>
      <c r="D216" s="43"/>
      <c r="E216" s="43"/>
      <c r="F216" s="43"/>
      <c r="G216" s="43"/>
      <c r="H216" s="43"/>
      <c r="I216" s="43"/>
      <c r="J216" s="44"/>
      <c r="K216" s="43"/>
      <c r="L216" s="43"/>
      <c r="M216" s="43"/>
      <c r="N216" s="43"/>
      <c r="O216" s="43"/>
      <c r="P216" s="43"/>
      <c r="Q216" s="43"/>
      <c r="R216" s="43"/>
      <c r="S216" s="43"/>
      <c r="T216" s="43"/>
      <c r="U216" s="43"/>
      <c r="V216" s="43"/>
      <c r="W216" s="43"/>
      <c r="X216" s="43"/>
      <c r="Y216" s="43"/>
      <c r="Z216" s="43"/>
      <c r="AA216" s="43"/>
      <c r="AB216" s="43"/>
      <c r="AC216" s="43"/>
    </row>
    <row r="217" spans="1:29" ht="12.75">
      <c r="A217" s="43"/>
      <c r="B217" s="43"/>
      <c r="C217" s="43"/>
      <c r="D217" s="43"/>
      <c r="E217" s="43"/>
      <c r="F217" s="43"/>
      <c r="G217" s="43"/>
      <c r="H217" s="43"/>
      <c r="I217" s="43"/>
      <c r="J217" s="44"/>
      <c r="K217" s="43"/>
      <c r="L217" s="43"/>
      <c r="M217" s="43"/>
      <c r="N217" s="43"/>
      <c r="O217" s="43"/>
      <c r="P217" s="43"/>
      <c r="Q217" s="43"/>
      <c r="R217" s="43"/>
      <c r="S217" s="43"/>
      <c r="T217" s="43"/>
      <c r="U217" s="43"/>
      <c r="V217" s="43"/>
      <c r="W217" s="43"/>
      <c r="X217" s="43"/>
      <c r="Y217" s="43"/>
      <c r="Z217" s="43"/>
      <c r="AA217" s="43"/>
      <c r="AB217" s="43"/>
      <c r="AC217" s="43"/>
    </row>
    <row r="218" spans="1:29" ht="12.75">
      <c r="A218" s="43"/>
      <c r="B218" s="43"/>
      <c r="C218" s="43"/>
      <c r="D218" s="43"/>
      <c r="E218" s="43"/>
      <c r="F218" s="43"/>
      <c r="G218" s="43"/>
      <c r="H218" s="43"/>
      <c r="I218" s="43"/>
      <c r="J218" s="44"/>
      <c r="K218" s="43"/>
      <c r="L218" s="43"/>
      <c r="M218" s="43"/>
      <c r="N218" s="43"/>
      <c r="O218" s="43"/>
      <c r="P218" s="43"/>
      <c r="Q218" s="43"/>
      <c r="R218" s="43"/>
      <c r="S218" s="43"/>
      <c r="T218" s="43"/>
      <c r="U218" s="43"/>
      <c r="V218" s="43"/>
      <c r="W218" s="43"/>
      <c r="X218" s="43"/>
      <c r="Y218" s="43"/>
      <c r="Z218" s="43"/>
      <c r="AA218" s="43"/>
      <c r="AB218" s="43"/>
      <c r="AC218" s="43"/>
    </row>
    <row r="219" spans="1:29" ht="12.75">
      <c r="A219" s="43"/>
      <c r="B219" s="43"/>
      <c r="C219" s="43"/>
      <c r="D219" s="43"/>
      <c r="E219" s="43"/>
      <c r="F219" s="43"/>
      <c r="G219" s="43"/>
      <c r="H219" s="43"/>
      <c r="I219" s="43"/>
      <c r="J219" s="44"/>
      <c r="K219" s="43"/>
      <c r="L219" s="43"/>
      <c r="M219" s="43"/>
      <c r="N219" s="43"/>
      <c r="O219" s="43"/>
      <c r="P219" s="43"/>
      <c r="Q219" s="43"/>
      <c r="R219" s="43"/>
      <c r="S219" s="43"/>
      <c r="T219" s="43"/>
      <c r="U219" s="43"/>
      <c r="V219" s="43"/>
      <c r="W219" s="43"/>
      <c r="X219" s="43"/>
      <c r="Y219" s="43"/>
      <c r="Z219" s="43"/>
      <c r="AA219" s="43"/>
      <c r="AB219" s="43"/>
      <c r="AC219" s="43"/>
    </row>
    <row r="220" spans="1:29" ht="12.75">
      <c r="A220" s="43"/>
      <c r="B220" s="43"/>
      <c r="C220" s="43"/>
      <c r="D220" s="43"/>
      <c r="E220" s="43"/>
      <c r="F220" s="43"/>
      <c r="G220" s="43"/>
      <c r="H220" s="43"/>
      <c r="I220" s="43"/>
      <c r="J220" s="44"/>
      <c r="K220" s="43"/>
      <c r="L220" s="43"/>
      <c r="M220" s="43"/>
      <c r="N220" s="43"/>
      <c r="O220" s="43"/>
      <c r="P220" s="43"/>
      <c r="Q220" s="43"/>
      <c r="R220" s="43"/>
      <c r="S220" s="43"/>
      <c r="T220" s="43"/>
      <c r="U220" s="43"/>
      <c r="V220" s="43"/>
      <c r="W220" s="43"/>
      <c r="X220" s="43"/>
      <c r="Y220" s="43"/>
      <c r="Z220" s="43"/>
      <c r="AA220" s="43"/>
      <c r="AB220" s="43"/>
      <c r="AC220" s="43"/>
    </row>
    <row r="221" spans="1:29" ht="12.75">
      <c r="A221" s="43"/>
      <c r="B221" s="43"/>
      <c r="C221" s="43"/>
      <c r="D221" s="43"/>
      <c r="E221" s="43"/>
      <c r="F221" s="43"/>
      <c r="G221" s="43"/>
      <c r="H221" s="43"/>
      <c r="I221" s="43"/>
      <c r="J221" s="44"/>
      <c r="K221" s="43"/>
      <c r="L221" s="43"/>
      <c r="M221" s="43"/>
      <c r="N221" s="43"/>
      <c r="O221" s="43"/>
      <c r="P221" s="43"/>
      <c r="Q221" s="43"/>
      <c r="R221" s="43"/>
      <c r="S221" s="43"/>
      <c r="T221" s="43"/>
      <c r="U221" s="43"/>
      <c r="V221" s="43"/>
      <c r="W221" s="43"/>
      <c r="X221" s="43"/>
      <c r="Y221" s="43"/>
      <c r="Z221" s="43"/>
      <c r="AA221" s="43"/>
      <c r="AB221" s="43"/>
      <c r="AC221" s="43"/>
    </row>
    <row r="222" spans="1:29" ht="12.75">
      <c r="A222" s="43"/>
      <c r="B222" s="43"/>
      <c r="C222" s="43"/>
      <c r="D222" s="43"/>
      <c r="E222" s="43"/>
      <c r="F222" s="43"/>
      <c r="G222" s="43"/>
      <c r="H222" s="43"/>
      <c r="I222" s="43"/>
      <c r="J222" s="44"/>
      <c r="K222" s="43"/>
      <c r="L222" s="43"/>
      <c r="M222" s="43"/>
      <c r="N222" s="43"/>
      <c r="O222" s="43"/>
      <c r="P222" s="43"/>
      <c r="Q222" s="43"/>
      <c r="R222" s="43"/>
      <c r="S222" s="43"/>
      <c r="T222" s="43"/>
      <c r="U222" s="43"/>
      <c r="V222" s="43"/>
      <c r="W222" s="43"/>
      <c r="X222" s="43"/>
      <c r="Y222" s="43"/>
      <c r="Z222" s="43"/>
      <c r="AA222" s="43"/>
      <c r="AB222" s="43"/>
      <c r="AC222" s="43"/>
    </row>
    <row r="223" spans="1:29" ht="12.75">
      <c r="A223" s="43"/>
      <c r="B223" s="43"/>
      <c r="C223" s="43"/>
      <c r="D223" s="43"/>
      <c r="E223" s="43"/>
      <c r="F223" s="43"/>
      <c r="G223" s="43"/>
      <c r="H223" s="43"/>
      <c r="I223" s="43"/>
      <c r="J223" s="44"/>
      <c r="K223" s="43"/>
      <c r="L223" s="43"/>
      <c r="M223" s="43"/>
      <c r="N223" s="43"/>
      <c r="O223" s="43"/>
      <c r="P223" s="43"/>
      <c r="Q223" s="43"/>
      <c r="R223" s="43"/>
      <c r="S223" s="43"/>
      <c r="T223" s="43"/>
      <c r="U223" s="43"/>
      <c r="V223" s="43"/>
      <c r="W223" s="43"/>
      <c r="X223" s="43"/>
      <c r="Y223" s="43"/>
      <c r="Z223" s="43"/>
      <c r="AA223" s="43"/>
      <c r="AB223" s="43"/>
      <c r="AC223" s="43"/>
    </row>
    <row r="224" spans="1:29" ht="12.75">
      <c r="A224" s="43"/>
      <c r="B224" s="43"/>
      <c r="C224" s="43"/>
      <c r="D224" s="43"/>
      <c r="E224" s="43"/>
      <c r="F224" s="43"/>
      <c r="G224" s="43"/>
      <c r="H224" s="43"/>
      <c r="I224" s="43"/>
      <c r="J224" s="44"/>
      <c r="K224" s="43"/>
      <c r="L224" s="43"/>
      <c r="M224" s="43"/>
      <c r="N224" s="43"/>
      <c r="O224" s="43"/>
      <c r="P224" s="43"/>
      <c r="Q224" s="43"/>
      <c r="R224" s="43"/>
      <c r="S224" s="43"/>
      <c r="T224" s="43"/>
      <c r="U224" s="43"/>
      <c r="V224" s="43"/>
      <c r="W224" s="43"/>
      <c r="X224" s="43"/>
      <c r="Y224" s="43"/>
      <c r="Z224" s="43"/>
      <c r="AA224" s="43"/>
      <c r="AB224" s="43"/>
      <c r="AC224" s="43"/>
    </row>
    <row r="225" spans="1:29" ht="12.75">
      <c r="A225" s="43"/>
      <c r="B225" s="43"/>
      <c r="C225" s="43"/>
      <c r="D225" s="43"/>
      <c r="E225" s="43"/>
      <c r="F225" s="43"/>
      <c r="G225" s="43"/>
      <c r="H225" s="43"/>
      <c r="I225" s="43"/>
      <c r="J225" s="44"/>
      <c r="K225" s="43"/>
      <c r="L225" s="43"/>
      <c r="M225" s="43"/>
      <c r="N225" s="43"/>
      <c r="O225" s="43"/>
      <c r="P225" s="43"/>
      <c r="Q225" s="43"/>
      <c r="R225" s="43"/>
      <c r="S225" s="43"/>
      <c r="T225" s="43"/>
      <c r="U225" s="43"/>
      <c r="V225" s="43"/>
      <c r="W225" s="43"/>
      <c r="X225" s="43"/>
      <c r="Y225" s="43"/>
      <c r="Z225" s="43"/>
      <c r="AA225" s="43"/>
      <c r="AB225" s="43"/>
      <c r="AC225" s="43"/>
    </row>
    <row r="226" spans="1:29" ht="12.75">
      <c r="A226" s="43"/>
      <c r="B226" s="43"/>
      <c r="C226" s="43"/>
      <c r="D226" s="43"/>
      <c r="E226" s="43"/>
      <c r="F226" s="43"/>
      <c r="G226" s="43"/>
      <c r="H226" s="43"/>
      <c r="I226" s="43"/>
      <c r="J226" s="44"/>
      <c r="K226" s="43"/>
      <c r="L226" s="43"/>
      <c r="M226" s="43"/>
      <c r="N226" s="43"/>
      <c r="O226" s="43"/>
      <c r="P226" s="43"/>
      <c r="Q226" s="43"/>
      <c r="R226" s="43"/>
      <c r="S226" s="43"/>
      <c r="T226" s="43"/>
      <c r="U226" s="43"/>
      <c r="V226" s="43"/>
      <c r="W226" s="43"/>
      <c r="X226" s="43"/>
      <c r="Y226" s="43"/>
      <c r="Z226" s="43"/>
      <c r="AA226" s="43"/>
      <c r="AB226" s="43"/>
      <c r="AC226" s="43"/>
    </row>
    <row r="227" spans="1:29" ht="12.75">
      <c r="A227" s="43"/>
      <c r="B227" s="43"/>
      <c r="C227" s="43"/>
      <c r="D227" s="43"/>
      <c r="E227" s="43"/>
      <c r="F227" s="43"/>
      <c r="G227" s="43"/>
      <c r="H227" s="43"/>
      <c r="I227" s="43"/>
      <c r="J227" s="44"/>
      <c r="K227" s="43"/>
      <c r="L227" s="43"/>
      <c r="M227" s="43"/>
      <c r="N227" s="43"/>
      <c r="O227" s="43"/>
      <c r="P227" s="43"/>
      <c r="Q227" s="43"/>
      <c r="R227" s="43"/>
      <c r="S227" s="43"/>
      <c r="T227" s="43"/>
      <c r="U227" s="43"/>
      <c r="V227" s="43"/>
      <c r="W227" s="43"/>
      <c r="X227" s="43"/>
      <c r="Y227" s="43"/>
      <c r="Z227" s="43"/>
      <c r="AA227" s="43"/>
      <c r="AB227" s="43"/>
      <c r="AC227" s="43"/>
    </row>
    <row r="228" spans="1:29" ht="12.75">
      <c r="A228" s="43"/>
      <c r="B228" s="43"/>
      <c r="C228" s="43"/>
      <c r="D228" s="43"/>
      <c r="E228" s="43"/>
      <c r="F228" s="43"/>
      <c r="G228" s="43"/>
      <c r="H228" s="43"/>
      <c r="I228" s="43"/>
      <c r="J228" s="44"/>
      <c r="K228" s="43"/>
      <c r="L228" s="43"/>
      <c r="M228" s="43"/>
      <c r="N228" s="43"/>
      <c r="O228" s="43"/>
      <c r="P228" s="43"/>
      <c r="Q228" s="43"/>
      <c r="R228" s="43"/>
      <c r="S228" s="43"/>
      <c r="T228" s="43"/>
      <c r="U228" s="43"/>
      <c r="V228" s="43"/>
      <c r="W228" s="43"/>
      <c r="X228" s="43"/>
      <c r="Y228" s="43"/>
      <c r="Z228" s="43"/>
      <c r="AA228" s="43"/>
      <c r="AB228" s="43"/>
      <c r="AC228" s="43"/>
    </row>
    <row r="229" spans="1:29" ht="12.75">
      <c r="A229" s="43"/>
      <c r="B229" s="43"/>
      <c r="C229" s="43"/>
      <c r="D229" s="43"/>
      <c r="E229" s="43"/>
      <c r="F229" s="43"/>
      <c r="G229" s="43"/>
      <c r="H229" s="43"/>
      <c r="I229" s="43"/>
      <c r="J229" s="44"/>
      <c r="K229" s="43"/>
      <c r="L229" s="43"/>
      <c r="M229" s="43"/>
      <c r="N229" s="43"/>
      <c r="O229" s="43"/>
      <c r="P229" s="43"/>
      <c r="Q229" s="43"/>
      <c r="R229" s="43"/>
      <c r="S229" s="43"/>
      <c r="T229" s="43"/>
      <c r="U229" s="43"/>
      <c r="V229" s="43"/>
      <c r="W229" s="43"/>
      <c r="X229" s="43"/>
      <c r="Y229" s="43"/>
      <c r="Z229" s="43"/>
      <c r="AA229" s="43"/>
      <c r="AB229" s="43"/>
      <c r="AC229" s="43"/>
    </row>
    <row r="230" spans="1:29" ht="12.75">
      <c r="A230" s="43"/>
      <c r="B230" s="43"/>
      <c r="C230" s="43"/>
      <c r="D230" s="43"/>
      <c r="E230" s="43"/>
      <c r="F230" s="43"/>
      <c r="G230" s="43"/>
      <c r="H230" s="43"/>
      <c r="I230" s="43"/>
      <c r="J230" s="44"/>
      <c r="K230" s="43"/>
      <c r="L230" s="43"/>
      <c r="M230" s="43"/>
      <c r="N230" s="43"/>
      <c r="O230" s="43"/>
      <c r="P230" s="43"/>
      <c r="Q230" s="43"/>
      <c r="R230" s="43"/>
      <c r="S230" s="43"/>
      <c r="T230" s="43"/>
      <c r="U230" s="43"/>
      <c r="V230" s="43"/>
      <c r="W230" s="43"/>
      <c r="X230" s="43"/>
      <c r="Y230" s="43"/>
      <c r="Z230" s="43"/>
      <c r="AA230" s="43"/>
      <c r="AB230" s="43"/>
      <c r="AC230" s="43"/>
    </row>
    <row r="231" spans="1:29" ht="12.75">
      <c r="A231" s="43"/>
      <c r="B231" s="43"/>
      <c r="C231" s="43"/>
      <c r="D231" s="43"/>
      <c r="E231" s="43"/>
      <c r="F231" s="43"/>
      <c r="G231" s="43"/>
      <c r="H231" s="43"/>
      <c r="I231" s="43"/>
      <c r="J231" s="44"/>
      <c r="K231" s="43"/>
      <c r="L231" s="43"/>
      <c r="M231" s="43"/>
      <c r="N231" s="43"/>
      <c r="O231" s="43"/>
      <c r="P231" s="43"/>
      <c r="Q231" s="43"/>
      <c r="R231" s="43"/>
      <c r="S231" s="43"/>
      <c r="T231" s="43"/>
      <c r="U231" s="43"/>
      <c r="V231" s="43"/>
      <c r="W231" s="43"/>
      <c r="X231" s="43"/>
      <c r="Y231" s="43"/>
      <c r="Z231" s="43"/>
      <c r="AA231" s="43"/>
      <c r="AB231" s="43"/>
      <c r="AC231" s="43"/>
    </row>
    <row r="232" spans="1:29" ht="12.75">
      <c r="A232" s="43"/>
      <c r="B232" s="43"/>
      <c r="C232" s="43"/>
      <c r="D232" s="43"/>
      <c r="E232" s="43"/>
      <c r="F232" s="43"/>
      <c r="G232" s="43"/>
      <c r="H232" s="43"/>
      <c r="I232" s="43"/>
      <c r="J232" s="44"/>
      <c r="K232" s="43"/>
      <c r="L232" s="43"/>
      <c r="M232" s="43"/>
      <c r="N232" s="43"/>
      <c r="O232" s="43"/>
      <c r="P232" s="43"/>
      <c r="Q232" s="43"/>
      <c r="R232" s="43"/>
      <c r="S232" s="43"/>
      <c r="T232" s="43"/>
      <c r="U232" s="43"/>
      <c r="V232" s="43"/>
      <c r="W232" s="43"/>
      <c r="X232" s="43"/>
      <c r="Y232" s="43"/>
      <c r="Z232" s="43"/>
      <c r="AA232" s="43"/>
      <c r="AB232" s="43"/>
      <c r="AC232" s="43"/>
    </row>
    <row r="233" spans="1:29" ht="12.75">
      <c r="A233" s="43"/>
      <c r="B233" s="43"/>
      <c r="C233" s="43"/>
      <c r="D233" s="43"/>
      <c r="E233" s="43"/>
      <c r="F233" s="43"/>
      <c r="G233" s="43"/>
      <c r="H233" s="43"/>
      <c r="I233" s="43"/>
      <c r="J233" s="44"/>
      <c r="K233" s="43"/>
      <c r="L233" s="43"/>
      <c r="M233" s="43"/>
      <c r="N233" s="43"/>
      <c r="O233" s="43"/>
      <c r="P233" s="43"/>
      <c r="Q233" s="43"/>
      <c r="R233" s="43"/>
      <c r="S233" s="43"/>
      <c r="T233" s="43"/>
      <c r="U233" s="43"/>
      <c r="V233" s="43"/>
      <c r="W233" s="43"/>
      <c r="X233" s="43"/>
      <c r="Y233" s="43"/>
      <c r="Z233" s="43"/>
      <c r="AA233" s="43"/>
      <c r="AB233" s="43"/>
      <c r="AC233" s="43"/>
    </row>
    <row r="234" spans="1:29" ht="12.75">
      <c r="A234" s="43"/>
      <c r="B234" s="43"/>
      <c r="C234" s="43"/>
      <c r="D234" s="43"/>
      <c r="E234" s="43"/>
      <c r="F234" s="43"/>
      <c r="G234" s="43"/>
      <c r="H234" s="43"/>
      <c r="I234" s="43"/>
      <c r="J234" s="44"/>
      <c r="K234" s="43"/>
      <c r="L234" s="43"/>
      <c r="M234" s="43"/>
      <c r="N234" s="43"/>
      <c r="O234" s="43"/>
      <c r="P234" s="43"/>
      <c r="Q234" s="43"/>
      <c r="R234" s="43"/>
      <c r="S234" s="43"/>
      <c r="T234" s="43"/>
      <c r="U234" s="43"/>
      <c r="V234" s="43"/>
      <c r="W234" s="43"/>
      <c r="X234" s="43"/>
      <c r="Y234" s="43"/>
      <c r="Z234" s="43"/>
      <c r="AA234" s="43"/>
      <c r="AB234" s="43"/>
      <c r="AC234" s="43"/>
    </row>
    <row r="235" spans="1:29" ht="12.75">
      <c r="A235" s="43"/>
      <c r="B235" s="43"/>
      <c r="C235" s="43"/>
      <c r="D235" s="43"/>
      <c r="E235" s="43"/>
      <c r="F235" s="43"/>
      <c r="G235" s="43"/>
      <c r="H235" s="43"/>
      <c r="I235" s="43"/>
      <c r="J235" s="44"/>
      <c r="K235" s="43"/>
      <c r="L235" s="43"/>
      <c r="M235" s="43"/>
      <c r="N235" s="43"/>
      <c r="O235" s="43"/>
      <c r="P235" s="43"/>
      <c r="Q235" s="43"/>
      <c r="R235" s="43"/>
      <c r="S235" s="43"/>
      <c r="T235" s="43"/>
      <c r="U235" s="43"/>
      <c r="V235" s="43"/>
      <c r="W235" s="43"/>
      <c r="X235" s="43"/>
      <c r="Y235" s="43"/>
      <c r="Z235" s="43"/>
      <c r="AA235" s="43"/>
      <c r="AB235" s="43"/>
      <c r="AC235" s="43"/>
    </row>
    <row r="236" spans="1:29" ht="12.75">
      <c r="A236" s="43"/>
      <c r="B236" s="43"/>
      <c r="C236" s="43"/>
      <c r="D236" s="43"/>
      <c r="E236" s="43"/>
      <c r="F236" s="43"/>
      <c r="G236" s="43"/>
      <c r="H236" s="43"/>
      <c r="I236" s="43"/>
      <c r="J236" s="44"/>
      <c r="K236" s="43"/>
      <c r="L236" s="43"/>
      <c r="M236" s="43"/>
      <c r="N236" s="43"/>
      <c r="O236" s="43"/>
      <c r="P236" s="43"/>
      <c r="Q236" s="43"/>
      <c r="R236" s="43"/>
      <c r="S236" s="43"/>
      <c r="T236" s="43"/>
      <c r="U236" s="43"/>
      <c r="V236" s="43"/>
      <c r="W236" s="43"/>
      <c r="X236" s="43"/>
      <c r="Y236" s="43"/>
      <c r="Z236" s="43"/>
      <c r="AA236" s="43"/>
      <c r="AB236" s="43"/>
      <c r="AC236" s="43"/>
    </row>
    <row r="237" spans="1:29" ht="12.75">
      <c r="A237" s="43"/>
      <c r="B237" s="43"/>
      <c r="C237" s="43"/>
      <c r="D237" s="43"/>
      <c r="E237" s="43"/>
      <c r="F237" s="43"/>
      <c r="G237" s="43"/>
      <c r="H237" s="43"/>
      <c r="I237" s="43"/>
      <c r="J237" s="44"/>
      <c r="K237" s="43"/>
      <c r="L237" s="43"/>
      <c r="M237" s="43"/>
      <c r="N237" s="43"/>
      <c r="O237" s="43"/>
      <c r="P237" s="43"/>
      <c r="Q237" s="43"/>
      <c r="R237" s="43"/>
      <c r="S237" s="43"/>
      <c r="T237" s="43"/>
      <c r="U237" s="43"/>
      <c r="V237" s="43"/>
      <c r="W237" s="43"/>
      <c r="X237" s="43"/>
      <c r="Y237" s="43"/>
      <c r="Z237" s="43"/>
      <c r="AA237" s="43"/>
      <c r="AB237" s="43"/>
      <c r="AC237" s="43"/>
    </row>
    <row r="238" spans="1:29" ht="12.75">
      <c r="A238" s="43"/>
      <c r="B238" s="43"/>
      <c r="C238" s="43"/>
      <c r="D238" s="43"/>
      <c r="E238" s="43"/>
      <c r="F238" s="43"/>
      <c r="G238" s="43"/>
      <c r="H238" s="43"/>
      <c r="I238" s="43"/>
      <c r="J238" s="44"/>
      <c r="K238" s="43"/>
      <c r="L238" s="43"/>
      <c r="M238" s="43"/>
      <c r="N238" s="43"/>
      <c r="O238" s="43"/>
      <c r="P238" s="43"/>
      <c r="Q238" s="43"/>
      <c r="R238" s="43"/>
      <c r="S238" s="43"/>
      <c r="T238" s="43"/>
      <c r="U238" s="43"/>
      <c r="V238" s="43"/>
      <c r="W238" s="43"/>
      <c r="X238" s="43"/>
      <c r="Y238" s="43"/>
      <c r="Z238" s="43"/>
      <c r="AA238" s="43"/>
      <c r="AB238" s="43"/>
      <c r="AC238" s="43"/>
    </row>
    <row r="239" spans="1:29" ht="12.75">
      <c r="A239" s="43"/>
      <c r="B239" s="43"/>
      <c r="C239" s="43"/>
      <c r="D239" s="43"/>
      <c r="E239" s="43"/>
      <c r="F239" s="43"/>
      <c r="G239" s="43"/>
      <c r="H239" s="43"/>
      <c r="I239" s="43"/>
      <c r="J239" s="44"/>
      <c r="K239" s="43"/>
      <c r="L239" s="43"/>
      <c r="M239" s="43"/>
      <c r="N239" s="43"/>
      <c r="O239" s="43"/>
      <c r="P239" s="43"/>
      <c r="Q239" s="43"/>
      <c r="R239" s="43"/>
      <c r="S239" s="43"/>
      <c r="T239" s="43"/>
      <c r="U239" s="43"/>
      <c r="V239" s="43"/>
      <c r="W239" s="43"/>
      <c r="X239" s="43"/>
      <c r="Y239" s="43"/>
      <c r="Z239" s="43"/>
      <c r="AA239" s="43"/>
      <c r="AB239" s="43"/>
      <c r="AC239" s="43"/>
    </row>
    <row r="240" spans="1:29" ht="12.75">
      <c r="A240" s="43"/>
      <c r="B240" s="43"/>
      <c r="C240" s="43"/>
      <c r="D240" s="43"/>
      <c r="E240" s="43"/>
      <c r="F240" s="43"/>
      <c r="G240" s="43"/>
      <c r="H240" s="43"/>
      <c r="I240" s="43"/>
      <c r="J240" s="44"/>
      <c r="K240" s="43"/>
      <c r="L240" s="43"/>
      <c r="M240" s="43"/>
      <c r="N240" s="43"/>
      <c r="O240" s="43"/>
      <c r="P240" s="43"/>
      <c r="Q240" s="43"/>
      <c r="R240" s="43"/>
      <c r="S240" s="43"/>
      <c r="T240" s="43"/>
      <c r="U240" s="43"/>
      <c r="V240" s="43"/>
      <c r="W240" s="43"/>
      <c r="X240" s="43"/>
      <c r="Y240" s="43"/>
      <c r="Z240" s="43"/>
      <c r="AA240" s="43"/>
      <c r="AB240" s="43"/>
      <c r="AC240" s="43"/>
    </row>
    <row r="241" spans="1:29" ht="12.75">
      <c r="A241" s="43"/>
      <c r="B241" s="43"/>
      <c r="C241" s="43"/>
      <c r="D241" s="43"/>
      <c r="E241" s="43"/>
      <c r="F241" s="43"/>
      <c r="G241" s="43"/>
      <c r="H241" s="43"/>
      <c r="I241" s="43"/>
      <c r="J241" s="44"/>
      <c r="K241" s="43"/>
      <c r="L241" s="43"/>
      <c r="M241" s="43"/>
      <c r="N241" s="43"/>
      <c r="O241" s="43"/>
      <c r="P241" s="43"/>
      <c r="Q241" s="43"/>
      <c r="R241" s="43"/>
      <c r="S241" s="43"/>
      <c r="T241" s="43"/>
      <c r="U241" s="43"/>
      <c r="V241" s="43"/>
      <c r="W241" s="43"/>
      <c r="X241" s="43"/>
      <c r="Y241" s="43"/>
      <c r="Z241" s="43"/>
      <c r="AA241" s="43"/>
      <c r="AB241" s="43"/>
      <c r="AC241" s="43"/>
    </row>
    <row r="242" spans="1:29" ht="12.75">
      <c r="A242" s="43"/>
      <c r="B242" s="43"/>
      <c r="C242" s="43"/>
      <c r="D242" s="43"/>
      <c r="E242" s="43"/>
      <c r="F242" s="43"/>
      <c r="G242" s="43"/>
      <c r="H242" s="43"/>
      <c r="I242" s="43"/>
      <c r="J242" s="44"/>
      <c r="K242" s="43"/>
      <c r="L242" s="43"/>
      <c r="M242" s="43"/>
      <c r="N242" s="43"/>
      <c r="O242" s="43"/>
      <c r="P242" s="43"/>
      <c r="Q242" s="43"/>
      <c r="R242" s="43"/>
      <c r="S242" s="43"/>
      <c r="T242" s="43"/>
      <c r="U242" s="43"/>
      <c r="V242" s="43"/>
      <c r="W242" s="43"/>
      <c r="X242" s="43"/>
      <c r="Y242" s="43"/>
      <c r="Z242" s="43"/>
      <c r="AA242" s="43"/>
      <c r="AB242" s="43"/>
      <c r="AC242" s="43"/>
    </row>
    <row r="243" spans="1:29" ht="12.75">
      <c r="A243" s="43"/>
      <c r="B243" s="43"/>
      <c r="C243" s="43"/>
      <c r="D243" s="43"/>
      <c r="E243" s="43"/>
      <c r="F243" s="43"/>
      <c r="G243" s="43"/>
      <c r="H243" s="43"/>
      <c r="I243" s="43"/>
      <c r="J243" s="44"/>
      <c r="K243" s="43"/>
      <c r="L243" s="43"/>
      <c r="M243" s="43"/>
      <c r="N243" s="43"/>
      <c r="O243" s="43"/>
      <c r="P243" s="43"/>
      <c r="Q243" s="43"/>
      <c r="R243" s="43"/>
      <c r="S243" s="43"/>
      <c r="T243" s="43"/>
      <c r="U243" s="43"/>
      <c r="V243" s="43"/>
      <c r="W243" s="43"/>
      <c r="X243" s="43"/>
      <c r="Y243" s="43"/>
      <c r="Z243" s="43"/>
      <c r="AA243" s="43"/>
      <c r="AB243" s="43"/>
      <c r="AC243" s="43"/>
    </row>
    <row r="244" spans="1:29" ht="12.75">
      <c r="A244" s="43"/>
      <c r="B244" s="43"/>
      <c r="C244" s="43"/>
      <c r="D244" s="43"/>
      <c r="E244" s="43"/>
      <c r="F244" s="43"/>
      <c r="G244" s="43"/>
      <c r="H244" s="43"/>
      <c r="I244" s="43"/>
      <c r="J244" s="44"/>
      <c r="K244" s="43"/>
      <c r="L244" s="43"/>
      <c r="M244" s="43"/>
      <c r="N244" s="43"/>
      <c r="O244" s="43"/>
      <c r="P244" s="43"/>
      <c r="Q244" s="43"/>
      <c r="R244" s="43"/>
      <c r="S244" s="43"/>
      <c r="T244" s="43"/>
      <c r="U244" s="43"/>
      <c r="V244" s="43"/>
      <c r="W244" s="43"/>
      <c r="X244" s="43"/>
      <c r="Y244" s="43"/>
      <c r="Z244" s="43"/>
      <c r="AA244" s="43"/>
      <c r="AB244" s="43"/>
      <c r="AC244" s="43"/>
    </row>
    <row r="245" spans="1:29" ht="12.75">
      <c r="A245" s="43"/>
      <c r="B245" s="43"/>
      <c r="C245" s="43"/>
      <c r="D245" s="43"/>
      <c r="E245" s="43"/>
      <c r="F245" s="43"/>
      <c r="G245" s="43"/>
      <c r="H245" s="43"/>
      <c r="I245" s="43"/>
      <c r="J245" s="44"/>
      <c r="K245" s="43"/>
      <c r="L245" s="43"/>
      <c r="M245" s="43"/>
      <c r="N245" s="43"/>
      <c r="O245" s="43"/>
      <c r="P245" s="43"/>
      <c r="Q245" s="43"/>
      <c r="R245" s="43"/>
      <c r="S245" s="43"/>
      <c r="T245" s="43"/>
      <c r="U245" s="43"/>
      <c r="V245" s="43"/>
      <c r="W245" s="43"/>
      <c r="X245" s="43"/>
      <c r="Y245" s="43"/>
      <c r="Z245" s="43"/>
      <c r="AA245" s="43"/>
      <c r="AB245" s="43"/>
      <c r="AC245" s="43"/>
    </row>
    <row r="246" spans="1:29" ht="12.75">
      <c r="A246" s="43"/>
      <c r="B246" s="43"/>
      <c r="C246" s="43"/>
      <c r="D246" s="43"/>
      <c r="E246" s="43"/>
      <c r="F246" s="43"/>
      <c r="G246" s="43"/>
      <c r="H246" s="43"/>
      <c r="I246" s="43"/>
      <c r="J246" s="44"/>
      <c r="K246" s="43"/>
      <c r="L246" s="43"/>
      <c r="M246" s="43"/>
      <c r="N246" s="43"/>
      <c r="O246" s="43"/>
      <c r="P246" s="43"/>
      <c r="Q246" s="43"/>
      <c r="R246" s="43"/>
      <c r="S246" s="43"/>
      <c r="T246" s="43"/>
      <c r="U246" s="43"/>
      <c r="V246" s="43"/>
      <c r="W246" s="43"/>
      <c r="X246" s="43"/>
      <c r="Y246" s="43"/>
      <c r="Z246" s="43"/>
      <c r="AA246" s="43"/>
      <c r="AB246" s="43"/>
      <c r="AC246" s="43"/>
    </row>
    <row r="247" spans="1:29" ht="12.75">
      <c r="A247" s="43"/>
      <c r="B247" s="43"/>
      <c r="C247" s="43"/>
      <c r="D247" s="43"/>
      <c r="E247" s="43"/>
      <c r="F247" s="43"/>
      <c r="G247" s="43"/>
      <c r="H247" s="43"/>
      <c r="I247" s="43"/>
      <c r="J247" s="44"/>
      <c r="K247" s="43"/>
      <c r="L247" s="43"/>
      <c r="M247" s="43"/>
      <c r="N247" s="43"/>
      <c r="O247" s="43"/>
      <c r="P247" s="43"/>
      <c r="Q247" s="43"/>
      <c r="R247" s="43"/>
      <c r="S247" s="43"/>
      <c r="T247" s="43"/>
      <c r="U247" s="43"/>
      <c r="V247" s="43"/>
      <c r="W247" s="43"/>
      <c r="X247" s="43"/>
      <c r="Y247" s="43"/>
      <c r="Z247" s="43"/>
      <c r="AA247" s="43"/>
      <c r="AB247" s="43"/>
      <c r="AC247" s="43"/>
    </row>
    <row r="248" spans="1:29" ht="12.75">
      <c r="A248" s="43"/>
      <c r="B248" s="43"/>
      <c r="C248" s="43"/>
      <c r="D248" s="43"/>
      <c r="E248" s="43"/>
      <c r="F248" s="43"/>
      <c r="G248" s="43"/>
      <c r="H248" s="43"/>
      <c r="I248" s="43"/>
      <c r="J248" s="44"/>
      <c r="K248" s="43"/>
      <c r="L248" s="43"/>
      <c r="M248" s="43"/>
      <c r="N248" s="43"/>
      <c r="O248" s="43"/>
      <c r="P248" s="43"/>
      <c r="Q248" s="43"/>
      <c r="R248" s="43"/>
      <c r="S248" s="43"/>
      <c r="T248" s="43"/>
      <c r="U248" s="43"/>
      <c r="V248" s="43"/>
      <c r="W248" s="43"/>
      <c r="X248" s="43"/>
      <c r="Y248" s="43"/>
      <c r="Z248" s="43"/>
      <c r="AA248" s="43"/>
      <c r="AB248" s="43"/>
      <c r="AC248" s="43"/>
    </row>
    <row r="249" spans="1:29" ht="12.75">
      <c r="A249" s="43"/>
      <c r="B249" s="43"/>
      <c r="C249" s="43"/>
      <c r="D249" s="43"/>
      <c r="E249" s="43"/>
      <c r="F249" s="43"/>
      <c r="G249" s="43"/>
      <c r="H249" s="43"/>
      <c r="I249" s="43"/>
      <c r="J249" s="44"/>
      <c r="K249" s="43"/>
      <c r="L249" s="43"/>
      <c r="M249" s="43"/>
      <c r="N249" s="43"/>
      <c r="O249" s="43"/>
      <c r="P249" s="43"/>
      <c r="Q249" s="43"/>
      <c r="R249" s="43"/>
      <c r="S249" s="43"/>
      <c r="T249" s="43"/>
      <c r="U249" s="43"/>
      <c r="V249" s="43"/>
      <c r="W249" s="43"/>
      <c r="X249" s="43"/>
      <c r="Y249" s="43"/>
      <c r="Z249" s="43"/>
      <c r="AA249" s="43"/>
      <c r="AB249" s="43"/>
      <c r="AC249" s="43"/>
    </row>
    <row r="250" spans="1:29" ht="12.75">
      <c r="A250" s="43"/>
      <c r="B250" s="43"/>
      <c r="C250" s="43"/>
      <c r="D250" s="43"/>
      <c r="E250" s="43"/>
      <c r="F250" s="43"/>
      <c r="G250" s="43"/>
      <c r="H250" s="43"/>
      <c r="I250" s="43"/>
      <c r="J250" s="44"/>
      <c r="K250" s="43"/>
      <c r="L250" s="43"/>
      <c r="M250" s="43"/>
      <c r="N250" s="43"/>
      <c r="O250" s="43"/>
      <c r="P250" s="43"/>
      <c r="Q250" s="43"/>
      <c r="R250" s="43"/>
      <c r="S250" s="43"/>
      <c r="T250" s="43"/>
      <c r="U250" s="43"/>
      <c r="V250" s="43"/>
      <c r="W250" s="43"/>
      <c r="X250" s="43"/>
      <c r="Y250" s="43"/>
      <c r="Z250" s="43"/>
      <c r="AA250" s="43"/>
      <c r="AB250" s="43"/>
      <c r="AC250" s="43"/>
    </row>
    <row r="251" spans="1:29" ht="12.75">
      <c r="A251" s="43"/>
      <c r="B251" s="43"/>
      <c r="C251" s="43"/>
      <c r="D251" s="43"/>
      <c r="E251" s="43"/>
      <c r="F251" s="43"/>
      <c r="G251" s="43"/>
      <c r="H251" s="43"/>
      <c r="I251" s="43"/>
      <c r="J251" s="44"/>
      <c r="K251" s="43"/>
      <c r="L251" s="43"/>
      <c r="M251" s="43"/>
      <c r="N251" s="43"/>
      <c r="O251" s="43"/>
      <c r="P251" s="43"/>
      <c r="Q251" s="43"/>
      <c r="R251" s="43"/>
      <c r="S251" s="43"/>
      <c r="T251" s="43"/>
      <c r="U251" s="43"/>
      <c r="V251" s="43"/>
      <c r="W251" s="43"/>
      <c r="X251" s="43"/>
      <c r="Y251" s="43"/>
      <c r="Z251" s="43"/>
      <c r="AA251" s="43"/>
      <c r="AB251" s="43"/>
      <c r="AC251" s="43"/>
    </row>
    <row r="252" spans="1:29" ht="12.75">
      <c r="A252" s="43"/>
      <c r="B252" s="43"/>
      <c r="C252" s="43"/>
      <c r="D252" s="43"/>
      <c r="E252" s="43"/>
      <c r="F252" s="43"/>
      <c r="G252" s="43"/>
      <c r="H252" s="43"/>
      <c r="I252" s="43"/>
      <c r="J252" s="44"/>
      <c r="K252" s="43"/>
      <c r="L252" s="43"/>
      <c r="M252" s="43"/>
      <c r="N252" s="43"/>
      <c r="O252" s="43"/>
      <c r="P252" s="43"/>
      <c r="Q252" s="43"/>
      <c r="R252" s="43"/>
      <c r="S252" s="43"/>
      <c r="T252" s="43"/>
      <c r="U252" s="43"/>
      <c r="V252" s="43"/>
      <c r="W252" s="43"/>
      <c r="X252" s="43"/>
      <c r="Y252" s="43"/>
      <c r="Z252" s="43"/>
      <c r="AA252" s="43"/>
      <c r="AB252" s="43"/>
      <c r="AC252" s="43"/>
    </row>
    <row r="253" spans="1:29" ht="12.75">
      <c r="A253" s="43"/>
      <c r="B253" s="43"/>
      <c r="C253" s="43"/>
      <c r="D253" s="43"/>
      <c r="E253" s="43"/>
      <c r="F253" s="43"/>
      <c r="G253" s="43"/>
      <c r="H253" s="43"/>
      <c r="I253" s="43"/>
      <c r="J253" s="44"/>
      <c r="K253" s="43"/>
      <c r="L253" s="43"/>
      <c r="M253" s="43"/>
      <c r="N253" s="43"/>
      <c r="O253" s="43"/>
      <c r="P253" s="43"/>
      <c r="Q253" s="43"/>
      <c r="R253" s="43"/>
      <c r="S253" s="43"/>
      <c r="T253" s="43"/>
      <c r="U253" s="43"/>
      <c r="V253" s="43"/>
      <c r="W253" s="43"/>
      <c r="X253" s="43"/>
      <c r="Y253" s="43"/>
      <c r="Z253" s="43"/>
      <c r="AA253" s="43"/>
      <c r="AB253" s="43"/>
      <c r="AC253" s="43"/>
    </row>
    <row r="254" spans="1:29" ht="12.75">
      <c r="A254" s="43"/>
      <c r="B254" s="43"/>
      <c r="C254" s="43"/>
      <c r="D254" s="43"/>
      <c r="E254" s="43"/>
      <c r="F254" s="43"/>
      <c r="G254" s="43"/>
      <c r="H254" s="43"/>
      <c r="I254" s="43"/>
      <c r="J254" s="44"/>
      <c r="K254" s="43"/>
      <c r="L254" s="43"/>
      <c r="M254" s="43"/>
      <c r="N254" s="43"/>
      <c r="O254" s="43"/>
      <c r="P254" s="43"/>
      <c r="Q254" s="43"/>
      <c r="R254" s="43"/>
      <c r="S254" s="43"/>
      <c r="T254" s="43"/>
      <c r="U254" s="43"/>
      <c r="V254" s="43"/>
      <c r="W254" s="43"/>
      <c r="X254" s="43"/>
      <c r="Y254" s="43"/>
      <c r="Z254" s="43"/>
      <c r="AA254" s="43"/>
      <c r="AB254" s="43"/>
      <c r="AC254" s="43"/>
    </row>
    <row r="255" spans="1:29" ht="12.75">
      <c r="A255" s="43"/>
      <c r="B255" s="43"/>
      <c r="C255" s="43"/>
      <c r="D255" s="43"/>
      <c r="E255" s="43"/>
      <c r="F255" s="43"/>
      <c r="G255" s="43"/>
      <c r="H255" s="43"/>
      <c r="I255" s="43"/>
      <c r="J255" s="44"/>
      <c r="K255" s="43"/>
      <c r="L255" s="43"/>
      <c r="M255" s="43"/>
      <c r="N255" s="43"/>
      <c r="O255" s="43"/>
      <c r="P255" s="43"/>
      <c r="Q255" s="43"/>
      <c r="R255" s="43"/>
      <c r="S255" s="43"/>
      <c r="T255" s="43"/>
      <c r="U255" s="43"/>
      <c r="V255" s="43"/>
      <c r="W255" s="43"/>
      <c r="X255" s="43"/>
      <c r="Y255" s="43"/>
      <c r="Z255" s="43"/>
      <c r="AA255" s="43"/>
      <c r="AB255" s="43"/>
      <c r="AC255" s="43"/>
    </row>
    <row r="256" spans="1:29" ht="12.75">
      <c r="A256" s="43"/>
      <c r="B256" s="43"/>
      <c r="C256" s="43"/>
      <c r="D256" s="43"/>
      <c r="E256" s="43"/>
      <c r="F256" s="43"/>
      <c r="G256" s="43"/>
      <c r="H256" s="43"/>
      <c r="I256" s="43"/>
      <c r="J256" s="44"/>
      <c r="K256" s="43"/>
      <c r="L256" s="43"/>
      <c r="M256" s="43"/>
      <c r="N256" s="43"/>
      <c r="O256" s="43"/>
      <c r="P256" s="43"/>
      <c r="Q256" s="43"/>
      <c r="R256" s="43"/>
      <c r="S256" s="43"/>
      <c r="T256" s="43"/>
      <c r="U256" s="43"/>
      <c r="V256" s="43"/>
      <c r="W256" s="43"/>
      <c r="X256" s="43"/>
      <c r="Y256" s="43"/>
      <c r="Z256" s="43"/>
      <c r="AA256" s="43"/>
      <c r="AB256" s="43"/>
      <c r="AC256" s="43"/>
    </row>
    <row r="257" spans="1:29" ht="12.75">
      <c r="A257" s="43"/>
      <c r="B257" s="43"/>
      <c r="C257" s="43"/>
      <c r="D257" s="43"/>
      <c r="E257" s="43"/>
      <c r="F257" s="43"/>
      <c r="G257" s="43"/>
      <c r="H257" s="43"/>
      <c r="I257" s="43"/>
      <c r="J257" s="44"/>
      <c r="K257" s="43"/>
      <c r="L257" s="43"/>
      <c r="M257" s="43"/>
      <c r="N257" s="43"/>
      <c r="O257" s="43"/>
      <c r="P257" s="43"/>
      <c r="Q257" s="43"/>
      <c r="R257" s="43"/>
      <c r="S257" s="43"/>
      <c r="T257" s="43"/>
      <c r="U257" s="43"/>
      <c r="V257" s="43"/>
      <c r="W257" s="43"/>
      <c r="X257" s="43"/>
      <c r="Y257" s="43"/>
      <c r="Z257" s="43"/>
      <c r="AA257" s="43"/>
      <c r="AB257" s="43"/>
      <c r="AC257" s="43"/>
    </row>
    <row r="258" spans="1:29" ht="12.75">
      <c r="A258" s="43"/>
      <c r="B258" s="43"/>
      <c r="C258" s="43"/>
      <c r="D258" s="43"/>
      <c r="E258" s="43"/>
      <c r="F258" s="43"/>
      <c r="G258" s="43"/>
      <c r="H258" s="43"/>
      <c r="I258" s="43"/>
      <c r="J258" s="44"/>
      <c r="K258" s="43"/>
      <c r="L258" s="43"/>
      <c r="M258" s="43"/>
      <c r="N258" s="43"/>
      <c r="O258" s="43"/>
      <c r="P258" s="43"/>
      <c r="Q258" s="43"/>
      <c r="R258" s="43"/>
      <c r="S258" s="43"/>
      <c r="T258" s="43"/>
      <c r="U258" s="43"/>
      <c r="V258" s="43"/>
      <c r="W258" s="43"/>
      <c r="X258" s="43"/>
      <c r="Y258" s="43"/>
      <c r="Z258" s="43"/>
      <c r="AA258" s="43"/>
      <c r="AB258" s="43"/>
      <c r="AC258" s="43"/>
    </row>
    <row r="259" spans="1:29" ht="12.75">
      <c r="A259" s="43"/>
      <c r="B259" s="43"/>
      <c r="C259" s="43"/>
      <c r="D259" s="43"/>
      <c r="E259" s="43"/>
      <c r="F259" s="43"/>
      <c r="G259" s="43"/>
      <c r="H259" s="43"/>
      <c r="I259" s="43"/>
      <c r="J259" s="44"/>
      <c r="K259" s="43"/>
      <c r="L259" s="43"/>
      <c r="M259" s="43"/>
      <c r="N259" s="43"/>
      <c r="O259" s="43"/>
      <c r="P259" s="43"/>
      <c r="Q259" s="43"/>
      <c r="R259" s="43"/>
      <c r="S259" s="43"/>
      <c r="T259" s="43"/>
      <c r="U259" s="43"/>
      <c r="V259" s="43"/>
      <c r="W259" s="43"/>
      <c r="X259" s="43"/>
      <c r="Y259" s="43"/>
      <c r="Z259" s="43"/>
      <c r="AA259" s="43"/>
      <c r="AB259" s="43"/>
      <c r="AC259" s="43"/>
    </row>
    <row r="260" spans="1:29" ht="12.75">
      <c r="A260" s="43"/>
      <c r="B260" s="43"/>
      <c r="C260" s="43"/>
      <c r="D260" s="43"/>
      <c r="E260" s="43"/>
      <c r="F260" s="43"/>
      <c r="G260" s="43"/>
      <c r="H260" s="43"/>
      <c r="I260" s="43"/>
      <c r="J260" s="44"/>
      <c r="K260" s="43"/>
      <c r="L260" s="43"/>
      <c r="M260" s="43"/>
      <c r="N260" s="43"/>
      <c r="O260" s="43"/>
      <c r="P260" s="43"/>
      <c r="Q260" s="43"/>
      <c r="R260" s="43"/>
      <c r="S260" s="43"/>
      <c r="T260" s="43"/>
      <c r="U260" s="43"/>
      <c r="V260" s="43"/>
      <c r="W260" s="43"/>
      <c r="X260" s="43"/>
      <c r="Y260" s="43"/>
      <c r="Z260" s="43"/>
      <c r="AA260" s="43"/>
      <c r="AB260" s="43"/>
      <c r="AC260" s="43"/>
    </row>
    <row r="261" spans="1:29" ht="12.75">
      <c r="A261" s="43"/>
      <c r="B261" s="43"/>
      <c r="C261" s="43"/>
      <c r="D261" s="43"/>
      <c r="E261" s="43"/>
      <c r="F261" s="43"/>
      <c r="G261" s="43"/>
      <c r="H261" s="43"/>
      <c r="I261" s="43"/>
      <c r="J261" s="44"/>
      <c r="K261" s="43"/>
      <c r="L261" s="43"/>
      <c r="M261" s="43"/>
      <c r="N261" s="43"/>
      <c r="O261" s="43"/>
      <c r="P261" s="43"/>
      <c r="Q261" s="43"/>
      <c r="R261" s="43"/>
      <c r="S261" s="43"/>
      <c r="T261" s="43"/>
      <c r="U261" s="43"/>
      <c r="V261" s="43"/>
      <c r="W261" s="43"/>
      <c r="X261" s="43"/>
      <c r="Y261" s="43"/>
      <c r="Z261" s="43"/>
      <c r="AA261" s="43"/>
      <c r="AB261" s="43"/>
      <c r="AC261" s="43"/>
    </row>
    <row r="262" spans="1:29" ht="12.75">
      <c r="A262" s="43"/>
      <c r="B262" s="43"/>
      <c r="C262" s="43"/>
      <c r="D262" s="43"/>
      <c r="E262" s="43"/>
      <c r="F262" s="43"/>
      <c r="G262" s="43"/>
      <c r="H262" s="43"/>
      <c r="I262" s="43"/>
      <c r="J262" s="44"/>
      <c r="K262" s="43"/>
      <c r="L262" s="43"/>
      <c r="M262" s="43"/>
      <c r="N262" s="43"/>
      <c r="O262" s="43"/>
      <c r="P262" s="43"/>
      <c r="Q262" s="43"/>
      <c r="R262" s="43"/>
      <c r="S262" s="43"/>
      <c r="T262" s="43"/>
      <c r="U262" s="43"/>
      <c r="V262" s="43"/>
      <c r="W262" s="43"/>
      <c r="X262" s="43"/>
      <c r="Y262" s="43"/>
      <c r="Z262" s="43"/>
      <c r="AA262" s="43"/>
      <c r="AB262" s="43"/>
      <c r="AC262" s="43"/>
    </row>
    <row r="263" spans="1:29" ht="12.75">
      <c r="A263" s="43"/>
      <c r="B263" s="43"/>
      <c r="C263" s="43"/>
      <c r="D263" s="43"/>
      <c r="E263" s="43"/>
      <c r="F263" s="43"/>
      <c r="G263" s="43"/>
      <c r="H263" s="43"/>
      <c r="I263" s="43"/>
      <c r="J263" s="44"/>
      <c r="K263" s="43"/>
      <c r="L263" s="43"/>
      <c r="M263" s="43"/>
      <c r="N263" s="43"/>
      <c r="O263" s="43"/>
      <c r="P263" s="43"/>
      <c r="Q263" s="43"/>
      <c r="R263" s="43"/>
      <c r="S263" s="43"/>
      <c r="T263" s="43"/>
      <c r="U263" s="43"/>
      <c r="V263" s="43"/>
      <c r="W263" s="43"/>
      <c r="X263" s="43"/>
      <c r="Y263" s="43"/>
      <c r="Z263" s="43"/>
      <c r="AA263" s="43"/>
      <c r="AB263" s="43"/>
      <c r="AC263" s="43"/>
    </row>
    <row r="264" spans="1:29" ht="12.75">
      <c r="A264" s="43"/>
      <c r="B264" s="43"/>
      <c r="C264" s="43"/>
      <c r="D264" s="43"/>
      <c r="E264" s="43"/>
      <c r="F264" s="43"/>
      <c r="G264" s="43"/>
      <c r="H264" s="43"/>
      <c r="I264" s="43"/>
      <c r="J264" s="44"/>
      <c r="K264" s="43"/>
      <c r="L264" s="43"/>
      <c r="M264" s="43"/>
      <c r="N264" s="43"/>
      <c r="O264" s="43"/>
      <c r="P264" s="43"/>
      <c r="Q264" s="43"/>
      <c r="R264" s="43"/>
      <c r="S264" s="43"/>
      <c r="T264" s="43"/>
      <c r="U264" s="43"/>
      <c r="V264" s="43"/>
      <c r="W264" s="43"/>
      <c r="X264" s="43"/>
      <c r="Y264" s="43"/>
      <c r="Z264" s="43"/>
      <c r="AA264" s="43"/>
      <c r="AB264" s="43"/>
      <c r="AC264" s="43"/>
    </row>
    <row r="265" spans="1:29" ht="12.75">
      <c r="A265" s="43"/>
      <c r="B265" s="43"/>
      <c r="C265" s="43"/>
      <c r="D265" s="43"/>
      <c r="E265" s="43"/>
      <c r="F265" s="43"/>
      <c r="G265" s="43"/>
      <c r="H265" s="43"/>
      <c r="I265" s="43"/>
      <c r="J265" s="44"/>
      <c r="K265" s="43"/>
      <c r="L265" s="43"/>
      <c r="M265" s="43"/>
      <c r="N265" s="43"/>
      <c r="O265" s="43"/>
      <c r="P265" s="43"/>
      <c r="Q265" s="43"/>
      <c r="R265" s="43"/>
      <c r="S265" s="43"/>
      <c r="T265" s="43"/>
      <c r="U265" s="43"/>
      <c r="V265" s="43"/>
      <c r="W265" s="43"/>
      <c r="X265" s="43"/>
      <c r="Y265" s="43"/>
      <c r="Z265" s="43"/>
      <c r="AA265" s="43"/>
      <c r="AB265" s="43"/>
      <c r="AC265" s="43"/>
    </row>
    <row r="266" spans="1:29" ht="12.75">
      <c r="A266" s="43"/>
      <c r="B266" s="43"/>
      <c r="C266" s="43"/>
      <c r="D266" s="43"/>
      <c r="E266" s="43"/>
      <c r="F266" s="43"/>
      <c r="G266" s="43"/>
      <c r="H266" s="43"/>
      <c r="I266" s="43"/>
      <c r="J266" s="44"/>
      <c r="K266" s="43"/>
      <c r="L266" s="43"/>
      <c r="M266" s="43"/>
      <c r="N266" s="43"/>
      <c r="O266" s="43"/>
      <c r="P266" s="43"/>
      <c r="Q266" s="43"/>
      <c r="R266" s="43"/>
      <c r="S266" s="43"/>
      <c r="T266" s="43"/>
      <c r="U266" s="43"/>
      <c r="V266" s="43"/>
      <c r="W266" s="43"/>
      <c r="X266" s="43"/>
      <c r="Y266" s="43"/>
      <c r="Z266" s="43"/>
      <c r="AA266" s="43"/>
      <c r="AB266" s="43"/>
      <c r="AC266" s="43"/>
    </row>
    <row r="267" spans="1:29" ht="12.75">
      <c r="A267" s="43"/>
      <c r="B267" s="43"/>
      <c r="C267" s="43"/>
      <c r="D267" s="43"/>
      <c r="E267" s="43"/>
      <c r="F267" s="43"/>
      <c r="G267" s="43"/>
      <c r="H267" s="43"/>
      <c r="I267" s="43"/>
      <c r="J267" s="44"/>
      <c r="K267" s="43"/>
      <c r="L267" s="43"/>
      <c r="M267" s="43"/>
      <c r="N267" s="43"/>
      <c r="O267" s="43"/>
      <c r="P267" s="43"/>
      <c r="Q267" s="43"/>
      <c r="R267" s="43"/>
      <c r="S267" s="43"/>
      <c r="T267" s="43"/>
      <c r="U267" s="43"/>
      <c r="V267" s="43"/>
      <c r="W267" s="43"/>
      <c r="X267" s="43"/>
      <c r="Y267" s="43"/>
      <c r="Z267" s="43"/>
      <c r="AA267" s="43"/>
      <c r="AB267" s="43"/>
      <c r="AC267" s="43"/>
    </row>
    <row r="268" spans="1:29" ht="12.75">
      <c r="A268" s="43"/>
      <c r="B268" s="43"/>
      <c r="C268" s="43"/>
      <c r="D268" s="43"/>
      <c r="E268" s="43"/>
      <c r="F268" s="43"/>
      <c r="G268" s="43"/>
      <c r="H268" s="43"/>
      <c r="I268" s="43"/>
      <c r="J268" s="44"/>
      <c r="K268" s="43"/>
      <c r="L268" s="43"/>
      <c r="M268" s="43"/>
      <c r="N268" s="43"/>
      <c r="O268" s="43"/>
      <c r="P268" s="43"/>
      <c r="Q268" s="43"/>
      <c r="R268" s="43"/>
      <c r="S268" s="43"/>
      <c r="T268" s="43"/>
      <c r="U268" s="43"/>
      <c r="V268" s="43"/>
      <c r="W268" s="43"/>
      <c r="X268" s="43"/>
      <c r="Y268" s="43"/>
      <c r="Z268" s="43"/>
      <c r="AA268" s="43"/>
      <c r="AB268" s="43"/>
      <c r="AC268" s="43"/>
    </row>
    <row r="269" spans="1:29" ht="12.75">
      <c r="A269" s="43"/>
      <c r="B269" s="43"/>
      <c r="C269" s="43"/>
      <c r="D269" s="43"/>
      <c r="E269" s="43"/>
      <c r="F269" s="43"/>
      <c r="G269" s="43"/>
      <c r="H269" s="43"/>
      <c r="I269" s="43"/>
      <c r="J269" s="44"/>
      <c r="K269" s="43"/>
      <c r="L269" s="43"/>
      <c r="M269" s="43"/>
      <c r="N269" s="43"/>
      <c r="O269" s="43"/>
      <c r="P269" s="43"/>
      <c r="Q269" s="43"/>
      <c r="R269" s="43"/>
      <c r="S269" s="43"/>
      <c r="T269" s="43"/>
      <c r="U269" s="43"/>
      <c r="V269" s="43"/>
      <c r="W269" s="43"/>
      <c r="X269" s="43"/>
      <c r="Y269" s="43"/>
      <c r="Z269" s="43"/>
      <c r="AA269" s="43"/>
      <c r="AB269" s="43"/>
      <c r="AC269" s="43"/>
    </row>
    <row r="270" spans="1:29" ht="12.75">
      <c r="A270" s="43"/>
      <c r="B270" s="43"/>
      <c r="C270" s="43"/>
      <c r="D270" s="43"/>
      <c r="E270" s="43"/>
      <c r="F270" s="43"/>
      <c r="G270" s="43"/>
      <c r="H270" s="43"/>
      <c r="I270" s="43"/>
      <c r="J270" s="44"/>
      <c r="K270" s="43"/>
      <c r="L270" s="43"/>
      <c r="M270" s="43"/>
      <c r="N270" s="43"/>
      <c r="O270" s="43"/>
      <c r="P270" s="43"/>
      <c r="Q270" s="43"/>
      <c r="R270" s="43"/>
      <c r="S270" s="43"/>
      <c r="T270" s="43"/>
      <c r="U270" s="43"/>
      <c r="V270" s="43"/>
      <c r="W270" s="43"/>
      <c r="X270" s="43"/>
      <c r="Y270" s="43"/>
      <c r="Z270" s="43"/>
      <c r="AA270" s="43"/>
      <c r="AB270" s="43"/>
      <c r="AC270" s="43"/>
    </row>
    <row r="271" spans="1:29" ht="12.75">
      <c r="A271" s="43"/>
      <c r="B271" s="43"/>
      <c r="C271" s="43"/>
      <c r="D271" s="43"/>
      <c r="E271" s="43"/>
      <c r="F271" s="43"/>
      <c r="G271" s="43"/>
      <c r="H271" s="43"/>
      <c r="I271" s="43"/>
      <c r="J271" s="44"/>
      <c r="K271" s="43"/>
      <c r="L271" s="43"/>
      <c r="M271" s="43"/>
      <c r="N271" s="43"/>
      <c r="O271" s="43"/>
      <c r="P271" s="43"/>
      <c r="Q271" s="43"/>
      <c r="R271" s="43"/>
      <c r="S271" s="43"/>
      <c r="T271" s="43"/>
      <c r="U271" s="43"/>
      <c r="V271" s="43"/>
      <c r="W271" s="43"/>
      <c r="X271" s="43"/>
      <c r="Y271" s="43"/>
      <c r="Z271" s="43"/>
      <c r="AA271" s="43"/>
      <c r="AB271" s="43"/>
      <c r="AC271" s="43"/>
    </row>
    <row r="272" spans="1:29" ht="12.75">
      <c r="A272" s="43"/>
      <c r="B272" s="43"/>
      <c r="C272" s="43"/>
      <c r="D272" s="43"/>
      <c r="E272" s="43"/>
      <c r="F272" s="43"/>
      <c r="G272" s="43"/>
      <c r="H272" s="43"/>
      <c r="I272" s="43"/>
      <c r="J272" s="44"/>
      <c r="K272" s="43"/>
      <c r="L272" s="43"/>
      <c r="M272" s="43"/>
      <c r="N272" s="43"/>
      <c r="O272" s="43"/>
      <c r="P272" s="43"/>
      <c r="Q272" s="43"/>
      <c r="R272" s="43"/>
      <c r="S272" s="43"/>
      <c r="T272" s="43"/>
      <c r="U272" s="43"/>
      <c r="V272" s="43"/>
      <c r="W272" s="43"/>
      <c r="X272" s="43"/>
      <c r="Y272" s="43"/>
      <c r="Z272" s="43"/>
      <c r="AA272" s="43"/>
      <c r="AB272" s="43"/>
      <c r="AC272" s="43"/>
    </row>
    <row r="273" spans="1:29" ht="12.75">
      <c r="A273" s="43"/>
      <c r="B273" s="43"/>
      <c r="C273" s="43"/>
      <c r="D273" s="43"/>
      <c r="E273" s="43"/>
      <c r="F273" s="43"/>
      <c r="G273" s="43"/>
      <c r="H273" s="43"/>
      <c r="I273" s="43"/>
      <c r="J273" s="44"/>
      <c r="K273" s="43"/>
      <c r="L273" s="43"/>
      <c r="M273" s="43"/>
      <c r="N273" s="43"/>
      <c r="O273" s="43"/>
      <c r="P273" s="43"/>
      <c r="Q273" s="43"/>
      <c r="R273" s="43"/>
      <c r="S273" s="43"/>
      <c r="T273" s="43"/>
      <c r="U273" s="43"/>
      <c r="V273" s="43"/>
      <c r="W273" s="43"/>
      <c r="X273" s="43"/>
      <c r="Y273" s="43"/>
      <c r="Z273" s="43"/>
      <c r="AA273" s="43"/>
      <c r="AB273" s="43"/>
      <c r="AC273" s="43"/>
    </row>
    <row r="274" spans="1:29" ht="12.75">
      <c r="A274" s="43"/>
      <c r="B274" s="43"/>
      <c r="C274" s="43"/>
      <c r="D274" s="43"/>
      <c r="E274" s="43"/>
      <c r="F274" s="43"/>
      <c r="G274" s="43"/>
      <c r="H274" s="43"/>
      <c r="I274" s="43"/>
      <c r="J274" s="44"/>
      <c r="K274" s="43"/>
      <c r="L274" s="43"/>
      <c r="M274" s="43"/>
      <c r="N274" s="43"/>
      <c r="O274" s="43"/>
      <c r="P274" s="43"/>
      <c r="Q274" s="43"/>
      <c r="R274" s="43"/>
      <c r="S274" s="43"/>
      <c r="T274" s="43"/>
      <c r="U274" s="43"/>
      <c r="V274" s="43"/>
      <c r="W274" s="43"/>
      <c r="X274" s="43"/>
      <c r="Y274" s="43"/>
      <c r="Z274" s="43"/>
      <c r="AA274" s="43"/>
      <c r="AB274" s="43"/>
      <c r="AC274" s="43"/>
    </row>
    <row r="275" spans="1:29" ht="12.75">
      <c r="A275" s="43"/>
      <c r="B275" s="43"/>
      <c r="C275" s="43"/>
      <c r="D275" s="43"/>
      <c r="E275" s="43"/>
      <c r="F275" s="43"/>
      <c r="G275" s="43"/>
      <c r="H275" s="43"/>
      <c r="I275" s="43"/>
      <c r="J275" s="44"/>
      <c r="K275" s="43"/>
      <c r="L275" s="43"/>
      <c r="M275" s="43"/>
      <c r="N275" s="43"/>
      <c r="O275" s="43"/>
      <c r="P275" s="43"/>
      <c r="Q275" s="43"/>
      <c r="R275" s="43"/>
      <c r="S275" s="43"/>
      <c r="T275" s="43"/>
      <c r="U275" s="43"/>
      <c r="V275" s="43"/>
      <c r="W275" s="43"/>
      <c r="X275" s="43"/>
      <c r="Y275" s="43"/>
      <c r="Z275" s="43"/>
      <c r="AA275" s="43"/>
      <c r="AB275" s="43"/>
      <c r="AC275" s="43"/>
    </row>
    <row r="276" spans="1:29" ht="12.75">
      <c r="A276" s="43"/>
      <c r="B276" s="43"/>
      <c r="C276" s="43"/>
      <c r="D276" s="43"/>
      <c r="E276" s="43"/>
      <c r="F276" s="43"/>
      <c r="G276" s="43"/>
      <c r="H276" s="43"/>
      <c r="I276" s="43"/>
      <c r="J276" s="44"/>
      <c r="K276" s="43"/>
      <c r="L276" s="43"/>
      <c r="M276" s="43"/>
      <c r="N276" s="43"/>
      <c r="O276" s="43"/>
      <c r="P276" s="43"/>
      <c r="Q276" s="43"/>
      <c r="R276" s="43"/>
      <c r="S276" s="43"/>
      <c r="T276" s="43"/>
      <c r="U276" s="43"/>
      <c r="V276" s="43"/>
      <c r="W276" s="43"/>
      <c r="X276" s="43"/>
      <c r="Y276" s="43"/>
      <c r="Z276" s="43"/>
      <c r="AA276" s="43"/>
      <c r="AB276" s="43"/>
      <c r="AC276" s="43"/>
    </row>
    <row r="277" spans="1:29" ht="12.75">
      <c r="A277" s="43"/>
      <c r="B277" s="43"/>
      <c r="C277" s="43"/>
      <c r="D277" s="43"/>
      <c r="E277" s="43"/>
      <c r="F277" s="43"/>
      <c r="G277" s="43"/>
      <c r="H277" s="43"/>
      <c r="I277" s="43"/>
      <c r="J277" s="44"/>
      <c r="K277" s="43"/>
      <c r="L277" s="43"/>
      <c r="M277" s="43"/>
      <c r="N277" s="43"/>
      <c r="O277" s="43"/>
      <c r="P277" s="43"/>
      <c r="Q277" s="43"/>
      <c r="R277" s="43"/>
      <c r="S277" s="43"/>
      <c r="T277" s="43"/>
      <c r="U277" s="43"/>
      <c r="V277" s="43"/>
      <c r="W277" s="43"/>
      <c r="X277" s="43"/>
      <c r="Y277" s="43"/>
      <c r="Z277" s="43"/>
      <c r="AA277" s="43"/>
      <c r="AB277" s="43"/>
      <c r="AC277" s="43"/>
    </row>
    <row r="278" spans="1:29" ht="12.75">
      <c r="A278" s="43"/>
      <c r="B278" s="43"/>
      <c r="C278" s="43"/>
      <c r="D278" s="43"/>
      <c r="E278" s="43"/>
      <c r="F278" s="43"/>
      <c r="G278" s="43"/>
      <c r="H278" s="43"/>
      <c r="I278" s="43"/>
      <c r="J278" s="44"/>
      <c r="K278" s="43"/>
      <c r="L278" s="43"/>
      <c r="M278" s="43"/>
      <c r="N278" s="43"/>
      <c r="O278" s="43"/>
      <c r="P278" s="43"/>
      <c r="Q278" s="43"/>
      <c r="R278" s="43"/>
      <c r="S278" s="43"/>
      <c r="T278" s="43"/>
      <c r="U278" s="43"/>
      <c r="V278" s="43"/>
      <c r="W278" s="43"/>
      <c r="X278" s="43"/>
      <c r="Y278" s="43"/>
      <c r="Z278" s="43"/>
      <c r="AA278" s="43"/>
      <c r="AB278" s="43"/>
      <c r="AC278" s="43"/>
    </row>
    <row r="279" spans="1:29" ht="12.75">
      <c r="A279" s="43"/>
      <c r="B279" s="43"/>
      <c r="C279" s="43"/>
      <c r="D279" s="43"/>
      <c r="E279" s="43"/>
      <c r="F279" s="43"/>
      <c r="G279" s="43"/>
      <c r="H279" s="43"/>
      <c r="I279" s="43"/>
      <c r="J279" s="44"/>
      <c r="K279" s="43"/>
      <c r="L279" s="43"/>
      <c r="M279" s="43"/>
      <c r="N279" s="43"/>
      <c r="O279" s="43"/>
      <c r="P279" s="43"/>
      <c r="Q279" s="43"/>
      <c r="R279" s="43"/>
      <c r="S279" s="43"/>
      <c r="T279" s="43"/>
      <c r="U279" s="43"/>
      <c r="V279" s="43"/>
      <c r="W279" s="43"/>
      <c r="X279" s="43"/>
      <c r="Y279" s="43"/>
      <c r="Z279" s="43"/>
      <c r="AA279" s="43"/>
      <c r="AB279" s="43"/>
      <c r="AC279" s="43"/>
    </row>
    <row r="280" spans="1:29" ht="12.75">
      <c r="A280" s="43"/>
      <c r="B280" s="43"/>
      <c r="C280" s="43"/>
      <c r="D280" s="43"/>
      <c r="E280" s="43"/>
      <c r="F280" s="43"/>
      <c r="G280" s="43"/>
      <c r="H280" s="43"/>
      <c r="I280" s="43"/>
      <c r="J280" s="44"/>
      <c r="K280" s="43"/>
      <c r="L280" s="43"/>
      <c r="M280" s="43"/>
      <c r="N280" s="43"/>
      <c r="O280" s="43"/>
      <c r="P280" s="43"/>
      <c r="Q280" s="43"/>
      <c r="R280" s="43"/>
      <c r="S280" s="43"/>
      <c r="T280" s="43"/>
      <c r="U280" s="43"/>
      <c r="V280" s="43"/>
      <c r="W280" s="43"/>
      <c r="X280" s="43"/>
      <c r="Y280" s="43"/>
      <c r="Z280" s="43"/>
      <c r="AA280" s="43"/>
      <c r="AB280" s="43"/>
      <c r="AC280" s="43"/>
    </row>
    <row r="281" spans="1:29" ht="12.75">
      <c r="A281" s="43"/>
      <c r="B281" s="43"/>
      <c r="C281" s="43"/>
      <c r="D281" s="43"/>
      <c r="E281" s="43"/>
      <c r="F281" s="43"/>
      <c r="G281" s="43"/>
      <c r="H281" s="43"/>
      <c r="I281" s="43"/>
      <c r="J281" s="44"/>
      <c r="K281" s="43"/>
      <c r="L281" s="43"/>
      <c r="M281" s="43"/>
      <c r="N281" s="43"/>
      <c r="O281" s="43"/>
      <c r="P281" s="43"/>
      <c r="Q281" s="43"/>
      <c r="R281" s="43"/>
      <c r="S281" s="43"/>
      <c r="T281" s="43"/>
      <c r="U281" s="43"/>
      <c r="V281" s="43"/>
      <c r="W281" s="43"/>
      <c r="X281" s="43"/>
      <c r="Y281" s="43"/>
      <c r="Z281" s="43"/>
      <c r="AA281" s="43"/>
      <c r="AB281" s="43"/>
      <c r="AC281" s="43"/>
    </row>
    <row r="282" spans="1:29" ht="12.75">
      <c r="A282" s="43"/>
      <c r="B282" s="43"/>
      <c r="C282" s="43"/>
      <c r="D282" s="43"/>
      <c r="E282" s="43"/>
      <c r="F282" s="43"/>
      <c r="G282" s="43"/>
      <c r="H282" s="43"/>
      <c r="I282" s="43"/>
      <c r="J282" s="44"/>
      <c r="K282" s="43"/>
      <c r="L282" s="43"/>
      <c r="M282" s="43"/>
      <c r="N282" s="43"/>
      <c r="O282" s="43"/>
      <c r="P282" s="43"/>
      <c r="Q282" s="43"/>
      <c r="R282" s="43"/>
      <c r="S282" s="43"/>
      <c r="T282" s="43"/>
      <c r="U282" s="43"/>
      <c r="V282" s="43"/>
      <c r="W282" s="43"/>
      <c r="X282" s="43"/>
      <c r="Y282" s="43"/>
      <c r="Z282" s="43"/>
      <c r="AA282" s="43"/>
      <c r="AB282" s="43"/>
      <c r="AC282" s="43"/>
    </row>
    <row r="283" spans="1:29" ht="12.75">
      <c r="A283" s="43"/>
      <c r="B283" s="43"/>
      <c r="C283" s="43"/>
      <c r="D283" s="43"/>
      <c r="E283" s="43"/>
      <c r="F283" s="43"/>
      <c r="G283" s="43"/>
      <c r="H283" s="43"/>
      <c r="I283" s="43"/>
      <c r="J283" s="44"/>
      <c r="K283" s="43"/>
      <c r="L283" s="43"/>
      <c r="M283" s="43"/>
      <c r="N283" s="43"/>
      <c r="O283" s="43"/>
      <c r="P283" s="43"/>
      <c r="Q283" s="43"/>
      <c r="R283" s="43"/>
      <c r="S283" s="43"/>
      <c r="T283" s="43"/>
      <c r="U283" s="43"/>
      <c r="V283" s="43"/>
      <c r="W283" s="43"/>
      <c r="X283" s="43"/>
      <c r="Y283" s="43"/>
      <c r="Z283" s="43"/>
      <c r="AA283" s="43"/>
      <c r="AB283" s="43"/>
      <c r="AC283" s="43"/>
    </row>
    <row r="284" spans="1:29" ht="12.75">
      <c r="A284" s="43"/>
      <c r="B284" s="43"/>
      <c r="C284" s="43"/>
      <c r="D284" s="43"/>
      <c r="E284" s="43"/>
      <c r="F284" s="43"/>
      <c r="G284" s="43"/>
      <c r="H284" s="43"/>
      <c r="I284" s="43"/>
      <c r="J284" s="44"/>
      <c r="K284" s="43"/>
      <c r="L284" s="43"/>
      <c r="M284" s="43"/>
      <c r="N284" s="43"/>
      <c r="O284" s="43"/>
      <c r="P284" s="43"/>
      <c r="Q284" s="43"/>
      <c r="R284" s="43"/>
      <c r="S284" s="43"/>
      <c r="T284" s="43"/>
      <c r="U284" s="43"/>
      <c r="V284" s="43"/>
      <c r="W284" s="43"/>
      <c r="X284" s="43"/>
      <c r="Y284" s="43"/>
      <c r="Z284" s="43"/>
      <c r="AA284" s="43"/>
      <c r="AB284" s="43"/>
      <c r="AC284" s="43"/>
    </row>
    <row r="285" spans="1:29" ht="12.75">
      <c r="A285" s="43"/>
      <c r="B285" s="43"/>
      <c r="C285" s="43"/>
      <c r="D285" s="43"/>
      <c r="E285" s="43"/>
      <c r="F285" s="43"/>
      <c r="G285" s="43"/>
      <c r="H285" s="43"/>
      <c r="I285" s="43"/>
      <c r="J285" s="44"/>
      <c r="K285" s="43"/>
      <c r="L285" s="43"/>
      <c r="M285" s="43"/>
      <c r="N285" s="43"/>
      <c r="O285" s="43"/>
      <c r="P285" s="43"/>
      <c r="Q285" s="43"/>
      <c r="R285" s="43"/>
      <c r="S285" s="43"/>
      <c r="T285" s="43"/>
      <c r="U285" s="43"/>
      <c r="V285" s="43"/>
      <c r="W285" s="43"/>
      <c r="X285" s="43"/>
      <c r="Y285" s="43"/>
      <c r="Z285" s="43"/>
      <c r="AA285" s="43"/>
      <c r="AB285" s="43"/>
      <c r="AC285" s="43"/>
    </row>
    <row r="286" spans="1:29" ht="12.75">
      <c r="A286" s="43"/>
      <c r="B286" s="43"/>
      <c r="C286" s="43"/>
      <c r="D286" s="43"/>
      <c r="E286" s="43"/>
      <c r="F286" s="43"/>
      <c r="G286" s="43"/>
      <c r="H286" s="43"/>
      <c r="I286" s="43"/>
      <c r="J286" s="44"/>
      <c r="K286" s="43"/>
      <c r="L286" s="43"/>
      <c r="M286" s="43"/>
      <c r="N286" s="43"/>
      <c r="O286" s="43"/>
      <c r="P286" s="43"/>
      <c r="Q286" s="43"/>
      <c r="R286" s="43"/>
      <c r="S286" s="43"/>
      <c r="T286" s="43"/>
      <c r="U286" s="43"/>
      <c r="V286" s="43"/>
      <c r="W286" s="43"/>
      <c r="X286" s="43"/>
      <c r="Y286" s="43"/>
      <c r="Z286" s="43"/>
      <c r="AA286" s="43"/>
      <c r="AB286" s="43"/>
      <c r="AC286" s="43"/>
    </row>
    <row r="287" spans="1:29" ht="12.75">
      <c r="A287" s="43"/>
      <c r="B287" s="43"/>
      <c r="C287" s="43"/>
      <c r="D287" s="43"/>
      <c r="E287" s="43"/>
      <c r="F287" s="43"/>
      <c r="G287" s="43"/>
      <c r="H287" s="43"/>
      <c r="I287" s="43"/>
      <c r="J287" s="44"/>
      <c r="K287" s="43"/>
      <c r="L287" s="43"/>
      <c r="M287" s="43"/>
      <c r="N287" s="43"/>
      <c r="O287" s="43"/>
      <c r="P287" s="43"/>
      <c r="Q287" s="43"/>
      <c r="R287" s="43"/>
      <c r="S287" s="43"/>
      <c r="T287" s="43"/>
      <c r="U287" s="43"/>
      <c r="V287" s="43"/>
      <c r="W287" s="43"/>
      <c r="X287" s="43"/>
      <c r="Y287" s="43"/>
      <c r="Z287" s="43"/>
      <c r="AA287" s="43"/>
      <c r="AB287" s="43"/>
      <c r="AC287" s="43"/>
    </row>
    <row r="288" spans="1:29" ht="12.75">
      <c r="A288" s="43"/>
      <c r="B288" s="43"/>
      <c r="C288" s="43"/>
      <c r="D288" s="43"/>
      <c r="E288" s="43"/>
      <c r="F288" s="43"/>
      <c r="G288" s="43"/>
      <c r="H288" s="43"/>
      <c r="I288" s="43"/>
      <c r="J288" s="44"/>
      <c r="K288" s="43"/>
      <c r="L288" s="43"/>
      <c r="M288" s="43"/>
      <c r="N288" s="43"/>
      <c r="O288" s="43"/>
      <c r="P288" s="43"/>
      <c r="Q288" s="43"/>
      <c r="R288" s="43"/>
      <c r="S288" s="43"/>
      <c r="T288" s="43"/>
      <c r="U288" s="43"/>
      <c r="V288" s="43"/>
      <c r="W288" s="43"/>
      <c r="X288" s="43"/>
      <c r="Y288" s="43"/>
      <c r="Z288" s="43"/>
      <c r="AA288" s="43"/>
      <c r="AB288" s="43"/>
      <c r="AC288" s="43"/>
    </row>
    <row r="289" spans="1:29" ht="12.75">
      <c r="A289" s="43"/>
      <c r="B289" s="43"/>
      <c r="C289" s="43"/>
      <c r="D289" s="43"/>
      <c r="E289" s="43"/>
      <c r="F289" s="43"/>
      <c r="G289" s="43"/>
      <c r="H289" s="43"/>
      <c r="I289" s="43"/>
      <c r="J289" s="44"/>
      <c r="K289" s="43"/>
      <c r="L289" s="43"/>
      <c r="M289" s="43"/>
      <c r="N289" s="43"/>
      <c r="O289" s="43"/>
      <c r="P289" s="43"/>
      <c r="Q289" s="43"/>
      <c r="R289" s="43"/>
      <c r="S289" s="43"/>
      <c r="T289" s="43"/>
      <c r="U289" s="43"/>
      <c r="V289" s="43"/>
      <c r="W289" s="43"/>
      <c r="X289" s="43"/>
      <c r="Y289" s="43"/>
      <c r="Z289" s="43"/>
      <c r="AA289" s="43"/>
      <c r="AB289" s="43"/>
      <c r="AC289" s="43"/>
    </row>
    <row r="290" spans="1:29" ht="12.75">
      <c r="A290" s="43"/>
      <c r="B290" s="43"/>
      <c r="C290" s="43"/>
      <c r="D290" s="43"/>
      <c r="E290" s="43"/>
      <c r="F290" s="43"/>
      <c r="G290" s="43"/>
      <c r="H290" s="43"/>
      <c r="I290" s="43"/>
      <c r="J290" s="44"/>
      <c r="K290" s="43"/>
      <c r="L290" s="43"/>
      <c r="M290" s="43"/>
      <c r="N290" s="43"/>
      <c r="O290" s="43"/>
      <c r="P290" s="43"/>
      <c r="Q290" s="43"/>
      <c r="R290" s="43"/>
      <c r="S290" s="43"/>
      <c r="T290" s="43"/>
      <c r="U290" s="43"/>
      <c r="V290" s="43"/>
      <c r="W290" s="43"/>
      <c r="X290" s="43"/>
      <c r="Y290" s="43"/>
      <c r="Z290" s="43"/>
      <c r="AA290" s="43"/>
      <c r="AB290" s="43"/>
      <c r="AC290" s="43"/>
    </row>
    <row r="291" spans="1:29" ht="12.75">
      <c r="A291" s="43"/>
      <c r="B291" s="43"/>
      <c r="C291" s="43"/>
      <c r="D291" s="43"/>
      <c r="E291" s="43"/>
      <c r="F291" s="43"/>
      <c r="G291" s="43"/>
      <c r="H291" s="43"/>
      <c r="I291" s="43"/>
      <c r="J291" s="44"/>
      <c r="K291" s="43"/>
      <c r="L291" s="43"/>
      <c r="M291" s="43"/>
      <c r="N291" s="43"/>
      <c r="O291" s="43"/>
      <c r="P291" s="43"/>
      <c r="Q291" s="43"/>
      <c r="R291" s="43"/>
      <c r="S291" s="43"/>
      <c r="T291" s="43"/>
      <c r="U291" s="43"/>
      <c r="V291" s="43"/>
      <c r="W291" s="43"/>
      <c r="X291" s="43"/>
      <c r="Y291" s="43"/>
      <c r="Z291" s="43"/>
      <c r="AA291" s="43"/>
      <c r="AB291" s="43"/>
      <c r="AC291" s="43"/>
    </row>
    <row r="292" spans="1:29" ht="12.75">
      <c r="A292" s="43"/>
      <c r="B292" s="43"/>
      <c r="C292" s="43"/>
      <c r="D292" s="43"/>
      <c r="E292" s="43"/>
      <c r="F292" s="43"/>
      <c r="G292" s="43"/>
      <c r="H292" s="43"/>
      <c r="I292" s="43"/>
      <c r="J292" s="44"/>
      <c r="K292" s="43"/>
      <c r="L292" s="43"/>
      <c r="M292" s="43"/>
      <c r="N292" s="43"/>
      <c r="O292" s="43"/>
      <c r="P292" s="43"/>
      <c r="Q292" s="43"/>
      <c r="R292" s="43"/>
      <c r="S292" s="43"/>
      <c r="T292" s="43"/>
      <c r="U292" s="43"/>
      <c r="V292" s="43"/>
      <c r="W292" s="43"/>
      <c r="X292" s="43"/>
      <c r="Y292" s="43"/>
      <c r="Z292" s="43"/>
      <c r="AA292" s="43"/>
      <c r="AB292" s="43"/>
      <c r="AC292" s="43"/>
    </row>
    <row r="293" spans="1:29" ht="12.75">
      <c r="A293" s="43"/>
      <c r="B293" s="43"/>
      <c r="C293" s="43"/>
      <c r="D293" s="43"/>
      <c r="E293" s="43"/>
      <c r="F293" s="43"/>
      <c r="G293" s="43"/>
      <c r="H293" s="43"/>
      <c r="I293" s="43"/>
      <c r="J293" s="44"/>
      <c r="K293" s="43"/>
      <c r="L293" s="43"/>
      <c r="M293" s="43"/>
      <c r="N293" s="43"/>
      <c r="O293" s="43"/>
      <c r="P293" s="43"/>
      <c r="Q293" s="43"/>
      <c r="R293" s="43"/>
      <c r="S293" s="43"/>
      <c r="T293" s="43"/>
      <c r="U293" s="43"/>
      <c r="V293" s="43"/>
      <c r="W293" s="43"/>
      <c r="X293" s="43"/>
      <c r="Y293" s="43"/>
      <c r="Z293" s="43"/>
      <c r="AA293" s="43"/>
      <c r="AB293" s="43"/>
      <c r="AC293" s="43"/>
    </row>
    <row r="294" spans="1:29" ht="12.75">
      <c r="A294" s="43"/>
      <c r="B294" s="43"/>
      <c r="C294" s="43"/>
      <c r="D294" s="43"/>
      <c r="E294" s="43"/>
      <c r="F294" s="43"/>
      <c r="G294" s="43"/>
      <c r="H294" s="43"/>
      <c r="I294" s="43"/>
      <c r="J294" s="44"/>
      <c r="K294" s="43"/>
      <c r="L294" s="43"/>
      <c r="M294" s="43"/>
      <c r="N294" s="43"/>
      <c r="O294" s="43"/>
      <c r="P294" s="43"/>
      <c r="Q294" s="43"/>
      <c r="R294" s="43"/>
      <c r="S294" s="43"/>
      <c r="T294" s="43"/>
      <c r="U294" s="43"/>
      <c r="V294" s="43"/>
      <c r="W294" s="43"/>
      <c r="X294" s="43"/>
      <c r="Y294" s="43"/>
      <c r="Z294" s="43"/>
      <c r="AA294" s="43"/>
      <c r="AB294" s="43"/>
      <c r="AC294" s="43"/>
    </row>
    <row r="295" spans="1:29" ht="12.75">
      <c r="A295" s="43"/>
      <c r="B295" s="43"/>
      <c r="C295" s="43"/>
      <c r="D295" s="43"/>
      <c r="E295" s="43"/>
      <c r="F295" s="43"/>
      <c r="G295" s="43"/>
      <c r="H295" s="43"/>
      <c r="I295" s="43"/>
      <c r="J295" s="44"/>
      <c r="K295" s="43"/>
      <c r="L295" s="43"/>
      <c r="M295" s="43"/>
      <c r="N295" s="43"/>
      <c r="O295" s="43"/>
      <c r="P295" s="43"/>
      <c r="Q295" s="43"/>
      <c r="R295" s="43"/>
      <c r="S295" s="43"/>
      <c r="T295" s="43"/>
      <c r="U295" s="43"/>
      <c r="V295" s="43"/>
      <c r="W295" s="43"/>
      <c r="X295" s="43"/>
      <c r="Y295" s="43"/>
      <c r="Z295" s="43"/>
      <c r="AA295" s="43"/>
      <c r="AB295" s="43"/>
      <c r="AC295" s="43"/>
    </row>
    <row r="296" spans="1:29" ht="12.75">
      <c r="A296" s="43"/>
      <c r="B296" s="43"/>
      <c r="C296" s="43"/>
      <c r="D296" s="43"/>
      <c r="E296" s="43"/>
      <c r="F296" s="43"/>
      <c r="G296" s="43"/>
      <c r="H296" s="43"/>
      <c r="I296" s="43"/>
      <c r="J296" s="44"/>
      <c r="K296" s="43"/>
      <c r="L296" s="43"/>
      <c r="M296" s="43"/>
      <c r="N296" s="43"/>
      <c r="O296" s="43"/>
      <c r="P296" s="43"/>
      <c r="Q296" s="43"/>
      <c r="R296" s="43"/>
      <c r="S296" s="43"/>
      <c r="T296" s="43"/>
      <c r="U296" s="43"/>
      <c r="V296" s="43"/>
      <c r="W296" s="43"/>
      <c r="X296" s="43"/>
      <c r="Y296" s="43"/>
      <c r="Z296" s="43"/>
      <c r="AA296" s="43"/>
      <c r="AB296" s="43"/>
      <c r="AC296" s="43"/>
    </row>
    <row r="297" spans="1:29" ht="12.75">
      <c r="A297" s="43"/>
      <c r="B297" s="43"/>
      <c r="C297" s="43"/>
      <c r="D297" s="43"/>
      <c r="E297" s="43"/>
      <c r="F297" s="43"/>
      <c r="G297" s="43"/>
      <c r="H297" s="43"/>
      <c r="I297" s="43"/>
      <c r="J297" s="44"/>
      <c r="K297" s="43"/>
      <c r="L297" s="43"/>
      <c r="M297" s="43"/>
      <c r="N297" s="43"/>
      <c r="O297" s="43"/>
      <c r="P297" s="43"/>
      <c r="Q297" s="43"/>
      <c r="R297" s="43"/>
      <c r="S297" s="43"/>
      <c r="T297" s="43"/>
      <c r="U297" s="43"/>
      <c r="V297" s="43"/>
      <c r="W297" s="43"/>
      <c r="X297" s="43"/>
      <c r="Y297" s="43"/>
      <c r="Z297" s="43"/>
      <c r="AA297" s="43"/>
      <c r="AB297" s="43"/>
      <c r="AC297" s="43"/>
    </row>
    <row r="298" spans="1:29" ht="12.75">
      <c r="A298" s="43"/>
      <c r="B298" s="43"/>
      <c r="C298" s="43"/>
      <c r="D298" s="43"/>
      <c r="E298" s="43"/>
      <c r="F298" s="43"/>
      <c r="G298" s="43"/>
      <c r="H298" s="43"/>
      <c r="I298" s="43"/>
      <c r="J298" s="44"/>
      <c r="K298" s="43"/>
      <c r="L298" s="43"/>
      <c r="M298" s="43"/>
      <c r="N298" s="43"/>
      <c r="O298" s="43"/>
      <c r="P298" s="43"/>
      <c r="Q298" s="43"/>
      <c r="R298" s="43"/>
      <c r="S298" s="43"/>
      <c r="T298" s="43"/>
      <c r="U298" s="43"/>
      <c r="V298" s="43"/>
      <c r="W298" s="43"/>
      <c r="X298" s="43"/>
      <c r="Y298" s="43"/>
      <c r="Z298" s="43"/>
      <c r="AA298" s="43"/>
      <c r="AB298" s="43"/>
      <c r="AC298" s="43"/>
    </row>
    <row r="299" spans="1:29" ht="12.75">
      <c r="A299" s="43"/>
      <c r="B299" s="43"/>
      <c r="C299" s="43"/>
      <c r="D299" s="43"/>
      <c r="E299" s="43"/>
      <c r="F299" s="43"/>
      <c r="G299" s="43"/>
      <c r="H299" s="43"/>
      <c r="I299" s="43"/>
      <c r="J299" s="44"/>
      <c r="K299" s="43"/>
      <c r="L299" s="43"/>
      <c r="M299" s="43"/>
      <c r="N299" s="43"/>
      <c r="O299" s="43"/>
      <c r="P299" s="43"/>
      <c r="Q299" s="43"/>
      <c r="R299" s="43"/>
      <c r="S299" s="43"/>
      <c r="T299" s="43"/>
      <c r="U299" s="43"/>
      <c r="V299" s="43"/>
      <c r="W299" s="43"/>
      <c r="X299" s="43"/>
      <c r="Y299" s="43"/>
      <c r="Z299" s="43"/>
      <c r="AA299" s="43"/>
      <c r="AB299" s="43"/>
      <c r="AC299" s="43"/>
    </row>
    <row r="300" spans="1:29" ht="12.75">
      <c r="A300" s="43"/>
      <c r="B300" s="43"/>
      <c r="C300" s="43"/>
      <c r="D300" s="43"/>
      <c r="E300" s="43"/>
      <c r="F300" s="43"/>
      <c r="G300" s="43"/>
      <c r="H300" s="43"/>
      <c r="I300" s="43"/>
      <c r="J300" s="44"/>
      <c r="K300" s="43"/>
      <c r="L300" s="43"/>
      <c r="M300" s="43"/>
      <c r="N300" s="43"/>
      <c r="O300" s="43"/>
      <c r="P300" s="43"/>
      <c r="Q300" s="43"/>
      <c r="R300" s="43"/>
      <c r="S300" s="43"/>
      <c r="T300" s="43"/>
      <c r="U300" s="43"/>
      <c r="V300" s="43"/>
      <c r="W300" s="43"/>
      <c r="X300" s="43"/>
      <c r="Y300" s="43"/>
      <c r="Z300" s="43"/>
      <c r="AA300" s="43"/>
      <c r="AB300" s="43"/>
      <c r="AC300" s="43"/>
    </row>
    <row r="301" spans="1:29" ht="12.75">
      <c r="A301" s="43"/>
      <c r="B301" s="43"/>
      <c r="C301" s="43"/>
      <c r="D301" s="43"/>
      <c r="E301" s="43"/>
      <c r="F301" s="43"/>
      <c r="G301" s="43"/>
      <c r="H301" s="43"/>
      <c r="I301" s="43"/>
      <c r="J301" s="44"/>
      <c r="K301" s="43"/>
      <c r="L301" s="43"/>
      <c r="M301" s="43"/>
      <c r="N301" s="43"/>
      <c r="O301" s="43"/>
      <c r="P301" s="43"/>
      <c r="Q301" s="43"/>
      <c r="R301" s="43"/>
      <c r="S301" s="43"/>
      <c r="T301" s="43"/>
      <c r="U301" s="43"/>
      <c r="V301" s="43"/>
      <c r="W301" s="43"/>
      <c r="X301" s="43"/>
      <c r="Y301" s="43"/>
      <c r="Z301" s="43"/>
      <c r="AA301" s="43"/>
      <c r="AB301" s="43"/>
      <c r="AC301" s="43"/>
    </row>
    <row r="302" spans="1:29" ht="12.75">
      <c r="A302" s="43"/>
      <c r="B302" s="43"/>
      <c r="C302" s="43"/>
      <c r="D302" s="43"/>
      <c r="E302" s="43"/>
      <c r="F302" s="43"/>
      <c r="G302" s="43"/>
      <c r="H302" s="43"/>
      <c r="I302" s="43"/>
      <c r="J302" s="44"/>
      <c r="K302" s="43"/>
      <c r="L302" s="43"/>
      <c r="M302" s="43"/>
      <c r="N302" s="43"/>
      <c r="O302" s="43"/>
      <c r="P302" s="43"/>
      <c r="Q302" s="43"/>
      <c r="R302" s="43"/>
      <c r="S302" s="43"/>
      <c r="T302" s="43"/>
      <c r="U302" s="43"/>
      <c r="V302" s="43"/>
      <c r="W302" s="43"/>
      <c r="X302" s="43"/>
      <c r="Y302" s="43"/>
      <c r="Z302" s="43"/>
      <c r="AA302" s="43"/>
      <c r="AB302" s="43"/>
      <c r="AC302" s="43"/>
    </row>
    <row r="303" spans="1:29" ht="12.75">
      <c r="A303" s="43"/>
      <c r="B303" s="43"/>
      <c r="C303" s="43"/>
      <c r="D303" s="43"/>
      <c r="E303" s="43"/>
      <c r="F303" s="43"/>
      <c r="G303" s="43"/>
      <c r="H303" s="43"/>
      <c r="I303" s="43"/>
      <c r="J303" s="44"/>
      <c r="K303" s="43"/>
      <c r="L303" s="43"/>
      <c r="M303" s="43"/>
      <c r="N303" s="43"/>
      <c r="O303" s="43"/>
      <c r="P303" s="43"/>
      <c r="Q303" s="43"/>
      <c r="R303" s="43"/>
      <c r="S303" s="43"/>
      <c r="T303" s="43"/>
      <c r="U303" s="43"/>
      <c r="V303" s="43"/>
      <c r="W303" s="43"/>
      <c r="X303" s="43"/>
      <c r="Y303" s="43"/>
      <c r="Z303" s="43"/>
      <c r="AA303" s="43"/>
      <c r="AB303" s="43"/>
      <c r="AC303" s="43"/>
    </row>
    <row r="304" spans="1:29" ht="12.75">
      <c r="A304" s="43"/>
      <c r="B304" s="43"/>
      <c r="C304" s="43"/>
      <c r="D304" s="43"/>
      <c r="E304" s="43"/>
      <c r="F304" s="43"/>
      <c r="G304" s="43"/>
      <c r="H304" s="43"/>
      <c r="I304" s="43"/>
      <c r="J304" s="44"/>
      <c r="K304" s="43"/>
      <c r="L304" s="43"/>
      <c r="M304" s="43"/>
      <c r="N304" s="43"/>
      <c r="O304" s="43"/>
      <c r="P304" s="43"/>
      <c r="Q304" s="43"/>
      <c r="R304" s="43"/>
      <c r="S304" s="43"/>
      <c r="T304" s="43"/>
      <c r="U304" s="43"/>
      <c r="V304" s="43"/>
      <c r="W304" s="43"/>
      <c r="X304" s="43"/>
      <c r="Y304" s="43"/>
      <c r="Z304" s="43"/>
      <c r="AA304" s="43"/>
      <c r="AB304" s="43"/>
      <c r="AC304" s="43"/>
    </row>
    <row r="305" spans="1:29" ht="12.75">
      <c r="A305" s="43"/>
      <c r="B305" s="43"/>
      <c r="C305" s="43"/>
      <c r="D305" s="43"/>
      <c r="E305" s="43"/>
      <c r="F305" s="43"/>
      <c r="G305" s="43"/>
      <c r="H305" s="43"/>
      <c r="I305" s="43"/>
      <c r="J305" s="44"/>
      <c r="K305" s="43"/>
      <c r="L305" s="43"/>
      <c r="M305" s="43"/>
      <c r="N305" s="43"/>
      <c r="O305" s="43"/>
      <c r="P305" s="43"/>
      <c r="Q305" s="43"/>
      <c r="R305" s="43"/>
      <c r="S305" s="43"/>
      <c r="T305" s="43"/>
      <c r="U305" s="43"/>
      <c r="V305" s="43"/>
      <c r="W305" s="43"/>
      <c r="X305" s="43"/>
      <c r="Y305" s="43"/>
      <c r="Z305" s="43"/>
      <c r="AA305" s="43"/>
      <c r="AB305" s="43"/>
      <c r="AC305" s="43"/>
    </row>
    <row r="306" spans="1:29" ht="12.75">
      <c r="A306" s="43"/>
      <c r="B306" s="43"/>
      <c r="C306" s="43"/>
      <c r="D306" s="43"/>
      <c r="E306" s="43"/>
      <c r="F306" s="43"/>
      <c r="G306" s="43"/>
      <c r="H306" s="43"/>
      <c r="I306" s="43"/>
      <c r="J306" s="44"/>
      <c r="K306" s="43"/>
      <c r="L306" s="43"/>
      <c r="M306" s="43"/>
      <c r="N306" s="43"/>
      <c r="O306" s="43"/>
      <c r="P306" s="43"/>
      <c r="Q306" s="43"/>
      <c r="R306" s="43"/>
      <c r="S306" s="43"/>
      <c r="T306" s="43"/>
      <c r="U306" s="43"/>
      <c r="V306" s="43"/>
      <c r="W306" s="43"/>
      <c r="X306" s="43"/>
      <c r="Y306" s="43"/>
      <c r="Z306" s="43"/>
      <c r="AA306" s="43"/>
      <c r="AB306" s="43"/>
      <c r="AC306" s="43"/>
    </row>
    <row r="307" spans="1:29" ht="12.75">
      <c r="A307" s="43"/>
      <c r="B307" s="43"/>
      <c r="C307" s="43"/>
      <c r="D307" s="43"/>
      <c r="E307" s="43"/>
      <c r="F307" s="43"/>
      <c r="G307" s="43"/>
      <c r="H307" s="43"/>
      <c r="I307" s="43"/>
      <c r="J307" s="44"/>
      <c r="K307" s="43"/>
      <c r="L307" s="43"/>
      <c r="M307" s="43"/>
      <c r="N307" s="43"/>
      <c r="O307" s="43"/>
      <c r="P307" s="43"/>
      <c r="Q307" s="43"/>
      <c r="R307" s="43"/>
      <c r="S307" s="43"/>
      <c r="T307" s="43"/>
      <c r="U307" s="43"/>
      <c r="V307" s="43"/>
      <c r="W307" s="43"/>
      <c r="X307" s="43"/>
      <c r="Y307" s="43"/>
      <c r="Z307" s="43"/>
      <c r="AA307" s="43"/>
      <c r="AB307" s="43"/>
      <c r="AC307" s="43"/>
    </row>
    <row r="308" spans="1:29" ht="12.75">
      <c r="A308" s="43"/>
      <c r="B308" s="43"/>
      <c r="C308" s="43"/>
      <c r="D308" s="43"/>
      <c r="E308" s="43"/>
      <c r="F308" s="43"/>
      <c r="G308" s="43"/>
      <c r="H308" s="43"/>
      <c r="I308" s="43"/>
      <c r="J308" s="44"/>
      <c r="K308" s="43"/>
      <c r="L308" s="43"/>
      <c r="M308" s="43"/>
      <c r="N308" s="43"/>
      <c r="O308" s="43"/>
      <c r="P308" s="43"/>
      <c r="Q308" s="43"/>
      <c r="R308" s="43"/>
      <c r="S308" s="43"/>
      <c r="T308" s="43"/>
      <c r="U308" s="43"/>
      <c r="V308" s="43"/>
      <c r="W308" s="43"/>
      <c r="X308" s="43"/>
      <c r="Y308" s="43"/>
      <c r="Z308" s="43"/>
      <c r="AA308" s="43"/>
      <c r="AB308" s="43"/>
      <c r="AC308" s="43"/>
    </row>
    <row r="309" spans="1:29" ht="12.75">
      <c r="A309" s="43"/>
      <c r="B309" s="43"/>
      <c r="C309" s="43"/>
      <c r="D309" s="43"/>
      <c r="E309" s="43"/>
      <c r="F309" s="43"/>
      <c r="G309" s="43"/>
      <c r="H309" s="43"/>
      <c r="I309" s="43"/>
      <c r="J309" s="44"/>
      <c r="K309" s="43"/>
      <c r="L309" s="43"/>
      <c r="M309" s="43"/>
      <c r="N309" s="43"/>
      <c r="O309" s="43"/>
      <c r="P309" s="43"/>
      <c r="Q309" s="43"/>
      <c r="R309" s="43"/>
      <c r="S309" s="43"/>
      <c r="T309" s="43"/>
      <c r="U309" s="43"/>
      <c r="V309" s="43"/>
      <c r="W309" s="43"/>
      <c r="X309" s="43"/>
      <c r="Y309" s="43"/>
      <c r="Z309" s="43"/>
      <c r="AA309" s="43"/>
      <c r="AB309" s="43"/>
      <c r="AC309" s="43"/>
    </row>
    <row r="310" spans="1:29" ht="12.75">
      <c r="A310" s="43"/>
      <c r="B310" s="43"/>
      <c r="C310" s="43"/>
      <c r="D310" s="43"/>
      <c r="E310" s="43"/>
      <c r="F310" s="43"/>
      <c r="G310" s="43"/>
      <c r="H310" s="43"/>
      <c r="I310" s="43"/>
      <c r="J310" s="44"/>
      <c r="K310" s="43"/>
      <c r="L310" s="43"/>
      <c r="M310" s="43"/>
      <c r="N310" s="43"/>
      <c r="O310" s="43"/>
      <c r="P310" s="43"/>
      <c r="Q310" s="43"/>
      <c r="R310" s="43"/>
      <c r="S310" s="43"/>
      <c r="T310" s="43"/>
      <c r="U310" s="43"/>
      <c r="V310" s="43"/>
      <c r="W310" s="43"/>
      <c r="X310" s="43"/>
      <c r="Y310" s="43"/>
      <c r="Z310" s="43"/>
      <c r="AA310" s="43"/>
      <c r="AB310" s="43"/>
      <c r="AC310" s="43"/>
    </row>
    <row r="311" spans="1:29" ht="12.75">
      <c r="A311" s="43"/>
      <c r="B311" s="43"/>
      <c r="C311" s="43"/>
      <c r="D311" s="43"/>
      <c r="E311" s="43"/>
      <c r="F311" s="43"/>
      <c r="G311" s="43"/>
      <c r="H311" s="43"/>
      <c r="I311" s="43"/>
      <c r="J311" s="44"/>
      <c r="K311" s="43"/>
      <c r="L311" s="43"/>
      <c r="M311" s="43"/>
      <c r="N311" s="43"/>
      <c r="O311" s="43"/>
      <c r="P311" s="43"/>
      <c r="Q311" s="43"/>
      <c r="R311" s="43"/>
      <c r="S311" s="43"/>
      <c r="T311" s="43"/>
      <c r="U311" s="43"/>
      <c r="V311" s="43"/>
      <c r="W311" s="43"/>
      <c r="X311" s="43"/>
      <c r="Y311" s="43"/>
      <c r="Z311" s="43"/>
      <c r="AA311" s="43"/>
      <c r="AB311" s="43"/>
      <c r="AC311" s="43"/>
    </row>
    <row r="312" spans="1:29" ht="12.75">
      <c r="A312" s="43"/>
      <c r="B312" s="43"/>
      <c r="C312" s="43"/>
      <c r="D312" s="43"/>
      <c r="E312" s="43"/>
      <c r="F312" s="43"/>
      <c r="G312" s="43"/>
      <c r="H312" s="43"/>
      <c r="I312" s="43"/>
      <c r="J312" s="44"/>
      <c r="K312" s="43"/>
      <c r="L312" s="43"/>
      <c r="M312" s="43"/>
      <c r="N312" s="43"/>
      <c r="O312" s="43"/>
      <c r="P312" s="43"/>
      <c r="Q312" s="43"/>
      <c r="R312" s="43"/>
      <c r="S312" s="43"/>
      <c r="T312" s="43"/>
      <c r="U312" s="43"/>
      <c r="V312" s="43"/>
      <c r="W312" s="43"/>
      <c r="X312" s="43"/>
      <c r="Y312" s="43"/>
      <c r="Z312" s="43"/>
      <c r="AA312" s="43"/>
      <c r="AB312" s="43"/>
      <c r="AC312" s="43"/>
    </row>
    <row r="313" spans="1:29" ht="12.75">
      <c r="A313" s="43"/>
      <c r="B313" s="43"/>
      <c r="C313" s="43"/>
      <c r="D313" s="43"/>
      <c r="E313" s="43"/>
      <c r="F313" s="43"/>
      <c r="G313" s="43"/>
      <c r="H313" s="43"/>
      <c r="I313" s="43"/>
      <c r="J313" s="44"/>
      <c r="K313" s="43"/>
      <c r="L313" s="43"/>
      <c r="M313" s="43"/>
      <c r="N313" s="43"/>
      <c r="O313" s="43"/>
      <c r="P313" s="43"/>
      <c r="Q313" s="43"/>
      <c r="R313" s="43"/>
      <c r="S313" s="43"/>
      <c r="T313" s="43"/>
      <c r="U313" s="43"/>
      <c r="V313" s="43"/>
      <c r="W313" s="43"/>
      <c r="X313" s="43"/>
      <c r="Y313" s="43"/>
      <c r="Z313" s="43"/>
      <c r="AA313" s="43"/>
      <c r="AB313" s="43"/>
      <c r="AC313" s="43"/>
    </row>
    <row r="314" spans="1:29" ht="12.75">
      <c r="A314" s="43"/>
      <c r="B314" s="43"/>
      <c r="C314" s="43"/>
      <c r="D314" s="43"/>
      <c r="E314" s="43"/>
      <c r="F314" s="43"/>
      <c r="G314" s="43"/>
      <c r="H314" s="43"/>
      <c r="I314" s="43"/>
      <c r="J314" s="44"/>
      <c r="K314" s="43"/>
      <c r="L314" s="43"/>
      <c r="M314" s="43"/>
      <c r="N314" s="43"/>
      <c r="O314" s="43"/>
      <c r="P314" s="43"/>
      <c r="Q314" s="43"/>
      <c r="R314" s="43"/>
      <c r="S314" s="43"/>
      <c r="T314" s="43"/>
      <c r="U314" s="43"/>
      <c r="V314" s="43"/>
      <c r="W314" s="43"/>
      <c r="X314" s="43"/>
      <c r="Y314" s="43"/>
      <c r="Z314" s="43"/>
      <c r="AA314" s="43"/>
      <c r="AB314" s="43"/>
      <c r="AC314" s="43"/>
    </row>
    <row r="315" spans="1:29" ht="12.75">
      <c r="A315" s="43"/>
      <c r="B315" s="43"/>
      <c r="C315" s="43"/>
      <c r="D315" s="43"/>
      <c r="E315" s="43"/>
      <c r="F315" s="43"/>
      <c r="G315" s="43"/>
      <c r="H315" s="43"/>
      <c r="I315" s="43"/>
      <c r="J315" s="44"/>
      <c r="K315" s="43"/>
      <c r="L315" s="43"/>
      <c r="M315" s="43"/>
      <c r="N315" s="43"/>
      <c r="O315" s="43"/>
      <c r="P315" s="43"/>
      <c r="Q315" s="43"/>
      <c r="R315" s="43"/>
      <c r="S315" s="43"/>
      <c r="T315" s="43"/>
      <c r="U315" s="43"/>
      <c r="V315" s="43"/>
      <c r="W315" s="43"/>
      <c r="X315" s="43"/>
      <c r="Y315" s="43"/>
      <c r="Z315" s="43"/>
      <c r="AA315" s="43"/>
      <c r="AB315" s="43"/>
      <c r="AC315" s="43"/>
    </row>
    <row r="316" spans="1:29" ht="12.75">
      <c r="A316" s="43"/>
      <c r="B316" s="43"/>
      <c r="C316" s="43"/>
      <c r="D316" s="43"/>
      <c r="E316" s="43"/>
      <c r="F316" s="43"/>
      <c r="G316" s="43"/>
      <c r="H316" s="43"/>
      <c r="I316" s="43"/>
      <c r="J316" s="44"/>
      <c r="K316" s="43"/>
      <c r="L316" s="43"/>
      <c r="M316" s="43"/>
      <c r="N316" s="43"/>
      <c r="O316" s="43"/>
      <c r="P316" s="43"/>
      <c r="Q316" s="43"/>
      <c r="R316" s="43"/>
      <c r="S316" s="43"/>
      <c r="T316" s="43"/>
      <c r="U316" s="43"/>
      <c r="V316" s="43"/>
      <c r="W316" s="43"/>
      <c r="X316" s="43"/>
      <c r="Y316" s="43"/>
      <c r="Z316" s="43"/>
      <c r="AA316" s="43"/>
      <c r="AB316" s="43"/>
      <c r="AC316" s="43"/>
    </row>
    <row r="317" spans="1:29" ht="12.75">
      <c r="A317" s="43"/>
      <c r="B317" s="43"/>
      <c r="C317" s="43"/>
      <c r="D317" s="43"/>
      <c r="E317" s="43"/>
      <c r="F317" s="43"/>
      <c r="G317" s="43"/>
      <c r="H317" s="43"/>
      <c r="I317" s="43"/>
      <c r="J317" s="44"/>
      <c r="K317" s="43"/>
      <c r="L317" s="43"/>
      <c r="M317" s="43"/>
      <c r="N317" s="43"/>
      <c r="O317" s="43"/>
      <c r="P317" s="43"/>
      <c r="Q317" s="43"/>
      <c r="R317" s="43"/>
      <c r="S317" s="43"/>
      <c r="T317" s="43"/>
      <c r="U317" s="43"/>
      <c r="V317" s="43"/>
      <c r="W317" s="43"/>
      <c r="X317" s="43"/>
      <c r="Y317" s="43"/>
      <c r="Z317" s="43"/>
      <c r="AA317" s="43"/>
      <c r="AB317" s="43"/>
      <c r="AC317" s="43"/>
    </row>
    <row r="318" spans="1:29" ht="12.75">
      <c r="A318" s="43"/>
      <c r="B318" s="43"/>
      <c r="C318" s="43"/>
      <c r="D318" s="43"/>
      <c r="E318" s="43"/>
      <c r="F318" s="43"/>
      <c r="G318" s="43"/>
      <c r="H318" s="43"/>
      <c r="I318" s="43"/>
      <c r="J318" s="44"/>
      <c r="K318" s="43"/>
      <c r="L318" s="43"/>
      <c r="M318" s="43"/>
      <c r="N318" s="43"/>
      <c r="O318" s="43"/>
      <c r="P318" s="43"/>
      <c r="Q318" s="43"/>
      <c r="R318" s="43"/>
      <c r="S318" s="43"/>
      <c r="T318" s="43"/>
      <c r="U318" s="43"/>
      <c r="V318" s="43"/>
      <c r="W318" s="43"/>
      <c r="X318" s="43"/>
      <c r="Y318" s="43"/>
      <c r="Z318" s="43"/>
      <c r="AA318" s="43"/>
      <c r="AB318" s="43"/>
      <c r="AC318" s="43"/>
    </row>
    <row r="319" spans="1:29" ht="12.75">
      <c r="A319" s="43"/>
      <c r="B319" s="43"/>
      <c r="C319" s="43"/>
      <c r="D319" s="43"/>
      <c r="E319" s="43"/>
      <c r="F319" s="43"/>
      <c r="G319" s="43"/>
      <c r="H319" s="43"/>
      <c r="I319" s="43"/>
      <c r="J319" s="44"/>
      <c r="K319" s="43"/>
      <c r="L319" s="43"/>
      <c r="M319" s="43"/>
      <c r="N319" s="43"/>
      <c r="O319" s="43"/>
      <c r="P319" s="43"/>
      <c r="Q319" s="43"/>
      <c r="R319" s="43"/>
      <c r="S319" s="43"/>
      <c r="T319" s="43"/>
      <c r="U319" s="43"/>
      <c r="V319" s="43"/>
      <c r="W319" s="43"/>
      <c r="X319" s="43"/>
      <c r="Y319" s="43"/>
      <c r="Z319" s="43"/>
      <c r="AA319" s="43"/>
      <c r="AB319" s="43"/>
      <c r="AC319" s="43"/>
    </row>
    <row r="320" spans="1:29" ht="12.75">
      <c r="A320" s="43"/>
      <c r="B320" s="43"/>
      <c r="C320" s="43"/>
      <c r="D320" s="43"/>
      <c r="E320" s="43"/>
      <c r="F320" s="43"/>
      <c r="G320" s="43"/>
      <c r="H320" s="43"/>
      <c r="I320" s="43"/>
      <c r="J320" s="44"/>
      <c r="K320" s="43"/>
      <c r="L320" s="43"/>
      <c r="M320" s="43"/>
      <c r="N320" s="43"/>
      <c r="O320" s="43"/>
      <c r="P320" s="43"/>
      <c r="Q320" s="43"/>
      <c r="R320" s="43"/>
      <c r="S320" s="43"/>
      <c r="T320" s="43"/>
      <c r="U320" s="43"/>
      <c r="V320" s="43"/>
      <c r="W320" s="43"/>
      <c r="X320" s="43"/>
      <c r="Y320" s="43"/>
      <c r="Z320" s="43"/>
      <c r="AA320" s="43"/>
      <c r="AB320" s="43"/>
      <c r="AC320" s="43"/>
    </row>
    <row r="321" spans="1:29" ht="12.75">
      <c r="A321" s="43"/>
      <c r="B321" s="43"/>
      <c r="C321" s="43"/>
      <c r="D321" s="43"/>
      <c r="E321" s="43"/>
      <c r="F321" s="43"/>
      <c r="G321" s="43"/>
      <c r="H321" s="43"/>
      <c r="I321" s="43"/>
      <c r="J321" s="44"/>
      <c r="K321" s="43"/>
      <c r="L321" s="43"/>
      <c r="M321" s="43"/>
      <c r="N321" s="43"/>
      <c r="O321" s="43"/>
      <c r="P321" s="43"/>
      <c r="Q321" s="43"/>
      <c r="R321" s="43"/>
      <c r="S321" s="43"/>
      <c r="T321" s="43"/>
      <c r="U321" s="43"/>
      <c r="V321" s="43"/>
      <c r="W321" s="43"/>
      <c r="X321" s="43"/>
      <c r="Y321" s="43"/>
      <c r="Z321" s="43"/>
      <c r="AA321" s="43"/>
      <c r="AB321" s="43"/>
      <c r="AC321" s="43"/>
    </row>
    <row r="322" spans="1:29" ht="12.75">
      <c r="A322" s="43"/>
      <c r="B322" s="43"/>
      <c r="C322" s="43"/>
      <c r="D322" s="43"/>
      <c r="E322" s="43"/>
      <c r="F322" s="43"/>
      <c r="G322" s="43"/>
      <c r="H322" s="43"/>
      <c r="I322" s="43"/>
      <c r="J322" s="44"/>
      <c r="K322" s="43"/>
      <c r="L322" s="43"/>
      <c r="M322" s="43"/>
      <c r="N322" s="43"/>
      <c r="O322" s="43"/>
      <c r="P322" s="43"/>
      <c r="Q322" s="43"/>
      <c r="R322" s="43"/>
      <c r="S322" s="43"/>
      <c r="T322" s="43"/>
      <c r="U322" s="43"/>
      <c r="V322" s="43"/>
      <c r="W322" s="43"/>
      <c r="X322" s="43"/>
      <c r="Y322" s="43"/>
      <c r="Z322" s="43"/>
      <c r="AA322" s="43"/>
      <c r="AB322" s="43"/>
      <c r="AC322" s="43"/>
    </row>
    <row r="323" spans="1:29" ht="12.75">
      <c r="A323" s="43"/>
      <c r="B323" s="43"/>
      <c r="C323" s="43"/>
      <c r="D323" s="43"/>
      <c r="E323" s="43"/>
      <c r="F323" s="43"/>
      <c r="G323" s="43"/>
      <c r="H323" s="43"/>
      <c r="I323" s="43"/>
      <c r="J323" s="44"/>
      <c r="K323" s="43"/>
      <c r="L323" s="43"/>
      <c r="M323" s="43"/>
      <c r="N323" s="43"/>
      <c r="O323" s="43"/>
      <c r="P323" s="43"/>
      <c r="Q323" s="43"/>
      <c r="R323" s="43"/>
      <c r="S323" s="43"/>
      <c r="T323" s="43"/>
      <c r="U323" s="43"/>
      <c r="V323" s="43"/>
      <c r="W323" s="43"/>
      <c r="X323" s="43"/>
      <c r="Y323" s="43"/>
      <c r="Z323" s="43"/>
      <c r="AA323" s="43"/>
      <c r="AB323" s="43"/>
      <c r="AC323" s="43"/>
    </row>
    <row r="324" spans="1:29" ht="12.75">
      <c r="A324" s="43"/>
      <c r="B324" s="43"/>
      <c r="C324" s="43"/>
      <c r="D324" s="43"/>
      <c r="E324" s="43"/>
      <c r="F324" s="43"/>
      <c r="G324" s="43"/>
      <c r="H324" s="43"/>
      <c r="I324" s="43"/>
      <c r="J324" s="44"/>
      <c r="K324" s="43"/>
      <c r="L324" s="43"/>
      <c r="M324" s="43"/>
      <c r="N324" s="43"/>
      <c r="O324" s="43"/>
      <c r="P324" s="43"/>
      <c r="Q324" s="43"/>
      <c r="R324" s="43"/>
      <c r="S324" s="43"/>
      <c r="T324" s="43"/>
      <c r="U324" s="43"/>
      <c r="V324" s="43"/>
      <c r="W324" s="43"/>
      <c r="X324" s="43"/>
      <c r="Y324" s="43"/>
      <c r="Z324" s="43"/>
      <c r="AA324" s="43"/>
      <c r="AB324" s="43"/>
      <c r="AC324" s="43"/>
    </row>
    <row r="325" spans="1:29" ht="12.75">
      <c r="A325" s="43"/>
      <c r="B325" s="43"/>
      <c r="C325" s="43"/>
      <c r="D325" s="43"/>
      <c r="E325" s="43"/>
      <c r="F325" s="43"/>
      <c r="G325" s="43"/>
      <c r="H325" s="43"/>
      <c r="I325" s="43"/>
      <c r="J325" s="44"/>
      <c r="K325" s="43"/>
      <c r="L325" s="43"/>
      <c r="M325" s="43"/>
      <c r="N325" s="43"/>
      <c r="O325" s="43"/>
      <c r="P325" s="43"/>
      <c r="Q325" s="43"/>
      <c r="R325" s="43"/>
      <c r="S325" s="43"/>
      <c r="T325" s="43"/>
      <c r="U325" s="43"/>
      <c r="V325" s="43"/>
      <c r="W325" s="43"/>
      <c r="X325" s="43"/>
      <c r="Y325" s="43"/>
      <c r="Z325" s="43"/>
      <c r="AA325" s="43"/>
      <c r="AB325" s="43"/>
      <c r="AC325" s="43"/>
    </row>
    <row r="326" spans="1:29" ht="12.75">
      <c r="A326" s="43"/>
      <c r="B326" s="43"/>
      <c r="C326" s="43"/>
      <c r="D326" s="43"/>
      <c r="E326" s="43"/>
      <c r="F326" s="43"/>
      <c r="G326" s="43"/>
      <c r="H326" s="43"/>
      <c r="I326" s="43"/>
      <c r="J326" s="44"/>
      <c r="K326" s="43"/>
      <c r="L326" s="43"/>
      <c r="M326" s="43"/>
      <c r="N326" s="43"/>
      <c r="O326" s="43"/>
      <c r="P326" s="43"/>
      <c r="Q326" s="43"/>
      <c r="R326" s="43"/>
      <c r="S326" s="43"/>
      <c r="T326" s="43"/>
      <c r="U326" s="43"/>
      <c r="V326" s="43"/>
      <c r="W326" s="43"/>
      <c r="X326" s="43"/>
      <c r="Y326" s="43"/>
      <c r="Z326" s="43"/>
      <c r="AA326" s="43"/>
      <c r="AB326" s="43"/>
      <c r="AC326" s="43"/>
    </row>
    <row r="327" spans="1:29" ht="12.75">
      <c r="A327" s="43"/>
      <c r="B327" s="43"/>
      <c r="C327" s="43"/>
      <c r="D327" s="43"/>
      <c r="E327" s="43"/>
      <c r="F327" s="43"/>
      <c r="G327" s="43"/>
      <c r="H327" s="43"/>
      <c r="I327" s="43"/>
      <c r="J327" s="44"/>
      <c r="K327" s="43"/>
      <c r="L327" s="43"/>
      <c r="M327" s="43"/>
      <c r="N327" s="43"/>
      <c r="O327" s="43"/>
      <c r="P327" s="43"/>
      <c r="Q327" s="43"/>
      <c r="R327" s="43"/>
      <c r="S327" s="43"/>
      <c r="T327" s="43"/>
      <c r="U327" s="43"/>
      <c r="V327" s="43"/>
      <c r="W327" s="43"/>
      <c r="X327" s="43"/>
      <c r="Y327" s="43"/>
      <c r="Z327" s="43"/>
      <c r="AA327" s="43"/>
      <c r="AB327" s="43"/>
      <c r="AC327" s="43"/>
    </row>
    <row r="328" spans="1:29" ht="12.75">
      <c r="A328" s="43"/>
      <c r="B328" s="43"/>
      <c r="C328" s="43"/>
      <c r="D328" s="43"/>
      <c r="E328" s="43"/>
      <c r="F328" s="43"/>
      <c r="G328" s="43"/>
      <c r="H328" s="43"/>
      <c r="I328" s="43"/>
      <c r="J328" s="44"/>
      <c r="K328" s="43"/>
      <c r="L328" s="43"/>
      <c r="M328" s="43"/>
      <c r="N328" s="43"/>
      <c r="O328" s="43"/>
      <c r="P328" s="43"/>
      <c r="Q328" s="43"/>
      <c r="R328" s="43"/>
      <c r="S328" s="43"/>
      <c r="T328" s="43"/>
      <c r="U328" s="43"/>
      <c r="V328" s="43"/>
      <c r="W328" s="43"/>
      <c r="X328" s="43"/>
      <c r="Y328" s="43"/>
      <c r="Z328" s="43"/>
      <c r="AA328" s="43"/>
      <c r="AB328" s="43"/>
      <c r="AC328" s="43"/>
    </row>
    <row r="329" spans="1:29" ht="12.75">
      <c r="A329" s="43"/>
      <c r="B329" s="43"/>
      <c r="C329" s="43"/>
      <c r="D329" s="43"/>
      <c r="E329" s="43"/>
      <c r="F329" s="43"/>
      <c r="G329" s="43"/>
      <c r="H329" s="43"/>
      <c r="I329" s="43"/>
      <c r="J329" s="44"/>
      <c r="K329" s="43"/>
      <c r="L329" s="43"/>
      <c r="M329" s="43"/>
      <c r="N329" s="43"/>
      <c r="O329" s="43"/>
      <c r="P329" s="43"/>
      <c r="Q329" s="43"/>
      <c r="R329" s="43"/>
      <c r="S329" s="43"/>
      <c r="T329" s="43"/>
      <c r="U329" s="43"/>
      <c r="V329" s="43"/>
      <c r="W329" s="43"/>
      <c r="X329" s="43"/>
      <c r="Y329" s="43"/>
      <c r="Z329" s="43"/>
      <c r="AA329" s="43"/>
      <c r="AB329" s="43"/>
      <c r="AC329" s="43"/>
    </row>
    <row r="330" spans="1:29" ht="12.75">
      <c r="A330" s="43"/>
      <c r="B330" s="43"/>
      <c r="C330" s="43"/>
      <c r="D330" s="43"/>
      <c r="E330" s="43"/>
      <c r="F330" s="43"/>
      <c r="G330" s="43"/>
      <c r="H330" s="43"/>
      <c r="I330" s="43"/>
      <c r="J330" s="44"/>
      <c r="K330" s="43"/>
      <c r="L330" s="43"/>
      <c r="M330" s="43"/>
      <c r="N330" s="43"/>
      <c r="O330" s="43"/>
      <c r="P330" s="43"/>
      <c r="Q330" s="43"/>
      <c r="R330" s="43"/>
      <c r="S330" s="43"/>
      <c r="T330" s="43"/>
      <c r="U330" s="43"/>
      <c r="V330" s="43"/>
      <c r="W330" s="43"/>
      <c r="X330" s="43"/>
      <c r="Y330" s="43"/>
      <c r="Z330" s="43"/>
      <c r="AA330" s="43"/>
      <c r="AB330" s="43"/>
      <c r="AC330" s="43"/>
    </row>
    <row r="331" spans="1:29" ht="12.75">
      <c r="A331" s="43"/>
      <c r="B331" s="43"/>
      <c r="C331" s="43"/>
      <c r="D331" s="43"/>
      <c r="E331" s="43"/>
      <c r="F331" s="43"/>
      <c r="G331" s="43"/>
      <c r="H331" s="43"/>
      <c r="I331" s="43"/>
      <c r="J331" s="44"/>
      <c r="K331" s="43"/>
      <c r="L331" s="43"/>
      <c r="M331" s="43"/>
      <c r="N331" s="43"/>
      <c r="O331" s="43"/>
      <c r="P331" s="43"/>
      <c r="Q331" s="43"/>
      <c r="R331" s="43"/>
      <c r="S331" s="43"/>
      <c r="T331" s="43"/>
      <c r="U331" s="43"/>
      <c r="V331" s="43"/>
      <c r="W331" s="43"/>
      <c r="X331" s="43"/>
      <c r="Y331" s="43"/>
      <c r="Z331" s="43"/>
      <c r="AA331" s="43"/>
      <c r="AB331" s="43"/>
      <c r="AC331" s="43"/>
    </row>
    <row r="332" spans="1:29" ht="12.75">
      <c r="A332" s="43"/>
      <c r="B332" s="43"/>
      <c r="C332" s="43"/>
      <c r="D332" s="43"/>
      <c r="E332" s="43"/>
      <c r="F332" s="43"/>
      <c r="G332" s="43"/>
      <c r="H332" s="43"/>
      <c r="I332" s="43"/>
      <c r="J332" s="44"/>
      <c r="K332" s="43"/>
      <c r="L332" s="43"/>
      <c r="M332" s="43"/>
      <c r="N332" s="43"/>
      <c r="O332" s="43"/>
      <c r="P332" s="43"/>
      <c r="Q332" s="43"/>
      <c r="R332" s="43"/>
      <c r="S332" s="43"/>
      <c r="T332" s="43"/>
      <c r="U332" s="43"/>
      <c r="V332" s="43"/>
      <c r="W332" s="43"/>
      <c r="X332" s="43"/>
      <c r="Y332" s="43"/>
      <c r="Z332" s="43"/>
      <c r="AA332" s="43"/>
      <c r="AB332" s="43"/>
      <c r="AC332" s="43"/>
    </row>
    <row r="333" spans="1:29" ht="12.75">
      <c r="A333" s="43"/>
      <c r="B333" s="43"/>
      <c r="C333" s="43"/>
      <c r="D333" s="43"/>
      <c r="E333" s="43"/>
      <c r="F333" s="43"/>
      <c r="G333" s="43"/>
      <c r="H333" s="43"/>
      <c r="I333" s="43"/>
      <c r="J333" s="44"/>
      <c r="K333" s="43"/>
      <c r="L333" s="43"/>
      <c r="M333" s="43"/>
      <c r="N333" s="43"/>
      <c r="O333" s="43"/>
      <c r="P333" s="43"/>
      <c r="Q333" s="43"/>
      <c r="R333" s="43"/>
      <c r="S333" s="43"/>
      <c r="T333" s="43"/>
      <c r="U333" s="43"/>
      <c r="V333" s="43"/>
      <c r="W333" s="43"/>
      <c r="X333" s="43"/>
      <c r="Y333" s="43"/>
      <c r="Z333" s="43"/>
      <c r="AA333" s="43"/>
      <c r="AB333" s="43"/>
      <c r="AC333" s="43"/>
    </row>
    <row r="334" spans="1:29" ht="12.75">
      <c r="A334" s="43"/>
      <c r="B334" s="43"/>
      <c r="C334" s="43"/>
      <c r="D334" s="43"/>
      <c r="E334" s="43"/>
      <c r="F334" s="43"/>
      <c r="G334" s="43"/>
      <c r="H334" s="43"/>
      <c r="I334" s="43"/>
      <c r="J334" s="44"/>
      <c r="K334" s="43"/>
      <c r="L334" s="43"/>
      <c r="M334" s="43"/>
      <c r="N334" s="43"/>
      <c r="O334" s="43"/>
      <c r="P334" s="43"/>
      <c r="Q334" s="43"/>
      <c r="R334" s="43"/>
      <c r="S334" s="43"/>
      <c r="T334" s="43"/>
      <c r="U334" s="43"/>
      <c r="V334" s="43"/>
      <c r="W334" s="43"/>
      <c r="X334" s="43"/>
      <c r="Y334" s="43"/>
      <c r="Z334" s="43"/>
      <c r="AA334" s="43"/>
      <c r="AB334" s="43"/>
      <c r="AC334" s="43"/>
    </row>
    <row r="335" spans="1:29" ht="12.75">
      <c r="A335" s="43"/>
      <c r="B335" s="43"/>
      <c r="C335" s="43"/>
      <c r="D335" s="43"/>
      <c r="E335" s="43"/>
      <c r="F335" s="43"/>
      <c r="G335" s="43"/>
      <c r="H335" s="43"/>
      <c r="I335" s="43"/>
      <c r="J335" s="44"/>
      <c r="K335" s="43"/>
      <c r="L335" s="43"/>
      <c r="M335" s="43"/>
      <c r="N335" s="43"/>
      <c r="O335" s="43"/>
      <c r="P335" s="43"/>
      <c r="Q335" s="43"/>
      <c r="R335" s="43"/>
      <c r="S335" s="43"/>
      <c r="T335" s="43"/>
      <c r="U335" s="43"/>
      <c r="V335" s="43"/>
      <c r="W335" s="43"/>
      <c r="X335" s="43"/>
      <c r="Y335" s="43"/>
      <c r="Z335" s="43"/>
      <c r="AA335" s="43"/>
      <c r="AB335" s="43"/>
      <c r="AC335" s="43"/>
    </row>
    <row r="336" spans="1:29" ht="12.75">
      <c r="A336" s="43"/>
      <c r="B336" s="43"/>
      <c r="C336" s="43"/>
      <c r="D336" s="43"/>
      <c r="E336" s="43"/>
      <c r="F336" s="43"/>
      <c r="G336" s="43"/>
      <c r="H336" s="43"/>
      <c r="I336" s="43"/>
      <c r="J336" s="44"/>
      <c r="K336" s="43"/>
      <c r="L336" s="43"/>
      <c r="M336" s="43"/>
      <c r="N336" s="43"/>
      <c r="O336" s="43"/>
      <c r="P336" s="43"/>
      <c r="Q336" s="43"/>
      <c r="R336" s="43"/>
      <c r="S336" s="43"/>
      <c r="T336" s="43"/>
      <c r="U336" s="43"/>
      <c r="V336" s="43"/>
      <c r="W336" s="43"/>
      <c r="X336" s="43"/>
      <c r="Y336" s="43"/>
      <c r="Z336" s="43"/>
      <c r="AA336" s="43"/>
      <c r="AB336" s="43"/>
      <c r="AC336" s="43"/>
    </row>
    <row r="337" spans="1:29" ht="12.75">
      <c r="A337" s="43"/>
      <c r="B337" s="43"/>
      <c r="C337" s="43"/>
      <c r="D337" s="43"/>
      <c r="E337" s="43"/>
      <c r="F337" s="43"/>
      <c r="G337" s="43"/>
      <c r="H337" s="43"/>
      <c r="I337" s="43"/>
      <c r="J337" s="44"/>
      <c r="K337" s="43"/>
      <c r="L337" s="43"/>
      <c r="M337" s="43"/>
      <c r="N337" s="43"/>
      <c r="O337" s="43"/>
      <c r="P337" s="43"/>
      <c r="Q337" s="43"/>
      <c r="R337" s="43"/>
      <c r="S337" s="43"/>
      <c r="T337" s="43"/>
      <c r="U337" s="43"/>
      <c r="V337" s="43"/>
      <c r="W337" s="43"/>
      <c r="X337" s="43"/>
      <c r="Y337" s="43"/>
      <c r="Z337" s="43"/>
      <c r="AA337" s="43"/>
      <c r="AB337" s="43"/>
      <c r="AC337" s="43"/>
    </row>
    <row r="338" spans="1:29" ht="12.75">
      <c r="A338" s="43"/>
      <c r="B338" s="43"/>
      <c r="C338" s="43"/>
      <c r="D338" s="43"/>
      <c r="E338" s="43"/>
      <c r="F338" s="43"/>
      <c r="G338" s="43"/>
      <c r="H338" s="43"/>
      <c r="I338" s="43"/>
      <c r="J338" s="44"/>
      <c r="K338" s="43"/>
      <c r="L338" s="43"/>
      <c r="M338" s="43"/>
      <c r="N338" s="43"/>
      <c r="O338" s="43"/>
      <c r="P338" s="43"/>
      <c r="Q338" s="43"/>
      <c r="R338" s="43"/>
      <c r="S338" s="43"/>
      <c r="T338" s="43"/>
      <c r="U338" s="43"/>
      <c r="V338" s="43"/>
      <c r="W338" s="43"/>
      <c r="X338" s="43"/>
      <c r="Y338" s="43"/>
      <c r="Z338" s="43"/>
      <c r="AA338" s="43"/>
      <c r="AB338" s="43"/>
      <c r="AC338" s="43"/>
    </row>
    <row r="339" spans="1:29" ht="12.75">
      <c r="A339" s="43"/>
      <c r="B339" s="43"/>
      <c r="C339" s="43"/>
      <c r="D339" s="43"/>
      <c r="E339" s="43"/>
      <c r="F339" s="43"/>
      <c r="G339" s="43"/>
      <c r="H339" s="43"/>
      <c r="I339" s="43"/>
      <c r="J339" s="44"/>
      <c r="K339" s="43"/>
      <c r="L339" s="43"/>
      <c r="M339" s="43"/>
      <c r="N339" s="43"/>
      <c r="O339" s="43"/>
      <c r="P339" s="43"/>
      <c r="Q339" s="43"/>
      <c r="R339" s="43"/>
      <c r="S339" s="43"/>
      <c r="T339" s="43"/>
      <c r="U339" s="43"/>
      <c r="V339" s="43"/>
      <c r="W339" s="43"/>
      <c r="X339" s="43"/>
      <c r="Y339" s="43"/>
      <c r="Z339" s="43"/>
      <c r="AA339" s="43"/>
      <c r="AB339" s="43"/>
      <c r="AC339" s="43"/>
    </row>
    <row r="340" spans="1:29" ht="12.75">
      <c r="A340" s="43"/>
      <c r="B340" s="43"/>
      <c r="C340" s="43"/>
      <c r="D340" s="43"/>
      <c r="E340" s="43"/>
      <c r="F340" s="43"/>
      <c r="G340" s="43"/>
      <c r="H340" s="43"/>
      <c r="I340" s="43"/>
      <c r="J340" s="44"/>
      <c r="K340" s="43"/>
      <c r="L340" s="43"/>
      <c r="M340" s="43"/>
      <c r="N340" s="43"/>
      <c r="O340" s="43"/>
      <c r="P340" s="43"/>
      <c r="Q340" s="43"/>
      <c r="R340" s="43"/>
      <c r="S340" s="43"/>
      <c r="T340" s="43"/>
      <c r="U340" s="43"/>
      <c r="V340" s="43"/>
      <c r="W340" s="43"/>
      <c r="X340" s="43"/>
      <c r="Y340" s="43"/>
      <c r="Z340" s="43"/>
      <c r="AA340" s="43"/>
      <c r="AB340" s="43"/>
      <c r="AC340" s="43"/>
    </row>
    <row r="341" spans="1:29" ht="12.75">
      <c r="A341" s="43"/>
      <c r="B341" s="43"/>
      <c r="C341" s="43"/>
      <c r="D341" s="43"/>
      <c r="E341" s="43"/>
      <c r="F341" s="43"/>
      <c r="G341" s="43"/>
      <c r="H341" s="43"/>
      <c r="I341" s="43"/>
      <c r="J341" s="44"/>
      <c r="K341" s="43"/>
      <c r="L341" s="43"/>
      <c r="M341" s="43"/>
      <c r="N341" s="43"/>
      <c r="O341" s="43"/>
      <c r="P341" s="43"/>
      <c r="Q341" s="43"/>
      <c r="R341" s="43"/>
      <c r="S341" s="43"/>
      <c r="T341" s="43"/>
      <c r="U341" s="43"/>
      <c r="V341" s="43"/>
      <c r="W341" s="43"/>
      <c r="X341" s="43"/>
      <c r="Y341" s="43"/>
      <c r="Z341" s="43"/>
      <c r="AA341" s="43"/>
      <c r="AB341" s="43"/>
      <c r="AC341" s="43"/>
    </row>
    <row r="342" spans="1:29" ht="12.75">
      <c r="A342" s="43"/>
      <c r="B342" s="43"/>
      <c r="C342" s="43"/>
      <c r="D342" s="43"/>
      <c r="E342" s="43"/>
      <c r="F342" s="43"/>
      <c r="G342" s="43"/>
      <c r="H342" s="43"/>
      <c r="I342" s="43"/>
      <c r="J342" s="44"/>
      <c r="K342" s="43"/>
      <c r="L342" s="43"/>
      <c r="M342" s="43"/>
      <c r="N342" s="43"/>
      <c r="O342" s="43"/>
      <c r="P342" s="43"/>
      <c r="Q342" s="43"/>
      <c r="R342" s="43"/>
      <c r="S342" s="43"/>
      <c r="T342" s="43"/>
      <c r="U342" s="43"/>
      <c r="V342" s="43"/>
      <c r="W342" s="43"/>
      <c r="X342" s="43"/>
      <c r="Y342" s="43"/>
      <c r="Z342" s="43"/>
      <c r="AA342" s="43"/>
      <c r="AB342" s="43"/>
      <c r="AC342" s="43"/>
    </row>
    <row r="343" spans="1:29" ht="12.75">
      <c r="A343" s="43"/>
      <c r="B343" s="43"/>
      <c r="C343" s="43"/>
      <c r="D343" s="43"/>
      <c r="E343" s="43"/>
      <c r="F343" s="43"/>
      <c r="G343" s="43"/>
      <c r="H343" s="43"/>
      <c r="I343" s="43"/>
      <c r="J343" s="44"/>
      <c r="K343" s="43"/>
      <c r="L343" s="43"/>
      <c r="M343" s="43"/>
      <c r="N343" s="43"/>
      <c r="O343" s="43"/>
      <c r="P343" s="43"/>
      <c r="Q343" s="43"/>
      <c r="R343" s="43"/>
      <c r="S343" s="43"/>
      <c r="T343" s="43"/>
      <c r="U343" s="43"/>
      <c r="V343" s="43"/>
      <c r="W343" s="43"/>
      <c r="X343" s="43"/>
      <c r="Y343" s="43"/>
      <c r="Z343" s="43"/>
      <c r="AA343" s="43"/>
      <c r="AB343" s="43"/>
      <c r="AC343" s="43"/>
    </row>
    <row r="344" spans="1:29" ht="12.75">
      <c r="A344" s="43"/>
      <c r="B344" s="43"/>
      <c r="C344" s="43"/>
      <c r="D344" s="43"/>
      <c r="E344" s="43"/>
      <c r="F344" s="43"/>
      <c r="G344" s="43"/>
      <c r="H344" s="43"/>
      <c r="I344" s="43"/>
      <c r="J344" s="44"/>
      <c r="K344" s="43"/>
      <c r="L344" s="43"/>
      <c r="M344" s="43"/>
      <c r="N344" s="43"/>
      <c r="O344" s="43"/>
      <c r="P344" s="43"/>
      <c r="Q344" s="43"/>
      <c r="R344" s="43"/>
      <c r="S344" s="43"/>
      <c r="T344" s="43"/>
      <c r="U344" s="43"/>
      <c r="V344" s="43"/>
      <c r="W344" s="43"/>
      <c r="X344" s="43"/>
      <c r="Y344" s="43"/>
      <c r="Z344" s="43"/>
      <c r="AA344" s="43"/>
      <c r="AB344" s="43"/>
      <c r="AC344" s="43"/>
    </row>
    <row r="345" spans="1:29" ht="12.75">
      <c r="A345" s="43"/>
      <c r="B345" s="43"/>
      <c r="C345" s="43"/>
      <c r="D345" s="43"/>
      <c r="E345" s="43"/>
      <c r="F345" s="43"/>
      <c r="G345" s="43"/>
      <c r="H345" s="43"/>
      <c r="I345" s="43"/>
      <c r="J345" s="44"/>
      <c r="K345" s="43"/>
      <c r="L345" s="43"/>
      <c r="M345" s="43"/>
      <c r="N345" s="43"/>
      <c r="O345" s="43"/>
      <c r="P345" s="43"/>
      <c r="Q345" s="43"/>
      <c r="R345" s="43"/>
      <c r="S345" s="43"/>
      <c r="T345" s="43"/>
      <c r="U345" s="43"/>
      <c r="V345" s="43"/>
      <c r="W345" s="43"/>
      <c r="X345" s="43"/>
      <c r="Y345" s="43"/>
      <c r="Z345" s="43"/>
      <c r="AA345" s="43"/>
      <c r="AB345" s="43"/>
      <c r="AC345" s="43"/>
    </row>
    <row r="346" spans="1:29" ht="12.75">
      <c r="A346" s="43"/>
      <c r="B346" s="43"/>
      <c r="C346" s="43"/>
      <c r="D346" s="43"/>
      <c r="E346" s="43"/>
      <c r="F346" s="43"/>
      <c r="G346" s="43"/>
      <c r="H346" s="43"/>
      <c r="I346" s="43"/>
      <c r="J346" s="44"/>
      <c r="K346" s="43"/>
      <c r="L346" s="43"/>
      <c r="M346" s="43"/>
      <c r="N346" s="43"/>
      <c r="O346" s="43"/>
      <c r="P346" s="43"/>
      <c r="Q346" s="43"/>
      <c r="R346" s="43"/>
      <c r="S346" s="43"/>
      <c r="T346" s="43"/>
      <c r="U346" s="43"/>
      <c r="V346" s="43"/>
      <c r="W346" s="43"/>
      <c r="X346" s="43"/>
      <c r="Y346" s="43"/>
      <c r="Z346" s="43"/>
      <c r="AA346" s="43"/>
      <c r="AB346" s="43"/>
      <c r="AC346" s="43"/>
    </row>
    <row r="347" spans="1:29" ht="12.75">
      <c r="A347" s="43"/>
      <c r="B347" s="43"/>
      <c r="C347" s="43"/>
      <c r="D347" s="43"/>
      <c r="E347" s="43"/>
      <c r="F347" s="43"/>
      <c r="G347" s="43"/>
      <c r="H347" s="43"/>
      <c r="I347" s="43"/>
      <c r="J347" s="44"/>
      <c r="K347" s="43"/>
      <c r="L347" s="43"/>
      <c r="M347" s="43"/>
      <c r="N347" s="43"/>
      <c r="O347" s="43"/>
      <c r="P347" s="43"/>
      <c r="Q347" s="43"/>
      <c r="R347" s="43"/>
      <c r="S347" s="43"/>
      <c r="T347" s="43"/>
      <c r="U347" s="43"/>
      <c r="V347" s="43"/>
      <c r="W347" s="43"/>
      <c r="X347" s="43"/>
      <c r="Y347" s="43"/>
      <c r="Z347" s="43"/>
      <c r="AA347" s="43"/>
      <c r="AB347" s="43"/>
      <c r="AC347" s="43"/>
    </row>
    <row r="348" spans="1:29" ht="12.75">
      <c r="A348" s="43"/>
      <c r="B348" s="43"/>
      <c r="C348" s="43"/>
      <c r="D348" s="43"/>
      <c r="E348" s="43"/>
      <c r="F348" s="43"/>
      <c r="G348" s="43"/>
      <c r="H348" s="43"/>
      <c r="I348" s="43"/>
      <c r="J348" s="44"/>
      <c r="K348" s="43"/>
      <c r="L348" s="43"/>
      <c r="M348" s="43"/>
      <c r="N348" s="43"/>
      <c r="O348" s="43"/>
      <c r="P348" s="43"/>
      <c r="Q348" s="43"/>
      <c r="R348" s="43"/>
      <c r="S348" s="43"/>
      <c r="T348" s="43"/>
      <c r="U348" s="43"/>
      <c r="V348" s="43"/>
      <c r="W348" s="43"/>
      <c r="X348" s="43"/>
      <c r="Y348" s="43"/>
      <c r="Z348" s="43"/>
      <c r="AA348" s="43"/>
      <c r="AB348" s="43"/>
      <c r="AC348" s="43"/>
    </row>
    <row r="349" spans="1:29" ht="12.75">
      <c r="A349" s="43"/>
      <c r="B349" s="43"/>
      <c r="C349" s="43"/>
      <c r="D349" s="43"/>
      <c r="E349" s="43"/>
      <c r="F349" s="43"/>
      <c r="G349" s="43"/>
      <c r="H349" s="43"/>
      <c r="I349" s="43"/>
      <c r="J349" s="44"/>
      <c r="K349" s="43"/>
      <c r="L349" s="43"/>
      <c r="M349" s="43"/>
      <c r="N349" s="43"/>
      <c r="O349" s="43"/>
      <c r="P349" s="43"/>
      <c r="Q349" s="43"/>
      <c r="R349" s="43"/>
      <c r="S349" s="43"/>
      <c r="T349" s="43"/>
      <c r="U349" s="43"/>
      <c r="V349" s="43"/>
      <c r="W349" s="43"/>
      <c r="X349" s="43"/>
      <c r="Y349" s="43"/>
      <c r="Z349" s="43"/>
      <c r="AA349" s="43"/>
      <c r="AB349" s="43"/>
      <c r="AC349" s="43"/>
    </row>
    <row r="350" spans="1:29" ht="12.75">
      <c r="A350" s="43"/>
      <c r="B350" s="43"/>
      <c r="C350" s="43"/>
      <c r="D350" s="43"/>
      <c r="E350" s="43"/>
      <c r="F350" s="43"/>
      <c r="G350" s="43"/>
      <c r="H350" s="43"/>
      <c r="I350" s="43"/>
      <c r="J350" s="44"/>
      <c r="K350" s="43"/>
      <c r="L350" s="43"/>
      <c r="M350" s="43"/>
      <c r="N350" s="43"/>
      <c r="O350" s="43"/>
      <c r="P350" s="43"/>
      <c r="Q350" s="43"/>
      <c r="R350" s="43"/>
      <c r="S350" s="43"/>
      <c r="T350" s="43"/>
      <c r="U350" s="43"/>
      <c r="V350" s="43"/>
      <c r="W350" s="43"/>
      <c r="X350" s="43"/>
      <c r="Y350" s="43"/>
      <c r="Z350" s="43"/>
      <c r="AA350" s="43"/>
      <c r="AB350" s="43"/>
      <c r="AC350" s="43"/>
    </row>
    <row r="351" spans="1:29" ht="12.75">
      <c r="A351" s="43"/>
      <c r="B351" s="43"/>
      <c r="C351" s="43"/>
      <c r="D351" s="43"/>
      <c r="E351" s="43"/>
      <c r="F351" s="43"/>
      <c r="G351" s="43"/>
      <c r="H351" s="43"/>
      <c r="I351" s="43"/>
      <c r="J351" s="44"/>
      <c r="K351" s="43"/>
      <c r="L351" s="43"/>
      <c r="M351" s="43"/>
      <c r="N351" s="43"/>
      <c r="O351" s="43"/>
      <c r="P351" s="43"/>
      <c r="Q351" s="43"/>
      <c r="R351" s="43"/>
      <c r="S351" s="43"/>
      <c r="T351" s="43"/>
      <c r="U351" s="43"/>
      <c r="V351" s="43"/>
      <c r="W351" s="43"/>
      <c r="X351" s="43"/>
      <c r="Y351" s="43"/>
      <c r="Z351" s="43"/>
      <c r="AA351" s="43"/>
      <c r="AB351" s="43"/>
      <c r="AC351" s="43"/>
    </row>
    <row r="352" spans="1:29" ht="12.75">
      <c r="A352" s="43"/>
      <c r="B352" s="43"/>
      <c r="C352" s="43"/>
      <c r="D352" s="43"/>
      <c r="E352" s="43"/>
      <c r="F352" s="43"/>
      <c r="G352" s="43"/>
      <c r="H352" s="43"/>
      <c r="I352" s="43"/>
      <c r="J352" s="44"/>
      <c r="K352" s="43"/>
      <c r="L352" s="43"/>
      <c r="M352" s="43"/>
      <c r="N352" s="43"/>
      <c r="O352" s="43"/>
      <c r="P352" s="43"/>
      <c r="Q352" s="43"/>
      <c r="R352" s="43"/>
      <c r="S352" s="43"/>
      <c r="T352" s="43"/>
      <c r="U352" s="43"/>
      <c r="V352" s="43"/>
      <c r="W352" s="43"/>
      <c r="X352" s="43"/>
      <c r="Y352" s="43"/>
      <c r="Z352" s="43"/>
      <c r="AA352" s="43"/>
      <c r="AB352" s="43"/>
      <c r="AC352" s="43"/>
    </row>
    <row r="353" spans="1:29" ht="12.75">
      <c r="A353" s="43"/>
      <c r="B353" s="43"/>
      <c r="C353" s="43"/>
      <c r="D353" s="43"/>
      <c r="E353" s="43"/>
      <c r="F353" s="43"/>
      <c r="G353" s="43"/>
      <c r="H353" s="43"/>
      <c r="I353" s="43"/>
      <c r="J353" s="44"/>
      <c r="K353" s="43"/>
      <c r="L353" s="43"/>
      <c r="M353" s="43"/>
      <c r="N353" s="43"/>
      <c r="O353" s="43"/>
      <c r="P353" s="43"/>
      <c r="Q353" s="43"/>
      <c r="R353" s="43"/>
      <c r="S353" s="43"/>
      <c r="T353" s="43"/>
      <c r="U353" s="43"/>
      <c r="V353" s="43"/>
      <c r="W353" s="43"/>
      <c r="X353" s="43"/>
      <c r="Y353" s="43"/>
      <c r="Z353" s="43"/>
      <c r="AA353" s="43"/>
      <c r="AB353" s="43"/>
      <c r="AC353" s="43"/>
    </row>
    <row r="354" spans="1:29" ht="12.75">
      <c r="A354" s="43"/>
      <c r="B354" s="43"/>
      <c r="C354" s="43"/>
      <c r="D354" s="43"/>
      <c r="E354" s="43"/>
      <c r="F354" s="43"/>
      <c r="G354" s="43"/>
      <c r="H354" s="43"/>
      <c r="I354" s="43"/>
      <c r="J354" s="44"/>
      <c r="K354" s="43"/>
      <c r="L354" s="43"/>
      <c r="M354" s="43"/>
      <c r="N354" s="43"/>
      <c r="O354" s="43"/>
      <c r="P354" s="43"/>
      <c r="Q354" s="43"/>
      <c r="R354" s="43"/>
      <c r="S354" s="43"/>
      <c r="T354" s="43"/>
      <c r="U354" s="43"/>
      <c r="V354" s="43"/>
      <c r="W354" s="43"/>
      <c r="X354" s="43"/>
      <c r="Y354" s="43"/>
      <c r="Z354" s="43"/>
      <c r="AA354" s="43"/>
      <c r="AB354" s="43"/>
      <c r="AC354" s="43"/>
    </row>
    <row r="355" spans="1:29" ht="12.75">
      <c r="A355" s="43"/>
      <c r="B355" s="43"/>
      <c r="C355" s="43"/>
      <c r="D355" s="43"/>
      <c r="E355" s="43"/>
      <c r="F355" s="43"/>
      <c r="G355" s="43"/>
      <c r="H355" s="43"/>
      <c r="I355" s="43"/>
      <c r="J355" s="44"/>
      <c r="K355" s="43"/>
      <c r="L355" s="43"/>
      <c r="M355" s="43"/>
      <c r="N355" s="43"/>
      <c r="O355" s="43"/>
      <c r="P355" s="43"/>
      <c r="Q355" s="43"/>
      <c r="R355" s="43"/>
      <c r="S355" s="43"/>
      <c r="T355" s="43"/>
      <c r="U355" s="43"/>
      <c r="V355" s="43"/>
      <c r="W355" s="43"/>
      <c r="X355" s="43"/>
      <c r="Y355" s="43"/>
      <c r="Z355" s="43"/>
      <c r="AA355" s="43"/>
      <c r="AB355" s="43"/>
      <c r="AC355" s="43"/>
    </row>
    <row r="356" spans="1:29" ht="12.75">
      <c r="A356" s="43"/>
      <c r="B356" s="43"/>
      <c r="C356" s="43"/>
      <c r="D356" s="43"/>
      <c r="E356" s="43"/>
      <c r="F356" s="43"/>
      <c r="G356" s="43"/>
      <c r="H356" s="43"/>
      <c r="I356" s="43"/>
      <c r="J356" s="44"/>
      <c r="K356" s="43"/>
      <c r="L356" s="43"/>
      <c r="M356" s="43"/>
      <c r="N356" s="43"/>
      <c r="O356" s="43"/>
      <c r="P356" s="43"/>
      <c r="Q356" s="43"/>
      <c r="R356" s="43"/>
      <c r="S356" s="43"/>
      <c r="T356" s="43"/>
      <c r="U356" s="43"/>
      <c r="V356" s="43"/>
      <c r="W356" s="43"/>
      <c r="X356" s="43"/>
      <c r="Y356" s="43"/>
      <c r="Z356" s="43"/>
      <c r="AA356" s="43"/>
      <c r="AB356" s="43"/>
      <c r="AC356" s="43"/>
    </row>
    <row r="357" spans="1:29" ht="12.75">
      <c r="A357" s="43"/>
      <c r="B357" s="43"/>
      <c r="C357" s="43"/>
      <c r="D357" s="43"/>
      <c r="E357" s="43"/>
      <c r="F357" s="43"/>
      <c r="G357" s="43"/>
      <c r="H357" s="43"/>
      <c r="I357" s="43"/>
      <c r="J357" s="44"/>
      <c r="K357" s="43"/>
      <c r="L357" s="43"/>
      <c r="M357" s="43"/>
      <c r="N357" s="43"/>
      <c r="O357" s="43"/>
      <c r="P357" s="43"/>
      <c r="Q357" s="43"/>
      <c r="R357" s="43"/>
      <c r="S357" s="43"/>
      <c r="T357" s="43"/>
      <c r="U357" s="43"/>
      <c r="V357" s="43"/>
      <c r="W357" s="43"/>
      <c r="X357" s="43"/>
      <c r="Y357" s="43"/>
      <c r="Z357" s="43"/>
      <c r="AA357" s="43"/>
      <c r="AB357" s="43"/>
      <c r="AC357" s="43"/>
    </row>
    <row r="358" spans="1:29" ht="12.75">
      <c r="A358" s="43"/>
      <c r="B358" s="43"/>
      <c r="C358" s="43"/>
      <c r="D358" s="43"/>
      <c r="E358" s="43"/>
      <c r="F358" s="43"/>
      <c r="G358" s="43"/>
      <c r="H358" s="43"/>
      <c r="I358" s="43"/>
      <c r="J358" s="44"/>
      <c r="K358" s="43"/>
      <c r="L358" s="43"/>
      <c r="M358" s="43"/>
      <c r="N358" s="43"/>
      <c r="O358" s="43"/>
      <c r="P358" s="43"/>
      <c r="Q358" s="43"/>
      <c r="R358" s="43"/>
      <c r="S358" s="43"/>
      <c r="T358" s="43"/>
      <c r="U358" s="43"/>
      <c r="V358" s="43"/>
      <c r="W358" s="43"/>
      <c r="X358" s="43"/>
      <c r="Y358" s="43"/>
      <c r="Z358" s="43"/>
      <c r="AA358" s="43"/>
      <c r="AB358" s="43"/>
      <c r="AC358" s="43"/>
    </row>
    <row r="359" spans="1:29" ht="12.75">
      <c r="A359" s="43"/>
      <c r="B359" s="43"/>
      <c r="C359" s="43"/>
      <c r="D359" s="43"/>
      <c r="E359" s="43"/>
      <c r="F359" s="43"/>
      <c r="G359" s="43"/>
      <c r="H359" s="43"/>
      <c r="I359" s="43"/>
      <c r="J359" s="44"/>
      <c r="K359" s="43"/>
      <c r="L359" s="43"/>
      <c r="M359" s="43"/>
      <c r="N359" s="43"/>
      <c r="O359" s="43"/>
      <c r="P359" s="43"/>
      <c r="Q359" s="43"/>
      <c r="R359" s="43"/>
      <c r="S359" s="43"/>
      <c r="T359" s="43"/>
      <c r="U359" s="43"/>
      <c r="V359" s="43"/>
      <c r="W359" s="43"/>
      <c r="X359" s="43"/>
      <c r="Y359" s="43"/>
      <c r="Z359" s="43"/>
      <c r="AA359" s="43"/>
      <c r="AB359" s="43"/>
      <c r="AC359" s="43"/>
    </row>
    <row r="360" spans="1:29" ht="12.75">
      <c r="A360" s="43"/>
      <c r="B360" s="43"/>
      <c r="C360" s="43"/>
      <c r="D360" s="43"/>
      <c r="E360" s="43"/>
      <c r="F360" s="43"/>
      <c r="G360" s="43"/>
      <c r="H360" s="43"/>
      <c r="I360" s="43"/>
      <c r="J360" s="44"/>
      <c r="K360" s="43"/>
      <c r="L360" s="43"/>
      <c r="M360" s="43"/>
      <c r="N360" s="43"/>
      <c r="O360" s="43"/>
      <c r="P360" s="43"/>
      <c r="Q360" s="43"/>
      <c r="R360" s="43"/>
      <c r="S360" s="43"/>
      <c r="T360" s="43"/>
      <c r="U360" s="43"/>
      <c r="V360" s="43"/>
      <c r="W360" s="43"/>
      <c r="X360" s="43"/>
      <c r="Y360" s="43"/>
      <c r="Z360" s="43"/>
      <c r="AA360" s="43"/>
      <c r="AB360" s="43"/>
      <c r="AC360" s="43"/>
    </row>
    <row r="361" spans="1:29" ht="12.75">
      <c r="A361" s="43"/>
      <c r="B361" s="43"/>
      <c r="C361" s="43"/>
      <c r="D361" s="43"/>
      <c r="E361" s="43"/>
      <c r="F361" s="43"/>
      <c r="G361" s="43"/>
      <c r="H361" s="43"/>
      <c r="I361" s="43"/>
      <c r="J361" s="44"/>
      <c r="K361" s="43"/>
      <c r="L361" s="43"/>
      <c r="M361" s="43"/>
      <c r="N361" s="43"/>
      <c r="O361" s="43"/>
      <c r="P361" s="43"/>
      <c r="Q361" s="43"/>
      <c r="R361" s="43"/>
      <c r="S361" s="43"/>
      <c r="T361" s="43"/>
      <c r="U361" s="43"/>
      <c r="V361" s="43"/>
      <c r="W361" s="43"/>
      <c r="X361" s="43"/>
      <c r="Y361" s="43"/>
      <c r="Z361" s="43"/>
      <c r="AA361" s="43"/>
      <c r="AB361" s="43"/>
      <c r="AC361" s="43"/>
    </row>
    <row r="362" spans="1:29" ht="12.75">
      <c r="A362" s="43"/>
      <c r="B362" s="43"/>
      <c r="C362" s="43"/>
      <c r="D362" s="43"/>
      <c r="E362" s="43"/>
      <c r="F362" s="43"/>
      <c r="G362" s="43"/>
      <c r="H362" s="43"/>
      <c r="I362" s="43"/>
      <c r="J362" s="44"/>
      <c r="K362" s="43"/>
      <c r="L362" s="43"/>
      <c r="M362" s="43"/>
      <c r="N362" s="43"/>
      <c r="O362" s="43"/>
      <c r="P362" s="43"/>
      <c r="Q362" s="43"/>
      <c r="R362" s="43"/>
      <c r="S362" s="43"/>
      <c r="T362" s="43"/>
      <c r="U362" s="43"/>
      <c r="V362" s="43"/>
      <c r="W362" s="43"/>
      <c r="X362" s="43"/>
      <c r="Y362" s="43"/>
      <c r="Z362" s="43"/>
      <c r="AA362" s="43"/>
      <c r="AB362" s="43"/>
      <c r="AC362" s="43"/>
    </row>
    <row r="363" spans="1:29" ht="12.75">
      <c r="A363" s="43"/>
      <c r="B363" s="43"/>
      <c r="C363" s="43"/>
      <c r="D363" s="43"/>
      <c r="E363" s="43"/>
      <c r="F363" s="43"/>
      <c r="G363" s="43"/>
      <c r="H363" s="43"/>
      <c r="I363" s="43"/>
      <c r="J363" s="44"/>
      <c r="K363" s="43"/>
      <c r="L363" s="43"/>
      <c r="M363" s="43"/>
      <c r="N363" s="43"/>
      <c r="O363" s="43"/>
      <c r="P363" s="43"/>
      <c r="Q363" s="43"/>
      <c r="R363" s="43"/>
      <c r="S363" s="43"/>
      <c r="T363" s="43"/>
      <c r="U363" s="43"/>
      <c r="V363" s="43"/>
      <c r="W363" s="43"/>
      <c r="X363" s="43"/>
      <c r="Y363" s="43"/>
      <c r="Z363" s="43"/>
      <c r="AA363" s="43"/>
      <c r="AB363" s="43"/>
      <c r="AC363" s="43"/>
    </row>
    <row r="364" spans="1:29" ht="12.75">
      <c r="A364" s="43"/>
      <c r="B364" s="43"/>
      <c r="C364" s="43"/>
      <c r="D364" s="43"/>
      <c r="E364" s="43"/>
      <c r="F364" s="43"/>
      <c r="G364" s="43"/>
      <c r="H364" s="43"/>
      <c r="I364" s="43"/>
      <c r="J364" s="44"/>
      <c r="K364" s="43"/>
      <c r="L364" s="43"/>
      <c r="M364" s="43"/>
      <c r="N364" s="43"/>
      <c r="O364" s="43"/>
      <c r="P364" s="43"/>
      <c r="Q364" s="43"/>
      <c r="R364" s="43"/>
      <c r="S364" s="43"/>
      <c r="T364" s="43"/>
      <c r="U364" s="43"/>
      <c r="V364" s="43"/>
      <c r="W364" s="43"/>
      <c r="X364" s="43"/>
      <c r="Y364" s="43"/>
      <c r="Z364" s="43"/>
      <c r="AA364" s="43"/>
      <c r="AB364" s="43"/>
      <c r="AC364" s="43"/>
    </row>
    <row r="365" spans="1:29" ht="12.75">
      <c r="A365" s="43"/>
      <c r="B365" s="43"/>
      <c r="C365" s="43"/>
      <c r="D365" s="43"/>
      <c r="E365" s="43"/>
      <c r="F365" s="43"/>
      <c r="G365" s="43"/>
      <c r="H365" s="43"/>
      <c r="I365" s="43"/>
      <c r="J365" s="44"/>
      <c r="K365" s="43"/>
      <c r="L365" s="43"/>
      <c r="M365" s="43"/>
      <c r="N365" s="43"/>
      <c r="O365" s="43"/>
      <c r="P365" s="43"/>
      <c r="Q365" s="43"/>
      <c r="R365" s="43"/>
      <c r="S365" s="43"/>
      <c r="T365" s="43"/>
      <c r="U365" s="43"/>
      <c r="V365" s="43"/>
      <c r="W365" s="43"/>
      <c r="X365" s="43"/>
      <c r="Y365" s="43"/>
      <c r="Z365" s="43"/>
      <c r="AA365" s="43"/>
      <c r="AB365" s="43"/>
      <c r="AC365" s="43"/>
    </row>
    <row r="366" spans="1:29" ht="12.75">
      <c r="A366" s="43"/>
      <c r="B366" s="43"/>
      <c r="C366" s="43"/>
      <c r="D366" s="43"/>
      <c r="E366" s="43"/>
      <c r="F366" s="43"/>
      <c r="G366" s="43"/>
      <c r="H366" s="43"/>
      <c r="I366" s="43"/>
      <c r="J366" s="44"/>
      <c r="K366" s="43"/>
      <c r="L366" s="43"/>
      <c r="M366" s="43"/>
      <c r="N366" s="43"/>
      <c r="O366" s="43"/>
      <c r="P366" s="43"/>
      <c r="Q366" s="43"/>
      <c r="R366" s="43"/>
      <c r="S366" s="43"/>
      <c r="T366" s="43"/>
      <c r="U366" s="43"/>
      <c r="V366" s="43"/>
      <c r="W366" s="43"/>
      <c r="X366" s="43"/>
      <c r="Y366" s="43"/>
      <c r="Z366" s="43"/>
      <c r="AA366" s="43"/>
      <c r="AB366" s="43"/>
      <c r="AC366" s="43"/>
    </row>
    <row r="367" spans="1:29" ht="12.75">
      <c r="A367" s="43"/>
      <c r="B367" s="43"/>
      <c r="C367" s="43"/>
      <c r="D367" s="43"/>
      <c r="E367" s="43"/>
      <c r="F367" s="43"/>
      <c r="G367" s="43"/>
      <c r="H367" s="43"/>
      <c r="I367" s="43"/>
      <c r="J367" s="44"/>
      <c r="K367" s="43"/>
      <c r="L367" s="43"/>
      <c r="M367" s="43"/>
      <c r="N367" s="43"/>
      <c r="O367" s="43"/>
      <c r="P367" s="43"/>
      <c r="Q367" s="43"/>
      <c r="R367" s="43"/>
      <c r="S367" s="43"/>
      <c r="T367" s="43"/>
      <c r="U367" s="43"/>
      <c r="V367" s="43"/>
      <c r="W367" s="43"/>
      <c r="X367" s="43"/>
      <c r="Y367" s="43"/>
      <c r="Z367" s="43"/>
      <c r="AA367" s="43"/>
      <c r="AB367" s="43"/>
      <c r="AC367" s="43"/>
    </row>
    <row r="368" spans="1:29" ht="12.75">
      <c r="A368" s="43"/>
      <c r="B368" s="43"/>
      <c r="C368" s="43"/>
      <c r="D368" s="43"/>
      <c r="E368" s="43"/>
      <c r="F368" s="43"/>
      <c r="G368" s="43"/>
      <c r="H368" s="43"/>
      <c r="I368" s="43"/>
      <c r="J368" s="44"/>
      <c r="K368" s="43"/>
      <c r="L368" s="43"/>
      <c r="M368" s="43"/>
      <c r="N368" s="43"/>
      <c r="O368" s="43"/>
      <c r="P368" s="43"/>
      <c r="Q368" s="43"/>
      <c r="R368" s="43"/>
      <c r="S368" s="43"/>
      <c r="T368" s="43"/>
      <c r="U368" s="43"/>
      <c r="V368" s="43"/>
      <c r="W368" s="43"/>
      <c r="X368" s="43"/>
      <c r="Y368" s="43"/>
      <c r="Z368" s="43"/>
      <c r="AA368" s="43"/>
      <c r="AB368" s="43"/>
      <c r="AC368" s="43"/>
    </row>
    <row r="369" spans="1:29" ht="12.75">
      <c r="A369" s="43"/>
      <c r="B369" s="43"/>
      <c r="C369" s="43"/>
      <c r="D369" s="43"/>
      <c r="E369" s="43"/>
      <c r="F369" s="43"/>
      <c r="G369" s="43"/>
      <c r="H369" s="43"/>
      <c r="I369" s="43"/>
      <c r="J369" s="44"/>
      <c r="K369" s="43"/>
      <c r="L369" s="43"/>
      <c r="M369" s="43"/>
      <c r="N369" s="43"/>
      <c r="O369" s="43"/>
      <c r="P369" s="43"/>
      <c r="Q369" s="43"/>
      <c r="R369" s="43"/>
      <c r="S369" s="43"/>
      <c r="T369" s="43"/>
      <c r="U369" s="43"/>
      <c r="V369" s="43"/>
      <c r="W369" s="43"/>
      <c r="X369" s="43"/>
      <c r="Y369" s="43"/>
      <c r="Z369" s="43"/>
      <c r="AA369" s="43"/>
      <c r="AB369" s="43"/>
      <c r="AC369" s="43"/>
    </row>
    <row r="370" spans="1:29" ht="12.75">
      <c r="A370" s="43"/>
      <c r="B370" s="43"/>
      <c r="C370" s="43"/>
      <c r="D370" s="43"/>
      <c r="E370" s="43"/>
      <c r="F370" s="43"/>
      <c r="G370" s="43"/>
      <c r="H370" s="43"/>
      <c r="I370" s="43"/>
      <c r="J370" s="44"/>
      <c r="K370" s="43"/>
      <c r="L370" s="43"/>
      <c r="M370" s="43"/>
      <c r="N370" s="43"/>
      <c r="O370" s="43"/>
      <c r="P370" s="43"/>
      <c r="Q370" s="43"/>
      <c r="R370" s="43"/>
      <c r="S370" s="43"/>
      <c r="T370" s="43"/>
      <c r="U370" s="43"/>
      <c r="V370" s="43"/>
      <c r="W370" s="43"/>
      <c r="X370" s="43"/>
      <c r="Y370" s="43"/>
      <c r="Z370" s="43"/>
      <c r="AA370" s="43"/>
      <c r="AB370" s="43"/>
      <c r="AC370" s="43"/>
    </row>
    <row r="371" spans="1:29" ht="12.75">
      <c r="A371" s="43"/>
      <c r="B371" s="43"/>
      <c r="C371" s="43"/>
      <c r="D371" s="43"/>
      <c r="E371" s="43"/>
      <c r="F371" s="43"/>
      <c r="G371" s="43"/>
      <c r="H371" s="43"/>
      <c r="I371" s="43"/>
      <c r="J371" s="44"/>
      <c r="K371" s="43"/>
      <c r="L371" s="43"/>
      <c r="M371" s="43"/>
      <c r="N371" s="43"/>
      <c r="O371" s="43"/>
      <c r="P371" s="43"/>
      <c r="Q371" s="43"/>
      <c r="R371" s="43"/>
      <c r="S371" s="43"/>
      <c r="T371" s="43"/>
      <c r="U371" s="43"/>
      <c r="V371" s="43"/>
      <c r="W371" s="43"/>
      <c r="X371" s="43"/>
      <c r="Y371" s="43"/>
      <c r="Z371" s="43"/>
      <c r="AA371" s="43"/>
      <c r="AB371" s="43"/>
      <c r="AC371" s="43"/>
    </row>
    <row r="372" spans="1:29" ht="12.75">
      <c r="A372" s="43"/>
      <c r="B372" s="43"/>
      <c r="C372" s="43"/>
      <c r="D372" s="43"/>
      <c r="E372" s="43"/>
      <c r="F372" s="43"/>
      <c r="G372" s="43"/>
      <c r="H372" s="43"/>
      <c r="I372" s="43"/>
      <c r="J372" s="44"/>
      <c r="K372" s="43"/>
      <c r="L372" s="43"/>
      <c r="M372" s="43"/>
      <c r="N372" s="43"/>
      <c r="O372" s="43"/>
      <c r="P372" s="43"/>
      <c r="Q372" s="43"/>
      <c r="R372" s="43"/>
      <c r="S372" s="43"/>
      <c r="T372" s="43"/>
      <c r="U372" s="43"/>
      <c r="V372" s="43"/>
      <c r="W372" s="43"/>
      <c r="X372" s="43"/>
      <c r="Y372" s="43"/>
      <c r="Z372" s="43"/>
      <c r="AA372" s="43"/>
      <c r="AB372" s="43"/>
      <c r="AC372" s="43"/>
    </row>
    <row r="373" spans="1:29" ht="12.75">
      <c r="A373" s="43"/>
      <c r="B373" s="43"/>
      <c r="C373" s="43"/>
      <c r="D373" s="43"/>
      <c r="E373" s="43"/>
      <c r="F373" s="43"/>
      <c r="G373" s="43"/>
      <c r="H373" s="43"/>
      <c r="I373" s="43"/>
      <c r="J373" s="44"/>
      <c r="K373" s="43"/>
      <c r="L373" s="43"/>
      <c r="M373" s="43"/>
      <c r="N373" s="43"/>
      <c r="O373" s="43"/>
      <c r="P373" s="43"/>
      <c r="Q373" s="43"/>
      <c r="R373" s="43"/>
      <c r="S373" s="43"/>
      <c r="T373" s="43"/>
      <c r="U373" s="43"/>
      <c r="V373" s="43"/>
      <c r="W373" s="43"/>
      <c r="X373" s="43"/>
      <c r="Y373" s="43"/>
      <c r="Z373" s="43"/>
      <c r="AA373" s="43"/>
      <c r="AB373" s="43"/>
      <c r="AC373" s="43"/>
    </row>
    <row r="374" spans="1:29" ht="12.75">
      <c r="A374" s="43"/>
      <c r="B374" s="43"/>
      <c r="C374" s="43"/>
      <c r="D374" s="43"/>
      <c r="E374" s="43"/>
      <c r="F374" s="43"/>
      <c r="G374" s="43"/>
      <c r="H374" s="43"/>
      <c r="I374" s="43"/>
      <c r="J374" s="44"/>
      <c r="K374" s="43"/>
      <c r="L374" s="43"/>
      <c r="M374" s="43"/>
      <c r="N374" s="43"/>
      <c r="O374" s="43"/>
      <c r="P374" s="43"/>
      <c r="Q374" s="43"/>
      <c r="R374" s="43"/>
      <c r="S374" s="43"/>
      <c r="T374" s="43"/>
      <c r="U374" s="43"/>
      <c r="V374" s="43"/>
      <c r="W374" s="43"/>
      <c r="X374" s="43"/>
      <c r="Y374" s="43"/>
      <c r="Z374" s="43"/>
      <c r="AA374" s="43"/>
      <c r="AB374" s="43"/>
      <c r="AC374" s="43"/>
    </row>
    <row r="375" spans="1:29" ht="12.75">
      <c r="A375" s="43"/>
      <c r="B375" s="43"/>
      <c r="C375" s="43"/>
      <c r="D375" s="43"/>
      <c r="E375" s="43"/>
      <c r="F375" s="43"/>
      <c r="G375" s="43"/>
      <c r="H375" s="43"/>
      <c r="I375" s="43"/>
      <c r="J375" s="44"/>
      <c r="K375" s="43"/>
      <c r="L375" s="43"/>
      <c r="M375" s="43"/>
      <c r="N375" s="43"/>
      <c r="O375" s="43"/>
      <c r="P375" s="43"/>
      <c r="Q375" s="43"/>
      <c r="R375" s="43"/>
      <c r="S375" s="43"/>
      <c r="T375" s="43"/>
      <c r="U375" s="43"/>
      <c r="V375" s="43"/>
      <c r="W375" s="43"/>
      <c r="X375" s="43"/>
      <c r="Y375" s="43"/>
      <c r="Z375" s="43"/>
      <c r="AA375" s="43"/>
      <c r="AB375" s="43"/>
      <c r="AC375" s="43"/>
    </row>
    <row r="376" spans="1:29" ht="12.75">
      <c r="A376" s="43"/>
      <c r="B376" s="43"/>
      <c r="C376" s="43"/>
      <c r="D376" s="43"/>
      <c r="E376" s="43"/>
      <c r="F376" s="43"/>
      <c r="G376" s="43"/>
      <c r="H376" s="43"/>
      <c r="I376" s="43"/>
      <c r="J376" s="44"/>
      <c r="K376" s="43"/>
      <c r="L376" s="43"/>
      <c r="M376" s="43"/>
      <c r="N376" s="43"/>
      <c r="O376" s="43"/>
      <c r="P376" s="43"/>
      <c r="Q376" s="43"/>
      <c r="R376" s="43"/>
      <c r="S376" s="43"/>
      <c r="T376" s="43"/>
      <c r="U376" s="43"/>
      <c r="V376" s="43"/>
      <c r="W376" s="43"/>
      <c r="X376" s="43"/>
      <c r="Y376" s="43"/>
      <c r="Z376" s="43"/>
      <c r="AA376" s="43"/>
      <c r="AB376" s="43"/>
      <c r="AC376" s="43"/>
    </row>
    <row r="377" spans="1:29" ht="12.75">
      <c r="A377" s="43"/>
      <c r="B377" s="43"/>
      <c r="C377" s="43"/>
      <c r="D377" s="43"/>
      <c r="E377" s="43"/>
      <c r="F377" s="43"/>
      <c r="G377" s="43"/>
      <c r="H377" s="43"/>
      <c r="I377" s="43"/>
      <c r="J377" s="44"/>
      <c r="K377" s="43"/>
      <c r="L377" s="43"/>
      <c r="M377" s="43"/>
      <c r="N377" s="43"/>
      <c r="O377" s="43"/>
      <c r="P377" s="43"/>
      <c r="Q377" s="43"/>
      <c r="R377" s="43"/>
      <c r="S377" s="43"/>
      <c r="T377" s="43"/>
      <c r="U377" s="43"/>
      <c r="V377" s="43"/>
      <c r="W377" s="43"/>
      <c r="X377" s="43"/>
      <c r="Y377" s="43"/>
      <c r="Z377" s="43"/>
      <c r="AA377" s="43"/>
      <c r="AB377" s="43"/>
      <c r="AC377" s="43"/>
    </row>
    <row r="378" spans="1:29" ht="12.75">
      <c r="A378" s="43"/>
      <c r="B378" s="43"/>
      <c r="C378" s="43"/>
      <c r="D378" s="43"/>
      <c r="E378" s="43"/>
      <c r="F378" s="43"/>
      <c r="G378" s="43"/>
      <c r="H378" s="43"/>
      <c r="I378" s="43"/>
      <c r="J378" s="44"/>
      <c r="K378" s="43"/>
      <c r="L378" s="43"/>
      <c r="M378" s="43"/>
      <c r="N378" s="43"/>
      <c r="O378" s="43"/>
      <c r="P378" s="43"/>
      <c r="Q378" s="43"/>
      <c r="R378" s="43"/>
      <c r="S378" s="43"/>
      <c r="T378" s="43"/>
      <c r="U378" s="43"/>
      <c r="V378" s="43"/>
      <c r="W378" s="43"/>
      <c r="X378" s="43"/>
      <c r="Y378" s="43"/>
      <c r="Z378" s="43"/>
      <c r="AA378" s="43"/>
      <c r="AB378" s="43"/>
      <c r="AC378" s="43"/>
    </row>
    <row r="379" spans="1:29" ht="12.75">
      <c r="A379" s="43"/>
      <c r="B379" s="43"/>
      <c r="C379" s="43"/>
      <c r="D379" s="43"/>
      <c r="E379" s="43"/>
      <c r="F379" s="43"/>
      <c r="G379" s="43"/>
      <c r="H379" s="43"/>
      <c r="I379" s="43"/>
      <c r="J379" s="44"/>
      <c r="K379" s="43"/>
      <c r="L379" s="43"/>
      <c r="M379" s="43"/>
      <c r="N379" s="43"/>
      <c r="O379" s="43"/>
      <c r="P379" s="43"/>
      <c r="Q379" s="43"/>
      <c r="R379" s="43"/>
      <c r="S379" s="43"/>
      <c r="T379" s="43"/>
      <c r="U379" s="43"/>
      <c r="V379" s="43"/>
      <c r="W379" s="43"/>
      <c r="X379" s="43"/>
      <c r="Y379" s="43"/>
      <c r="Z379" s="43"/>
      <c r="AA379" s="43"/>
      <c r="AB379" s="43"/>
      <c r="AC379" s="43"/>
    </row>
    <row r="380" spans="1:29" ht="12.75">
      <c r="A380" s="43"/>
      <c r="B380" s="43"/>
      <c r="C380" s="43"/>
      <c r="D380" s="43"/>
      <c r="E380" s="43"/>
      <c r="F380" s="43"/>
      <c r="G380" s="43"/>
      <c r="H380" s="43"/>
      <c r="I380" s="43"/>
      <c r="J380" s="44"/>
      <c r="K380" s="43"/>
      <c r="L380" s="43"/>
      <c r="M380" s="43"/>
      <c r="N380" s="43"/>
      <c r="O380" s="43"/>
      <c r="P380" s="43"/>
      <c r="Q380" s="43"/>
      <c r="R380" s="43"/>
      <c r="S380" s="43"/>
      <c r="T380" s="43"/>
      <c r="U380" s="43"/>
      <c r="V380" s="43"/>
      <c r="W380" s="43"/>
      <c r="X380" s="43"/>
      <c r="Y380" s="43"/>
      <c r="Z380" s="43"/>
      <c r="AA380" s="43"/>
      <c r="AB380" s="43"/>
      <c r="AC380" s="43"/>
    </row>
    <row r="381" spans="1:29" ht="12.75">
      <c r="A381" s="43"/>
      <c r="B381" s="43"/>
      <c r="C381" s="43"/>
      <c r="D381" s="43"/>
      <c r="E381" s="43"/>
      <c r="F381" s="43"/>
      <c r="G381" s="43"/>
      <c r="H381" s="43"/>
      <c r="I381" s="43"/>
      <c r="J381" s="44"/>
      <c r="K381" s="43"/>
      <c r="L381" s="43"/>
      <c r="M381" s="43"/>
      <c r="N381" s="43"/>
      <c r="O381" s="43"/>
      <c r="P381" s="43"/>
      <c r="Q381" s="43"/>
      <c r="R381" s="43"/>
      <c r="S381" s="43"/>
      <c r="T381" s="43"/>
      <c r="U381" s="43"/>
      <c r="V381" s="43"/>
      <c r="W381" s="43"/>
      <c r="X381" s="43"/>
      <c r="Y381" s="43"/>
      <c r="Z381" s="43"/>
      <c r="AA381" s="43"/>
      <c r="AB381" s="43"/>
      <c r="AC381" s="43"/>
    </row>
    <row r="382" spans="1:29" ht="12.75">
      <c r="A382" s="43"/>
      <c r="B382" s="43"/>
      <c r="C382" s="43"/>
      <c r="D382" s="43"/>
      <c r="E382" s="43"/>
      <c r="F382" s="43"/>
      <c r="G382" s="43"/>
      <c r="H382" s="43"/>
      <c r="I382" s="43"/>
      <c r="J382" s="44"/>
      <c r="K382" s="43"/>
      <c r="L382" s="43"/>
      <c r="M382" s="43"/>
      <c r="N382" s="43"/>
      <c r="O382" s="43"/>
      <c r="P382" s="43"/>
      <c r="Q382" s="43"/>
      <c r="R382" s="43"/>
      <c r="S382" s="43"/>
      <c r="T382" s="43"/>
      <c r="U382" s="43"/>
      <c r="V382" s="43"/>
      <c r="W382" s="43"/>
      <c r="X382" s="43"/>
      <c r="Y382" s="43"/>
      <c r="Z382" s="43"/>
      <c r="AA382" s="43"/>
      <c r="AB382" s="43"/>
      <c r="AC382" s="43"/>
    </row>
    <row r="383" spans="1:29" ht="12.75">
      <c r="A383" s="43"/>
      <c r="B383" s="43"/>
      <c r="C383" s="43"/>
      <c r="D383" s="43"/>
      <c r="E383" s="43"/>
      <c r="F383" s="43"/>
      <c r="G383" s="43"/>
      <c r="H383" s="43"/>
      <c r="I383" s="43"/>
      <c r="J383" s="44"/>
      <c r="K383" s="43"/>
      <c r="L383" s="43"/>
      <c r="M383" s="43"/>
      <c r="N383" s="43"/>
      <c r="O383" s="43"/>
      <c r="P383" s="43"/>
      <c r="Q383" s="43"/>
      <c r="R383" s="43"/>
      <c r="S383" s="43"/>
      <c r="T383" s="43"/>
      <c r="U383" s="43"/>
      <c r="V383" s="43"/>
      <c r="W383" s="43"/>
      <c r="X383" s="43"/>
      <c r="Y383" s="43"/>
      <c r="Z383" s="43"/>
      <c r="AA383" s="43"/>
      <c r="AB383" s="43"/>
      <c r="AC383" s="43"/>
    </row>
    <row r="384" spans="1:29" ht="12.75">
      <c r="A384" s="43"/>
      <c r="B384" s="43"/>
      <c r="C384" s="43"/>
      <c r="D384" s="43"/>
      <c r="E384" s="43"/>
      <c r="F384" s="43"/>
      <c r="G384" s="43"/>
      <c r="H384" s="43"/>
      <c r="I384" s="43"/>
      <c r="J384" s="44"/>
      <c r="K384" s="43"/>
      <c r="L384" s="43"/>
      <c r="M384" s="43"/>
      <c r="N384" s="43"/>
      <c r="O384" s="43"/>
      <c r="P384" s="43"/>
      <c r="Q384" s="43"/>
      <c r="R384" s="43"/>
      <c r="S384" s="43"/>
      <c r="T384" s="43"/>
      <c r="U384" s="43"/>
      <c r="V384" s="43"/>
      <c r="W384" s="43"/>
      <c r="X384" s="43"/>
      <c r="Y384" s="43"/>
      <c r="Z384" s="43"/>
      <c r="AA384" s="43"/>
      <c r="AB384" s="43"/>
      <c r="AC384" s="43"/>
    </row>
    <row r="385" spans="1:29" ht="12.75">
      <c r="A385" s="43"/>
      <c r="B385" s="43"/>
      <c r="C385" s="43"/>
      <c r="D385" s="43"/>
      <c r="E385" s="43"/>
      <c r="F385" s="43"/>
      <c r="G385" s="43"/>
      <c r="H385" s="43"/>
      <c r="I385" s="43"/>
      <c r="J385" s="44"/>
      <c r="K385" s="43"/>
      <c r="L385" s="43"/>
      <c r="M385" s="43"/>
      <c r="N385" s="43"/>
      <c r="O385" s="43"/>
      <c r="P385" s="43"/>
      <c r="Q385" s="43"/>
      <c r="R385" s="43"/>
      <c r="S385" s="43"/>
      <c r="T385" s="43"/>
      <c r="U385" s="43"/>
      <c r="V385" s="43"/>
      <c r="W385" s="43"/>
      <c r="X385" s="43"/>
      <c r="Y385" s="43"/>
      <c r="Z385" s="43"/>
      <c r="AA385" s="43"/>
      <c r="AB385" s="43"/>
      <c r="AC385" s="43"/>
    </row>
    <row r="386" spans="1:29" ht="12.75">
      <c r="A386" s="43"/>
      <c r="B386" s="43"/>
      <c r="C386" s="43"/>
      <c r="D386" s="43"/>
      <c r="E386" s="43"/>
      <c r="F386" s="43"/>
      <c r="G386" s="43"/>
      <c r="H386" s="43"/>
      <c r="I386" s="43"/>
      <c r="J386" s="44"/>
      <c r="K386" s="43"/>
      <c r="L386" s="43"/>
      <c r="M386" s="43"/>
      <c r="N386" s="43"/>
      <c r="O386" s="43"/>
      <c r="P386" s="43"/>
      <c r="Q386" s="43"/>
      <c r="R386" s="43"/>
      <c r="S386" s="43"/>
      <c r="T386" s="43"/>
      <c r="U386" s="43"/>
      <c r="V386" s="43"/>
      <c r="W386" s="43"/>
      <c r="X386" s="43"/>
      <c r="Y386" s="43"/>
      <c r="Z386" s="43"/>
      <c r="AA386" s="43"/>
      <c r="AB386" s="43"/>
      <c r="AC386" s="43"/>
    </row>
    <row r="387" spans="1:29" ht="12.75">
      <c r="A387" s="43"/>
      <c r="B387" s="43"/>
      <c r="C387" s="43"/>
      <c r="D387" s="43"/>
      <c r="E387" s="43"/>
      <c r="F387" s="43"/>
      <c r="G387" s="43"/>
      <c r="H387" s="43"/>
      <c r="I387" s="43"/>
      <c r="J387" s="44"/>
      <c r="K387" s="43"/>
      <c r="L387" s="43"/>
      <c r="M387" s="43"/>
      <c r="N387" s="43"/>
      <c r="O387" s="43"/>
      <c r="P387" s="43"/>
      <c r="Q387" s="43"/>
      <c r="R387" s="43"/>
      <c r="S387" s="43"/>
      <c r="T387" s="43"/>
      <c r="U387" s="43"/>
      <c r="V387" s="43"/>
      <c r="W387" s="43"/>
      <c r="X387" s="43"/>
      <c r="Y387" s="43"/>
      <c r="Z387" s="43"/>
      <c r="AA387" s="43"/>
      <c r="AB387" s="43"/>
      <c r="AC387" s="43"/>
    </row>
    <row r="388" spans="1:29" ht="12.75">
      <c r="A388" s="43"/>
      <c r="B388" s="43"/>
      <c r="C388" s="43"/>
      <c r="D388" s="43"/>
      <c r="E388" s="43"/>
      <c r="F388" s="43"/>
      <c r="G388" s="43"/>
      <c r="H388" s="43"/>
      <c r="I388" s="43"/>
      <c r="J388" s="44"/>
      <c r="K388" s="43"/>
      <c r="L388" s="43"/>
      <c r="M388" s="43"/>
      <c r="N388" s="43"/>
      <c r="O388" s="43"/>
      <c r="P388" s="43"/>
      <c r="Q388" s="43"/>
      <c r="R388" s="43"/>
      <c r="S388" s="43"/>
      <c r="T388" s="43"/>
      <c r="U388" s="43"/>
      <c r="V388" s="43"/>
      <c r="W388" s="43"/>
      <c r="X388" s="43"/>
      <c r="Y388" s="43"/>
      <c r="Z388" s="43"/>
      <c r="AA388" s="43"/>
      <c r="AB388" s="43"/>
      <c r="AC388" s="43"/>
    </row>
    <row r="389" spans="1:29" ht="12.75">
      <c r="A389" s="43"/>
      <c r="B389" s="43"/>
      <c r="C389" s="43"/>
      <c r="D389" s="43"/>
      <c r="E389" s="43"/>
      <c r="F389" s="43"/>
      <c r="G389" s="43"/>
      <c r="H389" s="43"/>
      <c r="I389" s="43"/>
      <c r="J389" s="44"/>
      <c r="K389" s="43"/>
      <c r="L389" s="43"/>
      <c r="M389" s="43"/>
      <c r="N389" s="43"/>
      <c r="O389" s="43"/>
      <c r="P389" s="43"/>
      <c r="Q389" s="43"/>
      <c r="R389" s="43"/>
      <c r="S389" s="43"/>
      <c r="T389" s="43"/>
      <c r="U389" s="43"/>
      <c r="V389" s="43"/>
      <c r="W389" s="43"/>
      <c r="X389" s="43"/>
      <c r="Y389" s="43"/>
      <c r="Z389" s="43"/>
      <c r="AA389" s="43"/>
      <c r="AB389" s="43"/>
      <c r="AC389" s="43"/>
    </row>
    <row r="390" spans="1:29" ht="12.75">
      <c r="A390" s="43"/>
      <c r="B390" s="43"/>
      <c r="C390" s="43"/>
      <c r="D390" s="43"/>
      <c r="E390" s="43"/>
      <c r="F390" s="43"/>
      <c r="G390" s="43"/>
      <c r="H390" s="43"/>
      <c r="I390" s="43"/>
      <c r="J390" s="44"/>
      <c r="K390" s="43"/>
      <c r="L390" s="43"/>
      <c r="M390" s="43"/>
      <c r="N390" s="43"/>
      <c r="O390" s="43"/>
      <c r="P390" s="43"/>
      <c r="Q390" s="43"/>
      <c r="R390" s="43"/>
      <c r="S390" s="43"/>
      <c r="T390" s="43"/>
      <c r="U390" s="43"/>
      <c r="V390" s="43"/>
      <c r="W390" s="43"/>
      <c r="X390" s="43"/>
      <c r="Y390" s="43"/>
      <c r="Z390" s="43"/>
      <c r="AA390" s="43"/>
      <c r="AB390" s="43"/>
      <c r="AC390" s="43"/>
    </row>
    <row r="391" spans="1:29" ht="12.75">
      <c r="A391" s="43"/>
      <c r="B391" s="43"/>
      <c r="C391" s="43"/>
      <c r="D391" s="43"/>
      <c r="E391" s="43"/>
      <c r="F391" s="43"/>
      <c r="G391" s="43"/>
      <c r="H391" s="43"/>
      <c r="I391" s="43"/>
      <c r="J391" s="44"/>
      <c r="K391" s="43"/>
      <c r="L391" s="43"/>
      <c r="M391" s="43"/>
      <c r="N391" s="43"/>
      <c r="O391" s="43"/>
      <c r="P391" s="43"/>
      <c r="Q391" s="43"/>
      <c r="R391" s="43"/>
      <c r="S391" s="43"/>
      <c r="T391" s="43"/>
      <c r="U391" s="43"/>
      <c r="V391" s="43"/>
      <c r="W391" s="43"/>
      <c r="X391" s="43"/>
      <c r="Y391" s="43"/>
      <c r="Z391" s="43"/>
      <c r="AA391" s="43"/>
      <c r="AB391" s="43"/>
      <c r="AC391" s="43"/>
    </row>
    <row r="392" spans="1:29" ht="12.75">
      <c r="A392" s="43"/>
      <c r="B392" s="43"/>
      <c r="C392" s="43"/>
      <c r="D392" s="43"/>
      <c r="E392" s="43"/>
      <c r="F392" s="43"/>
      <c r="G392" s="43"/>
      <c r="H392" s="43"/>
      <c r="I392" s="43"/>
      <c r="J392" s="44"/>
      <c r="K392" s="43"/>
      <c r="L392" s="43"/>
      <c r="M392" s="43"/>
      <c r="N392" s="43"/>
      <c r="O392" s="43"/>
      <c r="P392" s="43"/>
      <c r="Q392" s="43"/>
      <c r="R392" s="43"/>
      <c r="S392" s="43"/>
      <c r="T392" s="43"/>
      <c r="U392" s="43"/>
      <c r="V392" s="43"/>
      <c r="W392" s="43"/>
      <c r="X392" s="43"/>
      <c r="Y392" s="43"/>
      <c r="Z392" s="43"/>
      <c r="AA392" s="43"/>
      <c r="AB392" s="43"/>
      <c r="AC392" s="43"/>
    </row>
    <row r="393" spans="1:29" ht="12.75">
      <c r="A393" s="43"/>
      <c r="B393" s="43"/>
      <c r="C393" s="43"/>
      <c r="D393" s="43"/>
      <c r="E393" s="43"/>
      <c r="F393" s="43"/>
      <c r="G393" s="43"/>
      <c r="H393" s="43"/>
      <c r="I393" s="43"/>
      <c r="J393" s="44"/>
      <c r="K393" s="43"/>
      <c r="L393" s="43"/>
      <c r="M393" s="43"/>
      <c r="N393" s="43"/>
      <c r="O393" s="43"/>
      <c r="P393" s="43"/>
      <c r="Q393" s="43"/>
      <c r="R393" s="43"/>
      <c r="S393" s="43"/>
      <c r="T393" s="43"/>
      <c r="U393" s="43"/>
      <c r="V393" s="43"/>
      <c r="W393" s="43"/>
      <c r="X393" s="43"/>
      <c r="Y393" s="43"/>
      <c r="Z393" s="43"/>
      <c r="AA393" s="43"/>
      <c r="AB393" s="43"/>
      <c r="AC393" s="43"/>
    </row>
    <row r="394" spans="1:29" ht="12.75">
      <c r="A394" s="43"/>
      <c r="B394" s="43"/>
      <c r="C394" s="43"/>
      <c r="D394" s="43"/>
      <c r="E394" s="43"/>
      <c r="F394" s="43"/>
      <c r="G394" s="43"/>
      <c r="H394" s="43"/>
      <c r="I394" s="43"/>
      <c r="J394" s="44"/>
      <c r="K394" s="43"/>
      <c r="L394" s="43"/>
      <c r="M394" s="43"/>
      <c r="N394" s="43"/>
      <c r="O394" s="43"/>
      <c r="P394" s="43"/>
      <c r="Q394" s="43"/>
      <c r="R394" s="43"/>
      <c r="S394" s="43"/>
      <c r="T394" s="43"/>
      <c r="U394" s="43"/>
      <c r="V394" s="43"/>
      <c r="W394" s="43"/>
      <c r="X394" s="43"/>
      <c r="Y394" s="43"/>
      <c r="Z394" s="43"/>
      <c r="AA394" s="43"/>
      <c r="AB394" s="43"/>
      <c r="AC394" s="43"/>
    </row>
    <row r="395" spans="1:29" ht="12.75">
      <c r="A395" s="43"/>
      <c r="B395" s="43"/>
      <c r="C395" s="43"/>
      <c r="D395" s="43"/>
      <c r="E395" s="43"/>
      <c r="F395" s="43"/>
      <c r="G395" s="43"/>
      <c r="H395" s="43"/>
      <c r="I395" s="43"/>
      <c r="J395" s="44"/>
      <c r="K395" s="43"/>
      <c r="L395" s="43"/>
      <c r="M395" s="43"/>
      <c r="N395" s="43"/>
      <c r="O395" s="43"/>
      <c r="P395" s="43"/>
      <c r="Q395" s="43"/>
      <c r="R395" s="43"/>
      <c r="S395" s="43"/>
      <c r="T395" s="43"/>
      <c r="U395" s="43"/>
      <c r="V395" s="43"/>
      <c r="W395" s="43"/>
      <c r="X395" s="43"/>
      <c r="Y395" s="43"/>
      <c r="Z395" s="43"/>
      <c r="AA395" s="43"/>
      <c r="AB395" s="43"/>
      <c r="AC395" s="43"/>
    </row>
    <row r="396" spans="1:29" ht="12.75">
      <c r="A396" s="43"/>
      <c r="B396" s="43"/>
      <c r="C396" s="43"/>
      <c r="D396" s="43"/>
      <c r="E396" s="43"/>
      <c r="F396" s="43"/>
      <c r="G396" s="43"/>
      <c r="H396" s="43"/>
      <c r="I396" s="43"/>
      <c r="J396" s="44"/>
      <c r="K396" s="43"/>
      <c r="L396" s="43"/>
      <c r="M396" s="43"/>
      <c r="N396" s="43"/>
      <c r="O396" s="43"/>
      <c r="P396" s="43"/>
      <c r="Q396" s="43"/>
      <c r="R396" s="43"/>
      <c r="S396" s="43"/>
      <c r="T396" s="43"/>
      <c r="U396" s="43"/>
      <c r="V396" s="43"/>
      <c r="W396" s="43"/>
      <c r="X396" s="43"/>
      <c r="Y396" s="43"/>
      <c r="Z396" s="43"/>
      <c r="AA396" s="43"/>
      <c r="AB396" s="43"/>
      <c r="AC396" s="43"/>
    </row>
    <row r="397" spans="1:29" ht="12.75">
      <c r="A397" s="43"/>
      <c r="B397" s="43"/>
      <c r="C397" s="43"/>
      <c r="D397" s="43"/>
      <c r="E397" s="43"/>
      <c r="F397" s="43"/>
      <c r="G397" s="43"/>
      <c r="H397" s="43"/>
      <c r="I397" s="43"/>
      <c r="J397" s="44"/>
      <c r="K397" s="43"/>
      <c r="L397" s="43"/>
      <c r="M397" s="43"/>
      <c r="N397" s="43"/>
      <c r="O397" s="43"/>
      <c r="P397" s="43"/>
      <c r="Q397" s="43"/>
      <c r="R397" s="43"/>
      <c r="S397" s="43"/>
      <c r="T397" s="43"/>
      <c r="U397" s="43"/>
      <c r="V397" s="43"/>
      <c r="W397" s="43"/>
      <c r="X397" s="43"/>
      <c r="Y397" s="43"/>
      <c r="Z397" s="43"/>
      <c r="AA397" s="43"/>
      <c r="AB397" s="43"/>
      <c r="AC397" s="43"/>
    </row>
    <row r="398" spans="1:29" ht="12.75">
      <c r="A398" s="43"/>
      <c r="B398" s="43"/>
      <c r="C398" s="43"/>
      <c r="D398" s="43"/>
      <c r="E398" s="43"/>
      <c r="F398" s="43"/>
      <c r="G398" s="43"/>
      <c r="H398" s="43"/>
      <c r="I398" s="43"/>
      <c r="J398" s="44"/>
      <c r="K398" s="43"/>
      <c r="L398" s="43"/>
      <c r="M398" s="43"/>
      <c r="N398" s="43"/>
      <c r="O398" s="43"/>
      <c r="P398" s="43"/>
      <c r="Q398" s="43"/>
      <c r="R398" s="43"/>
      <c r="S398" s="43"/>
      <c r="T398" s="43"/>
      <c r="U398" s="43"/>
      <c r="V398" s="43"/>
      <c r="W398" s="43"/>
      <c r="X398" s="43"/>
      <c r="Y398" s="43"/>
      <c r="Z398" s="43"/>
      <c r="AA398" s="43"/>
      <c r="AB398" s="43"/>
      <c r="AC398" s="43"/>
    </row>
    <row r="399" spans="1:29" ht="12.75">
      <c r="A399" s="43"/>
      <c r="B399" s="43"/>
      <c r="C399" s="43"/>
      <c r="D399" s="43"/>
      <c r="E399" s="43"/>
      <c r="F399" s="43"/>
      <c r="G399" s="43"/>
      <c r="H399" s="43"/>
      <c r="I399" s="43"/>
      <c r="J399" s="44"/>
      <c r="K399" s="43"/>
      <c r="L399" s="43"/>
      <c r="M399" s="43"/>
      <c r="N399" s="43"/>
      <c r="O399" s="43"/>
      <c r="P399" s="43"/>
      <c r="Q399" s="43"/>
      <c r="R399" s="43"/>
      <c r="S399" s="43"/>
      <c r="T399" s="43"/>
      <c r="U399" s="43"/>
      <c r="V399" s="43"/>
      <c r="W399" s="43"/>
      <c r="X399" s="43"/>
      <c r="Y399" s="43"/>
      <c r="Z399" s="43"/>
      <c r="AA399" s="43"/>
      <c r="AB399" s="43"/>
      <c r="AC399" s="43"/>
    </row>
    <row r="400" spans="1:29" ht="12.75">
      <c r="A400" s="43"/>
      <c r="B400" s="43"/>
      <c r="C400" s="43"/>
      <c r="D400" s="43"/>
      <c r="E400" s="43"/>
      <c r="F400" s="43"/>
      <c r="G400" s="43"/>
      <c r="H400" s="43"/>
      <c r="I400" s="43"/>
      <c r="J400" s="44"/>
      <c r="K400" s="43"/>
      <c r="L400" s="43"/>
      <c r="M400" s="43"/>
      <c r="N400" s="43"/>
      <c r="O400" s="43"/>
      <c r="P400" s="43"/>
      <c r="Q400" s="43"/>
      <c r="R400" s="43"/>
      <c r="S400" s="43"/>
      <c r="T400" s="43"/>
      <c r="U400" s="43"/>
      <c r="V400" s="43"/>
      <c r="W400" s="43"/>
      <c r="X400" s="43"/>
      <c r="Y400" s="43"/>
      <c r="Z400" s="43"/>
      <c r="AA400" s="43"/>
      <c r="AB400" s="43"/>
      <c r="AC400" s="43"/>
    </row>
    <row r="401" spans="1:29" ht="12.75">
      <c r="A401" s="43"/>
      <c r="B401" s="43"/>
      <c r="C401" s="43"/>
      <c r="D401" s="43"/>
      <c r="E401" s="43"/>
      <c r="F401" s="43"/>
      <c r="G401" s="43"/>
      <c r="H401" s="43"/>
      <c r="I401" s="43"/>
      <c r="J401" s="44"/>
      <c r="K401" s="43"/>
      <c r="L401" s="43"/>
      <c r="M401" s="43"/>
      <c r="N401" s="43"/>
      <c r="O401" s="43"/>
      <c r="P401" s="43"/>
      <c r="Q401" s="43"/>
      <c r="R401" s="43"/>
      <c r="S401" s="43"/>
      <c r="T401" s="43"/>
      <c r="U401" s="43"/>
      <c r="V401" s="43"/>
      <c r="W401" s="43"/>
      <c r="X401" s="43"/>
      <c r="Y401" s="43"/>
      <c r="Z401" s="43"/>
      <c r="AA401" s="43"/>
      <c r="AB401" s="43"/>
      <c r="AC401" s="43"/>
    </row>
    <row r="402" spans="1:29" ht="12.75">
      <c r="A402" s="43"/>
      <c r="B402" s="43"/>
      <c r="C402" s="43"/>
      <c r="D402" s="43"/>
      <c r="E402" s="43"/>
      <c r="F402" s="43"/>
      <c r="G402" s="43"/>
      <c r="H402" s="43"/>
      <c r="I402" s="43"/>
      <c r="J402" s="44"/>
      <c r="K402" s="43"/>
      <c r="L402" s="43"/>
      <c r="M402" s="43"/>
      <c r="N402" s="43"/>
      <c r="O402" s="43"/>
      <c r="P402" s="43"/>
      <c r="Q402" s="43"/>
      <c r="R402" s="43"/>
      <c r="S402" s="43"/>
      <c r="T402" s="43"/>
      <c r="U402" s="43"/>
      <c r="V402" s="43"/>
      <c r="W402" s="43"/>
      <c r="X402" s="43"/>
      <c r="Y402" s="43"/>
      <c r="Z402" s="43"/>
      <c r="AA402" s="43"/>
      <c r="AB402" s="43"/>
      <c r="AC402" s="43"/>
    </row>
    <row r="403" spans="1:29" ht="12.75">
      <c r="A403" s="43"/>
      <c r="B403" s="43"/>
      <c r="C403" s="43"/>
      <c r="D403" s="43"/>
      <c r="E403" s="43"/>
      <c r="F403" s="43"/>
      <c r="G403" s="43"/>
      <c r="H403" s="43"/>
      <c r="I403" s="43"/>
      <c r="J403" s="44"/>
      <c r="K403" s="43"/>
      <c r="L403" s="43"/>
      <c r="M403" s="43"/>
      <c r="N403" s="43"/>
      <c r="O403" s="43"/>
      <c r="P403" s="43"/>
      <c r="Q403" s="43"/>
      <c r="R403" s="43"/>
      <c r="S403" s="43"/>
      <c r="T403" s="43"/>
      <c r="U403" s="43"/>
      <c r="V403" s="43"/>
      <c r="W403" s="43"/>
      <c r="X403" s="43"/>
      <c r="Y403" s="43"/>
      <c r="Z403" s="43"/>
      <c r="AA403" s="43"/>
      <c r="AB403" s="43"/>
      <c r="AC403" s="43"/>
    </row>
    <row r="404" spans="1:29" ht="12.75">
      <c r="A404" s="43"/>
      <c r="B404" s="43"/>
      <c r="C404" s="43"/>
      <c r="D404" s="43"/>
      <c r="E404" s="43"/>
      <c r="F404" s="43"/>
      <c r="G404" s="43"/>
      <c r="H404" s="43"/>
      <c r="I404" s="43"/>
      <c r="J404" s="44"/>
      <c r="K404" s="43"/>
      <c r="L404" s="43"/>
      <c r="M404" s="43"/>
      <c r="N404" s="43"/>
      <c r="O404" s="43"/>
      <c r="P404" s="43"/>
      <c r="Q404" s="43"/>
      <c r="R404" s="43"/>
      <c r="S404" s="43"/>
      <c r="T404" s="43"/>
      <c r="U404" s="43"/>
      <c r="V404" s="43"/>
      <c r="W404" s="43"/>
      <c r="X404" s="43"/>
      <c r="Y404" s="43"/>
      <c r="Z404" s="43"/>
      <c r="AA404" s="43"/>
      <c r="AB404" s="43"/>
      <c r="AC404" s="43"/>
    </row>
    <row r="405" spans="1:29" ht="12.75">
      <c r="A405" s="43"/>
      <c r="B405" s="43"/>
      <c r="C405" s="43"/>
      <c r="D405" s="43"/>
      <c r="E405" s="43"/>
      <c r="F405" s="43"/>
      <c r="G405" s="43"/>
      <c r="H405" s="43"/>
      <c r="I405" s="43"/>
      <c r="J405" s="44"/>
      <c r="K405" s="43"/>
      <c r="L405" s="43"/>
      <c r="M405" s="43"/>
      <c r="N405" s="43"/>
      <c r="O405" s="43"/>
      <c r="P405" s="43"/>
      <c r="Q405" s="43"/>
      <c r="R405" s="43"/>
      <c r="S405" s="43"/>
      <c r="T405" s="43"/>
      <c r="U405" s="43"/>
      <c r="V405" s="43"/>
      <c r="W405" s="43"/>
      <c r="X405" s="43"/>
      <c r="Y405" s="43"/>
      <c r="Z405" s="43"/>
      <c r="AA405" s="43"/>
      <c r="AB405" s="43"/>
      <c r="AC405" s="43"/>
    </row>
    <row r="406" spans="1:29" ht="12.75">
      <c r="A406" s="43"/>
      <c r="B406" s="43"/>
      <c r="C406" s="43"/>
      <c r="D406" s="43"/>
      <c r="E406" s="43"/>
      <c r="F406" s="43"/>
      <c r="G406" s="43"/>
      <c r="H406" s="43"/>
      <c r="I406" s="43"/>
      <c r="J406" s="44"/>
      <c r="K406" s="43"/>
      <c r="L406" s="43"/>
      <c r="M406" s="43"/>
      <c r="N406" s="43"/>
      <c r="O406" s="43"/>
      <c r="P406" s="43"/>
      <c r="Q406" s="43"/>
      <c r="R406" s="43"/>
      <c r="S406" s="43"/>
      <c r="T406" s="43"/>
      <c r="U406" s="43"/>
      <c r="V406" s="43"/>
      <c r="W406" s="43"/>
      <c r="X406" s="43"/>
      <c r="Y406" s="43"/>
      <c r="Z406" s="43"/>
      <c r="AA406" s="43"/>
      <c r="AB406" s="43"/>
      <c r="AC406" s="43"/>
    </row>
    <row r="407" spans="1:29" ht="12.75">
      <c r="A407" s="43"/>
      <c r="B407" s="43"/>
      <c r="C407" s="43"/>
      <c r="D407" s="43"/>
      <c r="E407" s="43"/>
      <c r="F407" s="43"/>
      <c r="G407" s="43"/>
      <c r="H407" s="43"/>
      <c r="I407" s="43"/>
      <c r="J407" s="44"/>
      <c r="K407" s="43"/>
      <c r="L407" s="43"/>
      <c r="M407" s="43"/>
      <c r="N407" s="43"/>
      <c r="O407" s="43"/>
      <c r="P407" s="43"/>
      <c r="Q407" s="43"/>
      <c r="R407" s="43"/>
      <c r="S407" s="43"/>
      <c r="T407" s="43"/>
      <c r="U407" s="43"/>
      <c r="V407" s="43"/>
      <c r="W407" s="43"/>
      <c r="X407" s="43"/>
      <c r="Y407" s="43"/>
      <c r="Z407" s="43"/>
      <c r="AA407" s="43"/>
      <c r="AB407" s="43"/>
      <c r="AC407" s="43"/>
    </row>
    <row r="408" spans="1:29" ht="12.75">
      <c r="A408" s="43"/>
      <c r="B408" s="43"/>
      <c r="C408" s="43"/>
      <c r="D408" s="43"/>
      <c r="E408" s="43"/>
      <c r="F408" s="43"/>
      <c r="G408" s="43"/>
      <c r="H408" s="43"/>
      <c r="I408" s="43"/>
      <c r="J408" s="44"/>
      <c r="K408" s="43"/>
      <c r="L408" s="43"/>
      <c r="M408" s="43"/>
      <c r="N408" s="43"/>
      <c r="O408" s="43"/>
      <c r="P408" s="43"/>
      <c r="Q408" s="43"/>
      <c r="R408" s="43"/>
      <c r="S408" s="43"/>
      <c r="T408" s="43"/>
      <c r="U408" s="43"/>
      <c r="V408" s="43"/>
      <c r="W408" s="43"/>
      <c r="X408" s="43"/>
      <c r="Y408" s="43"/>
      <c r="Z408" s="43"/>
      <c r="AA408" s="43"/>
      <c r="AB408" s="43"/>
      <c r="AC408" s="43"/>
    </row>
    <row r="409" spans="1:29" ht="12.75">
      <c r="A409" s="43"/>
      <c r="B409" s="43"/>
      <c r="C409" s="43"/>
      <c r="D409" s="43"/>
      <c r="E409" s="43"/>
      <c r="F409" s="43"/>
      <c r="G409" s="43"/>
      <c r="H409" s="43"/>
      <c r="I409" s="43"/>
      <c r="J409" s="44"/>
      <c r="K409" s="43"/>
      <c r="L409" s="43"/>
      <c r="M409" s="43"/>
      <c r="N409" s="43"/>
      <c r="O409" s="43"/>
      <c r="P409" s="43"/>
      <c r="Q409" s="43"/>
      <c r="R409" s="43"/>
      <c r="S409" s="43"/>
      <c r="T409" s="43"/>
      <c r="U409" s="43"/>
      <c r="V409" s="43"/>
      <c r="W409" s="43"/>
      <c r="X409" s="43"/>
      <c r="Y409" s="43"/>
      <c r="Z409" s="43"/>
      <c r="AA409" s="43"/>
      <c r="AB409" s="43"/>
      <c r="AC409" s="43"/>
    </row>
    <row r="410" spans="1:29" ht="12.75">
      <c r="A410" s="43"/>
      <c r="B410" s="43"/>
      <c r="C410" s="43"/>
      <c r="D410" s="43"/>
      <c r="E410" s="43"/>
      <c r="F410" s="43"/>
      <c r="G410" s="43"/>
      <c r="H410" s="43"/>
      <c r="I410" s="43"/>
      <c r="J410" s="44"/>
      <c r="K410" s="43"/>
      <c r="L410" s="43"/>
      <c r="M410" s="43"/>
      <c r="N410" s="43"/>
      <c r="O410" s="43"/>
      <c r="P410" s="43"/>
      <c r="Q410" s="43"/>
      <c r="R410" s="43"/>
      <c r="S410" s="43"/>
      <c r="T410" s="43"/>
      <c r="U410" s="43"/>
      <c r="V410" s="43"/>
      <c r="W410" s="43"/>
      <c r="X410" s="43"/>
      <c r="Y410" s="43"/>
      <c r="Z410" s="43"/>
      <c r="AA410" s="43"/>
      <c r="AB410" s="43"/>
      <c r="AC410" s="43"/>
    </row>
    <row r="411" spans="1:29" ht="12.75">
      <c r="A411" s="43"/>
      <c r="B411" s="43"/>
      <c r="C411" s="43"/>
      <c r="D411" s="43"/>
      <c r="E411" s="43"/>
      <c r="F411" s="43"/>
      <c r="G411" s="43"/>
      <c r="H411" s="43"/>
      <c r="I411" s="43"/>
      <c r="J411" s="44"/>
      <c r="K411" s="43"/>
      <c r="L411" s="43"/>
      <c r="M411" s="43"/>
      <c r="N411" s="43"/>
      <c r="O411" s="43"/>
      <c r="P411" s="43"/>
      <c r="Q411" s="43"/>
      <c r="R411" s="43"/>
      <c r="S411" s="43"/>
      <c r="T411" s="43"/>
      <c r="U411" s="43"/>
      <c r="V411" s="43"/>
      <c r="W411" s="43"/>
      <c r="X411" s="43"/>
      <c r="Y411" s="43"/>
      <c r="Z411" s="43"/>
      <c r="AA411" s="43"/>
      <c r="AB411" s="43"/>
      <c r="AC411" s="43"/>
    </row>
    <row r="412" spans="1:29" ht="12.75">
      <c r="A412" s="43"/>
      <c r="B412" s="43"/>
      <c r="C412" s="43"/>
      <c r="D412" s="43"/>
      <c r="E412" s="43"/>
      <c r="F412" s="43"/>
      <c r="G412" s="43"/>
      <c r="H412" s="43"/>
      <c r="I412" s="43"/>
      <c r="J412" s="44"/>
      <c r="K412" s="43"/>
      <c r="L412" s="43"/>
      <c r="M412" s="43"/>
      <c r="N412" s="43"/>
      <c r="O412" s="43"/>
      <c r="P412" s="43"/>
      <c r="Q412" s="43"/>
      <c r="R412" s="43"/>
      <c r="S412" s="43"/>
      <c r="T412" s="43"/>
      <c r="U412" s="43"/>
      <c r="V412" s="43"/>
      <c r="W412" s="43"/>
      <c r="X412" s="43"/>
      <c r="Y412" s="43"/>
      <c r="Z412" s="43"/>
      <c r="AA412" s="43"/>
      <c r="AB412" s="43"/>
      <c r="AC412" s="43"/>
    </row>
    <row r="413" spans="1:29" ht="12.75">
      <c r="A413" s="43"/>
      <c r="B413" s="43"/>
      <c r="C413" s="43"/>
      <c r="D413" s="43"/>
      <c r="E413" s="43"/>
      <c r="F413" s="43"/>
      <c r="G413" s="43"/>
      <c r="H413" s="43"/>
      <c r="I413" s="43"/>
      <c r="J413" s="44"/>
      <c r="K413" s="43"/>
      <c r="L413" s="43"/>
      <c r="M413" s="43"/>
      <c r="N413" s="43"/>
      <c r="O413" s="43"/>
      <c r="P413" s="43"/>
      <c r="Q413" s="43"/>
      <c r="R413" s="43"/>
      <c r="S413" s="43"/>
      <c r="T413" s="43"/>
      <c r="U413" s="43"/>
      <c r="V413" s="43"/>
      <c r="W413" s="43"/>
      <c r="X413" s="43"/>
      <c r="Y413" s="43"/>
      <c r="Z413" s="43"/>
      <c r="AA413" s="43"/>
      <c r="AB413" s="43"/>
      <c r="AC413" s="43"/>
    </row>
    <row r="414" spans="1:29" ht="12.75">
      <c r="A414" s="43"/>
      <c r="B414" s="43"/>
      <c r="C414" s="43"/>
      <c r="D414" s="43"/>
      <c r="E414" s="43"/>
      <c r="F414" s="43"/>
      <c r="G414" s="43"/>
      <c r="H414" s="43"/>
      <c r="I414" s="43"/>
      <c r="J414" s="44"/>
      <c r="K414" s="43"/>
      <c r="L414" s="43"/>
      <c r="M414" s="43"/>
      <c r="N414" s="43"/>
      <c r="O414" s="43"/>
      <c r="P414" s="43"/>
      <c r="Q414" s="43"/>
      <c r="R414" s="43"/>
      <c r="S414" s="43"/>
      <c r="T414" s="43"/>
      <c r="U414" s="43"/>
      <c r="V414" s="43"/>
      <c r="W414" s="43"/>
      <c r="X414" s="43"/>
      <c r="Y414" s="43"/>
      <c r="Z414" s="43"/>
      <c r="AA414" s="43"/>
      <c r="AB414" s="43"/>
      <c r="AC414" s="43"/>
    </row>
    <row r="415" spans="1:29" ht="12.75">
      <c r="A415" s="43"/>
      <c r="B415" s="43"/>
      <c r="C415" s="43"/>
      <c r="D415" s="43"/>
      <c r="E415" s="43"/>
      <c r="F415" s="43"/>
      <c r="G415" s="43"/>
      <c r="H415" s="43"/>
      <c r="I415" s="43"/>
      <c r="J415" s="44"/>
      <c r="K415" s="43"/>
      <c r="L415" s="43"/>
      <c r="M415" s="43"/>
      <c r="N415" s="43"/>
      <c r="O415" s="43"/>
      <c r="P415" s="43"/>
      <c r="Q415" s="43"/>
      <c r="R415" s="43"/>
      <c r="S415" s="43"/>
      <c r="T415" s="43"/>
      <c r="U415" s="43"/>
      <c r="V415" s="43"/>
      <c r="W415" s="43"/>
      <c r="X415" s="43"/>
      <c r="Y415" s="43"/>
      <c r="Z415" s="43"/>
      <c r="AA415" s="43"/>
      <c r="AB415" s="43"/>
      <c r="AC415" s="43"/>
    </row>
    <row r="416" spans="1:29" ht="12.75">
      <c r="A416" s="43"/>
      <c r="B416" s="43"/>
      <c r="C416" s="43"/>
      <c r="D416" s="43"/>
      <c r="E416" s="43"/>
      <c r="F416" s="43"/>
      <c r="G416" s="43"/>
      <c r="H416" s="43"/>
      <c r="I416" s="43"/>
      <c r="J416" s="44"/>
      <c r="K416" s="43"/>
      <c r="L416" s="43"/>
      <c r="M416" s="43"/>
      <c r="N416" s="43"/>
      <c r="O416" s="43"/>
      <c r="P416" s="43"/>
      <c r="Q416" s="43"/>
      <c r="R416" s="43"/>
      <c r="S416" s="43"/>
      <c r="T416" s="43"/>
      <c r="U416" s="43"/>
      <c r="V416" s="43"/>
      <c r="W416" s="43"/>
      <c r="X416" s="43"/>
      <c r="Y416" s="43"/>
      <c r="Z416" s="43"/>
      <c r="AA416" s="43"/>
      <c r="AB416" s="43"/>
      <c r="AC416" s="43"/>
    </row>
    <row r="417" spans="1:29" ht="12.75">
      <c r="A417" s="43"/>
      <c r="B417" s="43"/>
      <c r="C417" s="43"/>
      <c r="D417" s="43"/>
      <c r="E417" s="43"/>
      <c r="F417" s="43"/>
      <c r="G417" s="43"/>
      <c r="H417" s="43"/>
      <c r="I417" s="43"/>
      <c r="J417" s="44"/>
      <c r="K417" s="43"/>
      <c r="L417" s="43"/>
      <c r="M417" s="43"/>
      <c r="N417" s="43"/>
      <c r="O417" s="43"/>
      <c r="P417" s="43"/>
      <c r="Q417" s="43"/>
      <c r="R417" s="43"/>
      <c r="S417" s="43"/>
      <c r="T417" s="43"/>
      <c r="U417" s="43"/>
      <c r="V417" s="43"/>
      <c r="W417" s="43"/>
      <c r="X417" s="43"/>
      <c r="Y417" s="43"/>
      <c r="Z417" s="43"/>
      <c r="AA417" s="43"/>
      <c r="AB417" s="43"/>
      <c r="AC417" s="43"/>
    </row>
    <row r="418" spans="1:29" ht="12.75">
      <c r="A418" s="43"/>
      <c r="B418" s="43"/>
      <c r="C418" s="43"/>
      <c r="D418" s="43"/>
      <c r="E418" s="43"/>
      <c r="F418" s="43"/>
      <c r="G418" s="43"/>
      <c r="H418" s="43"/>
      <c r="I418" s="43"/>
      <c r="J418" s="44"/>
      <c r="K418" s="43"/>
      <c r="L418" s="43"/>
      <c r="M418" s="43"/>
      <c r="N418" s="43"/>
      <c r="O418" s="43"/>
      <c r="P418" s="43"/>
      <c r="Q418" s="43"/>
      <c r="R418" s="43"/>
      <c r="S418" s="43"/>
      <c r="T418" s="43"/>
      <c r="U418" s="43"/>
      <c r="V418" s="43"/>
      <c r="W418" s="43"/>
      <c r="X418" s="43"/>
      <c r="Y418" s="43"/>
      <c r="Z418" s="43"/>
      <c r="AA418" s="43"/>
      <c r="AB418" s="43"/>
      <c r="AC418" s="43"/>
    </row>
    <row r="419" spans="1:29" ht="12.75">
      <c r="A419" s="43"/>
      <c r="B419" s="43"/>
      <c r="C419" s="43"/>
      <c r="D419" s="43"/>
      <c r="E419" s="43"/>
      <c r="F419" s="43"/>
      <c r="G419" s="43"/>
      <c r="H419" s="43"/>
      <c r="I419" s="43"/>
      <c r="J419" s="44"/>
      <c r="K419" s="43"/>
      <c r="L419" s="43"/>
      <c r="M419" s="43"/>
      <c r="N419" s="43"/>
      <c r="O419" s="43"/>
      <c r="P419" s="43"/>
      <c r="Q419" s="43"/>
      <c r="R419" s="43"/>
      <c r="S419" s="43"/>
      <c r="T419" s="43"/>
      <c r="U419" s="43"/>
      <c r="V419" s="43"/>
      <c r="W419" s="43"/>
      <c r="X419" s="43"/>
      <c r="Y419" s="43"/>
      <c r="Z419" s="43"/>
      <c r="AA419" s="43"/>
      <c r="AB419" s="43"/>
      <c r="AC419" s="43"/>
    </row>
    <row r="420" spans="1:29" ht="12.75">
      <c r="A420" s="43"/>
      <c r="B420" s="43"/>
      <c r="C420" s="43"/>
      <c r="D420" s="43"/>
      <c r="E420" s="43"/>
      <c r="F420" s="43"/>
      <c r="G420" s="43"/>
      <c r="H420" s="43"/>
      <c r="I420" s="43"/>
      <c r="J420" s="44"/>
      <c r="K420" s="43"/>
      <c r="L420" s="43"/>
      <c r="M420" s="43"/>
      <c r="N420" s="43"/>
      <c r="O420" s="43"/>
      <c r="P420" s="43"/>
      <c r="Q420" s="43"/>
      <c r="R420" s="43"/>
      <c r="S420" s="43"/>
      <c r="T420" s="43"/>
      <c r="U420" s="43"/>
      <c r="V420" s="43"/>
      <c r="W420" s="43"/>
      <c r="X420" s="43"/>
      <c r="Y420" s="43"/>
      <c r="Z420" s="43"/>
      <c r="AA420" s="43"/>
      <c r="AB420" s="43"/>
      <c r="AC420" s="43"/>
    </row>
    <row r="421" spans="1:29" ht="12.75">
      <c r="A421" s="43"/>
      <c r="B421" s="43"/>
      <c r="C421" s="43"/>
      <c r="D421" s="43"/>
      <c r="E421" s="43"/>
      <c r="F421" s="43"/>
      <c r="G421" s="43"/>
      <c r="H421" s="43"/>
      <c r="I421" s="43"/>
      <c r="J421" s="44"/>
      <c r="K421" s="43"/>
      <c r="L421" s="43"/>
      <c r="M421" s="43"/>
      <c r="N421" s="43"/>
      <c r="O421" s="43"/>
      <c r="P421" s="43"/>
      <c r="Q421" s="43"/>
      <c r="R421" s="43"/>
      <c r="S421" s="43"/>
      <c r="T421" s="43"/>
      <c r="U421" s="43"/>
      <c r="V421" s="43"/>
      <c r="W421" s="43"/>
      <c r="X421" s="43"/>
      <c r="Y421" s="43"/>
      <c r="Z421" s="43"/>
      <c r="AA421" s="43"/>
      <c r="AB421" s="43"/>
      <c r="AC421" s="43"/>
    </row>
    <row r="422" spans="1:29" ht="12.75">
      <c r="A422" s="43"/>
      <c r="B422" s="43"/>
      <c r="C422" s="43"/>
      <c r="D422" s="43"/>
      <c r="E422" s="43"/>
      <c r="F422" s="43"/>
      <c r="G422" s="43"/>
      <c r="H422" s="43"/>
      <c r="I422" s="43"/>
      <c r="J422" s="44"/>
      <c r="K422" s="43"/>
      <c r="L422" s="43"/>
      <c r="M422" s="43"/>
      <c r="N422" s="43"/>
      <c r="O422" s="43"/>
      <c r="P422" s="43"/>
      <c r="Q422" s="43"/>
      <c r="R422" s="43"/>
      <c r="S422" s="43"/>
      <c r="T422" s="43"/>
      <c r="U422" s="43"/>
      <c r="V422" s="43"/>
      <c r="W422" s="43"/>
      <c r="X422" s="43"/>
      <c r="Y422" s="43"/>
      <c r="Z422" s="43"/>
      <c r="AA422" s="43"/>
      <c r="AB422" s="43"/>
      <c r="AC422" s="43"/>
    </row>
    <row r="423" spans="1:29" ht="12.75">
      <c r="A423" s="43"/>
      <c r="B423" s="43"/>
      <c r="C423" s="43"/>
      <c r="D423" s="43"/>
      <c r="E423" s="43"/>
      <c r="F423" s="43"/>
      <c r="G423" s="43"/>
      <c r="H423" s="43"/>
      <c r="I423" s="43"/>
      <c r="J423" s="44"/>
      <c r="K423" s="43"/>
      <c r="L423" s="43"/>
      <c r="M423" s="43"/>
      <c r="N423" s="43"/>
      <c r="O423" s="43"/>
      <c r="P423" s="43"/>
      <c r="Q423" s="43"/>
      <c r="R423" s="43"/>
      <c r="S423" s="43"/>
      <c r="T423" s="43"/>
      <c r="U423" s="43"/>
      <c r="V423" s="43"/>
      <c r="W423" s="43"/>
      <c r="X423" s="43"/>
      <c r="Y423" s="43"/>
      <c r="Z423" s="43"/>
      <c r="AA423" s="43"/>
      <c r="AB423" s="43"/>
      <c r="AC423" s="43"/>
    </row>
    <row r="424" spans="1:29" ht="12.75">
      <c r="A424" s="43"/>
      <c r="B424" s="43"/>
      <c r="C424" s="43"/>
      <c r="D424" s="43"/>
      <c r="E424" s="43"/>
      <c r="F424" s="43"/>
      <c r="G424" s="43"/>
      <c r="H424" s="43"/>
      <c r="I424" s="43"/>
      <c r="J424" s="44"/>
      <c r="K424" s="43"/>
      <c r="L424" s="43"/>
      <c r="M424" s="43"/>
      <c r="N424" s="43"/>
      <c r="O424" s="43"/>
      <c r="P424" s="43"/>
      <c r="Q424" s="43"/>
      <c r="R424" s="43"/>
      <c r="S424" s="43"/>
      <c r="T424" s="43"/>
      <c r="U424" s="43"/>
      <c r="V424" s="43"/>
      <c r="W424" s="43"/>
      <c r="X424" s="43"/>
      <c r="Y424" s="43"/>
      <c r="Z424" s="43"/>
      <c r="AA424" s="43"/>
      <c r="AB424" s="43"/>
      <c r="AC424" s="43"/>
    </row>
    <row r="425" spans="1:29" ht="12.75">
      <c r="A425" s="43"/>
      <c r="B425" s="43"/>
      <c r="C425" s="43"/>
      <c r="D425" s="43"/>
      <c r="E425" s="43"/>
      <c r="F425" s="43"/>
      <c r="G425" s="43"/>
      <c r="H425" s="43"/>
      <c r="I425" s="43"/>
      <c r="J425" s="44"/>
      <c r="K425" s="43"/>
      <c r="L425" s="43"/>
      <c r="M425" s="43"/>
      <c r="N425" s="43"/>
      <c r="O425" s="43"/>
      <c r="P425" s="43"/>
      <c r="Q425" s="43"/>
      <c r="R425" s="43"/>
      <c r="S425" s="43"/>
      <c r="T425" s="43"/>
      <c r="U425" s="43"/>
      <c r="V425" s="43"/>
      <c r="W425" s="43"/>
      <c r="X425" s="43"/>
      <c r="Y425" s="43"/>
      <c r="Z425" s="43"/>
      <c r="AA425" s="43"/>
      <c r="AB425" s="43"/>
      <c r="AC425" s="43"/>
    </row>
    <row r="426" spans="1:29" ht="12.75">
      <c r="A426" s="43"/>
      <c r="B426" s="43"/>
      <c r="C426" s="43"/>
      <c r="D426" s="43"/>
      <c r="E426" s="43"/>
      <c r="F426" s="43"/>
      <c r="G426" s="43"/>
      <c r="H426" s="43"/>
      <c r="I426" s="43"/>
      <c r="J426" s="44"/>
      <c r="K426" s="43"/>
      <c r="L426" s="43"/>
      <c r="M426" s="43"/>
      <c r="N426" s="43"/>
      <c r="O426" s="43"/>
      <c r="P426" s="43"/>
      <c r="Q426" s="43"/>
      <c r="R426" s="43"/>
      <c r="S426" s="43"/>
      <c r="T426" s="43"/>
      <c r="U426" s="43"/>
      <c r="V426" s="43"/>
      <c r="W426" s="43"/>
      <c r="X426" s="43"/>
      <c r="Y426" s="43"/>
      <c r="Z426" s="43"/>
      <c r="AA426" s="43"/>
      <c r="AB426" s="43"/>
      <c r="AC426" s="43"/>
    </row>
    <row r="427" spans="1:29" ht="12.75">
      <c r="A427" s="43"/>
      <c r="B427" s="43"/>
      <c r="C427" s="43"/>
      <c r="D427" s="43"/>
      <c r="E427" s="43"/>
      <c r="F427" s="43"/>
      <c r="G427" s="43"/>
      <c r="H427" s="43"/>
      <c r="I427" s="43"/>
      <c r="J427" s="44"/>
      <c r="K427" s="43"/>
      <c r="L427" s="43"/>
      <c r="M427" s="43"/>
      <c r="N427" s="43"/>
      <c r="O427" s="43"/>
      <c r="P427" s="43"/>
      <c r="Q427" s="43"/>
      <c r="R427" s="43"/>
      <c r="S427" s="43"/>
      <c r="T427" s="43"/>
      <c r="U427" s="43"/>
      <c r="V427" s="43"/>
      <c r="W427" s="43"/>
      <c r="X427" s="43"/>
      <c r="Y427" s="43"/>
      <c r="Z427" s="43"/>
      <c r="AA427" s="43"/>
      <c r="AB427" s="43"/>
      <c r="AC427" s="43"/>
    </row>
    <row r="428" spans="1:29" ht="12.75">
      <c r="A428" s="43"/>
      <c r="B428" s="43"/>
      <c r="C428" s="43"/>
      <c r="D428" s="43"/>
      <c r="E428" s="43"/>
      <c r="F428" s="43"/>
      <c r="G428" s="43"/>
      <c r="H428" s="43"/>
      <c r="I428" s="43"/>
      <c r="J428" s="44"/>
      <c r="K428" s="43"/>
      <c r="L428" s="43"/>
      <c r="M428" s="43"/>
      <c r="N428" s="43"/>
      <c r="O428" s="43"/>
      <c r="P428" s="43"/>
      <c r="Q428" s="43"/>
      <c r="R428" s="43"/>
      <c r="S428" s="43"/>
      <c r="T428" s="43"/>
      <c r="U428" s="43"/>
      <c r="V428" s="43"/>
      <c r="W428" s="43"/>
      <c r="X428" s="43"/>
      <c r="Y428" s="43"/>
      <c r="Z428" s="43"/>
      <c r="AA428" s="43"/>
      <c r="AB428" s="43"/>
      <c r="AC428" s="43"/>
    </row>
    <row r="429" spans="1:29" ht="12.75">
      <c r="A429" s="43"/>
      <c r="B429" s="43"/>
      <c r="C429" s="43"/>
      <c r="D429" s="43"/>
      <c r="E429" s="43"/>
      <c r="F429" s="43"/>
      <c r="G429" s="43"/>
      <c r="H429" s="43"/>
      <c r="I429" s="43"/>
      <c r="J429" s="44"/>
      <c r="K429" s="43"/>
      <c r="L429" s="43"/>
      <c r="M429" s="43"/>
      <c r="N429" s="43"/>
      <c r="O429" s="43"/>
      <c r="P429" s="43"/>
      <c r="Q429" s="43"/>
      <c r="R429" s="43"/>
      <c r="S429" s="43"/>
      <c r="T429" s="43"/>
      <c r="U429" s="43"/>
      <c r="V429" s="43"/>
      <c r="W429" s="43"/>
      <c r="X429" s="43"/>
      <c r="Y429" s="43"/>
      <c r="Z429" s="43"/>
      <c r="AA429" s="43"/>
      <c r="AB429" s="43"/>
      <c r="AC429" s="43"/>
    </row>
    <row r="430" spans="1:29" ht="12.75">
      <c r="A430" s="43"/>
      <c r="B430" s="43"/>
      <c r="C430" s="43"/>
      <c r="D430" s="43"/>
      <c r="E430" s="43"/>
      <c r="F430" s="43"/>
      <c r="G430" s="43"/>
      <c r="H430" s="43"/>
      <c r="I430" s="43"/>
      <c r="J430" s="44"/>
      <c r="K430" s="43"/>
      <c r="L430" s="43"/>
      <c r="M430" s="43"/>
      <c r="N430" s="43"/>
      <c r="O430" s="43"/>
      <c r="P430" s="43"/>
      <c r="Q430" s="43"/>
      <c r="R430" s="43"/>
      <c r="S430" s="43"/>
      <c r="T430" s="43"/>
      <c r="U430" s="43"/>
      <c r="V430" s="43"/>
      <c r="W430" s="43"/>
      <c r="X430" s="43"/>
      <c r="Y430" s="43"/>
      <c r="Z430" s="43"/>
      <c r="AA430" s="43"/>
      <c r="AB430" s="43"/>
      <c r="AC430" s="43"/>
    </row>
    <row r="431" spans="1:29" ht="12.75">
      <c r="A431" s="43"/>
      <c r="B431" s="43"/>
      <c r="C431" s="43"/>
      <c r="D431" s="43"/>
      <c r="E431" s="43"/>
      <c r="F431" s="43"/>
      <c r="G431" s="43"/>
      <c r="H431" s="43"/>
      <c r="I431" s="43"/>
      <c r="J431" s="44"/>
      <c r="K431" s="43"/>
      <c r="L431" s="43"/>
      <c r="M431" s="43"/>
      <c r="N431" s="43"/>
      <c r="O431" s="43"/>
      <c r="P431" s="43"/>
      <c r="Q431" s="43"/>
      <c r="R431" s="43"/>
      <c r="S431" s="43"/>
      <c r="T431" s="43"/>
      <c r="U431" s="43"/>
      <c r="V431" s="43"/>
      <c r="W431" s="43"/>
      <c r="X431" s="43"/>
      <c r="Y431" s="43"/>
      <c r="Z431" s="43"/>
      <c r="AA431" s="43"/>
      <c r="AB431" s="43"/>
      <c r="AC431" s="43"/>
    </row>
    <row r="432" spans="1:29" ht="12.75">
      <c r="A432" s="43"/>
      <c r="B432" s="43"/>
      <c r="C432" s="43"/>
      <c r="D432" s="43"/>
      <c r="E432" s="43"/>
      <c r="F432" s="43"/>
      <c r="G432" s="43"/>
      <c r="H432" s="43"/>
      <c r="I432" s="43"/>
      <c r="J432" s="44"/>
      <c r="K432" s="43"/>
      <c r="L432" s="43"/>
      <c r="M432" s="43"/>
      <c r="N432" s="43"/>
      <c r="O432" s="43"/>
      <c r="P432" s="43"/>
      <c r="Q432" s="43"/>
      <c r="R432" s="43"/>
      <c r="S432" s="43"/>
      <c r="T432" s="43"/>
      <c r="U432" s="43"/>
      <c r="V432" s="43"/>
      <c r="W432" s="43"/>
      <c r="X432" s="43"/>
      <c r="Y432" s="43"/>
      <c r="Z432" s="43"/>
      <c r="AA432" s="43"/>
      <c r="AB432" s="43"/>
      <c r="AC432" s="43"/>
    </row>
    <row r="433" spans="1:29" ht="12.75">
      <c r="A433" s="43"/>
      <c r="B433" s="43"/>
      <c r="C433" s="43"/>
      <c r="D433" s="43"/>
      <c r="E433" s="43"/>
      <c r="F433" s="43"/>
      <c r="G433" s="43"/>
      <c r="H433" s="43"/>
      <c r="I433" s="43"/>
      <c r="J433" s="44"/>
      <c r="K433" s="43"/>
      <c r="L433" s="43"/>
      <c r="M433" s="43"/>
      <c r="N433" s="43"/>
      <c r="O433" s="43"/>
      <c r="P433" s="43"/>
      <c r="Q433" s="43"/>
      <c r="R433" s="43"/>
      <c r="S433" s="43"/>
      <c r="T433" s="43"/>
      <c r="U433" s="43"/>
      <c r="V433" s="43"/>
      <c r="W433" s="43"/>
      <c r="X433" s="43"/>
      <c r="Y433" s="43"/>
      <c r="Z433" s="43"/>
      <c r="AA433" s="43"/>
      <c r="AB433" s="43"/>
      <c r="AC433" s="43"/>
    </row>
    <row r="434" spans="1:29" ht="12.75">
      <c r="A434" s="43"/>
      <c r="B434" s="43"/>
      <c r="C434" s="43"/>
      <c r="D434" s="43"/>
      <c r="E434" s="43"/>
      <c r="F434" s="43"/>
      <c r="G434" s="43"/>
      <c r="H434" s="43"/>
      <c r="I434" s="43"/>
      <c r="J434" s="44"/>
      <c r="K434" s="43"/>
      <c r="L434" s="43"/>
      <c r="M434" s="43"/>
      <c r="N434" s="43"/>
      <c r="O434" s="43"/>
      <c r="P434" s="43"/>
      <c r="Q434" s="43"/>
      <c r="R434" s="43"/>
      <c r="S434" s="43"/>
      <c r="T434" s="43"/>
      <c r="U434" s="43"/>
      <c r="V434" s="43"/>
      <c r="W434" s="43"/>
      <c r="X434" s="43"/>
      <c r="Y434" s="43"/>
      <c r="Z434" s="43"/>
      <c r="AA434" s="43"/>
      <c r="AB434" s="43"/>
      <c r="AC434" s="43"/>
    </row>
    <row r="435" spans="1:29" ht="12.75">
      <c r="A435" s="43"/>
      <c r="B435" s="43"/>
      <c r="C435" s="43"/>
      <c r="D435" s="43"/>
      <c r="E435" s="43"/>
      <c r="F435" s="43"/>
      <c r="G435" s="43"/>
      <c r="H435" s="43"/>
      <c r="I435" s="43"/>
      <c r="J435" s="44"/>
      <c r="K435" s="43"/>
      <c r="L435" s="43"/>
      <c r="M435" s="43"/>
      <c r="N435" s="43"/>
      <c r="O435" s="43"/>
      <c r="P435" s="43"/>
      <c r="Q435" s="43"/>
      <c r="R435" s="43"/>
      <c r="S435" s="43"/>
      <c r="T435" s="43"/>
      <c r="U435" s="43"/>
      <c r="V435" s="43"/>
      <c r="W435" s="43"/>
      <c r="X435" s="43"/>
      <c r="Y435" s="43"/>
      <c r="Z435" s="43"/>
      <c r="AA435" s="43"/>
      <c r="AB435" s="43"/>
      <c r="AC435" s="43"/>
    </row>
    <row r="436" spans="1:29" ht="12.75">
      <c r="A436" s="43"/>
      <c r="B436" s="43"/>
      <c r="C436" s="43"/>
      <c r="D436" s="43"/>
      <c r="E436" s="43"/>
      <c r="F436" s="43"/>
      <c r="G436" s="43"/>
      <c r="H436" s="43"/>
      <c r="I436" s="43"/>
      <c r="J436" s="44"/>
      <c r="K436" s="43"/>
      <c r="L436" s="43"/>
      <c r="M436" s="43"/>
      <c r="N436" s="43"/>
      <c r="O436" s="43"/>
      <c r="P436" s="43"/>
      <c r="Q436" s="43"/>
      <c r="R436" s="43"/>
      <c r="S436" s="43"/>
      <c r="T436" s="43"/>
      <c r="U436" s="43"/>
      <c r="V436" s="43"/>
      <c r="W436" s="43"/>
      <c r="X436" s="43"/>
      <c r="Y436" s="43"/>
      <c r="Z436" s="43"/>
      <c r="AA436" s="43"/>
      <c r="AB436" s="43"/>
      <c r="AC436" s="43"/>
    </row>
    <row r="437" spans="1:29" ht="12.75">
      <c r="A437" s="43"/>
      <c r="B437" s="43"/>
      <c r="C437" s="43"/>
      <c r="D437" s="43"/>
      <c r="E437" s="43"/>
      <c r="F437" s="43"/>
      <c r="G437" s="43"/>
      <c r="H437" s="43"/>
      <c r="I437" s="43"/>
      <c r="J437" s="44"/>
      <c r="K437" s="43"/>
      <c r="L437" s="43"/>
      <c r="M437" s="43"/>
      <c r="N437" s="43"/>
      <c r="O437" s="43"/>
      <c r="P437" s="43"/>
      <c r="Q437" s="43"/>
      <c r="R437" s="43"/>
      <c r="S437" s="43"/>
      <c r="T437" s="43"/>
      <c r="U437" s="43"/>
      <c r="V437" s="43"/>
      <c r="W437" s="43"/>
      <c r="X437" s="43"/>
      <c r="Y437" s="43"/>
      <c r="Z437" s="43"/>
      <c r="AA437" s="43"/>
      <c r="AB437" s="43"/>
      <c r="AC437" s="43"/>
    </row>
    <row r="438" spans="1:29" ht="12.75">
      <c r="A438" s="43"/>
      <c r="B438" s="43"/>
      <c r="C438" s="43"/>
      <c r="D438" s="43"/>
      <c r="E438" s="43"/>
      <c r="F438" s="43"/>
      <c r="G438" s="43"/>
      <c r="H438" s="43"/>
      <c r="I438" s="43"/>
      <c r="J438" s="44"/>
      <c r="K438" s="43"/>
      <c r="L438" s="43"/>
      <c r="M438" s="43"/>
      <c r="N438" s="43"/>
      <c r="O438" s="43"/>
      <c r="P438" s="43"/>
      <c r="Q438" s="43"/>
      <c r="R438" s="43"/>
      <c r="S438" s="43"/>
      <c r="T438" s="43"/>
      <c r="U438" s="43"/>
      <c r="V438" s="43"/>
      <c r="W438" s="43"/>
      <c r="X438" s="43"/>
      <c r="Y438" s="43"/>
      <c r="Z438" s="43"/>
      <c r="AA438" s="43"/>
      <c r="AB438" s="43"/>
      <c r="AC438" s="43"/>
    </row>
    <row r="439" spans="1:29" ht="12.75">
      <c r="A439" s="43"/>
      <c r="B439" s="43"/>
      <c r="C439" s="43"/>
      <c r="D439" s="43"/>
      <c r="E439" s="43"/>
      <c r="F439" s="43"/>
      <c r="G439" s="43"/>
      <c r="H439" s="43"/>
      <c r="I439" s="43"/>
      <c r="J439" s="44"/>
      <c r="K439" s="43"/>
      <c r="L439" s="43"/>
      <c r="M439" s="43"/>
      <c r="N439" s="43"/>
      <c r="O439" s="43"/>
      <c r="P439" s="43"/>
      <c r="Q439" s="43"/>
      <c r="R439" s="43"/>
      <c r="S439" s="43"/>
      <c r="T439" s="43"/>
      <c r="U439" s="43"/>
      <c r="V439" s="43"/>
      <c r="W439" s="43"/>
      <c r="X439" s="43"/>
      <c r="Y439" s="43"/>
      <c r="Z439" s="43"/>
      <c r="AA439" s="43"/>
      <c r="AB439" s="43"/>
      <c r="AC439" s="43"/>
    </row>
    <row r="440" spans="1:29" ht="12.75">
      <c r="A440" s="43"/>
      <c r="B440" s="43"/>
      <c r="C440" s="43"/>
      <c r="D440" s="43"/>
      <c r="E440" s="43"/>
      <c r="F440" s="43"/>
      <c r="G440" s="43"/>
      <c r="H440" s="43"/>
      <c r="I440" s="43"/>
      <c r="J440" s="44"/>
      <c r="K440" s="43"/>
      <c r="L440" s="43"/>
      <c r="M440" s="43"/>
      <c r="N440" s="43"/>
      <c r="O440" s="43"/>
      <c r="P440" s="43"/>
      <c r="Q440" s="43"/>
      <c r="R440" s="43"/>
      <c r="S440" s="43"/>
      <c r="T440" s="43"/>
      <c r="U440" s="43"/>
      <c r="V440" s="43"/>
      <c r="W440" s="43"/>
      <c r="X440" s="43"/>
      <c r="Y440" s="43"/>
      <c r="Z440" s="43"/>
      <c r="AA440" s="43"/>
      <c r="AB440" s="43"/>
      <c r="AC440" s="43"/>
    </row>
    <row r="441" spans="1:29" ht="12.75">
      <c r="A441" s="43"/>
      <c r="B441" s="43"/>
      <c r="C441" s="43"/>
      <c r="D441" s="43"/>
      <c r="E441" s="43"/>
      <c r="F441" s="43"/>
      <c r="G441" s="43"/>
      <c r="H441" s="43"/>
      <c r="I441" s="43"/>
      <c r="J441" s="44"/>
      <c r="K441" s="43"/>
      <c r="L441" s="43"/>
      <c r="M441" s="43"/>
      <c r="N441" s="43"/>
      <c r="O441" s="43"/>
      <c r="P441" s="43"/>
      <c r="Q441" s="43"/>
      <c r="R441" s="43"/>
      <c r="S441" s="43"/>
      <c r="T441" s="43"/>
      <c r="U441" s="43"/>
      <c r="V441" s="43"/>
      <c r="W441" s="43"/>
      <c r="X441" s="43"/>
      <c r="Y441" s="43"/>
      <c r="Z441" s="43"/>
      <c r="AA441" s="43"/>
      <c r="AB441" s="43"/>
      <c r="AC441" s="43"/>
    </row>
    <row r="442" spans="1:29" ht="12.75">
      <c r="A442" s="43"/>
      <c r="B442" s="43"/>
      <c r="C442" s="43"/>
      <c r="D442" s="43"/>
      <c r="E442" s="43"/>
      <c r="F442" s="43"/>
      <c r="G442" s="43"/>
      <c r="H442" s="43"/>
      <c r="I442" s="43"/>
      <c r="J442" s="44"/>
      <c r="K442" s="43"/>
      <c r="L442" s="43"/>
      <c r="M442" s="43"/>
      <c r="N442" s="43"/>
      <c r="O442" s="43"/>
      <c r="P442" s="43"/>
      <c r="Q442" s="43"/>
      <c r="R442" s="43"/>
      <c r="S442" s="43"/>
      <c r="T442" s="43"/>
      <c r="U442" s="43"/>
      <c r="V442" s="43"/>
      <c r="W442" s="43"/>
      <c r="X442" s="43"/>
      <c r="Y442" s="43"/>
      <c r="Z442" s="43"/>
      <c r="AA442" s="43"/>
      <c r="AB442" s="43"/>
      <c r="AC442" s="43"/>
    </row>
    <row r="443" spans="1:29" ht="12.75">
      <c r="A443" s="43"/>
      <c r="B443" s="43"/>
      <c r="C443" s="43"/>
      <c r="D443" s="43"/>
      <c r="E443" s="43"/>
      <c r="F443" s="43"/>
      <c r="G443" s="43"/>
      <c r="H443" s="43"/>
      <c r="I443" s="43"/>
      <c r="J443" s="44"/>
      <c r="K443" s="43"/>
      <c r="L443" s="43"/>
      <c r="M443" s="43"/>
      <c r="N443" s="43"/>
      <c r="O443" s="43"/>
      <c r="P443" s="43"/>
      <c r="Q443" s="43"/>
      <c r="R443" s="43"/>
      <c r="S443" s="43"/>
      <c r="T443" s="43"/>
      <c r="U443" s="43"/>
      <c r="V443" s="43"/>
      <c r="W443" s="43"/>
      <c r="X443" s="43"/>
      <c r="Y443" s="43"/>
      <c r="Z443" s="43"/>
      <c r="AA443" s="43"/>
      <c r="AB443" s="43"/>
      <c r="AC443" s="43"/>
    </row>
    <row r="444" spans="1:29" ht="12.75">
      <c r="A444" s="43"/>
      <c r="B444" s="43"/>
      <c r="C444" s="43"/>
      <c r="D444" s="43"/>
      <c r="E444" s="43"/>
      <c r="F444" s="43"/>
      <c r="G444" s="43"/>
      <c r="H444" s="43"/>
      <c r="I444" s="43"/>
      <c r="J444" s="44"/>
      <c r="K444" s="43"/>
      <c r="L444" s="43"/>
      <c r="M444" s="43"/>
      <c r="N444" s="43"/>
      <c r="O444" s="43"/>
      <c r="P444" s="43"/>
      <c r="Q444" s="43"/>
      <c r="R444" s="43"/>
      <c r="S444" s="43"/>
      <c r="T444" s="43"/>
      <c r="U444" s="43"/>
      <c r="V444" s="43"/>
      <c r="W444" s="43"/>
      <c r="X444" s="43"/>
      <c r="Y444" s="43"/>
      <c r="Z444" s="43"/>
      <c r="AA444" s="43"/>
      <c r="AB444" s="43"/>
      <c r="AC444" s="43"/>
    </row>
    <row r="445" spans="1:29" ht="12.75">
      <c r="A445" s="43"/>
      <c r="B445" s="43"/>
      <c r="C445" s="43"/>
      <c r="D445" s="43"/>
      <c r="E445" s="43"/>
      <c r="F445" s="43"/>
      <c r="G445" s="43"/>
      <c r="H445" s="43"/>
      <c r="I445" s="43"/>
      <c r="J445" s="44"/>
      <c r="K445" s="43"/>
      <c r="L445" s="43"/>
      <c r="M445" s="43"/>
      <c r="N445" s="43"/>
      <c r="O445" s="43"/>
      <c r="P445" s="43"/>
      <c r="Q445" s="43"/>
      <c r="R445" s="43"/>
      <c r="S445" s="43"/>
      <c r="T445" s="43"/>
      <c r="U445" s="43"/>
      <c r="V445" s="43"/>
      <c r="W445" s="43"/>
      <c r="X445" s="43"/>
      <c r="Y445" s="43"/>
      <c r="Z445" s="43"/>
      <c r="AA445" s="43"/>
      <c r="AB445" s="43"/>
      <c r="AC445" s="43"/>
    </row>
    <row r="446" spans="1:29" ht="12.75">
      <c r="A446" s="43"/>
      <c r="B446" s="43"/>
      <c r="C446" s="43"/>
      <c r="D446" s="43"/>
      <c r="E446" s="43"/>
      <c r="F446" s="43"/>
      <c r="G446" s="43"/>
      <c r="H446" s="43"/>
      <c r="I446" s="43"/>
      <c r="J446" s="44"/>
      <c r="K446" s="43"/>
      <c r="L446" s="43"/>
      <c r="M446" s="43"/>
      <c r="N446" s="43"/>
      <c r="O446" s="43"/>
      <c r="P446" s="43"/>
      <c r="Q446" s="43"/>
      <c r="R446" s="43"/>
      <c r="S446" s="43"/>
      <c r="T446" s="43"/>
      <c r="U446" s="43"/>
      <c r="V446" s="43"/>
      <c r="W446" s="43"/>
      <c r="X446" s="43"/>
      <c r="Y446" s="43"/>
      <c r="Z446" s="43"/>
      <c r="AA446" s="43"/>
      <c r="AB446" s="43"/>
      <c r="AC446" s="43"/>
    </row>
    <row r="447" spans="1:29" ht="12.75">
      <c r="A447" s="43"/>
      <c r="B447" s="43"/>
      <c r="C447" s="43"/>
      <c r="D447" s="43"/>
      <c r="E447" s="43"/>
      <c r="F447" s="43"/>
      <c r="G447" s="43"/>
      <c r="H447" s="43"/>
      <c r="I447" s="43"/>
      <c r="J447" s="44"/>
      <c r="K447" s="43"/>
      <c r="L447" s="43"/>
      <c r="M447" s="43"/>
      <c r="N447" s="43"/>
      <c r="O447" s="43"/>
      <c r="P447" s="43"/>
      <c r="Q447" s="43"/>
      <c r="R447" s="43"/>
      <c r="S447" s="43"/>
      <c r="T447" s="43"/>
      <c r="U447" s="43"/>
      <c r="V447" s="43"/>
      <c r="W447" s="43"/>
      <c r="X447" s="43"/>
      <c r="Y447" s="43"/>
      <c r="Z447" s="43"/>
      <c r="AA447" s="43"/>
      <c r="AB447" s="43"/>
      <c r="AC447" s="43"/>
    </row>
    <row r="448" spans="1:29" ht="12.75">
      <c r="A448" s="43"/>
      <c r="B448" s="43"/>
      <c r="C448" s="43"/>
      <c r="D448" s="43"/>
      <c r="E448" s="43"/>
      <c r="F448" s="43"/>
      <c r="G448" s="43"/>
      <c r="H448" s="43"/>
      <c r="I448" s="43"/>
      <c r="J448" s="44"/>
      <c r="K448" s="43"/>
      <c r="L448" s="43"/>
      <c r="M448" s="43"/>
      <c r="N448" s="43"/>
      <c r="O448" s="43"/>
      <c r="P448" s="43"/>
      <c r="Q448" s="43"/>
      <c r="R448" s="43"/>
      <c r="S448" s="43"/>
      <c r="T448" s="43"/>
      <c r="U448" s="43"/>
      <c r="V448" s="43"/>
      <c r="W448" s="43"/>
      <c r="X448" s="43"/>
      <c r="Y448" s="43"/>
      <c r="Z448" s="43"/>
      <c r="AA448" s="43"/>
      <c r="AB448" s="43"/>
      <c r="AC448" s="43"/>
    </row>
    <row r="449" spans="1:29" ht="12.75">
      <c r="A449" s="43"/>
      <c r="B449" s="43"/>
      <c r="C449" s="43"/>
      <c r="D449" s="43"/>
      <c r="E449" s="43"/>
      <c r="F449" s="43"/>
      <c r="G449" s="43"/>
      <c r="H449" s="43"/>
      <c r="I449" s="43"/>
      <c r="J449" s="44"/>
      <c r="K449" s="43"/>
      <c r="L449" s="43"/>
      <c r="M449" s="43"/>
      <c r="N449" s="43"/>
      <c r="O449" s="43"/>
      <c r="P449" s="43"/>
      <c r="Q449" s="43"/>
      <c r="R449" s="43"/>
      <c r="S449" s="43"/>
      <c r="T449" s="43"/>
      <c r="U449" s="43"/>
      <c r="V449" s="43"/>
      <c r="W449" s="43"/>
      <c r="X449" s="43"/>
      <c r="Y449" s="43"/>
      <c r="Z449" s="43"/>
      <c r="AA449" s="43"/>
      <c r="AB449" s="43"/>
      <c r="AC449" s="43"/>
    </row>
    <row r="450" spans="1:29" ht="12.75">
      <c r="A450" s="43"/>
      <c r="B450" s="43"/>
      <c r="C450" s="43"/>
      <c r="D450" s="43"/>
      <c r="E450" s="43"/>
      <c r="F450" s="43"/>
      <c r="G450" s="43"/>
      <c r="H450" s="43"/>
      <c r="I450" s="43"/>
      <c r="J450" s="44"/>
      <c r="K450" s="43"/>
      <c r="L450" s="43"/>
      <c r="M450" s="43"/>
      <c r="N450" s="43"/>
      <c r="O450" s="43"/>
      <c r="P450" s="43"/>
      <c r="Q450" s="43"/>
      <c r="R450" s="43"/>
      <c r="S450" s="43"/>
      <c r="T450" s="43"/>
      <c r="U450" s="43"/>
      <c r="V450" s="43"/>
      <c r="W450" s="43"/>
      <c r="X450" s="43"/>
      <c r="Y450" s="43"/>
      <c r="Z450" s="43"/>
      <c r="AA450" s="43"/>
      <c r="AB450" s="43"/>
      <c r="AC450" s="43"/>
    </row>
    <row r="451" spans="1:29" ht="12.75">
      <c r="A451" s="43"/>
      <c r="B451" s="43"/>
      <c r="C451" s="43"/>
      <c r="D451" s="43"/>
      <c r="E451" s="43"/>
      <c r="F451" s="43"/>
      <c r="G451" s="43"/>
      <c r="H451" s="43"/>
      <c r="I451" s="43"/>
      <c r="J451" s="44"/>
      <c r="K451" s="43"/>
      <c r="L451" s="43"/>
      <c r="M451" s="43"/>
      <c r="N451" s="43"/>
      <c r="O451" s="43"/>
      <c r="P451" s="43"/>
      <c r="Q451" s="43"/>
      <c r="R451" s="43"/>
      <c r="S451" s="43"/>
      <c r="T451" s="43"/>
      <c r="U451" s="43"/>
      <c r="V451" s="43"/>
      <c r="W451" s="43"/>
      <c r="X451" s="43"/>
      <c r="Y451" s="43"/>
      <c r="Z451" s="43"/>
      <c r="AA451" s="43"/>
      <c r="AB451" s="43"/>
      <c r="AC451" s="43"/>
    </row>
    <row r="452" spans="1:29" ht="12.75">
      <c r="A452" s="43"/>
      <c r="B452" s="43"/>
      <c r="C452" s="43"/>
      <c r="D452" s="43"/>
      <c r="E452" s="43"/>
      <c r="F452" s="43"/>
      <c r="G452" s="43"/>
      <c r="H452" s="43"/>
      <c r="I452" s="43"/>
      <c r="J452" s="44"/>
      <c r="K452" s="43"/>
      <c r="L452" s="43"/>
      <c r="M452" s="43"/>
      <c r="N452" s="43"/>
      <c r="O452" s="43"/>
      <c r="P452" s="43"/>
      <c r="Q452" s="43"/>
      <c r="R452" s="43"/>
      <c r="S452" s="43"/>
      <c r="T452" s="43"/>
      <c r="U452" s="43"/>
      <c r="V452" s="43"/>
      <c r="W452" s="43"/>
      <c r="X452" s="43"/>
      <c r="Y452" s="43"/>
      <c r="Z452" s="43"/>
      <c r="AA452" s="43"/>
      <c r="AB452" s="43"/>
      <c r="AC452" s="43"/>
    </row>
    <row r="453" spans="1:29" ht="12.75">
      <c r="A453" s="43"/>
      <c r="B453" s="43"/>
      <c r="C453" s="43"/>
      <c r="D453" s="43"/>
      <c r="E453" s="43"/>
      <c r="F453" s="43"/>
      <c r="G453" s="43"/>
      <c r="H453" s="43"/>
      <c r="I453" s="43"/>
      <c r="J453" s="44"/>
      <c r="K453" s="43"/>
      <c r="L453" s="43"/>
      <c r="M453" s="43"/>
      <c r="N453" s="43"/>
      <c r="O453" s="43"/>
      <c r="P453" s="43"/>
      <c r="Q453" s="43"/>
      <c r="R453" s="43"/>
      <c r="S453" s="43"/>
      <c r="T453" s="43"/>
      <c r="U453" s="43"/>
      <c r="V453" s="43"/>
      <c r="W453" s="43"/>
      <c r="X453" s="43"/>
      <c r="Y453" s="43"/>
      <c r="Z453" s="43"/>
      <c r="AA453" s="43"/>
      <c r="AB453" s="43"/>
      <c r="AC453" s="43"/>
    </row>
    <row r="454" spans="1:29" ht="12.75">
      <c r="A454" s="43"/>
      <c r="B454" s="43"/>
      <c r="C454" s="43"/>
      <c r="D454" s="43"/>
      <c r="E454" s="43"/>
      <c r="F454" s="43"/>
      <c r="G454" s="43"/>
      <c r="H454" s="43"/>
      <c r="I454" s="43"/>
      <c r="J454" s="44"/>
      <c r="K454" s="43"/>
      <c r="L454" s="43"/>
      <c r="M454" s="43"/>
      <c r="N454" s="43"/>
      <c r="O454" s="43"/>
      <c r="P454" s="43"/>
      <c r="Q454" s="43"/>
      <c r="R454" s="43"/>
      <c r="S454" s="43"/>
      <c r="T454" s="43"/>
      <c r="U454" s="43"/>
      <c r="V454" s="43"/>
      <c r="W454" s="43"/>
      <c r="X454" s="43"/>
      <c r="Y454" s="43"/>
      <c r="Z454" s="43"/>
      <c r="AA454" s="43"/>
      <c r="AB454" s="43"/>
      <c r="AC454" s="43"/>
    </row>
    <row r="455" spans="1:29" ht="12.75">
      <c r="A455" s="43"/>
      <c r="B455" s="43"/>
      <c r="C455" s="43"/>
      <c r="D455" s="43"/>
      <c r="E455" s="43"/>
      <c r="F455" s="43"/>
      <c r="G455" s="43"/>
      <c r="H455" s="43"/>
      <c r="I455" s="43"/>
      <c r="J455" s="44"/>
      <c r="K455" s="43"/>
      <c r="L455" s="43"/>
      <c r="M455" s="43"/>
      <c r="N455" s="43"/>
      <c r="O455" s="43"/>
      <c r="P455" s="43"/>
      <c r="Q455" s="43"/>
      <c r="R455" s="43"/>
      <c r="S455" s="43"/>
      <c r="T455" s="43"/>
      <c r="U455" s="43"/>
      <c r="V455" s="43"/>
      <c r="W455" s="43"/>
      <c r="X455" s="43"/>
      <c r="Y455" s="43"/>
      <c r="Z455" s="43"/>
      <c r="AA455" s="43"/>
      <c r="AB455" s="43"/>
      <c r="AC455" s="43"/>
    </row>
    <row r="456" spans="1:29" ht="12.75">
      <c r="A456" s="43"/>
      <c r="B456" s="43"/>
      <c r="C456" s="43"/>
      <c r="D456" s="43"/>
      <c r="E456" s="43"/>
      <c r="F456" s="43"/>
      <c r="G456" s="43"/>
      <c r="H456" s="43"/>
      <c r="I456" s="43"/>
      <c r="J456" s="44"/>
      <c r="K456" s="43"/>
      <c r="L456" s="43"/>
      <c r="M456" s="43"/>
      <c r="N456" s="43"/>
      <c r="O456" s="43"/>
      <c r="P456" s="43"/>
      <c r="Q456" s="43"/>
      <c r="R456" s="43"/>
      <c r="S456" s="43"/>
      <c r="T456" s="43"/>
      <c r="U456" s="43"/>
      <c r="V456" s="43"/>
      <c r="W456" s="43"/>
      <c r="X456" s="43"/>
      <c r="Y456" s="43"/>
      <c r="Z456" s="43"/>
      <c r="AA456" s="43"/>
      <c r="AB456" s="43"/>
      <c r="AC456" s="43"/>
    </row>
    <row r="457" spans="1:29" ht="12.75">
      <c r="A457" s="43"/>
      <c r="B457" s="43"/>
      <c r="C457" s="43"/>
      <c r="D457" s="43"/>
      <c r="E457" s="43"/>
      <c r="F457" s="43"/>
      <c r="G457" s="43"/>
      <c r="H457" s="43"/>
      <c r="I457" s="43"/>
      <c r="J457" s="44"/>
      <c r="K457" s="43"/>
      <c r="L457" s="43"/>
      <c r="M457" s="43"/>
      <c r="N457" s="43"/>
      <c r="O457" s="43"/>
      <c r="P457" s="43"/>
      <c r="Q457" s="43"/>
      <c r="R457" s="43"/>
      <c r="S457" s="43"/>
      <c r="T457" s="43"/>
      <c r="U457" s="43"/>
      <c r="V457" s="43"/>
      <c r="W457" s="43"/>
      <c r="X457" s="43"/>
      <c r="Y457" s="43"/>
      <c r="Z457" s="43"/>
      <c r="AA457" s="43"/>
      <c r="AB457" s="43"/>
      <c r="AC457" s="43"/>
    </row>
    <row r="458" spans="1:29" ht="12.75">
      <c r="A458" s="43"/>
      <c r="B458" s="43"/>
      <c r="C458" s="43"/>
      <c r="D458" s="43"/>
      <c r="E458" s="43"/>
      <c r="F458" s="43"/>
      <c r="G458" s="43"/>
      <c r="H458" s="43"/>
      <c r="I458" s="43"/>
      <c r="J458" s="44"/>
      <c r="K458" s="43"/>
      <c r="L458" s="43"/>
      <c r="M458" s="43"/>
      <c r="N458" s="43"/>
      <c r="O458" s="43"/>
      <c r="P458" s="43"/>
      <c r="Q458" s="43"/>
      <c r="R458" s="43"/>
      <c r="S458" s="43"/>
      <c r="T458" s="43"/>
      <c r="U458" s="43"/>
      <c r="V458" s="43"/>
      <c r="W458" s="43"/>
      <c r="X458" s="43"/>
      <c r="Y458" s="43"/>
      <c r="Z458" s="43"/>
      <c r="AA458" s="43"/>
      <c r="AB458" s="43"/>
      <c r="AC458" s="43"/>
    </row>
    <row r="459" spans="1:29" ht="12.75">
      <c r="A459" s="43"/>
      <c r="B459" s="43"/>
      <c r="C459" s="43"/>
      <c r="D459" s="43"/>
      <c r="E459" s="43"/>
      <c r="F459" s="43"/>
      <c r="G459" s="43"/>
      <c r="H459" s="43"/>
      <c r="I459" s="43"/>
      <c r="J459" s="44"/>
      <c r="K459" s="43"/>
      <c r="L459" s="43"/>
      <c r="M459" s="43"/>
      <c r="N459" s="43"/>
      <c r="O459" s="43"/>
      <c r="P459" s="43"/>
      <c r="Q459" s="43"/>
      <c r="R459" s="43"/>
      <c r="S459" s="43"/>
      <c r="T459" s="43"/>
      <c r="U459" s="43"/>
      <c r="V459" s="43"/>
      <c r="W459" s="43"/>
      <c r="X459" s="43"/>
      <c r="Y459" s="43"/>
      <c r="Z459" s="43"/>
      <c r="AA459" s="43"/>
      <c r="AB459" s="43"/>
      <c r="AC459" s="43"/>
    </row>
    <row r="460" spans="1:29" ht="12.75">
      <c r="A460" s="43"/>
      <c r="B460" s="43"/>
      <c r="C460" s="43"/>
      <c r="D460" s="43"/>
      <c r="E460" s="43"/>
      <c r="F460" s="43"/>
      <c r="G460" s="43"/>
      <c r="H460" s="43"/>
      <c r="I460" s="43"/>
      <c r="J460" s="44"/>
      <c r="K460" s="43"/>
      <c r="L460" s="43"/>
      <c r="M460" s="43"/>
      <c r="N460" s="43"/>
      <c r="O460" s="43"/>
      <c r="P460" s="43"/>
      <c r="Q460" s="43"/>
      <c r="R460" s="43"/>
      <c r="S460" s="43"/>
      <c r="T460" s="43"/>
      <c r="U460" s="43"/>
      <c r="V460" s="43"/>
      <c r="W460" s="43"/>
      <c r="X460" s="43"/>
      <c r="Y460" s="43"/>
      <c r="Z460" s="43"/>
      <c r="AA460" s="43"/>
      <c r="AB460" s="43"/>
      <c r="AC460" s="43"/>
    </row>
    <row r="461" spans="1:29" ht="12.75">
      <c r="A461" s="43"/>
      <c r="B461" s="43"/>
      <c r="C461" s="43"/>
      <c r="D461" s="43"/>
      <c r="E461" s="43"/>
      <c r="F461" s="43"/>
      <c r="G461" s="43"/>
      <c r="H461" s="43"/>
      <c r="I461" s="43"/>
      <c r="J461" s="44"/>
      <c r="K461" s="43"/>
      <c r="L461" s="43"/>
      <c r="M461" s="43"/>
      <c r="N461" s="43"/>
      <c r="O461" s="43"/>
      <c r="P461" s="43"/>
      <c r="Q461" s="43"/>
      <c r="R461" s="43"/>
      <c r="S461" s="43"/>
      <c r="T461" s="43"/>
      <c r="U461" s="43"/>
      <c r="V461" s="43"/>
      <c r="W461" s="43"/>
      <c r="X461" s="43"/>
      <c r="Y461" s="43"/>
      <c r="Z461" s="43"/>
      <c r="AA461" s="43"/>
      <c r="AB461" s="43"/>
      <c r="AC461" s="43"/>
    </row>
    <row r="462" spans="1:29" ht="12.75">
      <c r="A462" s="43"/>
      <c r="B462" s="43"/>
      <c r="C462" s="43"/>
      <c r="D462" s="43"/>
      <c r="E462" s="43"/>
      <c r="F462" s="43"/>
      <c r="G462" s="43"/>
      <c r="H462" s="43"/>
      <c r="I462" s="43"/>
      <c r="J462" s="44"/>
      <c r="K462" s="43"/>
      <c r="L462" s="43"/>
      <c r="M462" s="43"/>
      <c r="N462" s="43"/>
      <c r="O462" s="43"/>
      <c r="P462" s="43"/>
      <c r="Q462" s="43"/>
      <c r="R462" s="43"/>
      <c r="S462" s="43"/>
      <c r="T462" s="43"/>
      <c r="U462" s="43"/>
      <c r="V462" s="43"/>
      <c r="W462" s="43"/>
      <c r="X462" s="43"/>
      <c r="Y462" s="43"/>
      <c r="Z462" s="43"/>
      <c r="AA462" s="43"/>
      <c r="AB462" s="43"/>
      <c r="AC462" s="43"/>
    </row>
    <row r="463" spans="1:29" ht="12.75">
      <c r="A463" s="43"/>
      <c r="B463" s="43"/>
      <c r="C463" s="43"/>
      <c r="D463" s="43"/>
      <c r="E463" s="43"/>
      <c r="F463" s="43"/>
      <c r="G463" s="43"/>
      <c r="H463" s="43"/>
      <c r="I463" s="43"/>
      <c r="J463" s="44"/>
      <c r="K463" s="43"/>
      <c r="L463" s="43"/>
      <c r="M463" s="43"/>
      <c r="N463" s="43"/>
      <c r="O463" s="43"/>
      <c r="P463" s="43"/>
      <c r="Q463" s="43"/>
      <c r="R463" s="43"/>
      <c r="S463" s="43"/>
      <c r="T463" s="43"/>
      <c r="U463" s="43"/>
      <c r="V463" s="43"/>
      <c r="W463" s="43"/>
      <c r="X463" s="43"/>
      <c r="Y463" s="43"/>
      <c r="Z463" s="43"/>
      <c r="AA463" s="43"/>
      <c r="AB463" s="43"/>
      <c r="AC463" s="43"/>
    </row>
    <row r="464" spans="1:29" ht="12.75">
      <c r="A464" s="43"/>
      <c r="B464" s="43"/>
      <c r="C464" s="43"/>
      <c r="D464" s="43"/>
      <c r="E464" s="43"/>
      <c r="F464" s="43"/>
      <c r="G464" s="43"/>
      <c r="H464" s="43"/>
      <c r="I464" s="43"/>
      <c r="J464" s="44"/>
      <c r="K464" s="43"/>
      <c r="L464" s="43"/>
      <c r="M464" s="43"/>
      <c r="N464" s="43"/>
      <c r="O464" s="43"/>
      <c r="P464" s="43"/>
      <c r="Q464" s="43"/>
      <c r="R464" s="43"/>
      <c r="S464" s="43"/>
      <c r="T464" s="43"/>
      <c r="U464" s="43"/>
      <c r="V464" s="43"/>
      <c r="W464" s="43"/>
      <c r="X464" s="43"/>
      <c r="Y464" s="43"/>
      <c r="Z464" s="43"/>
      <c r="AA464" s="43"/>
      <c r="AB464" s="43"/>
      <c r="AC464" s="43"/>
    </row>
    <row r="465" spans="1:29" ht="12.75">
      <c r="A465" s="43"/>
      <c r="B465" s="43"/>
      <c r="C465" s="43"/>
      <c r="D465" s="43"/>
      <c r="E465" s="43"/>
      <c r="F465" s="43"/>
      <c r="G465" s="43"/>
      <c r="H465" s="43"/>
      <c r="I465" s="43"/>
      <c r="J465" s="44"/>
      <c r="K465" s="43"/>
      <c r="L465" s="43"/>
      <c r="M465" s="43"/>
      <c r="N465" s="43"/>
      <c r="O465" s="43"/>
      <c r="P465" s="43"/>
      <c r="Q465" s="43"/>
      <c r="R465" s="43"/>
      <c r="S465" s="43"/>
      <c r="T465" s="43"/>
      <c r="U465" s="43"/>
      <c r="V465" s="43"/>
      <c r="W465" s="43"/>
      <c r="X465" s="43"/>
      <c r="Y465" s="43"/>
      <c r="Z465" s="43"/>
      <c r="AA465" s="43"/>
      <c r="AB465" s="43"/>
      <c r="AC465" s="43"/>
    </row>
    <row r="466" spans="1:29" ht="12.75">
      <c r="A466" s="43"/>
      <c r="B466" s="43"/>
      <c r="C466" s="43"/>
      <c r="D466" s="43"/>
      <c r="E466" s="43"/>
      <c r="F466" s="43"/>
      <c r="G466" s="43"/>
      <c r="H466" s="43"/>
      <c r="I466" s="43"/>
      <c r="J466" s="44"/>
      <c r="K466" s="43"/>
      <c r="L466" s="43"/>
      <c r="M466" s="43"/>
      <c r="N466" s="43"/>
      <c r="O466" s="43"/>
      <c r="P466" s="43"/>
      <c r="Q466" s="43"/>
      <c r="R466" s="43"/>
      <c r="S466" s="43"/>
      <c r="T466" s="43"/>
      <c r="U466" s="43"/>
      <c r="V466" s="43"/>
      <c r="W466" s="43"/>
      <c r="X466" s="43"/>
      <c r="Y466" s="43"/>
      <c r="Z466" s="43"/>
      <c r="AA466" s="43"/>
      <c r="AB466" s="43"/>
      <c r="AC466" s="43"/>
    </row>
    <row r="467" spans="1:29" ht="12.75">
      <c r="A467" s="43"/>
      <c r="B467" s="43"/>
      <c r="C467" s="43"/>
      <c r="D467" s="43"/>
      <c r="E467" s="43"/>
      <c r="F467" s="43"/>
      <c r="G467" s="43"/>
      <c r="H467" s="43"/>
      <c r="I467" s="43"/>
      <c r="J467" s="44"/>
      <c r="K467" s="43"/>
      <c r="L467" s="43"/>
      <c r="M467" s="43"/>
      <c r="N467" s="43"/>
      <c r="O467" s="43"/>
      <c r="P467" s="43"/>
      <c r="Q467" s="43"/>
      <c r="R467" s="43"/>
      <c r="S467" s="43"/>
      <c r="T467" s="43"/>
      <c r="U467" s="43"/>
      <c r="V467" s="43"/>
      <c r="W467" s="43"/>
      <c r="X467" s="43"/>
      <c r="Y467" s="43"/>
      <c r="Z467" s="43"/>
      <c r="AA467" s="43"/>
      <c r="AB467" s="43"/>
      <c r="AC467" s="43"/>
    </row>
    <row r="468" spans="1:29" ht="12.75">
      <c r="A468" s="43"/>
      <c r="B468" s="43"/>
      <c r="C468" s="43"/>
      <c r="D468" s="43"/>
      <c r="E468" s="43"/>
      <c r="F468" s="43"/>
      <c r="G468" s="43"/>
      <c r="H468" s="43"/>
      <c r="I468" s="43"/>
      <c r="J468" s="44"/>
      <c r="K468" s="43"/>
      <c r="L468" s="43"/>
      <c r="M468" s="43"/>
      <c r="N468" s="43"/>
      <c r="O468" s="43"/>
      <c r="P468" s="43"/>
      <c r="Q468" s="43"/>
      <c r="R468" s="43"/>
      <c r="S468" s="43"/>
      <c r="T468" s="43"/>
      <c r="U468" s="43"/>
      <c r="V468" s="43"/>
      <c r="W468" s="43"/>
      <c r="X468" s="43"/>
      <c r="Y468" s="43"/>
      <c r="Z468" s="43"/>
      <c r="AA468" s="43"/>
      <c r="AB468" s="43"/>
      <c r="AC468" s="43"/>
    </row>
    <row r="469" spans="1:29" ht="12.75">
      <c r="A469" s="43"/>
      <c r="B469" s="43"/>
      <c r="C469" s="43"/>
      <c r="D469" s="43"/>
      <c r="E469" s="43"/>
      <c r="F469" s="43"/>
      <c r="G469" s="43"/>
      <c r="H469" s="43"/>
      <c r="I469" s="43"/>
      <c r="J469" s="44"/>
      <c r="K469" s="43"/>
      <c r="L469" s="43"/>
      <c r="M469" s="43"/>
      <c r="N469" s="43"/>
      <c r="O469" s="43"/>
      <c r="P469" s="43"/>
      <c r="Q469" s="43"/>
      <c r="R469" s="43"/>
      <c r="S469" s="43"/>
      <c r="T469" s="43"/>
      <c r="U469" s="43"/>
      <c r="V469" s="43"/>
      <c r="W469" s="43"/>
      <c r="X469" s="43"/>
      <c r="Y469" s="43"/>
      <c r="Z469" s="43"/>
      <c r="AA469" s="43"/>
      <c r="AB469" s="43"/>
      <c r="AC469" s="43"/>
    </row>
    <row r="470" spans="1:29" ht="12.75">
      <c r="A470" s="43"/>
      <c r="B470" s="43"/>
      <c r="C470" s="43"/>
      <c r="D470" s="43"/>
      <c r="E470" s="43"/>
      <c r="F470" s="43"/>
      <c r="G470" s="43"/>
      <c r="H470" s="43"/>
      <c r="I470" s="43"/>
      <c r="J470" s="44"/>
      <c r="K470" s="43"/>
      <c r="L470" s="43"/>
      <c r="M470" s="43"/>
      <c r="N470" s="43"/>
      <c r="O470" s="43"/>
      <c r="P470" s="43"/>
      <c r="Q470" s="43"/>
      <c r="R470" s="43"/>
      <c r="S470" s="43"/>
      <c r="T470" s="43"/>
      <c r="U470" s="43"/>
      <c r="V470" s="43"/>
      <c r="W470" s="43"/>
      <c r="X470" s="43"/>
      <c r="Y470" s="43"/>
      <c r="Z470" s="43"/>
      <c r="AA470" s="43"/>
      <c r="AB470" s="43"/>
      <c r="AC470" s="43"/>
    </row>
    <row r="471" spans="1:29" ht="12.75">
      <c r="A471" s="43"/>
      <c r="B471" s="43"/>
      <c r="C471" s="43"/>
      <c r="D471" s="43"/>
      <c r="E471" s="43"/>
      <c r="F471" s="43"/>
      <c r="G471" s="43"/>
      <c r="H471" s="43"/>
      <c r="I471" s="43"/>
      <c r="J471" s="44"/>
      <c r="K471" s="43"/>
      <c r="L471" s="43"/>
      <c r="M471" s="43"/>
      <c r="N471" s="43"/>
      <c r="O471" s="43"/>
      <c r="P471" s="43"/>
      <c r="Q471" s="43"/>
      <c r="R471" s="43"/>
      <c r="S471" s="43"/>
      <c r="T471" s="43"/>
      <c r="U471" s="43"/>
      <c r="V471" s="43"/>
      <c r="W471" s="43"/>
      <c r="X471" s="43"/>
      <c r="Y471" s="43"/>
      <c r="Z471" s="43"/>
      <c r="AA471" s="43"/>
      <c r="AB471" s="43"/>
      <c r="AC471" s="43"/>
    </row>
    <row r="472" spans="1:29" ht="12.75">
      <c r="A472" s="43"/>
      <c r="B472" s="43"/>
      <c r="C472" s="43"/>
      <c r="D472" s="43"/>
      <c r="E472" s="43"/>
      <c r="F472" s="43"/>
      <c r="G472" s="43"/>
      <c r="H472" s="43"/>
      <c r="I472" s="43"/>
      <c r="J472" s="44"/>
      <c r="K472" s="43"/>
      <c r="L472" s="43"/>
      <c r="M472" s="43"/>
      <c r="N472" s="43"/>
      <c r="O472" s="43"/>
      <c r="P472" s="43"/>
      <c r="Q472" s="43"/>
      <c r="R472" s="43"/>
      <c r="S472" s="43"/>
      <c r="T472" s="43"/>
      <c r="U472" s="43"/>
      <c r="V472" s="43"/>
      <c r="W472" s="43"/>
      <c r="X472" s="43"/>
      <c r="Y472" s="43"/>
      <c r="Z472" s="43"/>
      <c r="AA472" s="43"/>
      <c r="AB472" s="43"/>
      <c r="AC472" s="43"/>
    </row>
    <row r="473" spans="1:29" ht="12.75">
      <c r="A473" s="43"/>
      <c r="B473" s="43"/>
      <c r="C473" s="43"/>
      <c r="D473" s="43"/>
      <c r="E473" s="43"/>
      <c r="F473" s="43"/>
      <c r="G473" s="43"/>
      <c r="H473" s="43"/>
      <c r="I473" s="43"/>
      <c r="J473" s="44"/>
      <c r="K473" s="43"/>
      <c r="L473" s="43"/>
      <c r="M473" s="43"/>
      <c r="N473" s="43"/>
      <c r="O473" s="43"/>
      <c r="P473" s="43"/>
      <c r="Q473" s="43"/>
      <c r="R473" s="43"/>
      <c r="S473" s="43"/>
      <c r="T473" s="43"/>
      <c r="U473" s="43"/>
      <c r="V473" s="43"/>
      <c r="W473" s="43"/>
      <c r="X473" s="43"/>
      <c r="Y473" s="43"/>
      <c r="Z473" s="43"/>
      <c r="AA473" s="43"/>
      <c r="AB473" s="43"/>
      <c r="AC473" s="43"/>
    </row>
    <row r="474" spans="1:29" ht="12.75">
      <c r="A474" s="43"/>
      <c r="B474" s="43"/>
      <c r="C474" s="43"/>
      <c r="D474" s="43"/>
      <c r="E474" s="43"/>
      <c r="F474" s="43"/>
      <c r="G474" s="43"/>
      <c r="H474" s="43"/>
      <c r="I474" s="43"/>
      <c r="J474" s="44"/>
      <c r="K474" s="43"/>
      <c r="L474" s="43"/>
      <c r="M474" s="43"/>
      <c r="N474" s="43"/>
      <c r="O474" s="43"/>
      <c r="P474" s="43"/>
      <c r="Q474" s="43"/>
      <c r="R474" s="43"/>
      <c r="S474" s="43"/>
      <c r="T474" s="43"/>
      <c r="U474" s="43"/>
      <c r="V474" s="43"/>
      <c r="W474" s="43"/>
      <c r="X474" s="43"/>
      <c r="Y474" s="43"/>
      <c r="Z474" s="43"/>
      <c r="AA474" s="43"/>
      <c r="AB474" s="43"/>
      <c r="AC474" s="43"/>
    </row>
    <row r="475" spans="1:29" ht="12.75">
      <c r="A475" s="43"/>
      <c r="B475" s="43"/>
      <c r="C475" s="43"/>
      <c r="D475" s="43"/>
      <c r="E475" s="43"/>
      <c r="F475" s="43"/>
      <c r="G475" s="43"/>
      <c r="H475" s="43"/>
      <c r="I475" s="43"/>
      <c r="J475" s="44"/>
      <c r="K475" s="43"/>
      <c r="L475" s="43"/>
      <c r="M475" s="43"/>
      <c r="N475" s="43"/>
      <c r="O475" s="43"/>
      <c r="P475" s="43"/>
      <c r="Q475" s="43"/>
      <c r="R475" s="43"/>
      <c r="S475" s="43"/>
      <c r="T475" s="43"/>
      <c r="U475" s="43"/>
      <c r="V475" s="43"/>
      <c r="W475" s="43"/>
      <c r="X475" s="43"/>
      <c r="Y475" s="43"/>
      <c r="Z475" s="43"/>
      <c r="AA475" s="43"/>
      <c r="AB475" s="43"/>
      <c r="AC475" s="43"/>
    </row>
    <row r="476" spans="1:29" ht="12.75">
      <c r="A476" s="43"/>
      <c r="B476" s="43"/>
      <c r="C476" s="43"/>
      <c r="D476" s="43"/>
      <c r="E476" s="43"/>
      <c r="F476" s="43"/>
      <c r="G476" s="43"/>
      <c r="H476" s="43"/>
      <c r="I476" s="43"/>
      <c r="J476" s="44"/>
      <c r="K476" s="43"/>
      <c r="L476" s="43"/>
      <c r="M476" s="43"/>
      <c r="N476" s="43"/>
      <c r="O476" s="43"/>
      <c r="P476" s="43"/>
      <c r="Q476" s="43"/>
      <c r="R476" s="43"/>
      <c r="S476" s="43"/>
      <c r="T476" s="43"/>
      <c r="U476" s="43"/>
      <c r="V476" s="43"/>
      <c r="W476" s="43"/>
      <c r="X476" s="43"/>
      <c r="Y476" s="43"/>
      <c r="Z476" s="43"/>
      <c r="AA476" s="43"/>
      <c r="AB476" s="43"/>
      <c r="AC476" s="43"/>
    </row>
    <row r="477" spans="1:29" ht="12.75">
      <c r="A477" s="43"/>
      <c r="B477" s="43"/>
      <c r="C477" s="43"/>
      <c r="D477" s="43"/>
      <c r="E477" s="43"/>
      <c r="F477" s="43"/>
      <c r="G477" s="43"/>
      <c r="H477" s="43"/>
      <c r="I477" s="43"/>
      <c r="J477" s="44"/>
      <c r="K477" s="43"/>
      <c r="L477" s="43"/>
      <c r="M477" s="43"/>
      <c r="N477" s="43"/>
      <c r="O477" s="43"/>
      <c r="P477" s="43"/>
      <c r="Q477" s="43"/>
      <c r="R477" s="43"/>
      <c r="S477" s="43"/>
      <c r="T477" s="43"/>
      <c r="U477" s="43"/>
      <c r="V477" s="43"/>
      <c r="W477" s="43"/>
      <c r="X477" s="43"/>
      <c r="Y477" s="43"/>
      <c r="Z477" s="43"/>
      <c r="AA477" s="43"/>
      <c r="AB477" s="43"/>
      <c r="AC477" s="43"/>
    </row>
    <row r="478" spans="1:29" ht="12.75">
      <c r="A478" s="43"/>
      <c r="B478" s="43"/>
      <c r="C478" s="43"/>
      <c r="D478" s="43"/>
      <c r="E478" s="43"/>
      <c r="F478" s="43"/>
      <c r="G478" s="43"/>
      <c r="H478" s="43"/>
      <c r="I478" s="43"/>
      <c r="J478" s="44"/>
      <c r="K478" s="43"/>
      <c r="L478" s="43"/>
      <c r="M478" s="43"/>
      <c r="N478" s="43"/>
      <c r="O478" s="43"/>
      <c r="P478" s="43"/>
      <c r="Q478" s="43"/>
      <c r="R478" s="43"/>
      <c r="S478" s="43"/>
      <c r="T478" s="43"/>
      <c r="U478" s="43"/>
      <c r="V478" s="43"/>
      <c r="W478" s="43"/>
      <c r="X478" s="43"/>
      <c r="Y478" s="43"/>
      <c r="Z478" s="43"/>
      <c r="AA478" s="43"/>
      <c r="AB478" s="43"/>
      <c r="AC478" s="43"/>
    </row>
    <row r="479" spans="1:29" ht="12.75">
      <c r="A479" s="43"/>
      <c r="B479" s="43"/>
      <c r="C479" s="43"/>
      <c r="D479" s="43"/>
      <c r="E479" s="43"/>
      <c r="F479" s="43"/>
      <c r="G479" s="43"/>
      <c r="H479" s="43"/>
      <c r="I479" s="43"/>
      <c r="J479" s="44"/>
      <c r="K479" s="43"/>
      <c r="L479" s="43"/>
      <c r="M479" s="43"/>
      <c r="N479" s="43"/>
      <c r="O479" s="43"/>
      <c r="P479" s="43"/>
      <c r="Q479" s="43"/>
      <c r="R479" s="43"/>
      <c r="S479" s="43"/>
      <c r="T479" s="43"/>
      <c r="U479" s="43"/>
      <c r="V479" s="43"/>
      <c r="W479" s="43"/>
      <c r="X479" s="43"/>
      <c r="Y479" s="43"/>
      <c r="Z479" s="43"/>
      <c r="AA479" s="43"/>
      <c r="AB479" s="43"/>
      <c r="AC479" s="43"/>
    </row>
    <row r="480" spans="1:29" ht="12.75">
      <c r="A480" s="43"/>
      <c r="B480" s="43"/>
      <c r="C480" s="43"/>
      <c r="D480" s="43"/>
      <c r="E480" s="43"/>
      <c r="F480" s="43"/>
      <c r="G480" s="43"/>
      <c r="H480" s="43"/>
      <c r="I480" s="43"/>
      <c r="J480" s="44"/>
      <c r="K480" s="43"/>
      <c r="L480" s="43"/>
      <c r="M480" s="43"/>
      <c r="N480" s="43"/>
      <c r="O480" s="43"/>
      <c r="P480" s="43"/>
      <c r="Q480" s="43"/>
      <c r="R480" s="43"/>
      <c r="S480" s="43"/>
      <c r="T480" s="43"/>
      <c r="U480" s="43"/>
      <c r="V480" s="43"/>
      <c r="W480" s="43"/>
      <c r="X480" s="43"/>
      <c r="Y480" s="43"/>
      <c r="Z480" s="43"/>
      <c r="AA480" s="43"/>
      <c r="AB480" s="43"/>
      <c r="AC480" s="43"/>
    </row>
    <row r="481" spans="1:29" ht="12.75">
      <c r="A481" s="43"/>
      <c r="B481" s="43"/>
      <c r="C481" s="43"/>
      <c r="D481" s="43"/>
      <c r="E481" s="43"/>
      <c r="F481" s="43"/>
      <c r="G481" s="43"/>
      <c r="H481" s="43"/>
      <c r="I481" s="43"/>
      <c r="J481" s="44"/>
      <c r="K481" s="43"/>
      <c r="L481" s="43"/>
      <c r="M481" s="43"/>
      <c r="N481" s="43"/>
      <c r="O481" s="43"/>
      <c r="P481" s="43"/>
      <c r="Q481" s="43"/>
      <c r="R481" s="43"/>
      <c r="S481" s="43"/>
      <c r="T481" s="43"/>
      <c r="U481" s="43"/>
      <c r="V481" s="43"/>
      <c r="W481" s="43"/>
      <c r="X481" s="43"/>
      <c r="Y481" s="43"/>
      <c r="Z481" s="43"/>
      <c r="AA481" s="43"/>
      <c r="AB481" s="43"/>
      <c r="AC481" s="43"/>
    </row>
    <row r="482" spans="1:29" ht="12.75">
      <c r="A482" s="43"/>
      <c r="B482" s="43"/>
      <c r="C482" s="43"/>
      <c r="D482" s="43"/>
      <c r="E482" s="43"/>
      <c r="F482" s="43"/>
      <c r="G482" s="43"/>
      <c r="H482" s="43"/>
      <c r="I482" s="43"/>
      <c r="J482" s="44"/>
      <c r="K482" s="43"/>
      <c r="L482" s="43"/>
      <c r="M482" s="43"/>
      <c r="N482" s="43"/>
      <c r="O482" s="43"/>
      <c r="P482" s="43"/>
      <c r="Q482" s="43"/>
      <c r="R482" s="43"/>
      <c r="S482" s="43"/>
      <c r="T482" s="43"/>
      <c r="U482" s="43"/>
      <c r="V482" s="43"/>
      <c r="W482" s="43"/>
      <c r="X482" s="43"/>
      <c r="Y482" s="43"/>
      <c r="Z482" s="43"/>
      <c r="AA482" s="43"/>
      <c r="AB482" s="43"/>
      <c r="AC482" s="43"/>
    </row>
    <row r="483" spans="1:29" ht="12.75">
      <c r="A483" s="43"/>
      <c r="B483" s="43"/>
      <c r="C483" s="43"/>
      <c r="D483" s="43"/>
      <c r="E483" s="43"/>
      <c r="F483" s="43"/>
      <c r="G483" s="43"/>
      <c r="H483" s="43"/>
      <c r="I483" s="43"/>
      <c r="J483" s="44"/>
      <c r="K483" s="43"/>
      <c r="L483" s="43"/>
      <c r="M483" s="43"/>
      <c r="N483" s="43"/>
      <c r="O483" s="43"/>
      <c r="P483" s="43"/>
      <c r="Q483" s="43"/>
      <c r="R483" s="43"/>
      <c r="S483" s="43"/>
      <c r="T483" s="43"/>
      <c r="U483" s="43"/>
      <c r="V483" s="43"/>
      <c r="W483" s="43"/>
      <c r="X483" s="43"/>
      <c r="Y483" s="43"/>
      <c r="Z483" s="43"/>
      <c r="AA483" s="43"/>
      <c r="AB483" s="43"/>
      <c r="AC483" s="43"/>
    </row>
    <row r="484" spans="1:29" ht="12.75">
      <c r="A484" s="43"/>
      <c r="B484" s="43"/>
      <c r="C484" s="43"/>
      <c r="D484" s="43"/>
      <c r="E484" s="43"/>
      <c r="F484" s="43"/>
      <c r="G484" s="43"/>
      <c r="H484" s="43"/>
      <c r="I484" s="43"/>
      <c r="J484" s="44"/>
      <c r="K484" s="43"/>
      <c r="L484" s="43"/>
      <c r="M484" s="43"/>
      <c r="N484" s="43"/>
      <c r="O484" s="43"/>
      <c r="P484" s="43"/>
      <c r="Q484" s="43"/>
      <c r="R484" s="43"/>
      <c r="S484" s="43"/>
      <c r="T484" s="43"/>
      <c r="U484" s="43"/>
      <c r="V484" s="43"/>
      <c r="W484" s="43"/>
      <c r="X484" s="43"/>
      <c r="Y484" s="43"/>
      <c r="Z484" s="43"/>
      <c r="AA484" s="43"/>
      <c r="AB484" s="43"/>
      <c r="AC484" s="43"/>
    </row>
    <row r="485" spans="1:29" ht="12.75">
      <c r="A485" s="43"/>
      <c r="B485" s="43"/>
      <c r="C485" s="43"/>
      <c r="D485" s="43"/>
      <c r="E485" s="43"/>
      <c r="F485" s="43"/>
      <c r="G485" s="43"/>
      <c r="H485" s="43"/>
      <c r="I485" s="43"/>
      <c r="J485" s="44"/>
      <c r="K485" s="43"/>
      <c r="L485" s="43"/>
      <c r="M485" s="43"/>
      <c r="N485" s="43"/>
      <c r="O485" s="43"/>
      <c r="P485" s="43"/>
      <c r="Q485" s="43"/>
      <c r="R485" s="43"/>
      <c r="S485" s="43"/>
      <c r="T485" s="43"/>
      <c r="U485" s="43"/>
      <c r="V485" s="43"/>
      <c r="W485" s="43"/>
      <c r="X485" s="43"/>
      <c r="Y485" s="43"/>
      <c r="Z485" s="43"/>
      <c r="AA485" s="43"/>
      <c r="AB485" s="43"/>
      <c r="AC485" s="43"/>
    </row>
    <row r="486" spans="1:29" ht="12.75">
      <c r="A486" s="43"/>
      <c r="B486" s="43"/>
      <c r="C486" s="43"/>
      <c r="D486" s="43"/>
      <c r="E486" s="43"/>
      <c r="F486" s="43"/>
      <c r="G486" s="43"/>
      <c r="H486" s="43"/>
      <c r="I486" s="43"/>
      <c r="J486" s="44"/>
      <c r="K486" s="43"/>
      <c r="L486" s="43"/>
      <c r="M486" s="43"/>
      <c r="N486" s="43"/>
      <c r="O486" s="43"/>
      <c r="P486" s="43"/>
      <c r="Q486" s="43"/>
      <c r="R486" s="43"/>
      <c r="S486" s="43"/>
      <c r="T486" s="43"/>
      <c r="U486" s="43"/>
      <c r="V486" s="43"/>
      <c r="W486" s="43"/>
      <c r="X486" s="43"/>
      <c r="Y486" s="43"/>
      <c r="Z486" s="43"/>
      <c r="AA486" s="43"/>
      <c r="AB486" s="43"/>
      <c r="AC486" s="43"/>
    </row>
    <row r="487" spans="1:29" ht="12.75">
      <c r="A487" s="43"/>
      <c r="B487" s="43"/>
      <c r="C487" s="43"/>
      <c r="D487" s="43"/>
      <c r="E487" s="43"/>
      <c r="F487" s="43"/>
      <c r="G487" s="43"/>
      <c r="H487" s="43"/>
      <c r="I487" s="43"/>
      <c r="J487" s="44"/>
      <c r="K487" s="43"/>
      <c r="L487" s="43"/>
      <c r="M487" s="43"/>
      <c r="N487" s="43"/>
      <c r="O487" s="43"/>
      <c r="P487" s="43"/>
      <c r="Q487" s="43"/>
      <c r="R487" s="43"/>
      <c r="S487" s="43"/>
      <c r="T487" s="43"/>
      <c r="U487" s="43"/>
      <c r="V487" s="43"/>
      <c r="W487" s="43"/>
      <c r="X487" s="43"/>
      <c r="Y487" s="43"/>
      <c r="Z487" s="43"/>
      <c r="AA487" s="43"/>
      <c r="AB487" s="43"/>
      <c r="AC487" s="43"/>
    </row>
    <row r="488" spans="1:29" ht="12.75">
      <c r="A488" s="43"/>
      <c r="B488" s="43"/>
      <c r="C488" s="43"/>
      <c r="D488" s="43"/>
      <c r="E488" s="43"/>
      <c r="F488" s="43"/>
      <c r="G488" s="43"/>
      <c r="H488" s="43"/>
      <c r="I488" s="43"/>
      <c r="J488" s="44"/>
      <c r="K488" s="43"/>
      <c r="L488" s="43"/>
      <c r="M488" s="43"/>
      <c r="N488" s="43"/>
      <c r="O488" s="43"/>
      <c r="P488" s="43"/>
      <c r="Q488" s="43"/>
      <c r="R488" s="43"/>
      <c r="S488" s="43"/>
      <c r="T488" s="43"/>
      <c r="U488" s="43"/>
      <c r="V488" s="43"/>
      <c r="W488" s="43"/>
      <c r="X488" s="43"/>
      <c r="Y488" s="43"/>
      <c r="Z488" s="43"/>
      <c r="AA488" s="43"/>
      <c r="AB488" s="43"/>
      <c r="AC488" s="43"/>
    </row>
    <row r="489" spans="1:29" ht="12.75">
      <c r="A489" s="43"/>
      <c r="B489" s="43"/>
      <c r="C489" s="43"/>
      <c r="D489" s="43"/>
      <c r="E489" s="43"/>
      <c r="F489" s="43"/>
      <c r="G489" s="43"/>
      <c r="H489" s="43"/>
      <c r="I489" s="43"/>
      <c r="J489" s="44"/>
      <c r="K489" s="43"/>
      <c r="L489" s="43"/>
      <c r="M489" s="43"/>
      <c r="N489" s="43"/>
      <c r="O489" s="43"/>
      <c r="P489" s="43"/>
      <c r="Q489" s="43"/>
      <c r="R489" s="43"/>
      <c r="S489" s="43"/>
      <c r="T489" s="43"/>
      <c r="U489" s="43"/>
      <c r="V489" s="43"/>
      <c r="W489" s="43"/>
      <c r="X489" s="43"/>
      <c r="Y489" s="43"/>
      <c r="Z489" s="43"/>
      <c r="AA489" s="43"/>
      <c r="AB489" s="43"/>
      <c r="AC489" s="43"/>
    </row>
    <row r="490" spans="1:29" ht="12.75">
      <c r="A490" s="43"/>
      <c r="B490" s="43"/>
      <c r="C490" s="43"/>
      <c r="D490" s="43"/>
      <c r="E490" s="43"/>
      <c r="F490" s="43"/>
      <c r="G490" s="43"/>
      <c r="H490" s="43"/>
      <c r="I490" s="43"/>
      <c r="J490" s="44"/>
      <c r="K490" s="43"/>
      <c r="L490" s="43"/>
      <c r="M490" s="43"/>
      <c r="N490" s="43"/>
      <c r="O490" s="43"/>
      <c r="P490" s="43"/>
      <c r="Q490" s="43"/>
      <c r="R490" s="43"/>
      <c r="S490" s="43"/>
      <c r="T490" s="43"/>
      <c r="U490" s="43"/>
      <c r="V490" s="43"/>
      <c r="W490" s="43"/>
      <c r="X490" s="43"/>
      <c r="Y490" s="43"/>
      <c r="Z490" s="43"/>
      <c r="AA490" s="43"/>
      <c r="AB490" s="43"/>
      <c r="AC490" s="43"/>
    </row>
    <row r="491" spans="1:29" ht="12.75">
      <c r="A491" s="43"/>
      <c r="B491" s="43"/>
      <c r="C491" s="43"/>
      <c r="D491" s="43"/>
      <c r="E491" s="43"/>
      <c r="F491" s="43"/>
      <c r="G491" s="43"/>
      <c r="H491" s="43"/>
      <c r="I491" s="43"/>
      <c r="J491" s="44"/>
      <c r="K491" s="43"/>
      <c r="L491" s="43"/>
      <c r="M491" s="43"/>
      <c r="N491" s="43"/>
      <c r="O491" s="43"/>
      <c r="P491" s="43"/>
      <c r="Q491" s="43"/>
      <c r="R491" s="43"/>
      <c r="S491" s="43"/>
      <c r="T491" s="43"/>
      <c r="U491" s="43"/>
      <c r="V491" s="43"/>
      <c r="W491" s="43"/>
      <c r="X491" s="43"/>
      <c r="Y491" s="43"/>
      <c r="Z491" s="43"/>
      <c r="AA491" s="43"/>
      <c r="AB491" s="43"/>
      <c r="AC491" s="43"/>
    </row>
    <row r="492" spans="1:29" ht="12.75">
      <c r="A492" s="43"/>
      <c r="B492" s="43"/>
      <c r="C492" s="43"/>
      <c r="D492" s="43"/>
      <c r="E492" s="43"/>
      <c r="F492" s="43"/>
      <c r="G492" s="43"/>
      <c r="H492" s="43"/>
      <c r="I492" s="43"/>
      <c r="J492" s="44"/>
      <c r="K492" s="43"/>
      <c r="L492" s="43"/>
      <c r="M492" s="43"/>
      <c r="N492" s="43"/>
      <c r="O492" s="43"/>
      <c r="P492" s="43"/>
      <c r="Q492" s="43"/>
      <c r="R492" s="43"/>
      <c r="S492" s="43"/>
      <c r="T492" s="43"/>
      <c r="U492" s="43"/>
      <c r="V492" s="43"/>
      <c r="W492" s="43"/>
      <c r="X492" s="43"/>
      <c r="Y492" s="43"/>
      <c r="Z492" s="43"/>
      <c r="AA492" s="43"/>
      <c r="AB492" s="43"/>
      <c r="AC492" s="43"/>
    </row>
    <row r="493" spans="1:29" ht="12.75">
      <c r="A493" s="43"/>
      <c r="B493" s="43"/>
      <c r="C493" s="43"/>
      <c r="D493" s="43"/>
      <c r="E493" s="43"/>
      <c r="F493" s="43"/>
      <c r="G493" s="43"/>
      <c r="H493" s="43"/>
      <c r="I493" s="43"/>
      <c r="J493" s="44"/>
      <c r="K493" s="43"/>
      <c r="L493" s="43"/>
      <c r="M493" s="43"/>
      <c r="N493" s="43"/>
      <c r="O493" s="43"/>
      <c r="P493" s="43"/>
      <c r="Q493" s="43"/>
      <c r="R493" s="43"/>
      <c r="S493" s="43"/>
      <c r="T493" s="43"/>
      <c r="U493" s="43"/>
      <c r="V493" s="43"/>
      <c r="W493" s="43"/>
      <c r="X493" s="43"/>
      <c r="Y493" s="43"/>
      <c r="Z493" s="43"/>
      <c r="AA493" s="43"/>
      <c r="AB493" s="43"/>
      <c r="AC493" s="43"/>
    </row>
    <row r="494" spans="1:29" ht="12.75">
      <c r="A494" s="43"/>
      <c r="B494" s="43"/>
      <c r="C494" s="43"/>
      <c r="D494" s="43"/>
      <c r="E494" s="43"/>
      <c r="F494" s="43"/>
      <c r="G494" s="43"/>
      <c r="H494" s="43"/>
      <c r="I494" s="43"/>
      <c r="J494" s="44"/>
      <c r="K494" s="43"/>
      <c r="L494" s="43"/>
      <c r="M494" s="43"/>
      <c r="N494" s="43"/>
      <c r="O494" s="43"/>
      <c r="P494" s="43"/>
      <c r="Q494" s="43"/>
      <c r="R494" s="43"/>
      <c r="S494" s="43"/>
      <c r="T494" s="43"/>
      <c r="U494" s="43"/>
      <c r="V494" s="43"/>
      <c r="W494" s="43"/>
      <c r="X494" s="43"/>
      <c r="Y494" s="43"/>
      <c r="Z494" s="43"/>
      <c r="AA494" s="43"/>
      <c r="AB494" s="43"/>
      <c r="AC494" s="43"/>
    </row>
    <row r="495" spans="1:29" ht="12.75">
      <c r="A495" s="43"/>
      <c r="B495" s="43"/>
      <c r="C495" s="43"/>
      <c r="D495" s="43"/>
      <c r="E495" s="43"/>
      <c r="F495" s="43"/>
      <c r="G495" s="43"/>
      <c r="H495" s="43"/>
      <c r="I495" s="43"/>
      <c r="J495" s="44"/>
      <c r="K495" s="43"/>
      <c r="L495" s="43"/>
      <c r="M495" s="43"/>
      <c r="N495" s="43"/>
      <c r="O495" s="43"/>
      <c r="P495" s="43"/>
      <c r="Q495" s="43"/>
      <c r="R495" s="43"/>
      <c r="S495" s="43"/>
      <c r="T495" s="43"/>
      <c r="U495" s="43"/>
      <c r="V495" s="43"/>
      <c r="W495" s="43"/>
      <c r="X495" s="43"/>
      <c r="Y495" s="43"/>
      <c r="Z495" s="43"/>
      <c r="AA495" s="43"/>
      <c r="AB495" s="43"/>
      <c r="AC495" s="43"/>
    </row>
    <row r="496" spans="1:29" ht="12.75">
      <c r="A496" s="43"/>
      <c r="B496" s="43"/>
      <c r="C496" s="43"/>
      <c r="D496" s="43"/>
      <c r="E496" s="43"/>
      <c r="F496" s="43"/>
      <c r="G496" s="43"/>
      <c r="H496" s="43"/>
      <c r="I496" s="43"/>
      <c r="J496" s="44"/>
      <c r="K496" s="43"/>
      <c r="L496" s="43"/>
      <c r="M496" s="43"/>
      <c r="N496" s="43"/>
      <c r="O496" s="43"/>
      <c r="P496" s="43"/>
      <c r="Q496" s="43"/>
      <c r="R496" s="43"/>
      <c r="S496" s="43"/>
      <c r="T496" s="43"/>
      <c r="U496" s="43"/>
      <c r="V496" s="43"/>
      <c r="W496" s="43"/>
      <c r="X496" s="43"/>
      <c r="Y496" s="43"/>
      <c r="Z496" s="43"/>
      <c r="AA496" s="43"/>
      <c r="AB496" s="43"/>
      <c r="AC496" s="43"/>
    </row>
    <row r="497" spans="1:29" ht="12.75">
      <c r="A497" s="43"/>
      <c r="B497" s="43"/>
      <c r="C497" s="43"/>
      <c r="D497" s="43"/>
      <c r="E497" s="43"/>
      <c r="F497" s="43"/>
      <c r="G497" s="43"/>
      <c r="H497" s="43"/>
      <c r="I497" s="43"/>
      <c r="J497" s="44"/>
      <c r="K497" s="43"/>
      <c r="L497" s="43"/>
      <c r="M497" s="43"/>
      <c r="N497" s="43"/>
      <c r="O497" s="43"/>
      <c r="P497" s="43"/>
      <c r="Q497" s="43"/>
      <c r="R497" s="43"/>
      <c r="S497" s="43"/>
      <c r="T497" s="43"/>
      <c r="U497" s="43"/>
      <c r="V497" s="43"/>
      <c r="W497" s="43"/>
      <c r="X497" s="43"/>
      <c r="Y497" s="43"/>
      <c r="Z497" s="43"/>
      <c r="AA497" s="43"/>
      <c r="AB497" s="43"/>
      <c r="AC497" s="43"/>
    </row>
    <row r="498" spans="1:29" ht="12.75">
      <c r="A498" s="43"/>
      <c r="B498" s="43"/>
      <c r="C498" s="43"/>
      <c r="D498" s="43"/>
      <c r="E498" s="43"/>
      <c r="F498" s="43"/>
      <c r="G498" s="43"/>
      <c r="H498" s="43"/>
      <c r="I498" s="43"/>
      <c r="J498" s="44"/>
      <c r="K498" s="43"/>
      <c r="L498" s="43"/>
      <c r="M498" s="43"/>
      <c r="N498" s="43"/>
      <c r="O498" s="43"/>
      <c r="P498" s="43"/>
      <c r="Q498" s="43"/>
      <c r="R498" s="43"/>
      <c r="S498" s="43"/>
      <c r="T498" s="43"/>
      <c r="U498" s="43"/>
      <c r="V498" s="43"/>
      <c r="W498" s="43"/>
      <c r="X498" s="43"/>
      <c r="Y498" s="43"/>
      <c r="Z498" s="43"/>
      <c r="AA498" s="43"/>
      <c r="AB498" s="43"/>
      <c r="AC498" s="43"/>
    </row>
    <row r="499" spans="1:29" ht="12.75">
      <c r="A499" s="43"/>
      <c r="B499" s="43"/>
      <c r="C499" s="43"/>
      <c r="D499" s="43"/>
      <c r="E499" s="43"/>
      <c r="F499" s="43"/>
      <c r="G499" s="43"/>
      <c r="H499" s="43"/>
      <c r="I499" s="43"/>
      <c r="J499" s="44"/>
      <c r="K499" s="43"/>
      <c r="L499" s="43"/>
      <c r="M499" s="43"/>
      <c r="N499" s="43"/>
      <c r="O499" s="43"/>
      <c r="P499" s="43"/>
      <c r="Q499" s="43"/>
      <c r="R499" s="43"/>
      <c r="S499" s="43"/>
      <c r="T499" s="43"/>
      <c r="U499" s="43"/>
      <c r="V499" s="43"/>
      <c r="W499" s="43"/>
      <c r="X499" s="43"/>
      <c r="Y499" s="43"/>
      <c r="Z499" s="43"/>
      <c r="AA499" s="43"/>
      <c r="AB499" s="43"/>
      <c r="AC499" s="43"/>
    </row>
    <row r="500" spans="1:29" ht="12.75">
      <c r="A500" s="43"/>
      <c r="B500" s="43"/>
      <c r="C500" s="43"/>
      <c r="D500" s="43"/>
      <c r="E500" s="43"/>
      <c r="F500" s="43"/>
      <c r="G500" s="43"/>
      <c r="H500" s="43"/>
      <c r="I500" s="43"/>
      <c r="J500" s="44"/>
      <c r="K500" s="43"/>
      <c r="L500" s="43"/>
      <c r="M500" s="43"/>
      <c r="N500" s="43"/>
      <c r="O500" s="43"/>
      <c r="P500" s="43"/>
      <c r="Q500" s="43"/>
      <c r="R500" s="43"/>
      <c r="S500" s="43"/>
      <c r="T500" s="43"/>
      <c r="U500" s="43"/>
      <c r="V500" s="43"/>
      <c r="W500" s="43"/>
      <c r="X500" s="43"/>
      <c r="Y500" s="43"/>
      <c r="Z500" s="43"/>
      <c r="AA500" s="43"/>
      <c r="AB500" s="43"/>
      <c r="AC500" s="43"/>
    </row>
    <row r="501" spans="1:29" ht="12.75">
      <c r="A501" s="43"/>
      <c r="B501" s="43"/>
      <c r="C501" s="43"/>
      <c r="D501" s="43"/>
      <c r="E501" s="43"/>
      <c r="F501" s="43"/>
      <c r="G501" s="43"/>
      <c r="H501" s="43"/>
      <c r="I501" s="43"/>
      <c r="J501" s="44"/>
      <c r="K501" s="43"/>
      <c r="L501" s="43"/>
      <c r="M501" s="43"/>
      <c r="N501" s="43"/>
      <c r="O501" s="43"/>
      <c r="P501" s="43"/>
      <c r="Q501" s="43"/>
      <c r="R501" s="43"/>
      <c r="S501" s="43"/>
      <c r="T501" s="43"/>
      <c r="U501" s="43"/>
      <c r="V501" s="43"/>
      <c r="W501" s="43"/>
      <c r="X501" s="43"/>
      <c r="Y501" s="43"/>
      <c r="Z501" s="43"/>
      <c r="AA501" s="43"/>
      <c r="AB501" s="43"/>
      <c r="AC501" s="43"/>
    </row>
    <row r="502" spans="1:29" ht="12.75">
      <c r="A502" s="43"/>
      <c r="B502" s="43"/>
      <c r="C502" s="43"/>
      <c r="D502" s="43"/>
      <c r="E502" s="43"/>
      <c r="F502" s="43"/>
      <c r="G502" s="43"/>
      <c r="H502" s="43"/>
      <c r="I502" s="43"/>
      <c r="J502" s="44"/>
      <c r="K502" s="43"/>
      <c r="L502" s="43"/>
      <c r="M502" s="43"/>
      <c r="N502" s="43"/>
      <c r="O502" s="43"/>
      <c r="P502" s="43"/>
      <c r="Q502" s="43"/>
      <c r="R502" s="43"/>
      <c r="S502" s="43"/>
      <c r="T502" s="43"/>
      <c r="U502" s="43"/>
      <c r="V502" s="43"/>
      <c r="W502" s="43"/>
      <c r="X502" s="43"/>
      <c r="Y502" s="43"/>
      <c r="Z502" s="43"/>
      <c r="AA502" s="43"/>
      <c r="AB502" s="43"/>
      <c r="AC502" s="43"/>
    </row>
    <row r="503" spans="1:29" ht="12.75">
      <c r="A503" s="43"/>
      <c r="B503" s="43"/>
      <c r="C503" s="43"/>
      <c r="D503" s="43"/>
      <c r="E503" s="43"/>
      <c r="F503" s="43"/>
      <c r="G503" s="43"/>
      <c r="H503" s="43"/>
      <c r="I503" s="43"/>
      <c r="J503" s="44"/>
      <c r="K503" s="43"/>
      <c r="L503" s="43"/>
      <c r="M503" s="43"/>
      <c r="N503" s="43"/>
      <c r="O503" s="43"/>
      <c r="P503" s="43"/>
      <c r="Q503" s="43"/>
      <c r="R503" s="43"/>
      <c r="S503" s="43"/>
      <c r="T503" s="43"/>
      <c r="U503" s="43"/>
      <c r="V503" s="43"/>
      <c r="W503" s="43"/>
      <c r="X503" s="43"/>
      <c r="Y503" s="43"/>
      <c r="Z503" s="43"/>
      <c r="AA503" s="43"/>
      <c r="AB503" s="43"/>
      <c r="AC503" s="43"/>
    </row>
    <row r="504" spans="1:29" ht="12.75">
      <c r="A504" s="43"/>
      <c r="B504" s="43"/>
      <c r="C504" s="43"/>
      <c r="D504" s="43"/>
      <c r="E504" s="43"/>
      <c r="F504" s="43"/>
      <c r="G504" s="43"/>
      <c r="H504" s="43"/>
      <c r="I504" s="43"/>
      <c r="J504" s="44"/>
      <c r="K504" s="43"/>
      <c r="L504" s="43"/>
      <c r="M504" s="43"/>
      <c r="N504" s="43"/>
      <c r="O504" s="43"/>
      <c r="P504" s="43"/>
      <c r="Q504" s="43"/>
      <c r="R504" s="43"/>
      <c r="S504" s="43"/>
      <c r="T504" s="43"/>
      <c r="U504" s="43"/>
      <c r="V504" s="43"/>
      <c r="W504" s="43"/>
      <c r="X504" s="43"/>
      <c r="Y504" s="43"/>
      <c r="Z504" s="43"/>
      <c r="AA504" s="43"/>
      <c r="AB504" s="43"/>
      <c r="AC504" s="43"/>
    </row>
    <row r="505" spans="1:29" ht="12.75">
      <c r="A505" s="43"/>
      <c r="B505" s="43"/>
      <c r="C505" s="43"/>
      <c r="D505" s="43"/>
      <c r="E505" s="43"/>
      <c r="F505" s="43"/>
      <c r="G505" s="43"/>
      <c r="H505" s="43"/>
      <c r="I505" s="43"/>
      <c r="J505" s="44"/>
      <c r="K505" s="43"/>
      <c r="L505" s="43"/>
      <c r="M505" s="43"/>
      <c r="N505" s="43"/>
      <c r="O505" s="43"/>
      <c r="P505" s="43"/>
      <c r="Q505" s="43"/>
      <c r="R505" s="43"/>
      <c r="S505" s="43"/>
      <c r="T505" s="43"/>
      <c r="U505" s="43"/>
      <c r="V505" s="43"/>
      <c r="W505" s="43"/>
      <c r="X505" s="43"/>
      <c r="Y505" s="43"/>
      <c r="Z505" s="43"/>
      <c r="AA505" s="43"/>
      <c r="AB505" s="43"/>
      <c r="AC505" s="43"/>
    </row>
    <row r="506" spans="1:29" ht="12.75">
      <c r="A506" s="43"/>
      <c r="B506" s="43"/>
      <c r="C506" s="43"/>
      <c r="D506" s="43"/>
      <c r="E506" s="43"/>
      <c r="F506" s="43"/>
      <c r="G506" s="43"/>
      <c r="H506" s="43"/>
      <c r="I506" s="43"/>
      <c r="J506" s="44"/>
      <c r="K506" s="43"/>
      <c r="L506" s="43"/>
      <c r="M506" s="43"/>
      <c r="N506" s="43"/>
      <c r="O506" s="43"/>
      <c r="P506" s="43"/>
      <c r="Q506" s="43"/>
      <c r="R506" s="43"/>
      <c r="S506" s="43"/>
      <c r="T506" s="43"/>
      <c r="U506" s="43"/>
      <c r="V506" s="43"/>
      <c r="W506" s="43"/>
      <c r="X506" s="43"/>
      <c r="Y506" s="43"/>
      <c r="Z506" s="43"/>
      <c r="AA506" s="43"/>
      <c r="AB506" s="43"/>
      <c r="AC506" s="43"/>
    </row>
    <row r="507" spans="1:29" ht="12.75">
      <c r="A507" s="43"/>
      <c r="B507" s="43"/>
      <c r="C507" s="43"/>
      <c r="D507" s="43"/>
      <c r="E507" s="43"/>
      <c r="F507" s="43"/>
      <c r="G507" s="43"/>
      <c r="H507" s="43"/>
      <c r="I507" s="43"/>
      <c r="J507" s="44"/>
      <c r="K507" s="43"/>
      <c r="L507" s="43"/>
      <c r="M507" s="43"/>
      <c r="N507" s="43"/>
      <c r="O507" s="43"/>
      <c r="P507" s="43"/>
      <c r="Q507" s="43"/>
      <c r="R507" s="43"/>
      <c r="S507" s="43"/>
      <c r="T507" s="43"/>
      <c r="U507" s="43"/>
      <c r="V507" s="43"/>
      <c r="W507" s="43"/>
      <c r="X507" s="43"/>
      <c r="Y507" s="43"/>
      <c r="Z507" s="43"/>
      <c r="AA507" s="43"/>
      <c r="AB507" s="43"/>
      <c r="AC507" s="43"/>
    </row>
    <row r="508" spans="1:29" ht="12.75">
      <c r="A508" s="43"/>
      <c r="B508" s="43"/>
      <c r="C508" s="43"/>
      <c r="D508" s="43"/>
      <c r="E508" s="43"/>
      <c r="F508" s="43"/>
      <c r="G508" s="43"/>
      <c r="H508" s="43"/>
      <c r="I508" s="43"/>
      <c r="J508" s="44"/>
      <c r="K508" s="43"/>
      <c r="L508" s="43"/>
      <c r="M508" s="43"/>
      <c r="N508" s="43"/>
      <c r="O508" s="43"/>
      <c r="P508" s="43"/>
      <c r="Q508" s="43"/>
      <c r="R508" s="43"/>
      <c r="S508" s="43"/>
      <c r="T508" s="43"/>
      <c r="U508" s="43"/>
      <c r="V508" s="43"/>
      <c r="W508" s="43"/>
      <c r="X508" s="43"/>
      <c r="Y508" s="43"/>
      <c r="Z508" s="43"/>
      <c r="AA508" s="43"/>
      <c r="AB508" s="43"/>
      <c r="AC508" s="43"/>
    </row>
    <row r="509" spans="1:29" ht="12.75">
      <c r="A509" s="43"/>
      <c r="B509" s="43"/>
      <c r="C509" s="43"/>
      <c r="D509" s="43"/>
      <c r="E509" s="43"/>
      <c r="F509" s="43"/>
      <c r="G509" s="43"/>
      <c r="H509" s="43"/>
      <c r="I509" s="43"/>
      <c r="J509" s="44"/>
      <c r="K509" s="43"/>
      <c r="L509" s="43"/>
      <c r="M509" s="43"/>
      <c r="N509" s="43"/>
      <c r="O509" s="43"/>
      <c r="P509" s="43"/>
      <c r="Q509" s="43"/>
      <c r="R509" s="43"/>
      <c r="S509" s="43"/>
      <c r="T509" s="43"/>
      <c r="U509" s="43"/>
      <c r="V509" s="43"/>
      <c r="W509" s="43"/>
      <c r="X509" s="43"/>
      <c r="Y509" s="43"/>
      <c r="Z509" s="43"/>
      <c r="AA509" s="43"/>
      <c r="AB509" s="43"/>
      <c r="AC509" s="43"/>
    </row>
    <row r="510" spans="1:29" ht="12.75">
      <c r="A510" s="43"/>
      <c r="B510" s="43"/>
      <c r="C510" s="43"/>
      <c r="D510" s="43"/>
      <c r="E510" s="43"/>
      <c r="F510" s="43"/>
      <c r="G510" s="43"/>
      <c r="H510" s="43"/>
      <c r="I510" s="43"/>
      <c r="J510" s="44"/>
      <c r="K510" s="43"/>
      <c r="L510" s="43"/>
      <c r="M510" s="43"/>
      <c r="N510" s="43"/>
      <c r="O510" s="43"/>
      <c r="P510" s="43"/>
      <c r="Q510" s="43"/>
      <c r="R510" s="43"/>
      <c r="S510" s="43"/>
      <c r="T510" s="43"/>
      <c r="U510" s="43"/>
      <c r="V510" s="43"/>
      <c r="W510" s="43"/>
      <c r="X510" s="43"/>
      <c r="Y510" s="43"/>
      <c r="Z510" s="43"/>
      <c r="AA510" s="43"/>
      <c r="AB510" s="43"/>
      <c r="AC510" s="43"/>
    </row>
    <row r="511" spans="1:29" ht="12.75">
      <c r="A511" s="43"/>
      <c r="B511" s="43"/>
      <c r="C511" s="43"/>
      <c r="D511" s="43"/>
      <c r="E511" s="43"/>
      <c r="F511" s="43"/>
      <c r="G511" s="43"/>
      <c r="H511" s="43"/>
      <c r="I511" s="43"/>
      <c r="J511" s="44"/>
      <c r="K511" s="43"/>
      <c r="L511" s="43"/>
      <c r="M511" s="43"/>
      <c r="N511" s="43"/>
      <c r="O511" s="43"/>
      <c r="P511" s="43"/>
      <c r="Q511" s="43"/>
      <c r="R511" s="43"/>
      <c r="S511" s="43"/>
      <c r="T511" s="43"/>
      <c r="U511" s="43"/>
      <c r="V511" s="43"/>
      <c r="W511" s="43"/>
      <c r="X511" s="43"/>
      <c r="Y511" s="43"/>
      <c r="Z511" s="43"/>
      <c r="AA511" s="43"/>
      <c r="AB511" s="43"/>
      <c r="AC511" s="43"/>
    </row>
    <row r="512" spans="1:29" ht="12.75">
      <c r="A512" s="43"/>
      <c r="B512" s="43"/>
      <c r="C512" s="43"/>
      <c r="D512" s="43"/>
      <c r="E512" s="43"/>
      <c r="F512" s="43"/>
      <c r="G512" s="43"/>
      <c r="H512" s="43"/>
      <c r="I512" s="43"/>
      <c r="J512" s="44"/>
      <c r="K512" s="43"/>
      <c r="L512" s="43"/>
      <c r="M512" s="43"/>
      <c r="N512" s="43"/>
      <c r="O512" s="43"/>
      <c r="P512" s="43"/>
      <c r="Q512" s="43"/>
      <c r="R512" s="43"/>
      <c r="S512" s="43"/>
      <c r="T512" s="43"/>
      <c r="U512" s="43"/>
      <c r="V512" s="43"/>
      <c r="W512" s="43"/>
      <c r="X512" s="43"/>
      <c r="Y512" s="43"/>
      <c r="Z512" s="43"/>
      <c r="AA512" s="43"/>
      <c r="AB512" s="43"/>
      <c r="AC512" s="43"/>
    </row>
    <row r="513" spans="1:29" ht="12.75">
      <c r="A513" s="43"/>
      <c r="B513" s="43"/>
      <c r="C513" s="43"/>
      <c r="D513" s="43"/>
      <c r="E513" s="43"/>
      <c r="F513" s="43"/>
      <c r="G513" s="43"/>
      <c r="H513" s="43"/>
      <c r="I513" s="43"/>
      <c r="J513" s="44"/>
      <c r="K513" s="43"/>
      <c r="L513" s="43"/>
      <c r="M513" s="43"/>
      <c r="N513" s="43"/>
      <c r="O513" s="43"/>
      <c r="P513" s="43"/>
      <c r="Q513" s="43"/>
      <c r="R513" s="43"/>
      <c r="S513" s="43"/>
      <c r="T513" s="43"/>
      <c r="U513" s="43"/>
      <c r="V513" s="43"/>
      <c r="W513" s="43"/>
      <c r="X513" s="43"/>
      <c r="Y513" s="43"/>
      <c r="Z513" s="43"/>
      <c r="AA513" s="43"/>
      <c r="AB513" s="43"/>
      <c r="AC513" s="43"/>
    </row>
    <row r="514" spans="1:29" ht="12.75">
      <c r="A514" s="43"/>
      <c r="B514" s="43"/>
      <c r="C514" s="43"/>
      <c r="D514" s="43"/>
      <c r="E514" s="43"/>
      <c r="F514" s="43"/>
      <c r="G514" s="43"/>
      <c r="H514" s="43"/>
      <c r="I514" s="43"/>
      <c r="J514" s="44"/>
      <c r="K514" s="43"/>
      <c r="L514" s="43"/>
      <c r="M514" s="43"/>
      <c r="N514" s="43"/>
      <c r="O514" s="43"/>
      <c r="P514" s="43"/>
      <c r="Q514" s="43"/>
      <c r="R514" s="43"/>
      <c r="S514" s="43"/>
      <c r="T514" s="43"/>
      <c r="U514" s="43"/>
      <c r="V514" s="43"/>
      <c r="W514" s="43"/>
      <c r="X514" s="43"/>
      <c r="Y514" s="43"/>
      <c r="Z514" s="43"/>
      <c r="AA514" s="43"/>
      <c r="AB514" s="43"/>
      <c r="AC514" s="43"/>
    </row>
    <row r="515" spans="1:29" ht="12.75">
      <c r="A515" s="43"/>
      <c r="B515" s="43"/>
      <c r="C515" s="43"/>
      <c r="D515" s="43"/>
      <c r="E515" s="43"/>
      <c r="F515" s="43"/>
      <c r="G515" s="43"/>
      <c r="H515" s="43"/>
      <c r="I515" s="43"/>
      <c r="J515" s="44"/>
      <c r="K515" s="43"/>
      <c r="L515" s="43"/>
      <c r="M515" s="43"/>
      <c r="N515" s="43"/>
      <c r="O515" s="43"/>
      <c r="P515" s="43"/>
      <c r="Q515" s="43"/>
      <c r="R515" s="43"/>
      <c r="S515" s="43"/>
      <c r="T515" s="43"/>
      <c r="U515" s="43"/>
      <c r="V515" s="43"/>
      <c r="W515" s="43"/>
      <c r="X515" s="43"/>
      <c r="Y515" s="43"/>
      <c r="Z515" s="43"/>
      <c r="AA515" s="43"/>
      <c r="AB515" s="43"/>
      <c r="AC515" s="43"/>
    </row>
    <row r="516" spans="1:29" ht="12.75">
      <c r="A516" s="43"/>
      <c r="B516" s="43"/>
      <c r="C516" s="43"/>
      <c r="D516" s="43"/>
      <c r="E516" s="43"/>
      <c r="F516" s="43"/>
      <c r="G516" s="43"/>
      <c r="H516" s="43"/>
      <c r="I516" s="43"/>
      <c r="J516" s="44"/>
      <c r="K516" s="43"/>
      <c r="L516" s="43"/>
      <c r="M516" s="43"/>
      <c r="N516" s="43"/>
      <c r="O516" s="43"/>
      <c r="P516" s="43"/>
      <c r="Q516" s="43"/>
      <c r="R516" s="43"/>
      <c r="S516" s="43"/>
      <c r="T516" s="43"/>
      <c r="U516" s="43"/>
      <c r="V516" s="43"/>
      <c r="W516" s="43"/>
      <c r="X516" s="43"/>
      <c r="Y516" s="43"/>
      <c r="Z516" s="43"/>
      <c r="AA516" s="43"/>
      <c r="AB516" s="43"/>
      <c r="AC516" s="43"/>
    </row>
    <row r="517" spans="1:29" ht="12.75">
      <c r="A517" s="43"/>
      <c r="B517" s="43"/>
      <c r="C517" s="43"/>
      <c r="D517" s="43"/>
      <c r="E517" s="43"/>
      <c r="F517" s="43"/>
      <c r="G517" s="43"/>
      <c r="H517" s="43"/>
      <c r="I517" s="43"/>
      <c r="J517" s="44"/>
      <c r="K517" s="43"/>
      <c r="L517" s="43"/>
      <c r="M517" s="43"/>
      <c r="N517" s="43"/>
      <c r="O517" s="43"/>
      <c r="P517" s="43"/>
      <c r="Q517" s="43"/>
      <c r="R517" s="43"/>
      <c r="S517" s="43"/>
      <c r="T517" s="43"/>
      <c r="U517" s="43"/>
      <c r="V517" s="43"/>
      <c r="W517" s="43"/>
      <c r="X517" s="43"/>
      <c r="Y517" s="43"/>
      <c r="Z517" s="43"/>
      <c r="AA517" s="43"/>
      <c r="AB517" s="43"/>
      <c r="AC517" s="43"/>
    </row>
    <row r="518" spans="1:29" ht="12.75">
      <c r="A518" s="43"/>
      <c r="B518" s="43"/>
      <c r="C518" s="43"/>
      <c r="D518" s="43"/>
      <c r="E518" s="43"/>
      <c r="F518" s="43"/>
      <c r="G518" s="43"/>
      <c r="H518" s="43"/>
      <c r="I518" s="43"/>
      <c r="J518" s="44"/>
      <c r="K518" s="43"/>
      <c r="L518" s="43"/>
      <c r="M518" s="43"/>
      <c r="N518" s="43"/>
      <c r="O518" s="43"/>
      <c r="P518" s="43"/>
      <c r="Q518" s="43"/>
      <c r="R518" s="43"/>
      <c r="S518" s="43"/>
      <c r="T518" s="43"/>
      <c r="U518" s="43"/>
      <c r="V518" s="43"/>
      <c r="W518" s="43"/>
      <c r="X518" s="43"/>
      <c r="Y518" s="43"/>
      <c r="Z518" s="43"/>
      <c r="AA518" s="43"/>
      <c r="AB518" s="43"/>
      <c r="AC518" s="43"/>
    </row>
    <row r="519" spans="1:29" ht="12.75">
      <c r="A519" s="43"/>
      <c r="B519" s="43"/>
      <c r="C519" s="43"/>
      <c r="D519" s="43"/>
      <c r="E519" s="43"/>
      <c r="F519" s="43"/>
      <c r="G519" s="43"/>
      <c r="H519" s="43"/>
      <c r="I519" s="43"/>
      <c r="J519" s="44"/>
      <c r="K519" s="43"/>
      <c r="L519" s="43"/>
      <c r="M519" s="43"/>
      <c r="N519" s="43"/>
      <c r="O519" s="43"/>
      <c r="P519" s="43"/>
      <c r="Q519" s="43"/>
      <c r="R519" s="43"/>
      <c r="S519" s="43"/>
      <c r="T519" s="43"/>
      <c r="U519" s="43"/>
      <c r="V519" s="43"/>
      <c r="W519" s="43"/>
      <c r="X519" s="43"/>
      <c r="Y519" s="43"/>
      <c r="Z519" s="43"/>
      <c r="AA519" s="43"/>
      <c r="AB519" s="43"/>
      <c r="AC519" s="43"/>
    </row>
    <row r="520" spans="1:29" ht="12.75">
      <c r="A520" s="43"/>
      <c r="B520" s="43"/>
      <c r="C520" s="43"/>
      <c r="D520" s="43"/>
      <c r="E520" s="43"/>
      <c r="F520" s="43"/>
      <c r="G520" s="43"/>
      <c r="H520" s="43"/>
      <c r="I520" s="43"/>
      <c r="J520" s="44"/>
      <c r="K520" s="43"/>
      <c r="L520" s="43"/>
      <c r="M520" s="43"/>
      <c r="N520" s="43"/>
      <c r="O520" s="43"/>
      <c r="P520" s="43"/>
      <c r="Q520" s="43"/>
      <c r="R520" s="43"/>
      <c r="S520" s="43"/>
      <c r="T520" s="43"/>
      <c r="U520" s="43"/>
      <c r="V520" s="43"/>
      <c r="W520" s="43"/>
      <c r="X520" s="43"/>
      <c r="Y520" s="43"/>
      <c r="Z520" s="43"/>
      <c r="AA520" s="43"/>
      <c r="AB520" s="43"/>
      <c r="AC520" s="43"/>
    </row>
    <row r="521" spans="1:29" ht="12.75">
      <c r="A521" s="43"/>
      <c r="B521" s="43"/>
      <c r="C521" s="43"/>
      <c r="D521" s="43"/>
      <c r="E521" s="43"/>
      <c r="F521" s="43"/>
      <c r="G521" s="43"/>
      <c r="H521" s="43"/>
      <c r="I521" s="43"/>
      <c r="J521" s="44"/>
      <c r="K521" s="43"/>
      <c r="L521" s="43"/>
      <c r="M521" s="43"/>
      <c r="N521" s="43"/>
      <c r="O521" s="43"/>
      <c r="P521" s="43"/>
      <c r="Q521" s="43"/>
      <c r="R521" s="43"/>
      <c r="S521" s="43"/>
      <c r="T521" s="43"/>
      <c r="U521" s="43"/>
      <c r="V521" s="43"/>
      <c r="W521" s="43"/>
      <c r="X521" s="43"/>
      <c r="Y521" s="43"/>
      <c r="Z521" s="43"/>
      <c r="AA521" s="43"/>
      <c r="AB521" s="43"/>
      <c r="AC521" s="43"/>
    </row>
    <row r="522" spans="1:29" ht="12.75">
      <c r="A522" s="43"/>
      <c r="B522" s="43"/>
      <c r="C522" s="43"/>
      <c r="D522" s="43"/>
      <c r="E522" s="43"/>
      <c r="F522" s="43"/>
      <c r="G522" s="43"/>
      <c r="H522" s="43"/>
      <c r="I522" s="43"/>
      <c r="J522" s="44"/>
      <c r="K522" s="43"/>
      <c r="L522" s="43"/>
      <c r="M522" s="43"/>
      <c r="N522" s="43"/>
      <c r="O522" s="43"/>
      <c r="P522" s="43"/>
      <c r="Q522" s="43"/>
      <c r="R522" s="43"/>
      <c r="S522" s="43"/>
      <c r="T522" s="43"/>
      <c r="U522" s="43"/>
      <c r="V522" s="43"/>
      <c r="W522" s="43"/>
      <c r="X522" s="43"/>
      <c r="Y522" s="43"/>
      <c r="Z522" s="43"/>
      <c r="AA522" s="43"/>
      <c r="AB522" s="43"/>
      <c r="AC522" s="43"/>
    </row>
    <row r="523" spans="1:29" ht="12.75">
      <c r="A523" s="43"/>
      <c r="B523" s="43"/>
      <c r="C523" s="43"/>
      <c r="D523" s="43"/>
      <c r="E523" s="43"/>
      <c r="F523" s="43"/>
      <c r="G523" s="43"/>
      <c r="H523" s="43"/>
      <c r="I523" s="43"/>
      <c r="J523" s="44"/>
      <c r="K523" s="43"/>
      <c r="L523" s="43"/>
      <c r="M523" s="43"/>
      <c r="N523" s="43"/>
      <c r="O523" s="43"/>
      <c r="P523" s="43"/>
      <c r="Q523" s="43"/>
      <c r="R523" s="43"/>
      <c r="S523" s="43"/>
      <c r="T523" s="43"/>
      <c r="U523" s="43"/>
      <c r="V523" s="43"/>
      <c r="W523" s="43"/>
      <c r="X523" s="43"/>
      <c r="Y523" s="43"/>
      <c r="Z523" s="43"/>
      <c r="AA523" s="43"/>
      <c r="AB523" s="43"/>
      <c r="AC523" s="43"/>
    </row>
    <row r="524" spans="1:29" ht="12.75">
      <c r="A524" s="43"/>
      <c r="B524" s="43"/>
      <c r="C524" s="43"/>
      <c r="D524" s="43"/>
      <c r="E524" s="43"/>
      <c r="F524" s="43"/>
      <c r="G524" s="43"/>
      <c r="H524" s="43"/>
      <c r="I524" s="43"/>
      <c r="J524" s="44"/>
      <c r="K524" s="43"/>
      <c r="L524" s="43"/>
      <c r="M524" s="43"/>
      <c r="N524" s="43"/>
      <c r="O524" s="43"/>
      <c r="P524" s="43"/>
      <c r="Q524" s="43"/>
      <c r="R524" s="43"/>
      <c r="S524" s="43"/>
      <c r="T524" s="43"/>
      <c r="U524" s="43"/>
      <c r="V524" s="43"/>
      <c r="W524" s="43"/>
      <c r="X524" s="43"/>
      <c r="Y524" s="43"/>
      <c r="Z524" s="43"/>
      <c r="AA524" s="43"/>
      <c r="AB524" s="43"/>
      <c r="AC524" s="43"/>
    </row>
    <row r="525" spans="1:29" ht="12.75">
      <c r="A525" s="43"/>
      <c r="B525" s="43"/>
      <c r="C525" s="43"/>
      <c r="D525" s="43"/>
      <c r="E525" s="43"/>
      <c r="F525" s="43"/>
      <c r="G525" s="43"/>
      <c r="H525" s="43"/>
      <c r="I525" s="43"/>
      <c r="J525" s="44"/>
      <c r="K525" s="43"/>
      <c r="L525" s="43"/>
      <c r="M525" s="43"/>
      <c r="N525" s="43"/>
      <c r="O525" s="43"/>
      <c r="P525" s="43"/>
      <c r="Q525" s="43"/>
      <c r="R525" s="43"/>
      <c r="S525" s="43"/>
      <c r="T525" s="43"/>
      <c r="U525" s="43"/>
      <c r="V525" s="43"/>
      <c r="W525" s="43"/>
      <c r="X525" s="43"/>
      <c r="Y525" s="43"/>
      <c r="Z525" s="43"/>
      <c r="AA525" s="43"/>
      <c r="AB525" s="43"/>
      <c r="AC525" s="43"/>
    </row>
    <row r="526" spans="1:29" ht="12.75">
      <c r="A526" s="43"/>
      <c r="B526" s="43"/>
      <c r="C526" s="43"/>
      <c r="D526" s="43"/>
      <c r="E526" s="43"/>
      <c r="F526" s="43"/>
      <c r="G526" s="43"/>
      <c r="H526" s="43"/>
      <c r="I526" s="43"/>
      <c r="J526" s="44"/>
      <c r="K526" s="43"/>
      <c r="L526" s="43"/>
      <c r="M526" s="43"/>
      <c r="N526" s="43"/>
      <c r="O526" s="43"/>
      <c r="P526" s="43"/>
      <c r="Q526" s="43"/>
      <c r="R526" s="43"/>
      <c r="S526" s="43"/>
      <c r="T526" s="43"/>
      <c r="U526" s="43"/>
      <c r="V526" s="43"/>
      <c r="W526" s="43"/>
      <c r="X526" s="43"/>
      <c r="Y526" s="43"/>
      <c r="Z526" s="43"/>
      <c r="AA526" s="43"/>
      <c r="AB526" s="43"/>
      <c r="AC526" s="43"/>
    </row>
    <row r="527" spans="1:29" ht="12.75">
      <c r="A527" s="43"/>
      <c r="B527" s="43"/>
      <c r="C527" s="43"/>
      <c r="D527" s="43"/>
      <c r="E527" s="43"/>
      <c r="F527" s="43"/>
      <c r="G527" s="43"/>
      <c r="H527" s="43"/>
      <c r="I527" s="43"/>
      <c r="J527" s="44"/>
      <c r="K527" s="43"/>
      <c r="L527" s="43"/>
      <c r="M527" s="43"/>
      <c r="N527" s="43"/>
      <c r="O527" s="43"/>
      <c r="P527" s="43"/>
      <c r="Q527" s="43"/>
      <c r="R527" s="43"/>
      <c r="S527" s="43"/>
      <c r="T527" s="43"/>
      <c r="U527" s="43"/>
      <c r="V527" s="43"/>
      <c r="W527" s="43"/>
      <c r="X527" s="43"/>
      <c r="Y527" s="43"/>
      <c r="Z527" s="43"/>
      <c r="AA527" s="43"/>
      <c r="AB527" s="43"/>
      <c r="AC527" s="43"/>
    </row>
    <row r="528" spans="1:29" ht="12.75">
      <c r="A528" s="43"/>
      <c r="B528" s="43"/>
      <c r="C528" s="43"/>
      <c r="D528" s="43"/>
      <c r="E528" s="43"/>
      <c r="F528" s="43"/>
      <c r="G528" s="43"/>
      <c r="H528" s="43"/>
      <c r="I528" s="43"/>
      <c r="J528" s="44"/>
      <c r="K528" s="43"/>
      <c r="L528" s="43"/>
      <c r="M528" s="43"/>
      <c r="N528" s="43"/>
      <c r="O528" s="43"/>
      <c r="P528" s="43"/>
      <c r="Q528" s="43"/>
      <c r="R528" s="43"/>
      <c r="S528" s="43"/>
      <c r="T528" s="43"/>
      <c r="U528" s="43"/>
      <c r="V528" s="43"/>
      <c r="W528" s="43"/>
      <c r="X528" s="43"/>
      <c r="Y528" s="43"/>
      <c r="Z528" s="43"/>
      <c r="AA528" s="43"/>
      <c r="AB528" s="43"/>
      <c r="AC528" s="43"/>
    </row>
    <row r="529" spans="1:29" ht="12.75">
      <c r="A529" s="43"/>
      <c r="B529" s="43"/>
      <c r="C529" s="43"/>
      <c r="D529" s="43"/>
      <c r="E529" s="43"/>
      <c r="F529" s="43"/>
      <c r="G529" s="43"/>
      <c r="H529" s="43"/>
      <c r="I529" s="43"/>
      <c r="J529" s="44"/>
      <c r="K529" s="43"/>
      <c r="L529" s="43"/>
      <c r="M529" s="43"/>
      <c r="N529" s="43"/>
      <c r="O529" s="43"/>
      <c r="P529" s="43"/>
      <c r="Q529" s="43"/>
      <c r="R529" s="43"/>
      <c r="S529" s="43"/>
      <c r="T529" s="43"/>
      <c r="U529" s="43"/>
      <c r="V529" s="43"/>
      <c r="W529" s="43"/>
      <c r="X529" s="43"/>
      <c r="Y529" s="43"/>
      <c r="Z529" s="43"/>
      <c r="AA529" s="43"/>
      <c r="AB529" s="43"/>
      <c r="AC529" s="43"/>
    </row>
    <row r="530" spans="1:29" ht="12.75">
      <c r="A530" s="43"/>
      <c r="B530" s="43"/>
      <c r="C530" s="43"/>
      <c r="D530" s="43"/>
      <c r="E530" s="43"/>
      <c r="F530" s="43"/>
      <c r="G530" s="43"/>
      <c r="H530" s="43"/>
      <c r="I530" s="43"/>
      <c r="J530" s="44"/>
      <c r="K530" s="43"/>
      <c r="L530" s="43"/>
      <c r="M530" s="43"/>
      <c r="N530" s="43"/>
      <c r="O530" s="43"/>
      <c r="P530" s="43"/>
      <c r="Q530" s="43"/>
      <c r="R530" s="43"/>
      <c r="S530" s="43"/>
      <c r="T530" s="43"/>
      <c r="U530" s="43"/>
      <c r="V530" s="43"/>
      <c r="W530" s="43"/>
      <c r="X530" s="43"/>
      <c r="Y530" s="43"/>
      <c r="Z530" s="43"/>
      <c r="AA530" s="43"/>
      <c r="AB530" s="43"/>
      <c r="AC530" s="43"/>
    </row>
    <row r="531" spans="1:29" ht="12.75">
      <c r="A531" s="43"/>
      <c r="B531" s="43"/>
      <c r="C531" s="43"/>
      <c r="D531" s="43"/>
      <c r="E531" s="43"/>
      <c r="F531" s="43"/>
      <c r="G531" s="43"/>
      <c r="H531" s="43"/>
      <c r="I531" s="43"/>
      <c r="J531" s="44"/>
      <c r="K531" s="43"/>
      <c r="L531" s="43"/>
      <c r="M531" s="43"/>
      <c r="N531" s="43"/>
      <c r="O531" s="43"/>
      <c r="P531" s="43"/>
      <c r="Q531" s="43"/>
      <c r="R531" s="43"/>
      <c r="S531" s="43"/>
      <c r="T531" s="43"/>
      <c r="U531" s="43"/>
      <c r="V531" s="43"/>
      <c r="W531" s="43"/>
      <c r="X531" s="43"/>
      <c r="Y531" s="43"/>
      <c r="Z531" s="43"/>
      <c r="AA531" s="43"/>
      <c r="AB531" s="43"/>
      <c r="AC531" s="43"/>
    </row>
    <row r="532" spans="1:29" ht="12.75">
      <c r="A532" s="43"/>
      <c r="B532" s="43"/>
      <c r="C532" s="43"/>
      <c r="D532" s="43"/>
      <c r="E532" s="43"/>
      <c r="F532" s="43"/>
      <c r="G532" s="43"/>
      <c r="H532" s="43"/>
      <c r="I532" s="43"/>
      <c r="J532" s="44"/>
      <c r="K532" s="43"/>
      <c r="L532" s="43"/>
      <c r="M532" s="43"/>
      <c r="N532" s="43"/>
      <c r="O532" s="43"/>
      <c r="P532" s="43"/>
      <c r="Q532" s="43"/>
      <c r="R532" s="43"/>
      <c r="S532" s="43"/>
      <c r="T532" s="43"/>
      <c r="U532" s="43"/>
      <c r="V532" s="43"/>
      <c r="W532" s="43"/>
      <c r="X532" s="43"/>
      <c r="Y532" s="43"/>
      <c r="Z532" s="43"/>
      <c r="AA532" s="43"/>
      <c r="AB532" s="43"/>
      <c r="AC532" s="43"/>
    </row>
    <row r="533" spans="1:29" ht="12.75">
      <c r="A533" s="43"/>
      <c r="B533" s="43"/>
      <c r="C533" s="43"/>
      <c r="D533" s="43"/>
      <c r="E533" s="43"/>
      <c r="F533" s="43"/>
      <c r="G533" s="43"/>
      <c r="H533" s="43"/>
      <c r="I533" s="43"/>
      <c r="J533" s="44"/>
      <c r="K533" s="43"/>
      <c r="L533" s="43"/>
      <c r="M533" s="43"/>
      <c r="N533" s="43"/>
      <c r="O533" s="43"/>
      <c r="P533" s="43"/>
      <c r="Q533" s="43"/>
      <c r="R533" s="43"/>
      <c r="S533" s="43"/>
      <c r="T533" s="43"/>
      <c r="U533" s="43"/>
      <c r="V533" s="43"/>
      <c r="W533" s="43"/>
      <c r="X533" s="43"/>
      <c r="Y533" s="43"/>
      <c r="Z533" s="43"/>
      <c r="AA533" s="43"/>
      <c r="AB533" s="43"/>
      <c r="AC533" s="43"/>
    </row>
    <row r="534" spans="1:29" ht="12.75">
      <c r="A534" s="43"/>
      <c r="B534" s="43"/>
      <c r="C534" s="43"/>
      <c r="D534" s="43"/>
      <c r="E534" s="43"/>
      <c r="F534" s="43"/>
      <c r="G534" s="43"/>
      <c r="H534" s="43"/>
      <c r="I534" s="43"/>
      <c r="J534" s="44"/>
      <c r="K534" s="43"/>
      <c r="L534" s="43"/>
      <c r="M534" s="43"/>
      <c r="N534" s="43"/>
      <c r="O534" s="43"/>
      <c r="P534" s="43"/>
      <c r="Q534" s="43"/>
      <c r="R534" s="43"/>
      <c r="S534" s="43"/>
      <c r="T534" s="43"/>
      <c r="U534" s="43"/>
      <c r="V534" s="43"/>
      <c r="W534" s="43"/>
      <c r="X534" s="43"/>
      <c r="Y534" s="43"/>
      <c r="Z534" s="43"/>
      <c r="AA534" s="43"/>
      <c r="AB534" s="43"/>
      <c r="AC534" s="43"/>
    </row>
    <row r="535" spans="1:29" ht="12.75">
      <c r="A535" s="43"/>
      <c r="B535" s="43"/>
      <c r="C535" s="43"/>
      <c r="D535" s="43"/>
      <c r="E535" s="43"/>
      <c r="F535" s="43"/>
      <c r="G535" s="43"/>
      <c r="H535" s="43"/>
      <c r="I535" s="43"/>
      <c r="J535" s="44"/>
      <c r="K535" s="43"/>
      <c r="L535" s="43"/>
      <c r="M535" s="43"/>
      <c r="N535" s="43"/>
      <c r="O535" s="43"/>
      <c r="P535" s="43"/>
      <c r="Q535" s="43"/>
      <c r="R535" s="43"/>
      <c r="S535" s="43"/>
      <c r="T535" s="43"/>
      <c r="U535" s="43"/>
      <c r="V535" s="43"/>
      <c r="W535" s="43"/>
      <c r="X535" s="43"/>
      <c r="Y535" s="43"/>
      <c r="Z535" s="43"/>
      <c r="AA535" s="43"/>
      <c r="AB535" s="43"/>
      <c r="AC535" s="43"/>
    </row>
    <row r="536" spans="1:29" ht="12.75">
      <c r="A536" s="43"/>
      <c r="B536" s="43"/>
      <c r="C536" s="43"/>
      <c r="D536" s="43"/>
      <c r="E536" s="43"/>
      <c r="F536" s="43"/>
      <c r="G536" s="43"/>
      <c r="H536" s="43"/>
      <c r="I536" s="43"/>
      <c r="J536" s="44"/>
      <c r="K536" s="43"/>
      <c r="L536" s="43"/>
      <c r="M536" s="43"/>
      <c r="N536" s="43"/>
      <c r="O536" s="43"/>
      <c r="P536" s="43"/>
      <c r="Q536" s="43"/>
      <c r="R536" s="43"/>
      <c r="S536" s="43"/>
      <c r="T536" s="43"/>
      <c r="U536" s="43"/>
      <c r="V536" s="43"/>
      <c r="W536" s="43"/>
      <c r="X536" s="43"/>
      <c r="Y536" s="43"/>
      <c r="Z536" s="43"/>
      <c r="AA536" s="43"/>
      <c r="AB536" s="43"/>
      <c r="AC536" s="43"/>
    </row>
    <row r="537" spans="1:29" ht="12.75">
      <c r="A537" s="43"/>
      <c r="B537" s="43"/>
      <c r="C537" s="43"/>
      <c r="D537" s="43"/>
      <c r="E537" s="43"/>
      <c r="F537" s="43"/>
      <c r="G537" s="43"/>
      <c r="H537" s="43"/>
      <c r="I537" s="43"/>
      <c r="J537" s="44"/>
      <c r="K537" s="43"/>
      <c r="L537" s="43"/>
      <c r="M537" s="43"/>
      <c r="N537" s="43"/>
      <c r="O537" s="43"/>
      <c r="P537" s="43"/>
      <c r="Q537" s="43"/>
      <c r="R537" s="43"/>
      <c r="S537" s="43"/>
      <c r="T537" s="43"/>
      <c r="U537" s="43"/>
      <c r="V537" s="43"/>
      <c r="W537" s="43"/>
      <c r="X537" s="43"/>
      <c r="Y537" s="43"/>
      <c r="Z537" s="43"/>
      <c r="AA537" s="43"/>
      <c r="AB537" s="43"/>
      <c r="AC537" s="43"/>
    </row>
    <row r="538" spans="1:29" ht="12.75">
      <c r="A538" s="43"/>
      <c r="B538" s="43"/>
      <c r="C538" s="43"/>
      <c r="D538" s="43"/>
      <c r="E538" s="43"/>
      <c r="F538" s="43"/>
      <c r="G538" s="43"/>
      <c r="H538" s="43"/>
      <c r="I538" s="43"/>
      <c r="J538" s="44"/>
      <c r="K538" s="43"/>
      <c r="L538" s="43"/>
      <c r="M538" s="43"/>
      <c r="N538" s="43"/>
      <c r="O538" s="43"/>
      <c r="P538" s="43"/>
      <c r="Q538" s="43"/>
      <c r="R538" s="43"/>
      <c r="S538" s="43"/>
      <c r="T538" s="43"/>
      <c r="U538" s="43"/>
      <c r="V538" s="43"/>
      <c r="W538" s="43"/>
      <c r="X538" s="43"/>
      <c r="Y538" s="43"/>
      <c r="Z538" s="43"/>
      <c r="AA538" s="43"/>
      <c r="AB538" s="43"/>
      <c r="AC538" s="43"/>
    </row>
    <row r="539" spans="1:29" ht="12.75">
      <c r="A539" s="43"/>
      <c r="B539" s="43"/>
      <c r="C539" s="43"/>
      <c r="D539" s="43"/>
      <c r="E539" s="43"/>
      <c r="F539" s="43"/>
      <c r="G539" s="43"/>
      <c r="H539" s="43"/>
      <c r="I539" s="43"/>
      <c r="J539" s="44"/>
      <c r="K539" s="43"/>
      <c r="L539" s="43"/>
      <c r="M539" s="43"/>
      <c r="N539" s="43"/>
      <c r="O539" s="43"/>
      <c r="P539" s="43"/>
      <c r="Q539" s="43"/>
      <c r="R539" s="43"/>
      <c r="S539" s="43"/>
      <c r="T539" s="43"/>
      <c r="U539" s="43"/>
      <c r="V539" s="43"/>
      <c r="W539" s="43"/>
      <c r="X539" s="43"/>
      <c r="Y539" s="43"/>
      <c r="Z539" s="43"/>
      <c r="AA539" s="43"/>
      <c r="AB539" s="43"/>
      <c r="AC539" s="43"/>
    </row>
    <row r="540" spans="1:29" ht="12.75">
      <c r="A540" s="43"/>
      <c r="B540" s="43"/>
      <c r="C540" s="43"/>
      <c r="D540" s="43"/>
      <c r="E540" s="43"/>
      <c r="F540" s="43"/>
      <c r="G540" s="43"/>
      <c r="H540" s="43"/>
      <c r="I540" s="43"/>
      <c r="J540" s="44"/>
      <c r="K540" s="43"/>
      <c r="L540" s="43"/>
      <c r="M540" s="43"/>
      <c r="N540" s="43"/>
      <c r="O540" s="43"/>
      <c r="P540" s="43"/>
      <c r="Q540" s="43"/>
      <c r="R540" s="43"/>
      <c r="S540" s="43"/>
      <c r="T540" s="43"/>
      <c r="U540" s="43"/>
      <c r="V540" s="43"/>
      <c r="W540" s="43"/>
      <c r="X540" s="43"/>
      <c r="Y540" s="43"/>
      <c r="Z540" s="43"/>
      <c r="AA540" s="43"/>
      <c r="AB540" s="43"/>
      <c r="AC540" s="43"/>
    </row>
    <row r="541" spans="1:29" ht="12.75">
      <c r="A541" s="43"/>
      <c r="B541" s="43"/>
      <c r="C541" s="43"/>
      <c r="D541" s="43"/>
      <c r="E541" s="43"/>
      <c r="F541" s="43"/>
      <c r="G541" s="43"/>
      <c r="H541" s="43"/>
      <c r="I541" s="43"/>
      <c r="J541" s="44"/>
      <c r="K541" s="43"/>
      <c r="L541" s="43"/>
      <c r="M541" s="43"/>
      <c r="N541" s="43"/>
      <c r="O541" s="43"/>
      <c r="P541" s="43"/>
      <c r="Q541" s="43"/>
      <c r="R541" s="43"/>
      <c r="S541" s="43"/>
      <c r="T541" s="43"/>
      <c r="U541" s="43"/>
      <c r="V541" s="43"/>
      <c r="W541" s="43"/>
      <c r="X541" s="43"/>
      <c r="Y541" s="43"/>
      <c r="Z541" s="43"/>
      <c r="AA541" s="43"/>
      <c r="AB541" s="43"/>
      <c r="AC541" s="43"/>
    </row>
    <row r="542" spans="1:29" ht="12.75">
      <c r="A542" s="43"/>
      <c r="B542" s="43"/>
      <c r="C542" s="43"/>
      <c r="D542" s="43"/>
      <c r="E542" s="43"/>
      <c r="F542" s="43"/>
      <c r="G542" s="43"/>
      <c r="H542" s="43"/>
      <c r="I542" s="43"/>
      <c r="J542" s="44"/>
      <c r="K542" s="43"/>
      <c r="L542" s="43"/>
      <c r="M542" s="43"/>
      <c r="N542" s="43"/>
      <c r="O542" s="43"/>
      <c r="P542" s="43"/>
      <c r="Q542" s="43"/>
      <c r="R542" s="43"/>
      <c r="S542" s="43"/>
      <c r="T542" s="43"/>
      <c r="U542" s="43"/>
      <c r="V542" s="43"/>
      <c r="W542" s="43"/>
      <c r="X542" s="43"/>
      <c r="Y542" s="43"/>
      <c r="Z542" s="43"/>
      <c r="AA542" s="43"/>
      <c r="AB542" s="43"/>
      <c r="AC542" s="43"/>
    </row>
    <row r="543" spans="1:29" ht="12.75">
      <c r="A543" s="43"/>
      <c r="B543" s="43"/>
      <c r="C543" s="43"/>
      <c r="D543" s="43"/>
      <c r="E543" s="43"/>
      <c r="F543" s="43"/>
      <c r="G543" s="43"/>
      <c r="H543" s="43"/>
      <c r="I543" s="43"/>
      <c r="J543" s="44"/>
      <c r="K543" s="43"/>
      <c r="L543" s="43"/>
      <c r="M543" s="43"/>
      <c r="N543" s="43"/>
      <c r="O543" s="43"/>
      <c r="P543" s="43"/>
      <c r="Q543" s="43"/>
      <c r="R543" s="43"/>
      <c r="S543" s="43"/>
      <c r="T543" s="43"/>
      <c r="U543" s="43"/>
      <c r="V543" s="43"/>
      <c r="W543" s="43"/>
      <c r="X543" s="43"/>
      <c r="Y543" s="43"/>
      <c r="Z543" s="43"/>
      <c r="AA543" s="43"/>
      <c r="AB543" s="43"/>
      <c r="AC543" s="43"/>
    </row>
    <row r="544" spans="1:29" ht="12.75">
      <c r="A544" s="43"/>
      <c r="B544" s="43"/>
      <c r="C544" s="43"/>
      <c r="D544" s="43"/>
      <c r="E544" s="43"/>
      <c r="F544" s="43"/>
      <c r="G544" s="43"/>
      <c r="H544" s="43"/>
      <c r="I544" s="43"/>
      <c r="J544" s="44"/>
      <c r="K544" s="43"/>
      <c r="L544" s="43"/>
      <c r="M544" s="43"/>
      <c r="N544" s="43"/>
      <c r="O544" s="43"/>
      <c r="P544" s="43"/>
      <c r="Q544" s="43"/>
      <c r="R544" s="43"/>
      <c r="S544" s="43"/>
      <c r="T544" s="43"/>
      <c r="U544" s="43"/>
      <c r="V544" s="43"/>
      <c r="W544" s="43"/>
      <c r="X544" s="43"/>
      <c r="Y544" s="43"/>
      <c r="Z544" s="43"/>
      <c r="AA544" s="43"/>
      <c r="AB544" s="43"/>
      <c r="AC544" s="43"/>
    </row>
    <row r="545" spans="1:29" ht="12.75">
      <c r="A545" s="43"/>
      <c r="B545" s="43"/>
      <c r="C545" s="43"/>
      <c r="D545" s="43"/>
      <c r="E545" s="43"/>
      <c r="F545" s="43"/>
      <c r="G545" s="43"/>
      <c r="H545" s="43"/>
      <c r="I545" s="43"/>
      <c r="J545" s="44"/>
      <c r="K545" s="43"/>
      <c r="L545" s="43"/>
      <c r="M545" s="43"/>
      <c r="N545" s="43"/>
      <c r="O545" s="43"/>
      <c r="P545" s="43"/>
      <c r="Q545" s="43"/>
      <c r="R545" s="43"/>
      <c r="S545" s="43"/>
      <c r="T545" s="43"/>
      <c r="U545" s="43"/>
      <c r="V545" s="43"/>
      <c r="W545" s="43"/>
      <c r="X545" s="43"/>
      <c r="Y545" s="43"/>
      <c r="Z545" s="43"/>
      <c r="AA545" s="43"/>
      <c r="AB545" s="43"/>
      <c r="AC545" s="43"/>
    </row>
    <row r="546" spans="1:29" ht="12.75">
      <c r="A546" s="43"/>
      <c r="B546" s="43"/>
      <c r="C546" s="43"/>
      <c r="D546" s="43"/>
      <c r="E546" s="43"/>
      <c r="F546" s="43"/>
      <c r="G546" s="43"/>
      <c r="H546" s="43"/>
      <c r="I546" s="43"/>
      <c r="J546" s="44"/>
      <c r="K546" s="43"/>
      <c r="L546" s="43"/>
      <c r="M546" s="43"/>
      <c r="N546" s="43"/>
      <c r="O546" s="43"/>
      <c r="P546" s="43"/>
      <c r="Q546" s="43"/>
      <c r="R546" s="43"/>
      <c r="S546" s="43"/>
      <c r="T546" s="43"/>
      <c r="U546" s="43"/>
      <c r="V546" s="43"/>
      <c r="W546" s="43"/>
      <c r="X546" s="43"/>
      <c r="Y546" s="43"/>
      <c r="Z546" s="43"/>
      <c r="AA546" s="43"/>
      <c r="AB546" s="43"/>
      <c r="AC546" s="43"/>
    </row>
    <row r="547" spans="1:29" ht="12.75">
      <c r="A547" s="43"/>
      <c r="B547" s="43"/>
      <c r="C547" s="43"/>
      <c r="D547" s="43"/>
      <c r="E547" s="43"/>
      <c r="F547" s="43"/>
      <c r="G547" s="43"/>
      <c r="H547" s="43"/>
      <c r="I547" s="43"/>
      <c r="J547" s="44"/>
      <c r="K547" s="43"/>
      <c r="L547" s="43"/>
      <c r="M547" s="43"/>
      <c r="N547" s="43"/>
      <c r="O547" s="43"/>
      <c r="P547" s="43"/>
      <c r="Q547" s="43"/>
      <c r="R547" s="43"/>
      <c r="S547" s="43"/>
      <c r="T547" s="43"/>
      <c r="U547" s="43"/>
      <c r="V547" s="43"/>
      <c r="W547" s="43"/>
      <c r="X547" s="43"/>
      <c r="Y547" s="43"/>
      <c r="Z547" s="43"/>
      <c r="AA547" s="43"/>
      <c r="AB547" s="43"/>
      <c r="AC547" s="43"/>
    </row>
    <row r="548" spans="1:29" ht="12.75">
      <c r="A548" s="43"/>
      <c r="B548" s="43"/>
      <c r="C548" s="43"/>
      <c r="D548" s="43"/>
      <c r="E548" s="43"/>
      <c r="F548" s="43"/>
      <c r="G548" s="43"/>
      <c r="H548" s="43"/>
      <c r="I548" s="43"/>
      <c r="J548" s="44"/>
      <c r="K548" s="43"/>
      <c r="L548" s="43"/>
      <c r="M548" s="43"/>
      <c r="N548" s="43"/>
      <c r="O548" s="43"/>
      <c r="P548" s="43"/>
      <c r="Q548" s="43"/>
      <c r="R548" s="43"/>
      <c r="S548" s="43"/>
      <c r="T548" s="43"/>
      <c r="U548" s="43"/>
      <c r="V548" s="43"/>
      <c r="W548" s="43"/>
      <c r="X548" s="43"/>
      <c r="Y548" s="43"/>
      <c r="Z548" s="43"/>
      <c r="AA548" s="43"/>
      <c r="AB548" s="43"/>
      <c r="AC548" s="43"/>
    </row>
    <row r="549" spans="1:29" ht="12.75">
      <c r="A549" s="43"/>
      <c r="B549" s="43"/>
      <c r="C549" s="43"/>
      <c r="D549" s="43"/>
      <c r="E549" s="43"/>
      <c r="F549" s="43"/>
      <c r="G549" s="43"/>
      <c r="H549" s="43"/>
      <c r="I549" s="43"/>
      <c r="J549" s="44"/>
      <c r="K549" s="43"/>
      <c r="L549" s="43"/>
      <c r="M549" s="43"/>
      <c r="N549" s="43"/>
      <c r="O549" s="43"/>
      <c r="P549" s="43"/>
      <c r="Q549" s="43"/>
      <c r="R549" s="43"/>
      <c r="S549" s="43"/>
      <c r="T549" s="43"/>
      <c r="U549" s="43"/>
      <c r="V549" s="43"/>
      <c r="W549" s="43"/>
      <c r="X549" s="43"/>
      <c r="Y549" s="43"/>
      <c r="Z549" s="43"/>
      <c r="AA549" s="43"/>
      <c r="AB549" s="43"/>
      <c r="AC549" s="43"/>
    </row>
    <row r="550" spans="1:29" ht="12.75">
      <c r="A550" s="43"/>
      <c r="B550" s="43"/>
      <c r="C550" s="43"/>
      <c r="D550" s="43"/>
      <c r="E550" s="43"/>
      <c r="F550" s="43"/>
      <c r="G550" s="43"/>
      <c r="H550" s="43"/>
      <c r="I550" s="43"/>
      <c r="J550" s="44"/>
      <c r="K550" s="43"/>
      <c r="L550" s="43"/>
      <c r="M550" s="43"/>
      <c r="N550" s="43"/>
      <c r="O550" s="43"/>
      <c r="P550" s="43"/>
      <c r="Q550" s="43"/>
      <c r="R550" s="43"/>
      <c r="S550" s="43"/>
      <c r="T550" s="43"/>
      <c r="U550" s="43"/>
      <c r="V550" s="43"/>
      <c r="W550" s="43"/>
      <c r="X550" s="43"/>
      <c r="Y550" s="43"/>
      <c r="Z550" s="43"/>
      <c r="AA550" s="43"/>
      <c r="AB550" s="43"/>
      <c r="AC550" s="43"/>
    </row>
    <row r="551" spans="1:29" ht="12.75">
      <c r="A551" s="43"/>
      <c r="B551" s="43"/>
      <c r="C551" s="43"/>
      <c r="D551" s="43"/>
      <c r="E551" s="43"/>
      <c r="F551" s="43"/>
      <c r="G551" s="43"/>
      <c r="H551" s="43"/>
      <c r="I551" s="43"/>
      <c r="J551" s="44"/>
      <c r="K551" s="43"/>
      <c r="L551" s="43"/>
      <c r="M551" s="43"/>
      <c r="N551" s="43"/>
      <c r="O551" s="43"/>
      <c r="P551" s="43"/>
      <c r="Q551" s="43"/>
      <c r="R551" s="43"/>
      <c r="S551" s="43"/>
      <c r="T551" s="43"/>
      <c r="U551" s="43"/>
      <c r="V551" s="43"/>
      <c r="W551" s="43"/>
      <c r="X551" s="43"/>
      <c r="Y551" s="43"/>
      <c r="Z551" s="43"/>
      <c r="AA551" s="43"/>
      <c r="AB551" s="43"/>
      <c r="AC551" s="43"/>
    </row>
    <row r="552" spans="1:29" ht="12.75">
      <c r="A552" s="43"/>
      <c r="B552" s="43"/>
      <c r="C552" s="43"/>
      <c r="D552" s="43"/>
      <c r="E552" s="43"/>
      <c r="F552" s="43"/>
      <c r="G552" s="43"/>
      <c r="H552" s="43"/>
      <c r="I552" s="43"/>
      <c r="J552" s="44"/>
      <c r="K552" s="43"/>
      <c r="L552" s="43"/>
      <c r="M552" s="43"/>
      <c r="N552" s="43"/>
      <c r="O552" s="43"/>
      <c r="P552" s="43"/>
      <c r="Q552" s="43"/>
      <c r="R552" s="43"/>
      <c r="S552" s="43"/>
      <c r="T552" s="43"/>
      <c r="U552" s="43"/>
      <c r="V552" s="43"/>
      <c r="W552" s="43"/>
      <c r="X552" s="43"/>
      <c r="Y552" s="43"/>
      <c r="Z552" s="43"/>
      <c r="AA552" s="43"/>
      <c r="AB552" s="43"/>
      <c r="AC552" s="43"/>
    </row>
    <row r="553" spans="1:29" ht="12.75">
      <c r="A553" s="43"/>
      <c r="B553" s="43"/>
      <c r="C553" s="43"/>
      <c r="D553" s="43"/>
      <c r="E553" s="43"/>
      <c r="F553" s="43"/>
      <c r="G553" s="43"/>
      <c r="H553" s="43"/>
      <c r="I553" s="43"/>
      <c r="J553" s="44"/>
      <c r="K553" s="43"/>
      <c r="L553" s="43"/>
      <c r="M553" s="43"/>
      <c r="N553" s="43"/>
      <c r="O553" s="43"/>
      <c r="P553" s="43"/>
      <c r="Q553" s="43"/>
      <c r="R553" s="43"/>
      <c r="S553" s="43"/>
      <c r="T553" s="43"/>
      <c r="U553" s="43"/>
      <c r="V553" s="43"/>
      <c r="W553" s="43"/>
      <c r="X553" s="43"/>
      <c r="Y553" s="43"/>
      <c r="Z553" s="43"/>
      <c r="AA553" s="43"/>
      <c r="AB553" s="43"/>
      <c r="AC553" s="43"/>
    </row>
    <row r="554" spans="1:29" ht="12.75">
      <c r="A554" s="43"/>
      <c r="B554" s="43"/>
      <c r="C554" s="43"/>
      <c r="D554" s="43"/>
      <c r="E554" s="43"/>
      <c r="F554" s="43"/>
      <c r="G554" s="43"/>
      <c r="H554" s="43"/>
      <c r="I554" s="43"/>
      <c r="J554" s="44"/>
      <c r="K554" s="43"/>
      <c r="L554" s="43"/>
      <c r="M554" s="43"/>
      <c r="N554" s="43"/>
      <c r="O554" s="43"/>
      <c r="P554" s="43"/>
      <c r="Q554" s="43"/>
      <c r="R554" s="43"/>
      <c r="S554" s="43"/>
      <c r="T554" s="43"/>
      <c r="U554" s="43"/>
      <c r="V554" s="43"/>
      <c r="W554" s="43"/>
      <c r="X554" s="43"/>
      <c r="Y554" s="43"/>
      <c r="Z554" s="43"/>
      <c r="AA554" s="43"/>
      <c r="AB554" s="43"/>
      <c r="AC554" s="43"/>
    </row>
    <row r="555" spans="1:29" ht="12.75">
      <c r="A555" s="43"/>
      <c r="B555" s="43"/>
      <c r="C555" s="43"/>
      <c r="D555" s="43"/>
      <c r="E555" s="43"/>
      <c r="F555" s="43"/>
      <c r="G555" s="43"/>
      <c r="H555" s="43"/>
      <c r="I555" s="43"/>
      <c r="J555" s="44"/>
      <c r="K555" s="43"/>
      <c r="L555" s="43"/>
      <c r="M555" s="43"/>
      <c r="N555" s="43"/>
      <c r="O555" s="43"/>
      <c r="P555" s="43"/>
      <c r="Q555" s="43"/>
      <c r="R555" s="43"/>
      <c r="S555" s="43"/>
      <c r="T555" s="43"/>
      <c r="U555" s="43"/>
      <c r="V555" s="43"/>
      <c r="W555" s="43"/>
      <c r="X555" s="43"/>
      <c r="Y555" s="43"/>
      <c r="Z555" s="43"/>
      <c r="AA555" s="43"/>
      <c r="AB555" s="43"/>
      <c r="AC555" s="43"/>
    </row>
    <row r="556" spans="1:29" ht="12.75">
      <c r="A556" s="43"/>
      <c r="B556" s="43"/>
      <c r="C556" s="43"/>
      <c r="D556" s="43"/>
      <c r="E556" s="43"/>
      <c r="F556" s="43"/>
      <c r="G556" s="43"/>
      <c r="H556" s="43"/>
      <c r="I556" s="43"/>
      <c r="J556" s="44"/>
      <c r="K556" s="43"/>
      <c r="L556" s="43"/>
      <c r="M556" s="43"/>
      <c r="N556" s="43"/>
      <c r="O556" s="43"/>
      <c r="P556" s="43"/>
      <c r="Q556" s="43"/>
      <c r="R556" s="43"/>
      <c r="S556" s="43"/>
      <c r="T556" s="43"/>
      <c r="U556" s="43"/>
      <c r="V556" s="43"/>
      <c r="W556" s="43"/>
      <c r="X556" s="43"/>
      <c r="Y556" s="43"/>
      <c r="Z556" s="43"/>
      <c r="AA556" s="43"/>
      <c r="AB556" s="43"/>
      <c r="AC556" s="43"/>
    </row>
    <row r="557" spans="1:29" ht="12.75">
      <c r="A557" s="43"/>
      <c r="B557" s="43"/>
      <c r="C557" s="43"/>
      <c r="D557" s="43"/>
      <c r="E557" s="43"/>
      <c r="F557" s="43"/>
      <c r="G557" s="43"/>
      <c r="H557" s="43"/>
      <c r="I557" s="43"/>
      <c r="J557" s="44"/>
      <c r="K557" s="43"/>
      <c r="L557" s="43"/>
      <c r="M557" s="43"/>
      <c r="N557" s="43"/>
      <c r="O557" s="43"/>
      <c r="P557" s="43"/>
      <c r="Q557" s="43"/>
      <c r="R557" s="43"/>
      <c r="S557" s="43"/>
      <c r="T557" s="43"/>
      <c r="U557" s="43"/>
      <c r="V557" s="43"/>
      <c r="W557" s="43"/>
      <c r="X557" s="43"/>
      <c r="Y557" s="43"/>
      <c r="Z557" s="43"/>
      <c r="AA557" s="43"/>
      <c r="AB557" s="43"/>
      <c r="AC557" s="43"/>
    </row>
    <row r="558" spans="1:29" ht="12.75">
      <c r="A558" s="43"/>
      <c r="B558" s="43"/>
      <c r="C558" s="43"/>
      <c r="D558" s="43"/>
      <c r="E558" s="43"/>
      <c r="F558" s="43"/>
      <c r="G558" s="43"/>
      <c r="H558" s="43"/>
      <c r="I558" s="43"/>
      <c r="J558" s="44"/>
      <c r="K558" s="43"/>
      <c r="L558" s="43"/>
      <c r="M558" s="43"/>
      <c r="N558" s="43"/>
      <c r="O558" s="43"/>
      <c r="P558" s="43"/>
      <c r="Q558" s="43"/>
      <c r="R558" s="43"/>
      <c r="S558" s="43"/>
      <c r="T558" s="43"/>
      <c r="U558" s="43"/>
      <c r="V558" s="43"/>
      <c r="W558" s="43"/>
      <c r="X558" s="43"/>
      <c r="Y558" s="43"/>
      <c r="Z558" s="43"/>
      <c r="AA558" s="43"/>
      <c r="AB558" s="43"/>
      <c r="AC558" s="43"/>
    </row>
    <row r="559" spans="1:29" ht="12.75">
      <c r="A559" s="43"/>
      <c r="B559" s="43"/>
      <c r="C559" s="43"/>
      <c r="D559" s="43"/>
      <c r="E559" s="43"/>
      <c r="F559" s="43"/>
      <c r="G559" s="43"/>
      <c r="H559" s="43"/>
      <c r="I559" s="43"/>
      <c r="J559" s="44"/>
      <c r="K559" s="43"/>
      <c r="L559" s="43"/>
      <c r="M559" s="43"/>
      <c r="N559" s="43"/>
      <c r="O559" s="43"/>
      <c r="P559" s="43"/>
      <c r="Q559" s="43"/>
      <c r="R559" s="43"/>
      <c r="S559" s="43"/>
      <c r="T559" s="43"/>
      <c r="U559" s="43"/>
      <c r="V559" s="43"/>
      <c r="W559" s="43"/>
      <c r="X559" s="43"/>
      <c r="Y559" s="43"/>
      <c r="Z559" s="43"/>
      <c r="AA559" s="43"/>
      <c r="AB559" s="43"/>
      <c r="AC559" s="43"/>
    </row>
    <row r="560" spans="1:29" ht="12.75">
      <c r="A560" s="43"/>
      <c r="B560" s="43"/>
      <c r="C560" s="43"/>
      <c r="D560" s="43"/>
      <c r="E560" s="43"/>
      <c r="F560" s="43"/>
      <c r="G560" s="43"/>
      <c r="H560" s="43"/>
      <c r="I560" s="43"/>
      <c r="J560" s="44"/>
      <c r="K560" s="43"/>
      <c r="L560" s="43"/>
      <c r="M560" s="43"/>
      <c r="N560" s="43"/>
      <c r="O560" s="43"/>
      <c r="P560" s="43"/>
      <c r="Q560" s="43"/>
      <c r="R560" s="43"/>
      <c r="S560" s="43"/>
      <c r="T560" s="43"/>
      <c r="U560" s="43"/>
      <c r="V560" s="43"/>
      <c r="W560" s="43"/>
      <c r="X560" s="43"/>
      <c r="Y560" s="43"/>
      <c r="Z560" s="43"/>
      <c r="AA560" s="43"/>
      <c r="AB560" s="43"/>
      <c r="AC560" s="43"/>
    </row>
    <row r="561" spans="1:29" ht="12.75">
      <c r="A561" s="43"/>
      <c r="B561" s="43"/>
      <c r="C561" s="43"/>
      <c r="D561" s="43"/>
      <c r="E561" s="43"/>
      <c r="F561" s="43"/>
      <c r="G561" s="43"/>
      <c r="H561" s="43"/>
      <c r="I561" s="43"/>
      <c r="J561" s="44"/>
      <c r="K561" s="43"/>
      <c r="L561" s="43"/>
      <c r="M561" s="43"/>
      <c r="N561" s="43"/>
      <c r="O561" s="43"/>
      <c r="P561" s="43"/>
      <c r="Q561" s="43"/>
      <c r="R561" s="43"/>
      <c r="S561" s="43"/>
      <c r="T561" s="43"/>
      <c r="U561" s="43"/>
      <c r="V561" s="43"/>
      <c r="W561" s="43"/>
      <c r="X561" s="43"/>
      <c r="Y561" s="43"/>
      <c r="Z561" s="43"/>
      <c r="AA561" s="43"/>
      <c r="AB561" s="43"/>
      <c r="AC561" s="43"/>
    </row>
    <row r="562" spans="1:29" ht="12.75">
      <c r="A562" s="43"/>
      <c r="B562" s="43"/>
      <c r="C562" s="43"/>
      <c r="D562" s="43"/>
      <c r="E562" s="43"/>
      <c r="F562" s="43"/>
      <c r="G562" s="43"/>
      <c r="H562" s="43"/>
      <c r="I562" s="43"/>
      <c r="J562" s="44"/>
      <c r="K562" s="43"/>
      <c r="L562" s="43"/>
      <c r="M562" s="43"/>
      <c r="N562" s="43"/>
      <c r="O562" s="43"/>
      <c r="P562" s="43"/>
      <c r="Q562" s="43"/>
      <c r="R562" s="43"/>
      <c r="S562" s="43"/>
      <c r="T562" s="43"/>
      <c r="U562" s="43"/>
      <c r="V562" s="43"/>
      <c r="W562" s="43"/>
      <c r="X562" s="43"/>
      <c r="Y562" s="43"/>
      <c r="Z562" s="43"/>
      <c r="AA562" s="43"/>
      <c r="AB562" s="43"/>
      <c r="AC562" s="43"/>
    </row>
    <row r="563" spans="1:29" ht="12.75">
      <c r="A563" s="43"/>
      <c r="B563" s="43"/>
      <c r="C563" s="43"/>
      <c r="D563" s="43"/>
      <c r="E563" s="43"/>
      <c r="F563" s="43"/>
      <c r="G563" s="43"/>
      <c r="H563" s="43"/>
      <c r="I563" s="43"/>
      <c r="J563" s="44"/>
      <c r="K563" s="43"/>
      <c r="L563" s="43"/>
      <c r="M563" s="43"/>
      <c r="N563" s="43"/>
      <c r="O563" s="43"/>
      <c r="P563" s="43"/>
      <c r="Q563" s="43"/>
      <c r="R563" s="43"/>
      <c r="S563" s="43"/>
      <c r="T563" s="43"/>
      <c r="U563" s="43"/>
      <c r="V563" s="43"/>
      <c r="W563" s="43"/>
      <c r="X563" s="43"/>
      <c r="Y563" s="43"/>
      <c r="Z563" s="43"/>
      <c r="AA563" s="43"/>
      <c r="AB563" s="43"/>
      <c r="AC563" s="43"/>
    </row>
    <row r="564" spans="1:29" ht="12.75">
      <c r="A564" s="43"/>
      <c r="B564" s="43"/>
      <c r="C564" s="43"/>
      <c r="D564" s="43"/>
      <c r="E564" s="43"/>
      <c r="F564" s="43"/>
      <c r="G564" s="43"/>
      <c r="H564" s="43"/>
      <c r="I564" s="43"/>
      <c r="J564" s="44"/>
      <c r="K564" s="43"/>
      <c r="L564" s="43"/>
      <c r="M564" s="43"/>
      <c r="N564" s="43"/>
      <c r="O564" s="43"/>
      <c r="P564" s="43"/>
      <c r="Q564" s="43"/>
      <c r="R564" s="43"/>
      <c r="S564" s="43"/>
      <c r="T564" s="43"/>
      <c r="U564" s="43"/>
      <c r="V564" s="43"/>
      <c r="W564" s="43"/>
      <c r="X564" s="43"/>
      <c r="Y564" s="43"/>
      <c r="Z564" s="43"/>
      <c r="AA564" s="43"/>
      <c r="AB564" s="43"/>
      <c r="AC564" s="43"/>
    </row>
    <row r="565" spans="1:29" ht="12.75">
      <c r="A565" s="43"/>
      <c r="B565" s="43"/>
      <c r="C565" s="43"/>
      <c r="D565" s="43"/>
      <c r="E565" s="43"/>
      <c r="F565" s="43"/>
      <c r="G565" s="43"/>
      <c r="H565" s="43"/>
      <c r="I565" s="43"/>
      <c r="J565" s="44"/>
      <c r="K565" s="43"/>
      <c r="L565" s="43"/>
      <c r="M565" s="43"/>
      <c r="N565" s="43"/>
      <c r="O565" s="43"/>
      <c r="P565" s="43"/>
      <c r="Q565" s="43"/>
      <c r="R565" s="43"/>
      <c r="S565" s="43"/>
      <c r="T565" s="43"/>
      <c r="U565" s="43"/>
      <c r="V565" s="43"/>
      <c r="W565" s="43"/>
      <c r="X565" s="43"/>
      <c r="Y565" s="43"/>
      <c r="Z565" s="43"/>
      <c r="AA565" s="43"/>
      <c r="AB565" s="43"/>
      <c r="AC565" s="43"/>
    </row>
    <row r="566" spans="1:29" ht="12.75">
      <c r="A566" s="43"/>
      <c r="B566" s="43"/>
      <c r="C566" s="43"/>
      <c r="D566" s="43"/>
      <c r="E566" s="43"/>
      <c r="F566" s="43"/>
      <c r="G566" s="43"/>
      <c r="H566" s="43"/>
      <c r="I566" s="43"/>
      <c r="J566" s="44"/>
      <c r="K566" s="43"/>
      <c r="L566" s="43"/>
      <c r="M566" s="43"/>
      <c r="N566" s="43"/>
      <c r="O566" s="43"/>
      <c r="P566" s="43"/>
      <c r="Q566" s="43"/>
      <c r="R566" s="43"/>
      <c r="S566" s="43"/>
      <c r="T566" s="43"/>
      <c r="U566" s="43"/>
      <c r="V566" s="43"/>
      <c r="W566" s="43"/>
      <c r="X566" s="43"/>
      <c r="Y566" s="43"/>
      <c r="Z566" s="43"/>
      <c r="AA566" s="43"/>
      <c r="AB566" s="43"/>
      <c r="AC566" s="43"/>
    </row>
    <row r="567" spans="1:29" ht="12.75">
      <c r="A567" s="43"/>
      <c r="B567" s="43"/>
      <c r="C567" s="43"/>
      <c r="D567" s="43"/>
      <c r="E567" s="43"/>
      <c r="F567" s="43"/>
      <c r="G567" s="43"/>
      <c r="H567" s="43"/>
      <c r="I567" s="43"/>
      <c r="J567" s="44"/>
      <c r="K567" s="43"/>
      <c r="L567" s="43"/>
      <c r="M567" s="43"/>
      <c r="N567" s="43"/>
      <c r="O567" s="43"/>
      <c r="P567" s="43"/>
      <c r="Q567" s="43"/>
      <c r="R567" s="43"/>
      <c r="S567" s="43"/>
      <c r="T567" s="43"/>
      <c r="U567" s="43"/>
      <c r="V567" s="43"/>
      <c r="W567" s="43"/>
      <c r="X567" s="43"/>
      <c r="Y567" s="43"/>
      <c r="Z567" s="43"/>
      <c r="AA567" s="43"/>
      <c r="AB567" s="43"/>
      <c r="AC567" s="43"/>
    </row>
    <row r="568" spans="1:29" ht="12.75">
      <c r="A568" s="43"/>
      <c r="B568" s="43"/>
      <c r="C568" s="43"/>
      <c r="D568" s="43"/>
      <c r="E568" s="43"/>
      <c r="F568" s="43"/>
      <c r="G568" s="43"/>
      <c r="H568" s="43"/>
      <c r="I568" s="43"/>
      <c r="J568" s="44"/>
      <c r="K568" s="43"/>
      <c r="L568" s="43"/>
      <c r="M568" s="43"/>
      <c r="N568" s="43"/>
      <c r="O568" s="43"/>
      <c r="P568" s="43"/>
      <c r="Q568" s="43"/>
      <c r="R568" s="43"/>
      <c r="S568" s="43"/>
      <c r="T568" s="43"/>
      <c r="U568" s="43"/>
      <c r="V568" s="43"/>
      <c r="W568" s="43"/>
      <c r="X568" s="43"/>
      <c r="Y568" s="43"/>
      <c r="Z568" s="43"/>
      <c r="AA568" s="43"/>
      <c r="AB568" s="43"/>
      <c r="AC568" s="43"/>
    </row>
    <row r="569" spans="1:29" ht="12.75">
      <c r="A569" s="43"/>
      <c r="B569" s="43"/>
      <c r="C569" s="43"/>
      <c r="D569" s="43"/>
      <c r="E569" s="43"/>
      <c r="F569" s="43"/>
      <c r="G569" s="43"/>
      <c r="H569" s="43"/>
      <c r="I569" s="43"/>
      <c r="J569" s="44"/>
      <c r="K569" s="43"/>
      <c r="L569" s="43"/>
      <c r="M569" s="43"/>
      <c r="N569" s="43"/>
      <c r="O569" s="43"/>
      <c r="P569" s="43"/>
      <c r="Q569" s="43"/>
      <c r="R569" s="43"/>
      <c r="S569" s="43"/>
      <c r="T569" s="43"/>
      <c r="U569" s="43"/>
      <c r="V569" s="43"/>
      <c r="W569" s="43"/>
      <c r="X569" s="43"/>
      <c r="Y569" s="43"/>
      <c r="Z569" s="43"/>
      <c r="AA569" s="43"/>
      <c r="AB569" s="43"/>
      <c r="AC569" s="43"/>
    </row>
    <row r="570" spans="1:29" ht="12.75">
      <c r="A570" s="43"/>
      <c r="B570" s="43"/>
      <c r="C570" s="43"/>
      <c r="D570" s="43"/>
      <c r="E570" s="43"/>
      <c r="F570" s="43"/>
      <c r="G570" s="43"/>
      <c r="H570" s="43"/>
      <c r="I570" s="43"/>
      <c r="J570" s="44"/>
      <c r="K570" s="43"/>
      <c r="L570" s="43"/>
      <c r="M570" s="43"/>
      <c r="N570" s="43"/>
      <c r="O570" s="43"/>
      <c r="P570" s="43"/>
      <c r="Q570" s="43"/>
      <c r="R570" s="43"/>
      <c r="S570" s="43"/>
      <c r="T570" s="43"/>
      <c r="U570" s="43"/>
      <c r="V570" s="43"/>
      <c r="W570" s="43"/>
      <c r="X570" s="43"/>
      <c r="Y570" s="43"/>
      <c r="Z570" s="43"/>
      <c r="AA570" s="43"/>
      <c r="AB570" s="43"/>
      <c r="AC570" s="43"/>
    </row>
    <row r="571" spans="1:29" ht="12.75">
      <c r="A571" s="43"/>
      <c r="B571" s="43"/>
      <c r="C571" s="43"/>
      <c r="D571" s="43"/>
      <c r="E571" s="43"/>
      <c r="F571" s="43"/>
      <c r="G571" s="43"/>
      <c r="H571" s="43"/>
      <c r="I571" s="43"/>
      <c r="J571" s="44"/>
      <c r="K571" s="43"/>
      <c r="L571" s="43"/>
      <c r="M571" s="43"/>
      <c r="N571" s="43"/>
      <c r="O571" s="43"/>
      <c r="P571" s="43"/>
      <c r="Q571" s="43"/>
      <c r="R571" s="43"/>
      <c r="S571" s="43"/>
      <c r="T571" s="43"/>
      <c r="U571" s="43"/>
      <c r="V571" s="43"/>
      <c r="W571" s="43"/>
      <c r="X571" s="43"/>
      <c r="Y571" s="43"/>
      <c r="Z571" s="43"/>
      <c r="AA571" s="43"/>
      <c r="AB571" s="43"/>
      <c r="AC571" s="43"/>
    </row>
    <row r="572" spans="1:29" ht="12.75">
      <c r="A572" s="43"/>
      <c r="B572" s="43"/>
      <c r="C572" s="43"/>
      <c r="D572" s="43"/>
      <c r="E572" s="43"/>
      <c r="F572" s="43"/>
      <c r="G572" s="43"/>
      <c r="H572" s="43"/>
      <c r="I572" s="43"/>
      <c r="J572" s="44"/>
      <c r="K572" s="43"/>
      <c r="L572" s="43"/>
      <c r="M572" s="43"/>
      <c r="N572" s="43"/>
      <c r="O572" s="43"/>
      <c r="P572" s="43"/>
      <c r="Q572" s="43"/>
      <c r="R572" s="43"/>
      <c r="S572" s="43"/>
      <c r="T572" s="43"/>
      <c r="U572" s="43"/>
      <c r="V572" s="43"/>
      <c r="W572" s="43"/>
      <c r="X572" s="43"/>
      <c r="Y572" s="43"/>
      <c r="Z572" s="43"/>
      <c r="AA572" s="43"/>
      <c r="AB572" s="43"/>
      <c r="AC572" s="43"/>
    </row>
    <row r="573" spans="1:29" ht="12.75">
      <c r="A573" s="43"/>
      <c r="B573" s="43"/>
      <c r="C573" s="43"/>
      <c r="D573" s="43"/>
      <c r="E573" s="43"/>
      <c r="F573" s="43"/>
      <c r="G573" s="43"/>
      <c r="H573" s="43"/>
      <c r="I573" s="43"/>
      <c r="J573" s="44"/>
      <c r="K573" s="43"/>
      <c r="L573" s="43"/>
      <c r="M573" s="43"/>
      <c r="N573" s="43"/>
      <c r="O573" s="43"/>
      <c r="P573" s="43"/>
      <c r="Q573" s="43"/>
      <c r="R573" s="43"/>
      <c r="S573" s="43"/>
      <c r="T573" s="43"/>
      <c r="U573" s="43"/>
      <c r="V573" s="43"/>
      <c r="W573" s="43"/>
      <c r="X573" s="43"/>
      <c r="Y573" s="43"/>
      <c r="Z573" s="43"/>
      <c r="AA573" s="43"/>
      <c r="AB573" s="43"/>
      <c r="AC573" s="43"/>
    </row>
    <row r="574" spans="1:29" ht="12.75">
      <c r="A574" s="43"/>
      <c r="B574" s="43"/>
      <c r="C574" s="43"/>
      <c r="D574" s="43"/>
      <c r="E574" s="43"/>
      <c r="F574" s="43"/>
      <c r="G574" s="43"/>
      <c r="H574" s="43"/>
      <c r="I574" s="43"/>
      <c r="J574" s="44"/>
      <c r="K574" s="43"/>
      <c r="L574" s="43"/>
      <c r="M574" s="43"/>
      <c r="N574" s="43"/>
      <c r="O574" s="43"/>
      <c r="P574" s="43"/>
      <c r="Q574" s="43"/>
      <c r="R574" s="43"/>
      <c r="S574" s="43"/>
      <c r="T574" s="43"/>
      <c r="U574" s="43"/>
      <c r="V574" s="43"/>
      <c r="W574" s="43"/>
      <c r="X574" s="43"/>
      <c r="Y574" s="43"/>
      <c r="Z574" s="43"/>
      <c r="AA574" s="43"/>
      <c r="AB574" s="43"/>
      <c r="AC574" s="43"/>
    </row>
    <row r="575" spans="1:29" ht="12.75">
      <c r="A575" s="43"/>
      <c r="B575" s="43"/>
      <c r="C575" s="43"/>
      <c r="D575" s="43"/>
      <c r="E575" s="43"/>
      <c r="F575" s="43"/>
      <c r="G575" s="43"/>
      <c r="H575" s="43"/>
      <c r="I575" s="43"/>
      <c r="J575" s="44"/>
      <c r="K575" s="43"/>
      <c r="L575" s="43"/>
      <c r="M575" s="43"/>
      <c r="N575" s="43"/>
      <c r="O575" s="43"/>
      <c r="P575" s="43"/>
      <c r="Q575" s="43"/>
      <c r="R575" s="43"/>
      <c r="S575" s="43"/>
      <c r="T575" s="43"/>
      <c r="U575" s="43"/>
      <c r="V575" s="43"/>
      <c r="W575" s="43"/>
      <c r="X575" s="43"/>
      <c r="Y575" s="43"/>
      <c r="Z575" s="43"/>
      <c r="AA575" s="43"/>
      <c r="AB575" s="43"/>
      <c r="AC575" s="43"/>
    </row>
    <row r="576" spans="1:29" ht="12.75">
      <c r="A576" s="43"/>
      <c r="B576" s="43"/>
      <c r="C576" s="43"/>
      <c r="D576" s="43"/>
      <c r="E576" s="43"/>
      <c r="F576" s="43"/>
      <c r="G576" s="43"/>
      <c r="H576" s="43"/>
      <c r="I576" s="43"/>
      <c r="J576" s="44"/>
      <c r="K576" s="43"/>
      <c r="L576" s="43"/>
      <c r="M576" s="43"/>
      <c r="N576" s="43"/>
      <c r="O576" s="43"/>
      <c r="P576" s="43"/>
      <c r="Q576" s="43"/>
      <c r="R576" s="43"/>
      <c r="S576" s="43"/>
      <c r="T576" s="43"/>
      <c r="U576" s="43"/>
      <c r="V576" s="43"/>
      <c r="W576" s="43"/>
      <c r="X576" s="43"/>
      <c r="Y576" s="43"/>
      <c r="Z576" s="43"/>
      <c r="AA576" s="43"/>
      <c r="AB576" s="43"/>
      <c r="AC576" s="43"/>
    </row>
    <row r="577" spans="1:29" ht="12.75">
      <c r="A577" s="43"/>
      <c r="B577" s="43"/>
      <c r="C577" s="43"/>
      <c r="D577" s="43"/>
      <c r="E577" s="43"/>
      <c r="F577" s="43"/>
      <c r="G577" s="43"/>
      <c r="H577" s="43"/>
      <c r="I577" s="43"/>
      <c r="J577" s="44"/>
      <c r="K577" s="43"/>
      <c r="L577" s="43"/>
      <c r="M577" s="43"/>
      <c r="N577" s="43"/>
      <c r="O577" s="43"/>
      <c r="P577" s="43"/>
      <c r="Q577" s="43"/>
      <c r="R577" s="43"/>
      <c r="S577" s="43"/>
      <c r="T577" s="43"/>
      <c r="U577" s="43"/>
      <c r="V577" s="43"/>
      <c r="W577" s="43"/>
      <c r="X577" s="43"/>
      <c r="Y577" s="43"/>
      <c r="Z577" s="43"/>
      <c r="AA577" s="43"/>
      <c r="AB577" s="43"/>
      <c r="AC577" s="43"/>
    </row>
    <row r="578" spans="1:29" ht="12.75">
      <c r="A578" s="43"/>
      <c r="B578" s="43"/>
      <c r="C578" s="43"/>
      <c r="D578" s="43"/>
      <c r="E578" s="43"/>
      <c r="F578" s="43"/>
      <c r="G578" s="43"/>
      <c r="H578" s="43"/>
      <c r="I578" s="43"/>
      <c r="J578" s="44"/>
      <c r="K578" s="43"/>
      <c r="L578" s="43"/>
      <c r="M578" s="43"/>
      <c r="N578" s="43"/>
      <c r="O578" s="43"/>
      <c r="P578" s="43"/>
      <c r="Q578" s="43"/>
      <c r="R578" s="43"/>
      <c r="S578" s="43"/>
      <c r="T578" s="43"/>
      <c r="U578" s="43"/>
      <c r="V578" s="43"/>
      <c r="W578" s="43"/>
      <c r="X578" s="43"/>
      <c r="Y578" s="43"/>
      <c r="Z578" s="43"/>
      <c r="AA578" s="43"/>
      <c r="AB578" s="43"/>
      <c r="AC578" s="43"/>
    </row>
    <row r="579" spans="1:29" ht="12.75">
      <c r="A579" s="43"/>
      <c r="B579" s="43"/>
      <c r="C579" s="43"/>
      <c r="D579" s="43"/>
      <c r="E579" s="43"/>
      <c r="F579" s="43"/>
      <c r="G579" s="43"/>
      <c r="H579" s="43"/>
      <c r="I579" s="43"/>
      <c r="J579" s="44"/>
      <c r="K579" s="43"/>
      <c r="L579" s="43"/>
      <c r="M579" s="43"/>
      <c r="N579" s="43"/>
      <c r="O579" s="43"/>
      <c r="P579" s="43"/>
      <c r="Q579" s="43"/>
      <c r="R579" s="43"/>
      <c r="S579" s="43"/>
      <c r="T579" s="43"/>
      <c r="U579" s="43"/>
      <c r="V579" s="43"/>
      <c r="W579" s="43"/>
      <c r="X579" s="43"/>
      <c r="Y579" s="43"/>
      <c r="Z579" s="43"/>
      <c r="AA579" s="43"/>
      <c r="AB579" s="43"/>
      <c r="AC579" s="43"/>
    </row>
    <row r="580" spans="1:29" ht="12.75">
      <c r="A580" s="43"/>
      <c r="B580" s="43"/>
      <c r="C580" s="43"/>
      <c r="D580" s="43"/>
      <c r="E580" s="43"/>
      <c r="F580" s="43"/>
      <c r="G580" s="43"/>
      <c r="H580" s="43"/>
      <c r="I580" s="43"/>
      <c r="J580" s="44"/>
      <c r="K580" s="43"/>
      <c r="L580" s="43"/>
      <c r="M580" s="43"/>
      <c r="N580" s="43"/>
      <c r="O580" s="43"/>
      <c r="P580" s="43"/>
      <c r="Q580" s="43"/>
      <c r="R580" s="43"/>
      <c r="S580" s="43"/>
      <c r="T580" s="43"/>
      <c r="U580" s="43"/>
      <c r="V580" s="43"/>
      <c r="W580" s="43"/>
      <c r="X580" s="43"/>
      <c r="Y580" s="43"/>
      <c r="Z580" s="43"/>
      <c r="AA580" s="43"/>
      <c r="AB580" s="43"/>
      <c r="AC580" s="43"/>
    </row>
    <row r="581" spans="1:29" ht="12.75">
      <c r="A581" s="43"/>
      <c r="B581" s="43"/>
      <c r="C581" s="43"/>
      <c r="D581" s="43"/>
      <c r="E581" s="43"/>
      <c r="F581" s="43"/>
      <c r="G581" s="43"/>
      <c r="H581" s="43"/>
      <c r="I581" s="43"/>
      <c r="J581" s="44"/>
      <c r="K581" s="43"/>
      <c r="L581" s="43"/>
      <c r="M581" s="43"/>
      <c r="N581" s="43"/>
      <c r="O581" s="43"/>
      <c r="P581" s="43"/>
      <c r="Q581" s="43"/>
      <c r="R581" s="43"/>
      <c r="S581" s="43"/>
      <c r="T581" s="43"/>
      <c r="U581" s="43"/>
      <c r="V581" s="43"/>
      <c r="W581" s="43"/>
      <c r="X581" s="43"/>
      <c r="Y581" s="43"/>
      <c r="Z581" s="43"/>
      <c r="AA581" s="43"/>
      <c r="AB581" s="43"/>
      <c r="AC581" s="43"/>
    </row>
    <row r="582" spans="1:29" ht="12.75">
      <c r="A582" s="43"/>
      <c r="B582" s="43"/>
      <c r="C582" s="43"/>
      <c r="D582" s="43"/>
      <c r="E582" s="43"/>
      <c r="F582" s="43"/>
      <c r="G582" s="43"/>
      <c r="H582" s="43"/>
      <c r="I582" s="43"/>
      <c r="J582" s="44"/>
      <c r="K582" s="43"/>
      <c r="L582" s="43"/>
      <c r="M582" s="43"/>
      <c r="N582" s="43"/>
      <c r="O582" s="43"/>
      <c r="P582" s="43"/>
      <c r="Q582" s="43"/>
      <c r="R582" s="43"/>
      <c r="S582" s="43"/>
      <c r="T582" s="43"/>
      <c r="U582" s="43"/>
      <c r="V582" s="43"/>
      <c r="W582" s="43"/>
      <c r="X582" s="43"/>
      <c r="Y582" s="43"/>
      <c r="Z582" s="43"/>
      <c r="AA582" s="43"/>
      <c r="AB582" s="43"/>
      <c r="AC582" s="43"/>
    </row>
    <row r="583" spans="1:29" ht="12.75">
      <c r="A583" s="43"/>
      <c r="B583" s="43"/>
      <c r="C583" s="43"/>
      <c r="D583" s="43"/>
      <c r="E583" s="43"/>
      <c r="F583" s="43"/>
      <c r="G583" s="43"/>
      <c r="H583" s="43"/>
      <c r="I583" s="43"/>
      <c r="J583" s="44"/>
      <c r="K583" s="43"/>
      <c r="L583" s="43"/>
      <c r="M583" s="43"/>
      <c r="N583" s="43"/>
      <c r="O583" s="43"/>
      <c r="P583" s="43"/>
      <c r="Q583" s="43"/>
      <c r="R583" s="43"/>
      <c r="S583" s="43"/>
      <c r="T583" s="43"/>
      <c r="U583" s="43"/>
      <c r="V583" s="43"/>
      <c r="W583" s="43"/>
      <c r="X583" s="43"/>
      <c r="Y583" s="43"/>
      <c r="Z583" s="43"/>
      <c r="AA583" s="43"/>
      <c r="AB583" s="43"/>
      <c r="AC583" s="43"/>
    </row>
    <row r="584" spans="1:29" ht="12.75">
      <c r="A584" s="43"/>
      <c r="B584" s="43"/>
      <c r="C584" s="43"/>
      <c r="D584" s="43"/>
      <c r="E584" s="43"/>
      <c r="F584" s="43"/>
      <c r="G584" s="43"/>
      <c r="H584" s="43"/>
      <c r="I584" s="43"/>
      <c r="J584" s="44"/>
      <c r="K584" s="43"/>
      <c r="L584" s="43"/>
      <c r="M584" s="43"/>
      <c r="N584" s="43"/>
      <c r="O584" s="43"/>
      <c r="P584" s="43"/>
      <c r="Q584" s="43"/>
      <c r="R584" s="43"/>
      <c r="S584" s="43"/>
      <c r="T584" s="43"/>
      <c r="U584" s="43"/>
      <c r="V584" s="43"/>
      <c r="W584" s="43"/>
      <c r="X584" s="43"/>
      <c r="Y584" s="43"/>
      <c r="Z584" s="43"/>
      <c r="AA584" s="43"/>
      <c r="AB584" s="43"/>
      <c r="AC584" s="43"/>
    </row>
    <row r="585" spans="1:29" ht="12.75">
      <c r="A585" s="43"/>
      <c r="B585" s="43"/>
      <c r="C585" s="43"/>
      <c r="D585" s="43"/>
      <c r="E585" s="43"/>
      <c r="F585" s="43"/>
      <c r="G585" s="43"/>
      <c r="H585" s="43"/>
      <c r="I585" s="43"/>
      <c r="J585" s="44"/>
      <c r="K585" s="43"/>
      <c r="L585" s="43"/>
      <c r="M585" s="43"/>
      <c r="N585" s="43"/>
      <c r="O585" s="43"/>
      <c r="P585" s="43"/>
      <c r="Q585" s="43"/>
      <c r="R585" s="43"/>
      <c r="S585" s="43"/>
      <c r="T585" s="43"/>
      <c r="U585" s="43"/>
      <c r="V585" s="43"/>
      <c r="W585" s="43"/>
      <c r="X585" s="43"/>
      <c r="Y585" s="43"/>
      <c r="Z585" s="43"/>
      <c r="AA585" s="43"/>
      <c r="AB585" s="43"/>
      <c r="AC585" s="43"/>
    </row>
    <row r="586" spans="1:29" ht="12.75">
      <c r="A586" s="43"/>
      <c r="B586" s="43"/>
      <c r="C586" s="43"/>
      <c r="D586" s="43"/>
      <c r="E586" s="43"/>
      <c r="F586" s="43"/>
      <c r="G586" s="43"/>
      <c r="H586" s="43"/>
      <c r="I586" s="43"/>
      <c r="J586" s="44"/>
      <c r="K586" s="43"/>
      <c r="L586" s="43"/>
      <c r="M586" s="43"/>
      <c r="N586" s="43"/>
      <c r="O586" s="43"/>
      <c r="P586" s="43"/>
      <c r="Q586" s="43"/>
      <c r="R586" s="43"/>
      <c r="S586" s="43"/>
      <c r="T586" s="43"/>
      <c r="U586" s="43"/>
      <c r="V586" s="43"/>
      <c r="W586" s="43"/>
      <c r="X586" s="43"/>
      <c r="Y586" s="43"/>
      <c r="Z586" s="43"/>
      <c r="AA586" s="43"/>
      <c r="AB586" s="43"/>
      <c r="AC586" s="43"/>
    </row>
    <row r="587" spans="1:29" ht="12.75">
      <c r="A587" s="43"/>
      <c r="B587" s="43"/>
      <c r="C587" s="43"/>
      <c r="D587" s="43"/>
      <c r="E587" s="43"/>
      <c r="F587" s="43"/>
      <c r="G587" s="43"/>
      <c r="H587" s="43"/>
      <c r="I587" s="43"/>
      <c r="J587" s="44"/>
      <c r="K587" s="43"/>
      <c r="L587" s="43"/>
      <c r="M587" s="43"/>
      <c r="N587" s="43"/>
      <c r="O587" s="43"/>
      <c r="P587" s="43"/>
      <c r="Q587" s="43"/>
      <c r="R587" s="43"/>
      <c r="S587" s="43"/>
      <c r="T587" s="43"/>
      <c r="U587" s="43"/>
      <c r="V587" s="43"/>
      <c r="W587" s="43"/>
      <c r="X587" s="43"/>
      <c r="Y587" s="43"/>
      <c r="Z587" s="43"/>
      <c r="AA587" s="43"/>
      <c r="AB587" s="43"/>
      <c r="AC587" s="43"/>
    </row>
    <row r="588" spans="1:29" ht="12.75">
      <c r="A588" s="43"/>
      <c r="B588" s="43"/>
      <c r="C588" s="43"/>
      <c r="D588" s="43"/>
      <c r="E588" s="43"/>
      <c r="F588" s="43"/>
      <c r="G588" s="43"/>
      <c r="H588" s="43"/>
      <c r="I588" s="43"/>
      <c r="J588" s="44"/>
      <c r="K588" s="43"/>
      <c r="L588" s="43"/>
      <c r="M588" s="43"/>
      <c r="N588" s="43"/>
      <c r="O588" s="43"/>
      <c r="P588" s="43"/>
      <c r="Q588" s="43"/>
      <c r="R588" s="43"/>
      <c r="S588" s="43"/>
      <c r="T588" s="43"/>
      <c r="U588" s="43"/>
      <c r="V588" s="43"/>
      <c r="W588" s="43"/>
      <c r="X588" s="43"/>
      <c r="Y588" s="43"/>
      <c r="Z588" s="43"/>
      <c r="AA588" s="43"/>
      <c r="AB588" s="43"/>
      <c r="AC588" s="43"/>
    </row>
    <row r="589" spans="1:29" ht="12.75">
      <c r="A589" s="43"/>
      <c r="B589" s="43"/>
      <c r="C589" s="43"/>
      <c r="D589" s="43"/>
      <c r="E589" s="43"/>
      <c r="F589" s="43"/>
      <c r="G589" s="43"/>
      <c r="H589" s="43"/>
      <c r="I589" s="43"/>
      <c r="J589" s="44"/>
      <c r="K589" s="43"/>
      <c r="L589" s="43"/>
      <c r="M589" s="43"/>
      <c r="N589" s="43"/>
      <c r="O589" s="43"/>
      <c r="P589" s="43"/>
      <c r="Q589" s="43"/>
      <c r="R589" s="43"/>
      <c r="S589" s="43"/>
      <c r="T589" s="43"/>
      <c r="U589" s="43"/>
      <c r="V589" s="43"/>
      <c r="W589" s="43"/>
      <c r="X589" s="43"/>
      <c r="Y589" s="43"/>
      <c r="Z589" s="43"/>
      <c r="AA589" s="43"/>
      <c r="AB589" s="43"/>
      <c r="AC589" s="43"/>
    </row>
    <row r="590" spans="1:29" ht="12.75">
      <c r="A590" s="43"/>
      <c r="B590" s="43"/>
      <c r="C590" s="43"/>
      <c r="D590" s="43"/>
      <c r="E590" s="43"/>
      <c r="F590" s="43"/>
      <c r="G590" s="43"/>
      <c r="H590" s="43"/>
      <c r="I590" s="43"/>
      <c r="J590" s="44"/>
      <c r="K590" s="43"/>
      <c r="L590" s="43"/>
      <c r="M590" s="43"/>
      <c r="N590" s="43"/>
      <c r="O590" s="43"/>
      <c r="P590" s="43"/>
      <c r="Q590" s="43"/>
      <c r="R590" s="43"/>
      <c r="S590" s="43"/>
      <c r="T590" s="43"/>
      <c r="U590" s="43"/>
      <c r="V590" s="43"/>
      <c r="W590" s="43"/>
      <c r="X590" s="43"/>
      <c r="Y590" s="43"/>
      <c r="Z590" s="43"/>
      <c r="AA590" s="43"/>
      <c r="AB590" s="43"/>
      <c r="AC590" s="43"/>
    </row>
    <row r="591" spans="1:29" ht="12.75">
      <c r="A591" s="43"/>
      <c r="B591" s="43"/>
      <c r="C591" s="43"/>
      <c r="D591" s="43"/>
      <c r="E591" s="43"/>
      <c r="F591" s="43"/>
      <c r="G591" s="43"/>
      <c r="H591" s="43"/>
      <c r="I591" s="43"/>
      <c r="J591" s="44"/>
      <c r="K591" s="43"/>
      <c r="L591" s="43"/>
      <c r="M591" s="43"/>
      <c r="N591" s="43"/>
      <c r="O591" s="43"/>
      <c r="P591" s="43"/>
      <c r="Q591" s="43"/>
      <c r="R591" s="43"/>
      <c r="S591" s="43"/>
      <c r="T591" s="43"/>
      <c r="U591" s="43"/>
      <c r="V591" s="43"/>
      <c r="W591" s="43"/>
      <c r="X591" s="43"/>
      <c r="Y591" s="43"/>
      <c r="Z591" s="43"/>
      <c r="AA591" s="43"/>
      <c r="AB591" s="43"/>
      <c r="AC591" s="43"/>
    </row>
    <row r="592" spans="1:29" ht="12.75">
      <c r="A592" s="43"/>
      <c r="B592" s="43"/>
      <c r="C592" s="43"/>
      <c r="D592" s="43"/>
      <c r="E592" s="43"/>
      <c r="F592" s="43"/>
      <c r="G592" s="43"/>
      <c r="H592" s="43"/>
      <c r="I592" s="43"/>
      <c r="J592" s="44"/>
      <c r="K592" s="43"/>
      <c r="L592" s="43"/>
      <c r="M592" s="43"/>
      <c r="N592" s="43"/>
      <c r="O592" s="43"/>
      <c r="P592" s="43"/>
      <c r="Q592" s="43"/>
      <c r="R592" s="43"/>
      <c r="S592" s="43"/>
      <c r="T592" s="43"/>
      <c r="U592" s="43"/>
      <c r="V592" s="43"/>
      <c r="W592" s="43"/>
      <c r="X592" s="43"/>
      <c r="Y592" s="43"/>
      <c r="Z592" s="43"/>
      <c r="AA592" s="43"/>
      <c r="AB592" s="43"/>
      <c r="AC592" s="43"/>
    </row>
    <row r="593" spans="1:29" ht="12.75">
      <c r="A593" s="43"/>
      <c r="B593" s="43"/>
      <c r="C593" s="43"/>
      <c r="D593" s="43"/>
      <c r="E593" s="43"/>
      <c r="F593" s="43"/>
      <c r="G593" s="43"/>
      <c r="H593" s="43"/>
      <c r="I593" s="43"/>
      <c r="J593" s="44"/>
      <c r="K593" s="43"/>
      <c r="L593" s="43"/>
      <c r="M593" s="43"/>
      <c r="N593" s="43"/>
      <c r="O593" s="43"/>
      <c r="P593" s="43"/>
      <c r="Q593" s="43"/>
      <c r="R593" s="43"/>
      <c r="S593" s="43"/>
      <c r="T593" s="43"/>
      <c r="U593" s="43"/>
      <c r="V593" s="43"/>
      <c r="W593" s="43"/>
      <c r="X593" s="43"/>
      <c r="Y593" s="43"/>
      <c r="Z593" s="43"/>
      <c r="AA593" s="43"/>
      <c r="AB593" s="43"/>
      <c r="AC593" s="43"/>
    </row>
    <row r="594" spans="1:29" ht="12.75">
      <c r="A594" s="43"/>
      <c r="B594" s="43"/>
      <c r="C594" s="43"/>
      <c r="D594" s="43"/>
      <c r="E594" s="43"/>
      <c r="F594" s="43"/>
      <c r="G594" s="43"/>
      <c r="H594" s="43"/>
      <c r="I594" s="43"/>
      <c r="J594" s="44"/>
      <c r="K594" s="43"/>
      <c r="L594" s="43"/>
      <c r="M594" s="43"/>
      <c r="N594" s="43"/>
      <c r="O594" s="43"/>
      <c r="P594" s="43"/>
      <c r="Q594" s="43"/>
      <c r="R594" s="43"/>
      <c r="S594" s="43"/>
      <c r="T594" s="43"/>
      <c r="U594" s="43"/>
      <c r="V594" s="43"/>
      <c r="W594" s="43"/>
      <c r="X594" s="43"/>
      <c r="Y594" s="43"/>
      <c r="Z594" s="43"/>
      <c r="AA594" s="43"/>
      <c r="AB594" s="43"/>
      <c r="AC594" s="43"/>
    </row>
    <row r="595" spans="1:29" ht="12.75">
      <c r="A595" s="43"/>
      <c r="B595" s="43"/>
      <c r="C595" s="43"/>
      <c r="D595" s="43"/>
      <c r="E595" s="43"/>
      <c r="F595" s="43"/>
      <c r="G595" s="43"/>
      <c r="H595" s="43"/>
      <c r="I595" s="43"/>
      <c r="J595" s="44"/>
      <c r="K595" s="43"/>
      <c r="L595" s="43"/>
      <c r="M595" s="43"/>
      <c r="N595" s="43"/>
      <c r="O595" s="43"/>
      <c r="P595" s="43"/>
      <c r="Q595" s="43"/>
      <c r="R595" s="43"/>
      <c r="S595" s="43"/>
      <c r="T595" s="43"/>
      <c r="U595" s="43"/>
      <c r="V595" s="43"/>
      <c r="W595" s="43"/>
      <c r="X595" s="43"/>
      <c r="Y595" s="43"/>
      <c r="Z595" s="43"/>
      <c r="AA595" s="43"/>
      <c r="AB595" s="43"/>
      <c r="AC595" s="43"/>
    </row>
    <row r="596" spans="1:29" ht="12.75">
      <c r="A596" s="43"/>
      <c r="B596" s="43"/>
      <c r="C596" s="43"/>
      <c r="D596" s="43"/>
      <c r="E596" s="43"/>
      <c r="F596" s="43"/>
      <c r="G596" s="43"/>
      <c r="H596" s="43"/>
      <c r="I596" s="43"/>
      <c r="J596" s="44"/>
      <c r="K596" s="43"/>
      <c r="L596" s="43"/>
      <c r="M596" s="43"/>
      <c r="N596" s="43"/>
      <c r="O596" s="43"/>
      <c r="P596" s="43"/>
      <c r="Q596" s="43"/>
      <c r="R596" s="43"/>
      <c r="S596" s="43"/>
      <c r="T596" s="43"/>
      <c r="U596" s="43"/>
      <c r="V596" s="43"/>
      <c r="W596" s="43"/>
      <c r="X596" s="43"/>
      <c r="Y596" s="43"/>
      <c r="Z596" s="43"/>
      <c r="AA596" s="43"/>
      <c r="AB596" s="43"/>
      <c r="AC596" s="43"/>
    </row>
    <row r="597" spans="1:29" ht="12.75">
      <c r="A597" s="43"/>
      <c r="B597" s="43"/>
      <c r="C597" s="43"/>
      <c r="D597" s="43"/>
      <c r="E597" s="43"/>
      <c r="F597" s="43"/>
      <c r="G597" s="43"/>
      <c r="H597" s="43"/>
      <c r="I597" s="43"/>
      <c r="J597" s="44"/>
      <c r="K597" s="43"/>
      <c r="L597" s="43"/>
      <c r="M597" s="43"/>
      <c r="N597" s="43"/>
      <c r="O597" s="43"/>
      <c r="P597" s="43"/>
      <c r="Q597" s="43"/>
      <c r="R597" s="43"/>
      <c r="S597" s="43"/>
      <c r="T597" s="43"/>
      <c r="U597" s="43"/>
      <c r="V597" s="43"/>
      <c r="W597" s="43"/>
      <c r="X597" s="43"/>
      <c r="Y597" s="43"/>
      <c r="Z597" s="43"/>
      <c r="AA597" s="43"/>
      <c r="AB597" s="43"/>
      <c r="AC597" s="43"/>
    </row>
    <row r="598" spans="1:29" ht="12.75">
      <c r="A598" s="43"/>
      <c r="B598" s="43"/>
      <c r="C598" s="43"/>
      <c r="D598" s="43"/>
      <c r="E598" s="43"/>
      <c r="F598" s="43"/>
      <c r="G598" s="43"/>
      <c r="H598" s="43"/>
      <c r="I598" s="43"/>
      <c r="J598" s="44"/>
      <c r="K598" s="43"/>
      <c r="L598" s="43"/>
      <c r="M598" s="43"/>
      <c r="N598" s="43"/>
      <c r="O598" s="43"/>
      <c r="P598" s="43"/>
      <c r="Q598" s="43"/>
      <c r="R598" s="43"/>
      <c r="S598" s="43"/>
      <c r="T598" s="43"/>
      <c r="U598" s="43"/>
      <c r="V598" s="43"/>
      <c r="W598" s="43"/>
      <c r="X598" s="43"/>
      <c r="Y598" s="43"/>
      <c r="Z598" s="43"/>
      <c r="AA598" s="43"/>
      <c r="AB598" s="43"/>
      <c r="AC598" s="43"/>
    </row>
    <row r="599" spans="1:29" ht="12.75">
      <c r="A599" s="43"/>
      <c r="B599" s="43"/>
      <c r="C599" s="43"/>
      <c r="D599" s="43"/>
      <c r="E599" s="43"/>
      <c r="F599" s="43"/>
      <c r="G599" s="43"/>
      <c r="H599" s="43"/>
      <c r="I599" s="43"/>
      <c r="J599" s="44"/>
      <c r="K599" s="43"/>
      <c r="L599" s="43"/>
      <c r="M599" s="43"/>
      <c r="N599" s="43"/>
      <c r="O599" s="43"/>
      <c r="P599" s="43"/>
      <c r="Q599" s="43"/>
      <c r="R599" s="43"/>
      <c r="S599" s="43"/>
      <c r="T599" s="43"/>
      <c r="U599" s="43"/>
      <c r="V599" s="43"/>
      <c r="W599" s="43"/>
      <c r="X599" s="43"/>
      <c r="Y599" s="43"/>
      <c r="Z599" s="43"/>
      <c r="AA599" s="43"/>
      <c r="AB599" s="43"/>
      <c r="AC599" s="43"/>
    </row>
    <row r="600" spans="1:29" ht="12.75">
      <c r="A600" s="43"/>
      <c r="B600" s="43"/>
      <c r="C600" s="43"/>
      <c r="D600" s="43"/>
      <c r="E600" s="43"/>
      <c r="F600" s="43"/>
      <c r="G600" s="43"/>
      <c r="H600" s="43"/>
      <c r="I600" s="43"/>
      <c r="J600" s="44"/>
      <c r="K600" s="43"/>
      <c r="L600" s="43"/>
      <c r="M600" s="43"/>
      <c r="N600" s="43"/>
      <c r="O600" s="43"/>
      <c r="P600" s="43"/>
      <c r="Q600" s="43"/>
      <c r="R600" s="43"/>
      <c r="S600" s="43"/>
      <c r="T600" s="43"/>
      <c r="U600" s="43"/>
      <c r="V600" s="43"/>
      <c r="W600" s="43"/>
      <c r="X600" s="43"/>
      <c r="Y600" s="43"/>
      <c r="Z600" s="43"/>
      <c r="AA600" s="43"/>
      <c r="AB600" s="43"/>
      <c r="AC600" s="43"/>
    </row>
    <row r="601" spans="1:29" ht="12.75">
      <c r="A601" s="43"/>
      <c r="B601" s="43"/>
      <c r="C601" s="43"/>
      <c r="D601" s="43"/>
      <c r="E601" s="43"/>
      <c r="F601" s="43"/>
      <c r="G601" s="43"/>
      <c r="H601" s="43"/>
      <c r="I601" s="43"/>
      <c r="J601" s="44"/>
      <c r="K601" s="43"/>
      <c r="L601" s="43"/>
      <c r="M601" s="43"/>
      <c r="N601" s="43"/>
      <c r="O601" s="43"/>
      <c r="P601" s="43"/>
      <c r="Q601" s="43"/>
      <c r="R601" s="43"/>
      <c r="S601" s="43"/>
      <c r="T601" s="43"/>
      <c r="U601" s="43"/>
      <c r="V601" s="43"/>
      <c r="W601" s="43"/>
      <c r="X601" s="43"/>
      <c r="Y601" s="43"/>
      <c r="Z601" s="43"/>
      <c r="AA601" s="43"/>
      <c r="AB601" s="43"/>
      <c r="AC601" s="43"/>
    </row>
    <row r="602" spans="1:29" ht="12.75">
      <c r="A602" s="43"/>
      <c r="B602" s="43"/>
      <c r="C602" s="43"/>
      <c r="D602" s="43"/>
      <c r="E602" s="43"/>
      <c r="F602" s="43"/>
      <c r="G602" s="43"/>
      <c r="H602" s="43"/>
      <c r="I602" s="43"/>
      <c r="J602" s="44"/>
      <c r="K602" s="43"/>
      <c r="L602" s="43"/>
      <c r="M602" s="43"/>
      <c r="N602" s="43"/>
      <c r="O602" s="43"/>
      <c r="P602" s="43"/>
      <c r="Q602" s="43"/>
      <c r="R602" s="43"/>
      <c r="S602" s="43"/>
      <c r="T602" s="43"/>
      <c r="U602" s="43"/>
      <c r="V602" s="43"/>
      <c r="W602" s="43"/>
      <c r="X602" s="43"/>
      <c r="Y602" s="43"/>
      <c r="Z602" s="43"/>
      <c r="AA602" s="43"/>
      <c r="AB602" s="43"/>
      <c r="AC602" s="43"/>
    </row>
    <row r="603" spans="1:29" ht="12.75">
      <c r="A603" s="43"/>
      <c r="B603" s="43"/>
      <c r="C603" s="43"/>
      <c r="D603" s="43"/>
      <c r="E603" s="43"/>
      <c r="F603" s="43"/>
      <c r="G603" s="43"/>
      <c r="H603" s="43"/>
      <c r="I603" s="43"/>
      <c r="J603" s="44"/>
      <c r="K603" s="43"/>
      <c r="L603" s="43"/>
      <c r="M603" s="43"/>
      <c r="N603" s="43"/>
      <c r="O603" s="43"/>
      <c r="P603" s="43"/>
      <c r="Q603" s="43"/>
      <c r="R603" s="43"/>
      <c r="S603" s="43"/>
      <c r="T603" s="43"/>
      <c r="U603" s="43"/>
      <c r="V603" s="43"/>
      <c r="W603" s="43"/>
      <c r="X603" s="43"/>
      <c r="Y603" s="43"/>
      <c r="Z603" s="43"/>
      <c r="AA603" s="43"/>
      <c r="AB603" s="43"/>
      <c r="AC603" s="43"/>
    </row>
    <row r="604" spans="1:29" ht="12.75">
      <c r="A604" s="43"/>
      <c r="B604" s="43"/>
      <c r="C604" s="43"/>
      <c r="D604" s="43"/>
      <c r="E604" s="43"/>
      <c r="F604" s="43"/>
      <c r="G604" s="43"/>
      <c r="H604" s="43"/>
      <c r="I604" s="43"/>
      <c r="J604" s="44"/>
      <c r="K604" s="43"/>
      <c r="L604" s="43"/>
      <c r="M604" s="43"/>
      <c r="N604" s="43"/>
      <c r="O604" s="43"/>
      <c r="P604" s="43"/>
      <c r="Q604" s="43"/>
      <c r="R604" s="43"/>
      <c r="S604" s="43"/>
      <c r="T604" s="43"/>
      <c r="U604" s="43"/>
      <c r="V604" s="43"/>
      <c r="W604" s="43"/>
      <c r="X604" s="43"/>
      <c r="Y604" s="43"/>
      <c r="Z604" s="43"/>
      <c r="AA604" s="43"/>
      <c r="AB604" s="43"/>
      <c r="AC604" s="43"/>
    </row>
    <row r="605" spans="1:29" ht="12.75">
      <c r="A605" s="43"/>
      <c r="B605" s="43"/>
      <c r="C605" s="43"/>
      <c r="D605" s="43"/>
      <c r="E605" s="43"/>
      <c r="F605" s="43"/>
      <c r="G605" s="43"/>
      <c r="H605" s="43"/>
      <c r="I605" s="43"/>
      <c r="J605" s="44"/>
      <c r="K605" s="43"/>
      <c r="L605" s="43"/>
      <c r="M605" s="43"/>
      <c r="N605" s="43"/>
      <c r="O605" s="43"/>
      <c r="P605" s="43"/>
      <c r="Q605" s="43"/>
      <c r="R605" s="43"/>
      <c r="S605" s="43"/>
      <c r="T605" s="43"/>
      <c r="U605" s="43"/>
      <c r="V605" s="43"/>
      <c r="W605" s="43"/>
      <c r="X605" s="43"/>
      <c r="Y605" s="43"/>
      <c r="Z605" s="43"/>
      <c r="AA605" s="43"/>
      <c r="AB605" s="43"/>
      <c r="AC605" s="43"/>
    </row>
    <row r="606" spans="1:29" ht="12.75">
      <c r="A606" s="43"/>
      <c r="B606" s="43"/>
      <c r="C606" s="43"/>
      <c r="D606" s="43"/>
      <c r="E606" s="43"/>
      <c r="F606" s="43"/>
      <c r="G606" s="43"/>
      <c r="H606" s="43"/>
      <c r="I606" s="43"/>
      <c r="J606" s="44"/>
      <c r="K606" s="43"/>
      <c r="L606" s="43"/>
      <c r="M606" s="43"/>
      <c r="N606" s="43"/>
      <c r="O606" s="43"/>
      <c r="P606" s="43"/>
      <c r="Q606" s="43"/>
      <c r="R606" s="43"/>
      <c r="S606" s="43"/>
      <c r="T606" s="43"/>
      <c r="U606" s="43"/>
      <c r="V606" s="43"/>
      <c r="W606" s="43"/>
      <c r="X606" s="43"/>
      <c r="Y606" s="43"/>
      <c r="Z606" s="43"/>
      <c r="AA606" s="43"/>
      <c r="AB606" s="43"/>
      <c r="AC606" s="43"/>
    </row>
    <row r="607" spans="1:29" ht="12.75">
      <c r="A607" s="43"/>
      <c r="B607" s="43"/>
      <c r="C607" s="43"/>
      <c r="D607" s="43"/>
      <c r="E607" s="43"/>
      <c r="F607" s="43"/>
      <c r="G607" s="43"/>
      <c r="H607" s="43"/>
      <c r="I607" s="43"/>
      <c r="J607" s="44"/>
      <c r="K607" s="43"/>
      <c r="L607" s="43"/>
      <c r="M607" s="43"/>
      <c r="N607" s="43"/>
      <c r="O607" s="43"/>
      <c r="P607" s="43"/>
      <c r="Q607" s="43"/>
      <c r="R607" s="43"/>
      <c r="S607" s="43"/>
      <c r="T607" s="43"/>
      <c r="U607" s="43"/>
      <c r="V607" s="43"/>
      <c r="W607" s="43"/>
      <c r="X607" s="43"/>
      <c r="Y607" s="43"/>
      <c r="Z607" s="43"/>
      <c r="AA607" s="43"/>
      <c r="AB607" s="43"/>
      <c r="AC607" s="43"/>
    </row>
    <row r="608" spans="1:29" ht="12.75">
      <c r="A608" s="43"/>
      <c r="B608" s="43"/>
      <c r="C608" s="43"/>
      <c r="D608" s="43"/>
      <c r="E608" s="43"/>
      <c r="F608" s="43"/>
      <c r="G608" s="43"/>
      <c r="H608" s="43"/>
      <c r="I608" s="43"/>
      <c r="J608" s="44"/>
      <c r="K608" s="43"/>
      <c r="L608" s="43"/>
      <c r="M608" s="43"/>
      <c r="N608" s="43"/>
      <c r="O608" s="43"/>
      <c r="P608" s="43"/>
      <c r="Q608" s="43"/>
      <c r="R608" s="43"/>
      <c r="S608" s="43"/>
      <c r="T608" s="43"/>
      <c r="U608" s="43"/>
      <c r="V608" s="43"/>
      <c r="W608" s="43"/>
      <c r="X608" s="43"/>
      <c r="Y608" s="43"/>
      <c r="Z608" s="43"/>
      <c r="AA608" s="43"/>
      <c r="AB608" s="43"/>
      <c r="AC608" s="43"/>
    </row>
    <row r="609" spans="1:29" ht="12.75">
      <c r="A609" s="43"/>
      <c r="B609" s="43"/>
      <c r="C609" s="43"/>
      <c r="D609" s="43"/>
      <c r="E609" s="43"/>
      <c r="F609" s="43"/>
      <c r="G609" s="43"/>
      <c r="H609" s="43"/>
      <c r="I609" s="43"/>
      <c r="J609" s="44"/>
      <c r="K609" s="43"/>
      <c r="L609" s="43"/>
      <c r="M609" s="43"/>
      <c r="N609" s="43"/>
      <c r="O609" s="43"/>
      <c r="P609" s="43"/>
      <c r="Q609" s="43"/>
      <c r="R609" s="43"/>
      <c r="S609" s="43"/>
      <c r="T609" s="43"/>
      <c r="U609" s="43"/>
      <c r="V609" s="43"/>
      <c r="W609" s="43"/>
      <c r="X609" s="43"/>
      <c r="Y609" s="43"/>
      <c r="Z609" s="43"/>
      <c r="AA609" s="43"/>
      <c r="AB609" s="43"/>
      <c r="AC609" s="43"/>
    </row>
    <row r="610" spans="1:29" ht="12.75">
      <c r="A610" s="43"/>
      <c r="B610" s="43"/>
      <c r="C610" s="43"/>
      <c r="D610" s="43"/>
      <c r="E610" s="43"/>
      <c r="F610" s="43"/>
      <c r="G610" s="43"/>
      <c r="H610" s="43"/>
      <c r="I610" s="43"/>
      <c r="J610" s="44"/>
      <c r="K610" s="43"/>
      <c r="L610" s="43"/>
      <c r="M610" s="43"/>
      <c r="N610" s="43"/>
      <c r="O610" s="43"/>
      <c r="P610" s="43"/>
      <c r="Q610" s="43"/>
      <c r="R610" s="43"/>
      <c r="S610" s="43"/>
      <c r="T610" s="43"/>
      <c r="U610" s="43"/>
      <c r="V610" s="43"/>
      <c r="W610" s="43"/>
      <c r="X610" s="43"/>
      <c r="Y610" s="43"/>
      <c r="Z610" s="43"/>
      <c r="AA610" s="43"/>
      <c r="AB610" s="43"/>
      <c r="AC610" s="43"/>
    </row>
    <row r="611" spans="1:29" ht="12.75">
      <c r="A611" s="43"/>
      <c r="B611" s="43"/>
      <c r="C611" s="43"/>
      <c r="D611" s="43"/>
      <c r="E611" s="43"/>
      <c r="F611" s="43"/>
      <c r="G611" s="43"/>
      <c r="H611" s="43"/>
      <c r="I611" s="43"/>
      <c r="J611" s="44"/>
      <c r="K611" s="43"/>
      <c r="L611" s="43"/>
      <c r="M611" s="43"/>
      <c r="N611" s="43"/>
      <c r="O611" s="43"/>
      <c r="P611" s="43"/>
      <c r="Q611" s="43"/>
      <c r="R611" s="43"/>
      <c r="S611" s="43"/>
      <c r="T611" s="43"/>
      <c r="U611" s="43"/>
      <c r="V611" s="43"/>
      <c r="W611" s="43"/>
      <c r="X611" s="43"/>
      <c r="Y611" s="43"/>
      <c r="Z611" s="43"/>
      <c r="AA611" s="43"/>
      <c r="AB611" s="43"/>
      <c r="AC611" s="43"/>
    </row>
    <row r="612" spans="1:29" ht="12.75">
      <c r="A612" s="43"/>
      <c r="B612" s="43"/>
      <c r="C612" s="43"/>
      <c r="D612" s="43"/>
      <c r="E612" s="43"/>
      <c r="F612" s="43"/>
      <c r="G612" s="43"/>
      <c r="H612" s="43"/>
      <c r="I612" s="43"/>
      <c r="J612" s="44"/>
      <c r="K612" s="43"/>
      <c r="L612" s="43"/>
      <c r="M612" s="43"/>
      <c r="N612" s="43"/>
      <c r="O612" s="43"/>
      <c r="P612" s="43"/>
      <c r="Q612" s="43"/>
      <c r="R612" s="43"/>
      <c r="S612" s="43"/>
      <c r="T612" s="43"/>
      <c r="U612" s="43"/>
      <c r="V612" s="43"/>
      <c r="W612" s="43"/>
      <c r="X612" s="43"/>
      <c r="Y612" s="43"/>
      <c r="Z612" s="43"/>
      <c r="AA612" s="43"/>
      <c r="AB612" s="43"/>
      <c r="AC612" s="43"/>
    </row>
    <row r="613" spans="1:29" ht="12.75">
      <c r="A613" s="43"/>
      <c r="B613" s="43"/>
      <c r="C613" s="43"/>
      <c r="D613" s="43"/>
      <c r="E613" s="43"/>
      <c r="F613" s="43"/>
      <c r="G613" s="43"/>
      <c r="H613" s="43"/>
      <c r="I613" s="43"/>
      <c r="J613" s="44"/>
      <c r="K613" s="43"/>
      <c r="L613" s="43"/>
      <c r="M613" s="43"/>
      <c r="N613" s="43"/>
      <c r="O613" s="43"/>
      <c r="P613" s="43"/>
      <c r="Q613" s="43"/>
      <c r="R613" s="43"/>
      <c r="S613" s="43"/>
      <c r="T613" s="43"/>
      <c r="U613" s="43"/>
      <c r="V613" s="43"/>
      <c r="W613" s="43"/>
      <c r="X613" s="43"/>
      <c r="Y613" s="43"/>
      <c r="Z613" s="43"/>
      <c r="AA613" s="43"/>
      <c r="AB613" s="43"/>
      <c r="AC613" s="43"/>
    </row>
    <row r="614" spans="1:29" ht="12.75">
      <c r="A614" s="43"/>
      <c r="B614" s="43"/>
      <c r="C614" s="43"/>
      <c r="D614" s="43"/>
      <c r="E614" s="43"/>
      <c r="F614" s="43"/>
      <c r="G614" s="43"/>
      <c r="H614" s="43"/>
      <c r="I614" s="43"/>
      <c r="J614" s="44"/>
      <c r="K614" s="43"/>
      <c r="L614" s="43"/>
      <c r="M614" s="43"/>
      <c r="N614" s="43"/>
      <c r="O614" s="43"/>
      <c r="P614" s="43"/>
      <c r="Q614" s="43"/>
      <c r="R614" s="43"/>
      <c r="S614" s="43"/>
      <c r="T614" s="43"/>
      <c r="U614" s="43"/>
      <c r="V614" s="43"/>
      <c r="W614" s="43"/>
      <c r="X614" s="43"/>
      <c r="Y614" s="43"/>
      <c r="Z614" s="43"/>
      <c r="AA614" s="43"/>
      <c r="AB614" s="43"/>
      <c r="AC614" s="43"/>
    </row>
    <row r="615" spans="1:29" ht="12.75">
      <c r="A615" s="43"/>
      <c r="B615" s="43"/>
      <c r="C615" s="43"/>
      <c r="D615" s="43"/>
      <c r="E615" s="43"/>
      <c r="F615" s="43"/>
      <c r="G615" s="43"/>
      <c r="H615" s="43"/>
      <c r="I615" s="43"/>
      <c r="J615" s="44"/>
      <c r="K615" s="43"/>
      <c r="L615" s="43"/>
      <c r="M615" s="43"/>
      <c r="N615" s="43"/>
      <c r="O615" s="43"/>
      <c r="P615" s="43"/>
      <c r="Q615" s="43"/>
      <c r="R615" s="43"/>
      <c r="S615" s="43"/>
      <c r="T615" s="43"/>
      <c r="U615" s="43"/>
      <c r="V615" s="43"/>
      <c r="W615" s="43"/>
      <c r="X615" s="43"/>
      <c r="Y615" s="43"/>
      <c r="Z615" s="43"/>
      <c r="AA615" s="43"/>
      <c r="AB615" s="43"/>
      <c r="AC615" s="43"/>
    </row>
    <row r="616" spans="1:29" ht="12.75">
      <c r="A616" s="43"/>
      <c r="B616" s="43"/>
      <c r="C616" s="43"/>
      <c r="D616" s="43"/>
      <c r="E616" s="43"/>
      <c r="F616" s="43"/>
      <c r="G616" s="43"/>
      <c r="H616" s="43"/>
      <c r="I616" s="43"/>
      <c r="J616" s="44"/>
      <c r="K616" s="43"/>
      <c r="L616" s="43"/>
      <c r="M616" s="43"/>
      <c r="N616" s="43"/>
      <c r="O616" s="43"/>
      <c r="P616" s="43"/>
      <c r="Q616" s="43"/>
      <c r="R616" s="43"/>
      <c r="S616" s="43"/>
      <c r="T616" s="43"/>
      <c r="U616" s="43"/>
      <c r="V616" s="43"/>
      <c r="W616" s="43"/>
      <c r="X616" s="43"/>
      <c r="Y616" s="43"/>
      <c r="Z616" s="43"/>
      <c r="AA616" s="43"/>
      <c r="AB616" s="43"/>
      <c r="AC616" s="43"/>
    </row>
    <row r="617" spans="1:29" ht="12.75">
      <c r="A617" s="43"/>
      <c r="B617" s="43"/>
      <c r="C617" s="43"/>
      <c r="D617" s="43"/>
      <c r="E617" s="43"/>
      <c r="F617" s="43"/>
      <c r="G617" s="43"/>
      <c r="H617" s="43"/>
      <c r="I617" s="43"/>
      <c r="J617" s="44"/>
      <c r="K617" s="43"/>
      <c r="L617" s="43"/>
      <c r="M617" s="43"/>
      <c r="N617" s="43"/>
      <c r="O617" s="43"/>
      <c r="P617" s="43"/>
      <c r="Q617" s="43"/>
      <c r="R617" s="43"/>
      <c r="S617" s="43"/>
      <c r="T617" s="43"/>
      <c r="U617" s="43"/>
      <c r="V617" s="43"/>
      <c r="W617" s="43"/>
      <c r="X617" s="43"/>
      <c r="Y617" s="43"/>
      <c r="Z617" s="43"/>
      <c r="AA617" s="43"/>
      <c r="AB617" s="43"/>
      <c r="AC617" s="43"/>
    </row>
    <row r="618" spans="1:29" ht="12.75">
      <c r="A618" s="43"/>
      <c r="B618" s="43"/>
      <c r="C618" s="43"/>
      <c r="D618" s="43"/>
      <c r="E618" s="43"/>
      <c r="F618" s="43"/>
      <c r="G618" s="43"/>
      <c r="H618" s="43"/>
      <c r="I618" s="43"/>
      <c r="J618" s="44"/>
      <c r="K618" s="43"/>
      <c r="L618" s="43"/>
      <c r="M618" s="43"/>
      <c r="N618" s="43"/>
      <c r="O618" s="43"/>
      <c r="P618" s="43"/>
      <c r="Q618" s="43"/>
      <c r="R618" s="43"/>
      <c r="S618" s="43"/>
      <c r="T618" s="43"/>
      <c r="U618" s="43"/>
      <c r="V618" s="43"/>
      <c r="W618" s="43"/>
      <c r="X618" s="43"/>
      <c r="Y618" s="43"/>
      <c r="Z618" s="43"/>
      <c r="AA618" s="43"/>
      <c r="AB618" s="43"/>
      <c r="AC618" s="43"/>
    </row>
    <row r="619" spans="1:29" ht="12.75">
      <c r="A619" s="43"/>
      <c r="B619" s="43"/>
      <c r="C619" s="43"/>
      <c r="D619" s="43"/>
      <c r="E619" s="43"/>
      <c r="F619" s="43"/>
      <c r="G619" s="43"/>
      <c r="H619" s="43"/>
      <c r="I619" s="43"/>
      <c r="J619" s="44"/>
      <c r="K619" s="43"/>
      <c r="L619" s="43"/>
      <c r="M619" s="43"/>
      <c r="N619" s="43"/>
      <c r="O619" s="43"/>
      <c r="P619" s="43"/>
      <c r="Q619" s="43"/>
      <c r="R619" s="43"/>
      <c r="S619" s="43"/>
      <c r="T619" s="43"/>
      <c r="U619" s="43"/>
      <c r="V619" s="43"/>
      <c r="W619" s="43"/>
      <c r="X619" s="43"/>
      <c r="Y619" s="43"/>
      <c r="Z619" s="43"/>
      <c r="AA619" s="43"/>
      <c r="AB619" s="43"/>
      <c r="AC619" s="43"/>
    </row>
    <row r="620" spans="1:29" ht="12.75">
      <c r="A620" s="43"/>
      <c r="B620" s="43"/>
      <c r="C620" s="43"/>
      <c r="D620" s="43"/>
      <c r="E620" s="43"/>
      <c r="F620" s="43"/>
      <c r="G620" s="43"/>
      <c r="H620" s="43"/>
      <c r="I620" s="43"/>
      <c r="J620" s="44"/>
      <c r="K620" s="43"/>
      <c r="L620" s="43"/>
      <c r="M620" s="43"/>
      <c r="N620" s="43"/>
      <c r="O620" s="43"/>
      <c r="P620" s="43"/>
      <c r="Q620" s="43"/>
      <c r="R620" s="43"/>
      <c r="S620" s="43"/>
      <c r="T620" s="43"/>
      <c r="U620" s="43"/>
      <c r="V620" s="43"/>
      <c r="W620" s="43"/>
      <c r="X620" s="43"/>
      <c r="Y620" s="43"/>
      <c r="Z620" s="43"/>
      <c r="AA620" s="43"/>
      <c r="AB620" s="43"/>
      <c r="AC620" s="43"/>
    </row>
    <row r="621" spans="1:29" ht="12.75">
      <c r="A621" s="43"/>
      <c r="B621" s="43"/>
      <c r="C621" s="43"/>
      <c r="D621" s="43"/>
      <c r="E621" s="43"/>
      <c r="F621" s="43"/>
      <c r="G621" s="43"/>
      <c r="H621" s="43"/>
      <c r="I621" s="43"/>
      <c r="J621" s="44"/>
      <c r="K621" s="43"/>
      <c r="L621" s="43"/>
      <c r="M621" s="43"/>
      <c r="N621" s="43"/>
      <c r="O621" s="43"/>
      <c r="P621" s="43"/>
      <c r="Q621" s="43"/>
      <c r="R621" s="43"/>
      <c r="S621" s="43"/>
      <c r="T621" s="43"/>
      <c r="U621" s="43"/>
      <c r="V621" s="43"/>
      <c r="W621" s="43"/>
      <c r="X621" s="43"/>
      <c r="Y621" s="43"/>
      <c r="Z621" s="43"/>
      <c r="AA621" s="43"/>
      <c r="AB621" s="43"/>
      <c r="AC621" s="43"/>
    </row>
    <row r="622" spans="1:29" ht="12.75">
      <c r="A622" s="43"/>
      <c r="B622" s="43"/>
      <c r="C622" s="43"/>
      <c r="D622" s="43"/>
      <c r="E622" s="43"/>
      <c r="F622" s="43"/>
      <c r="G622" s="43"/>
      <c r="H622" s="43"/>
      <c r="I622" s="43"/>
      <c r="J622" s="44"/>
      <c r="K622" s="43"/>
      <c r="L622" s="43"/>
      <c r="M622" s="43"/>
      <c r="N622" s="43"/>
      <c r="O622" s="43"/>
      <c r="P622" s="43"/>
      <c r="Q622" s="43"/>
      <c r="R622" s="43"/>
      <c r="S622" s="43"/>
      <c r="T622" s="43"/>
      <c r="U622" s="43"/>
      <c r="V622" s="43"/>
      <c r="W622" s="43"/>
      <c r="X622" s="43"/>
      <c r="Y622" s="43"/>
      <c r="Z622" s="43"/>
      <c r="AA622" s="43"/>
      <c r="AB622" s="43"/>
      <c r="AC622" s="43"/>
    </row>
    <row r="623" spans="1:29" ht="12.75">
      <c r="A623" s="43"/>
      <c r="B623" s="43"/>
      <c r="C623" s="43"/>
      <c r="D623" s="43"/>
      <c r="E623" s="43"/>
      <c r="F623" s="43"/>
      <c r="G623" s="43"/>
      <c r="H623" s="43"/>
      <c r="I623" s="43"/>
      <c r="J623" s="44"/>
      <c r="K623" s="43"/>
      <c r="L623" s="43"/>
      <c r="M623" s="43"/>
      <c r="N623" s="43"/>
      <c r="O623" s="43"/>
      <c r="P623" s="43"/>
      <c r="Q623" s="43"/>
      <c r="R623" s="43"/>
      <c r="S623" s="43"/>
      <c r="T623" s="43"/>
      <c r="U623" s="43"/>
      <c r="V623" s="43"/>
      <c r="W623" s="43"/>
      <c r="X623" s="43"/>
      <c r="Y623" s="43"/>
      <c r="Z623" s="43"/>
      <c r="AA623" s="43"/>
      <c r="AB623" s="43"/>
      <c r="AC623" s="43"/>
    </row>
    <row r="624" spans="1:29" ht="12.75">
      <c r="A624" s="43"/>
      <c r="B624" s="43"/>
      <c r="C624" s="43"/>
      <c r="D624" s="43"/>
      <c r="E624" s="43"/>
      <c r="F624" s="43"/>
      <c r="G624" s="43"/>
      <c r="H624" s="43"/>
      <c r="I624" s="43"/>
      <c r="J624" s="44"/>
      <c r="K624" s="43"/>
      <c r="L624" s="43"/>
      <c r="M624" s="43"/>
      <c r="N624" s="43"/>
      <c r="O624" s="43"/>
      <c r="P624" s="43"/>
      <c r="Q624" s="43"/>
      <c r="R624" s="43"/>
      <c r="S624" s="43"/>
      <c r="T624" s="43"/>
      <c r="U624" s="43"/>
      <c r="V624" s="43"/>
      <c r="W624" s="43"/>
      <c r="X624" s="43"/>
      <c r="Y624" s="43"/>
      <c r="Z624" s="43"/>
      <c r="AA624" s="43"/>
      <c r="AB624" s="43"/>
      <c r="AC624" s="43"/>
    </row>
    <row r="625" spans="1:29" ht="12.75">
      <c r="A625" s="43"/>
      <c r="B625" s="43"/>
      <c r="C625" s="43"/>
      <c r="D625" s="43"/>
      <c r="E625" s="43"/>
      <c r="F625" s="43"/>
      <c r="G625" s="43"/>
      <c r="H625" s="43"/>
      <c r="I625" s="43"/>
      <c r="J625" s="44"/>
      <c r="K625" s="43"/>
      <c r="L625" s="43"/>
      <c r="M625" s="43"/>
      <c r="N625" s="43"/>
      <c r="O625" s="43"/>
      <c r="P625" s="43"/>
      <c r="Q625" s="43"/>
      <c r="R625" s="43"/>
      <c r="S625" s="43"/>
      <c r="T625" s="43"/>
      <c r="U625" s="43"/>
      <c r="V625" s="43"/>
      <c r="W625" s="43"/>
      <c r="X625" s="43"/>
      <c r="Y625" s="43"/>
      <c r="Z625" s="43"/>
      <c r="AA625" s="43"/>
      <c r="AB625" s="43"/>
      <c r="AC625" s="43"/>
    </row>
    <row r="626" spans="1:29" ht="12.75">
      <c r="A626" s="43"/>
      <c r="B626" s="43"/>
      <c r="C626" s="43"/>
      <c r="D626" s="43"/>
      <c r="E626" s="43"/>
      <c r="F626" s="43"/>
      <c r="G626" s="43"/>
      <c r="H626" s="43"/>
      <c r="I626" s="43"/>
      <c r="J626" s="44"/>
      <c r="K626" s="43"/>
      <c r="L626" s="43"/>
      <c r="M626" s="43"/>
      <c r="N626" s="43"/>
      <c r="O626" s="43"/>
      <c r="P626" s="43"/>
      <c r="Q626" s="43"/>
      <c r="R626" s="43"/>
      <c r="S626" s="43"/>
      <c r="T626" s="43"/>
      <c r="U626" s="43"/>
      <c r="V626" s="43"/>
      <c r="W626" s="43"/>
      <c r="X626" s="43"/>
      <c r="Y626" s="43"/>
      <c r="Z626" s="43"/>
      <c r="AA626" s="43"/>
      <c r="AB626" s="43"/>
      <c r="AC626" s="43"/>
    </row>
    <row r="627" spans="1:29" ht="12.75">
      <c r="A627" s="43"/>
      <c r="B627" s="43"/>
      <c r="C627" s="43"/>
      <c r="D627" s="43"/>
      <c r="E627" s="43"/>
      <c r="F627" s="43"/>
      <c r="G627" s="43"/>
      <c r="H627" s="43"/>
      <c r="I627" s="43"/>
      <c r="J627" s="44"/>
      <c r="K627" s="43"/>
      <c r="L627" s="43"/>
      <c r="M627" s="43"/>
      <c r="N627" s="43"/>
      <c r="O627" s="43"/>
      <c r="P627" s="43"/>
      <c r="Q627" s="43"/>
      <c r="R627" s="43"/>
      <c r="S627" s="43"/>
      <c r="T627" s="43"/>
      <c r="U627" s="43"/>
      <c r="V627" s="43"/>
      <c r="W627" s="43"/>
      <c r="X627" s="43"/>
      <c r="Y627" s="43"/>
      <c r="Z627" s="43"/>
      <c r="AA627" s="43"/>
      <c r="AB627" s="43"/>
      <c r="AC627" s="43"/>
    </row>
    <row r="628" spans="1:29" ht="12.75">
      <c r="A628" s="43"/>
      <c r="B628" s="43"/>
      <c r="C628" s="43"/>
      <c r="D628" s="43"/>
      <c r="E628" s="43"/>
      <c r="F628" s="43"/>
      <c r="G628" s="43"/>
      <c r="H628" s="43"/>
      <c r="I628" s="43"/>
      <c r="J628" s="44"/>
      <c r="K628" s="43"/>
      <c r="L628" s="43"/>
      <c r="M628" s="43"/>
      <c r="N628" s="43"/>
      <c r="O628" s="43"/>
      <c r="P628" s="43"/>
      <c r="Q628" s="43"/>
      <c r="R628" s="43"/>
      <c r="S628" s="43"/>
      <c r="T628" s="43"/>
      <c r="U628" s="43"/>
      <c r="V628" s="43"/>
      <c r="W628" s="43"/>
      <c r="X628" s="43"/>
      <c r="Y628" s="43"/>
      <c r="Z628" s="43"/>
      <c r="AA628" s="43"/>
      <c r="AB628" s="43"/>
      <c r="AC628" s="43"/>
    </row>
    <row r="629" spans="1:29" ht="12.75">
      <c r="A629" s="43"/>
      <c r="B629" s="43"/>
      <c r="C629" s="43"/>
      <c r="D629" s="43"/>
      <c r="E629" s="43"/>
      <c r="F629" s="43"/>
      <c r="G629" s="43"/>
      <c r="H629" s="43"/>
      <c r="I629" s="43"/>
      <c r="J629" s="44"/>
      <c r="K629" s="43"/>
      <c r="L629" s="43"/>
      <c r="M629" s="43"/>
      <c r="N629" s="43"/>
      <c r="O629" s="43"/>
      <c r="P629" s="43"/>
      <c r="Q629" s="43"/>
      <c r="R629" s="43"/>
      <c r="S629" s="43"/>
      <c r="T629" s="43"/>
      <c r="U629" s="43"/>
      <c r="V629" s="43"/>
      <c r="W629" s="43"/>
      <c r="X629" s="43"/>
      <c r="Y629" s="43"/>
      <c r="Z629" s="43"/>
      <c r="AA629" s="43"/>
      <c r="AB629" s="43"/>
      <c r="AC629" s="43"/>
    </row>
    <row r="630" spans="1:29" ht="12.75">
      <c r="A630" s="43"/>
      <c r="B630" s="43"/>
      <c r="C630" s="43"/>
      <c r="D630" s="43"/>
      <c r="E630" s="43"/>
      <c r="F630" s="43"/>
      <c r="G630" s="43"/>
      <c r="H630" s="43"/>
      <c r="I630" s="43"/>
      <c r="J630" s="44"/>
      <c r="K630" s="43"/>
      <c r="L630" s="43"/>
      <c r="M630" s="43"/>
      <c r="N630" s="43"/>
      <c r="O630" s="43"/>
      <c r="P630" s="43"/>
      <c r="Q630" s="43"/>
      <c r="R630" s="43"/>
      <c r="S630" s="43"/>
      <c r="T630" s="43"/>
      <c r="U630" s="43"/>
      <c r="V630" s="43"/>
      <c r="W630" s="43"/>
      <c r="X630" s="43"/>
      <c r="Y630" s="43"/>
      <c r="Z630" s="43"/>
      <c r="AA630" s="43"/>
      <c r="AB630" s="43"/>
      <c r="AC630" s="43"/>
    </row>
    <row r="631" spans="1:29" ht="12.75">
      <c r="A631" s="43"/>
      <c r="B631" s="43"/>
      <c r="C631" s="43"/>
      <c r="D631" s="43"/>
      <c r="E631" s="43"/>
      <c r="F631" s="43"/>
      <c r="G631" s="43"/>
      <c r="H631" s="43"/>
      <c r="I631" s="43"/>
      <c r="J631" s="44"/>
      <c r="K631" s="43"/>
      <c r="L631" s="43"/>
      <c r="M631" s="43"/>
      <c r="N631" s="43"/>
      <c r="O631" s="43"/>
      <c r="P631" s="43"/>
      <c r="Q631" s="43"/>
      <c r="R631" s="43"/>
      <c r="S631" s="43"/>
      <c r="T631" s="43"/>
      <c r="U631" s="43"/>
      <c r="V631" s="43"/>
      <c r="W631" s="43"/>
      <c r="X631" s="43"/>
      <c r="Y631" s="43"/>
      <c r="Z631" s="43"/>
      <c r="AA631" s="43"/>
      <c r="AB631" s="43"/>
      <c r="AC631" s="43"/>
    </row>
    <row r="632" spans="1:29" ht="12.75">
      <c r="A632" s="43"/>
      <c r="B632" s="43"/>
      <c r="C632" s="43"/>
      <c r="D632" s="43"/>
      <c r="E632" s="43"/>
      <c r="F632" s="43"/>
      <c r="G632" s="43"/>
      <c r="H632" s="43"/>
      <c r="I632" s="43"/>
      <c r="J632" s="44"/>
      <c r="K632" s="43"/>
      <c r="L632" s="43"/>
      <c r="M632" s="43"/>
      <c r="N632" s="43"/>
      <c r="O632" s="43"/>
      <c r="P632" s="43"/>
      <c r="Q632" s="43"/>
      <c r="R632" s="43"/>
      <c r="S632" s="43"/>
      <c r="T632" s="43"/>
      <c r="U632" s="43"/>
      <c r="V632" s="43"/>
      <c r="W632" s="43"/>
      <c r="X632" s="43"/>
      <c r="Y632" s="43"/>
      <c r="Z632" s="43"/>
      <c r="AA632" s="43"/>
      <c r="AB632" s="43"/>
      <c r="AC632" s="43"/>
    </row>
    <row r="633" spans="1:29" ht="12.75">
      <c r="A633" s="43"/>
      <c r="B633" s="43"/>
      <c r="C633" s="43"/>
      <c r="D633" s="43"/>
      <c r="E633" s="43"/>
      <c r="F633" s="43"/>
      <c r="G633" s="43"/>
      <c r="H633" s="43"/>
      <c r="I633" s="43"/>
      <c r="J633" s="44"/>
      <c r="K633" s="43"/>
      <c r="L633" s="43"/>
      <c r="M633" s="43"/>
      <c r="N633" s="43"/>
      <c r="O633" s="43"/>
      <c r="P633" s="43"/>
      <c r="Q633" s="43"/>
      <c r="R633" s="43"/>
      <c r="S633" s="43"/>
      <c r="T633" s="43"/>
      <c r="U633" s="43"/>
      <c r="V633" s="43"/>
      <c r="W633" s="43"/>
      <c r="X633" s="43"/>
      <c r="Y633" s="43"/>
      <c r="Z633" s="43"/>
      <c r="AA633" s="43"/>
      <c r="AB633" s="43"/>
      <c r="AC633" s="43"/>
    </row>
    <row r="634" spans="1:29" ht="12.75">
      <c r="A634" s="43"/>
      <c r="B634" s="43"/>
      <c r="C634" s="43"/>
      <c r="D634" s="43"/>
      <c r="E634" s="43"/>
      <c r="F634" s="43"/>
      <c r="G634" s="43"/>
      <c r="H634" s="43"/>
      <c r="I634" s="43"/>
      <c r="J634" s="44"/>
      <c r="K634" s="43"/>
      <c r="L634" s="43"/>
      <c r="M634" s="43"/>
      <c r="N634" s="43"/>
      <c r="O634" s="43"/>
      <c r="P634" s="43"/>
      <c r="Q634" s="43"/>
      <c r="R634" s="43"/>
      <c r="S634" s="43"/>
      <c r="T634" s="43"/>
      <c r="U634" s="43"/>
      <c r="V634" s="43"/>
      <c r="W634" s="43"/>
      <c r="X634" s="43"/>
      <c r="Y634" s="43"/>
      <c r="Z634" s="43"/>
      <c r="AA634" s="43"/>
      <c r="AB634" s="43"/>
      <c r="AC634" s="43"/>
    </row>
    <row r="635" spans="1:29" ht="12.75">
      <c r="A635" s="43"/>
      <c r="B635" s="43"/>
      <c r="C635" s="43"/>
      <c r="D635" s="43"/>
      <c r="E635" s="43"/>
      <c r="F635" s="43"/>
      <c r="G635" s="43"/>
      <c r="H635" s="43"/>
      <c r="I635" s="43"/>
      <c r="J635" s="44"/>
      <c r="K635" s="43"/>
      <c r="L635" s="43"/>
      <c r="M635" s="43"/>
      <c r="N635" s="43"/>
      <c r="O635" s="43"/>
      <c r="P635" s="43"/>
      <c r="Q635" s="43"/>
      <c r="R635" s="43"/>
      <c r="S635" s="43"/>
      <c r="T635" s="43"/>
      <c r="U635" s="43"/>
      <c r="V635" s="43"/>
      <c r="W635" s="43"/>
      <c r="X635" s="43"/>
      <c r="Y635" s="43"/>
      <c r="Z635" s="43"/>
      <c r="AA635" s="43"/>
      <c r="AB635" s="43"/>
      <c r="AC635" s="43"/>
    </row>
    <row r="636" spans="1:29" ht="12.75">
      <c r="A636" s="43"/>
      <c r="B636" s="43"/>
      <c r="C636" s="43"/>
      <c r="D636" s="43"/>
      <c r="E636" s="43"/>
      <c r="F636" s="43"/>
      <c r="G636" s="43"/>
      <c r="H636" s="43"/>
      <c r="I636" s="43"/>
      <c r="J636" s="44"/>
      <c r="K636" s="43"/>
      <c r="L636" s="43"/>
      <c r="M636" s="43"/>
      <c r="N636" s="43"/>
      <c r="O636" s="43"/>
      <c r="P636" s="43"/>
      <c r="Q636" s="43"/>
      <c r="R636" s="43"/>
      <c r="S636" s="43"/>
      <c r="T636" s="43"/>
      <c r="U636" s="43"/>
      <c r="V636" s="43"/>
      <c r="W636" s="43"/>
      <c r="X636" s="43"/>
      <c r="Y636" s="43"/>
      <c r="Z636" s="43"/>
      <c r="AA636" s="43"/>
      <c r="AB636" s="43"/>
      <c r="AC636" s="43"/>
    </row>
    <row r="637" spans="1:29" ht="12.75">
      <c r="A637" s="43"/>
      <c r="B637" s="43"/>
      <c r="C637" s="43"/>
      <c r="D637" s="43"/>
      <c r="E637" s="43"/>
      <c r="F637" s="43"/>
      <c r="G637" s="43"/>
      <c r="H637" s="43"/>
      <c r="I637" s="43"/>
      <c r="J637" s="44"/>
      <c r="K637" s="43"/>
      <c r="L637" s="43"/>
      <c r="M637" s="43"/>
      <c r="N637" s="43"/>
      <c r="O637" s="43"/>
      <c r="P637" s="43"/>
      <c r="Q637" s="43"/>
      <c r="R637" s="43"/>
      <c r="S637" s="43"/>
      <c r="T637" s="43"/>
      <c r="U637" s="43"/>
      <c r="V637" s="43"/>
      <c r="W637" s="43"/>
      <c r="X637" s="43"/>
      <c r="Y637" s="43"/>
      <c r="Z637" s="43"/>
      <c r="AA637" s="43"/>
      <c r="AB637" s="43"/>
      <c r="AC637" s="43"/>
    </row>
    <row r="638" spans="1:29" ht="12.75">
      <c r="A638" s="43"/>
      <c r="B638" s="43"/>
      <c r="C638" s="43"/>
      <c r="D638" s="43"/>
      <c r="E638" s="43"/>
      <c r="F638" s="43"/>
      <c r="G638" s="43"/>
      <c r="H638" s="43"/>
      <c r="I638" s="43"/>
      <c r="J638" s="44"/>
      <c r="K638" s="43"/>
      <c r="L638" s="43"/>
      <c r="M638" s="43"/>
      <c r="N638" s="43"/>
      <c r="O638" s="43"/>
      <c r="P638" s="43"/>
      <c r="Q638" s="43"/>
      <c r="R638" s="43"/>
      <c r="S638" s="43"/>
      <c r="T638" s="43"/>
      <c r="U638" s="43"/>
      <c r="V638" s="43"/>
      <c r="W638" s="43"/>
      <c r="X638" s="43"/>
      <c r="Y638" s="43"/>
      <c r="Z638" s="43"/>
      <c r="AA638" s="43"/>
      <c r="AB638" s="43"/>
      <c r="AC638" s="43"/>
    </row>
    <row r="639" spans="1:29" ht="12.75">
      <c r="A639" s="43"/>
      <c r="B639" s="43"/>
      <c r="C639" s="43"/>
      <c r="D639" s="43"/>
      <c r="E639" s="43"/>
      <c r="F639" s="43"/>
      <c r="G639" s="43"/>
      <c r="H639" s="43"/>
      <c r="I639" s="43"/>
      <c r="J639" s="44"/>
      <c r="K639" s="43"/>
      <c r="L639" s="43"/>
      <c r="M639" s="43"/>
      <c r="N639" s="43"/>
      <c r="O639" s="43"/>
      <c r="P639" s="43"/>
      <c r="Q639" s="43"/>
      <c r="R639" s="43"/>
      <c r="S639" s="43"/>
      <c r="T639" s="43"/>
      <c r="U639" s="43"/>
      <c r="V639" s="43"/>
      <c r="W639" s="43"/>
      <c r="X639" s="43"/>
      <c r="Y639" s="43"/>
      <c r="Z639" s="43"/>
      <c r="AA639" s="43"/>
      <c r="AB639" s="43"/>
      <c r="AC639" s="43"/>
    </row>
    <row r="640" spans="1:29" ht="12.75">
      <c r="A640" s="43"/>
      <c r="B640" s="43"/>
      <c r="C640" s="43"/>
      <c r="D640" s="43"/>
      <c r="E640" s="43"/>
      <c r="F640" s="43"/>
      <c r="G640" s="43"/>
      <c r="H640" s="43"/>
      <c r="I640" s="43"/>
      <c r="J640" s="44"/>
      <c r="K640" s="43"/>
      <c r="L640" s="43"/>
      <c r="M640" s="43"/>
      <c r="N640" s="43"/>
      <c r="O640" s="43"/>
      <c r="P640" s="43"/>
      <c r="Q640" s="43"/>
      <c r="R640" s="43"/>
      <c r="S640" s="43"/>
      <c r="T640" s="43"/>
      <c r="U640" s="43"/>
      <c r="V640" s="43"/>
      <c r="W640" s="43"/>
      <c r="X640" s="43"/>
      <c r="Y640" s="43"/>
      <c r="Z640" s="43"/>
      <c r="AA640" s="43"/>
      <c r="AB640" s="43"/>
      <c r="AC640" s="43"/>
    </row>
    <row r="641" spans="1:29" ht="12.75">
      <c r="A641" s="43"/>
      <c r="B641" s="43"/>
      <c r="C641" s="43"/>
      <c r="D641" s="43"/>
      <c r="E641" s="43"/>
      <c r="F641" s="43"/>
      <c r="G641" s="43"/>
      <c r="H641" s="43"/>
      <c r="I641" s="43"/>
      <c r="J641" s="44"/>
      <c r="K641" s="43"/>
      <c r="L641" s="43"/>
      <c r="M641" s="43"/>
      <c r="N641" s="43"/>
      <c r="O641" s="43"/>
      <c r="P641" s="43"/>
      <c r="Q641" s="43"/>
      <c r="R641" s="43"/>
      <c r="S641" s="43"/>
      <c r="T641" s="43"/>
      <c r="U641" s="43"/>
      <c r="V641" s="43"/>
      <c r="W641" s="43"/>
      <c r="X641" s="43"/>
      <c r="Y641" s="43"/>
      <c r="Z641" s="43"/>
      <c r="AA641" s="43"/>
      <c r="AB641" s="43"/>
      <c r="AC641" s="43"/>
    </row>
    <row r="642" spans="1:29" ht="12.75">
      <c r="A642" s="43"/>
      <c r="B642" s="43"/>
      <c r="C642" s="43"/>
      <c r="D642" s="43"/>
      <c r="E642" s="43"/>
      <c r="F642" s="43"/>
      <c r="G642" s="43"/>
      <c r="H642" s="43"/>
      <c r="I642" s="43"/>
      <c r="J642" s="44"/>
      <c r="K642" s="43"/>
      <c r="L642" s="43"/>
      <c r="M642" s="43"/>
      <c r="N642" s="43"/>
      <c r="O642" s="43"/>
      <c r="P642" s="43"/>
      <c r="Q642" s="43"/>
      <c r="R642" s="43"/>
      <c r="S642" s="43"/>
      <c r="T642" s="43"/>
      <c r="U642" s="43"/>
      <c r="V642" s="43"/>
      <c r="W642" s="43"/>
      <c r="X642" s="43"/>
      <c r="Y642" s="43"/>
      <c r="Z642" s="43"/>
      <c r="AA642" s="43"/>
      <c r="AB642" s="43"/>
      <c r="AC642" s="43"/>
    </row>
    <row r="643" spans="1:29" ht="12.75">
      <c r="A643" s="43"/>
      <c r="B643" s="43"/>
      <c r="C643" s="43"/>
      <c r="D643" s="43"/>
      <c r="E643" s="43"/>
      <c r="F643" s="43"/>
      <c r="G643" s="43"/>
      <c r="H643" s="43"/>
      <c r="I643" s="43"/>
      <c r="J643" s="44"/>
      <c r="K643" s="43"/>
      <c r="L643" s="43"/>
      <c r="M643" s="43"/>
      <c r="N643" s="43"/>
      <c r="O643" s="43"/>
      <c r="P643" s="43"/>
      <c r="Q643" s="43"/>
      <c r="R643" s="43"/>
      <c r="S643" s="43"/>
      <c r="T643" s="43"/>
      <c r="U643" s="43"/>
      <c r="V643" s="43"/>
      <c r="W643" s="43"/>
      <c r="X643" s="43"/>
      <c r="Y643" s="43"/>
      <c r="Z643" s="43"/>
      <c r="AA643" s="43"/>
      <c r="AB643" s="43"/>
      <c r="AC643" s="43"/>
    </row>
    <row r="644" spans="1:29" ht="12.75">
      <c r="A644" s="43"/>
      <c r="B644" s="43"/>
      <c r="C644" s="43"/>
      <c r="D644" s="43"/>
      <c r="E644" s="43"/>
      <c r="F644" s="43"/>
      <c r="G644" s="43"/>
      <c r="H644" s="43"/>
      <c r="I644" s="43"/>
      <c r="J644" s="44"/>
      <c r="K644" s="43"/>
      <c r="L644" s="43"/>
      <c r="M644" s="43"/>
      <c r="N644" s="43"/>
      <c r="O644" s="43"/>
      <c r="P644" s="43"/>
      <c r="Q644" s="43"/>
      <c r="R644" s="43"/>
      <c r="S644" s="43"/>
      <c r="T644" s="43"/>
      <c r="U644" s="43"/>
      <c r="V644" s="43"/>
      <c r="W644" s="43"/>
      <c r="X644" s="43"/>
      <c r="Y644" s="43"/>
      <c r="Z644" s="43"/>
      <c r="AA644" s="43"/>
      <c r="AB644" s="43"/>
      <c r="AC644" s="43"/>
    </row>
    <row r="645" spans="1:29" ht="12.75">
      <c r="A645" s="43"/>
      <c r="B645" s="43"/>
      <c r="C645" s="43"/>
      <c r="D645" s="43"/>
      <c r="E645" s="43"/>
      <c r="F645" s="43"/>
      <c r="G645" s="43"/>
      <c r="H645" s="43"/>
      <c r="I645" s="43"/>
      <c r="J645" s="44"/>
      <c r="K645" s="43"/>
      <c r="L645" s="43"/>
      <c r="M645" s="43"/>
      <c r="N645" s="43"/>
      <c r="O645" s="43"/>
      <c r="P645" s="43"/>
      <c r="Q645" s="43"/>
      <c r="R645" s="43"/>
      <c r="S645" s="43"/>
      <c r="T645" s="43"/>
      <c r="U645" s="43"/>
      <c r="V645" s="43"/>
      <c r="W645" s="43"/>
      <c r="X645" s="43"/>
      <c r="Y645" s="43"/>
      <c r="Z645" s="43"/>
      <c r="AA645" s="43"/>
      <c r="AB645" s="43"/>
      <c r="AC645" s="43"/>
    </row>
    <row r="646" spans="1:29" ht="12.75">
      <c r="A646" s="43"/>
      <c r="B646" s="43"/>
      <c r="C646" s="43"/>
      <c r="D646" s="43"/>
      <c r="E646" s="43"/>
      <c r="F646" s="43"/>
      <c r="G646" s="43"/>
      <c r="H646" s="43"/>
      <c r="I646" s="43"/>
      <c r="J646" s="44"/>
      <c r="K646" s="43"/>
      <c r="L646" s="43"/>
      <c r="M646" s="43"/>
      <c r="N646" s="43"/>
      <c r="O646" s="43"/>
      <c r="P646" s="43"/>
      <c r="Q646" s="43"/>
      <c r="R646" s="43"/>
      <c r="S646" s="43"/>
      <c r="T646" s="43"/>
      <c r="U646" s="43"/>
      <c r="V646" s="43"/>
      <c r="W646" s="43"/>
      <c r="X646" s="43"/>
      <c r="Y646" s="43"/>
      <c r="Z646" s="43"/>
      <c r="AA646" s="43"/>
      <c r="AB646" s="43"/>
      <c r="AC646" s="43"/>
    </row>
    <row r="647" spans="1:29" ht="12.75">
      <c r="A647" s="43"/>
      <c r="B647" s="43"/>
      <c r="C647" s="43"/>
      <c r="D647" s="43"/>
      <c r="E647" s="43"/>
      <c r="F647" s="43"/>
      <c r="G647" s="43"/>
      <c r="H647" s="43"/>
      <c r="I647" s="43"/>
      <c r="J647" s="44"/>
      <c r="K647" s="43"/>
      <c r="L647" s="43"/>
      <c r="M647" s="43"/>
      <c r="N647" s="43"/>
      <c r="O647" s="43"/>
      <c r="P647" s="43"/>
      <c r="Q647" s="43"/>
      <c r="R647" s="43"/>
      <c r="S647" s="43"/>
      <c r="T647" s="43"/>
      <c r="U647" s="43"/>
      <c r="V647" s="43"/>
      <c r="W647" s="43"/>
      <c r="X647" s="43"/>
      <c r="Y647" s="43"/>
      <c r="Z647" s="43"/>
      <c r="AA647" s="43"/>
      <c r="AB647" s="43"/>
      <c r="AC647" s="43"/>
    </row>
    <row r="648" spans="1:29" ht="12.75">
      <c r="A648" s="43"/>
      <c r="B648" s="43"/>
      <c r="C648" s="43"/>
      <c r="D648" s="43"/>
      <c r="E648" s="43"/>
      <c r="F648" s="43"/>
      <c r="G648" s="43"/>
      <c r="H648" s="43"/>
      <c r="I648" s="43"/>
      <c r="J648" s="44"/>
      <c r="K648" s="43"/>
      <c r="L648" s="43"/>
      <c r="M648" s="43"/>
      <c r="N648" s="43"/>
      <c r="O648" s="43"/>
      <c r="P648" s="43"/>
      <c r="Q648" s="43"/>
      <c r="R648" s="43"/>
      <c r="S648" s="43"/>
      <c r="T648" s="43"/>
      <c r="U648" s="43"/>
      <c r="V648" s="43"/>
      <c r="W648" s="43"/>
      <c r="X648" s="43"/>
      <c r="Y648" s="43"/>
      <c r="Z648" s="43"/>
      <c r="AA648" s="43"/>
      <c r="AB648" s="43"/>
      <c r="AC648" s="43"/>
    </row>
    <row r="649" spans="1:29" ht="12.75">
      <c r="A649" s="43"/>
      <c r="B649" s="43"/>
      <c r="C649" s="43"/>
      <c r="D649" s="43"/>
      <c r="E649" s="43"/>
      <c r="F649" s="43"/>
      <c r="G649" s="43"/>
      <c r="H649" s="43"/>
      <c r="I649" s="43"/>
      <c r="J649" s="44"/>
      <c r="K649" s="43"/>
      <c r="L649" s="43"/>
      <c r="M649" s="43"/>
      <c r="N649" s="43"/>
      <c r="O649" s="43"/>
      <c r="P649" s="43"/>
      <c r="Q649" s="43"/>
      <c r="R649" s="43"/>
      <c r="S649" s="43"/>
      <c r="T649" s="43"/>
      <c r="U649" s="43"/>
      <c r="V649" s="43"/>
      <c r="W649" s="43"/>
      <c r="X649" s="43"/>
      <c r="Y649" s="43"/>
      <c r="Z649" s="43"/>
      <c r="AA649" s="43"/>
      <c r="AB649" s="43"/>
      <c r="AC649" s="43"/>
    </row>
    <row r="650" spans="1:29" ht="12.75">
      <c r="A650" s="43"/>
      <c r="B650" s="43"/>
      <c r="C650" s="43"/>
      <c r="D650" s="43"/>
      <c r="E650" s="43"/>
      <c r="F650" s="43"/>
      <c r="G650" s="43"/>
      <c r="H650" s="43"/>
      <c r="I650" s="43"/>
      <c r="J650" s="44"/>
      <c r="K650" s="43"/>
      <c r="L650" s="43"/>
      <c r="M650" s="43"/>
      <c r="N650" s="43"/>
      <c r="O650" s="43"/>
      <c r="P650" s="43"/>
      <c r="Q650" s="43"/>
      <c r="R650" s="43"/>
      <c r="S650" s="43"/>
      <c r="T650" s="43"/>
      <c r="U650" s="43"/>
      <c r="V650" s="43"/>
      <c r="W650" s="43"/>
      <c r="X650" s="43"/>
      <c r="Y650" s="43"/>
      <c r="Z650" s="43"/>
      <c r="AA650" s="43"/>
      <c r="AB650" s="43"/>
      <c r="AC650" s="43"/>
    </row>
    <row r="651" spans="1:29" ht="12.75">
      <c r="A651" s="43"/>
      <c r="B651" s="43"/>
      <c r="C651" s="43"/>
      <c r="D651" s="43"/>
      <c r="E651" s="43"/>
      <c r="F651" s="43"/>
      <c r="G651" s="43"/>
      <c r="H651" s="43"/>
      <c r="I651" s="43"/>
      <c r="J651" s="44"/>
      <c r="K651" s="43"/>
      <c r="L651" s="43"/>
      <c r="M651" s="43"/>
      <c r="N651" s="43"/>
      <c r="O651" s="43"/>
      <c r="P651" s="43"/>
      <c r="Q651" s="43"/>
      <c r="R651" s="43"/>
      <c r="S651" s="43"/>
      <c r="T651" s="43"/>
      <c r="U651" s="43"/>
      <c r="V651" s="43"/>
      <c r="W651" s="43"/>
      <c r="X651" s="43"/>
      <c r="Y651" s="43"/>
      <c r="Z651" s="43"/>
      <c r="AA651" s="43"/>
      <c r="AB651" s="43"/>
      <c r="AC651" s="43"/>
    </row>
    <row r="652" spans="1:29" ht="12.75">
      <c r="A652" s="43"/>
      <c r="B652" s="43"/>
      <c r="C652" s="43"/>
      <c r="D652" s="43"/>
      <c r="E652" s="43"/>
      <c r="F652" s="43"/>
      <c r="G652" s="43"/>
      <c r="H652" s="43"/>
      <c r="I652" s="43"/>
      <c r="J652" s="44"/>
      <c r="K652" s="43"/>
      <c r="L652" s="43"/>
      <c r="M652" s="43"/>
      <c r="N652" s="43"/>
      <c r="O652" s="43"/>
      <c r="P652" s="43"/>
      <c r="Q652" s="43"/>
      <c r="R652" s="43"/>
      <c r="S652" s="43"/>
      <c r="T652" s="43"/>
      <c r="U652" s="43"/>
      <c r="V652" s="43"/>
      <c r="W652" s="43"/>
      <c r="X652" s="43"/>
      <c r="Y652" s="43"/>
      <c r="Z652" s="43"/>
      <c r="AA652" s="43"/>
      <c r="AB652" s="43"/>
      <c r="AC652" s="43"/>
    </row>
    <row r="653" spans="1:29" ht="12.75">
      <c r="A653" s="43"/>
      <c r="B653" s="43"/>
      <c r="C653" s="43"/>
      <c r="D653" s="43"/>
      <c r="E653" s="43"/>
      <c r="F653" s="43"/>
      <c r="G653" s="43"/>
      <c r="H653" s="43"/>
      <c r="I653" s="43"/>
      <c r="J653" s="44"/>
      <c r="K653" s="43"/>
      <c r="L653" s="43"/>
      <c r="M653" s="43"/>
      <c r="N653" s="43"/>
      <c r="O653" s="43"/>
      <c r="P653" s="43"/>
      <c r="Q653" s="43"/>
      <c r="R653" s="43"/>
      <c r="S653" s="43"/>
      <c r="T653" s="43"/>
      <c r="U653" s="43"/>
      <c r="V653" s="43"/>
      <c r="W653" s="43"/>
      <c r="X653" s="43"/>
      <c r="Y653" s="43"/>
      <c r="Z653" s="43"/>
      <c r="AA653" s="43"/>
      <c r="AB653" s="43"/>
      <c r="AC653" s="43"/>
    </row>
    <row r="654" spans="1:29" ht="12.75">
      <c r="A654" s="43"/>
      <c r="B654" s="43"/>
      <c r="C654" s="43"/>
      <c r="D654" s="43"/>
      <c r="E654" s="43"/>
      <c r="F654" s="43"/>
      <c r="G654" s="43"/>
      <c r="H654" s="43"/>
      <c r="I654" s="43"/>
      <c r="J654" s="44"/>
      <c r="K654" s="43"/>
      <c r="L654" s="43"/>
      <c r="M654" s="43"/>
      <c r="N654" s="43"/>
      <c r="O654" s="43"/>
      <c r="P654" s="43"/>
      <c r="Q654" s="43"/>
      <c r="R654" s="43"/>
      <c r="S654" s="43"/>
      <c r="T654" s="43"/>
      <c r="U654" s="43"/>
      <c r="V654" s="43"/>
      <c r="W654" s="43"/>
      <c r="X654" s="43"/>
      <c r="Y654" s="43"/>
      <c r="Z654" s="43"/>
      <c r="AA654" s="43"/>
      <c r="AB654" s="43"/>
      <c r="AC654" s="43"/>
    </row>
    <row r="655" spans="1:29" ht="12.75">
      <c r="A655" s="43"/>
      <c r="B655" s="43"/>
      <c r="C655" s="43"/>
      <c r="D655" s="43"/>
      <c r="E655" s="43"/>
      <c r="F655" s="43"/>
      <c r="G655" s="43"/>
      <c r="H655" s="43"/>
      <c r="I655" s="43"/>
      <c r="J655" s="44"/>
      <c r="K655" s="43"/>
      <c r="L655" s="43"/>
      <c r="M655" s="43"/>
      <c r="N655" s="43"/>
      <c r="O655" s="43"/>
      <c r="P655" s="43"/>
      <c r="Q655" s="43"/>
      <c r="R655" s="43"/>
      <c r="S655" s="43"/>
      <c r="T655" s="43"/>
      <c r="U655" s="43"/>
      <c r="V655" s="43"/>
      <c r="W655" s="43"/>
      <c r="X655" s="43"/>
      <c r="Y655" s="43"/>
      <c r="Z655" s="43"/>
      <c r="AA655" s="43"/>
      <c r="AB655" s="43"/>
      <c r="AC655" s="43"/>
    </row>
    <row r="656" spans="1:29" ht="12.75">
      <c r="A656" s="43"/>
      <c r="B656" s="43"/>
      <c r="C656" s="43"/>
      <c r="D656" s="43"/>
      <c r="E656" s="43"/>
      <c r="F656" s="43"/>
      <c r="G656" s="43"/>
      <c r="H656" s="43"/>
      <c r="I656" s="43"/>
      <c r="J656" s="44"/>
      <c r="K656" s="43"/>
      <c r="L656" s="43"/>
      <c r="M656" s="43"/>
      <c r="N656" s="43"/>
      <c r="O656" s="43"/>
      <c r="P656" s="43"/>
      <c r="Q656" s="43"/>
      <c r="R656" s="43"/>
      <c r="S656" s="43"/>
      <c r="T656" s="43"/>
      <c r="U656" s="43"/>
      <c r="V656" s="43"/>
      <c r="W656" s="43"/>
      <c r="X656" s="43"/>
      <c r="Y656" s="43"/>
      <c r="Z656" s="43"/>
      <c r="AA656" s="43"/>
      <c r="AB656" s="43"/>
      <c r="AC656" s="43"/>
    </row>
    <row r="657" spans="1:29" ht="12.75">
      <c r="A657" s="43"/>
      <c r="B657" s="43"/>
      <c r="C657" s="43"/>
      <c r="D657" s="43"/>
      <c r="E657" s="43"/>
      <c r="F657" s="43"/>
      <c r="G657" s="43"/>
      <c r="H657" s="43"/>
      <c r="I657" s="43"/>
      <c r="J657" s="44"/>
      <c r="K657" s="43"/>
      <c r="L657" s="43"/>
      <c r="M657" s="43"/>
      <c r="N657" s="43"/>
      <c r="O657" s="43"/>
      <c r="P657" s="43"/>
      <c r="Q657" s="43"/>
      <c r="R657" s="43"/>
      <c r="S657" s="43"/>
      <c r="T657" s="43"/>
      <c r="U657" s="43"/>
      <c r="V657" s="43"/>
      <c r="W657" s="43"/>
      <c r="X657" s="43"/>
      <c r="Y657" s="43"/>
      <c r="Z657" s="43"/>
      <c r="AA657" s="43"/>
      <c r="AB657" s="43"/>
      <c r="AC657" s="43"/>
    </row>
    <row r="658" spans="1:29" ht="12.75">
      <c r="A658" s="43"/>
      <c r="B658" s="43"/>
      <c r="C658" s="43"/>
      <c r="D658" s="43"/>
      <c r="E658" s="43"/>
      <c r="F658" s="43"/>
      <c r="G658" s="43"/>
      <c r="H658" s="43"/>
      <c r="I658" s="43"/>
      <c r="J658" s="44"/>
      <c r="K658" s="43"/>
      <c r="L658" s="43"/>
      <c r="M658" s="43"/>
      <c r="N658" s="43"/>
      <c r="O658" s="43"/>
      <c r="P658" s="43"/>
      <c r="Q658" s="43"/>
      <c r="R658" s="43"/>
      <c r="S658" s="43"/>
      <c r="T658" s="43"/>
      <c r="U658" s="43"/>
      <c r="V658" s="43"/>
      <c r="W658" s="43"/>
      <c r="X658" s="43"/>
      <c r="Y658" s="43"/>
      <c r="Z658" s="43"/>
      <c r="AA658" s="43"/>
      <c r="AB658" s="43"/>
      <c r="AC658" s="43"/>
    </row>
    <row r="659" spans="1:29" ht="12.75">
      <c r="A659" s="43"/>
      <c r="B659" s="43"/>
      <c r="C659" s="43"/>
      <c r="D659" s="43"/>
      <c r="E659" s="43"/>
      <c r="F659" s="43"/>
      <c r="G659" s="43"/>
      <c r="H659" s="43"/>
      <c r="I659" s="43"/>
      <c r="J659" s="44"/>
      <c r="K659" s="43"/>
      <c r="L659" s="43"/>
      <c r="M659" s="43"/>
      <c r="N659" s="43"/>
      <c r="O659" s="43"/>
      <c r="P659" s="43"/>
      <c r="Q659" s="43"/>
      <c r="R659" s="43"/>
      <c r="S659" s="43"/>
      <c r="T659" s="43"/>
      <c r="U659" s="43"/>
      <c r="V659" s="43"/>
      <c r="W659" s="43"/>
      <c r="X659" s="43"/>
      <c r="Y659" s="43"/>
      <c r="Z659" s="43"/>
      <c r="AA659" s="43"/>
      <c r="AB659" s="43"/>
      <c r="AC659" s="43"/>
    </row>
    <row r="660" spans="1:29" ht="12.75">
      <c r="A660" s="43"/>
      <c r="B660" s="43"/>
      <c r="C660" s="43"/>
      <c r="D660" s="43"/>
      <c r="E660" s="43"/>
      <c r="F660" s="43"/>
      <c r="G660" s="43"/>
      <c r="H660" s="43"/>
      <c r="I660" s="43"/>
      <c r="J660" s="44"/>
      <c r="K660" s="43"/>
      <c r="L660" s="43"/>
      <c r="M660" s="43"/>
      <c r="N660" s="43"/>
      <c r="O660" s="43"/>
      <c r="P660" s="43"/>
      <c r="Q660" s="43"/>
      <c r="R660" s="43"/>
      <c r="S660" s="43"/>
      <c r="T660" s="43"/>
      <c r="U660" s="43"/>
      <c r="V660" s="43"/>
      <c r="W660" s="43"/>
      <c r="X660" s="43"/>
      <c r="Y660" s="43"/>
      <c r="Z660" s="43"/>
      <c r="AA660" s="43"/>
      <c r="AB660" s="43"/>
      <c r="AC660" s="43"/>
    </row>
    <row r="661" spans="1:29" ht="12.75">
      <c r="A661" s="43"/>
      <c r="B661" s="43"/>
      <c r="C661" s="43"/>
      <c r="D661" s="43"/>
      <c r="E661" s="43"/>
      <c r="F661" s="43"/>
      <c r="G661" s="43"/>
      <c r="H661" s="43"/>
      <c r="I661" s="43"/>
      <c r="J661" s="44"/>
      <c r="K661" s="43"/>
      <c r="L661" s="43"/>
      <c r="M661" s="43"/>
      <c r="N661" s="43"/>
      <c r="O661" s="43"/>
      <c r="P661" s="43"/>
      <c r="Q661" s="43"/>
      <c r="R661" s="43"/>
      <c r="S661" s="43"/>
      <c r="T661" s="43"/>
      <c r="U661" s="43"/>
      <c r="V661" s="43"/>
      <c r="W661" s="43"/>
      <c r="X661" s="43"/>
      <c r="Y661" s="43"/>
      <c r="Z661" s="43"/>
      <c r="AA661" s="43"/>
      <c r="AB661" s="43"/>
      <c r="AC661" s="43"/>
    </row>
    <row r="662" spans="1:29" ht="12.75">
      <c r="A662" s="43"/>
      <c r="B662" s="43"/>
      <c r="C662" s="43"/>
      <c r="D662" s="43"/>
      <c r="E662" s="43"/>
      <c r="F662" s="43"/>
      <c r="G662" s="43"/>
      <c r="H662" s="43"/>
      <c r="I662" s="43"/>
      <c r="J662" s="44"/>
      <c r="K662" s="43"/>
      <c r="L662" s="43"/>
      <c r="M662" s="43"/>
      <c r="N662" s="43"/>
      <c r="O662" s="43"/>
      <c r="P662" s="43"/>
      <c r="Q662" s="43"/>
      <c r="R662" s="43"/>
      <c r="S662" s="43"/>
      <c r="T662" s="43"/>
      <c r="U662" s="43"/>
      <c r="V662" s="43"/>
      <c r="W662" s="43"/>
      <c r="X662" s="43"/>
      <c r="Y662" s="43"/>
      <c r="Z662" s="43"/>
      <c r="AA662" s="43"/>
      <c r="AB662" s="43"/>
      <c r="AC662" s="43"/>
    </row>
    <row r="663" spans="1:29" ht="12.75">
      <c r="A663" s="43"/>
      <c r="B663" s="43"/>
      <c r="C663" s="43"/>
      <c r="D663" s="43"/>
      <c r="E663" s="43"/>
      <c r="F663" s="43"/>
      <c r="G663" s="43"/>
      <c r="H663" s="43"/>
      <c r="I663" s="43"/>
      <c r="J663" s="44"/>
      <c r="K663" s="43"/>
      <c r="L663" s="43"/>
      <c r="M663" s="43"/>
      <c r="N663" s="43"/>
      <c r="O663" s="43"/>
      <c r="P663" s="43"/>
      <c r="Q663" s="43"/>
      <c r="R663" s="43"/>
      <c r="S663" s="43"/>
      <c r="T663" s="43"/>
      <c r="U663" s="43"/>
      <c r="V663" s="43"/>
      <c r="W663" s="43"/>
      <c r="X663" s="43"/>
      <c r="Y663" s="43"/>
      <c r="Z663" s="43"/>
      <c r="AA663" s="43"/>
      <c r="AB663" s="43"/>
      <c r="AC663" s="43"/>
    </row>
    <row r="664" spans="1:29" ht="12.75">
      <c r="A664" s="43"/>
      <c r="B664" s="43"/>
      <c r="C664" s="43"/>
      <c r="D664" s="43"/>
      <c r="E664" s="43"/>
      <c r="F664" s="43"/>
      <c r="G664" s="43"/>
      <c r="H664" s="43"/>
      <c r="I664" s="43"/>
      <c r="J664" s="44"/>
      <c r="K664" s="43"/>
      <c r="L664" s="43"/>
      <c r="M664" s="43"/>
      <c r="N664" s="43"/>
      <c r="O664" s="43"/>
      <c r="P664" s="43"/>
      <c r="Q664" s="43"/>
      <c r="R664" s="43"/>
      <c r="S664" s="43"/>
      <c r="T664" s="43"/>
      <c r="U664" s="43"/>
      <c r="V664" s="43"/>
      <c r="W664" s="43"/>
      <c r="X664" s="43"/>
      <c r="Y664" s="43"/>
      <c r="Z664" s="43"/>
      <c r="AA664" s="43"/>
      <c r="AB664" s="43"/>
      <c r="AC664" s="43"/>
    </row>
    <row r="665" spans="1:29" ht="12.75">
      <c r="A665" s="43"/>
      <c r="B665" s="43"/>
      <c r="C665" s="43"/>
      <c r="D665" s="43"/>
      <c r="E665" s="43"/>
      <c r="F665" s="43"/>
      <c r="G665" s="43"/>
      <c r="H665" s="43"/>
      <c r="I665" s="43"/>
      <c r="J665" s="44"/>
      <c r="K665" s="43"/>
      <c r="L665" s="43"/>
      <c r="M665" s="43"/>
      <c r="N665" s="43"/>
      <c r="O665" s="43"/>
      <c r="P665" s="43"/>
      <c r="Q665" s="43"/>
      <c r="R665" s="43"/>
      <c r="S665" s="43"/>
      <c r="T665" s="43"/>
      <c r="U665" s="43"/>
      <c r="V665" s="43"/>
      <c r="W665" s="43"/>
      <c r="X665" s="43"/>
      <c r="Y665" s="43"/>
      <c r="Z665" s="43"/>
      <c r="AA665" s="43"/>
      <c r="AB665" s="43"/>
      <c r="AC665" s="43"/>
    </row>
    <row r="666" spans="1:29" ht="12.75">
      <c r="A666" s="43"/>
      <c r="B666" s="43"/>
      <c r="C666" s="43"/>
      <c r="D666" s="43"/>
      <c r="E666" s="43"/>
      <c r="F666" s="43"/>
      <c r="G666" s="43"/>
      <c r="H666" s="43"/>
      <c r="I666" s="43"/>
      <c r="J666" s="44"/>
      <c r="K666" s="43"/>
      <c r="L666" s="43"/>
      <c r="M666" s="43"/>
      <c r="N666" s="43"/>
      <c r="O666" s="43"/>
      <c r="P666" s="43"/>
      <c r="Q666" s="43"/>
      <c r="R666" s="43"/>
      <c r="S666" s="43"/>
      <c r="T666" s="43"/>
      <c r="U666" s="43"/>
      <c r="V666" s="43"/>
      <c r="W666" s="43"/>
      <c r="X666" s="43"/>
      <c r="Y666" s="43"/>
      <c r="Z666" s="43"/>
      <c r="AA666" s="43"/>
      <c r="AB666" s="43"/>
      <c r="AC666" s="43"/>
    </row>
    <row r="667" spans="1:29" ht="12.75">
      <c r="A667" s="43"/>
      <c r="B667" s="43"/>
      <c r="C667" s="43"/>
      <c r="D667" s="43"/>
      <c r="E667" s="43"/>
      <c r="F667" s="43"/>
      <c r="G667" s="43"/>
      <c r="H667" s="43"/>
      <c r="I667" s="43"/>
      <c r="J667" s="44"/>
      <c r="K667" s="43"/>
      <c r="L667" s="43"/>
      <c r="M667" s="43"/>
      <c r="N667" s="43"/>
      <c r="O667" s="43"/>
      <c r="P667" s="43"/>
      <c r="Q667" s="43"/>
      <c r="R667" s="43"/>
      <c r="S667" s="43"/>
      <c r="T667" s="43"/>
      <c r="U667" s="43"/>
      <c r="V667" s="43"/>
      <c r="W667" s="43"/>
      <c r="X667" s="43"/>
      <c r="Y667" s="43"/>
      <c r="Z667" s="43"/>
      <c r="AA667" s="43"/>
      <c r="AB667" s="43"/>
      <c r="AC667" s="43"/>
    </row>
    <row r="668" spans="1:29" ht="12.75">
      <c r="A668" s="43"/>
      <c r="B668" s="43"/>
      <c r="C668" s="43"/>
      <c r="D668" s="43"/>
      <c r="E668" s="43"/>
      <c r="F668" s="43"/>
      <c r="G668" s="43"/>
      <c r="H668" s="43"/>
      <c r="I668" s="43"/>
      <c r="J668" s="44"/>
      <c r="K668" s="43"/>
      <c r="L668" s="43"/>
      <c r="M668" s="43"/>
      <c r="N668" s="43"/>
      <c r="O668" s="43"/>
      <c r="P668" s="43"/>
      <c r="Q668" s="43"/>
      <c r="R668" s="43"/>
      <c r="S668" s="43"/>
      <c r="T668" s="43"/>
      <c r="U668" s="43"/>
      <c r="V668" s="43"/>
      <c r="W668" s="43"/>
      <c r="X668" s="43"/>
      <c r="Y668" s="43"/>
      <c r="Z668" s="43"/>
      <c r="AA668" s="43"/>
      <c r="AB668" s="43"/>
      <c r="AC668" s="43"/>
    </row>
    <row r="669" spans="1:29" ht="12.75">
      <c r="A669" s="43"/>
      <c r="B669" s="43"/>
      <c r="C669" s="43"/>
      <c r="D669" s="43"/>
      <c r="E669" s="43"/>
      <c r="F669" s="43"/>
      <c r="G669" s="43"/>
      <c r="H669" s="43"/>
      <c r="I669" s="43"/>
      <c r="J669" s="44"/>
      <c r="K669" s="43"/>
      <c r="L669" s="43"/>
      <c r="M669" s="43"/>
      <c r="N669" s="43"/>
      <c r="O669" s="43"/>
      <c r="P669" s="43"/>
      <c r="Q669" s="43"/>
      <c r="R669" s="43"/>
      <c r="S669" s="43"/>
      <c r="T669" s="43"/>
      <c r="U669" s="43"/>
      <c r="V669" s="43"/>
      <c r="W669" s="43"/>
      <c r="X669" s="43"/>
      <c r="Y669" s="43"/>
      <c r="Z669" s="43"/>
      <c r="AA669" s="43"/>
      <c r="AB669" s="43"/>
      <c r="AC669" s="43"/>
    </row>
    <row r="670" spans="1:29" ht="12.75">
      <c r="A670" s="43"/>
      <c r="B670" s="43"/>
      <c r="C670" s="43"/>
      <c r="D670" s="43"/>
      <c r="E670" s="43"/>
      <c r="F670" s="43"/>
      <c r="G670" s="43"/>
      <c r="H670" s="43"/>
      <c r="I670" s="43"/>
      <c r="J670" s="44"/>
      <c r="K670" s="43"/>
      <c r="L670" s="43"/>
      <c r="M670" s="43"/>
      <c r="N670" s="43"/>
      <c r="O670" s="43"/>
      <c r="P670" s="43"/>
      <c r="Q670" s="43"/>
      <c r="R670" s="43"/>
      <c r="S670" s="43"/>
      <c r="T670" s="43"/>
      <c r="U670" s="43"/>
      <c r="V670" s="43"/>
      <c r="W670" s="43"/>
      <c r="X670" s="43"/>
      <c r="Y670" s="43"/>
      <c r="Z670" s="43"/>
      <c r="AA670" s="43"/>
      <c r="AB670" s="43"/>
      <c r="AC670" s="43"/>
    </row>
    <row r="671" spans="1:29" ht="12.75">
      <c r="A671" s="43"/>
      <c r="B671" s="43"/>
      <c r="C671" s="43"/>
      <c r="D671" s="43"/>
      <c r="E671" s="43"/>
      <c r="F671" s="43"/>
      <c r="G671" s="43"/>
      <c r="H671" s="43"/>
      <c r="I671" s="43"/>
      <c r="J671" s="44"/>
      <c r="K671" s="43"/>
      <c r="L671" s="43"/>
      <c r="M671" s="43"/>
      <c r="N671" s="43"/>
      <c r="O671" s="43"/>
      <c r="P671" s="43"/>
      <c r="Q671" s="43"/>
      <c r="R671" s="43"/>
      <c r="S671" s="43"/>
      <c r="T671" s="43"/>
      <c r="U671" s="43"/>
      <c r="V671" s="43"/>
      <c r="W671" s="43"/>
      <c r="X671" s="43"/>
      <c r="Y671" s="43"/>
      <c r="Z671" s="43"/>
      <c r="AA671" s="43"/>
      <c r="AB671" s="43"/>
      <c r="AC671" s="43"/>
    </row>
    <row r="672" spans="1:29" ht="12.75">
      <c r="A672" s="43"/>
      <c r="B672" s="43"/>
      <c r="C672" s="43"/>
      <c r="D672" s="43"/>
      <c r="E672" s="43"/>
      <c r="F672" s="43"/>
      <c r="G672" s="43"/>
      <c r="H672" s="43"/>
      <c r="I672" s="43"/>
      <c r="J672" s="44"/>
      <c r="K672" s="43"/>
      <c r="L672" s="43"/>
      <c r="M672" s="43"/>
      <c r="N672" s="43"/>
      <c r="O672" s="43"/>
      <c r="P672" s="43"/>
      <c r="Q672" s="43"/>
      <c r="R672" s="43"/>
      <c r="S672" s="43"/>
      <c r="T672" s="43"/>
      <c r="U672" s="43"/>
      <c r="V672" s="43"/>
      <c r="W672" s="43"/>
      <c r="X672" s="43"/>
      <c r="Y672" s="43"/>
      <c r="Z672" s="43"/>
      <c r="AA672" s="43"/>
      <c r="AB672" s="43"/>
      <c r="AC672" s="43"/>
    </row>
    <row r="673" spans="1:29" ht="12.75">
      <c r="A673" s="43"/>
      <c r="B673" s="43"/>
      <c r="C673" s="43"/>
      <c r="D673" s="43"/>
      <c r="E673" s="43"/>
      <c r="F673" s="43"/>
      <c r="G673" s="43"/>
      <c r="H673" s="43"/>
      <c r="I673" s="43"/>
      <c r="J673" s="44"/>
      <c r="K673" s="43"/>
      <c r="L673" s="43"/>
      <c r="M673" s="43"/>
      <c r="N673" s="43"/>
      <c r="O673" s="43"/>
      <c r="P673" s="43"/>
      <c r="Q673" s="43"/>
      <c r="R673" s="43"/>
      <c r="S673" s="43"/>
      <c r="T673" s="43"/>
      <c r="U673" s="43"/>
      <c r="V673" s="43"/>
      <c r="W673" s="43"/>
      <c r="X673" s="43"/>
      <c r="Y673" s="43"/>
      <c r="Z673" s="43"/>
      <c r="AA673" s="43"/>
      <c r="AB673" s="43"/>
      <c r="AC673" s="43"/>
    </row>
    <row r="674" spans="1:29" ht="12.75">
      <c r="A674" s="43"/>
      <c r="B674" s="43"/>
      <c r="C674" s="43"/>
      <c r="D674" s="43"/>
      <c r="E674" s="43"/>
      <c r="F674" s="43"/>
      <c r="G674" s="43"/>
      <c r="H674" s="43"/>
      <c r="I674" s="43"/>
      <c r="J674" s="44"/>
      <c r="K674" s="43"/>
      <c r="L674" s="43"/>
      <c r="M674" s="43"/>
      <c r="N674" s="43"/>
      <c r="O674" s="43"/>
      <c r="P674" s="43"/>
      <c r="Q674" s="43"/>
      <c r="R674" s="43"/>
      <c r="S674" s="43"/>
      <c r="T674" s="43"/>
      <c r="U674" s="43"/>
      <c r="V674" s="43"/>
      <c r="W674" s="43"/>
      <c r="X674" s="43"/>
      <c r="Y674" s="43"/>
      <c r="Z674" s="43"/>
      <c r="AA674" s="43"/>
      <c r="AB674" s="43"/>
      <c r="AC674" s="43"/>
    </row>
    <row r="675" spans="1:29" ht="12.75">
      <c r="A675" s="43"/>
      <c r="B675" s="43"/>
      <c r="C675" s="43"/>
      <c r="D675" s="43"/>
      <c r="E675" s="43"/>
      <c r="F675" s="43"/>
      <c r="G675" s="43"/>
      <c r="H675" s="43"/>
      <c r="I675" s="43"/>
      <c r="J675" s="44"/>
      <c r="K675" s="43"/>
      <c r="L675" s="43"/>
      <c r="M675" s="43"/>
      <c r="N675" s="43"/>
      <c r="O675" s="43"/>
      <c r="P675" s="43"/>
      <c r="Q675" s="43"/>
      <c r="R675" s="43"/>
      <c r="S675" s="43"/>
      <c r="T675" s="43"/>
      <c r="U675" s="43"/>
      <c r="V675" s="43"/>
      <c r="W675" s="43"/>
      <c r="X675" s="43"/>
      <c r="Y675" s="43"/>
      <c r="Z675" s="43"/>
      <c r="AA675" s="43"/>
      <c r="AB675" s="43"/>
      <c r="AC675" s="43"/>
    </row>
    <row r="676" spans="1:29" ht="12.75">
      <c r="A676" s="43"/>
      <c r="B676" s="43"/>
      <c r="C676" s="43"/>
      <c r="D676" s="43"/>
      <c r="E676" s="43"/>
      <c r="F676" s="43"/>
      <c r="G676" s="43"/>
      <c r="H676" s="43"/>
      <c r="I676" s="43"/>
      <c r="J676" s="44"/>
      <c r="K676" s="43"/>
      <c r="L676" s="43"/>
      <c r="M676" s="43"/>
      <c r="N676" s="43"/>
      <c r="O676" s="43"/>
      <c r="P676" s="43"/>
      <c r="Q676" s="43"/>
      <c r="R676" s="43"/>
      <c r="S676" s="43"/>
      <c r="T676" s="43"/>
      <c r="U676" s="43"/>
      <c r="V676" s="43"/>
      <c r="W676" s="43"/>
      <c r="X676" s="43"/>
      <c r="Y676" s="43"/>
      <c r="Z676" s="43"/>
      <c r="AA676" s="43"/>
      <c r="AB676" s="43"/>
      <c r="AC676" s="43"/>
    </row>
    <row r="677" spans="1:29" ht="12.75">
      <c r="A677" s="43"/>
      <c r="B677" s="43"/>
      <c r="C677" s="43"/>
      <c r="D677" s="43"/>
      <c r="E677" s="43"/>
      <c r="F677" s="43"/>
      <c r="G677" s="43"/>
      <c r="H677" s="43"/>
      <c r="I677" s="43"/>
      <c r="J677" s="44"/>
      <c r="K677" s="43"/>
      <c r="L677" s="43"/>
      <c r="M677" s="43"/>
      <c r="N677" s="43"/>
      <c r="O677" s="43"/>
      <c r="P677" s="43"/>
      <c r="Q677" s="43"/>
      <c r="R677" s="43"/>
      <c r="S677" s="43"/>
      <c r="T677" s="43"/>
      <c r="U677" s="43"/>
      <c r="V677" s="43"/>
      <c r="W677" s="43"/>
      <c r="X677" s="43"/>
      <c r="Y677" s="43"/>
      <c r="Z677" s="43"/>
      <c r="AA677" s="43"/>
      <c r="AB677" s="43"/>
      <c r="AC677" s="43"/>
    </row>
    <row r="678" spans="1:29" ht="12.75">
      <c r="A678" s="43"/>
      <c r="B678" s="43"/>
      <c r="C678" s="43"/>
      <c r="D678" s="43"/>
      <c r="E678" s="43"/>
      <c r="F678" s="43"/>
      <c r="G678" s="43"/>
      <c r="H678" s="43"/>
      <c r="I678" s="43"/>
      <c r="J678" s="44"/>
      <c r="K678" s="43"/>
      <c r="L678" s="43"/>
      <c r="M678" s="43"/>
      <c r="N678" s="43"/>
      <c r="O678" s="43"/>
      <c r="P678" s="43"/>
      <c r="Q678" s="43"/>
      <c r="R678" s="43"/>
      <c r="S678" s="43"/>
      <c r="T678" s="43"/>
      <c r="U678" s="43"/>
      <c r="V678" s="43"/>
      <c r="W678" s="43"/>
      <c r="X678" s="43"/>
      <c r="Y678" s="43"/>
      <c r="Z678" s="43"/>
      <c r="AA678" s="43"/>
      <c r="AB678" s="43"/>
      <c r="AC678" s="43"/>
    </row>
    <row r="679" spans="1:29" ht="12.75">
      <c r="A679" s="43"/>
      <c r="B679" s="43"/>
      <c r="C679" s="43"/>
      <c r="D679" s="43"/>
      <c r="E679" s="43"/>
      <c r="F679" s="43"/>
      <c r="G679" s="43"/>
      <c r="H679" s="43"/>
      <c r="I679" s="43"/>
      <c r="J679" s="44"/>
      <c r="K679" s="43"/>
      <c r="L679" s="43"/>
      <c r="M679" s="43"/>
      <c r="N679" s="43"/>
      <c r="O679" s="43"/>
      <c r="P679" s="43"/>
      <c r="Q679" s="43"/>
      <c r="R679" s="43"/>
      <c r="S679" s="43"/>
      <c r="T679" s="43"/>
      <c r="U679" s="43"/>
      <c r="V679" s="43"/>
      <c r="W679" s="43"/>
      <c r="X679" s="43"/>
      <c r="Y679" s="43"/>
      <c r="Z679" s="43"/>
      <c r="AA679" s="43"/>
      <c r="AB679" s="43"/>
      <c r="AC679" s="43"/>
    </row>
    <row r="680" spans="1:29" ht="12.75">
      <c r="A680" s="43"/>
      <c r="B680" s="43"/>
      <c r="C680" s="43"/>
      <c r="D680" s="43"/>
      <c r="E680" s="43"/>
      <c r="F680" s="43"/>
      <c r="G680" s="43"/>
      <c r="H680" s="43"/>
      <c r="I680" s="43"/>
      <c r="J680" s="44"/>
      <c r="K680" s="43"/>
      <c r="L680" s="43"/>
      <c r="M680" s="43"/>
      <c r="N680" s="43"/>
      <c r="O680" s="43"/>
      <c r="P680" s="43"/>
      <c r="Q680" s="43"/>
      <c r="R680" s="43"/>
      <c r="S680" s="43"/>
      <c r="T680" s="43"/>
      <c r="U680" s="43"/>
      <c r="V680" s="43"/>
      <c r="W680" s="43"/>
      <c r="X680" s="43"/>
      <c r="Y680" s="43"/>
      <c r="Z680" s="43"/>
      <c r="AA680" s="43"/>
      <c r="AB680" s="43"/>
      <c r="AC680" s="43"/>
    </row>
    <row r="681" spans="1:29" ht="12.75">
      <c r="A681" s="43"/>
      <c r="B681" s="43"/>
      <c r="C681" s="43"/>
      <c r="D681" s="43"/>
      <c r="E681" s="43"/>
      <c r="F681" s="43"/>
      <c r="G681" s="43"/>
      <c r="H681" s="43"/>
      <c r="I681" s="43"/>
      <c r="J681" s="44"/>
      <c r="K681" s="43"/>
      <c r="L681" s="43"/>
      <c r="M681" s="43"/>
      <c r="N681" s="43"/>
      <c r="O681" s="43"/>
      <c r="P681" s="43"/>
      <c r="Q681" s="43"/>
      <c r="R681" s="43"/>
      <c r="S681" s="43"/>
      <c r="T681" s="43"/>
      <c r="U681" s="43"/>
      <c r="V681" s="43"/>
      <c r="W681" s="43"/>
      <c r="X681" s="43"/>
      <c r="Y681" s="43"/>
      <c r="Z681" s="43"/>
      <c r="AA681" s="43"/>
      <c r="AB681" s="43"/>
      <c r="AC681" s="43"/>
    </row>
    <row r="682" spans="1:29" ht="12.75">
      <c r="A682" s="43"/>
      <c r="B682" s="43"/>
      <c r="C682" s="43"/>
      <c r="D682" s="43"/>
      <c r="E682" s="43"/>
      <c r="F682" s="43"/>
      <c r="G682" s="43"/>
      <c r="H682" s="43"/>
      <c r="I682" s="43"/>
      <c r="J682" s="44"/>
      <c r="K682" s="43"/>
      <c r="L682" s="43"/>
      <c r="M682" s="43"/>
      <c r="N682" s="43"/>
      <c r="O682" s="43"/>
      <c r="P682" s="43"/>
      <c r="Q682" s="43"/>
      <c r="R682" s="43"/>
      <c r="S682" s="43"/>
      <c r="T682" s="43"/>
      <c r="U682" s="43"/>
      <c r="V682" s="43"/>
      <c r="W682" s="43"/>
      <c r="X682" s="43"/>
      <c r="Y682" s="43"/>
      <c r="Z682" s="43"/>
      <c r="AA682" s="43"/>
      <c r="AB682" s="43"/>
      <c r="AC682" s="43"/>
    </row>
    <row r="683" spans="1:29" ht="12.75">
      <c r="A683" s="43"/>
      <c r="B683" s="43"/>
      <c r="C683" s="43"/>
      <c r="D683" s="43"/>
      <c r="E683" s="43"/>
      <c r="F683" s="43"/>
      <c r="G683" s="43"/>
      <c r="H683" s="43"/>
      <c r="I683" s="43"/>
      <c r="J683" s="44"/>
      <c r="K683" s="43"/>
      <c r="L683" s="43"/>
      <c r="M683" s="43"/>
      <c r="N683" s="43"/>
      <c r="O683" s="43"/>
      <c r="P683" s="43"/>
      <c r="Q683" s="43"/>
      <c r="R683" s="43"/>
      <c r="S683" s="43"/>
      <c r="T683" s="43"/>
      <c r="U683" s="43"/>
      <c r="V683" s="43"/>
      <c r="W683" s="43"/>
      <c r="X683" s="43"/>
      <c r="Y683" s="43"/>
      <c r="Z683" s="43"/>
      <c r="AA683" s="43"/>
      <c r="AB683" s="43"/>
      <c r="AC683" s="43"/>
    </row>
    <row r="684" spans="1:29" ht="12.75">
      <c r="A684" s="43"/>
      <c r="B684" s="43"/>
      <c r="C684" s="43"/>
      <c r="D684" s="43"/>
      <c r="E684" s="43"/>
      <c r="F684" s="43"/>
      <c r="G684" s="43"/>
      <c r="H684" s="43"/>
      <c r="I684" s="43"/>
      <c r="J684" s="44"/>
      <c r="K684" s="43"/>
      <c r="L684" s="43"/>
      <c r="M684" s="43"/>
      <c r="N684" s="43"/>
      <c r="O684" s="43"/>
      <c r="P684" s="43"/>
      <c r="Q684" s="43"/>
      <c r="R684" s="43"/>
      <c r="S684" s="43"/>
      <c r="T684" s="43"/>
      <c r="U684" s="43"/>
      <c r="V684" s="43"/>
      <c r="W684" s="43"/>
      <c r="X684" s="43"/>
      <c r="Y684" s="43"/>
      <c r="Z684" s="43"/>
      <c r="AA684" s="43"/>
      <c r="AB684" s="43"/>
      <c r="AC684" s="43"/>
    </row>
    <row r="685" spans="1:29" ht="12.75">
      <c r="A685" s="43"/>
      <c r="B685" s="43"/>
      <c r="C685" s="43"/>
      <c r="D685" s="43"/>
      <c r="E685" s="43"/>
      <c r="F685" s="43"/>
      <c r="G685" s="43"/>
      <c r="H685" s="43"/>
      <c r="I685" s="43"/>
      <c r="J685" s="44"/>
      <c r="K685" s="43"/>
      <c r="L685" s="43"/>
      <c r="M685" s="43"/>
      <c r="N685" s="43"/>
      <c r="O685" s="43"/>
      <c r="P685" s="43"/>
      <c r="Q685" s="43"/>
      <c r="R685" s="43"/>
      <c r="S685" s="43"/>
      <c r="T685" s="43"/>
      <c r="U685" s="43"/>
      <c r="V685" s="43"/>
      <c r="W685" s="43"/>
      <c r="X685" s="43"/>
      <c r="Y685" s="43"/>
      <c r="Z685" s="43"/>
      <c r="AA685" s="43"/>
      <c r="AB685" s="43"/>
      <c r="AC685" s="43"/>
    </row>
    <row r="686" spans="1:29" ht="12.75">
      <c r="A686" s="43"/>
      <c r="B686" s="43"/>
      <c r="C686" s="43"/>
      <c r="D686" s="43"/>
      <c r="E686" s="43"/>
      <c r="F686" s="43"/>
      <c r="G686" s="43"/>
      <c r="H686" s="43"/>
      <c r="I686" s="43"/>
      <c r="J686" s="44"/>
      <c r="K686" s="43"/>
      <c r="L686" s="43"/>
      <c r="M686" s="43"/>
      <c r="N686" s="43"/>
      <c r="O686" s="43"/>
      <c r="P686" s="43"/>
      <c r="Q686" s="43"/>
      <c r="R686" s="43"/>
      <c r="S686" s="43"/>
      <c r="T686" s="43"/>
      <c r="U686" s="43"/>
      <c r="V686" s="43"/>
      <c r="W686" s="43"/>
      <c r="X686" s="43"/>
      <c r="Y686" s="43"/>
      <c r="Z686" s="43"/>
      <c r="AA686" s="43"/>
      <c r="AB686" s="43"/>
      <c r="AC686" s="43"/>
    </row>
    <row r="687" spans="1:29" ht="12.75">
      <c r="A687" s="43"/>
      <c r="B687" s="43"/>
      <c r="C687" s="43"/>
      <c r="D687" s="43"/>
      <c r="E687" s="43"/>
      <c r="F687" s="43"/>
      <c r="G687" s="43"/>
      <c r="H687" s="43"/>
      <c r="I687" s="43"/>
      <c r="J687" s="44"/>
      <c r="K687" s="43"/>
      <c r="L687" s="43"/>
      <c r="M687" s="43"/>
      <c r="N687" s="43"/>
      <c r="O687" s="43"/>
      <c r="P687" s="43"/>
      <c r="Q687" s="43"/>
      <c r="R687" s="43"/>
      <c r="S687" s="43"/>
      <c r="T687" s="43"/>
      <c r="U687" s="43"/>
      <c r="V687" s="43"/>
      <c r="W687" s="43"/>
      <c r="X687" s="43"/>
      <c r="Y687" s="43"/>
      <c r="Z687" s="43"/>
      <c r="AA687" s="43"/>
      <c r="AB687" s="43"/>
      <c r="AC687" s="43"/>
    </row>
    <row r="688" spans="1:29" ht="12.75">
      <c r="A688" s="43"/>
      <c r="B688" s="43"/>
      <c r="C688" s="43"/>
      <c r="D688" s="43"/>
      <c r="E688" s="43"/>
      <c r="F688" s="43"/>
      <c r="G688" s="43"/>
      <c r="H688" s="43"/>
      <c r="I688" s="43"/>
      <c r="J688" s="44"/>
      <c r="K688" s="43"/>
      <c r="L688" s="43"/>
      <c r="M688" s="43"/>
      <c r="N688" s="43"/>
      <c r="O688" s="43"/>
      <c r="P688" s="43"/>
      <c r="Q688" s="43"/>
      <c r="R688" s="43"/>
      <c r="S688" s="43"/>
      <c r="T688" s="43"/>
      <c r="U688" s="43"/>
      <c r="V688" s="43"/>
      <c r="W688" s="43"/>
      <c r="X688" s="43"/>
      <c r="Y688" s="43"/>
      <c r="Z688" s="43"/>
      <c r="AA688" s="43"/>
      <c r="AB688" s="43"/>
      <c r="AC688" s="43"/>
    </row>
    <row r="689" spans="1:29" ht="12.75">
      <c r="A689" s="43"/>
      <c r="B689" s="43"/>
      <c r="C689" s="43"/>
      <c r="D689" s="43"/>
      <c r="E689" s="43"/>
      <c r="F689" s="43"/>
      <c r="G689" s="43"/>
      <c r="H689" s="43"/>
      <c r="I689" s="43"/>
      <c r="J689" s="44"/>
      <c r="K689" s="43"/>
      <c r="L689" s="43"/>
      <c r="M689" s="43"/>
      <c r="N689" s="43"/>
      <c r="O689" s="43"/>
      <c r="P689" s="43"/>
      <c r="Q689" s="43"/>
      <c r="R689" s="43"/>
      <c r="S689" s="43"/>
      <c r="T689" s="43"/>
      <c r="U689" s="43"/>
      <c r="V689" s="43"/>
      <c r="W689" s="43"/>
      <c r="X689" s="43"/>
      <c r="Y689" s="43"/>
      <c r="Z689" s="43"/>
      <c r="AA689" s="43"/>
      <c r="AB689" s="43"/>
      <c r="AC689" s="43"/>
    </row>
    <row r="690" spans="1:29" ht="12.75">
      <c r="A690" s="43"/>
      <c r="B690" s="43"/>
      <c r="C690" s="43"/>
      <c r="D690" s="43"/>
      <c r="E690" s="43"/>
      <c r="F690" s="43"/>
      <c r="G690" s="43"/>
      <c r="H690" s="43"/>
      <c r="I690" s="43"/>
      <c r="J690" s="44"/>
      <c r="K690" s="43"/>
      <c r="L690" s="43"/>
      <c r="M690" s="43"/>
      <c r="N690" s="43"/>
      <c r="O690" s="43"/>
      <c r="P690" s="43"/>
      <c r="Q690" s="43"/>
      <c r="R690" s="43"/>
      <c r="S690" s="43"/>
      <c r="T690" s="43"/>
      <c r="U690" s="43"/>
      <c r="V690" s="43"/>
      <c r="W690" s="43"/>
      <c r="X690" s="43"/>
      <c r="Y690" s="43"/>
      <c r="Z690" s="43"/>
      <c r="AA690" s="43"/>
      <c r="AB690" s="43"/>
      <c r="AC690" s="43"/>
    </row>
    <row r="691" spans="1:29" ht="12.75">
      <c r="A691" s="43"/>
      <c r="B691" s="43"/>
      <c r="C691" s="43"/>
      <c r="D691" s="43"/>
      <c r="E691" s="43"/>
      <c r="F691" s="43"/>
      <c r="G691" s="43"/>
      <c r="H691" s="43"/>
      <c r="I691" s="43"/>
      <c r="J691" s="44"/>
      <c r="K691" s="43"/>
      <c r="L691" s="43"/>
      <c r="M691" s="43"/>
      <c r="N691" s="43"/>
      <c r="O691" s="43"/>
      <c r="P691" s="43"/>
      <c r="Q691" s="43"/>
      <c r="R691" s="43"/>
      <c r="S691" s="43"/>
      <c r="T691" s="43"/>
      <c r="U691" s="43"/>
      <c r="V691" s="43"/>
      <c r="W691" s="43"/>
      <c r="X691" s="43"/>
      <c r="Y691" s="43"/>
      <c r="Z691" s="43"/>
      <c r="AA691" s="43"/>
      <c r="AB691" s="43"/>
      <c r="AC691" s="43"/>
    </row>
    <row r="692" spans="1:29" ht="12.75">
      <c r="A692" s="43"/>
      <c r="B692" s="43"/>
      <c r="C692" s="43"/>
      <c r="D692" s="43"/>
      <c r="E692" s="43"/>
      <c r="F692" s="43"/>
      <c r="G692" s="43"/>
      <c r="H692" s="43"/>
      <c r="I692" s="43"/>
      <c r="J692" s="44"/>
      <c r="K692" s="43"/>
      <c r="L692" s="43"/>
      <c r="M692" s="43"/>
      <c r="N692" s="43"/>
      <c r="O692" s="43"/>
      <c r="P692" s="43"/>
      <c r="Q692" s="43"/>
      <c r="R692" s="43"/>
      <c r="S692" s="43"/>
      <c r="T692" s="43"/>
      <c r="U692" s="43"/>
      <c r="V692" s="43"/>
      <c r="W692" s="43"/>
      <c r="X692" s="43"/>
      <c r="Y692" s="43"/>
      <c r="Z692" s="43"/>
      <c r="AA692" s="43"/>
      <c r="AB692" s="43"/>
      <c r="AC692" s="43"/>
    </row>
    <row r="693" spans="1:29" ht="12.75">
      <c r="A693" s="43"/>
      <c r="B693" s="43"/>
      <c r="C693" s="43"/>
      <c r="D693" s="43"/>
      <c r="E693" s="43"/>
      <c r="F693" s="43"/>
      <c r="G693" s="43"/>
      <c r="H693" s="43"/>
      <c r="I693" s="43"/>
      <c r="J693" s="44"/>
      <c r="K693" s="43"/>
      <c r="L693" s="43"/>
      <c r="M693" s="43"/>
      <c r="N693" s="43"/>
      <c r="O693" s="43"/>
      <c r="P693" s="43"/>
      <c r="Q693" s="43"/>
      <c r="R693" s="43"/>
      <c r="S693" s="43"/>
      <c r="T693" s="43"/>
      <c r="U693" s="43"/>
      <c r="V693" s="43"/>
      <c r="W693" s="43"/>
      <c r="X693" s="43"/>
      <c r="Y693" s="43"/>
      <c r="Z693" s="43"/>
      <c r="AA693" s="43"/>
      <c r="AB693" s="43"/>
      <c r="AC693" s="43"/>
    </row>
    <row r="694" spans="1:29" ht="12.75">
      <c r="A694" s="43"/>
      <c r="B694" s="43"/>
      <c r="C694" s="43"/>
      <c r="D694" s="43"/>
      <c r="E694" s="43"/>
      <c r="F694" s="43"/>
      <c r="G694" s="43"/>
      <c r="H694" s="43"/>
      <c r="I694" s="43"/>
      <c r="J694" s="44"/>
      <c r="K694" s="43"/>
      <c r="L694" s="43"/>
      <c r="M694" s="43"/>
      <c r="N694" s="43"/>
      <c r="O694" s="43"/>
      <c r="P694" s="43"/>
      <c r="Q694" s="43"/>
      <c r="R694" s="43"/>
      <c r="S694" s="43"/>
      <c r="T694" s="43"/>
      <c r="U694" s="43"/>
      <c r="V694" s="43"/>
      <c r="W694" s="43"/>
      <c r="X694" s="43"/>
      <c r="Y694" s="43"/>
      <c r="Z694" s="43"/>
      <c r="AA694" s="43"/>
      <c r="AB694" s="43"/>
      <c r="AC694" s="43"/>
    </row>
    <row r="695" spans="1:29" ht="12.75">
      <c r="A695" s="43"/>
      <c r="B695" s="43"/>
      <c r="C695" s="43"/>
      <c r="D695" s="43"/>
      <c r="E695" s="43"/>
      <c r="F695" s="43"/>
      <c r="G695" s="43"/>
      <c r="H695" s="43"/>
      <c r="I695" s="43"/>
      <c r="J695" s="44"/>
      <c r="K695" s="43"/>
      <c r="L695" s="43"/>
      <c r="M695" s="43"/>
      <c r="N695" s="43"/>
      <c r="O695" s="43"/>
      <c r="P695" s="43"/>
      <c r="Q695" s="43"/>
      <c r="R695" s="43"/>
      <c r="S695" s="43"/>
      <c r="T695" s="43"/>
      <c r="U695" s="43"/>
      <c r="V695" s="43"/>
      <c r="W695" s="43"/>
      <c r="X695" s="43"/>
      <c r="Y695" s="43"/>
      <c r="Z695" s="43"/>
      <c r="AA695" s="43"/>
      <c r="AB695" s="43"/>
      <c r="AC695" s="43"/>
    </row>
    <row r="696" spans="1:29" ht="12.75">
      <c r="A696" s="43"/>
      <c r="B696" s="43"/>
      <c r="C696" s="43"/>
      <c r="D696" s="43"/>
      <c r="E696" s="43"/>
      <c r="F696" s="43"/>
      <c r="G696" s="43"/>
      <c r="H696" s="43"/>
      <c r="I696" s="43"/>
      <c r="J696" s="44"/>
      <c r="K696" s="43"/>
      <c r="L696" s="43"/>
      <c r="M696" s="43"/>
      <c r="N696" s="43"/>
      <c r="O696" s="43"/>
      <c r="P696" s="43"/>
      <c r="Q696" s="43"/>
      <c r="R696" s="43"/>
      <c r="S696" s="43"/>
      <c r="T696" s="43"/>
      <c r="U696" s="43"/>
      <c r="V696" s="43"/>
      <c r="W696" s="43"/>
      <c r="X696" s="43"/>
      <c r="Y696" s="43"/>
      <c r="Z696" s="43"/>
      <c r="AA696" s="43"/>
      <c r="AB696" s="43"/>
      <c r="AC696" s="43"/>
    </row>
    <row r="697" spans="1:29" ht="12.75">
      <c r="A697" s="43"/>
      <c r="B697" s="43"/>
      <c r="C697" s="43"/>
      <c r="D697" s="43"/>
      <c r="E697" s="43"/>
      <c r="F697" s="43"/>
      <c r="G697" s="43"/>
      <c r="H697" s="43"/>
      <c r="I697" s="43"/>
      <c r="J697" s="44"/>
      <c r="K697" s="43"/>
      <c r="L697" s="43"/>
      <c r="M697" s="43"/>
      <c r="N697" s="43"/>
      <c r="O697" s="43"/>
      <c r="P697" s="43"/>
      <c r="Q697" s="43"/>
      <c r="R697" s="43"/>
      <c r="S697" s="43"/>
      <c r="T697" s="43"/>
      <c r="U697" s="43"/>
      <c r="V697" s="43"/>
      <c r="W697" s="43"/>
      <c r="X697" s="43"/>
      <c r="Y697" s="43"/>
      <c r="Z697" s="43"/>
      <c r="AA697" s="43"/>
      <c r="AB697" s="43"/>
      <c r="AC697" s="43"/>
    </row>
    <row r="698" spans="1:29" ht="12.75">
      <c r="A698" s="43"/>
      <c r="B698" s="43"/>
      <c r="C698" s="43"/>
      <c r="D698" s="43"/>
      <c r="E698" s="43"/>
      <c r="F698" s="43"/>
      <c r="G698" s="43"/>
      <c r="H698" s="43"/>
      <c r="I698" s="43"/>
      <c r="J698" s="44"/>
      <c r="K698" s="43"/>
      <c r="L698" s="43"/>
      <c r="M698" s="43"/>
      <c r="N698" s="43"/>
      <c r="O698" s="43"/>
      <c r="P698" s="43"/>
      <c r="Q698" s="43"/>
      <c r="R698" s="43"/>
      <c r="S698" s="43"/>
      <c r="T698" s="43"/>
      <c r="U698" s="43"/>
      <c r="V698" s="43"/>
      <c r="W698" s="43"/>
      <c r="X698" s="43"/>
      <c r="Y698" s="43"/>
      <c r="Z698" s="43"/>
      <c r="AA698" s="43"/>
      <c r="AB698" s="43"/>
      <c r="AC698" s="43"/>
    </row>
    <row r="699" spans="1:29" ht="12.75">
      <c r="A699" s="43"/>
      <c r="B699" s="43"/>
      <c r="C699" s="43"/>
      <c r="D699" s="43"/>
      <c r="E699" s="43"/>
      <c r="F699" s="43"/>
      <c r="G699" s="43"/>
      <c r="H699" s="43"/>
      <c r="I699" s="43"/>
      <c r="J699" s="44"/>
      <c r="K699" s="43"/>
      <c r="L699" s="43"/>
      <c r="M699" s="43"/>
      <c r="N699" s="43"/>
      <c r="O699" s="43"/>
      <c r="P699" s="43"/>
      <c r="Q699" s="43"/>
      <c r="R699" s="43"/>
      <c r="S699" s="43"/>
      <c r="T699" s="43"/>
      <c r="U699" s="43"/>
      <c r="V699" s="43"/>
      <c r="W699" s="43"/>
      <c r="X699" s="43"/>
      <c r="Y699" s="43"/>
      <c r="Z699" s="43"/>
      <c r="AA699" s="43"/>
      <c r="AB699" s="43"/>
      <c r="AC699" s="43"/>
    </row>
    <row r="700" spans="1:29" ht="12.75">
      <c r="A700" s="43"/>
      <c r="B700" s="43"/>
      <c r="C700" s="43"/>
      <c r="D700" s="43"/>
      <c r="E700" s="43"/>
      <c r="F700" s="43"/>
      <c r="G700" s="43"/>
      <c r="H700" s="43"/>
      <c r="I700" s="43"/>
      <c r="J700" s="44"/>
      <c r="K700" s="43"/>
      <c r="L700" s="43"/>
      <c r="M700" s="43"/>
      <c r="N700" s="43"/>
      <c r="O700" s="43"/>
      <c r="P700" s="43"/>
      <c r="Q700" s="43"/>
      <c r="R700" s="43"/>
      <c r="S700" s="43"/>
      <c r="T700" s="43"/>
      <c r="U700" s="43"/>
      <c r="V700" s="43"/>
      <c r="W700" s="43"/>
      <c r="X700" s="43"/>
      <c r="Y700" s="43"/>
      <c r="Z700" s="43"/>
      <c r="AA700" s="43"/>
      <c r="AB700" s="43"/>
      <c r="AC700" s="43"/>
    </row>
    <row r="701" spans="1:29" ht="12.75">
      <c r="A701" s="43"/>
      <c r="B701" s="43"/>
      <c r="C701" s="43"/>
      <c r="D701" s="43"/>
      <c r="E701" s="43"/>
      <c r="F701" s="43"/>
      <c r="G701" s="43"/>
      <c r="H701" s="43"/>
      <c r="I701" s="43"/>
      <c r="J701" s="44"/>
      <c r="K701" s="43"/>
      <c r="L701" s="43"/>
      <c r="M701" s="43"/>
      <c r="N701" s="43"/>
      <c r="O701" s="43"/>
      <c r="P701" s="43"/>
      <c r="Q701" s="43"/>
      <c r="R701" s="43"/>
      <c r="S701" s="43"/>
      <c r="T701" s="43"/>
      <c r="U701" s="43"/>
      <c r="V701" s="43"/>
      <c r="W701" s="43"/>
      <c r="X701" s="43"/>
      <c r="Y701" s="43"/>
      <c r="Z701" s="43"/>
      <c r="AA701" s="43"/>
      <c r="AB701" s="43"/>
      <c r="AC701" s="43"/>
    </row>
    <row r="702" spans="1:29" ht="12.75">
      <c r="A702" s="43"/>
      <c r="B702" s="43"/>
      <c r="C702" s="43"/>
      <c r="D702" s="43"/>
      <c r="E702" s="43"/>
      <c r="F702" s="43"/>
      <c r="G702" s="43"/>
      <c r="H702" s="43"/>
      <c r="I702" s="43"/>
      <c r="J702" s="44"/>
      <c r="K702" s="43"/>
      <c r="L702" s="43"/>
      <c r="M702" s="43"/>
      <c r="N702" s="43"/>
      <c r="O702" s="43"/>
      <c r="P702" s="43"/>
      <c r="Q702" s="43"/>
      <c r="R702" s="43"/>
      <c r="S702" s="43"/>
      <c r="T702" s="43"/>
      <c r="U702" s="43"/>
      <c r="V702" s="43"/>
      <c r="W702" s="43"/>
      <c r="X702" s="43"/>
      <c r="Y702" s="43"/>
      <c r="Z702" s="43"/>
      <c r="AA702" s="43"/>
      <c r="AB702" s="43"/>
      <c r="AC702" s="43"/>
    </row>
    <row r="703" spans="1:29" ht="12.75">
      <c r="A703" s="43"/>
      <c r="B703" s="43"/>
      <c r="C703" s="43"/>
      <c r="D703" s="43"/>
      <c r="E703" s="43"/>
      <c r="F703" s="43"/>
      <c r="G703" s="43"/>
      <c r="H703" s="43"/>
      <c r="I703" s="43"/>
      <c r="J703" s="44"/>
      <c r="K703" s="43"/>
      <c r="L703" s="43"/>
      <c r="M703" s="43"/>
      <c r="N703" s="43"/>
      <c r="O703" s="43"/>
      <c r="P703" s="43"/>
      <c r="Q703" s="43"/>
      <c r="R703" s="43"/>
      <c r="S703" s="43"/>
      <c r="T703" s="43"/>
      <c r="U703" s="43"/>
      <c r="V703" s="43"/>
      <c r="W703" s="43"/>
      <c r="X703" s="43"/>
      <c r="Y703" s="43"/>
      <c r="Z703" s="43"/>
      <c r="AA703" s="43"/>
      <c r="AB703" s="43"/>
      <c r="AC703" s="43"/>
    </row>
    <row r="704" spans="1:29" ht="12.75">
      <c r="A704" s="43"/>
      <c r="B704" s="43"/>
      <c r="C704" s="43"/>
      <c r="D704" s="43"/>
      <c r="E704" s="43"/>
      <c r="F704" s="43"/>
      <c r="G704" s="43"/>
      <c r="H704" s="43"/>
      <c r="I704" s="43"/>
      <c r="J704" s="44"/>
      <c r="K704" s="43"/>
      <c r="L704" s="43"/>
      <c r="M704" s="43"/>
      <c r="N704" s="43"/>
      <c r="O704" s="43"/>
      <c r="P704" s="43"/>
      <c r="Q704" s="43"/>
      <c r="R704" s="43"/>
      <c r="S704" s="43"/>
      <c r="T704" s="43"/>
      <c r="U704" s="43"/>
      <c r="V704" s="43"/>
      <c r="W704" s="43"/>
      <c r="X704" s="43"/>
      <c r="Y704" s="43"/>
      <c r="Z704" s="43"/>
      <c r="AA704" s="43"/>
      <c r="AB704" s="43"/>
      <c r="AC704" s="43"/>
    </row>
    <row r="705" spans="1:29" ht="12.75">
      <c r="A705" s="43"/>
      <c r="B705" s="43"/>
      <c r="C705" s="43"/>
      <c r="D705" s="43"/>
      <c r="E705" s="43"/>
      <c r="F705" s="43"/>
      <c r="G705" s="43"/>
      <c r="H705" s="43"/>
      <c r="I705" s="43"/>
      <c r="J705" s="44"/>
      <c r="K705" s="43"/>
      <c r="L705" s="43"/>
      <c r="M705" s="43"/>
      <c r="N705" s="43"/>
      <c r="O705" s="43"/>
      <c r="P705" s="43"/>
      <c r="Q705" s="43"/>
      <c r="R705" s="43"/>
      <c r="S705" s="43"/>
      <c r="T705" s="43"/>
      <c r="U705" s="43"/>
      <c r="V705" s="43"/>
      <c r="W705" s="43"/>
      <c r="X705" s="43"/>
      <c r="Y705" s="43"/>
      <c r="Z705" s="43"/>
      <c r="AA705" s="43"/>
      <c r="AB705" s="43"/>
      <c r="AC705" s="43"/>
    </row>
    <row r="706" spans="1:29" ht="12.75">
      <c r="A706" s="43"/>
      <c r="B706" s="43"/>
      <c r="C706" s="43"/>
      <c r="D706" s="43"/>
      <c r="E706" s="43"/>
      <c r="F706" s="43"/>
      <c r="G706" s="43"/>
      <c r="H706" s="43"/>
      <c r="I706" s="43"/>
      <c r="J706" s="44"/>
      <c r="K706" s="43"/>
      <c r="L706" s="43"/>
      <c r="M706" s="43"/>
      <c r="N706" s="43"/>
      <c r="O706" s="43"/>
      <c r="P706" s="43"/>
      <c r="Q706" s="43"/>
      <c r="R706" s="43"/>
      <c r="S706" s="43"/>
      <c r="T706" s="43"/>
      <c r="U706" s="43"/>
      <c r="V706" s="43"/>
      <c r="W706" s="43"/>
      <c r="X706" s="43"/>
      <c r="Y706" s="43"/>
      <c r="Z706" s="43"/>
      <c r="AA706" s="43"/>
      <c r="AB706" s="43"/>
      <c r="AC706" s="43"/>
    </row>
    <row r="707" spans="1:29" ht="12.75">
      <c r="A707" s="43"/>
      <c r="B707" s="43"/>
      <c r="C707" s="43"/>
      <c r="D707" s="43"/>
      <c r="E707" s="43"/>
      <c r="F707" s="43"/>
      <c r="G707" s="43"/>
      <c r="H707" s="43"/>
      <c r="I707" s="43"/>
      <c r="J707" s="44"/>
      <c r="K707" s="43"/>
      <c r="L707" s="43"/>
      <c r="M707" s="43"/>
      <c r="N707" s="43"/>
      <c r="O707" s="43"/>
      <c r="P707" s="43"/>
      <c r="Q707" s="43"/>
      <c r="R707" s="43"/>
      <c r="S707" s="43"/>
      <c r="T707" s="43"/>
      <c r="U707" s="43"/>
      <c r="V707" s="43"/>
      <c r="W707" s="43"/>
      <c r="X707" s="43"/>
      <c r="Y707" s="43"/>
      <c r="Z707" s="43"/>
      <c r="AA707" s="43"/>
      <c r="AB707" s="43"/>
      <c r="AC707" s="43"/>
    </row>
    <row r="708" spans="1:29" ht="12.75">
      <c r="A708" s="43"/>
      <c r="B708" s="43"/>
      <c r="C708" s="43"/>
      <c r="D708" s="43"/>
      <c r="E708" s="43"/>
      <c r="F708" s="43"/>
      <c r="G708" s="43"/>
      <c r="H708" s="43"/>
      <c r="I708" s="43"/>
      <c r="J708" s="44"/>
      <c r="K708" s="43"/>
      <c r="L708" s="43"/>
      <c r="M708" s="43"/>
      <c r="N708" s="43"/>
      <c r="O708" s="43"/>
      <c r="P708" s="43"/>
      <c r="Q708" s="43"/>
      <c r="R708" s="43"/>
      <c r="S708" s="43"/>
      <c r="T708" s="43"/>
      <c r="U708" s="43"/>
      <c r="V708" s="43"/>
      <c r="W708" s="43"/>
      <c r="X708" s="43"/>
      <c r="Y708" s="43"/>
      <c r="Z708" s="43"/>
      <c r="AA708" s="43"/>
      <c r="AB708" s="43"/>
      <c r="AC708" s="43"/>
    </row>
    <row r="709" spans="1:29" ht="12.75">
      <c r="A709" s="43"/>
      <c r="B709" s="43"/>
      <c r="C709" s="43"/>
      <c r="D709" s="43"/>
      <c r="E709" s="43"/>
      <c r="F709" s="43"/>
      <c r="G709" s="43"/>
      <c r="H709" s="43"/>
      <c r="I709" s="43"/>
      <c r="J709" s="44"/>
      <c r="K709" s="43"/>
      <c r="L709" s="43"/>
      <c r="M709" s="43"/>
      <c r="N709" s="43"/>
      <c r="O709" s="43"/>
      <c r="P709" s="43"/>
      <c r="Q709" s="43"/>
      <c r="R709" s="43"/>
      <c r="S709" s="43"/>
      <c r="T709" s="43"/>
      <c r="U709" s="43"/>
      <c r="V709" s="43"/>
      <c r="W709" s="43"/>
      <c r="X709" s="43"/>
      <c r="Y709" s="43"/>
      <c r="Z709" s="43"/>
      <c r="AA709" s="43"/>
      <c r="AB709" s="43"/>
      <c r="AC709" s="43"/>
    </row>
    <row r="710" spans="1:29" ht="12.75">
      <c r="A710" s="43"/>
      <c r="B710" s="43"/>
      <c r="C710" s="43"/>
      <c r="D710" s="43"/>
      <c r="E710" s="43"/>
      <c r="F710" s="43"/>
      <c r="G710" s="43"/>
      <c r="H710" s="43"/>
      <c r="I710" s="43"/>
      <c r="J710" s="44"/>
      <c r="K710" s="43"/>
      <c r="L710" s="43"/>
      <c r="M710" s="43"/>
      <c r="N710" s="43"/>
      <c r="O710" s="43"/>
      <c r="P710" s="43"/>
      <c r="Q710" s="43"/>
      <c r="R710" s="43"/>
      <c r="S710" s="43"/>
      <c r="T710" s="43"/>
      <c r="U710" s="43"/>
      <c r="V710" s="43"/>
      <c r="W710" s="43"/>
      <c r="X710" s="43"/>
      <c r="Y710" s="43"/>
      <c r="Z710" s="43"/>
      <c r="AA710" s="43"/>
      <c r="AB710" s="43"/>
      <c r="AC710" s="43"/>
    </row>
    <row r="711" spans="1:29" ht="12.75">
      <c r="A711" s="43"/>
      <c r="B711" s="43"/>
      <c r="C711" s="43"/>
      <c r="D711" s="43"/>
      <c r="E711" s="43"/>
      <c r="F711" s="43"/>
      <c r="G711" s="43"/>
      <c r="H711" s="43"/>
      <c r="I711" s="43"/>
      <c r="J711" s="44"/>
      <c r="K711" s="43"/>
      <c r="L711" s="43"/>
      <c r="M711" s="43"/>
      <c r="N711" s="43"/>
      <c r="O711" s="43"/>
      <c r="P711" s="43"/>
      <c r="Q711" s="43"/>
      <c r="R711" s="43"/>
      <c r="S711" s="43"/>
      <c r="T711" s="43"/>
      <c r="U711" s="43"/>
      <c r="V711" s="43"/>
      <c r="W711" s="43"/>
      <c r="X711" s="43"/>
      <c r="Y711" s="43"/>
      <c r="Z711" s="43"/>
      <c r="AA711" s="43"/>
      <c r="AB711" s="43"/>
      <c r="AC711" s="43"/>
    </row>
    <row r="712" spans="1:29" ht="12.75">
      <c r="A712" s="43"/>
      <c r="B712" s="43"/>
      <c r="C712" s="43"/>
      <c r="D712" s="43"/>
      <c r="E712" s="43"/>
      <c r="F712" s="43"/>
      <c r="G712" s="43"/>
      <c r="H712" s="43"/>
      <c r="I712" s="43"/>
      <c r="J712" s="44"/>
      <c r="K712" s="43"/>
      <c r="L712" s="43"/>
      <c r="M712" s="43"/>
      <c r="N712" s="43"/>
      <c r="O712" s="43"/>
      <c r="P712" s="43"/>
      <c r="Q712" s="43"/>
      <c r="R712" s="43"/>
      <c r="S712" s="43"/>
      <c r="T712" s="43"/>
      <c r="U712" s="43"/>
      <c r="V712" s="43"/>
      <c r="W712" s="43"/>
      <c r="X712" s="43"/>
      <c r="Y712" s="43"/>
      <c r="Z712" s="43"/>
      <c r="AA712" s="43"/>
      <c r="AB712" s="43"/>
      <c r="AC712" s="43"/>
    </row>
    <row r="713" spans="1:29" ht="12.75">
      <c r="A713" s="43"/>
      <c r="B713" s="43"/>
      <c r="C713" s="43"/>
      <c r="D713" s="43"/>
      <c r="E713" s="43"/>
      <c r="F713" s="43"/>
      <c r="G713" s="43"/>
      <c r="H713" s="43"/>
      <c r="I713" s="43"/>
      <c r="J713" s="44"/>
      <c r="K713" s="43"/>
      <c r="L713" s="43"/>
      <c r="M713" s="43"/>
      <c r="N713" s="43"/>
      <c r="O713" s="43"/>
      <c r="P713" s="43"/>
      <c r="Q713" s="43"/>
      <c r="R713" s="43"/>
      <c r="S713" s="43"/>
      <c r="T713" s="43"/>
      <c r="U713" s="43"/>
      <c r="V713" s="43"/>
      <c r="W713" s="43"/>
      <c r="X713" s="43"/>
      <c r="Y713" s="43"/>
      <c r="Z713" s="43"/>
      <c r="AA713" s="43"/>
      <c r="AB713" s="43"/>
      <c r="AC713" s="43"/>
    </row>
    <row r="714" spans="1:29" ht="12.75">
      <c r="A714" s="43"/>
      <c r="B714" s="43"/>
      <c r="C714" s="43"/>
      <c r="D714" s="43"/>
      <c r="E714" s="43"/>
      <c r="F714" s="43"/>
      <c r="G714" s="43"/>
      <c r="H714" s="43"/>
      <c r="I714" s="43"/>
      <c r="J714" s="44"/>
      <c r="K714" s="43"/>
      <c r="L714" s="43"/>
      <c r="M714" s="43"/>
      <c r="N714" s="43"/>
      <c r="O714" s="43"/>
      <c r="P714" s="43"/>
      <c r="Q714" s="43"/>
      <c r="R714" s="43"/>
      <c r="S714" s="43"/>
      <c r="T714" s="43"/>
      <c r="U714" s="43"/>
      <c r="V714" s="43"/>
      <c r="W714" s="43"/>
      <c r="X714" s="43"/>
      <c r="Y714" s="43"/>
      <c r="Z714" s="43"/>
      <c r="AA714" s="43"/>
      <c r="AB714" s="43"/>
      <c r="AC714" s="43"/>
    </row>
    <row r="715" spans="1:29" ht="12.75">
      <c r="A715" s="43"/>
      <c r="B715" s="43"/>
      <c r="C715" s="43"/>
      <c r="D715" s="43"/>
      <c r="E715" s="43"/>
      <c r="F715" s="43"/>
      <c r="G715" s="43"/>
      <c r="H715" s="43"/>
      <c r="I715" s="43"/>
      <c r="J715" s="44"/>
      <c r="K715" s="43"/>
      <c r="L715" s="43"/>
      <c r="M715" s="43"/>
      <c r="N715" s="43"/>
      <c r="O715" s="43"/>
      <c r="P715" s="43"/>
      <c r="Q715" s="43"/>
      <c r="R715" s="43"/>
      <c r="S715" s="43"/>
      <c r="T715" s="43"/>
      <c r="U715" s="43"/>
      <c r="V715" s="43"/>
      <c r="W715" s="43"/>
      <c r="X715" s="43"/>
      <c r="Y715" s="43"/>
      <c r="Z715" s="43"/>
      <c r="AA715" s="43"/>
      <c r="AB715" s="43"/>
      <c r="AC715" s="43"/>
    </row>
    <row r="716" spans="1:29" ht="12.75">
      <c r="A716" s="43"/>
      <c r="B716" s="43"/>
      <c r="C716" s="43"/>
      <c r="D716" s="43"/>
      <c r="E716" s="43"/>
      <c r="F716" s="43"/>
      <c r="G716" s="43"/>
      <c r="H716" s="43"/>
      <c r="I716" s="43"/>
      <c r="J716" s="44"/>
      <c r="K716" s="43"/>
      <c r="L716" s="43"/>
      <c r="M716" s="43"/>
      <c r="N716" s="43"/>
      <c r="O716" s="43"/>
      <c r="P716" s="43"/>
      <c r="Q716" s="43"/>
      <c r="R716" s="43"/>
      <c r="S716" s="43"/>
      <c r="T716" s="43"/>
      <c r="U716" s="43"/>
      <c r="V716" s="43"/>
      <c r="W716" s="43"/>
      <c r="X716" s="43"/>
      <c r="Y716" s="43"/>
      <c r="Z716" s="43"/>
      <c r="AA716" s="43"/>
      <c r="AB716" s="43"/>
      <c r="AC716" s="43"/>
    </row>
    <row r="717" spans="1:29" ht="12.75">
      <c r="A717" s="43"/>
      <c r="B717" s="43"/>
      <c r="C717" s="43"/>
      <c r="D717" s="43"/>
      <c r="E717" s="43"/>
      <c r="F717" s="43"/>
      <c r="G717" s="43"/>
      <c r="H717" s="43"/>
      <c r="I717" s="43"/>
      <c r="J717" s="44"/>
      <c r="K717" s="43"/>
      <c r="L717" s="43"/>
      <c r="M717" s="43"/>
      <c r="N717" s="43"/>
      <c r="O717" s="43"/>
      <c r="P717" s="43"/>
      <c r="Q717" s="43"/>
      <c r="R717" s="43"/>
      <c r="S717" s="43"/>
      <c r="T717" s="43"/>
      <c r="U717" s="43"/>
      <c r="V717" s="43"/>
      <c r="W717" s="43"/>
      <c r="X717" s="43"/>
      <c r="Y717" s="43"/>
      <c r="Z717" s="43"/>
      <c r="AA717" s="43"/>
      <c r="AB717" s="43"/>
      <c r="AC717" s="43"/>
    </row>
    <row r="718" spans="1:29" ht="12.75">
      <c r="A718" s="43"/>
      <c r="B718" s="43"/>
      <c r="C718" s="43"/>
      <c r="D718" s="43"/>
      <c r="E718" s="43"/>
      <c r="F718" s="43"/>
      <c r="G718" s="43"/>
      <c r="H718" s="43"/>
      <c r="I718" s="43"/>
      <c r="J718" s="44"/>
      <c r="K718" s="43"/>
      <c r="L718" s="43"/>
      <c r="M718" s="43"/>
      <c r="N718" s="43"/>
      <c r="O718" s="43"/>
      <c r="P718" s="43"/>
      <c r="Q718" s="43"/>
      <c r="R718" s="43"/>
      <c r="S718" s="43"/>
      <c r="T718" s="43"/>
      <c r="U718" s="43"/>
      <c r="V718" s="43"/>
      <c r="W718" s="43"/>
      <c r="X718" s="43"/>
      <c r="Y718" s="43"/>
      <c r="Z718" s="43"/>
      <c r="AA718" s="43"/>
      <c r="AB718" s="43"/>
      <c r="AC718" s="43"/>
    </row>
    <row r="719" spans="1:29" ht="12.75">
      <c r="A719" s="43"/>
      <c r="B719" s="43"/>
      <c r="C719" s="43"/>
      <c r="D719" s="43"/>
      <c r="E719" s="43"/>
      <c r="F719" s="43"/>
      <c r="G719" s="43"/>
      <c r="H719" s="43"/>
      <c r="I719" s="43"/>
      <c r="J719" s="44"/>
      <c r="K719" s="43"/>
      <c r="L719" s="43"/>
      <c r="M719" s="43"/>
      <c r="N719" s="43"/>
      <c r="O719" s="43"/>
      <c r="P719" s="43"/>
      <c r="Q719" s="43"/>
      <c r="R719" s="43"/>
      <c r="S719" s="43"/>
      <c r="T719" s="43"/>
      <c r="U719" s="43"/>
      <c r="V719" s="43"/>
      <c r="W719" s="43"/>
      <c r="X719" s="43"/>
      <c r="Y719" s="43"/>
      <c r="Z719" s="43"/>
      <c r="AA719" s="43"/>
      <c r="AB719" s="43"/>
      <c r="AC719" s="43"/>
    </row>
    <row r="720" spans="1:29" ht="12.75">
      <c r="A720" s="43"/>
      <c r="B720" s="43"/>
      <c r="C720" s="43"/>
      <c r="D720" s="43"/>
      <c r="E720" s="43"/>
      <c r="F720" s="43"/>
      <c r="G720" s="43"/>
      <c r="H720" s="43"/>
      <c r="I720" s="43"/>
      <c r="J720" s="44"/>
      <c r="K720" s="43"/>
      <c r="L720" s="43"/>
      <c r="M720" s="43"/>
      <c r="N720" s="43"/>
      <c r="O720" s="43"/>
      <c r="P720" s="43"/>
      <c r="Q720" s="43"/>
      <c r="R720" s="43"/>
      <c r="S720" s="43"/>
      <c r="T720" s="43"/>
      <c r="U720" s="43"/>
      <c r="V720" s="43"/>
      <c r="W720" s="43"/>
      <c r="X720" s="43"/>
      <c r="Y720" s="43"/>
      <c r="Z720" s="43"/>
      <c r="AA720" s="43"/>
      <c r="AB720" s="43"/>
      <c r="AC720" s="43"/>
    </row>
    <row r="721" spans="1:29" ht="12.75">
      <c r="A721" s="43"/>
      <c r="B721" s="43"/>
      <c r="C721" s="43"/>
      <c r="D721" s="43"/>
      <c r="E721" s="43"/>
      <c r="F721" s="43"/>
      <c r="G721" s="43"/>
      <c r="H721" s="43"/>
      <c r="I721" s="43"/>
      <c r="J721" s="44"/>
      <c r="K721" s="43"/>
      <c r="L721" s="43"/>
      <c r="M721" s="43"/>
      <c r="N721" s="43"/>
      <c r="O721" s="43"/>
      <c r="P721" s="43"/>
      <c r="Q721" s="43"/>
      <c r="R721" s="43"/>
      <c r="S721" s="43"/>
      <c r="T721" s="43"/>
      <c r="U721" s="43"/>
      <c r="V721" s="43"/>
      <c r="W721" s="43"/>
      <c r="X721" s="43"/>
      <c r="Y721" s="43"/>
      <c r="Z721" s="43"/>
      <c r="AA721" s="43"/>
      <c r="AB721" s="43"/>
      <c r="AC721" s="43"/>
    </row>
    <row r="722" spans="1:29" ht="12.75">
      <c r="A722" s="43"/>
      <c r="B722" s="43"/>
      <c r="C722" s="43"/>
      <c r="D722" s="43"/>
      <c r="E722" s="43"/>
      <c r="F722" s="43"/>
      <c r="G722" s="43"/>
      <c r="H722" s="43"/>
      <c r="I722" s="43"/>
      <c r="J722" s="44"/>
      <c r="K722" s="43"/>
      <c r="L722" s="43"/>
      <c r="M722" s="43"/>
      <c r="N722" s="43"/>
      <c r="O722" s="43"/>
      <c r="P722" s="43"/>
      <c r="Q722" s="43"/>
      <c r="R722" s="43"/>
      <c r="S722" s="43"/>
      <c r="T722" s="43"/>
      <c r="U722" s="43"/>
      <c r="V722" s="43"/>
      <c r="W722" s="43"/>
      <c r="X722" s="43"/>
      <c r="Y722" s="43"/>
      <c r="Z722" s="43"/>
      <c r="AA722" s="43"/>
      <c r="AB722" s="43"/>
      <c r="AC722" s="43"/>
    </row>
    <row r="723" spans="1:29" ht="12.75">
      <c r="A723" s="43"/>
      <c r="B723" s="43"/>
      <c r="C723" s="43"/>
      <c r="D723" s="43"/>
      <c r="E723" s="43"/>
      <c r="F723" s="43"/>
      <c r="G723" s="43"/>
      <c r="H723" s="43"/>
      <c r="I723" s="43"/>
      <c r="J723" s="44"/>
      <c r="K723" s="43"/>
      <c r="L723" s="43"/>
      <c r="M723" s="43"/>
      <c r="N723" s="43"/>
      <c r="O723" s="43"/>
      <c r="P723" s="43"/>
      <c r="Q723" s="43"/>
      <c r="R723" s="43"/>
      <c r="S723" s="43"/>
      <c r="T723" s="43"/>
      <c r="U723" s="43"/>
      <c r="V723" s="43"/>
      <c r="W723" s="43"/>
      <c r="X723" s="43"/>
      <c r="Y723" s="43"/>
      <c r="Z723" s="43"/>
      <c r="AA723" s="43"/>
      <c r="AB723" s="43"/>
      <c r="AC723" s="43"/>
    </row>
    <row r="724" spans="1:29" ht="12.75">
      <c r="A724" s="43"/>
      <c r="B724" s="43"/>
      <c r="C724" s="43"/>
      <c r="D724" s="43"/>
      <c r="E724" s="43"/>
      <c r="F724" s="43"/>
      <c r="G724" s="43"/>
      <c r="H724" s="43"/>
      <c r="I724" s="43"/>
      <c r="J724" s="44"/>
      <c r="K724" s="43"/>
      <c r="L724" s="43"/>
      <c r="M724" s="43"/>
      <c r="N724" s="43"/>
      <c r="O724" s="43"/>
      <c r="P724" s="43"/>
      <c r="Q724" s="43"/>
      <c r="R724" s="43"/>
      <c r="S724" s="43"/>
      <c r="T724" s="43"/>
      <c r="U724" s="43"/>
      <c r="V724" s="43"/>
      <c r="W724" s="43"/>
      <c r="X724" s="43"/>
      <c r="Y724" s="43"/>
      <c r="Z724" s="43"/>
      <c r="AA724" s="43"/>
      <c r="AB724" s="43"/>
      <c r="AC724" s="43"/>
    </row>
    <row r="725" spans="1:29" ht="12.75">
      <c r="A725" s="43"/>
      <c r="B725" s="43"/>
      <c r="C725" s="43"/>
      <c r="D725" s="43"/>
      <c r="E725" s="43"/>
      <c r="F725" s="43"/>
      <c r="G725" s="43"/>
      <c r="H725" s="43"/>
      <c r="I725" s="43"/>
      <c r="J725" s="44"/>
      <c r="K725" s="43"/>
      <c r="L725" s="43"/>
      <c r="M725" s="43"/>
      <c r="N725" s="43"/>
      <c r="O725" s="43"/>
      <c r="P725" s="43"/>
      <c r="Q725" s="43"/>
      <c r="R725" s="43"/>
      <c r="S725" s="43"/>
      <c r="T725" s="43"/>
      <c r="U725" s="43"/>
      <c r="V725" s="43"/>
      <c r="W725" s="43"/>
      <c r="X725" s="43"/>
      <c r="Y725" s="43"/>
      <c r="Z725" s="43"/>
      <c r="AA725" s="43"/>
      <c r="AB725" s="43"/>
      <c r="AC725" s="43"/>
    </row>
    <row r="726" spans="1:29" ht="12.75">
      <c r="A726" s="43"/>
      <c r="B726" s="43"/>
      <c r="C726" s="43"/>
      <c r="D726" s="43"/>
      <c r="E726" s="43"/>
      <c r="F726" s="43"/>
      <c r="G726" s="43"/>
      <c r="H726" s="43"/>
      <c r="I726" s="43"/>
      <c r="J726" s="44"/>
      <c r="K726" s="43"/>
      <c r="L726" s="43"/>
      <c r="M726" s="43"/>
      <c r="N726" s="43"/>
      <c r="O726" s="43"/>
      <c r="P726" s="43"/>
      <c r="Q726" s="43"/>
      <c r="R726" s="43"/>
      <c r="S726" s="43"/>
      <c r="T726" s="43"/>
      <c r="U726" s="43"/>
      <c r="V726" s="43"/>
      <c r="W726" s="43"/>
      <c r="X726" s="43"/>
      <c r="Y726" s="43"/>
      <c r="Z726" s="43"/>
      <c r="AA726" s="43"/>
      <c r="AB726" s="43"/>
      <c r="AC726" s="43"/>
    </row>
    <row r="727" spans="1:29" ht="12.75">
      <c r="A727" s="43"/>
      <c r="B727" s="43"/>
      <c r="C727" s="43"/>
      <c r="D727" s="43"/>
      <c r="E727" s="43"/>
      <c r="F727" s="43"/>
      <c r="G727" s="43"/>
      <c r="H727" s="43"/>
      <c r="I727" s="43"/>
      <c r="J727" s="44"/>
      <c r="K727" s="43"/>
      <c r="L727" s="43"/>
      <c r="M727" s="43"/>
      <c r="N727" s="43"/>
      <c r="O727" s="43"/>
      <c r="P727" s="43"/>
      <c r="Q727" s="43"/>
      <c r="R727" s="43"/>
      <c r="S727" s="43"/>
      <c r="T727" s="43"/>
      <c r="U727" s="43"/>
      <c r="V727" s="43"/>
      <c r="W727" s="43"/>
      <c r="X727" s="43"/>
      <c r="Y727" s="43"/>
      <c r="Z727" s="43"/>
      <c r="AA727" s="43"/>
      <c r="AB727" s="43"/>
      <c r="AC727" s="43"/>
    </row>
    <row r="728" spans="1:29" ht="12.75">
      <c r="A728" s="43"/>
      <c r="B728" s="43"/>
      <c r="C728" s="43"/>
      <c r="D728" s="43"/>
      <c r="E728" s="43"/>
      <c r="F728" s="43"/>
      <c r="G728" s="43"/>
      <c r="H728" s="43"/>
      <c r="I728" s="43"/>
      <c r="J728" s="44"/>
      <c r="K728" s="43"/>
      <c r="L728" s="43"/>
      <c r="M728" s="43"/>
      <c r="N728" s="43"/>
      <c r="O728" s="43"/>
      <c r="P728" s="43"/>
      <c r="Q728" s="43"/>
      <c r="R728" s="43"/>
      <c r="S728" s="43"/>
      <c r="T728" s="43"/>
      <c r="U728" s="43"/>
      <c r="V728" s="43"/>
      <c r="W728" s="43"/>
      <c r="X728" s="43"/>
      <c r="Y728" s="43"/>
      <c r="Z728" s="43"/>
      <c r="AA728" s="43"/>
      <c r="AB728" s="43"/>
      <c r="AC728" s="43"/>
    </row>
    <row r="729" spans="1:29" ht="12.75">
      <c r="A729" s="43"/>
      <c r="B729" s="43"/>
      <c r="C729" s="43"/>
      <c r="D729" s="43"/>
      <c r="E729" s="43"/>
      <c r="F729" s="43"/>
      <c r="G729" s="43"/>
      <c r="H729" s="43"/>
      <c r="I729" s="43"/>
      <c r="J729" s="44"/>
      <c r="K729" s="43"/>
      <c r="L729" s="43"/>
      <c r="M729" s="43"/>
      <c r="N729" s="43"/>
      <c r="O729" s="43"/>
      <c r="P729" s="43"/>
      <c r="Q729" s="43"/>
      <c r="R729" s="43"/>
      <c r="S729" s="43"/>
      <c r="T729" s="43"/>
      <c r="U729" s="43"/>
      <c r="V729" s="43"/>
      <c r="W729" s="43"/>
      <c r="X729" s="43"/>
      <c r="Y729" s="43"/>
      <c r="Z729" s="43"/>
      <c r="AA729" s="43"/>
      <c r="AB729" s="43"/>
      <c r="AC729" s="43"/>
    </row>
    <row r="730" spans="1:29" ht="12.75">
      <c r="A730" s="43"/>
      <c r="B730" s="43"/>
      <c r="C730" s="43"/>
      <c r="D730" s="43"/>
      <c r="E730" s="43"/>
      <c r="F730" s="43"/>
      <c r="G730" s="43"/>
      <c r="H730" s="43"/>
      <c r="I730" s="43"/>
      <c r="J730" s="44"/>
      <c r="K730" s="43"/>
      <c r="L730" s="43"/>
      <c r="M730" s="43"/>
      <c r="N730" s="43"/>
      <c r="O730" s="43"/>
      <c r="P730" s="43"/>
      <c r="Q730" s="43"/>
      <c r="R730" s="43"/>
      <c r="S730" s="43"/>
      <c r="T730" s="43"/>
      <c r="U730" s="43"/>
      <c r="V730" s="43"/>
      <c r="W730" s="43"/>
      <c r="X730" s="43"/>
      <c r="Y730" s="43"/>
      <c r="Z730" s="43"/>
      <c r="AA730" s="43"/>
      <c r="AB730" s="43"/>
      <c r="AC730" s="43"/>
    </row>
    <row r="731" spans="1:29" ht="12.75">
      <c r="A731" s="43"/>
      <c r="B731" s="43"/>
      <c r="C731" s="43"/>
      <c r="D731" s="43"/>
      <c r="E731" s="43"/>
      <c r="F731" s="43"/>
      <c r="G731" s="43"/>
      <c r="H731" s="43"/>
      <c r="I731" s="43"/>
      <c r="J731" s="44"/>
      <c r="K731" s="43"/>
      <c r="L731" s="43"/>
      <c r="M731" s="43"/>
      <c r="N731" s="43"/>
      <c r="O731" s="43"/>
      <c r="P731" s="43"/>
      <c r="Q731" s="43"/>
      <c r="R731" s="43"/>
      <c r="S731" s="43"/>
      <c r="T731" s="43"/>
      <c r="U731" s="43"/>
      <c r="V731" s="43"/>
      <c r="W731" s="43"/>
      <c r="X731" s="43"/>
      <c r="Y731" s="43"/>
      <c r="Z731" s="43"/>
      <c r="AA731" s="43"/>
      <c r="AB731" s="43"/>
      <c r="AC731" s="43"/>
    </row>
    <row r="732" spans="1:29" ht="12.75">
      <c r="A732" s="43"/>
      <c r="B732" s="43"/>
      <c r="C732" s="43"/>
      <c r="D732" s="43"/>
      <c r="E732" s="43"/>
      <c r="F732" s="43"/>
      <c r="G732" s="43"/>
      <c r="H732" s="43"/>
      <c r="I732" s="43"/>
      <c r="J732" s="44"/>
      <c r="K732" s="43"/>
      <c r="L732" s="43"/>
      <c r="M732" s="43"/>
      <c r="N732" s="43"/>
      <c r="O732" s="43"/>
      <c r="P732" s="43"/>
      <c r="Q732" s="43"/>
      <c r="R732" s="43"/>
      <c r="S732" s="43"/>
      <c r="T732" s="43"/>
      <c r="U732" s="43"/>
      <c r="V732" s="43"/>
      <c r="W732" s="43"/>
      <c r="X732" s="43"/>
      <c r="Y732" s="43"/>
      <c r="Z732" s="43"/>
      <c r="AA732" s="43"/>
      <c r="AB732" s="43"/>
      <c r="AC732" s="43"/>
    </row>
    <row r="733" spans="1:29" ht="12.75">
      <c r="A733" s="43"/>
      <c r="B733" s="43"/>
      <c r="C733" s="43"/>
      <c r="D733" s="43"/>
      <c r="E733" s="43"/>
      <c r="F733" s="43"/>
      <c r="G733" s="43"/>
      <c r="H733" s="43"/>
      <c r="I733" s="43"/>
      <c r="J733" s="44"/>
      <c r="K733" s="43"/>
      <c r="L733" s="43"/>
      <c r="M733" s="43"/>
      <c r="N733" s="43"/>
      <c r="O733" s="43"/>
      <c r="P733" s="43"/>
      <c r="Q733" s="43"/>
      <c r="R733" s="43"/>
      <c r="S733" s="43"/>
      <c r="T733" s="43"/>
      <c r="U733" s="43"/>
      <c r="V733" s="43"/>
      <c r="W733" s="43"/>
      <c r="X733" s="43"/>
      <c r="Y733" s="43"/>
      <c r="Z733" s="43"/>
      <c r="AA733" s="43"/>
      <c r="AB733" s="43"/>
      <c r="AC733" s="43"/>
    </row>
    <row r="734" spans="1:29" ht="12.75">
      <c r="A734" s="43"/>
      <c r="B734" s="43"/>
      <c r="C734" s="43"/>
      <c r="D734" s="43"/>
      <c r="E734" s="43"/>
      <c r="F734" s="43"/>
      <c r="G734" s="43"/>
      <c r="H734" s="43"/>
      <c r="I734" s="43"/>
      <c r="J734" s="44"/>
      <c r="K734" s="43"/>
      <c r="L734" s="43"/>
      <c r="M734" s="43"/>
      <c r="N734" s="43"/>
      <c r="O734" s="43"/>
      <c r="P734" s="43"/>
      <c r="Q734" s="43"/>
      <c r="R734" s="43"/>
      <c r="S734" s="43"/>
      <c r="T734" s="43"/>
      <c r="U734" s="43"/>
      <c r="V734" s="43"/>
      <c r="W734" s="43"/>
      <c r="X734" s="43"/>
      <c r="Y734" s="43"/>
      <c r="Z734" s="43"/>
      <c r="AA734" s="43"/>
      <c r="AB734" s="43"/>
      <c r="AC734" s="43"/>
    </row>
    <row r="735" spans="1:29" ht="12.75">
      <c r="A735" s="43"/>
      <c r="B735" s="43"/>
      <c r="C735" s="43"/>
      <c r="D735" s="43"/>
      <c r="E735" s="43"/>
      <c r="F735" s="43"/>
      <c r="G735" s="43"/>
      <c r="H735" s="43"/>
      <c r="I735" s="43"/>
      <c r="J735" s="44"/>
      <c r="K735" s="43"/>
      <c r="L735" s="43"/>
      <c r="M735" s="43"/>
      <c r="N735" s="43"/>
      <c r="O735" s="43"/>
      <c r="P735" s="43"/>
      <c r="Q735" s="43"/>
      <c r="R735" s="43"/>
      <c r="S735" s="43"/>
      <c r="T735" s="43"/>
      <c r="U735" s="43"/>
      <c r="V735" s="43"/>
      <c r="W735" s="43"/>
      <c r="X735" s="43"/>
      <c r="Y735" s="43"/>
      <c r="Z735" s="43"/>
      <c r="AA735" s="43"/>
      <c r="AB735" s="43"/>
      <c r="AC735" s="43"/>
    </row>
    <row r="736" spans="1:29" ht="12.75">
      <c r="A736" s="43"/>
      <c r="B736" s="43"/>
      <c r="C736" s="43"/>
      <c r="D736" s="43"/>
      <c r="E736" s="43"/>
      <c r="F736" s="43"/>
      <c r="G736" s="43"/>
      <c r="H736" s="43"/>
      <c r="I736" s="43"/>
      <c r="J736" s="44"/>
      <c r="K736" s="43"/>
      <c r="L736" s="43"/>
      <c r="M736" s="43"/>
      <c r="N736" s="43"/>
      <c r="O736" s="43"/>
      <c r="P736" s="43"/>
      <c r="Q736" s="43"/>
      <c r="R736" s="43"/>
      <c r="S736" s="43"/>
      <c r="T736" s="43"/>
      <c r="U736" s="43"/>
      <c r="V736" s="43"/>
      <c r="W736" s="43"/>
      <c r="X736" s="43"/>
      <c r="Y736" s="43"/>
      <c r="Z736" s="43"/>
      <c r="AA736" s="43"/>
      <c r="AB736" s="43"/>
      <c r="AC736" s="43"/>
    </row>
    <row r="737" spans="1:29" ht="12.75">
      <c r="A737" s="43"/>
      <c r="B737" s="43"/>
      <c r="C737" s="43"/>
      <c r="D737" s="43"/>
      <c r="E737" s="43"/>
      <c r="F737" s="43"/>
      <c r="G737" s="43"/>
      <c r="H737" s="43"/>
      <c r="I737" s="43"/>
      <c r="J737" s="44"/>
      <c r="K737" s="43"/>
      <c r="L737" s="43"/>
      <c r="M737" s="43"/>
      <c r="N737" s="43"/>
      <c r="O737" s="43"/>
      <c r="P737" s="43"/>
      <c r="Q737" s="43"/>
      <c r="R737" s="43"/>
      <c r="S737" s="43"/>
      <c r="T737" s="43"/>
      <c r="U737" s="43"/>
      <c r="V737" s="43"/>
      <c r="W737" s="43"/>
      <c r="X737" s="43"/>
      <c r="Y737" s="43"/>
      <c r="Z737" s="43"/>
      <c r="AA737" s="43"/>
      <c r="AB737" s="43"/>
      <c r="AC737" s="43"/>
    </row>
    <row r="738" spans="1:29" ht="12.75">
      <c r="A738" s="43"/>
      <c r="B738" s="43"/>
      <c r="C738" s="43"/>
      <c r="D738" s="43"/>
      <c r="E738" s="43"/>
      <c r="F738" s="43"/>
      <c r="G738" s="43"/>
      <c r="H738" s="43"/>
      <c r="I738" s="43"/>
      <c r="J738" s="44"/>
      <c r="K738" s="43"/>
      <c r="L738" s="43"/>
      <c r="M738" s="43"/>
      <c r="N738" s="43"/>
      <c r="O738" s="43"/>
      <c r="P738" s="43"/>
      <c r="Q738" s="43"/>
      <c r="R738" s="43"/>
      <c r="S738" s="43"/>
      <c r="T738" s="43"/>
      <c r="U738" s="43"/>
      <c r="V738" s="43"/>
      <c r="W738" s="43"/>
      <c r="X738" s="43"/>
      <c r="Y738" s="43"/>
      <c r="Z738" s="43"/>
      <c r="AA738" s="43"/>
      <c r="AB738" s="43"/>
      <c r="AC738" s="43"/>
    </row>
    <row r="739" spans="1:29" ht="12.75">
      <c r="A739" s="43"/>
      <c r="B739" s="43"/>
      <c r="C739" s="43"/>
      <c r="D739" s="43"/>
      <c r="E739" s="43"/>
      <c r="F739" s="43"/>
      <c r="G739" s="43"/>
      <c r="H739" s="43"/>
      <c r="I739" s="43"/>
      <c r="J739" s="44"/>
      <c r="K739" s="43"/>
      <c r="L739" s="43"/>
      <c r="M739" s="43"/>
      <c r="N739" s="43"/>
      <c r="O739" s="43"/>
      <c r="P739" s="43"/>
      <c r="Q739" s="43"/>
      <c r="R739" s="43"/>
      <c r="S739" s="43"/>
      <c r="T739" s="43"/>
      <c r="U739" s="43"/>
      <c r="V739" s="43"/>
      <c r="W739" s="43"/>
      <c r="X739" s="43"/>
      <c r="Y739" s="43"/>
      <c r="Z739" s="43"/>
      <c r="AA739" s="43"/>
      <c r="AB739" s="43"/>
      <c r="AC739" s="43"/>
    </row>
    <row r="740" spans="1:29" ht="12.75">
      <c r="A740" s="43"/>
      <c r="B740" s="43"/>
      <c r="C740" s="43"/>
      <c r="D740" s="43"/>
      <c r="E740" s="43"/>
      <c r="F740" s="43"/>
      <c r="G740" s="43"/>
      <c r="H740" s="43"/>
      <c r="I740" s="43"/>
      <c r="J740" s="44"/>
      <c r="K740" s="43"/>
      <c r="L740" s="43"/>
      <c r="M740" s="43"/>
      <c r="N740" s="43"/>
      <c r="O740" s="43"/>
      <c r="P740" s="43"/>
      <c r="Q740" s="43"/>
      <c r="R740" s="43"/>
      <c r="S740" s="43"/>
      <c r="T740" s="43"/>
      <c r="U740" s="43"/>
      <c r="V740" s="43"/>
      <c r="W740" s="43"/>
      <c r="X740" s="43"/>
      <c r="Y740" s="43"/>
      <c r="Z740" s="43"/>
      <c r="AA740" s="43"/>
      <c r="AB740" s="43"/>
      <c r="AC740" s="43"/>
    </row>
    <row r="741" spans="1:29" ht="12.75">
      <c r="A741" s="43"/>
      <c r="B741" s="43"/>
      <c r="C741" s="43"/>
      <c r="D741" s="43"/>
      <c r="E741" s="43"/>
      <c r="F741" s="43"/>
      <c r="G741" s="43"/>
      <c r="H741" s="43"/>
      <c r="I741" s="43"/>
      <c r="J741" s="44"/>
      <c r="K741" s="43"/>
      <c r="L741" s="43"/>
      <c r="M741" s="43"/>
      <c r="N741" s="43"/>
      <c r="O741" s="43"/>
      <c r="P741" s="43"/>
      <c r="Q741" s="43"/>
      <c r="R741" s="43"/>
      <c r="S741" s="43"/>
      <c r="T741" s="43"/>
      <c r="U741" s="43"/>
      <c r="V741" s="43"/>
      <c r="W741" s="43"/>
      <c r="X741" s="43"/>
      <c r="Y741" s="43"/>
      <c r="Z741" s="43"/>
      <c r="AA741" s="43"/>
      <c r="AB741" s="43"/>
      <c r="AC741" s="43"/>
    </row>
    <row r="742" spans="1:29" ht="12.75">
      <c r="A742" s="43"/>
      <c r="B742" s="43"/>
      <c r="C742" s="43"/>
      <c r="D742" s="43"/>
      <c r="E742" s="43"/>
      <c r="F742" s="43"/>
      <c r="G742" s="43"/>
      <c r="H742" s="43"/>
      <c r="I742" s="43"/>
      <c r="J742" s="44"/>
      <c r="K742" s="43"/>
      <c r="L742" s="43"/>
      <c r="M742" s="43"/>
      <c r="N742" s="43"/>
      <c r="O742" s="43"/>
      <c r="P742" s="43"/>
      <c r="Q742" s="43"/>
      <c r="R742" s="43"/>
      <c r="S742" s="43"/>
      <c r="T742" s="43"/>
      <c r="U742" s="43"/>
      <c r="V742" s="43"/>
      <c r="W742" s="43"/>
      <c r="X742" s="43"/>
      <c r="Y742" s="43"/>
      <c r="Z742" s="43"/>
      <c r="AA742" s="43"/>
      <c r="AB742" s="43"/>
      <c r="AC742" s="43"/>
    </row>
    <row r="743" spans="1:29" ht="12.75">
      <c r="A743" s="43"/>
      <c r="B743" s="43"/>
      <c r="C743" s="43"/>
      <c r="D743" s="43"/>
      <c r="E743" s="43"/>
      <c r="F743" s="43"/>
      <c r="G743" s="43"/>
      <c r="H743" s="43"/>
      <c r="I743" s="43"/>
      <c r="J743" s="44"/>
      <c r="K743" s="43"/>
      <c r="L743" s="43"/>
      <c r="M743" s="43"/>
      <c r="N743" s="43"/>
      <c r="O743" s="43"/>
      <c r="P743" s="43"/>
      <c r="Q743" s="43"/>
      <c r="R743" s="43"/>
      <c r="S743" s="43"/>
      <c r="T743" s="43"/>
      <c r="U743" s="43"/>
      <c r="V743" s="43"/>
      <c r="W743" s="43"/>
      <c r="X743" s="43"/>
      <c r="Y743" s="43"/>
      <c r="Z743" s="43"/>
      <c r="AA743" s="43"/>
      <c r="AB743" s="43"/>
      <c r="AC743" s="43"/>
    </row>
    <row r="744" spans="1:29" ht="12.75">
      <c r="A744" s="43"/>
      <c r="B744" s="43"/>
      <c r="C744" s="43"/>
      <c r="D744" s="43"/>
      <c r="E744" s="43"/>
      <c r="F744" s="43"/>
      <c r="G744" s="43"/>
      <c r="H744" s="43"/>
      <c r="I744" s="43"/>
      <c r="J744" s="44"/>
      <c r="K744" s="43"/>
      <c r="L744" s="43"/>
      <c r="M744" s="43"/>
      <c r="N744" s="43"/>
      <c r="O744" s="43"/>
      <c r="P744" s="43"/>
      <c r="Q744" s="43"/>
      <c r="R744" s="43"/>
      <c r="S744" s="43"/>
      <c r="T744" s="43"/>
      <c r="U744" s="43"/>
      <c r="V744" s="43"/>
      <c r="W744" s="43"/>
      <c r="X744" s="43"/>
      <c r="Y744" s="43"/>
      <c r="Z744" s="43"/>
      <c r="AA744" s="43"/>
      <c r="AB744" s="43"/>
      <c r="AC744" s="43"/>
    </row>
    <row r="745" spans="1:29" ht="12.75">
      <c r="A745" s="43"/>
      <c r="B745" s="43"/>
      <c r="C745" s="43"/>
      <c r="D745" s="43"/>
      <c r="E745" s="43"/>
      <c r="F745" s="43"/>
      <c r="G745" s="43"/>
      <c r="H745" s="43"/>
      <c r="I745" s="43"/>
      <c r="J745" s="44"/>
      <c r="K745" s="43"/>
      <c r="L745" s="43"/>
      <c r="M745" s="43"/>
      <c r="N745" s="43"/>
      <c r="O745" s="43"/>
      <c r="P745" s="43"/>
      <c r="Q745" s="43"/>
      <c r="R745" s="43"/>
      <c r="S745" s="43"/>
      <c r="T745" s="43"/>
      <c r="U745" s="43"/>
      <c r="V745" s="43"/>
      <c r="W745" s="43"/>
      <c r="X745" s="43"/>
      <c r="Y745" s="43"/>
      <c r="Z745" s="43"/>
      <c r="AA745" s="43"/>
      <c r="AB745" s="43"/>
      <c r="AC745" s="43"/>
    </row>
    <row r="746" spans="1:29" ht="12.75">
      <c r="A746" s="43"/>
      <c r="B746" s="43"/>
      <c r="C746" s="43"/>
      <c r="D746" s="43"/>
      <c r="E746" s="43"/>
      <c r="F746" s="43"/>
      <c r="G746" s="43"/>
      <c r="H746" s="43"/>
      <c r="I746" s="43"/>
      <c r="J746" s="44"/>
      <c r="K746" s="43"/>
      <c r="L746" s="43"/>
      <c r="M746" s="43"/>
      <c r="N746" s="43"/>
      <c r="O746" s="43"/>
      <c r="P746" s="43"/>
      <c r="Q746" s="43"/>
      <c r="R746" s="43"/>
      <c r="S746" s="43"/>
      <c r="T746" s="43"/>
      <c r="U746" s="43"/>
      <c r="V746" s="43"/>
      <c r="W746" s="43"/>
      <c r="X746" s="43"/>
      <c r="Y746" s="43"/>
      <c r="Z746" s="43"/>
      <c r="AA746" s="43"/>
      <c r="AB746" s="43"/>
      <c r="AC746" s="43"/>
    </row>
    <row r="747" spans="1:29" ht="12.75">
      <c r="A747" s="43"/>
      <c r="B747" s="43"/>
      <c r="C747" s="43"/>
      <c r="D747" s="43"/>
      <c r="E747" s="43"/>
      <c r="F747" s="43"/>
      <c r="G747" s="43"/>
      <c r="H747" s="43"/>
      <c r="I747" s="43"/>
      <c r="J747" s="44"/>
      <c r="K747" s="43"/>
      <c r="L747" s="43"/>
      <c r="M747" s="43"/>
      <c r="N747" s="43"/>
      <c r="O747" s="43"/>
      <c r="P747" s="43"/>
      <c r="Q747" s="43"/>
      <c r="R747" s="43"/>
      <c r="S747" s="43"/>
      <c r="T747" s="43"/>
      <c r="U747" s="43"/>
      <c r="V747" s="43"/>
      <c r="W747" s="43"/>
      <c r="X747" s="43"/>
      <c r="Y747" s="43"/>
      <c r="Z747" s="43"/>
      <c r="AA747" s="43"/>
      <c r="AB747" s="43"/>
      <c r="AC747" s="43"/>
    </row>
    <row r="748" spans="1:29" ht="12.75">
      <c r="A748" s="43"/>
      <c r="B748" s="43"/>
      <c r="C748" s="43"/>
      <c r="D748" s="43"/>
      <c r="E748" s="43"/>
      <c r="F748" s="43"/>
      <c r="G748" s="43"/>
      <c r="H748" s="43"/>
      <c r="I748" s="43"/>
      <c r="J748" s="44"/>
      <c r="K748" s="43"/>
      <c r="L748" s="43"/>
      <c r="M748" s="43"/>
      <c r="N748" s="43"/>
      <c r="O748" s="43"/>
      <c r="P748" s="43"/>
      <c r="Q748" s="43"/>
      <c r="R748" s="43"/>
      <c r="S748" s="43"/>
      <c r="T748" s="43"/>
      <c r="U748" s="43"/>
      <c r="V748" s="43"/>
      <c r="W748" s="43"/>
      <c r="X748" s="43"/>
      <c r="Y748" s="43"/>
      <c r="Z748" s="43"/>
      <c r="AA748" s="43"/>
      <c r="AB748" s="43"/>
      <c r="AC748" s="43"/>
    </row>
    <row r="749" spans="1:29" ht="12.75">
      <c r="A749" s="43"/>
      <c r="B749" s="43"/>
      <c r="C749" s="43"/>
      <c r="D749" s="43"/>
      <c r="E749" s="43"/>
      <c r="F749" s="43"/>
      <c r="G749" s="43"/>
      <c r="H749" s="43"/>
      <c r="I749" s="43"/>
      <c r="J749" s="44"/>
      <c r="K749" s="43"/>
      <c r="L749" s="43"/>
      <c r="M749" s="43"/>
      <c r="N749" s="43"/>
      <c r="O749" s="43"/>
      <c r="P749" s="43"/>
      <c r="Q749" s="43"/>
      <c r="R749" s="43"/>
      <c r="S749" s="43"/>
      <c r="T749" s="43"/>
      <c r="U749" s="43"/>
      <c r="V749" s="43"/>
      <c r="W749" s="43"/>
      <c r="X749" s="43"/>
      <c r="Y749" s="43"/>
      <c r="Z749" s="43"/>
      <c r="AA749" s="43"/>
      <c r="AB749" s="43"/>
      <c r="AC749" s="43"/>
    </row>
    <row r="750" spans="1:29" ht="12.75">
      <c r="A750" s="43"/>
      <c r="B750" s="43"/>
      <c r="C750" s="43"/>
      <c r="D750" s="43"/>
      <c r="E750" s="43"/>
      <c r="F750" s="43"/>
      <c r="G750" s="43"/>
      <c r="H750" s="43"/>
      <c r="I750" s="43"/>
      <c r="J750" s="44"/>
      <c r="K750" s="43"/>
      <c r="L750" s="43"/>
      <c r="M750" s="43"/>
      <c r="N750" s="43"/>
      <c r="O750" s="43"/>
      <c r="P750" s="43"/>
      <c r="Q750" s="43"/>
      <c r="R750" s="43"/>
      <c r="S750" s="43"/>
      <c r="T750" s="43"/>
      <c r="U750" s="43"/>
      <c r="V750" s="43"/>
      <c r="W750" s="43"/>
      <c r="X750" s="43"/>
      <c r="Y750" s="43"/>
      <c r="Z750" s="43"/>
      <c r="AA750" s="43"/>
      <c r="AB750" s="43"/>
      <c r="AC750" s="43"/>
    </row>
    <row r="751" spans="1:29" ht="12.75">
      <c r="A751" s="43"/>
      <c r="B751" s="43"/>
      <c r="C751" s="43"/>
      <c r="D751" s="43"/>
      <c r="E751" s="43"/>
      <c r="F751" s="43"/>
      <c r="G751" s="43"/>
      <c r="H751" s="43"/>
      <c r="I751" s="43"/>
      <c r="J751" s="44"/>
      <c r="K751" s="43"/>
      <c r="L751" s="43"/>
      <c r="M751" s="43"/>
      <c r="N751" s="43"/>
      <c r="O751" s="43"/>
      <c r="P751" s="43"/>
      <c r="Q751" s="43"/>
      <c r="R751" s="43"/>
      <c r="S751" s="43"/>
      <c r="T751" s="43"/>
      <c r="U751" s="43"/>
      <c r="V751" s="43"/>
      <c r="W751" s="43"/>
      <c r="X751" s="43"/>
      <c r="Y751" s="43"/>
      <c r="Z751" s="43"/>
      <c r="AA751" s="43"/>
      <c r="AB751" s="43"/>
      <c r="AC751" s="43"/>
    </row>
    <row r="752" spans="1:29" ht="12.75">
      <c r="A752" s="43"/>
      <c r="B752" s="43"/>
      <c r="C752" s="43"/>
      <c r="D752" s="43"/>
      <c r="E752" s="43"/>
      <c r="F752" s="43"/>
      <c r="G752" s="43"/>
      <c r="H752" s="43"/>
      <c r="I752" s="43"/>
      <c r="J752" s="44"/>
      <c r="K752" s="43"/>
      <c r="L752" s="43"/>
      <c r="M752" s="43"/>
      <c r="N752" s="43"/>
      <c r="O752" s="43"/>
      <c r="P752" s="43"/>
      <c r="Q752" s="43"/>
      <c r="R752" s="43"/>
      <c r="S752" s="43"/>
      <c r="T752" s="43"/>
      <c r="U752" s="43"/>
      <c r="V752" s="43"/>
      <c r="W752" s="43"/>
      <c r="X752" s="43"/>
      <c r="Y752" s="43"/>
      <c r="Z752" s="43"/>
      <c r="AA752" s="43"/>
      <c r="AB752" s="43"/>
      <c r="AC752" s="43"/>
    </row>
    <row r="753" spans="1:29" ht="12.75">
      <c r="A753" s="43"/>
      <c r="B753" s="43"/>
      <c r="C753" s="43"/>
      <c r="D753" s="43"/>
      <c r="E753" s="43"/>
      <c r="F753" s="43"/>
      <c r="G753" s="43"/>
      <c r="H753" s="43"/>
      <c r="I753" s="43"/>
      <c r="J753" s="44"/>
      <c r="K753" s="43"/>
      <c r="L753" s="43"/>
      <c r="M753" s="43"/>
      <c r="N753" s="43"/>
      <c r="O753" s="43"/>
      <c r="P753" s="43"/>
      <c r="Q753" s="43"/>
      <c r="R753" s="43"/>
      <c r="S753" s="43"/>
      <c r="T753" s="43"/>
      <c r="U753" s="43"/>
      <c r="V753" s="43"/>
      <c r="W753" s="43"/>
      <c r="X753" s="43"/>
      <c r="Y753" s="43"/>
      <c r="Z753" s="43"/>
      <c r="AA753" s="43"/>
      <c r="AB753" s="43"/>
      <c r="AC753" s="43"/>
    </row>
    <row r="754" spans="1:29" ht="12.75">
      <c r="A754" s="43"/>
      <c r="B754" s="43"/>
      <c r="C754" s="43"/>
      <c r="D754" s="43"/>
      <c r="E754" s="43"/>
      <c r="F754" s="43"/>
      <c r="G754" s="43"/>
      <c r="H754" s="43"/>
      <c r="I754" s="43"/>
      <c r="J754" s="44"/>
      <c r="K754" s="43"/>
      <c r="L754" s="43"/>
      <c r="M754" s="43"/>
      <c r="N754" s="43"/>
      <c r="O754" s="43"/>
      <c r="P754" s="43"/>
      <c r="Q754" s="43"/>
      <c r="R754" s="43"/>
      <c r="S754" s="43"/>
      <c r="T754" s="43"/>
      <c r="U754" s="43"/>
      <c r="V754" s="43"/>
      <c r="W754" s="43"/>
      <c r="X754" s="43"/>
      <c r="Y754" s="43"/>
      <c r="Z754" s="43"/>
      <c r="AA754" s="43"/>
      <c r="AB754" s="43"/>
      <c r="AC754" s="43"/>
    </row>
    <row r="755" spans="1:29" ht="12.75">
      <c r="A755" s="43"/>
      <c r="B755" s="43"/>
      <c r="C755" s="43"/>
      <c r="D755" s="43"/>
      <c r="E755" s="43"/>
      <c r="F755" s="43"/>
      <c r="G755" s="43"/>
      <c r="H755" s="43"/>
      <c r="I755" s="43"/>
      <c r="J755" s="44"/>
      <c r="K755" s="43"/>
      <c r="L755" s="43"/>
      <c r="M755" s="43"/>
      <c r="N755" s="43"/>
      <c r="O755" s="43"/>
      <c r="P755" s="43"/>
      <c r="Q755" s="43"/>
      <c r="R755" s="43"/>
      <c r="S755" s="43"/>
      <c r="T755" s="43"/>
      <c r="U755" s="43"/>
      <c r="V755" s="43"/>
      <c r="W755" s="43"/>
      <c r="X755" s="43"/>
      <c r="Y755" s="43"/>
      <c r="Z755" s="43"/>
      <c r="AA755" s="43"/>
      <c r="AB755" s="43"/>
      <c r="AC755" s="43"/>
    </row>
    <row r="756" spans="1:29" ht="12.75">
      <c r="A756" s="43"/>
      <c r="B756" s="43"/>
      <c r="C756" s="43"/>
      <c r="D756" s="43"/>
      <c r="E756" s="43"/>
      <c r="F756" s="43"/>
      <c r="G756" s="43"/>
      <c r="H756" s="43"/>
      <c r="I756" s="43"/>
      <c r="J756" s="44"/>
      <c r="K756" s="43"/>
      <c r="L756" s="43"/>
      <c r="M756" s="43"/>
      <c r="N756" s="43"/>
      <c r="O756" s="43"/>
      <c r="P756" s="43"/>
      <c r="Q756" s="43"/>
      <c r="R756" s="43"/>
      <c r="S756" s="43"/>
      <c r="T756" s="43"/>
      <c r="U756" s="43"/>
      <c r="V756" s="43"/>
      <c r="W756" s="43"/>
      <c r="X756" s="43"/>
      <c r="Y756" s="43"/>
      <c r="Z756" s="43"/>
      <c r="AA756" s="43"/>
      <c r="AB756" s="43"/>
      <c r="AC756" s="43"/>
    </row>
    <row r="757" spans="1:29" ht="12.75">
      <c r="A757" s="43"/>
      <c r="B757" s="43"/>
      <c r="C757" s="43"/>
      <c r="D757" s="43"/>
      <c r="E757" s="43"/>
      <c r="F757" s="43"/>
      <c r="G757" s="43"/>
      <c r="H757" s="43"/>
      <c r="I757" s="43"/>
      <c r="J757" s="44"/>
      <c r="K757" s="43"/>
      <c r="L757" s="43"/>
      <c r="M757" s="43"/>
      <c r="N757" s="43"/>
      <c r="O757" s="43"/>
      <c r="P757" s="43"/>
      <c r="Q757" s="43"/>
      <c r="R757" s="43"/>
      <c r="S757" s="43"/>
      <c r="T757" s="43"/>
      <c r="U757" s="43"/>
      <c r="V757" s="43"/>
      <c r="W757" s="43"/>
      <c r="X757" s="43"/>
      <c r="Y757" s="43"/>
      <c r="Z757" s="43"/>
      <c r="AA757" s="43"/>
      <c r="AB757" s="43"/>
      <c r="AC757" s="43"/>
    </row>
    <row r="758" spans="1:29" ht="12.75">
      <c r="A758" s="43"/>
      <c r="B758" s="43"/>
      <c r="C758" s="43"/>
      <c r="D758" s="43"/>
      <c r="E758" s="43"/>
      <c r="F758" s="43"/>
      <c r="G758" s="43"/>
      <c r="H758" s="43"/>
      <c r="I758" s="43"/>
      <c r="J758" s="44"/>
      <c r="K758" s="43"/>
      <c r="L758" s="43"/>
      <c r="M758" s="43"/>
      <c r="N758" s="43"/>
      <c r="O758" s="43"/>
      <c r="P758" s="43"/>
      <c r="Q758" s="43"/>
      <c r="R758" s="43"/>
      <c r="S758" s="43"/>
      <c r="T758" s="43"/>
      <c r="U758" s="43"/>
      <c r="V758" s="43"/>
      <c r="W758" s="43"/>
      <c r="X758" s="43"/>
      <c r="Y758" s="43"/>
      <c r="Z758" s="43"/>
      <c r="AA758" s="43"/>
      <c r="AB758" s="43"/>
      <c r="AC758" s="43"/>
    </row>
    <row r="759" spans="1:29" ht="12.75">
      <c r="A759" s="43"/>
      <c r="B759" s="43"/>
      <c r="C759" s="43"/>
      <c r="D759" s="43"/>
      <c r="E759" s="43"/>
      <c r="F759" s="43"/>
      <c r="G759" s="43"/>
      <c r="H759" s="43"/>
      <c r="I759" s="43"/>
      <c r="J759" s="44"/>
      <c r="K759" s="43"/>
      <c r="L759" s="43"/>
      <c r="M759" s="43"/>
      <c r="N759" s="43"/>
      <c r="O759" s="43"/>
      <c r="P759" s="43"/>
      <c r="Q759" s="43"/>
      <c r="R759" s="43"/>
      <c r="S759" s="43"/>
      <c r="T759" s="43"/>
      <c r="U759" s="43"/>
      <c r="V759" s="43"/>
      <c r="W759" s="43"/>
      <c r="X759" s="43"/>
      <c r="Y759" s="43"/>
      <c r="Z759" s="43"/>
      <c r="AA759" s="43"/>
      <c r="AB759" s="43"/>
      <c r="AC759" s="43"/>
    </row>
    <row r="760" spans="1:29" ht="12.75">
      <c r="A760" s="43"/>
      <c r="B760" s="43"/>
      <c r="C760" s="43"/>
      <c r="D760" s="43"/>
      <c r="E760" s="43"/>
      <c r="F760" s="43"/>
      <c r="G760" s="43"/>
      <c r="H760" s="43"/>
      <c r="I760" s="43"/>
      <c r="J760" s="44"/>
      <c r="K760" s="43"/>
      <c r="L760" s="43"/>
      <c r="M760" s="43"/>
      <c r="N760" s="43"/>
      <c r="O760" s="43"/>
      <c r="P760" s="43"/>
      <c r="Q760" s="43"/>
      <c r="R760" s="43"/>
      <c r="S760" s="43"/>
      <c r="T760" s="43"/>
      <c r="U760" s="43"/>
      <c r="V760" s="43"/>
      <c r="W760" s="43"/>
      <c r="X760" s="43"/>
      <c r="Y760" s="43"/>
      <c r="Z760" s="43"/>
      <c r="AA760" s="43"/>
      <c r="AB760" s="43"/>
      <c r="AC760" s="43"/>
    </row>
    <row r="761" spans="1:29" ht="12.75">
      <c r="A761" s="43"/>
      <c r="B761" s="43"/>
      <c r="C761" s="43"/>
      <c r="D761" s="43"/>
      <c r="E761" s="43"/>
      <c r="F761" s="43"/>
      <c r="G761" s="43"/>
      <c r="H761" s="43"/>
      <c r="I761" s="43"/>
      <c r="J761" s="44"/>
      <c r="K761" s="43"/>
      <c r="L761" s="43"/>
      <c r="M761" s="43"/>
      <c r="N761" s="43"/>
      <c r="O761" s="43"/>
      <c r="P761" s="43"/>
      <c r="Q761" s="43"/>
      <c r="R761" s="43"/>
      <c r="S761" s="43"/>
      <c r="T761" s="43"/>
      <c r="U761" s="43"/>
      <c r="V761" s="43"/>
      <c r="W761" s="43"/>
      <c r="X761" s="43"/>
      <c r="Y761" s="43"/>
      <c r="Z761" s="43"/>
      <c r="AA761" s="43"/>
      <c r="AB761" s="43"/>
      <c r="AC761" s="43"/>
    </row>
    <row r="762" spans="1:29" ht="12.75">
      <c r="A762" s="43"/>
      <c r="B762" s="43"/>
      <c r="C762" s="43"/>
      <c r="D762" s="43"/>
      <c r="E762" s="43"/>
      <c r="F762" s="43"/>
      <c r="G762" s="43"/>
      <c r="H762" s="43"/>
      <c r="I762" s="43"/>
      <c r="J762" s="44"/>
      <c r="K762" s="43"/>
      <c r="L762" s="43"/>
      <c r="M762" s="43"/>
      <c r="N762" s="43"/>
      <c r="O762" s="43"/>
      <c r="P762" s="43"/>
      <c r="Q762" s="43"/>
      <c r="R762" s="43"/>
      <c r="S762" s="43"/>
      <c r="T762" s="43"/>
      <c r="U762" s="43"/>
      <c r="V762" s="43"/>
      <c r="W762" s="43"/>
      <c r="X762" s="43"/>
      <c r="Y762" s="43"/>
      <c r="Z762" s="43"/>
      <c r="AA762" s="43"/>
      <c r="AB762" s="43"/>
      <c r="AC762" s="43"/>
    </row>
    <row r="763" spans="1:29" ht="12.75">
      <c r="A763" s="43"/>
      <c r="B763" s="43"/>
      <c r="C763" s="43"/>
      <c r="D763" s="43"/>
      <c r="E763" s="43"/>
      <c r="F763" s="43"/>
      <c r="G763" s="43"/>
      <c r="H763" s="43"/>
      <c r="I763" s="43"/>
      <c r="J763" s="44"/>
      <c r="K763" s="43"/>
      <c r="L763" s="43"/>
      <c r="M763" s="43"/>
      <c r="N763" s="43"/>
      <c r="O763" s="43"/>
      <c r="P763" s="43"/>
      <c r="Q763" s="43"/>
      <c r="R763" s="43"/>
      <c r="S763" s="43"/>
      <c r="T763" s="43"/>
      <c r="U763" s="43"/>
      <c r="V763" s="43"/>
      <c r="W763" s="43"/>
      <c r="X763" s="43"/>
      <c r="Y763" s="43"/>
      <c r="Z763" s="43"/>
      <c r="AA763" s="43"/>
      <c r="AB763" s="43"/>
      <c r="AC763" s="43"/>
    </row>
    <row r="764" spans="1:29" ht="12.75">
      <c r="A764" s="43"/>
      <c r="B764" s="43"/>
      <c r="C764" s="43"/>
      <c r="D764" s="43"/>
      <c r="E764" s="43"/>
      <c r="F764" s="43"/>
      <c r="G764" s="43"/>
      <c r="H764" s="43"/>
      <c r="I764" s="43"/>
      <c r="J764" s="44"/>
      <c r="K764" s="43"/>
      <c r="L764" s="43"/>
      <c r="M764" s="43"/>
      <c r="N764" s="43"/>
      <c r="O764" s="43"/>
      <c r="P764" s="43"/>
      <c r="Q764" s="43"/>
      <c r="R764" s="43"/>
      <c r="S764" s="43"/>
      <c r="T764" s="43"/>
      <c r="U764" s="43"/>
      <c r="V764" s="43"/>
      <c r="W764" s="43"/>
      <c r="X764" s="43"/>
      <c r="Y764" s="43"/>
      <c r="Z764" s="43"/>
      <c r="AA764" s="43"/>
      <c r="AB764" s="43"/>
      <c r="AC764" s="43"/>
    </row>
    <row r="765" spans="1:29" ht="12.75">
      <c r="A765" s="43"/>
      <c r="B765" s="43"/>
      <c r="C765" s="43"/>
      <c r="D765" s="43"/>
      <c r="E765" s="43"/>
      <c r="F765" s="43"/>
      <c r="G765" s="43"/>
      <c r="H765" s="43"/>
      <c r="I765" s="43"/>
      <c r="J765" s="44"/>
      <c r="K765" s="43"/>
      <c r="L765" s="43"/>
      <c r="M765" s="43"/>
      <c r="N765" s="43"/>
      <c r="O765" s="43"/>
      <c r="P765" s="43"/>
      <c r="Q765" s="43"/>
      <c r="R765" s="43"/>
      <c r="S765" s="43"/>
      <c r="T765" s="43"/>
      <c r="U765" s="43"/>
      <c r="V765" s="43"/>
      <c r="W765" s="43"/>
      <c r="X765" s="43"/>
      <c r="Y765" s="43"/>
      <c r="Z765" s="43"/>
      <c r="AA765" s="43"/>
      <c r="AB765" s="43"/>
      <c r="AC765" s="43"/>
    </row>
    <row r="766" spans="1:29" ht="12.75">
      <c r="A766" s="43"/>
      <c r="B766" s="43"/>
      <c r="C766" s="43"/>
      <c r="D766" s="43"/>
      <c r="E766" s="43"/>
      <c r="F766" s="43"/>
      <c r="G766" s="43"/>
      <c r="H766" s="43"/>
      <c r="I766" s="43"/>
      <c r="J766" s="44"/>
      <c r="K766" s="43"/>
      <c r="L766" s="43"/>
      <c r="M766" s="43"/>
      <c r="N766" s="43"/>
      <c r="O766" s="43"/>
      <c r="P766" s="43"/>
      <c r="Q766" s="43"/>
      <c r="R766" s="43"/>
      <c r="S766" s="43"/>
      <c r="T766" s="43"/>
      <c r="U766" s="43"/>
      <c r="V766" s="43"/>
      <c r="W766" s="43"/>
      <c r="X766" s="43"/>
      <c r="Y766" s="43"/>
      <c r="Z766" s="43"/>
      <c r="AA766" s="43"/>
      <c r="AB766" s="43"/>
      <c r="AC766" s="43"/>
    </row>
    <row r="767" spans="1:29" ht="12.75">
      <c r="A767" s="43"/>
      <c r="B767" s="43"/>
      <c r="C767" s="43"/>
      <c r="D767" s="43"/>
      <c r="E767" s="43"/>
      <c r="F767" s="43"/>
      <c r="G767" s="43"/>
      <c r="H767" s="43"/>
      <c r="I767" s="43"/>
      <c r="J767" s="44"/>
      <c r="K767" s="43"/>
      <c r="L767" s="43"/>
      <c r="M767" s="43"/>
      <c r="N767" s="43"/>
      <c r="O767" s="43"/>
      <c r="P767" s="43"/>
      <c r="Q767" s="43"/>
      <c r="R767" s="43"/>
      <c r="S767" s="43"/>
      <c r="T767" s="43"/>
      <c r="U767" s="43"/>
      <c r="V767" s="43"/>
      <c r="W767" s="43"/>
      <c r="X767" s="43"/>
      <c r="Y767" s="43"/>
      <c r="Z767" s="43"/>
      <c r="AA767" s="43"/>
      <c r="AB767" s="43"/>
      <c r="AC767" s="43"/>
    </row>
    <row r="768" spans="1:29" ht="12.75">
      <c r="A768" s="43"/>
      <c r="B768" s="43"/>
      <c r="C768" s="43"/>
      <c r="D768" s="43"/>
      <c r="E768" s="43"/>
      <c r="F768" s="43"/>
      <c r="G768" s="43"/>
      <c r="H768" s="43"/>
      <c r="I768" s="43"/>
      <c r="J768" s="44"/>
      <c r="K768" s="43"/>
      <c r="L768" s="43"/>
      <c r="M768" s="43"/>
      <c r="N768" s="43"/>
      <c r="O768" s="43"/>
      <c r="P768" s="43"/>
      <c r="Q768" s="43"/>
      <c r="R768" s="43"/>
      <c r="S768" s="43"/>
      <c r="T768" s="43"/>
      <c r="U768" s="43"/>
      <c r="V768" s="43"/>
      <c r="W768" s="43"/>
      <c r="X768" s="43"/>
      <c r="Y768" s="43"/>
      <c r="Z768" s="43"/>
      <c r="AA768" s="43"/>
      <c r="AB768" s="43"/>
      <c r="AC768" s="43"/>
    </row>
    <row r="769" spans="1:29" ht="12.75">
      <c r="A769" s="43"/>
      <c r="B769" s="43"/>
      <c r="C769" s="43"/>
      <c r="D769" s="43"/>
      <c r="E769" s="43"/>
      <c r="F769" s="43"/>
      <c r="G769" s="43"/>
      <c r="H769" s="43"/>
      <c r="I769" s="43"/>
      <c r="J769" s="44"/>
      <c r="K769" s="43"/>
      <c r="L769" s="43"/>
      <c r="M769" s="43"/>
      <c r="N769" s="43"/>
      <c r="O769" s="43"/>
      <c r="P769" s="43"/>
      <c r="Q769" s="43"/>
      <c r="R769" s="43"/>
      <c r="S769" s="43"/>
      <c r="T769" s="43"/>
      <c r="U769" s="43"/>
      <c r="V769" s="43"/>
      <c r="W769" s="43"/>
      <c r="X769" s="43"/>
      <c r="Y769" s="43"/>
      <c r="Z769" s="43"/>
      <c r="AA769" s="43"/>
      <c r="AB769" s="43"/>
      <c r="AC769" s="43"/>
    </row>
    <row r="770" spans="1:29" ht="12.75">
      <c r="A770" s="43"/>
      <c r="B770" s="43"/>
      <c r="C770" s="43"/>
      <c r="D770" s="43"/>
      <c r="E770" s="43"/>
      <c r="F770" s="43"/>
      <c r="G770" s="43"/>
      <c r="H770" s="43"/>
      <c r="I770" s="43"/>
      <c r="J770" s="44"/>
      <c r="K770" s="43"/>
      <c r="L770" s="43"/>
      <c r="M770" s="43"/>
      <c r="N770" s="43"/>
      <c r="O770" s="43"/>
      <c r="P770" s="43"/>
      <c r="Q770" s="43"/>
      <c r="R770" s="43"/>
      <c r="S770" s="43"/>
      <c r="T770" s="43"/>
      <c r="U770" s="43"/>
      <c r="V770" s="43"/>
      <c r="W770" s="43"/>
      <c r="X770" s="43"/>
      <c r="Y770" s="43"/>
      <c r="Z770" s="43"/>
      <c r="AA770" s="43"/>
      <c r="AB770" s="43"/>
      <c r="AC770" s="43"/>
    </row>
    <row r="771" spans="1:29" ht="12.75">
      <c r="A771" s="43"/>
      <c r="B771" s="43"/>
      <c r="C771" s="43"/>
      <c r="D771" s="43"/>
      <c r="E771" s="43"/>
      <c r="F771" s="43"/>
      <c r="G771" s="43"/>
      <c r="H771" s="43"/>
      <c r="I771" s="43"/>
      <c r="J771" s="44"/>
      <c r="K771" s="43"/>
      <c r="L771" s="43"/>
      <c r="M771" s="43"/>
      <c r="N771" s="43"/>
      <c r="O771" s="43"/>
      <c r="P771" s="43"/>
      <c r="Q771" s="43"/>
      <c r="R771" s="43"/>
      <c r="S771" s="43"/>
      <c r="T771" s="43"/>
      <c r="U771" s="43"/>
      <c r="V771" s="43"/>
      <c r="W771" s="43"/>
      <c r="X771" s="43"/>
      <c r="Y771" s="43"/>
      <c r="Z771" s="43"/>
      <c r="AA771" s="43"/>
      <c r="AB771" s="43"/>
      <c r="AC771" s="43"/>
    </row>
    <row r="772" spans="1:29" ht="12.75">
      <c r="A772" s="43"/>
      <c r="B772" s="43"/>
      <c r="C772" s="43"/>
      <c r="D772" s="43"/>
      <c r="E772" s="43"/>
      <c r="F772" s="43"/>
      <c r="G772" s="43"/>
      <c r="H772" s="43"/>
      <c r="I772" s="43"/>
      <c r="J772" s="44"/>
      <c r="K772" s="43"/>
      <c r="L772" s="43"/>
      <c r="M772" s="43"/>
      <c r="N772" s="43"/>
      <c r="O772" s="43"/>
      <c r="P772" s="43"/>
      <c r="Q772" s="43"/>
      <c r="R772" s="43"/>
      <c r="S772" s="43"/>
      <c r="T772" s="43"/>
      <c r="U772" s="43"/>
      <c r="V772" s="43"/>
      <c r="W772" s="43"/>
      <c r="X772" s="43"/>
      <c r="Y772" s="43"/>
      <c r="Z772" s="43"/>
      <c r="AA772" s="43"/>
      <c r="AB772" s="43"/>
      <c r="AC772" s="43"/>
    </row>
    <row r="773" spans="1:29" ht="12.75">
      <c r="A773" s="43"/>
      <c r="B773" s="43"/>
      <c r="C773" s="43"/>
      <c r="D773" s="43"/>
      <c r="E773" s="43"/>
      <c r="F773" s="43"/>
      <c r="G773" s="43"/>
      <c r="H773" s="43"/>
      <c r="I773" s="43"/>
      <c r="J773" s="44"/>
      <c r="K773" s="43"/>
      <c r="L773" s="43"/>
      <c r="M773" s="43"/>
      <c r="N773" s="43"/>
      <c r="O773" s="43"/>
      <c r="P773" s="43"/>
      <c r="Q773" s="43"/>
      <c r="R773" s="43"/>
      <c r="S773" s="43"/>
      <c r="T773" s="43"/>
      <c r="U773" s="43"/>
      <c r="V773" s="43"/>
      <c r="W773" s="43"/>
      <c r="X773" s="43"/>
      <c r="Y773" s="43"/>
      <c r="Z773" s="43"/>
      <c r="AA773" s="43"/>
      <c r="AB773" s="43"/>
      <c r="AC773" s="43"/>
    </row>
    <row r="774" spans="1:29" ht="12.75">
      <c r="A774" s="43"/>
      <c r="B774" s="43"/>
      <c r="C774" s="43"/>
      <c r="D774" s="43"/>
      <c r="E774" s="43"/>
      <c r="F774" s="43"/>
      <c r="G774" s="43"/>
      <c r="H774" s="43"/>
      <c r="I774" s="43"/>
      <c r="J774" s="44"/>
      <c r="K774" s="43"/>
      <c r="L774" s="43"/>
      <c r="M774" s="43"/>
      <c r="N774" s="43"/>
      <c r="O774" s="43"/>
      <c r="P774" s="43"/>
      <c r="Q774" s="43"/>
      <c r="R774" s="43"/>
      <c r="S774" s="43"/>
      <c r="T774" s="43"/>
      <c r="U774" s="43"/>
      <c r="V774" s="43"/>
      <c r="W774" s="43"/>
      <c r="X774" s="43"/>
      <c r="Y774" s="43"/>
      <c r="Z774" s="43"/>
      <c r="AA774" s="43"/>
      <c r="AB774" s="43"/>
      <c r="AC774" s="43"/>
    </row>
    <row r="775" spans="1:29" ht="12.75">
      <c r="A775" s="43"/>
      <c r="B775" s="43"/>
      <c r="C775" s="43"/>
      <c r="D775" s="43"/>
      <c r="E775" s="43"/>
      <c r="F775" s="43"/>
      <c r="G775" s="43"/>
      <c r="H775" s="43"/>
      <c r="I775" s="43"/>
      <c r="J775" s="44"/>
      <c r="K775" s="43"/>
      <c r="L775" s="43"/>
      <c r="M775" s="43"/>
      <c r="N775" s="43"/>
      <c r="O775" s="43"/>
      <c r="P775" s="43"/>
      <c r="Q775" s="43"/>
      <c r="R775" s="43"/>
      <c r="S775" s="43"/>
      <c r="T775" s="43"/>
      <c r="U775" s="43"/>
      <c r="V775" s="43"/>
      <c r="W775" s="43"/>
      <c r="X775" s="43"/>
      <c r="Y775" s="43"/>
      <c r="Z775" s="43"/>
      <c r="AA775" s="43"/>
      <c r="AB775" s="43"/>
      <c r="AC775" s="43"/>
    </row>
    <row r="776" spans="1:29" ht="12.75">
      <c r="A776" s="43"/>
      <c r="B776" s="43"/>
      <c r="C776" s="43"/>
      <c r="D776" s="43"/>
      <c r="E776" s="43"/>
      <c r="F776" s="43"/>
      <c r="G776" s="43"/>
      <c r="H776" s="43"/>
      <c r="I776" s="43"/>
      <c r="J776" s="44"/>
      <c r="K776" s="43"/>
      <c r="L776" s="43"/>
      <c r="M776" s="43"/>
      <c r="N776" s="43"/>
      <c r="O776" s="43"/>
      <c r="P776" s="43"/>
      <c r="Q776" s="43"/>
      <c r="R776" s="43"/>
      <c r="S776" s="43"/>
      <c r="T776" s="43"/>
      <c r="U776" s="43"/>
      <c r="V776" s="43"/>
      <c r="W776" s="43"/>
      <c r="X776" s="43"/>
      <c r="Y776" s="43"/>
      <c r="Z776" s="43"/>
      <c r="AA776" s="43"/>
      <c r="AB776" s="43"/>
      <c r="AC776" s="43"/>
    </row>
    <row r="777" spans="1:29" ht="12.75">
      <c r="A777" s="43"/>
      <c r="B777" s="43"/>
      <c r="C777" s="43"/>
      <c r="D777" s="43"/>
      <c r="E777" s="43"/>
      <c r="F777" s="43"/>
      <c r="G777" s="43"/>
      <c r="H777" s="43"/>
      <c r="I777" s="43"/>
      <c r="J777" s="44"/>
      <c r="K777" s="43"/>
      <c r="L777" s="43"/>
      <c r="M777" s="43"/>
      <c r="N777" s="43"/>
      <c r="O777" s="43"/>
      <c r="P777" s="43"/>
      <c r="Q777" s="43"/>
      <c r="R777" s="43"/>
      <c r="S777" s="43"/>
      <c r="T777" s="43"/>
      <c r="U777" s="43"/>
      <c r="V777" s="43"/>
      <c r="W777" s="43"/>
      <c r="X777" s="43"/>
      <c r="Y777" s="43"/>
      <c r="Z777" s="43"/>
      <c r="AA777" s="43"/>
      <c r="AB777" s="43"/>
      <c r="AC777" s="43"/>
    </row>
    <row r="778" spans="1:29" ht="12.75">
      <c r="A778" s="43"/>
      <c r="B778" s="43"/>
      <c r="C778" s="43"/>
      <c r="D778" s="43"/>
      <c r="E778" s="43"/>
      <c r="F778" s="43"/>
      <c r="G778" s="43"/>
      <c r="H778" s="43"/>
      <c r="I778" s="43"/>
      <c r="J778" s="44"/>
      <c r="K778" s="43"/>
      <c r="L778" s="43"/>
      <c r="M778" s="43"/>
      <c r="N778" s="43"/>
      <c r="O778" s="43"/>
      <c r="P778" s="43"/>
      <c r="Q778" s="43"/>
      <c r="R778" s="43"/>
      <c r="S778" s="43"/>
      <c r="T778" s="43"/>
      <c r="U778" s="43"/>
      <c r="V778" s="43"/>
      <c r="W778" s="43"/>
      <c r="X778" s="43"/>
      <c r="Y778" s="43"/>
      <c r="Z778" s="43"/>
      <c r="AA778" s="43"/>
      <c r="AB778" s="43"/>
      <c r="AC778" s="43"/>
    </row>
    <row r="779" spans="1:29" ht="12.75">
      <c r="A779" s="43"/>
      <c r="B779" s="43"/>
      <c r="C779" s="43"/>
      <c r="D779" s="43"/>
      <c r="E779" s="43"/>
      <c r="F779" s="43"/>
      <c r="G779" s="43"/>
      <c r="H779" s="43"/>
      <c r="I779" s="43"/>
      <c r="J779" s="44"/>
      <c r="K779" s="43"/>
      <c r="L779" s="43"/>
      <c r="M779" s="43"/>
      <c r="N779" s="43"/>
      <c r="O779" s="43"/>
      <c r="P779" s="43"/>
      <c r="Q779" s="43"/>
      <c r="R779" s="43"/>
      <c r="S779" s="43"/>
      <c r="T779" s="43"/>
      <c r="U779" s="43"/>
      <c r="V779" s="43"/>
      <c r="W779" s="43"/>
      <c r="X779" s="43"/>
      <c r="Y779" s="43"/>
      <c r="Z779" s="43"/>
      <c r="AA779" s="43"/>
      <c r="AB779" s="43"/>
      <c r="AC779" s="43"/>
    </row>
    <row r="780" spans="1:29" ht="12.75">
      <c r="A780" s="43"/>
      <c r="B780" s="43"/>
      <c r="C780" s="43"/>
      <c r="D780" s="43"/>
      <c r="E780" s="43"/>
      <c r="F780" s="43"/>
      <c r="G780" s="43"/>
      <c r="H780" s="43"/>
      <c r="I780" s="43"/>
      <c r="J780" s="44"/>
      <c r="K780" s="43"/>
      <c r="L780" s="43"/>
      <c r="M780" s="43"/>
      <c r="N780" s="43"/>
      <c r="O780" s="43"/>
      <c r="P780" s="43"/>
      <c r="Q780" s="43"/>
      <c r="R780" s="43"/>
      <c r="S780" s="43"/>
      <c r="T780" s="43"/>
      <c r="U780" s="43"/>
      <c r="V780" s="43"/>
      <c r="W780" s="43"/>
      <c r="X780" s="43"/>
      <c r="Y780" s="43"/>
      <c r="Z780" s="43"/>
      <c r="AA780" s="43"/>
      <c r="AB780" s="43"/>
      <c r="AC780" s="43"/>
    </row>
    <row r="781" spans="1:29" ht="12.75">
      <c r="A781" s="43"/>
      <c r="B781" s="43"/>
      <c r="C781" s="43"/>
      <c r="D781" s="43"/>
      <c r="E781" s="43"/>
      <c r="F781" s="43"/>
      <c r="G781" s="43"/>
      <c r="H781" s="43"/>
      <c r="I781" s="43"/>
      <c r="J781" s="44"/>
      <c r="K781" s="43"/>
      <c r="L781" s="43"/>
      <c r="M781" s="43"/>
      <c r="N781" s="43"/>
      <c r="O781" s="43"/>
      <c r="P781" s="43"/>
      <c r="Q781" s="43"/>
      <c r="R781" s="43"/>
      <c r="S781" s="43"/>
      <c r="T781" s="43"/>
      <c r="U781" s="43"/>
      <c r="V781" s="43"/>
      <c r="W781" s="43"/>
      <c r="X781" s="43"/>
      <c r="Y781" s="43"/>
      <c r="Z781" s="43"/>
      <c r="AA781" s="43"/>
      <c r="AB781" s="43"/>
      <c r="AC781" s="43"/>
    </row>
    <row r="782" spans="1:29" ht="12.75">
      <c r="A782" s="43"/>
      <c r="B782" s="43"/>
      <c r="C782" s="43"/>
      <c r="D782" s="43"/>
      <c r="E782" s="43"/>
      <c r="F782" s="43"/>
      <c r="G782" s="43"/>
      <c r="H782" s="43"/>
      <c r="I782" s="43"/>
      <c r="J782" s="44"/>
      <c r="K782" s="43"/>
      <c r="L782" s="43"/>
      <c r="M782" s="43"/>
      <c r="N782" s="43"/>
      <c r="O782" s="43"/>
      <c r="P782" s="43"/>
      <c r="Q782" s="43"/>
      <c r="R782" s="43"/>
      <c r="S782" s="43"/>
      <c r="T782" s="43"/>
      <c r="U782" s="43"/>
      <c r="V782" s="43"/>
      <c r="W782" s="43"/>
      <c r="X782" s="43"/>
      <c r="Y782" s="43"/>
      <c r="Z782" s="43"/>
      <c r="AA782" s="43"/>
      <c r="AB782" s="43"/>
      <c r="AC782" s="43"/>
    </row>
    <row r="783" spans="1:29" ht="12.75">
      <c r="A783" s="43"/>
      <c r="B783" s="43"/>
      <c r="C783" s="43"/>
      <c r="D783" s="43"/>
      <c r="E783" s="43"/>
      <c r="F783" s="43"/>
      <c r="G783" s="43"/>
      <c r="H783" s="43"/>
      <c r="I783" s="43"/>
      <c r="J783" s="44"/>
      <c r="K783" s="43"/>
      <c r="L783" s="43"/>
      <c r="M783" s="43"/>
      <c r="N783" s="43"/>
      <c r="O783" s="43"/>
      <c r="P783" s="43"/>
      <c r="Q783" s="43"/>
      <c r="R783" s="43"/>
      <c r="S783" s="43"/>
      <c r="T783" s="43"/>
      <c r="U783" s="43"/>
      <c r="V783" s="43"/>
      <c r="W783" s="43"/>
      <c r="X783" s="43"/>
      <c r="Y783" s="43"/>
      <c r="Z783" s="43"/>
      <c r="AA783" s="43"/>
      <c r="AB783" s="43"/>
      <c r="AC783" s="43"/>
    </row>
    <row r="784" spans="1:29" ht="12.75">
      <c r="A784" s="43"/>
      <c r="B784" s="43"/>
      <c r="C784" s="43"/>
      <c r="D784" s="43"/>
      <c r="E784" s="43"/>
      <c r="F784" s="43"/>
      <c r="G784" s="43"/>
      <c r="H784" s="43"/>
      <c r="I784" s="43"/>
      <c r="J784" s="44"/>
      <c r="K784" s="43"/>
      <c r="L784" s="43"/>
      <c r="M784" s="43"/>
      <c r="N784" s="43"/>
      <c r="O784" s="43"/>
      <c r="P784" s="43"/>
      <c r="Q784" s="43"/>
      <c r="R784" s="43"/>
      <c r="S784" s="43"/>
      <c r="T784" s="43"/>
      <c r="U784" s="43"/>
      <c r="V784" s="43"/>
      <c r="W784" s="43"/>
      <c r="X784" s="43"/>
      <c r="Y784" s="43"/>
      <c r="Z784" s="43"/>
      <c r="AA784" s="43"/>
      <c r="AB784" s="43"/>
      <c r="AC784" s="43"/>
    </row>
    <row r="785" spans="1:29" ht="12.75">
      <c r="A785" s="43"/>
      <c r="B785" s="43"/>
      <c r="C785" s="43"/>
      <c r="D785" s="43"/>
      <c r="E785" s="43"/>
      <c r="F785" s="43"/>
      <c r="G785" s="43"/>
      <c r="H785" s="43"/>
      <c r="I785" s="43"/>
      <c r="J785" s="44"/>
      <c r="K785" s="43"/>
      <c r="L785" s="43"/>
      <c r="M785" s="43"/>
      <c r="N785" s="43"/>
      <c r="O785" s="43"/>
      <c r="P785" s="43"/>
      <c r="Q785" s="43"/>
      <c r="R785" s="43"/>
      <c r="S785" s="43"/>
      <c r="T785" s="43"/>
      <c r="U785" s="43"/>
      <c r="V785" s="43"/>
      <c r="W785" s="43"/>
      <c r="X785" s="43"/>
      <c r="Y785" s="43"/>
      <c r="Z785" s="43"/>
      <c r="AA785" s="43"/>
      <c r="AB785" s="43"/>
      <c r="AC785" s="43"/>
    </row>
    <row r="786" spans="1:29" ht="12.75">
      <c r="A786" s="43"/>
      <c r="B786" s="43"/>
      <c r="C786" s="43"/>
      <c r="D786" s="43"/>
      <c r="E786" s="43"/>
      <c r="F786" s="43"/>
      <c r="G786" s="43"/>
      <c r="H786" s="43"/>
      <c r="I786" s="43"/>
      <c r="J786" s="44"/>
      <c r="K786" s="43"/>
      <c r="L786" s="43"/>
      <c r="M786" s="43"/>
      <c r="N786" s="43"/>
      <c r="O786" s="43"/>
      <c r="P786" s="43"/>
      <c r="Q786" s="43"/>
      <c r="R786" s="43"/>
      <c r="S786" s="43"/>
      <c r="T786" s="43"/>
      <c r="U786" s="43"/>
      <c r="V786" s="43"/>
      <c r="W786" s="43"/>
      <c r="X786" s="43"/>
      <c r="Y786" s="43"/>
      <c r="Z786" s="43"/>
      <c r="AA786" s="43"/>
      <c r="AB786" s="43"/>
      <c r="AC786" s="43"/>
    </row>
    <row r="787" spans="1:29" ht="12.75">
      <c r="A787" s="43"/>
      <c r="B787" s="43"/>
      <c r="C787" s="43"/>
      <c r="D787" s="43"/>
      <c r="E787" s="43"/>
      <c r="F787" s="43"/>
      <c r="G787" s="43"/>
      <c r="H787" s="43"/>
      <c r="I787" s="43"/>
      <c r="J787" s="44"/>
      <c r="K787" s="43"/>
      <c r="L787" s="43"/>
      <c r="M787" s="43"/>
      <c r="N787" s="43"/>
      <c r="O787" s="43"/>
      <c r="P787" s="43"/>
      <c r="Q787" s="43"/>
      <c r="R787" s="43"/>
      <c r="S787" s="43"/>
      <c r="T787" s="43"/>
      <c r="U787" s="43"/>
      <c r="V787" s="43"/>
      <c r="W787" s="43"/>
      <c r="X787" s="43"/>
      <c r="Y787" s="43"/>
      <c r="Z787" s="43"/>
      <c r="AA787" s="43"/>
      <c r="AB787" s="43"/>
      <c r="AC787" s="43"/>
    </row>
    <row r="788" spans="1:29" ht="12.75">
      <c r="A788" s="43"/>
      <c r="B788" s="43"/>
      <c r="C788" s="43"/>
      <c r="D788" s="43"/>
      <c r="E788" s="43"/>
      <c r="F788" s="43"/>
      <c r="G788" s="43"/>
      <c r="H788" s="43"/>
      <c r="I788" s="43"/>
      <c r="J788" s="44"/>
      <c r="K788" s="43"/>
      <c r="L788" s="43"/>
      <c r="M788" s="43"/>
      <c r="N788" s="43"/>
      <c r="O788" s="43"/>
      <c r="P788" s="43"/>
      <c r="Q788" s="43"/>
      <c r="R788" s="43"/>
      <c r="S788" s="43"/>
      <c r="T788" s="43"/>
      <c r="U788" s="43"/>
      <c r="V788" s="43"/>
      <c r="W788" s="43"/>
      <c r="X788" s="43"/>
      <c r="Y788" s="43"/>
      <c r="Z788" s="43"/>
      <c r="AA788" s="43"/>
      <c r="AB788" s="43"/>
      <c r="AC788" s="43"/>
    </row>
    <row r="789" spans="1:29" ht="12.75">
      <c r="A789" s="43"/>
      <c r="B789" s="43"/>
      <c r="C789" s="43"/>
      <c r="D789" s="43"/>
      <c r="E789" s="43"/>
      <c r="F789" s="43"/>
      <c r="G789" s="43"/>
      <c r="H789" s="43"/>
      <c r="I789" s="43"/>
      <c r="J789" s="44"/>
      <c r="K789" s="43"/>
      <c r="L789" s="43"/>
      <c r="M789" s="43"/>
      <c r="N789" s="43"/>
      <c r="O789" s="43"/>
      <c r="P789" s="43"/>
      <c r="Q789" s="43"/>
      <c r="R789" s="43"/>
      <c r="S789" s="43"/>
      <c r="T789" s="43"/>
      <c r="U789" s="43"/>
      <c r="V789" s="43"/>
      <c r="W789" s="43"/>
      <c r="X789" s="43"/>
      <c r="Y789" s="43"/>
      <c r="Z789" s="43"/>
      <c r="AA789" s="43"/>
      <c r="AB789" s="43"/>
      <c r="AC789" s="43"/>
    </row>
    <row r="790" spans="1:29" ht="12.75">
      <c r="A790" s="43"/>
      <c r="B790" s="43"/>
      <c r="C790" s="43"/>
      <c r="D790" s="43"/>
      <c r="E790" s="43"/>
      <c r="F790" s="43"/>
      <c r="G790" s="43"/>
      <c r="H790" s="43"/>
      <c r="I790" s="43"/>
      <c r="J790" s="44"/>
      <c r="K790" s="43"/>
      <c r="L790" s="43"/>
      <c r="M790" s="43"/>
      <c r="N790" s="43"/>
      <c r="O790" s="43"/>
      <c r="P790" s="43"/>
      <c r="Q790" s="43"/>
      <c r="R790" s="43"/>
      <c r="S790" s="43"/>
      <c r="T790" s="43"/>
      <c r="U790" s="43"/>
      <c r="V790" s="43"/>
      <c r="W790" s="43"/>
      <c r="X790" s="43"/>
      <c r="Y790" s="43"/>
      <c r="Z790" s="43"/>
      <c r="AA790" s="43"/>
      <c r="AB790" s="43"/>
      <c r="AC790" s="43"/>
    </row>
    <row r="791" spans="1:29" ht="12.75">
      <c r="A791" s="43"/>
      <c r="B791" s="43"/>
      <c r="C791" s="43"/>
      <c r="D791" s="43"/>
      <c r="E791" s="43"/>
      <c r="F791" s="43"/>
      <c r="G791" s="43"/>
      <c r="H791" s="43"/>
      <c r="I791" s="43"/>
      <c r="J791" s="44"/>
      <c r="K791" s="43"/>
      <c r="L791" s="43"/>
      <c r="M791" s="43"/>
      <c r="N791" s="43"/>
      <c r="O791" s="43"/>
      <c r="P791" s="43"/>
      <c r="Q791" s="43"/>
      <c r="R791" s="43"/>
      <c r="S791" s="43"/>
      <c r="T791" s="43"/>
      <c r="U791" s="43"/>
      <c r="V791" s="43"/>
      <c r="W791" s="43"/>
      <c r="X791" s="43"/>
      <c r="Y791" s="43"/>
      <c r="Z791" s="43"/>
      <c r="AA791" s="43"/>
      <c r="AB791" s="43"/>
      <c r="AC791" s="43"/>
    </row>
    <row r="792" spans="1:29" ht="12.75">
      <c r="A792" s="43"/>
      <c r="B792" s="43"/>
      <c r="C792" s="43"/>
      <c r="D792" s="43"/>
      <c r="E792" s="43"/>
      <c r="F792" s="43"/>
      <c r="G792" s="43"/>
      <c r="H792" s="43"/>
      <c r="I792" s="43"/>
      <c r="J792" s="44"/>
      <c r="K792" s="43"/>
      <c r="L792" s="43"/>
      <c r="M792" s="43"/>
      <c r="N792" s="43"/>
      <c r="O792" s="43"/>
      <c r="P792" s="43"/>
      <c r="Q792" s="43"/>
      <c r="R792" s="43"/>
      <c r="S792" s="43"/>
      <c r="T792" s="43"/>
      <c r="U792" s="43"/>
      <c r="V792" s="43"/>
      <c r="W792" s="43"/>
      <c r="X792" s="43"/>
      <c r="Y792" s="43"/>
      <c r="Z792" s="43"/>
      <c r="AA792" s="43"/>
      <c r="AB792" s="43"/>
      <c r="AC792" s="43"/>
    </row>
    <row r="793" spans="1:29" ht="12.75">
      <c r="A793" s="43"/>
      <c r="B793" s="43"/>
      <c r="C793" s="43"/>
      <c r="D793" s="43"/>
      <c r="E793" s="43"/>
      <c r="F793" s="43"/>
      <c r="G793" s="43"/>
      <c r="H793" s="43"/>
      <c r="I793" s="43"/>
      <c r="J793" s="44"/>
      <c r="K793" s="43"/>
      <c r="L793" s="43"/>
      <c r="M793" s="43"/>
      <c r="N793" s="43"/>
      <c r="O793" s="43"/>
      <c r="P793" s="43"/>
      <c r="Q793" s="43"/>
      <c r="R793" s="43"/>
      <c r="S793" s="43"/>
      <c r="T793" s="43"/>
      <c r="U793" s="43"/>
      <c r="V793" s="43"/>
      <c r="W793" s="43"/>
      <c r="X793" s="43"/>
      <c r="Y793" s="43"/>
      <c r="Z793" s="43"/>
      <c r="AA793" s="43"/>
      <c r="AB793" s="43"/>
      <c r="AC793" s="43"/>
    </row>
    <row r="794" spans="1:29" ht="12.75">
      <c r="A794" s="43"/>
      <c r="B794" s="43"/>
      <c r="C794" s="43"/>
      <c r="D794" s="43"/>
      <c r="E794" s="43"/>
      <c r="F794" s="43"/>
      <c r="G794" s="43"/>
      <c r="H794" s="43"/>
      <c r="I794" s="43"/>
      <c r="J794" s="44"/>
      <c r="K794" s="43"/>
      <c r="L794" s="43"/>
      <c r="M794" s="43"/>
      <c r="N794" s="43"/>
      <c r="O794" s="43"/>
      <c r="P794" s="43"/>
      <c r="Q794" s="43"/>
      <c r="R794" s="43"/>
      <c r="S794" s="43"/>
      <c r="T794" s="43"/>
      <c r="U794" s="43"/>
      <c r="V794" s="43"/>
      <c r="W794" s="43"/>
      <c r="X794" s="43"/>
      <c r="Y794" s="43"/>
      <c r="Z794" s="43"/>
      <c r="AA794" s="43"/>
      <c r="AB794" s="43"/>
      <c r="AC794" s="43"/>
    </row>
    <row r="795" spans="1:29" ht="12.75">
      <c r="A795" s="43"/>
      <c r="B795" s="43"/>
      <c r="C795" s="43"/>
      <c r="D795" s="43"/>
      <c r="E795" s="43"/>
      <c r="F795" s="43"/>
      <c r="G795" s="43"/>
      <c r="H795" s="43"/>
      <c r="I795" s="43"/>
      <c r="J795" s="44"/>
      <c r="K795" s="43"/>
      <c r="L795" s="43"/>
      <c r="M795" s="43"/>
      <c r="N795" s="43"/>
      <c r="O795" s="43"/>
      <c r="P795" s="43"/>
      <c r="Q795" s="43"/>
      <c r="R795" s="43"/>
      <c r="S795" s="43"/>
      <c r="T795" s="43"/>
      <c r="U795" s="43"/>
      <c r="V795" s="43"/>
      <c r="W795" s="43"/>
      <c r="X795" s="43"/>
      <c r="Y795" s="43"/>
      <c r="Z795" s="43"/>
      <c r="AA795" s="43"/>
      <c r="AB795" s="43"/>
      <c r="AC795" s="43"/>
    </row>
    <row r="796" spans="1:29" ht="12.75">
      <c r="A796" s="43"/>
      <c r="B796" s="43"/>
      <c r="C796" s="43"/>
      <c r="D796" s="43"/>
      <c r="E796" s="43"/>
      <c r="F796" s="43"/>
      <c r="G796" s="43"/>
      <c r="H796" s="43"/>
      <c r="I796" s="43"/>
      <c r="J796" s="44"/>
      <c r="K796" s="43"/>
      <c r="L796" s="43"/>
      <c r="M796" s="43"/>
      <c r="N796" s="43"/>
      <c r="O796" s="43"/>
      <c r="P796" s="43"/>
      <c r="Q796" s="43"/>
      <c r="R796" s="43"/>
      <c r="S796" s="43"/>
      <c r="T796" s="43"/>
      <c r="U796" s="43"/>
      <c r="V796" s="43"/>
      <c r="W796" s="43"/>
      <c r="X796" s="43"/>
      <c r="Y796" s="43"/>
      <c r="Z796" s="43"/>
      <c r="AA796" s="43"/>
      <c r="AB796" s="43"/>
      <c r="AC796" s="43"/>
    </row>
    <row r="797" spans="1:29" ht="12.75">
      <c r="A797" s="43"/>
      <c r="B797" s="43"/>
      <c r="C797" s="43"/>
      <c r="D797" s="43"/>
      <c r="E797" s="43"/>
      <c r="F797" s="43"/>
      <c r="G797" s="43"/>
      <c r="H797" s="43"/>
      <c r="I797" s="43"/>
      <c r="J797" s="44"/>
      <c r="K797" s="43"/>
      <c r="L797" s="43"/>
      <c r="M797" s="43"/>
      <c r="N797" s="43"/>
      <c r="O797" s="43"/>
      <c r="P797" s="43"/>
      <c r="Q797" s="43"/>
      <c r="R797" s="43"/>
      <c r="S797" s="43"/>
      <c r="T797" s="43"/>
      <c r="U797" s="43"/>
      <c r="V797" s="43"/>
      <c r="W797" s="43"/>
      <c r="X797" s="43"/>
      <c r="Y797" s="43"/>
      <c r="Z797" s="43"/>
      <c r="AA797" s="43"/>
      <c r="AB797" s="43"/>
      <c r="AC797" s="43"/>
    </row>
    <row r="798" spans="1:29" ht="12.75">
      <c r="A798" s="43"/>
      <c r="B798" s="43"/>
      <c r="C798" s="43"/>
      <c r="D798" s="43"/>
      <c r="E798" s="43"/>
      <c r="F798" s="43"/>
      <c r="G798" s="43"/>
      <c r="H798" s="43"/>
      <c r="I798" s="43"/>
      <c r="J798" s="44"/>
      <c r="K798" s="43"/>
      <c r="L798" s="43"/>
      <c r="M798" s="43"/>
      <c r="N798" s="43"/>
      <c r="O798" s="43"/>
      <c r="P798" s="43"/>
      <c r="Q798" s="43"/>
      <c r="R798" s="43"/>
      <c r="S798" s="43"/>
      <c r="T798" s="43"/>
      <c r="U798" s="43"/>
      <c r="V798" s="43"/>
      <c r="W798" s="43"/>
      <c r="X798" s="43"/>
      <c r="Y798" s="43"/>
      <c r="Z798" s="43"/>
      <c r="AA798" s="43"/>
      <c r="AB798" s="43"/>
      <c r="AC798" s="43"/>
    </row>
    <row r="799" spans="1:29" ht="12.75">
      <c r="A799" s="43"/>
      <c r="B799" s="43"/>
      <c r="C799" s="43"/>
      <c r="D799" s="43"/>
      <c r="E799" s="43"/>
      <c r="F799" s="43"/>
      <c r="G799" s="43"/>
      <c r="H799" s="43"/>
      <c r="I799" s="43"/>
      <c r="J799" s="44"/>
      <c r="K799" s="43"/>
      <c r="L799" s="43"/>
      <c r="M799" s="43"/>
      <c r="N799" s="43"/>
      <c r="O799" s="43"/>
      <c r="P799" s="43"/>
      <c r="Q799" s="43"/>
      <c r="R799" s="43"/>
      <c r="S799" s="43"/>
      <c r="T799" s="43"/>
      <c r="U799" s="43"/>
      <c r="V799" s="43"/>
      <c r="W799" s="43"/>
      <c r="X799" s="43"/>
      <c r="Y799" s="43"/>
      <c r="Z799" s="43"/>
      <c r="AA799" s="43"/>
      <c r="AB799" s="43"/>
      <c r="AC799" s="43"/>
    </row>
    <row r="800" spans="1:29" ht="12.75">
      <c r="A800" s="43"/>
      <c r="B800" s="43"/>
      <c r="C800" s="43"/>
      <c r="D800" s="43"/>
      <c r="E800" s="43"/>
      <c r="F800" s="43"/>
      <c r="G800" s="43"/>
      <c r="H800" s="43"/>
      <c r="I800" s="43"/>
      <c r="J800" s="44"/>
      <c r="K800" s="43"/>
      <c r="L800" s="43"/>
      <c r="M800" s="43"/>
      <c r="N800" s="43"/>
      <c r="O800" s="43"/>
      <c r="P800" s="43"/>
      <c r="Q800" s="43"/>
      <c r="R800" s="43"/>
      <c r="S800" s="43"/>
      <c r="T800" s="43"/>
      <c r="U800" s="43"/>
      <c r="V800" s="43"/>
      <c r="W800" s="43"/>
      <c r="X800" s="43"/>
      <c r="Y800" s="43"/>
      <c r="Z800" s="43"/>
      <c r="AA800" s="43"/>
      <c r="AB800" s="43"/>
      <c r="AC800" s="43"/>
    </row>
    <row r="801" spans="1:29" ht="12.75">
      <c r="A801" s="43"/>
      <c r="B801" s="43"/>
      <c r="C801" s="43"/>
      <c r="D801" s="43"/>
      <c r="E801" s="43"/>
      <c r="F801" s="43"/>
      <c r="G801" s="43"/>
      <c r="H801" s="43"/>
      <c r="I801" s="43"/>
      <c r="J801" s="44"/>
      <c r="K801" s="43"/>
      <c r="L801" s="43"/>
      <c r="M801" s="43"/>
      <c r="N801" s="43"/>
      <c r="O801" s="43"/>
      <c r="P801" s="43"/>
      <c r="Q801" s="43"/>
      <c r="R801" s="43"/>
      <c r="S801" s="43"/>
      <c r="T801" s="43"/>
      <c r="U801" s="43"/>
      <c r="V801" s="43"/>
      <c r="W801" s="43"/>
      <c r="X801" s="43"/>
      <c r="Y801" s="43"/>
      <c r="Z801" s="43"/>
      <c r="AA801" s="43"/>
      <c r="AB801" s="43"/>
      <c r="AC801" s="43"/>
    </row>
    <row r="802" spans="1:29" ht="12.75">
      <c r="A802" s="43"/>
      <c r="B802" s="43"/>
      <c r="C802" s="43"/>
      <c r="D802" s="43"/>
      <c r="E802" s="43"/>
      <c r="F802" s="43"/>
      <c r="G802" s="43"/>
      <c r="H802" s="43"/>
      <c r="I802" s="43"/>
      <c r="J802" s="44"/>
      <c r="K802" s="43"/>
      <c r="L802" s="43"/>
      <c r="M802" s="43"/>
      <c r="N802" s="43"/>
      <c r="O802" s="43"/>
      <c r="P802" s="43"/>
      <c r="Q802" s="43"/>
      <c r="R802" s="43"/>
      <c r="S802" s="43"/>
      <c r="T802" s="43"/>
      <c r="U802" s="43"/>
      <c r="V802" s="43"/>
      <c r="W802" s="43"/>
      <c r="X802" s="43"/>
      <c r="Y802" s="43"/>
      <c r="Z802" s="43"/>
      <c r="AA802" s="43"/>
      <c r="AB802" s="43"/>
      <c r="AC802" s="43"/>
    </row>
    <row r="803" spans="1:29" ht="12.75">
      <c r="A803" s="43"/>
      <c r="B803" s="43"/>
      <c r="C803" s="43"/>
      <c r="D803" s="43"/>
      <c r="E803" s="43"/>
      <c r="F803" s="43"/>
      <c r="G803" s="43"/>
      <c r="H803" s="43"/>
      <c r="I803" s="43"/>
      <c r="J803" s="44"/>
      <c r="K803" s="43"/>
      <c r="L803" s="43"/>
      <c r="M803" s="43"/>
      <c r="N803" s="43"/>
      <c r="O803" s="43"/>
      <c r="P803" s="43"/>
      <c r="Q803" s="43"/>
      <c r="R803" s="43"/>
      <c r="S803" s="43"/>
      <c r="T803" s="43"/>
      <c r="U803" s="43"/>
      <c r="V803" s="43"/>
      <c r="W803" s="43"/>
      <c r="X803" s="43"/>
      <c r="Y803" s="43"/>
      <c r="Z803" s="43"/>
      <c r="AA803" s="43"/>
      <c r="AB803" s="43"/>
      <c r="AC803" s="43"/>
    </row>
    <row r="804" spans="1:29" ht="12.75">
      <c r="A804" s="43"/>
      <c r="B804" s="43"/>
      <c r="C804" s="43"/>
      <c r="D804" s="43"/>
      <c r="E804" s="43"/>
      <c r="F804" s="43"/>
      <c r="G804" s="43"/>
      <c r="H804" s="43"/>
      <c r="I804" s="43"/>
      <c r="J804" s="44"/>
      <c r="K804" s="43"/>
      <c r="L804" s="43"/>
      <c r="M804" s="43"/>
      <c r="N804" s="43"/>
      <c r="O804" s="43"/>
      <c r="P804" s="43"/>
      <c r="Q804" s="43"/>
      <c r="R804" s="43"/>
      <c r="S804" s="43"/>
      <c r="T804" s="43"/>
      <c r="U804" s="43"/>
      <c r="V804" s="43"/>
      <c r="W804" s="43"/>
      <c r="X804" s="43"/>
      <c r="Y804" s="43"/>
      <c r="Z804" s="43"/>
      <c r="AA804" s="43"/>
      <c r="AB804" s="43"/>
      <c r="AC804" s="43"/>
    </row>
    <row r="805" spans="1:29" ht="12.75">
      <c r="A805" s="43"/>
      <c r="B805" s="43"/>
      <c r="C805" s="43"/>
      <c r="D805" s="43"/>
      <c r="E805" s="43"/>
      <c r="F805" s="43"/>
      <c r="G805" s="43"/>
      <c r="H805" s="43"/>
      <c r="I805" s="43"/>
      <c r="J805" s="44"/>
      <c r="K805" s="43"/>
      <c r="L805" s="43"/>
      <c r="M805" s="43"/>
      <c r="N805" s="43"/>
      <c r="O805" s="43"/>
      <c r="P805" s="43"/>
      <c r="Q805" s="43"/>
      <c r="R805" s="43"/>
      <c r="S805" s="43"/>
      <c r="T805" s="43"/>
      <c r="U805" s="43"/>
      <c r="V805" s="43"/>
      <c r="W805" s="43"/>
      <c r="X805" s="43"/>
      <c r="Y805" s="43"/>
      <c r="Z805" s="43"/>
      <c r="AA805" s="43"/>
      <c r="AB805" s="43"/>
      <c r="AC805" s="43"/>
    </row>
    <row r="806" spans="1:29" ht="12.75">
      <c r="A806" s="43"/>
      <c r="B806" s="43"/>
      <c r="C806" s="43"/>
      <c r="D806" s="43"/>
      <c r="E806" s="43"/>
      <c r="F806" s="43"/>
      <c r="G806" s="43"/>
      <c r="H806" s="43"/>
      <c r="I806" s="43"/>
      <c r="J806" s="44"/>
      <c r="K806" s="43"/>
      <c r="L806" s="43"/>
      <c r="M806" s="43"/>
      <c r="N806" s="43"/>
      <c r="O806" s="43"/>
      <c r="P806" s="43"/>
      <c r="Q806" s="43"/>
      <c r="R806" s="43"/>
      <c r="S806" s="43"/>
      <c r="T806" s="43"/>
      <c r="U806" s="43"/>
      <c r="V806" s="43"/>
      <c r="W806" s="43"/>
      <c r="X806" s="43"/>
      <c r="Y806" s="43"/>
      <c r="Z806" s="43"/>
      <c r="AA806" s="43"/>
      <c r="AB806" s="43"/>
      <c r="AC806" s="43"/>
    </row>
    <row r="807" spans="1:29" ht="12.75">
      <c r="A807" s="43"/>
      <c r="B807" s="43"/>
      <c r="C807" s="43"/>
      <c r="D807" s="43"/>
      <c r="E807" s="43"/>
      <c r="F807" s="43"/>
      <c r="G807" s="43"/>
      <c r="H807" s="43"/>
      <c r="I807" s="43"/>
      <c r="J807" s="44"/>
      <c r="K807" s="43"/>
      <c r="L807" s="43"/>
      <c r="M807" s="43"/>
      <c r="N807" s="43"/>
      <c r="O807" s="43"/>
      <c r="P807" s="43"/>
      <c r="Q807" s="43"/>
      <c r="R807" s="43"/>
      <c r="S807" s="43"/>
      <c r="T807" s="43"/>
      <c r="U807" s="43"/>
      <c r="V807" s="43"/>
      <c r="W807" s="43"/>
      <c r="X807" s="43"/>
      <c r="Y807" s="43"/>
      <c r="Z807" s="43"/>
      <c r="AA807" s="43"/>
      <c r="AB807" s="43"/>
      <c r="AC807" s="43"/>
    </row>
    <row r="808" spans="1:29" ht="12.75">
      <c r="A808" s="43"/>
      <c r="B808" s="43"/>
      <c r="C808" s="43"/>
      <c r="D808" s="43"/>
      <c r="E808" s="43"/>
      <c r="F808" s="43"/>
      <c r="G808" s="43"/>
      <c r="H808" s="43"/>
      <c r="I808" s="43"/>
      <c r="J808" s="44"/>
      <c r="K808" s="43"/>
      <c r="L808" s="43"/>
      <c r="M808" s="43"/>
      <c r="N808" s="43"/>
      <c r="O808" s="43"/>
      <c r="P808" s="43"/>
      <c r="Q808" s="43"/>
      <c r="R808" s="43"/>
      <c r="S808" s="43"/>
      <c r="T808" s="43"/>
      <c r="U808" s="43"/>
      <c r="V808" s="43"/>
      <c r="W808" s="43"/>
      <c r="X808" s="43"/>
      <c r="Y808" s="43"/>
      <c r="Z808" s="43"/>
      <c r="AA808" s="43"/>
      <c r="AB808" s="43"/>
      <c r="AC808" s="43"/>
    </row>
    <row r="809" spans="1:29" ht="12.75">
      <c r="A809" s="43"/>
      <c r="B809" s="43"/>
      <c r="C809" s="43"/>
      <c r="D809" s="43"/>
      <c r="E809" s="43"/>
      <c r="F809" s="43"/>
      <c r="G809" s="43"/>
      <c r="H809" s="43"/>
      <c r="I809" s="43"/>
      <c r="J809" s="44"/>
      <c r="K809" s="43"/>
      <c r="L809" s="43"/>
      <c r="M809" s="43"/>
      <c r="N809" s="43"/>
      <c r="O809" s="43"/>
      <c r="P809" s="43"/>
      <c r="Q809" s="43"/>
      <c r="R809" s="43"/>
      <c r="S809" s="43"/>
      <c r="T809" s="43"/>
      <c r="U809" s="43"/>
      <c r="V809" s="43"/>
      <c r="W809" s="43"/>
      <c r="X809" s="43"/>
      <c r="Y809" s="43"/>
      <c r="Z809" s="43"/>
      <c r="AA809" s="43"/>
      <c r="AB809" s="43"/>
      <c r="AC809" s="43"/>
    </row>
    <row r="810" spans="1:29" ht="12.75">
      <c r="A810" s="43"/>
      <c r="B810" s="43"/>
      <c r="C810" s="43"/>
      <c r="D810" s="43"/>
      <c r="E810" s="43"/>
      <c r="F810" s="43"/>
      <c r="G810" s="43"/>
      <c r="H810" s="43"/>
      <c r="I810" s="43"/>
      <c r="J810" s="44"/>
      <c r="K810" s="43"/>
      <c r="L810" s="43"/>
      <c r="M810" s="43"/>
      <c r="N810" s="43"/>
      <c r="O810" s="43"/>
      <c r="P810" s="43"/>
      <c r="Q810" s="43"/>
      <c r="R810" s="43"/>
      <c r="S810" s="43"/>
      <c r="T810" s="43"/>
      <c r="U810" s="43"/>
      <c r="V810" s="43"/>
      <c r="W810" s="43"/>
      <c r="X810" s="43"/>
      <c r="Y810" s="43"/>
      <c r="Z810" s="43"/>
      <c r="AA810" s="43"/>
      <c r="AB810" s="43"/>
      <c r="AC810" s="43"/>
    </row>
    <row r="811" spans="1:29" ht="12.75">
      <c r="A811" s="43"/>
      <c r="B811" s="43"/>
      <c r="C811" s="43"/>
      <c r="D811" s="43"/>
      <c r="E811" s="43"/>
      <c r="F811" s="43"/>
      <c r="G811" s="43"/>
      <c r="H811" s="43"/>
      <c r="I811" s="43"/>
      <c r="J811" s="44"/>
      <c r="K811" s="43"/>
      <c r="L811" s="43"/>
      <c r="M811" s="43"/>
      <c r="N811" s="43"/>
      <c r="O811" s="43"/>
      <c r="P811" s="43"/>
      <c r="Q811" s="43"/>
      <c r="R811" s="43"/>
      <c r="S811" s="43"/>
      <c r="T811" s="43"/>
      <c r="U811" s="43"/>
      <c r="V811" s="43"/>
      <c r="W811" s="43"/>
      <c r="X811" s="43"/>
      <c r="Y811" s="43"/>
      <c r="Z811" s="43"/>
      <c r="AA811" s="43"/>
      <c r="AB811" s="43"/>
      <c r="AC811" s="43"/>
    </row>
    <row r="812" spans="1:29" ht="12.75">
      <c r="A812" s="43"/>
      <c r="B812" s="43"/>
      <c r="C812" s="43"/>
      <c r="D812" s="43"/>
      <c r="E812" s="43"/>
      <c r="F812" s="43"/>
      <c r="G812" s="43"/>
      <c r="H812" s="43"/>
      <c r="I812" s="43"/>
      <c r="J812" s="44"/>
      <c r="K812" s="43"/>
      <c r="L812" s="43"/>
      <c r="M812" s="43"/>
      <c r="N812" s="43"/>
      <c r="O812" s="43"/>
      <c r="P812" s="43"/>
      <c r="Q812" s="43"/>
      <c r="R812" s="43"/>
      <c r="S812" s="43"/>
      <c r="T812" s="43"/>
      <c r="U812" s="43"/>
      <c r="V812" s="43"/>
      <c r="W812" s="43"/>
      <c r="X812" s="43"/>
      <c r="Y812" s="43"/>
      <c r="Z812" s="43"/>
      <c r="AA812" s="43"/>
      <c r="AB812" s="43"/>
      <c r="AC812" s="43"/>
    </row>
    <row r="813" spans="1:29" ht="12.75">
      <c r="A813" s="43"/>
      <c r="B813" s="43"/>
      <c r="C813" s="43"/>
      <c r="D813" s="43"/>
      <c r="E813" s="43"/>
      <c r="F813" s="43"/>
      <c r="G813" s="43"/>
      <c r="H813" s="43"/>
      <c r="I813" s="43"/>
      <c r="J813" s="44"/>
      <c r="K813" s="43"/>
      <c r="L813" s="43"/>
      <c r="M813" s="43"/>
      <c r="N813" s="43"/>
      <c r="O813" s="43"/>
      <c r="P813" s="43"/>
      <c r="Q813" s="43"/>
      <c r="R813" s="43"/>
      <c r="S813" s="43"/>
      <c r="T813" s="43"/>
      <c r="U813" s="43"/>
      <c r="V813" s="43"/>
      <c r="W813" s="43"/>
      <c r="X813" s="43"/>
      <c r="Y813" s="43"/>
      <c r="Z813" s="43"/>
      <c r="AA813" s="43"/>
      <c r="AB813" s="43"/>
      <c r="AC813" s="43"/>
    </row>
    <row r="814" spans="1:29" ht="12.75">
      <c r="A814" s="43"/>
      <c r="B814" s="43"/>
      <c r="C814" s="43"/>
      <c r="D814" s="43"/>
      <c r="E814" s="43"/>
      <c r="F814" s="43"/>
      <c r="G814" s="43"/>
      <c r="H814" s="43"/>
      <c r="I814" s="43"/>
      <c r="J814" s="44"/>
      <c r="K814" s="43"/>
      <c r="L814" s="43"/>
      <c r="M814" s="43"/>
      <c r="N814" s="43"/>
      <c r="O814" s="43"/>
      <c r="P814" s="43"/>
      <c r="Q814" s="43"/>
      <c r="R814" s="43"/>
      <c r="S814" s="43"/>
      <c r="T814" s="43"/>
      <c r="U814" s="43"/>
      <c r="V814" s="43"/>
      <c r="W814" s="43"/>
      <c r="X814" s="43"/>
      <c r="Y814" s="43"/>
      <c r="Z814" s="43"/>
      <c r="AA814" s="43"/>
      <c r="AB814" s="43"/>
      <c r="AC814" s="43"/>
    </row>
    <row r="815" spans="1:29" ht="12.75">
      <c r="A815" s="43"/>
      <c r="B815" s="43"/>
      <c r="C815" s="43"/>
      <c r="D815" s="43"/>
      <c r="E815" s="43"/>
      <c r="F815" s="43"/>
      <c r="G815" s="43"/>
      <c r="H815" s="43"/>
      <c r="I815" s="43"/>
      <c r="J815" s="44"/>
      <c r="K815" s="43"/>
      <c r="L815" s="43"/>
      <c r="M815" s="43"/>
      <c r="N815" s="43"/>
      <c r="O815" s="43"/>
      <c r="P815" s="43"/>
      <c r="Q815" s="43"/>
      <c r="R815" s="43"/>
      <c r="S815" s="43"/>
      <c r="T815" s="43"/>
      <c r="U815" s="43"/>
      <c r="V815" s="43"/>
      <c r="W815" s="43"/>
      <c r="X815" s="43"/>
      <c r="Y815" s="43"/>
      <c r="Z815" s="43"/>
      <c r="AA815" s="43"/>
      <c r="AB815" s="43"/>
      <c r="AC815" s="43"/>
    </row>
    <row r="816" spans="1:29" ht="12.75">
      <c r="A816" s="43"/>
      <c r="B816" s="43"/>
      <c r="C816" s="43"/>
      <c r="D816" s="43"/>
      <c r="E816" s="43"/>
      <c r="F816" s="43"/>
      <c r="G816" s="43"/>
      <c r="H816" s="43"/>
      <c r="I816" s="43"/>
      <c r="J816" s="44"/>
      <c r="K816" s="43"/>
      <c r="L816" s="43"/>
      <c r="M816" s="43"/>
      <c r="N816" s="43"/>
      <c r="O816" s="43"/>
      <c r="P816" s="43"/>
      <c r="Q816" s="43"/>
      <c r="R816" s="43"/>
      <c r="S816" s="43"/>
      <c r="T816" s="43"/>
      <c r="U816" s="43"/>
      <c r="V816" s="43"/>
      <c r="W816" s="43"/>
      <c r="X816" s="43"/>
      <c r="Y816" s="43"/>
      <c r="Z816" s="43"/>
      <c r="AA816" s="43"/>
      <c r="AB816" s="43"/>
      <c r="AC816" s="43"/>
    </row>
    <row r="817" spans="1:29" ht="12.75">
      <c r="A817" s="43"/>
      <c r="B817" s="43"/>
      <c r="C817" s="43"/>
      <c r="D817" s="43"/>
      <c r="E817" s="43"/>
      <c r="F817" s="43"/>
      <c r="G817" s="43"/>
      <c r="H817" s="43"/>
      <c r="I817" s="43"/>
      <c r="J817" s="44"/>
      <c r="K817" s="43"/>
      <c r="L817" s="43"/>
      <c r="M817" s="43"/>
      <c r="N817" s="43"/>
      <c r="O817" s="43"/>
      <c r="P817" s="43"/>
      <c r="Q817" s="43"/>
      <c r="R817" s="43"/>
      <c r="S817" s="43"/>
      <c r="T817" s="43"/>
      <c r="U817" s="43"/>
      <c r="V817" s="43"/>
      <c r="W817" s="43"/>
      <c r="X817" s="43"/>
      <c r="Y817" s="43"/>
      <c r="Z817" s="43"/>
      <c r="AA817" s="43"/>
      <c r="AB817" s="43"/>
      <c r="AC817" s="43"/>
    </row>
    <row r="818" spans="1:29" ht="12.75">
      <c r="A818" s="43"/>
      <c r="B818" s="43"/>
      <c r="C818" s="43"/>
      <c r="D818" s="43"/>
      <c r="E818" s="43"/>
      <c r="F818" s="43"/>
      <c r="G818" s="43"/>
      <c r="H818" s="43"/>
      <c r="I818" s="43"/>
      <c r="J818" s="44"/>
      <c r="K818" s="43"/>
      <c r="L818" s="43"/>
      <c r="M818" s="43"/>
      <c r="N818" s="43"/>
      <c r="O818" s="43"/>
      <c r="P818" s="43"/>
      <c r="Q818" s="43"/>
      <c r="R818" s="43"/>
      <c r="S818" s="43"/>
      <c r="T818" s="43"/>
      <c r="U818" s="43"/>
      <c r="V818" s="43"/>
      <c r="W818" s="43"/>
      <c r="X818" s="43"/>
      <c r="Y818" s="43"/>
      <c r="Z818" s="43"/>
      <c r="AA818" s="43"/>
      <c r="AB818" s="43"/>
      <c r="AC818" s="43"/>
    </row>
    <row r="819" spans="1:29" ht="12.75">
      <c r="A819" s="43"/>
      <c r="B819" s="43"/>
      <c r="C819" s="43"/>
      <c r="D819" s="43"/>
      <c r="E819" s="43"/>
      <c r="F819" s="43"/>
      <c r="G819" s="43"/>
      <c r="H819" s="43"/>
      <c r="I819" s="43"/>
      <c r="J819" s="44"/>
      <c r="K819" s="43"/>
      <c r="L819" s="43"/>
      <c r="M819" s="43"/>
      <c r="N819" s="43"/>
      <c r="O819" s="43"/>
      <c r="P819" s="43"/>
      <c r="Q819" s="43"/>
      <c r="R819" s="43"/>
      <c r="S819" s="43"/>
      <c r="T819" s="43"/>
      <c r="U819" s="43"/>
      <c r="V819" s="43"/>
      <c r="W819" s="43"/>
      <c r="X819" s="43"/>
      <c r="Y819" s="43"/>
      <c r="Z819" s="43"/>
      <c r="AA819" s="43"/>
      <c r="AB819" s="43"/>
      <c r="AC819" s="43"/>
    </row>
    <row r="820" spans="1:29" ht="12.75">
      <c r="A820" s="43"/>
      <c r="B820" s="43"/>
      <c r="C820" s="43"/>
      <c r="D820" s="43"/>
      <c r="E820" s="43"/>
      <c r="F820" s="43"/>
      <c r="G820" s="43"/>
      <c r="H820" s="43"/>
      <c r="I820" s="43"/>
      <c r="J820" s="44"/>
      <c r="K820" s="43"/>
      <c r="L820" s="43"/>
      <c r="M820" s="43"/>
      <c r="N820" s="43"/>
      <c r="O820" s="43"/>
      <c r="P820" s="43"/>
      <c r="Q820" s="43"/>
      <c r="R820" s="43"/>
      <c r="S820" s="43"/>
      <c r="T820" s="43"/>
      <c r="U820" s="43"/>
      <c r="V820" s="43"/>
      <c r="W820" s="43"/>
      <c r="X820" s="43"/>
      <c r="Y820" s="43"/>
      <c r="Z820" s="43"/>
      <c r="AA820" s="43"/>
      <c r="AB820" s="43"/>
      <c r="AC820" s="43"/>
    </row>
    <row r="821" spans="1:29" ht="12.75">
      <c r="A821" s="43"/>
      <c r="B821" s="43"/>
      <c r="C821" s="43"/>
      <c r="D821" s="43"/>
      <c r="E821" s="43"/>
      <c r="F821" s="43"/>
      <c r="G821" s="43"/>
      <c r="H821" s="43"/>
      <c r="I821" s="43"/>
      <c r="J821" s="44"/>
      <c r="K821" s="43"/>
      <c r="L821" s="43"/>
      <c r="M821" s="43"/>
      <c r="N821" s="43"/>
      <c r="O821" s="43"/>
      <c r="P821" s="43"/>
      <c r="Q821" s="43"/>
      <c r="R821" s="43"/>
      <c r="S821" s="43"/>
      <c r="T821" s="43"/>
      <c r="U821" s="43"/>
      <c r="V821" s="43"/>
      <c r="W821" s="43"/>
      <c r="X821" s="43"/>
      <c r="Y821" s="43"/>
      <c r="Z821" s="43"/>
      <c r="AA821" s="43"/>
      <c r="AB821" s="43"/>
      <c r="AC821" s="43"/>
    </row>
    <row r="822" spans="1:29" ht="12.75">
      <c r="A822" s="43"/>
      <c r="B822" s="43"/>
      <c r="C822" s="43"/>
      <c r="D822" s="43"/>
      <c r="E822" s="43"/>
      <c r="F822" s="43"/>
      <c r="G822" s="43"/>
      <c r="H822" s="43"/>
      <c r="I822" s="43"/>
      <c r="J822" s="44"/>
      <c r="K822" s="43"/>
      <c r="L822" s="43"/>
      <c r="M822" s="43"/>
      <c r="N822" s="43"/>
      <c r="O822" s="43"/>
      <c r="P822" s="43"/>
      <c r="Q822" s="43"/>
      <c r="R822" s="43"/>
      <c r="S822" s="43"/>
      <c r="T822" s="43"/>
      <c r="U822" s="43"/>
      <c r="V822" s="43"/>
      <c r="W822" s="43"/>
      <c r="X822" s="43"/>
      <c r="Y822" s="43"/>
      <c r="Z822" s="43"/>
      <c r="AA822" s="43"/>
      <c r="AB822" s="43"/>
      <c r="AC822" s="43"/>
    </row>
    <row r="823" spans="1:29" ht="12.75">
      <c r="A823" s="43"/>
      <c r="B823" s="43"/>
      <c r="C823" s="43"/>
      <c r="D823" s="43"/>
      <c r="E823" s="43"/>
      <c r="F823" s="43"/>
      <c r="G823" s="43"/>
      <c r="H823" s="43"/>
      <c r="I823" s="43"/>
      <c r="J823" s="44"/>
      <c r="K823" s="43"/>
      <c r="L823" s="43"/>
      <c r="M823" s="43"/>
      <c r="N823" s="43"/>
      <c r="O823" s="43"/>
      <c r="P823" s="43"/>
      <c r="Q823" s="43"/>
      <c r="R823" s="43"/>
      <c r="S823" s="43"/>
      <c r="T823" s="43"/>
      <c r="U823" s="43"/>
      <c r="V823" s="43"/>
      <c r="W823" s="43"/>
      <c r="X823" s="43"/>
      <c r="Y823" s="43"/>
      <c r="Z823" s="43"/>
      <c r="AA823" s="43"/>
      <c r="AB823" s="43"/>
      <c r="AC823" s="43"/>
    </row>
    <row r="824" spans="1:29" ht="12.75">
      <c r="A824" s="43"/>
      <c r="B824" s="43"/>
      <c r="C824" s="43"/>
      <c r="D824" s="43"/>
      <c r="E824" s="43"/>
      <c r="F824" s="43"/>
      <c r="G824" s="43"/>
      <c r="H824" s="43"/>
      <c r="I824" s="43"/>
      <c r="J824" s="44"/>
      <c r="K824" s="43"/>
      <c r="L824" s="43"/>
      <c r="M824" s="43"/>
      <c r="N824" s="43"/>
      <c r="O824" s="43"/>
      <c r="P824" s="43"/>
      <c r="Q824" s="43"/>
      <c r="R824" s="43"/>
      <c r="S824" s="43"/>
      <c r="T824" s="43"/>
      <c r="U824" s="43"/>
      <c r="V824" s="43"/>
      <c r="W824" s="43"/>
      <c r="X824" s="43"/>
      <c r="Y824" s="43"/>
      <c r="Z824" s="43"/>
      <c r="AA824" s="43"/>
      <c r="AB824" s="43"/>
      <c r="AC824" s="43"/>
    </row>
    <row r="825" spans="1:29" ht="12.75">
      <c r="A825" s="43"/>
      <c r="B825" s="43"/>
      <c r="C825" s="43"/>
      <c r="D825" s="43"/>
      <c r="E825" s="43"/>
      <c r="F825" s="43"/>
      <c r="G825" s="43"/>
      <c r="H825" s="43"/>
      <c r="I825" s="43"/>
      <c r="J825" s="44"/>
      <c r="K825" s="43"/>
      <c r="L825" s="43"/>
      <c r="M825" s="43"/>
      <c r="N825" s="43"/>
      <c r="O825" s="43"/>
      <c r="P825" s="43"/>
      <c r="Q825" s="43"/>
      <c r="R825" s="43"/>
      <c r="S825" s="43"/>
      <c r="T825" s="43"/>
      <c r="U825" s="43"/>
      <c r="V825" s="43"/>
      <c r="W825" s="43"/>
      <c r="X825" s="43"/>
      <c r="Y825" s="43"/>
      <c r="Z825" s="43"/>
      <c r="AA825" s="43"/>
      <c r="AB825" s="43"/>
      <c r="AC825" s="43"/>
    </row>
    <row r="826" spans="1:29" ht="12.75">
      <c r="A826" s="43"/>
      <c r="B826" s="43"/>
      <c r="C826" s="43"/>
      <c r="D826" s="43"/>
      <c r="E826" s="43"/>
      <c r="F826" s="43"/>
      <c r="G826" s="43"/>
      <c r="H826" s="43"/>
      <c r="I826" s="43"/>
      <c r="J826" s="44"/>
      <c r="K826" s="43"/>
      <c r="L826" s="43"/>
      <c r="M826" s="43"/>
      <c r="N826" s="43"/>
      <c r="O826" s="43"/>
      <c r="P826" s="43"/>
      <c r="Q826" s="43"/>
      <c r="R826" s="43"/>
      <c r="S826" s="43"/>
      <c r="T826" s="43"/>
      <c r="U826" s="43"/>
      <c r="V826" s="43"/>
      <c r="W826" s="43"/>
      <c r="X826" s="43"/>
      <c r="Y826" s="43"/>
      <c r="Z826" s="43"/>
      <c r="AA826" s="43"/>
      <c r="AB826" s="43"/>
      <c r="AC826" s="43"/>
    </row>
    <row r="827" spans="1:29" ht="12.75">
      <c r="A827" s="43"/>
      <c r="B827" s="43"/>
      <c r="C827" s="43"/>
      <c r="D827" s="43"/>
      <c r="E827" s="43"/>
      <c r="F827" s="43"/>
      <c r="G827" s="43"/>
      <c r="H827" s="43"/>
      <c r="I827" s="43"/>
      <c r="J827" s="44"/>
      <c r="K827" s="43"/>
      <c r="L827" s="43"/>
      <c r="M827" s="43"/>
      <c r="N827" s="43"/>
      <c r="O827" s="43"/>
      <c r="P827" s="43"/>
      <c r="Q827" s="43"/>
      <c r="R827" s="43"/>
      <c r="S827" s="43"/>
      <c r="T827" s="43"/>
      <c r="U827" s="43"/>
      <c r="V827" s="43"/>
      <c r="W827" s="43"/>
      <c r="X827" s="43"/>
      <c r="Y827" s="43"/>
      <c r="Z827" s="43"/>
      <c r="AA827" s="43"/>
      <c r="AB827" s="43"/>
      <c r="AC827" s="43"/>
    </row>
    <row r="828" spans="1:29" ht="12.75">
      <c r="A828" s="43"/>
      <c r="B828" s="43"/>
      <c r="C828" s="43"/>
      <c r="D828" s="43"/>
      <c r="E828" s="43"/>
      <c r="F828" s="43"/>
      <c r="G828" s="43"/>
      <c r="H828" s="43"/>
      <c r="I828" s="43"/>
      <c r="J828" s="44"/>
      <c r="K828" s="43"/>
      <c r="L828" s="43"/>
      <c r="M828" s="43"/>
      <c r="N828" s="43"/>
      <c r="O828" s="43"/>
      <c r="P828" s="43"/>
      <c r="Q828" s="43"/>
      <c r="R828" s="43"/>
      <c r="S828" s="43"/>
      <c r="T828" s="43"/>
      <c r="U828" s="43"/>
      <c r="V828" s="43"/>
      <c r="W828" s="43"/>
      <c r="X828" s="43"/>
      <c r="Y828" s="43"/>
      <c r="Z828" s="43"/>
      <c r="AA828" s="43"/>
      <c r="AB828" s="43"/>
      <c r="AC828" s="43"/>
    </row>
    <row r="829" spans="1:29" ht="12.75">
      <c r="A829" s="43"/>
      <c r="B829" s="43"/>
      <c r="C829" s="43"/>
      <c r="D829" s="43"/>
      <c r="E829" s="43"/>
      <c r="F829" s="43"/>
      <c r="G829" s="43"/>
      <c r="H829" s="43"/>
      <c r="I829" s="43"/>
      <c r="J829" s="44"/>
      <c r="K829" s="43"/>
      <c r="L829" s="43"/>
      <c r="M829" s="43"/>
      <c r="N829" s="43"/>
      <c r="O829" s="43"/>
      <c r="P829" s="43"/>
      <c r="Q829" s="43"/>
      <c r="R829" s="43"/>
      <c r="S829" s="43"/>
      <c r="T829" s="43"/>
      <c r="U829" s="43"/>
      <c r="V829" s="43"/>
      <c r="W829" s="43"/>
      <c r="X829" s="43"/>
      <c r="Y829" s="43"/>
      <c r="Z829" s="43"/>
      <c r="AA829" s="43"/>
      <c r="AB829" s="43"/>
      <c r="AC829" s="43"/>
    </row>
    <row r="830" spans="1:29" ht="12.75">
      <c r="A830" s="43"/>
      <c r="B830" s="43"/>
      <c r="C830" s="43"/>
      <c r="D830" s="43"/>
      <c r="E830" s="43"/>
      <c r="F830" s="43"/>
      <c r="G830" s="43"/>
      <c r="H830" s="43"/>
      <c r="I830" s="43"/>
      <c r="J830" s="44"/>
      <c r="K830" s="43"/>
      <c r="L830" s="43"/>
      <c r="M830" s="43"/>
      <c r="N830" s="43"/>
      <c r="O830" s="43"/>
      <c r="P830" s="43"/>
      <c r="Q830" s="43"/>
      <c r="R830" s="43"/>
      <c r="S830" s="43"/>
      <c r="T830" s="43"/>
      <c r="U830" s="43"/>
      <c r="V830" s="43"/>
      <c r="W830" s="43"/>
      <c r="X830" s="43"/>
      <c r="Y830" s="43"/>
      <c r="Z830" s="43"/>
      <c r="AA830" s="43"/>
      <c r="AB830" s="43"/>
      <c r="AC830" s="43"/>
    </row>
    <row r="831" spans="1:29" ht="12.75">
      <c r="A831" s="43"/>
      <c r="B831" s="43"/>
      <c r="C831" s="43"/>
      <c r="D831" s="43"/>
      <c r="E831" s="43"/>
      <c r="F831" s="43"/>
      <c r="G831" s="43"/>
      <c r="H831" s="43"/>
      <c r="I831" s="43"/>
      <c r="J831" s="44"/>
      <c r="K831" s="43"/>
      <c r="L831" s="43"/>
      <c r="M831" s="43"/>
      <c r="N831" s="43"/>
      <c r="O831" s="43"/>
      <c r="P831" s="43"/>
      <c r="Q831" s="43"/>
      <c r="R831" s="43"/>
      <c r="S831" s="43"/>
      <c r="T831" s="43"/>
      <c r="U831" s="43"/>
      <c r="V831" s="43"/>
      <c r="W831" s="43"/>
      <c r="X831" s="43"/>
      <c r="Y831" s="43"/>
      <c r="Z831" s="43"/>
      <c r="AA831" s="43"/>
      <c r="AB831" s="43"/>
      <c r="AC831" s="43"/>
    </row>
    <row r="832" spans="1:29" ht="12.75">
      <c r="A832" s="43"/>
      <c r="B832" s="43"/>
      <c r="C832" s="43"/>
      <c r="D832" s="43"/>
      <c r="E832" s="43"/>
      <c r="F832" s="43"/>
      <c r="G832" s="43"/>
      <c r="H832" s="43"/>
      <c r="I832" s="43"/>
      <c r="J832" s="44"/>
      <c r="K832" s="43"/>
      <c r="L832" s="43"/>
      <c r="M832" s="43"/>
      <c r="N832" s="43"/>
      <c r="O832" s="43"/>
      <c r="P832" s="43"/>
      <c r="Q832" s="43"/>
      <c r="R832" s="43"/>
      <c r="S832" s="43"/>
      <c r="T832" s="43"/>
      <c r="U832" s="43"/>
      <c r="V832" s="43"/>
      <c r="W832" s="43"/>
      <c r="X832" s="43"/>
      <c r="Y832" s="43"/>
      <c r="Z832" s="43"/>
      <c r="AA832" s="43"/>
      <c r="AB832" s="43"/>
      <c r="AC832" s="43"/>
    </row>
    <row r="833" spans="1:29" ht="12.75">
      <c r="A833" s="43"/>
      <c r="B833" s="43"/>
      <c r="C833" s="43"/>
      <c r="D833" s="43"/>
      <c r="E833" s="43"/>
      <c r="F833" s="43"/>
      <c r="G833" s="43"/>
      <c r="H833" s="43"/>
      <c r="I833" s="43"/>
      <c r="J833" s="44"/>
      <c r="K833" s="43"/>
      <c r="L833" s="43"/>
      <c r="M833" s="43"/>
      <c r="N833" s="43"/>
      <c r="O833" s="43"/>
      <c r="P833" s="43"/>
      <c r="Q833" s="43"/>
      <c r="R833" s="43"/>
      <c r="S833" s="43"/>
      <c r="T833" s="43"/>
      <c r="U833" s="43"/>
      <c r="V833" s="43"/>
      <c r="W833" s="43"/>
      <c r="X833" s="43"/>
      <c r="Y833" s="43"/>
      <c r="Z833" s="43"/>
      <c r="AA833" s="43"/>
      <c r="AB833" s="43"/>
      <c r="AC833" s="43"/>
    </row>
    <row r="834" spans="1:29" ht="12.75">
      <c r="A834" s="43"/>
      <c r="B834" s="43"/>
      <c r="C834" s="43"/>
      <c r="D834" s="43"/>
      <c r="E834" s="43"/>
      <c r="F834" s="43"/>
      <c r="G834" s="43"/>
      <c r="H834" s="43"/>
      <c r="I834" s="43"/>
      <c r="J834" s="44"/>
      <c r="K834" s="43"/>
      <c r="L834" s="43"/>
      <c r="M834" s="43"/>
      <c r="N834" s="43"/>
      <c r="O834" s="43"/>
      <c r="P834" s="43"/>
      <c r="Q834" s="43"/>
      <c r="R834" s="43"/>
      <c r="S834" s="43"/>
      <c r="T834" s="43"/>
      <c r="U834" s="43"/>
      <c r="V834" s="43"/>
      <c r="W834" s="43"/>
      <c r="X834" s="43"/>
      <c r="Y834" s="43"/>
      <c r="Z834" s="43"/>
      <c r="AA834" s="43"/>
      <c r="AB834" s="43"/>
      <c r="AC834" s="43"/>
    </row>
    <row r="835" spans="1:29" ht="12.75">
      <c r="A835" s="43"/>
      <c r="B835" s="43"/>
      <c r="C835" s="43"/>
      <c r="D835" s="43"/>
      <c r="E835" s="43"/>
      <c r="F835" s="43"/>
      <c r="G835" s="43"/>
      <c r="H835" s="43"/>
      <c r="I835" s="43"/>
      <c r="J835" s="44"/>
      <c r="K835" s="43"/>
      <c r="L835" s="43"/>
      <c r="M835" s="43"/>
      <c r="N835" s="43"/>
      <c r="O835" s="43"/>
      <c r="P835" s="43"/>
      <c r="Q835" s="43"/>
      <c r="R835" s="43"/>
      <c r="S835" s="43"/>
      <c r="T835" s="43"/>
      <c r="U835" s="43"/>
      <c r="V835" s="43"/>
      <c r="W835" s="43"/>
      <c r="X835" s="43"/>
      <c r="Y835" s="43"/>
      <c r="Z835" s="43"/>
      <c r="AA835" s="43"/>
      <c r="AB835" s="43"/>
      <c r="AC835" s="43"/>
    </row>
    <row r="836" spans="1:29" ht="12.75">
      <c r="A836" s="43"/>
      <c r="B836" s="43"/>
      <c r="C836" s="43"/>
      <c r="D836" s="43"/>
      <c r="E836" s="43"/>
      <c r="F836" s="43"/>
      <c r="G836" s="43"/>
      <c r="H836" s="43"/>
      <c r="I836" s="43"/>
      <c r="J836" s="44"/>
      <c r="K836" s="43"/>
      <c r="L836" s="43"/>
      <c r="M836" s="43"/>
      <c r="N836" s="43"/>
      <c r="O836" s="43"/>
      <c r="P836" s="43"/>
      <c r="Q836" s="43"/>
      <c r="R836" s="43"/>
      <c r="S836" s="43"/>
      <c r="T836" s="43"/>
      <c r="U836" s="43"/>
      <c r="V836" s="43"/>
      <c r="W836" s="43"/>
      <c r="X836" s="43"/>
      <c r="Y836" s="43"/>
      <c r="Z836" s="43"/>
      <c r="AA836" s="43"/>
      <c r="AB836" s="43"/>
      <c r="AC836" s="43"/>
    </row>
    <row r="837" spans="1:29" ht="12.75">
      <c r="A837" s="43"/>
      <c r="B837" s="43"/>
      <c r="C837" s="43"/>
      <c r="D837" s="43"/>
      <c r="E837" s="43"/>
      <c r="F837" s="43"/>
      <c r="G837" s="43"/>
      <c r="H837" s="43"/>
      <c r="I837" s="43"/>
      <c r="J837" s="44"/>
      <c r="K837" s="43"/>
      <c r="L837" s="43"/>
      <c r="M837" s="43"/>
      <c r="N837" s="43"/>
      <c r="O837" s="43"/>
      <c r="P837" s="43"/>
      <c r="Q837" s="43"/>
      <c r="R837" s="43"/>
      <c r="S837" s="43"/>
      <c r="T837" s="43"/>
      <c r="U837" s="43"/>
      <c r="V837" s="43"/>
      <c r="W837" s="43"/>
      <c r="X837" s="43"/>
      <c r="Y837" s="43"/>
      <c r="Z837" s="43"/>
      <c r="AA837" s="43"/>
      <c r="AB837" s="43"/>
      <c r="AC837" s="43"/>
    </row>
    <row r="838" spans="1:29" ht="12.75">
      <c r="A838" s="43"/>
      <c r="B838" s="43"/>
      <c r="C838" s="43"/>
      <c r="D838" s="43"/>
      <c r="E838" s="43"/>
      <c r="F838" s="43"/>
      <c r="G838" s="43"/>
      <c r="H838" s="43"/>
      <c r="I838" s="43"/>
      <c r="J838" s="44"/>
      <c r="K838" s="43"/>
      <c r="L838" s="43"/>
      <c r="M838" s="43"/>
      <c r="N838" s="43"/>
      <c r="O838" s="43"/>
      <c r="P838" s="43"/>
      <c r="Q838" s="43"/>
      <c r="R838" s="43"/>
      <c r="S838" s="43"/>
      <c r="T838" s="43"/>
      <c r="U838" s="43"/>
      <c r="V838" s="43"/>
      <c r="W838" s="43"/>
      <c r="X838" s="43"/>
      <c r="Y838" s="43"/>
      <c r="Z838" s="43"/>
      <c r="AA838" s="43"/>
      <c r="AB838" s="43"/>
      <c r="AC838" s="43"/>
    </row>
    <row r="839" spans="1:29" ht="12.75">
      <c r="A839" s="43"/>
      <c r="B839" s="43"/>
      <c r="C839" s="43"/>
      <c r="D839" s="43"/>
      <c r="E839" s="43"/>
      <c r="F839" s="43"/>
      <c r="G839" s="43"/>
      <c r="H839" s="43"/>
      <c r="I839" s="43"/>
      <c r="J839" s="44"/>
      <c r="K839" s="43"/>
      <c r="L839" s="43"/>
      <c r="M839" s="43"/>
      <c r="N839" s="43"/>
      <c r="O839" s="43"/>
      <c r="P839" s="43"/>
      <c r="Q839" s="43"/>
      <c r="R839" s="43"/>
      <c r="S839" s="43"/>
      <c r="T839" s="43"/>
      <c r="U839" s="43"/>
      <c r="V839" s="43"/>
      <c r="W839" s="43"/>
      <c r="X839" s="43"/>
      <c r="Y839" s="43"/>
      <c r="Z839" s="43"/>
      <c r="AA839" s="43"/>
      <c r="AB839" s="43"/>
      <c r="AC839" s="43"/>
    </row>
    <row r="840" spans="1:29" ht="12.75">
      <c r="A840" s="43"/>
      <c r="B840" s="43"/>
      <c r="C840" s="43"/>
      <c r="D840" s="43"/>
      <c r="E840" s="43"/>
      <c r="F840" s="43"/>
      <c r="G840" s="43"/>
      <c r="H840" s="43"/>
      <c r="I840" s="43"/>
      <c r="J840" s="44"/>
      <c r="K840" s="43"/>
      <c r="L840" s="43"/>
      <c r="M840" s="43"/>
      <c r="N840" s="43"/>
      <c r="O840" s="43"/>
      <c r="P840" s="43"/>
      <c r="Q840" s="43"/>
      <c r="R840" s="43"/>
      <c r="S840" s="43"/>
      <c r="T840" s="43"/>
      <c r="U840" s="43"/>
      <c r="V840" s="43"/>
      <c r="W840" s="43"/>
      <c r="X840" s="43"/>
      <c r="Y840" s="43"/>
      <c r="Z840" s="43"/>
      <c r="AA840" s="43"/>
      <c r="AB840" s="43"/>
      <c r="AC840" s="43"/>
    </row>
    <row r="841" spans="1:29" ht="12.75">
      <c r="A841" s="43"/>
      <c r="B841" s="43"/>
      <c r="C841" s="43"/>
      <c r="D841" s="43"/>
      <c r="E841" s="43"/>
      <c r="F841" s="43"/>
      <c r="G841" s="43"/>
      <c r="H841" s="43"/>
      <c r="I841" s="43"/>
      <c r="J841" s="44"/>
      <c r="K841" s="43"/>
      <c r="L841" s="43"/>
      <c r="M841" s="43"/>
      <c r="N841" s="43"/>
      <c r="O841" s="43"/>
      <c r="P841" s="43"/>
      <c r="Q841" s="43"/>
      <c r="R841" s="43"/>
      <c r="S841" s="43"/>
      <c r="T841" s="43"/>
      <c r="U841" s="43"/>
      <c r="V841" s="43"/>
      <c r="W841" s="43"/>
      <c r="X841" s="43"/>
      <c r="Y841" s="43"/>
      <c r="Z841" s="43"/>
      <c r="AA841" s="43"/>
      <c r="AB841" s="43"/>
      <c r="AC841" s="43"/>
    </row>
    <row r="842" spans="1:29" ht="12.75">
      <c r="A842" s="43"/>
      <c r="B842" s="43"/>
      <c r="C842" s="43"/>
      <c r="D842" s="43"/>
      <c r="E842" s="43"/>
      <c r="F842" s="43"/>
      <c r="G842" s="43"/>
      <c r="H842" s="43"/>
      <c r="I842" s="43"/>
      <c r="J842" s="44"/>
      <c r="K842" s="43"/>
      <c r="L842" s="43"/>
      <c r="M842" s="43"/>
      <c r="N842" s="43"/>
      <c r="O842" s="43"/>
      <c r="P842" s="43"/>
      <c r="Q842" s="43"/>
      <c r="R842" s="43"/>
      <c r="S842" s="43"/>
      <c r="T842" s="43"/>
      <c r="U842" s="43"/>
      <c r="V842" s="43"/>
      <c r="W842" s="43"/>
      <c r="X842" s="43"/>
      <c r="Y842" s="43"/>
      <c r="Z842" s="43"/>
      <c r="AA842" s="43"/>
      <c r="AB842" s="43"/>
      <c r="AC842" s="43"/>
    </row>
    <row r="843" spans="1:29" ht="12.75">
      <c r="A843" s="43"/>
      <c r="B843" s="43"/>
      <c r="C843" s="43"/>
      <c r="D843" s="43"/>
      <c r="E843" s="43"/>
      <c r="F843" s="43"/>
      <c r="G843" s="43"/>
      <c r="H843" s="43"/>
      <c r="I843" s="43"/>
      <c r="J843" s="44"/>
      <c r="K843" s="43"/>
      <c r="L843" s="43"/>
      <c r="M843" s="43"/>
      <c r="N843" s="43"/>
      <c r="O843" s="43"/>
      <c r="P843" s="43"/>
      <c r="Q843" s="43"/>
      <c r="R843" s="43"/>
      <c r="S843" s="43"/>
      <c r="T843" s="43"/>
      <c r="U843" s="43"/>
      <c r="V843" s="43"/>
      <c r="W843" s="43"/>
      <c r="X843" s="43"/>
      <c r="Y843" s="43"/>
      <c r="Z843" s="43"/>
      <c r="AA843" s="43"/>
      <c r="AB843" s="43"/>
      <c r="AC843" s="43"/>
    </row>
    <row r="844" spans="1:29" ht="12.75">
      <c r="A844" s="43"/>
      <c r="B844" s="43"/>
      <c r="C844" s="43"/>
      <c r="D844" s="43"/>
      <c r="E844" s="43"/>
      <c r="F844" s="43"/>
      <c r="G844" s="43"/>
      <c r="H844" s="43"/>
      <c r="I844" s="43"/>
      <c r="J844" s="44"/>
      <c r="K844" s="43"/>
      <c r="L844" s="43"/>
      <c r="M844" s="43"/>
      <c r="N844" s="43"/>
      <c r="O844" s="43"/>
      <c r="P844" s="43"/>
      <c r="Q844" s="43"/>
      <c r="R844" s="43"/>
      <c r="S844" s="43"/>
      <c r="T844" s="43"/>
      <c r="U844" s="43"/>
      <c r="V844" s="43"/>
      <c r="W844" s="43"/>
      <c r="X844" s="43"/>
      <c r="Y844" s="43"/>
      <c r="Z844" s="43"/>
      <c r="AA844" s="43"/>
      <c r="AB844" s="43"/>
      <c r="AC844" s="43"/>
    </row>
    <row r="845" spans="1:29" ht="12.75">
      <c r="A845" s="43"/>
      <c r="B845" s="43"/>
      <c r="C845" s="43"/>
      <c r="D845" s="43"/>
      <c r="E845" s="43"/>
      <c r="F845" s="43"/>
      <c r="G845" s="43"/>
      <c r="H845" s="43"/>
      <c r="I845" s="43"/>
      <c r="J845" s="44"/>
      <c r="K845" s="43"/>
      <c r="L845" s="43"/>
      <c r="M845" s="43"/>
      <c r="N845" s="43"/>
      <c r="O845" s="43"/>
      <c r="P845" s="43"/>
      <c r="Q845" s="43"/>
      <c r="R845" s="43"/>
      <c r="S845" s="43"/>
      <c r="T845" s="43"/>
      <c r="U845" s="43"/>
      <c r="V845" s="43"/>
      <c r="W845" s="43"/>
      <c r="X845" s="43"/>
      <c r="Y845" s="43"/>
      <c r="Z845" s="43"/>
      <c r="AA845" s="43"/>
      <c r="AB845" s="43"/>
      <c r="AC845" s="43"/>
    </row>
    <row r="846" spans="1:29" ht="12.75">
      <c r="A846" s="43"/>
      <c r="B846" s="43"/>
      <c r="C846" s="43"/>
      <c r="D846" s="43"/>
      <c r="E846" s="43"/>
      <c r="F846" s="43"/>
      <c r="G846" s="43"/>
      <c r="H846" s="43"/>
      <c r="I846" s="43"/>
      <c r="J846" s="44"/>
      <c r="K846" s="43"/>
      <c r="L846" s="43"/>
      <c r="M846" s="43"/>
      <c r="N846" s="43"/>
      <c r="O846" s="43"/>
      <c r="P846" s="43"/>
      <c r="Q846" s="43"/>
      <c r="R846" s="43"/>
      <c r="S846" s="43"/>
      <c r="T846" s="43"/>
      <c r="U846" s="43"/>
      <c r="V846" s="43"/>
      <c r="W846" s="43"/>
      <c r="X846" s="43"/>
      <c r="Y846" s="43"/>
      <c r="Z846" s="43"/>
      <c r="AA846" s="43"/>
      <c r="AB846" s="43"/>
      <c r="AC846" s="43"/>
    </row>
    <row r="847" spans="1:29" ht="12.75">
      <c r="A847" s="43"/>
      <c r="B847" s="43"/>
      <c r="C847" s="43"/>
      <c r="D847" s="43"/>
      <c r="E847" s="43"/>
      <c r="F847" s="43"/>
      <c r="G847" s="43"/>
      <c r="H847" s="43"/>
      <c r="I847" s="43"/>
      <c r="J847" s="44"/>
      <c r="K847" s="43"/>
      <c r="L847" s="43"/>
      <c r="M847" s="43"/>
      <c r="N847" s="43"/>
      <c r="O847" s="43"/>
      <c r="P847" s="43"/>
      <c r="Q847" s="43"/>
      <c r="R847" s="43"/>
      <c r="S847" s="43"/>
      <c r="T847" s="43"/>
      <c r="U847" s="43"/>
      <c r="V847" s="43"/>
      <c r="W847" s="43"/>
      <c r="X847" s="43"/>
      <c r="Y847" s="43"/>
      <c r="Z847" s="43"/>
      <c r="AA847" s="43"/>
      <c r="AB847" s="43"/>
      <c r="AC847" s="43"/>
    </row>
    <row r="848" spans="1:29" ht="12.75">
      <c r="A848" s="43"/>
      <c r="B848" s="43"/>
      <c r="C848" s="43"/>
      <c r="D848" s="43"/>
      <c r="E848" s="43"/>
      <c r="F848" s="43"/>
      <c r="G848" s="43"/>
      <c r="H848" s="43"/>
      <c r="I848" s="43"/>
      <c r="J848" s="44"/>
      <c r="K848" s="43"/>
      <c r="L848" s="43"/>
      <c r="M848" s="43"/>
      <c r="N848" s="43"/>
      <c r="O848" s="43"/>
      <c r="P848" s="43"/>
      <c r="Q848" s="43"/>
      <c r="R848" s="43"/>
      <c r="S848" s="43"/>
      <c r="T848" s="43"/>
      <c r="U848" s="43"/>
      <c r="V848" s="43"/>
      <c r="W848" s="43"/>
      <c r="X848" s="43"/>
      <c r="Y848" s="43"/>
      <c r="Z848" s="43"/>
      <c r="AA848" s="43"/>
      <c r="AB848" s="43"/>
      <c r="AC848" s="43"/>
    </row>
    <row r="849" spans="1:29" ht="12.75">
      <c r="A849" s="43"/>
      <c r="B849" s="43"/>
      <c r="C849" s="43"/>
      <c r="D849" s="43"/>
      <c r="E849" s="43"/>
      <c r="F849" s="43"/>
      <c r="G849" s="43"/>
      <c r="H849" s="43"/>
      <c r="I849" s="43"/>
      <c r="J849" s="44"/>
      <c r="K849" s="43"/>
      <c r="L849" s="43"/>
      <c r="M849" s="43"/>
      <c r="N849" s="43"/>
      <c r="O849" s="43"/>
      <c r="P849" s="43"/>
      <c r="Q849" s="43"/>
      <c r="R849" s="43"/>
      <c r="S849" s="43"/>
      <c r="T849" s="43"/>
      <c r="U849" s="43"/>
      <c r="V849" s="43"/>
      <c r="W849" s="43"/>
      <c r="X849" s="43"/>
      <c r="Y849" s="43"/>
      <c r="Z849" s="43"/>
      <c r="AA849" s="43"/>
      <c r="AB849" s="43"/>
      <c r="AC849" s="43"/>
    </row>
    <row r="850" spans="1:29" ht="12.75">
      <c r="A850" s="43"/>
      <c r="B850" s="43"/>
      <c r="C850" s="43"/>
      <c r="D850" s="43"/>
      <c r="E850" s="43"/>
      <c r="F850" s="43"/>
      <c r="G850" s="43"/>
      <c r="H850" s="43"/>
      <c r="I850" s="43"/>
      <c r="J850" s="44"/>
      <c r="K850" s="43"/>
      <c r="L850" s="43"/>
      <c r="M850" s="43"/>
      <c r="N850" s="43"/>
      <c r="O850" s="43"/>
      <c r="P850" s="43"/>
      <c r="Q850" s="43"/>
      <c r="R850" s="43"/>
      <c r="S850" s="43"/>
      <c r="T850" s="43"/>
      <c r="U850" s="43"/>
      <c r="V850" s="43"/>
      <c r="W850" s="43"/>
      <c r="X850" s="43"/>
      <c r="Y850" s="43"/>
      <c r="Z850" s="43"/>
      <c r="AA850" s="43"/>
      <c r="AB850" s="43"/>
      <c r="AC850" s="43"/>
    </row>
    <row r="851" spans="1:29" ht="12.75">
      <c r="A851" s="43"/>
      <c r="B851" s="43"/>
      <c r="C851" s="43"/>
      <c r="D851" s="43"/>
      <c r="E851" s="43"/>
      <c r="F851" s="43"/>
      <c r="G851" s="43"/>
      <c r="H851" s="43"/>
      <c r="I851" s="43"/>
      <c r="J851" s="44"/>
      <c r="K851" s="43"/>
      <c r="L851" s="43"/>
      <c r="M851" s="43"/>
      <c r="N851" s="43"/>
      <c r="O851" s="43"/>
      <c r="P851" s="43"/>
      <c r="Q851" s="43"/>
      <c r="R851" s="43"/>
      <c r="S851" s="43"/>
      <c r="T851" s="43"/>
      <c r="U851" s="43"/>
      <c r="V851" s="43"/>
      <c r="W851" s="43"/>
      <c r="X851" s="43"/>
      <c r="Y851" s="43"/>
      <c r="Z851" s="43"/>
      <c r="AA851" s="43"/>
      <c r="AB851" s="43"/>
      <c r="AC851" s="43"/>
    </row>
    <row r="852" spans="1:29" ht="12.75">
      <c r="A852" s="43"/>
      <c r="B852" s="43"/>
      <c r="C852" s="43"/>
      <c r="D852" s="43"/>
      <c r="E852" s="43"/>
      <c r="F852" s="43"/>
      <c r="G852" s="43"/>
      <c r="H852" s="43"/>
      <c r="I852" s="43"/>
      <c r="J852" s="44"/>
      <c r="K852" s="43"/>
      <c r="L852" s="43"/>
      <c r="M852" s="43"/>
      <c r="N852" s="43"/>
      <c r="O852" s="43"/>
      <c r="P852" s="43"/>
      <c r="Q852" s="43"/>
      <c r="R852" s="43"/>
      <c r="S852" s="43"/>
      <c r="T852" s="43"/>
      <c r="U852" s="43"/>
      <c r="V852" s="43"/>
      <c r="W852" s="43"/>
      <c r="X852" s="43"/>
      <c r="Y852" s="43"/>
      <c r="Z852" s="43"/>
      <c r="AA852" s="43"/>
      <c r="AB852" s="43"/>
      <c r="AC852" s="43"/>
    </row>
    <row r="853" spans="1:29" ht="12.75">
      <c r="A853" s="43"/>
      <c r="B853" s="43"/>
      <c r="C853" s="43"/>
      <c r="D853" s="43"/>
      <c r="E853" s="43"/>
      <c r="F853" s="43"/>
      <c r="G853" s="43"/>
      <c r="H853" s="43"/>
      <c r="I853" s="43"/>
      <c r="J853" s="44"/>
      <c r="K853" s="43"/>
      <c r="L853" s="43"/>
      <c r="M853" s="43"/>
      <c r="N853" s="43"/>
      <c r="O853" s="43"/>
      <c r="P853" s="43"/>
      <c r="Q853" s="43"/>
      <c r="R853" s="43"/>
      <c r="S853" s="43"/>
      <c r="T853" s="43"/>
      <c r="U853" s="43"/>
      <c r="V853" s="43"/>
      <c r="W853" s="43"/>
      <c r="X853" s="43"/>
      <c r="Y853" s="43"/>
      <c r="Z853" s="43"/>
      <c r="AA853" s="43"/>
      <c r="AB853" s="43"/>
      <c r="AC853" s="43"/>
    </row>
    <row r="854" spans="1:29" ht="12.75">
      <c r="A854" s="43"/>
      <c r="B854" s="43"/>
      <c r="C854" s="43"/>
      <c r="D854" s="43"/>
      <c r="E854" s="43"/>
      <c r="F854" s="43"/>
      <c r="G854" s="43"/>
      <c r="H854" s="43"/>
      <c r="I854" s="43"/>
      <c r="J854" s="44"/>
      <c r="K854" s="43"/>
      <c r="L854" s="43"/>
      <c r="M854" s="43"/>
      <c r="N854" s="43"/>
      <c r="O854" s="43"/>
      <c r="P854" s="43"/>
      <c r="Q854" s="43"/>
      <c r="R854" s="43"/>
      <c r="S854" s="43"/>
      <c r="T854" s="43"/>
      <c r="U854" s="43"/>
      <c r="V854" s="43"/>
      <c r="W854" s="43"/>
      <c r="X854" s="43"/>
      <c r="Y854" s="43"/>
      <c r="Z854" s="43"/>
      <c r="AA854" s="43"/>
      <c r="AB854" s="43"/>
      <c r="AC854" s="43"/>
    </row>
    <row r="855" spans="1:29" ht="12.75">
      <c r="A855" s="43"/>
      <c r="B855" s="43"/>
      <c r="C855" s="43"/>
      <c r="D855" s="43"/>
      <c r="E855" s="43"/>
      <c r="F855" s="43"/>
      <c r="G855" s="43"/>
      <c r="H855" s="43"/>
      <c r="I855" s="43"/>
      <c r="J855" s="44"/>
      <c r="K855" s="43"/>
      <c r="L855" s="43"/>
      <c r="M855" s="43"/>
      <c r="N855" s="43"/>
      <c r="O855" s="43"/>
      <c r="P855" s="43"/>
      <c r="Q855" s="43"/>
      <c r="R855" s="43"/>
      <c r="S855" s="43"/>
      <c r="T855" s="43"/>
      <c r="U855" s="43"/>
      <c r="V855" s="43"/>
      <c r="W855" s="43"/>
      <c r="X855" s="43"/>
      <c r="Y855" s="43"/>
      <c r="Z855" s="43"/>
      <c r="AA855" s="43"/>
      <c r="AB855" s="43"/>
      <c r="AC855" s="43"/>
    </row>
    <row r="856" spans="1:29" ht="12.75">
      <c r="A856" s="43"/>
      <c r="B856" s="43"/>
      <c r="C856" s="43"/>
      <c r="D856" s="43"/>
      <c r="E856" s="43"/>
      <c r="F856" s="43"/>
      <c r="G856" s="43"/>
      <c r="H856" s="43"/>
      <c r="I856" s="43"/>
      <c r="J856" s="44"/>
      <c r="K856" s="43"/>
      <c r="L856" s="43"/>
      <c r="M856" s="43"/>
      <c r="N856" s="43"/>
      <c r="O856" s="43"/>
      <c r="P856" s="43"/>
      <c r="Q856" s="43"/>
      <c r="R856" s="43"/>
      <c r="S856" s="43"/>
      <c r="T856" s="43"/>
      <c r="U856" s="43"/>
      <c r="V856" s="43"/>
      <c r="W856" s="43"/>
      <c r="X856" s="43"/>
      <c r="Y856" s="43"/>
      <c r="Z856" s="43"/>
      <c r="AA856" s="43"/>
      <c r="AB856" s="43"/>
      <c r="AC856" s="43"/>
    </row>
    <row r="857" spans="1:29" ht="12.75">
      <c r="A857" s="43"/>
      <c r="B857" s="43"/>
      <c r="C857" s="43"/>
      <c r="D857" s="43"/>
      <c r="E857" s="43"/>
      <c r="F857" s="43"/>
      <c r="G857" s="43"/>
      <c r="H857" s="43"/>
      <c r="I857" s="43"/>
      <c r="J857" s="44"/>
      <c r="K857" s="43"/>
      <c r="L857" s="43"/>
      <c r="M857" s="43"/>
      <c r="N857" s="43"/>
      <c r="O857" s="43"/>
      <c r="P857" s="43"/>
      <c r="Q857" s="43"/>
      <c r="R857" s="43"/>
      <c r="S857" s="43"/>
      <c r="T857" s="43"/>
      <c r="U857" s="43"/>
      <c r="V857" s="43"/>
      <c r="W857" s="43"/>
      <c r="X857" s="43"/>
      <c r="Y857" s="43"/>
      <c r="Z857" s="43"/>
      <c r="AA857" s="43"/>
      <c r="AB857" s="43"/>
      <c r="AC857" s="43"/>
    </row>
    <row r="858" spans="1:29" ht="12.75">
      <c r="A858" s="43"/>
      <c r="B858" s="43"/>
      <c r="C858" s="43"/>
      <c r="D858" s="43"/>
      <c r="E858" s="43"/>
      <c r="F858" s="43"/>
      <c r="G858" s="43"/>
      <c r="H858" s="43"/>
      <c r="I858" s="43"/>
      <c r="J858" s="44"/>
      <c r="K858" s="43"/>
      <c r="L858" s="43"/>
      <c r="M858" s="43"/>
      <c r="N858" s="43"/>
      <c r="O858" s="43"/>
      <c r="P858" s="43"/>
      <c r="Q858" s="43"/>
      <c r="R858" s="43"/>
      <c r="S858" s="43"/>
      <c r="T858" s="43"/>
      <c r="U858" s="43"/>
      <c r="V858" s="43"/>
      <c r="W858" s="43"/>
      <c r="X858" s="43"/>
      <c r="Y858" s="43"/>
      <c r="Z858" s="43"/>
      <c r="AA858" s="43"/>
      <c r="AB858" s="43"/>
      <c r="AC858" s="43"/>
    </row>
    <row r="859" spans="1:29" ht="12.75">
      <c r="A859" s="43"/>
      <c r="B859" s="43"/>
      <c r="C859" s="43"/>
      <c r="D859" s="43"/>
      <c r="E859" s="43"/>
      <c r="F859" s="43"/>
      <c r="G859" s="43"/>
      <c r="H859" s="43"/>
      <c r="I859" s="43"/>
      <c r="J859" s="44"/>
      <c r="K859" s="43"/>
      <c r="L859" s="43"/>
      <c r="M859" s="43"/>
      <c r="N859" s="43"/>
      <c r="O859" s="43"/>
      <c r="P859" s="43"/>
      <c r="Q859" s="43"/>
      <c r="R859" s="43"/>
      <c r="S859" s="43"/>
      <c r="T859" s="43"/>
      <c r="U859" s="43"/>
      <c r="V859" s="43"/>
      <c r="W859" s="43"/>
      <c r="X859" s="43"/>
      <c r="Y859" s="43"/>
      <c r="Z859" s="43"/>
      <c r="AA859" s="43"/>
      <c r="AB859" s="43"/>
      <c r="AC859" s="43"/>
    </row>
    <row r="860" spans="1:29" ht="12.75">
      <c r="A860" s="43"/>
      <c r="B860" s="43"/>
      <c r="C860" s="43"/>
      <c r="D860" s="43"/>
      <c r="E860" s="43"/>
      <c r="F860" s="43"/>
      <c r="G860" s="43"/>
      <c r="H860" s="43"/>
      <c r="I860" s="43"/>
      <c r="J860" s="44"/>
      <c r="K860" s="43"/>
      <c r="L860" s="43"/>
      <c r="M860" s="43"/>
      <c r="N860" s="43"/>
      <c r="O860" s="43"/>
      <c r="P860" s="43"/>
      <c r="Q860" s="43"/>
      <c r="R860" s="43"/>
      <c r="S860" s="43"/>
      <c r="T860" s="43"/>
      <c r="U860" s="43"/>
      <c r="V860" s="43"/>
      <c r="W860" s="43"/>
      <c r="X860" s="43"/>
      <c r="Y860" s="43"/>
      <c r="Z860" s="43"/>
      <c r="AA860" s="43"/>
      <c r="AB860" s="43"/>
      <c r="AC860" s="43"/>
    </row>
    <row r="861" spans="1:29" ht="12.75">
      <c r="A861" s="43"/>
      <c r="B861" s="43"/>
      <c r="C861" s="43"/>
      <c r="D861" s="43"/>
      <c r="E861" s="43"/>
      <c r="F861" s="43"/>
      <c r="G861" s="43"/>
      <c r="H861" s="43"/>
      <c r="I861" s="43"/>
      <c r="J861" s="44"/>
      <c r="K861" s="43"/>
      <c r="L861" s="43"/>
      <c r="M861" s="43"/>
      <c r="N861" s="43"/>
      <c r="O861" s="43"/>
      <c r="P861" s="43"/>
      <c r="Q861" s="43"/>
      <c r="R861" s="43"/>
      <c r="S861" s="43"/>
      <c r="T861" s="43"/>
      <c r="U861" s="43"/>
      <c r="V861" s="43"/>
      <c r="W861" s="43"/>
      <c r="X861" s="43"/>
      <c r="Y861" s="43"/>
      <c r="Z861" s="43"/>
      <c r="AA861" s="43"/>
      <c r="AB861" s="43"/>
      <c r="AC861" s="43"/>
    </row>
    <row r="862" spans="1:29" ht="12.75">
      <c r="A862" s="43"/>
      <c r="B862" s="43"/>
      <c r="C862" s="43"/>
      <c r="D862" s="43"/>
      <c r="E862" s="43"/>
      <c r="F862" s="43"/>
      <c r="G862" s="43"/>
      <c r="H862" s="43"/>
      <c r="I862" s="43"/>
      <c r="J862" s="44"/>
      <c r="K862" s="43"/>
      <c r="L862" s="43"/>
      <c r="M862" s="43"/>
      <c r="N862" s="43"/>
      <c r="O862" s="43"/>
      <c r="P862" s="43"/>
      <c r="Q862" s="43"/>
      <c r="R862" s="43"/>
      <c r="S862" s="43"/>
      <c r="T862" s="43"/>
      <c r="U862" s="43"/>
      <c r="V862" s="43"/>
      <c r="W862" s="43"/>
      <c r="X862" s="43"/>
      <c r="Y862" s="43"/>
      <c r="Z862" s="43"/>
      <c r="AA862" s="43"/>
      <c r="AB862" s="43"/>
      <c r="AC862" s="43"/>
    </row>
    <row r="863" spans="1:29" ht="12.75">
      <c r="A863" s="43"/>
      <c r="B863" s="43"/>
      <c r="C863" s="43"/>
      <c r="D863" s="43"/>
      <c r="E863" s="43"/>
      <c r="F863" s="43"/>
      <c r="G863" s="43"/>
      <c r="H863" s="43"/>
      <c r="I863" s="43"/>
      <c r="J863" s="44"/>
      <c r="K863" s="43"/>
      <c r="L863" s="43"/>
      <c r="M863" s="43"/>
      <c r="N863" s="43"/>
      <c r="O863" s="43"/>
      <c r="P863" s="43"/>
      <c r="Q863" s="43"/>
      <c r="R863" s="43"/>
      <c r="S863" s="43"/>
      <c r="T863" s="43"/>
      <c r="U863" s="43"/>
      <c r="V863" s="43"/>
      <c r="W863" s="43"/>
      <c r="X863" s="43"/>
      <c r="Y863" s="43"/>
      <c r="Z863" s="43"/>
      <c r="AA863" s="43"/>
      <c r="AB863" s="43"/>
      <c r="AC863" s="43"/>
    </row>
    <row r="864" spans="1:29" ht="12.75">
      <c r="A864" s="43"/>
      <c r="B864" s="43"/>
      <c r="C864" s="43"/>
      <c r="D864" s="43"/>
      <c r="E864" s="43"/>
      <c r="F864" s="43"/>
      <c r="G864" s="43"/>
      <c r="H864" s="43"/>
      <c r="I864" s="43"/>
      <c r="J864" s="44"/>
      <c r="K864" s="43"/>
      <c r="L864" s="43"/>
      <c r="M864" s="43"/>
      <c r="N864" s="43"/>
      <c r="O864" s="43"/>
      <c r="P864" s="43"/>
      <c r="Q864" s="43"/>
      <c r="R864" s="43"/>
      <c r="S864" s="43"/>
      <c r="T864" s="43"/>
      <c r="U864" s="43"/>
      <c r="V864" s="43"/>
      <c r="W864" s="43"/>
      <c r="X864" s="43"/>
      <c r="Y864" s="43"/>
      <c r="Z864" s="43"/>
      <c r="AA864" s="43"/>
      <c r="AB864" s="43"/>
      <c r="AC864" s="43"/>
    </row>
    <row r="865" spans="1:29" ht="12.75">
      <c r="A865" s="43"/>
      <c r="B865" s="43"/>
      <c r="C865" s="43"/>
      <c r="D865" s="43"/>
      <c r="E865" s="43"/>
      <c r="F865" s="43"/>
      <c r="G865" s="43"/>
      <c r="H865" s="43"/>
      <c r="I865" s="43"/>
      <c r="J865" s="44"/>
      <c r="K865" s="43"/>
      <c r="L865" s="43"/>
      <c r="M865" s="43"/>
      <c r="N865" s="43"/>
      <c r="O865" s="43"/>
      <c r="P865" s="43"/>
      <c r="Q865" s="43"/>
      <c r="R865" s="43"/>
      <c r="S865" s="43"/>
      <c r="T865" s="43"/>
      <c r="U865" s="43"/>
      <c r="V865" s="43"/>
      <c r="W865" s="43"/>
      <c r="X865" s="43"/>
      <c r="Y865" s="43"/>
      <c r="Z865" s="43"/>
      <c r="AA865" s="43"/>
      <c r="AB865" s="43"/>
      <c r="AC865" s="43"/>
    </row>
    <row r="866" spans="1:29" ht="12.75">
      <c r="A866" s="43"/>
      <c r="B866" s="43"/>
      <c r="C866" s="43"/>
      <c r="D866" s="43"/>
      <c r="E866" s="43"/>
      <c r="F866" s="43"/>
      <c r="G866" s="43"/>
      <c r="H866" s="43"/>
      <c r="I866" s="43"/>
      <c r="J866" s="44"/>
      <c r="K866" s="43"/>
      <c r="L866" s="43"/>
      <c r="M866" s="43"/>
      <c r="N866" s="43"/>
      <c r="O866" s="43"/>
      <c r="P866" s="43"/>
      <c r="Q866" s="43"/>
      <c r="R866" s="43"/>
      <c r="S866" s="43"/>
      <c r="T866" s="43"/>
      <c r="U866" s="43"/>
      <c r="V866" s="43"/>
      <c r="W866" s="43"/>
      <c r="X866" s="43"/>
      <c r="Y866" s="43"/>
      <c r="Z866" s="43"/>
      <c r="AA866" s="43"/>
      <c r="AB866" s="43"/>
      <c r="AC866" s="43"/>
    </row>
    <row r="867" spans="1:29" ht="12.75">
      <c r="A867" s="43"/>
      <c r="B867" s="43"/>
      <c r="C867" s="43"/>
      <c r="D867" s="43"/>
      <c r="E867" s="43"/>
      <c r="F867" s="43"/>
      <c r="G867" s="43"/>
      <c r="H867" s="43"/>
      <c r="I867" s="43"/>
      <c r="J867" s="44"/>
      <c r="K867" s="43"/>
      <c r="L867" s="43"/>
      <c r="M867" s="43"/>
      <c r="N867" s="43"/>
      <c r="O867" s="43"/>
      <c r="P867" s="43"/>
      <c r="Q867" s="43"/>
      <c r="R867" s="43"/>
      <c r="S867" s="43"/>
      <c r="T867" s="43"/>
      <c r="U867" s="43"/>
      <c r="V867" s="43"/>
      <c r="W867" s="43"/>
      <c r="X867" s="43"/>
      <c r="Y867" s="43"/>
      <c r="Z867" s="43"/>
      <c r="AA867" s="43"/>
      <c r="AB867" s="43"/>
      <c r="AC867" s="43"/>
    </row>
    <row r="868" spans="1:29" ht="12.75">
      <c r="A868" s="43"/>
      <c r="B868" s="43"/>
      <c r="C868" s="43"/>
      <c r="D868" s="43"/>
      <c r="E868" s="43"/>
      <c r="F868" s="43"/>
      <c r="G868" s="43"/>
      <c r="H868" s="43"/>
      <c r="I868" s="43"/>
      <c r="J868" s="44"/>
      <c r="K868" s="43"/>
      <c r="L868" s="43"/>
      <c r="M868" s="43"/>
      <c r="N868" s="43"/>
      <c r="O868" s="43"/>
      <c r="P868" s="43"/>
      <c r="Q868" s="43"/>
      <c r="R868" s="43"/>
      <c r="S868" s="43"/>
      <c r="T868" s="43"/>
      <c r="U868" s="43"/>
      <c r="V868" s="43"/>
      <c r="W868" s="43"/>
      <c r="X868" s="43"/>
      <c r="Y868" s="43"/>
      <c r="Z868" s="43"/>
      <c r="AA868" s="43"/>
      <c r="AB868" s="43"/>
      <c r="AC868" s="43"/>
    </row>
    <row r="869" spans="1:29" ht="12.75">
      <c r="A869" s="43"/>
      <c r="B869" s="43"/>
      <c r="C869" s="43"/>
      <c r="D869" s="43"/>
      <c r="E869" s="43"/>
      <c r="F869" s="43"/>
      <c r="G869" s="43"/>
      <c r="H869" s="43"/>
      <c r="I869" s="43"/>
      <c r="J869" s="44"/>
      <c r="K869" s="43"/>
      <c r="L869" s="43"/>
      <c r="M869" s="43"/>
      <c r="N869" s="43"/>
      <c r="O869" s="43"/>
      <c r="P869" s="43"/>
      <c r="Q869" s="43"/>
      <c r="R869" s="43"/>
      <c r="S869" s="43"/>
      <c r="T869" s="43"/>
      <c r="U869" s="43"/>
      <c r="V869" s="43"/>
      <c r="W869" s="43"/>
      <c r="X869" s="43"/>
      <c r="Y869" s="43"/>
      <c r="Z869" s="43"/>
      <c r="AA869" s="43"/>
      <c r="AB869" s="43"/>
      <c r="AC869" s="43"/>
    </row>
    <row r="870" spans="1:29" ht="12.75">
      <c r="A870" s="43"/>
      <c r="B870" s="43"/>
      <c r="C870" s="43"/>
      <c r="D870" s="43"/>
      <c r="E870" s="43"/>
      <c r="F870" s="43"/>
      <c r="G870" s="43"/>
      <c r="H870" s="43"/>
      <c r="I870" s="43"/>
      <c r="J870" s="44"/>
      <c r="K870" s="43"/>
      <c r="L870" s="43"/>
      <c r="M870" s="43"/>
      <c r="N870" s="43"/>
      <c r="O870" s="43"/>
      <c r="P870" s="43"/>
      <c r="Q870" s="43"/>
      <c r="R870" s="43"/>
      <c r="S870" s="43"/>
      <c r="T870" s="43"/>
      <c r="U870" s="43"/>
      <c r="V870" s="43"/>
      <c r="W870" s="43"/>
      <c r="X870" s="43"/>
      <c r="Y870" s="43"/>
      <c r="Z870" s="43"/>
      <c r="AA870" s="43"/>
      <c r="AB870" s="43"/>
      <c r="AC870" s="43"/>
    </row>
    <row r="871" spans="1:29" ht="12.75">
      <c r="A871" s="43"/>
      <c r="B871" s="43"/>
      <c r="C871" s="43"/>
      <c r="D871" s="43"/>
      <c r="E871" s="43"/>
      <c r="F871" s="43"/>
      <c r="G871" s="43"/>
      <c r="H871" s="43"/>
      <c r="I871" s="43"/>
      <c r="J871" s="44"/>
      <c r="K871" s="43"/>
      <c r="L871" s="43"/>
      <c r="M871" s="43"/>
      <c r="N871" s="43"/>
      <c r="O871" s="43"/>
      <c r="P871" s="43"/>
      <c r="Q871" s="43"/>
      <c r="R871" s="43"/>
      <c r="S871" s="43"/>
      <c r="T871" s="43"/>
      <c r="U871" s="43"/>
      <c r="V871" s="43"/>
      <c r="W871" s="43"/>
      <c r="X871" s="43"/>
      <c r="Y871" s="43"/>
      <c r="Z871" s="43"/>
      <c r="AA871" s="43"/>
      <c r="AB871" s="43"/>
      <c r="AC871" s="43"/>
    </row>
    <row r="872" spans="1:29" ht="12.75">
      <c r="A872" s="43"/>
      <c r="B872" s="43"/>
      <c r="C872" s="43"/>
      <c r="D872" s="43"/>
      <c r="E872" s="43"/>
      <c r="F872" s="43"/>
      <c r="G872" s="43"/>
      <c r="H872" s="43"/>
      <c r="I872" s="43"/>
      <c r="J872" s="44"/>
      <c r="K872" s="43"/>
      <c r="L872" s="43"/>
      <c r="M872" s="43"/>
      <c r="N872" s="43"/>
      <c r="O872" s="43"/>
      <c r="P872" s="43"/>
      <c r="Q872" s="43"/>
      <c r="R872" s="43"/>
      <c r="S872" s="43"/>
      <c r="T872" s="43"/>
      <c r="U872" s="43"/>
      <c r="V872" s="43"/>
      <c r="W872" s="43"/>
      <c r="X872" s="43"/>
      <c r="Y872" s="43"/>
      <c r="Z872" s="43"/>
      <c r="AA872" s="43"/>
      <c r="AB872" s="43"/>
      <c r="AC872" s="43"/>
    </row>
    <row r="873" spans="1:29" ht="12.75">
      <c r="A873" s="43"/>
      <c r="B873" s="43"/>
      <c r="C873" s="43"/>
      <c r="D873" s="43"/>
      <c r="E873" s="43"/>
      <c r="F873" s="43"/>
      <c r="G873" s="43"/>
      <c r="H873" s="43"/>
      <c r="I873" s="43"/>
      <c r="J873" s="44"/>
      <c r="K873" s="43"/>
      <c r="L873" s="43"/>
      <c r="M873" s="43"/>
      <c r="N873" s="43"/>
      <c r="O873" s="43"/>
      <c r="P873" s="43"/>
      <c r="Q873" s="43"/>
      <c r="R873" s="43"/>
      <c r="S873" s="43"/>
      <c r="T873" s="43"/>
      <c r="U873" s="43"/>
      <c r="V873" s="43"/>
      <c r="W873" s="43"/>
      <c r="X873" s="43"/>
      <c r="Y873" s="43"/>
      <c r="Z873" s="43"/>
      <c r="AA873" s="43"/>
      <c r="AB873" s="43"/>
      <c r="AC873" s="43"/>
    </row>
    <row r="874" spans="1:29" ht="12.75">
      <c r="A874" s="43"/>
      <c r="B874" s="43"/>
      <c r="C874" s="43"/>
      <c r="D874" s="43"/>
      <c r="E874" s="43"/>
      <c r="F874" s="43"/>
      <c r="G874" s="43"/>
      <c r="H874" s="43"/>
      <c r="I874" s="43"/>
      <c r="J874" s="44"/>
      <c r="K874" s="43"/>
      <c r="L874" s="43"/>
      <c r="M874" s="43"/>
      <c r="N874" s="43"/>
      <c r="O874" s="43"/>
      <c r="P874" s="43"/>
      <c r="Q874" s="43"/>
      <c r="R874" s="43"/>
      <c r="S874" s="43"/>
      <c r="T874" s="43"/>
      <c r="U874" s="43"/>
      <c r="V874" s="43"/>
      <c r="W874" s="43"/>
      <c r="X874" s="43"/>
      <c r="Y874" s="43"/>
      <c r="Z874" s="43"/>
      <c r="AA874" s="43"/>
      <c r="AB874" s="43"/>
      <c r="AC874" s="43"/>
    </row>
    <row r="875" spans="1:29" ht="12.75">
      <c r="A875" s="43"/>
      <c r="B875" s="43"/>
      <c r="C875" s="43"/>
      <c r="D875" s="43"/>
      <c r="E875" s="43"/>
      <c r="F875" s="43"/>
      <c r="G875" s="43"/>
      <c r="H875" s="43"/>
      <c r="I875" s="43"/>
      <c r="J875" s="44"/>
      <c r="K875" s="43"/>
      <c r="L875" s="43"/>
      <c r="M875" s="43"/>
      <c r="N875" s="43"/>
      <c r="O875" s="43"/>
      <c r="P875" s="43"/>
      <c r="Q875" s="43"/>
      <c r="R875" s="43"/>
      <c r="S875" s="43"/>
      <c r="T875" s="43"/>
      <c r="U875" s="43"/>
      <c r="V875" s="43"/>
      <c r="W875" s="43"/>
      <c r="X875" s="43"/>
      <c r="Y875" s="43"/>
      <c r="Z875" s="43"/>
      <c r="AA875" s="43"/>
      <c r="AB875" s="43"/>
      <c r="AC875" s="43"/>
    </row>
    <row r="876" spans="1:29" ht="12.75">
      <c r="A876" s="43"/>
      <c r="B876" s="43"/>
      <c r="C876" s="43"/>
      <c r="D876" s="43"/>
      <c r="E876" s="43"/>
      <c r="F876" s="43"/>
      <c r="G876" s="43"/>
      <c r="H876" s="43"/>
      <c r="I876" s="43"/>
      <c r="J876" s="44"/>
      <c r="K876" s="43"/>
      <c r="L876" s="43"/>
      <c r="M876" s="43"/>
      <c r="N876" s="43"/>
      <c r="O876" s="43"/>
      <c r="P876" s="43"/>
      <c r="Q876" s="43"/>
      <c r="R876" s="43"/>
      <c r="S876" s="43"/>
      <c r="T876" s="43"/>
      <c r="U876" s="43"/>
      <c r="V876" s="43"/>
      <c r="W876" s="43"/>
      <c r="X876" s="43"/>
      <c r="Y876" s="43"/>
      <c r="Z876" s="43"/>
      <c r="AA876" s="43"/>
      <c r="AB876" s="43"/>
      <c r="AC876" s="43"/>
    </row>
    <row r="877" spans="1:29" ht="12.75">
      <c r="A877" s="43"/>
      <c r="B877" s="43"/>
      <c r="C877" s="43"/>
      <c r="D877" s="43"/>
      <c r="E877" s="43"/>
      <c r="F877" s="43"/>
      <c r="G877" s="43"/>
      <c r="H877" s="43"/>
      <c r="I877" s="43"/>
      <c r="J877" s="44"/>
      <c r="K877" s="43"/>
      <c r="L877" s="43"/>
      <c r="M877" s="43"/>
      <c r="N877" s="43"/>
      <c r="O877" s="43"/>
      <c r="P877" s="43"/>
      <c r="Q877" s="43"/>
      <c r="R877" s="43"/>
      <c r="S877" s="43"/>
      <c r="T877" s="43"/>
      <c r="U877" s="43"/>
      <c r="V877" s="43"/>
      <c r="W877" s="43"/>
      <c r="X877" s="43"/>
      <c r="Y877" s="43"/>
      <c r="Z877" s="43"/>
      <c r="AA877" s="43"/>
      <c r="AB877" s="43"/>
      <c r="AC877" s="43"/>
    </row>
    <row r="878" spans="1:29" ht="12.75">
      <c r="A878" s="43"/>
      <c r="B878" s="43"/>
      <c r="C878" s="43"/>
      <c r="D878" s="43"/>
      <c r="E878" s="43"/>
      <c r="F878" s="43"/>
      <c r="G878" s="43"/>
      <c r="H878" s="43"/>
      <c r="I878" s="43"/>
      <c r="J878" s="44"/>
      <c r="K878" s="43"/>
      <c r="L878" s="43"/>
      <c r="M878" s="43"/>
      <c r="N878" s="43"/>
      <c r="O878" s="43"/>
      <c r="P878" s="43"/>
      <c r="Q878" s="43"/>
      <c r="R878" s="43"/>
      <c r="S878" s="43"/>
      <c r="T878" s="43"/>
      <c r="U878" s="43"/>
      <c r="V878" s="43"/>
      <c r="W878" s="43"/>
      <c r="X878" s="43"/>
      <c r="Y878" s="43"/>
      <c r="Z878" s="43"/>
      <c r="AA878" s="43"/>
      <c r="AB878" s="43"/>
      <c r="AC878" s="43"/>
    </row>
    <row r="879" spans="1:29" ht="12.75">
      <c r="A879" s="43"/>
      <c r="B879" s="43"/>
      <c r="C879" s="43"/>
      <c r="D879" s="43"/>
      <c r="E879" s="43"/>
      <c r="F879" s="43"/>
      <c r="G879" s="43"/>
      <c r="H879" s="43"/>
      <c r="I879" s="43"/>
      <c r="J879" s="44"/>
      <c r="K879" s="43"/>
      <c r="L879" s="43"/>
      <c r="M879" s="43"/>
      <c r="N879" s="43"/>
      <c r="O879" s="43"/>
      <c r="P879" s="43"/>
      <c r="Q879" s="43"/>
      <c r="R879" s="43"/>
      <c r="S879" s="43"/>
      <c r="T879" s="43"/>
      <c r="U879" s="43"/>
      <c r="V879" s="43"/>
      <c r="W879" s="43"/>
      <c r="X879" s="43"/>
      <c r="Y879" s="43"/>
      <c r="Z879" s="43"/>
      <c r="AA879" s="43"/>
      <c r="AB879" s="43"/>
      <c r="AC879" s="43"/>
    </row>
    <row r="880" spans="1:29" ht="12.75">
      <c r="A880" s="43"/>
      <c r="B880" s="43"/>
      <c r="C880" s="43"/>
      <c r="D880" s="43"/>
      <c r="E880" s="43"/>
      <c r="F880" s="43"/>
      <c r="G880" s="43"/>
      <c r="H880" s="43"/>
      <c r="I880" s="43"/>
      <c r="J880" s="44"/>
      <c r="K880" s="43"/>
      <c r="L880" s="43"/>
      <c r="M880" s="43"/>
      <c r="N880" s="43"/>
      <c r="O880" s="43"/>
      <c r="P880" s="43"/>
      <c r="Q880" s="43"/>
      <c r="R880" s="43"/>
      <c r="S880" s="43"/>
      <c r="T880" s="43"/>
      <c r="U880" s="43"/>
      <c r="V880" s="43"/>
      <c r="W880" s="43"/>
      <c r="X880" s="43"/>
      <c r="Y880" s="43"/>
      <c r="Z880" s="43"/>
      <c r="AA880" s="43"/>
      <c r="AB880" s="43"/>
      <c r="AC880" s="43"/>
    </row>
    <row r="881" spans="1:29" ht="12.75">
      <c r="A881" s="43"/>
      <c r="B881" s="43"/>
      <c r="C881" s="43"/>
      <c r="D881" s="43"/>
      <c r="E881" s="43"/>
      <c r="F881" s="43"/>
      <c r="G881" s="43"/>
      <c r="H881" s="43"/>
      <c r="I881" s="43"/>
      <c r="J881" s="44"/>
      <c r="K881" s="43"/>
      <c r="L881" s="43"/>
      <c r="M881" s="43"/>
      <c r="N881" s="43"/>
      <c r="O881" s="43"/>
      <c r="P881" s="43"/>
      <c r="Q881" s="43"/>
      <c r="R881" s="43"/>
      <c r="S881" s="43"/>
      <c r="T881" s="43"/>
      <c r="U881" s="43"/>
      <c r="V881" s="43"/>
      <c r="W881" s="43"/>
      <c r="X881" s="43"/>
      <c r="Y881" s="43"/>
      <c r="Z881" s="43"/>
      <c r="AA881" s="43"/>
      <c r="AB881" s="43"/>
      <c r="AC881" s="43"/>
    </row>
    <row r="882" spans="1:29" ht="12.75">
      <c r="A882" s="43"/>
      <c r="B882" s="43"/>
      <c r="C882" s="43"/>
      <c r="D882" s="43"/>
      <c r="E882" s="43"/>
      <c r="F882" s="43"/>
      <c r="G882" s="43"/>
      <c r="H882" s="43"/>
      <c r="I882" s="43"/>
      <c r="J882" s="44"/>
      <c r="K882" s="43"/>
      <c r="L882" s="43"/>
      <c r="M882" s="43"/>
      <c r="N882" s="43"/>
      <c r="O882" s="43"/>
      <c r="P882" s="43"/>
      <c r="Q882" s="43"/>
      <c r="R882" s="43"/>
      <c r="S882" s="43"/>
      <c r="T882" s="43"/>
      <c r="U882" s="43"/>
      <c r="V882" s="43"/>
      <c r="W882" s="43"/>
      <c r="X882" s="43"/>
      <c r="Y882" s="43"/>
      <c r="Z882" s="43"/>
      <c r="AA882" s="43"/>
      <c r="AB882" s="43"/>
      <c r="AC882" s="43"/>
    </row>
    <row r="883" spans="1:29" ht="12.75">
      <c r="A883" s="43"/>
      <c r="B883" s="43"/>
      <c r="C883" s="43"/>
      <c r="D883" s="43"/>
      <c r="E883" s="43"/>
      <c r="F883" s="43"/>
      <c r="G883" s="43"/>
      <c r="H883" s="43"/>
      <c r="I883" s="43"/>
      <c r="J883" s="44"/>
      <c r="K883" s="43"/>
      <c r="L883" s="43"/>
      <c r="M883" s="43"/>
      <c r="N883" s="43"/>
      <c r="O883" s="43"/>
      <c r="P883" s="43"/>
      <c r="Q883" s="43"/>
      <c r="R883" s="43"/>
      <c r="S883" s="43"/>
      <c r="T883" s="43"/>
      <c r="U883" s="43"/>
      <c r="V883" s="43"/>
      <c r="W883" s="43"/>
      <c r="X883" s="43"/>
      <c r="Y883" s="43"/>
      <c r="Z883" s="43"/>
      <c r="AA883" s="43"/>
      <c r="AB883" s="43"/>
      <c r="AC883" s="43"/>
    </row>
    <row r="884" spans="1:29" ht="12.75">
      <c r="A884" s="43"/>
      <c r="B884" s="43"/>
      <c r="C884" s="43"/>
      <c r="D884" s="43"/>
      <c r="E884" s="43"/>
      <c r="F884" s="43"/>
      <c r="G884" s="43"/>
      <c r="H884" s="43"/>
      <c r="I884" s="43"/>
      <c r="J884" s="44"/>
      <c r="K884" s="43"/>
      <c r="L884" s="43"/>
      <c r="M884" s="43"/>
      <c r="N884" s="43"/>
      <c r="O884" s="43"/>
      <c r="P884" s="43"/>
      <c r="Q884" s="43"/>
      <c r="R884" s="43"/>
      <c r="S884" s="43"/>
      <c r="T884" s="43"/>
      <c r="U884" s="43"/>
      <c r="V884" s="43"/>
      <c r="W884" s="43"/>
      <c r="X884" s="43"/>
      <c r="Y884" s="43"/>
      <c r="Z884" s="43"/>
      <c r="AA884" s="43"/>
      <c r="AB884" s="43"/>
      <c r="AC884" s="43"/>
    </row>
    <row r="885" spans="1:29" ht="12.75">
      <c r="A885" s="43"/>
      <c r="B885" s="43"/>
      <c r="C885" s="43"/>
      <c r="D885" s="43"/>
      <c r="E885" s="43"/>
      <c r="F885" s="43"/>
      <c r="G885" s="43"/>
      <c r="H885" s="43"/>
      <c r="I885" s="43"/>
      <c r="J885" s="44"/>
      <c r="K885" s="43"/>
      <c r="L885" s="43"/>
      <c r="M885" s="43"/>
      <c r="N885" s="43"/>
      <c r="O885" s="43"/>
      <c r="P885" s="43"/>
      <c r="Q885" s="43"/>
      <c r="R885" s="43"/>
      <c r="S885" s="43"/>
      <c r="T885" s="43"/>
      <c r="U885" s="43"/>
      <c r="V885" s="43"/>
      <c r="W885" s="43"/>
      <c r="X885" s="43"/>
      <c r="Y885" s="43"/>
      <c r="Z885" s="43"/>
      <c r="AA885" s="43"/>
      <c r="AB885" s="43"/>
      <c r="AC885" s="43"/>
    </row>
    <row r="886" spans="1:29" ht="12.75">
      <c r="A886" s="43"/>
      <c r="B886" s="43"/>
      <c r="C886" s="43"/>
      <c r="D886" s="43"/>
      <c r="E886" s="43"/>
      <c r="F886" s="43"/>
      <c r="G886" s="43"/>
      <c r="H886" s="43"/>
      <c r="I886" s="43"/>
      <c r="J886" s="44"/>
      <c r="K886" s="43"/>
      <c r="L886" s="43"/>
      <c r="M886" s="43"/>
      <c r="N886" s="43"/>
      <c r="O886" s="43"/>
      <c r="P886" s="43"/>
      <c r="Q886" s="43"/>
      <c r="R886" s="43"/>
      <c r="S886" s="43"/>
      <c r="T886" s="43"/>
      <c r="U886" s="43"/>
      <c r="V886" s="43"/>
      <c r="W886" s="43"/>
      <c r="X886" s="43"/>
      <c r="Y886" s="43"/>
      <c r="Z886" s="43"/>
      <c r="AA886" s="43"/>
      <c r="AB886" s="43"/>
      <c r="AC886" s="43"/>
    </row>
    <row r="887" spans="1:29" ht="12.75">
      <c r="A887" s="43"/>
      <c r="B887" s="43"/>
      <c r="C887" s="43"/>
      <c r="D887" s="43"/>
      <c r="E887" s="43"/>
      <c r="F887" s="43"/>
      <c r="G887" s="43"/>
      <c r="H887" s="43"/>
      <c r="I887" s="43"/>
      <c r="J887" s="44"/>
      <c r="K887" s="43"/>
      <c r="L887" s="43"/>
      <c r="M887" s="43"/>
      <c r="N887" s="43"/>
      <c r="O887" s="43"/>
      <c r="P887" s="43"/>
      <c r="Q887" s="43"/>
      <c r="R887" s="43"/>
      <c r="S887" s="43"/>
      <c r="T887" s="43"/>
      <c r="U887" s="43"/>
      <c r="V887" s="43"/>
      <c r="W887" s="43"/>
      <c r="X887" s="43"/>
      <c r="Y887" s="43"/>
      <c r="Z887" s="43"/>
      <c r="AA887" s="43"/>
      <c r="AB887" s="43"/>
      <c r="AC887" s="43"/>
    </row>
    <row r="888" spans="1:29" ht="12.75">
      <c r="A888" s="43"/>
      <c r="B888" s="43"/>
      <c r="C888" s="43"/>
      <c r="D888" s="43"/>
      <c r="E888" s="43"/>
      <c r="F888" s="43"/>
      <c r="G888" s="43"/>
      <c r="H888" s="43"/>
      <c r="I888" s="43"/>
      <c r="J888" s="44"/>
      <c r="K888" s="43"/>
      <c r="L888" s="43"/>
      <c r="M888" s="43"/>
      <c r="N888" s="43"/>
      <c r="O888" s="43"/>
      <c r="P888" s="43"/>
      <c r="Q888" s="43"/>
      <c r="R888" s="43"/>
      <c r="S888" s="43"/>
      <c r="T888" s="43"/>
      <c r="U888" s="43"/>
      <c r="V888" s="43"/>
      <c r="W888" s="43"/>
      <c r="X888" s="43"/>
      <c r="Y888" s="43"/>
      <c r="Z888" s="43"/>
      <c r="AA888" s="43"/>
      <c r="AB888" s="43"/>
      <c r="AC888" s="43"/>
    </row>
    <row r="889" spans="1:29" ht="12.75">
      <c r="A889" s="43"/>
      <c r="B889" s="43"/>
      <c r="C889" s="43"/>
      <c r="D889" s="43"/>
      <c r="E889" s="43"/>
      <c r="F889" s="43"/>
      <c r="G889" s="43"/>
      <c r="H889" s="43"/>
      <c r="I889" s="43"/>
      <c r="J889" s="44"/>
      <c r="K889" s="43"/>
      <c r="L889" s="43"/>
      <c r="M889" s="43"/>
      <c r="N889" s="43"/>
      <c r="O889" s="43"/>
      <c r="P889" s="43"/>
      <c r="Q889" s="43"/>
      <c r="R889" s="43"/>
      <c r="S889" s="43"/>
      <c r="T889" s="43"/>
      <c r="U889" s="43"/>
      <c r="V889" s="43"/>
      <c r="W889" s="43"/>
      <c r="X889" s="43"/>
      <c r="Y889" s="43"/>
      <c r="Z889" s="43"/>
      <c r="AA889" s="43"/>
      <c r="AB889" s="43"/>
      <c r="AC889" s="43"/>
    </row>
    <row r="890" spans="1:29" ht="12.75">
      <c r="A890" s="43"/>
      <c r="B890" s="43"/>
      <c r="C890" s="43"/>
      <c r="D890" s="43"/>
      <c r="E890" s="43"/>
      <c r="F890" s="43"/>
      <c r="G890" s="43"/>
      <c r="H890" s="43"/>
      <c r="I890" s="43"/>
      <c r="J890" s="44"/>
      <c r="K890" s="43"/>
      <c r="L890" s="43"/>
      <c r="M890" s="43"/>
      <c r="N890" s="43"/>
      <c r="O890" s="43"/>
      <c r="P890" s="43"/>
      <c r="Q890" s="43"/>
      <c r="R890" s="43"/>
      <c r="S890" s="43"/>
      <c r="T890" s="43"/>
      <c r="U890" s="43"/>
      <c r="V890" s="43"/>
      <c r="W890" s="43"/>
      <c r="X890" s="43"/>
      <c r="Y890" s="43"/>
      <c r="Z890" s="43"/>
      <c r="AA890" s="43"/>
      <c r="AB890" s="43"/>
      <c r="AC890" s="43"/>
    </row>
    <row r="891" spans="1:29" ht="12.75">
      <c r="A891" s="43"/>
      <c r="B891" s="43"/>
      <c r="C891" s="43"/>
      <c r="D891" s="43"/>
      <c r="E891" s="43"/>
      <c r="F891" s="43"/>
      <c r="G891" s="43"/>
      <c r="H891" s="43"/>
      <c r="I891" s="43"/>
      <c r="J891" s="44"/>
      <c r="K891" s="43"/>
      <c r="L891" s="43"/>
      <c r="M891" s="43"/>
      <c r="N891" s="43"/>
      <c r="O891" s="43"/>
      <c r="P891" s="43"/>
      <c r="Q891" s="43"/>
      <c r="R891" s="43"/>
      <c r="S891" s="43"/>
      <c r="T891" s="43"/>
      <c r="U891" s="43"/>
      <c r="V891" s="43"/>
      <c r="W891" s="43"/>
      <c r="X891" s="43"/>
      <c r="Y891" s="43"/>
      <c r="Z891" s="43"/>
      <c r="AA891" s="43"/>
      <c r="AB891" s="43"/>
      <c r="AC891" s="43"/>
    </row>
    <row r="892" spans="1:29" ht="12.75">
      <c r="A892" s="43"/>
      <c r="B892" s="43"/>
      <c r="C892" s="43"/>
      <c r="D892" s="43"/>
      <c r="E892" s="43"/>
      <c r="F892" s="43"/>
      <c r="G892" s="43"/>
      <c r="H892" s="43"/>
      <c r="I892" s="43"/>
      <c r="J892" s="44"/>
      <c r="K892" s="43"/>
      <c r="L892" s="43"/>
      <c r="M892" s="43"/>
      <c r="N892" s="43"/>
      <c r="O892" s="43"/>
      <c r="P892" s="43"/>
      <c r="Q892" s="43"/>
      <c r="R892" s="43"/>
      <c r="S892" s="43"/>
      <c r="T892" s="43"/>
      <c r="U892" s="43"/>
      <c r="V892" s="43"/>
      <c r="W892" s="43"/>
      <c r="X892" s="43"/>
      <c r="Y892" s="43"/>
      <c r="Z892" s="43"/>
      <c r="AA892" s="43"/>
      <c r="AB892" s="43"/>
      <c r="AC892" s="43"/>
    </row>
    <row r="893" spans="1:29" ht="12.75">
      <c r="A893" s="43"/>
      <c r="B893" s="43"/>
      <c r="C893" s="43"/>
      <c r="D893" s="43"/>
      <c r="E893" s="43"/>
      <c r="F893" s="43"/>
      <c r="G893" s="43"/>
      <c r="H893" s="43"/>
      <c r="I893" s="43"/>
      <c r="J893" s="44"/>
      <c r="K893" s="43"/>
      <c r="L893" s="43"/>
      <c r="M893" s="43"/>
      <c r="N893" s="43"/>
      <c r="O893" s="43"/>
      <c r="P893" s="43"/>
      <c r="Q893" s="43"/>
      <c r="R893" s="43"/>
      <c r="S893" s="43"/>
      <c r="T893" s="43"/>
      <c r="U893" s="43"/>
      <c r="V893" s="43"/>
      <c r="W893" s="43"/>
      <c r="X893" s="43"/>
      <c r="Y893" s="43"/>
      <c r="Z893" s="43"/>
      <c r="AA893" s="43"/>
      <c r="AB893" s="43"/>
      <c r="AC893" s="43"/>
    </row>
    <row r="894" spans="1:29" ht="12.75">
      <c r="A894" s="43"/>
      <c r="B894" s="43"/>
      <c r="C894" s="43"/>
      <c r="D894" s="43"/>
      <c r="E894" s="43"/>
      <c r="F894" s="43"/>
      <c r="G894" s="43"/>
      <c r="H894" s="43"/>
      <c r="I894" s="43"/>
      <c r="J894" s="44"/>
      <c r="K894" s="43"/>
      <c r="L894" s="43"/>
      <c r="M894" s="43"/>
      <c r="N894" s="43"/>
      <c r="O894" s="43"/>
      <c r="P894" s="43"/>
      <c r="Q894" s="43"/>
      <c r="R894" s="43"/>
      <c r="S894" s="43"/>
      <c r="T894" s="43"/>
      <c r="U894" s="43"/>
      <c r="V894" s="43"/>
      <c r="W894" s="43"/>
      <c r="X894" s="43"/>
      <c r="Y894" s="43"/>
      <c r="Z894" s="43"/>
      <c r="AA894" s="43"/>
      <c r="AB894" s="43"/>
      <c r="AC894" s="43"/>
    </row>
    <row r="895" spans="1:29" ht="12.75">
      <c r="A895" s="43"/>
      <c r="B895" s="43"/>
      <c r="C895" s="43"/>
      <c r="D895" s="43"/>
      <c r="E895" s="43"/>
      <c r="F895" s="43"/>
      <c r="G895" s="43"/>
      <c r="H895" s="43"/>
      <c r="I895" s="43"/>
      <c r="J895" s="44"/>
      <c r="K895" s="43"/>
      <c r="L895" s="43"/>
      <c r="M895" s="43"/>
      <c r="N895" s="43"/>
      <c r="O895" s="43"/>
      <c r="P895" s="43"/>
      <c r="Q895" s="43"/>
      <c r="R895" s="43"/>
      <c r="S895" s="43"/>
      <c r="T895" s="43"/>
      <c r="U895" s="43"/>
      <c r="V895" s="43"/>
      <c r="W895" s="43"/>
      <c r="X895" s="43"/>
      <c r="Y895" s="43"/>
      <c r="Z895" s="43"/>
      <c r="AA895" s="43"/>
      <c r="AB895" s="43"/>
      <c r="AC895" s="43"/>
    </row>
    <row r="896" spans="1:29" ht="12.75">
      <c r="A896" s="43"/>
      <c r="B896" s="43"/>
      <c r="C896" s="43"/>
      <c r="D896" s="43"/>
      <c r="E896" s="43"/>
      <c r="F896" s="43"/>
      <c r="G896" s="43"/>
      <c r="H896" s="43"/>
      <c r="I896" s="43"/>
      <c r="J896" s="44"/>
      <c r="K896" s="43"/>
      <c r="L896" s="43"/>
      <c r="M896" s="43"/>
      <c r="N896" s="43"/>
      <c r="O896" s="43"/>
      <c r="P896" s="43"/>
      <c r="Q896" s="43"/>
      <c r="R896" s="43"/>
      <c r="S896" s="43"/>
      <c r="T896" s="43"/>
      <c r="U896" s="43"/>
      <c r="V896" s="43"/>
      <c r="W896" s="43"/>
      <c r="X896" s="43"/>
      <c r="Y896" s="43"/>
      <c r="Z896" s="43"/>
      <c r="AA896" s="43"/>
      <c r="AB896" s="43"/>
      <c r="AC896" s="43"/>
    </row>
    <row r="897" spans="1:29" ht="12.75">
      <c r="A897" s="43"/>
      <c r="B897" s="43"/>
      <c r="C897" s="43"/>
      <c r="D897" s="43"/>
      <c r="E897" s="43"/>
      <c r="F897" s="43"/>
      <c r="G897" s="43"/>
      <c r="H897" s="43"/>
      <c r="I897" s="43"/>
      <c r="J897" s="44"/>
      <c r="K897" s="43"/>
      <c r="L897" s="43"/>
      <c r="M897" s="43"/>
      <c r="N897" s="43"/>
      <c r="O897" s="43"/>
      <c r="P897" s="43"/>
      <c r="Q897" s="43"/>
      <c r="R897" s="43"/>
      <c r="S897" s="43"/>
      <c r="T897" s="43"/>
      <c r="U897" s="43"/>
      <c r="V897" s="43"/>
      <c r="W897" s="43"/>
      <c r="X897" s="43"/>
      <c r="Y897" s="43"/>
      <c r="Z897" s="43"/>
      <c r="AA897" s="43"/>
      <c r="AB897" s="43"/>
      <c r="AC897" s="43"/>
    </row>
    <row r="898" spans="1:29" ht="12.75">
      <c r="A898" s="43"/>
      <c r="B898" s="43"/>
      <c r="C898" s="43"/>
      <c r="D898" s="43"/>
      <c r="E898" s="43"/>
      <c r="F898" s="43"/>
      <c r="G898" s="43"/>
      <c r="H898" s="43"/>
      <c r="I898" s="43"/>
      <c r="J898" s="44"/>
      <c r="K898" s="43"/>
      <c r="L898" s="43"/>
      <c r="M898" s="43"/>
      <c r="N898" s="43"/>
      <c r="O898" s="43"/>
      <c r="P898" s="43"/>
      <c r="Q898" s="43"/>
      <c r="R898" s="43"/>
      <c r="S898" s="43"/>
      <c r="T898" s="43"/>
      <c r="U898" s="43"/>
      <c r="V898" s="43"/>
      <c r="W898" s="43"/>
      <c r="X898" s="43"/>
      <c r="Y898" s="43"/>
      <c r="Z898" s="43"/>
      <c r="AA898" s="43"/>
      <c r="AB898" s="43"/>
      <c r="AC898" s="43"/>
    </row>
    <row r="899" spans="1:29" ht="12.75">
      <c r="A899" s="43"/>
      <c r="B899" s="43"/>
      <c r="C899" s="43"/>
      <c r="D899" s="43"/>
      <c r="E899" s="43"/>
      <c r="F899" s="43"/>
      <c r="G899" s="43"/>
      <c r="H899" s="43"/>
      <c r="I899" s="43"/>
      <c r="J899" s="44"/>
      <c r="K899" s="43"/>
      <c r="L899" s="43"/>
      <c r="M899" s="43"/>
      <c r="N899" s="43"/>
      <c r="O899" s="43"/>
      <c r="P899" s="43"/>
      <c r="Q899" s="43"/>
      <c r="R899" s="43"/>
      <c r="S899" s="43"/>
      <c r="T899" s="43"/>
      <c r="U899" s="43"/>
      <c r="V899" s="43"/>
      <c r="W899" s="43"/>
      <c r="X899" s="43"/>
      <c r="Y899" s="43"/>
      <c r="Z899" s="43"/>
      <c r="AA899" s="43"/>
      <c r="AB899" s="43"/>
      <c r="AC899" s="43"/>
    </row>
    <row r="900" spans="1:29" ht="12.75">
      <c r="A900" s="43"/>
      <c r="B900" s="43"/>
      <c r="C900" s="43"/>
      <c r="D900" s="43"/>
      <c r="E900" s="43"/>
      <c r="F900" s="43"/>
      <c r="G900" s="43"/>
      <c r="H900" s="43"/>
      <c r="I900" s="43"/>
      <c r="J900" s="44"/>
      <c r="K900" s="43"/>
      <c r="L900" s="43"/>
      <c r="M900" s="43"/>
      <c r="N900" s="43"/>
      <c r="O900" s="43"/>
      <c r="P900" s="43"/>
      <c r="Q900" s="43"/>
      <c r="R900" s="43"/>
      <c r="S900" s="43"/>
      <c r="T900" s="43"/>
      <c r="U900" s="43"/>
      <c r="V900" s="43"/>
      <c r="W900" s="43"/>
      <c r="X900" s="43"/>
      <c r="Y900" s="43"/>
      <c r="Z900" s="43"/>
      <c r="AA900" s="43"/>
      <c r="AB900" s="43"/>
      <c r="AC900" s="43"/>
    </row>
    <row r="901" spans="1:29" ht="12.75">
      <c r="A901" s="43"/>
      <c r="B901" s="43"/>
      <c r="C901" s="43"/>
      <c r="D901" s="43"/>
      <c r="E901" s="43"/>
      <c r="F901" s="43"/>
      <c r="G901" s="43"/>
      <c r="H901" s="43"/>
      <c r="I901" s="43"/>
      <c r="J901" s="44"/>
      <c r="K901" s="43"/>
      <c r="L901" s="43"/>
      <c r="M901" s="43"/>
      <c r="N901" s="43"/>
      <c r="O901" s="43"/>
      <c r="P901" s="43"/>
      <c r="Q901" s="43"/>
      <c r="R901" s="43"/>
      <c r="S901" s="43"/>
      <c r="T901" s="43"/>
      <c r="U901" s="43"/>
      <c r="V901" s="43"/>
      <c r="W901" s="43"/>
      <c r="X901" s="43"/>
      <c r="Y901" s="43"/>
      <c r="Z901" s="43"/>
      <c r="AA901" s="43"/>
      <c r="AB901" s="43"/>
      <c r="AC901" s="43"/>
    </row>
    <row r="902" spans="1:29" ht="12.75">
      <c r="A902" s="43"/>
      <c r="B902" s="43"/>
      <c r="C902" s="43"/>
      <c r="D902" s="43"/>
      <c r="E902" s="43"/>
      <c r="F902" s="43"/>
      <c r="G902" s="43"/>
      <c r="H902" s="43"/>
      <c r="I902" s="43"/>
      <c r="J902" s="44"/>
      <c r="K902" s="43"/>
      <c r="L902" s="43"/>
      <c r="M902" s="43"/>
      <c r="N902" s="43"/>
      <c r="O902" s="43"/>
      <c r="P902" s="43"/>
      <c r="Q902" s="43"/>
      <c r="R902" s="43"/>
      <c r="S902" s="43"/>
      <c r="T902" s="43"/>
      <c r="U902" s="43"/>
      <c r="V902" s="43"/>
      <c r="W902" s="43"/>
      <c r="X902" s="43"/>
      <c r="Y902" s="43"/>
      <c r="Z902" s="43"/>
      <c r="AA902" s="43"/>
      <c r="AB902" s="43"/>
      <c r="AC902" s="43"/>
    </row>
    <row r="903" spans="1:29" ht="12.75">
      <c r="A903" s="43"/>
      <c r="B903" s="43"/>
      <c r="C903" s="43"/>
      <c r="D903" s="43"/>
      <c r="E903" s="43"/>
      <c r="F903" s="43"/>
      <c r="G903" s="43"/>
      <c r="H903" s="43"/>
      <c r="I903" s="43"/>
      <c r="J903" s="44"/>
      <c r="K903" s="43"/>
      <c r="L903" s="43"/>
      <c r="M903" s="43"/>
      <c r="N903" s="43"/>
      <c r="O903" s="43"/>
      <c r="P903" s="43"/>
      <c r="Q903" s="43"/>
      <c r="R903" s="43"/>
      <c r="S903" s="43"/>
      <c r="T903" s="43"/>
      <c r="U903" s="43"/>
      <c r="V903" s="43"/>
      <c r="W903" s="43"/>
      <c r="X903" s="43"/>
      <c r="Y903" s="43"/>
      <c r="Z903" s="43"/>
      <c r="AA903" s="43"/>
      <c r="AB903" s="43"/>
      <c r="AC903" s="43"/>
    </row>
    <row r="904" spans="1:29" ht="12.75">
      <c r="A904" s="43"/>
      <c r="B904" s="43"/>
      <c r="C904" s="43"/>
      <c r="D904" s="43"/>
      <c r="E904" s="43"/>
      <c r="F904" s="43"/>
      <c r="G904" s="43"/>
      <c r="H904" s="43"/>
      <c r="I904" s="43"/>
      <c r="J904" s="44"/>
      <c r="K904" s="43"/>
      <c r="L904" s="43"/>
      <c r="M904" s="43"/>
      <c r="N904" s="43"/>
      <c r="O904" s="43"/>
      <c r="P904" s="43"/>
      <c r="Q904" s="43"/>
      <c r="R904" s="43"/>
      <c r="S904" s="43"/>
      <c r="T904" s="43"/>
      <c r="U904" s="43"/>
      <c r="V904" s="43"/>
      <c r="W904" s="43"/>
      <c r="X904" s="43"/>
      <c r="Y904" s="43"/>
      <c r="Z904" s="43"/>
      <c r="AA904" s="43"/>
      <c r="AB904" s="43"/>
      <c r="AC904" s="43"/>
    </row>
    <row r="905" spans="1:29" ht="12.75">
      <c r="A905" s="43"/>
      <c r="B905" s="43"/>
      <c r="C905" s="43"/>
      <c r="D905" s="43"/>
      <c r="E905" s="43"/>
      <c r="F905" s="43"/>
      <c r="G905" s="43"/>
      <c r="H905" s="43"/>
      <c r="I905" s="43"/>
      <c r="J905" s="44"/>
      <c r="K905" s="43"/>
      <c r="L905" s="43"/>
      <c r="M905" s="43"/>
      <c r="N905" s="43"/>
      <c r="O905" s="43"/>
      <c r="P905" s="43"/>
      <c r="Q905" s="43"/>
      <c r="R905" s="43"/>
      <c r="S905" s="43"/>
      <c r="T905" s="43"/>
      <c r="U905" s="43"/>
      <c r="V905" s="43"/>
      <c r="W905" s="43"/>
      <c r="X905" s="43"/>
      <c r="Y905" s="43"/>
      <c r="Z905" s="43"/>
      <c r="AA905" s="43"/>
      <c r="AB905" s="43"/>
      <c r="AC905" s="43"/>
    </row>
    <row r="906" spans="1:29" ht="12.75">
      <c r="A906" s="43"/>
      <c r="B906" s="43"/>
      <c r="C906" s="43"/>
      <c r="D906" s="43"/>
      <c r="E906" s="43"/>
      <c r="F906" s="43"/>
      <c r="G906" s="43"/>
      <c r="H906" s="43"/>
      <c r="I906" s="43"/>
      <c r="J906" s="44"/>
      <c r="K906" s="43"/>
      <c r="L906" s="43"/>
      <c r="M906" s="43"/>
      <c r="N906" s="43"/>
      <c r="O906" s="43"/>
      <c r="P906" s="43"/>
      <c r="Q906" s="43"/>
      <c r="R906" s="43"/>
      <c r="S906" s="43"/>
      <c r="T906" s="43"/>
      <c r="U906" s="43"/>
      <c r="V906" s="43"/>
      <c r="W906" s="43"/>
      <c r="X906" s="43"/>
      <c r="Y906" s="43"/>
      <c r="Z906" s="43"/>
      <c r="AA906" s="43"/>
      <c r="AB906" s="43"/>
      <c r="AC906" s="43"/>
    </row>
    <row r="907" spans="1:29" ht="12.75">
      <c r="A907" s="43"/>
      <c r="B907" s="43"/>
      <c r="C907" s="43"/>
      <c r="D907" s="43"/>
      <c r="E907" s="43"/>
      <c r="F907" s="43"/>
      <c r="G907" s="43"/>
      <c r="H907" s="43"/>
      <c r="I907" s="43"/>
      <c r="J907" s="44"/>
      <c r="K907" s="43"/>
      <c r="L907" s="43"/>
      <c r="M907" s="43"/>
      <c r="N907" s="43"/>
      <c r="O907" s="43"/>
      <c r="P907" s="43"/>
      <c r="Q907" s="43"/>
      <c r="R907" s="43"/>
      <c r="S907" s="43"/>
      <c r="T907" s="43"/>
      <c r="U907" s="43"/>
      <c r="V907" s="43"/>
      <c r="W907" s="43"/>
      <c r="X907" s="43"/>
      <c r="Y907" s="43"/>
      <c r="Z907" s="43"/>
      <c r="AA907" s="43"/>
      <c r="AB907" s="43"/>
      <c r="AC907" s="43"/>
    </row>
    <row r="908" spans="1:29" ht="12.75">
      <c r="A908" s="43"/>
      <c r="B908" s="43"/>
      <c r="C908" s="43"/>
      <c r="D908" s="43"/>
      <c r="E908" s="43"/>
      <c r="F908" s="43"/>
      <c r="G908" s="43"/>
      <c r="H908" s="43"/>
      <c r="I908" s="43"/>
      <c r="J908" s="44"/>
      <c r="K908" s="43"/>
      <c r="L908" s="43"/>
      <c r="M908" s="43"/>
      <c r="N908" s="43"/>
      <c r="O908" s="43"/>
      <c r="P908" s="43"/>
      <c r="Q908" s="43"/>
      <c r="R908" s="43"/>
      <c r="S908" s="43"/>
      <c r="T908" s="43"/>
      <c r="U908" s="43"/>
      <c r="V908" s="43"/>
      <c r="W908" s="43"/>
      <c r="X908" s="43"/>
      <c r="Y908" s="43"/>
      <c r="Z908" s="43"/>
      <c r="AA908" s="43"/>
      <c r="AB908" s="43"/>
      <c r="AC908" s="43"/>
    </row>
    <row r="909" spans="1:29" ht="12.75">
      <c r="A909" s="43"/>
      <c r="B909" s="43"/>
      <c r="C909" s="43"/>
      <c r="D909" s="43"/>
      <c r="E909" s="43"/>
      <c r="F909" s="43"/>
      <c r="G909" s="43"/>
      <c r="H909" s="43"/>
      <c r="I909" s="43"/>
      <c r="J909" s="44"/>
      <c r="K909" s="43"/>
      <c r="L909" s="43"/>
      <c r="M909" s="43"/>
      <c r="N909" s="43"/>
      <c r="O909" s="43"/>
      <c r="P909" s="43"/>
      <c r="Q909" s="43"/>
      <c r="R909" s="43"/>
      <c r="S909" s="43"/>
      <c r="T909" s="43"/>
      <c r="U909" s="43"/>
      <c r="V909" s="43"/>
      <c r="W909" s="43"/>
      <c r="X909" s="43"/>
      <c r="Y909" s="43"/>
      <c r="Z909" s="43"/>
      <c r="AA909" s="43"/>
      <c r="AB909" s="43"/>
      <c r="AC909" s="43"/>
    </row>
    <row r="910" spans="1:29" ht="12.75">
      <c r="A910" s="43"/>
      <c r="B910" s="43"/>
      <c r="C910" s="43"/>
      <c r="D910" s="43"/>
      <c r="E910" s="43"/>
      <c r="F910" s="43"/>
      <c r="G910" s="43"/>
      <c r="H910" s="43"/>
      <c r="I910" s="43"/>
      <c r="J910" s="44"/>
      <c r="K910" s="43"/>
      <c r="L910" s="43"/>
      <c r="M910" s="43"/>
      <c r="N910" s="43"/>
      <c r="O910" s="43"/>
      <c r="P910" s="43"/>
      <c r="Q910" s="43"/>
      <c r="R910" s="43"/>
      <c r="S910" s="43"/>
      <c r="T910" s="43"/>
      <c r="U910" s="43"/>
      <c r="V910" s="43"/>
      <c r="W910" s="43"/>
      <c r="X910" s="43"/>
      <c r="Y910" s="43"/>
      <c r="Z910" s="43"/>
      <c r="AA910" s="43"/>
      <c r="AB910" s="43"/>
      <c r="AC910" s="43"/>
    </row>
    <row r="911" spans="1:29" ht="12.75">
      <c r="A911" s="43"/>
      <c r="B911" s="43"/>
      <c r="C911" s="43"/>
      <c r="D911" s="43"/>
      <c r="E911" s="43"/>
      <c r="F911" s="43"/>
      <c r="G911" s="43"/>
      <c r="H911" s="43"/>
      <c r="I911" s="43"/>
      <c r="J911" s="44"/>
      <c r="K911" s="43"/>
      <c r="L911" s="43"/>
      <c r="M911" s="43"/>
      <c r="N911" s="43"/>
      <c r="O911" s="43"/>
      <c r="P911" s="43"/>
      <c r="Q911" s="43"/>
      <c r="R911" s="43"/>
      <c r="S911" s="43"/>
      <c r="T911" s="43"/>
      <c r="U911" s="43"/>
      <c r="V911" s="43"/>
      <c r="W911" s="43"/>
      <c r="X911" s="43"/>
      <c r="Y911" s="43"/>
      <c r="Z911" s="43"/>
      <c r="AA911" s="43"/>
      <c r="AB911" s="43"/>
      <c r="AC911" s="43"/>
    </row>
    <row r="912" spans="1:29" ht="12.75">
      <c r="A912" s="43"/>
      <c r="B912" s="43"/>
      <c r="C912" s="43"/>
      <c r="D912" s="43"/>
      <c r="E912" s="43"/>
      <c r="F912" s="43"/>
      <c r="G912" s="43"/>
      <c r="H912" s="43"/>
      <c r="I912" s="43"/>
      <c r="J912" s="44"/>
      <c r="K912" s="43"/>
      <c r="L912" s="43"/>
      <c r="M912" s="43"/>
      <c r="N912" s="43"/>
      <c r="O912" s="43"/>
      <c r="P912" s="43"/>
      <c r="Q912" s="43"/>
      <c r="R912" s="43"/>
      <c r="S912" s="43"/>
      <c r="T912" s="43"/>
      <c r="U912" s="43"/>
      <c r="V912" s="43"/>
      <c r="W912" s="43"/>
      <c r="X912" s="43"/>
      <c r="Y912" s="43"/>
      <c r="Z912" s="43"/>
      <c r="AA912" s="43"/>
      <c r="AB912" s="43"/>
      <c r="AC912" s="43"/>
    </row>
    <row r="913" spans="1:29" ht="12.75">
      <c r="A913" s="43"/>
      <c r="B913" s="43"/>
      <c r="C913" s="43"/>
      <c r="D913" s="43"/>
      <c r="E913" s="43"/>
      <c r="F913" s="43"/>
      <c r="G913" s="43"/>
      <c r="H913" s="43"/>
      <c r="I913" s="43"/>
      <c r="J913" s="44"/>
      <c r="K913" s="43"/>
      <c r="L913" s="43"/>
      <c r="M913" s="43"/>
      <c r="N913" s="43"/>
      <c r="O913" s="43"/>
      <c r="P913" s="43"/>
      <c r="Q913" s="43"/>
      <c r="R913" s="43"/>
      <c r="S913" s="43"/>
      <c r="T913" s="43"/>
      <c r="U913" s="43"/>
      <c r="V913" s="43"/>
      <c r="W913" s="43"/>
      <c r="X913" s="43"/>
      <c r="Y913" s="43"/>
      <c r="Z913" s="43"/>
      <c r="AA913" s="43"/>
      <c r="AB913" s="43"/>
      <c r="AC913" s="43"/>
    </row>
    <row r="914" spans="1:29" ht="12.75">
      <c r="A914" s="43"/>
      <c r="B914" s="43"/>
      <c r="C914" s="43"/>
      <c r="D914" s="43"/>
      <c r="E914" s="43"/>
      <c r="F914" s="43"/>
      <c r="G914" s="43"/>
      <c r="H914" s="43"/>
      <c r="I914" s="43"/>
      <c r="J914" s="44"/>
      <c r="K914" s="43"/>
      <c r="L914" s="43"/>
      <c r="M914" s="43"/>
      <c r="N914" s="43"/>
      <c r="O914" s="43"/>
      <c r="P914" s="43"/>
      <c r="Q914" s="43"/>
      <c r="R914" s="43"/>
      <c r="S914" s="43"/>
      <c r="T914" s="43"/>
      <c r="U914" s="43"/>
      <c r="V914" s="43"/>
      <c r="W914" s="43"/>
      <c r="X914" s="43"/>
      <c r="Y914" s="43"/>
      <c r="Z914" s="43"/>
      <c r="AA914" s="43"/>
      <c r="AB914" s="43"/>
      <c r="AC914" s="43"/>
    </row>
    <row r="915" spans="1:29" ht="12.75">
      <c r="A915" s="43"/>
      <c r="B915" s="43"/>
      <c r="C915" s="43"/>
      <c r="D915" s="43"/>
      <c r="E915" s="43"/>
      <c r="F915" s="43"/>
      <c r="G915" s="43"/>
      <c r="H915" s="43"/>
      <c r="I915" s="43"/>
      <c r="J915" s="44"/>
      <c r="K915" s="43"/>
      <c r="L915" s="43"/>
      <c r="M915" s="43"/>
      <c r="N915" s="43"/>
      <c r="O915" s="43"/>
      <c r="P915" s="43"/>
      <c r="Q915" s="43"/>
      <c r="R915" s="43"/>
      <c r="S915" s="43"/>
      <c r="T915" s="43"/>
      <c r="U915" s="43"/>
      <c r="V915" s="43"/>
      <c r="W915" s="43"/>
      <c r="X915" s="43"/>
      <c r="Y915" s="43"/>
      <c r="Z915" s="43"/>
      <c r="AA915" s="43"/>
      <c r="AB915" s="43"/>
      <c r="AC915" s="43"/>
    </row>
    <row r="916" spans="1:29" ht="12.75">
      <c r="A916" s="43"/>
      <c r="B916" s="43"/>
      <c r="C916" s="43"/>
      <c r="D916" s="43"/>
      <c r="E916" s="43"/>
      <c r="F916" s="43"/>
      <c r="G916" s="43"/>
      <c r="H916" s="43"/>
      <c r="I916" s="43"/>
      <c r="J916" s="44"/>
      <c r="K916" s="43"/>
      <c r="L916" s="43"/>
      <c r="M916" s="43"/>
      <c r="N916" s="43"/>
      <c r="O916" s="43"/>
      <c r="P916" s="43"/>
      <c r="Q916" s="43"/>
      <c r="R916" s="43"/>
      <c r="S916" s="43"/>
      <c r="T916" s="43"/>
      <c r="U916" s="43"/>
      <c r="V916" s="43"/>
      <c r="W916" s="43"/>
      <c r="X916" s="43"/>
      <c r="Y916" s="43"/>
      <c r="Z916" s="43"/>
      <c r="AA916" s="43"/>
      <c r="AB916" s="43"/>
      <c r="AC916" s="43"/>
    </row>
    <row r="917" spans="1:29" ht="12.75">
      <c r="A917" s="43"/>
      <c r="B917" s="43"/>
      <c r="C917" s="43"/>
      <c r="D917" s="43"/>
      <c r="E917" s="43"/>
      <c r="F917" s="43"/>
      <c r="G917" s="43"/>
      <c r="H917" s="43"/>
      <c r="I917" s="43"/>
      <c r="J917" s="44"/>
      <c r="K917" s="43"/>
      <c r="L917" s="43"/>
      <c r="M917" s="43"/>
      <c r="N917" s="43"/>
      <c r="O917" s="43"/>
      <c r="P917" s="43"/>
      <c r="Q917" s="43"/>
      <c r="R917" s="43"/>
      <c r="S917" s="43"/>
      <c r="T917" s="43"/>
      <c r="U917" s="43"/>
      <c r="V917" s="43"/>
      <c r="W917" s="43"/>
      <c r="X917" s="43"/>
      <c r="Y917" s="43"/>
      <c r="Z917" s="43"/>
      <c r="AA917" s="43"/>
      <c r="AB917" s="43"/>
      <c r="AC917" s="43"/>
    </row>
    <row r="918" spans="1:29" ht="12.75">
      <c r="A918" s="43"/>
      <c r="B918" s="43"/>
      <c r="C918" s="43"/>
      <c r="D918" s="43"/>
      <c r="E918" s="43"/>
      <c r="F918" s="43"/>
      <c r="G918" s="43"/>
      <c r="H918" s="43"/>
      <c r="I918" s="43"/>
      <c r="J918" s="44"/>
      <c r="K918" s="43"/>
      <c r="L918" s="43"/>
      <c r="M918" s="43"/>
      <c r="N918" s="43"/>
      <c r="O918" s="43"/>
      <c r="P918" s="43"/>
      <c r="Q918" s="43"/>
      <c r="R918" s="43"/>
      <c r="S918" s="43"/>
      <c r="T918" s="43"/>
      <c r="U918" s="43"/>
      <c r="V918" s="43"/>
      <c r="W918" s="43"/>
      <c r="X918" s="43"/>
      <c r="Y918" s="43"/>
      <c r="Z918" s="43"/>
      <c r="AA918" s="43"/>
      <c r="AB918" s="43"/>
      <c r="AC918" s="43"/>
    </row>
    <row r="919" spans="1:29" ht="12.75">
      <c r="A919" s="43"/>
      <c r="B919" s="43"/>
      <c r="C919" s="43"/>
      <c r="D919" s="43"/>
      <c r="E919" s="43"/>
      <c r="F919" s="43"/>
      <c r="G919" s="43"/>
      <c r="H919" s="43"/>
      <c r="I919" s="43"/>
      <c r="J919" s="44"/>
      <c r="K919" s="43"/>
      <c r="L919" s="43"/>
      <c r="M919" s="43"/>
      <c r="N919" s="43"/>
      <c r="O919" s="43"/>
      <c r="P919" s="43"/>
      <c r="Q919" s="43"/>
      <c r="R919" s="43"/>
      <c r="S919" s="43"/>
      <c r="T919" s="43"/>
      <c r="U919" s="43"/>
      <c r="V919" s="43"/>
      <c r="W919" s="43"/>
      <c r="X919" s="43"/>
      <c r="Y919" s="43"/>
      <c r="Z919" s="43"/>
      <c r="AA919" s="43"/>
      <c r="AB919" s="43"/>
      <c r="AC919" s="43"/>
    </row>
    <row r="920" spans="1:29" ht="12.75">
      <c r="A920" s="43"/>
      <c r="B920" s="43"/>
      <c r="C920" s="43"/>
      <c r="D920" s="43"/>
      <c r="E920" s="43"/>
      <c r="F920" s="43"/>
      <c r="G920" s="43"/>
      <c r="H920" s="43"/>
      <c r="I920" s="43"/>
      <c r="J920" s="44"/>
      <c r="K920" s="43"/>
      <c r="L920" s="43"/>
      <c r="M920" s="43"/>
      <c r="N920" s="43"/>
      <c r="O920" s="43"/>
      <c r="P920" s="43"/>
      <c r="Q920" s="43"/>
      <c r="R920" s="43"/>
      <c r="S920" s="43"/>
      <c r="T920" s="43"/>
      <c r="U920" s="43"/>
      <c r="V920" s="43"/>
      <c r="W920" s="43"/>
      <c r="X920" s="43"/>
      <c r="Y920" s="43"/>
      <c r="Z920" s="43"/>
      <c r="AA920" s="43"/>
      <c r="AB920" s="43"/>
      <c r="AC920" s="43"/>
    </row>
    <row r="921" spans="1:29" ht="12.75">
      <c r="A921" s="43"/>
      <c r="B921" s="43"/>
      <c r="C921" s="43"/>
      <c r="D921" s="43"/>
      <c r="E921" s="43"/>
      <c r="F921" s="43"/>
      <c r="G921" s="43"/>
      <c r="H921" s="43"/>
      <c r="I921" s="43"/>
      <c r="J921" s="44"/>
      <c r="K921" s="43"/>
      <c r="L921" s="43"/>
      <c r="M921" s="43"/>
      <c r="N921" s="43"/>
      <c r="O921" s="43"/>
      <c r="P921" s="43"/>
      <c r="Q921" s="43"/>
      <c r="R921" s="43"/>
      <c r="S921" s="43"/>
      <c r="T921" s="43"/>
      <c r="U921" s="43"/>
      <c r="V921" s="43"/>
      <c r="W921" s="43"/>
      <c r="X921" s="43"/>
      <c r="Y921" s="43"/>
      <c r="Z921" s="43"/>
      <c r="AA921" s="43"/>
      <c r="AB921" s="43"/>
      <c r="AC921" s="43"/>
    </row>
    <row r="922" spans="1:29" ht="12.75">
      <c r="A922" s="43"/>
      <c r="B922" s="43"/>
      <c r="C922" s="43"/>
      <c r="D922" s="43"/>
      <c r="E922" s="43"/>
      <c r="F922" s="43"/>
      <c r="G922" s="43"/>
      <c r="H922" s="43"/>
      <c r="I922" s="43"/>
      <c r="J922" s="44"/>
      <c r="K922" s="43"/>
      <c r="L922" s="43"/>
      <c r="M922" s="43"/>
      <c r="N922" s="43"/>
      <c r="O922" s="43"/>
      <c r="P922" s="43"/>
      <c r="Q922" s="43"/>
      <c r="R922" s="43"/>
      <c r="S922" s="43"/>
      <c r="T922" s="43"/>
      <c r="U922" s="43"/>
      <c r="V922" s="43"/>
      <c r="W922" s="43"/>
      <c r="X922" s="43"/>
      <c r="Y922" s="43"/>
      <c r="Z922" s="43"/>
      <c r="AA922" s="43"/>
      <c r="AB922" s="43"/>
      <c r="AC922" s="43"/>
    </row>
    <row r="923" spans="1:29" ht="12.75">
      <c r="A923" s="43"/>
      <c r="B923" s="43"/>
      <c r="C923" s="43"/>
      <c r="D923" s="43"/>
      <c r="E923" s="43"/>
      <c r="F923" s="43"/>
      <c r="G923" s="43"/>
      <c r="H923" s="43"/>
      <c r="I923" s="43"/>
      <c r="J923" s="44"/>
      <c r="K923" s="43"/>
      <c r="L923" s="43"/>
      <c r="M923" s="43"/>
      <c r="N923" s="43"/>
      <c r="O923" s="43"/>
      <c r="P923" s="43"/>
      <c r="Q923" s="43"/>
      <c r="R923" s="43"/>
      <c r="S923" s="43"/>
      <c r="T923" s="43"/>
      <c r="U923" s="43"/>
      <c r="V923" s="43"/>
      <c r="W923" s="43"/>
      <c r="X923" s="43"/>
      <c r="Y923" s="43"/>
      <c r="Z923" s="43"/>
      <c r="AA923" s="43"/>
      <c r="AB923" s="43"/>
      <c r="AC923" s="43"/>
    </row>
    <row r="924" spans="1:29" ht="12.75">
      <c r="A924" s="43"/>
      <c r="B924" s="43"/>
      <c r="C924" s="43"/>
      <c r="D924" s="43"/>
      <c r="E924" s="43"/>
      <c r="F924" s="43"/>
      <c r="G924" s="43"/>
      <c r="H924" s="43"/>
      <c r="I924" s="43"/>
      <c r="J924" s="44"/>
      <c r="K924" s="43"/>
      <c r="L924" s="43"/>
      <c r="M924" s="43"/>
      <c r="N924" s="43"/>
      <c r="O924" s="43"/>
      <c r="P924" s="43"/>
      <c r="Q924" s="43"/>
      <c r="R924" s="43"/>
      <c r="S924" s="43"/>
      <c r="T924" s="43"/>
      <c r="U924" s="43"/>
      <c r="V924" s="43"/>
      <c r="W924" s="43"/>
      <c r="X924" s="43"/>
      <c r="Y924" s="43"/>
      <c r="Z924" s="43"/>
      <c r="AA924" s="43"/>
      <c r="AB924" s="43"/>
      <c r="AC924" s="43"/>
    </row>
    <row r="925" spans="1:29" ht="12.75">
      <c r="A925" s="43"/>
      <c r="B925" s="43"/>
      <c r="C925" s="43"/>
      <c r="D925" s="43"/>
      <c r="E925" s="43"/>
      <c r="F925" s="43"/>
      <c r="G925" s="43"/>
      <c r="H925" s="43"/>
      <c r="I925" s="43"/>
      <c r="J925" s="44"/>
      <c r="K925" s="43"/>
      <c r="L925" s="43"/>
      <c r="M925" s="43"/>
      <c r="N925" s="43"/>
      <c r="O925" s="43"/>
      <c r="P925" s="43"/>
      <c r="Q925" s="43"/>
      <c r="R925" s="43"/>
      <c r="S925" s="43"/>
      <c r="T925" s="43"/>
      <c r="U925" s="43"/>
      <c r="V925" s="43"/>
      <c r="W925" s="43"/>
      <c r="X925" s="43"/>
      <c r="Y925" s="43"/>
      <c r="Z925" s="43"/>
      <c r="AA925" s="43"/>
      <c r="AB925" s="43"/>
      <c r="AC925" s="43"/>
    </row>
    <row r="926" spans="1:29" ht="12.75">
      <c r="A926" s="43"/>
      <c r="B926" s="43"/>
      <c r="C926" s="43"/>
      <c r="D926" s="43"/>
      <c r="E926" s="43"/>
      <c r="F926" s="43"/>
      <c r="G926" s="43"/>
      <c r="H926" s="43"/>
      <c r="I926" s="43"/>
      <c r="J926" s="44"/>
      <c r="K926" s="43"/>
      <c r="L926" s="43"/>
      <c r="M926" s="43"/>
      <c r="N926" s="43"/>
      <c r="O926" s="43"/>
      <c r="P926" s="43"/>
      <c r="Q926" s="43"/>
      <c r="R926" s="43"/>
      <c r="S926" s="43"/>
      <c r="T926" s="43"/>
      <c r="U926" s="43"/>
      <c r="V926" s="43"/>
      <c r="W926" s="43"/>
      <c r="X926" s="43"/>
      <c r="Y926" s="43"/>
      <c r="Z926" s="43"/>
      <c r="AA926" s="43"/>
      <c r="AB926" s="43"/>
      <c r="AC926" s="43"/>
    </row>
    <row r="927" spans="1:29" ht="12.75">
      <c r="A927" s="43"/>
      <c r="B927" s="43"/>
      <c r="C927" s="43"/>
      <c r="D927" s="43"/>
      <c r="E927" s="43"/>
      <c r="F927" s="43"/>
      <c r="G927" s="43"/>
      <c r="H927" s="43"/>
      <c r="I927" s="43"/>
      <c r="J927" s="44"/>
      <c r="K927" s="43"/>
      <c r="L927" s="43"/>
      <c r="M927" s="43"/>
      <c r="N927" s="43"/>
      <c r="O927" s="43"/>
      <c r="P927" s="43"/>
      <c r="Q927" s="43"/>
      <c r="R927" s="43"/>
      <c r="S927" s="43"/>
      <c r="T927" s="43"/>
      <c r="U927" s="43"/>
      <c r="V927" s="43"/>
      <c r="W927" s="43"/>
      <c r="X927" s="43"/>
      <c r="Y927" s="43"/>
      <c r="Z927" s="43"/>
      <c r="AA927" s="43"/>
      <c r="AB927" s="43"/>
      <c r="AC927" s="43"/>
    </row>
    <row r="928" spans="1:29" ht="12.75">
      <c r="A928" s="43"/>
      <c r="B928" s="43"/>
      <c r="C928" s="43"/>
      <c r="D928" s="43"/>
      <c r="E928" s="43"/>
      <c r="F928" s="43"/>
      <c r="G928" s="43"/>
      <c r="H928" s="43"/>
      <c r="I928" s="43"/>
      <c r="J928" s="44"/>
      <c r="K928" s="43"/>
      <c r="L928" s="43"/>
      <c r="M928" s="43"/>
      <c r="N928" s="43"/>
      <c r="O928" s="43"/>
      <c r="P928" s="43"/>
      <c r="Q928" s="43"/>
      <c r="R928" s="43"/>
      <c r="S928" s="43"/>
      <c r="T928" s="43"/>
      <c r="U928" s="43"/>
      <c r="V928" s="43"/>
      <c r="W928" s="43"/>
      <c r="X928" s="43"/>
      <c r="Y928" s="43"/>
      <c r="Z928" s="43"/>
      <c r="AA928" s="43"/>
      <c r="AB928" s="43"/>
      <c r="AC928" s="43"/>
    </row>
    <row r="929" spans="1:29" ht="12.75">
      <c r="A929" s="43"/>
      <c r="B929" s="43"/>
      <c r="C929" s="43"/>
      <c r="D929" s="43"/>
      <c r="E929" s="43"/>
      <c r="F929" s="43"/>
      <c r="G929" s="43"/>
      <c r="H929" s="43"/>
      <c r="I929" s="43"/>
      <c r="J929" s="44"/>
      <c r="K929" s="43"/>
      <c r="L929" s="43"/>
      <c r="M929" s="43"/>
      <c r="N929" s="43"/>
      <c r="O929" s="43"/>
      <c r="P929" s="43"/>
      <c r="Q929" s="43"/>
      <c r="R929" s="43"/>
      <c r="S929" s="43"/>
      <c r="T929" s="43"/>
      <c r="U929" s="43"/>
      <c r="V929" s="43"/>
      <c r="W929" s="43"/>
      <c r="X929" s="43"/>
      <c r="Y929" s="43"/>
      <c r="Z929" s="43"/>
      <c r="AA929" s="43"/>
      <c r="AB929" s="43"/>
      <c r="AC929" s="43"/>
    </row>
    <row r="930" spans="1:29" ht="12.75">
      <c r="A930" s="43"/>
      <c r="B930" s="43"/>
      <c r="C930" s="43"/>
      <c r="D930" s="43"/>
      <c r="E930" s="43"/>
      <c r="F930" s="43"/>
      <c r="G930" s="43"/>
      <c r="H930" s="43"/>
      <c r="I930" s="43"/>
      <c r="J930" s="44"/>
      <c r="K930" s="43"/>
      <c r="L930" s="43"/>
      <c r="M930" s="43"/>
      <c r="N930" s="43"/>
      <c r="O930" s="43"/>
      <c r="P930" s="43"/>
      <c r="Q930" s="43"/>
      <c r="R930" s="43"/>
      <c r="S930" s="43"/>
      <c r="T930" s="43"/>
      <c r="U930" s="43"/>
      <c r="V930" s="43"/>
      <c r="W930" s="43"/>
      <c r="X930" s="43"/>
      <c r="Y930" s="43"/>
      <c r="Z930" s="43"/>
      <c r="AA930" s="43"/>
      <c r="AB930" s="43"/>
      <c r="AC930" s="43"/>
    </row>
    <row r="931" spans="1:29" ht="12.75">
      <c r="A931" s="43"/>
      <c r="B931" s="43"/>
      <c r="C931" s="43"/>
      <c r="D931" s="43"/>
      <c r="E931" s="43"/>
      <c r="F931" s="43"/>
      <c r="G931" s="43"/>
      <c r="H931" s="43"/>
      <c r="I931" s="43"/>
      <c r="J931" s="44"/>
      <c r="K931" s="43"/>
      <c r="L931" s="43"/>
      <c r="M931" s="43"/>
      <c r="N931" s="43"/>
      <c r="O931" s="43"/>
      <c r="P931" s="43"/>
      <c r="Q931" s="43"/>
      <c r="R931" s="43"/>
      <c r="S931" s="43"/>
      <c r="T931" s="43"/>
      <c r="U931" s="43"/>
      <c r="V931" s="43"/>
      <c r="W931" s="43"/>
      <c r="X931" s="43"/>
      <c r="Y931" s="43"/>
      <c r="Z931" s="43"/>
      <c r="AA931" s="43"/>
      <c r="AB931" s="43"/>
      <c r="AC931" s="43"/>
    </row>
    <row r="932" spans="1:29" ht="12.75">
      <c r="A932" s="43"/>
      <c r="B932" s="43"/>
      <c r="C932" s="43"/>
      <c r="D932" s="43"/>
      <c r="E932" s="43"/>
      <c r="F932" s="43"/>
      <c r="G932" s="43"/>
      <c r="H932" s="43"/>
      <c r="I932" s="43"/>
      <c r="J932" s="44"/>
      <c r="K932" s="43"/>
      <c r="L932" s="43"/>
      <c r="M932" s="43"/>
      <c r="N932" s="43"/>
      <c r="O932" s="43"/>
      <c r="P932" s="43"/>
      <c r="Q932" s="43"/>
      <c r="R932" s="43"/>
      <c r="S932" s="43"/>
      <c r="T932" s="43"/>
      <c r="U932" s="43"/>
      <c r="V932" s="43"/>
      <c r="W932" s="43"/>
      <c r="X932" s="43"/>
      <c r="Y932" s="43"/>
      <c r="Z932" s="43"/>
      <c r="AA932" s="43"/>
      <c r="AB932" s="43"/>
      <c r="AC932" s="43"/>
    </row>
    <row r="933" spans="1:29" ht="12.75">
      <c r="A933" s="43"/>
      <c r="B933" s="43"/>
      <c r="C933" s="43"/>
      <c r="D933" s="43"/>
      <c r="E933" s="43"/>
      <c r="F933" s="43"/>
      <c r="G933" s="43"/>
      <c r="H933" s="43"/>
      <c r="I933" s="43"/>
      <c r="J933" s="44"/>
      <c r="K933" s="43"/>
      <c r="L933" s="43"/>
      <c r="M933" s="43"/>
      <c r="N933" s="43"/>
      <c r="O933" s="43"/>
      <c r="P933" s="43"/>
      <c r="Q933" s="43"/>
      <c r="R933" s="43"/>
      <c r="S933" s="43"/>
      <c r="T933" s="43"/>
      <c r="U933" s="43"/>
      <c r="V933" s="43"/>
      <c r="W933" s="43"/>
      <c r="X933" s="43"/>
      <c r="Y933" s="43"/>
      <c r="Z933" s="43"/>
      <c r="AA933" s="43"/>
      <c r="AB933" s="43"/>
      <c r="AC933" s="43"/>
    </row>
    <row r="934" spans="1:29" ht="12.75">
      <c r="A934" s="43"/>
      <c r="B934" s="43"/>
      <c r="C934" s="43"/>
      <c r="D934" s="43"/>
      <c r="E934" s="43"/>
      <c r="F934" s="43"/>
      <c r="G934" s="43"/>
      <c r="H934" s="43"/>
      <c r="I934" s="43"/>
      <c r="J934" s="44"/>
      <c r="K934" s="43"/>
      <c r="L934" s="43"/>
      <c r="M934" s="43"/>
      <c r="N934" s="43"/>
      <c r="O934" s="43"/>
      <c r="P934" s="43"/>
      <c r="Q934" s="43"/>
      <c r="R934" s="43"/>
      <c r="S934" s="43"/>
      <c r="T934" s="43"/>
      <c r="U934" s="43"/>
      <c r="V934" s="43"/>
      <c r="W934" s="43"/>
      <c r="X934" s="43"/>
      <c r="Y934" s="43"/>
      <c r="Z934" s="43"/>
      <c r="AA934" s="43"/>
      <c r="AB934" s="43"/>
      <c r="AC934" s="43"/>
    </row>
    <row r="935" spans="1:29" ht="12.75">
      <c r="A935" s="43"/>
      <c r="B935" s="43"/>
      <c r="C935" s="43"/>
      <c r="D935" s="43"/>
      <c r="E935" s="43"/>
      <c r="F935" s="43"/>
      <c r="G935" s="43"/>
      <c r="H935" s="43"/>
      <c r="I935" s="43"/>
      <c r="J935" s="44"/>
      <c r="K935" s="43"/>
      <c r="L935" s="43"/>
      <c r="M935" s="43"/>
      <c r="N935" s="43"/>
      <c r="O935" s="43"/>
      <c r="P935" s="43"/>
      <c r="Q935" s="43"/>
      <c r="R935" s="43"/>
      <c r="S935" s="43"/>
      <c r="T935" s="43"/>
      <c r="U935" s="43"/>
      <c r="V935" s="43"/>
      <c r="W935" s="43"/>
      <c r="X935" s="43"/>
      <c r="Y935" s="43"/>
      <c r="Z935" s="43"/>
      <c r="AA935" s="43"/>
      <c r="AB935" s="43"/>
      <c r="AC935" s="43"/>
    </row>
    <row r="936" spans="1:29" ht="12.75">
      <c r="A936" s="43"/>
      <c r="B936" s="43"/>
      <c r="C936" s="43"/>
      <c r="D936" s="43"/>
      <c r="E936" s="43"/>
      <c r="F936" s="43"/>
      <c r="G936" s="43"/>
      <c r="H936" s="43"/>
      <c r="I936" s="43"/>
      <c r="J936" s="44"/>
      <c r="K936" s="43"/>
      <c r="L936" s="43"/>
      <c r="M936" s="43"/>
      <c r="N936" s="43"/>
      <c r="O936" s="43"/>
      <c r="P936" s="43"/>
      <c r="Q936" s="43"/>
      <c r="R936" s="43"/>
      <c r="S936" s="43"/>
      <c r="T936" s="43"/>
      <c r="U936" s="43"/>
      <c r="V936" s="43"/>
      <c r="W936" s="43"/>
      <c r="X936" s="43"/>
      <c r="Y936" s="43"/>
      <c r="Z936" s="43"/>
      <c r="AA936" s="43"/>
      <c r="AB936" s="43"/>
      <c r="AC936" s="43"/>
    </row>
    <row r="937" spans="1:29" ht="12.75">
      <c r="A937" s="43"/>
      <c r="B937" s="43"/>
      <c r="C937" s="43"/>
      <c r="D937" s="43"/>
      <c r="E937" s="43"/>
      <c r="F937" s="43"/>
      <c r="G937" s="43"/>
      <c r="H937" s="43"/>
      <c r="I937" s="43"/>
      <c r="J937" s="44"/>
      <c r="K937" s="43"/>
      <c r="L937" s="43"/>
      <c r="M937" s="43"/>
      <c r="N937" s="43"/>
      <c r="O937" s="43"/>
      <c r="P937" s="43"/>
      <c r="Q937" s="43"/>
      <c r="R937" s="43"/>
      <c r="S937" s="43"/>
      <c r="T937" s="43"/>
      <c r="U937" s="43"/>
      <c r="V937" s="43"/>
      <c r="W937" s="43"/>
      <c r="X937" s="43"/>
      <c r="Y937" s="43"/>
      <c r="Z937" s="43"/>
      <c r="AA937" s="43"/>
      <c r="AB937" s="43"/>
      <c r="AC937" s="43"/>
    </row>
    <row r="938" spans="1:29" ht="12.75">
      <c r="A938" s="43"/>
      <c r="B938" s="43"/>
      <c r="C938" s="43"/>
      <c r="D938" s="43"/>
      <c r="E938" s="43"/>
      <c r="F938" s="43"/>
      <c r="G938" s="43"/>
      <c r="H938" s="43"/>
      <c r="I938" s="43"/>
      <c r="J938" s="44"/>
      <c r="K938" s="43"/>
      <c r="L938" s="43"/>
      <c r="M938" s="43"/>
      <c r="N938" s="43"/>
      <c r="O938" s="43"/>
      <c r="P938" s="43"/>
      <c r="Q938" s="43"/>
      <c r="R938" s="43"/>
      <c r="S938" s="43"/>
      <c r="T938" s="43"/>
      <c r="U938" s="43"/>
      <c r="V938" s="43"/>
      <c r="W938" s="43"/>
      <c r="X938" s="43"/>
      <c r="Y938" s="43"/>
      <c r="Z938" s="43"/>
      <c r="AA938" s="43"/>
      <c r="AB938" s="43"/>
      <c r="AC938" s="43"/>
    </row>
    <row r="939" spans="1:29" ht="12.75">
      <c r="A939" s="43"/>
      <c r="B939" s="43"/>
      <c r="C939" s="43"/>
      <c r="D939" s="43"/>
      <c r="E939" s="43"/>
      <c r="F939" s="43"/>
      <c r="G939" s="43"/>
      <c r="H939" s="43"/>
      <c r="I939" s="43"/>
      <c r="J939" s="44"/>
      <c r="K939" s="43"/>
      <c r="L939" s="43"/>
      <c r="M939" s="43"/>
      <c r="N939" s="43"/>
      <c r="O939" s="43"/>
      <c r="P939" s="43"/>
      <c r="Q939" s="43"/>
      <c r="R939" s="43"/>
      <c r="S939" s="43"/>
      <c r="T939" s="43"/>
      <c r="U939" s="43"/>
      <c r="V939" s="43"/>
      <c r="W939" s="43"/>
      <c r="X939" s="43"/>
      <c r="Y939" s="43"/>
      <c r="Z939" s="43"/>
      <c r="AA939" s="43"/>
      <c r="AB939" s="43"/>
      <c r="AC939" s="43"/>
    </row>
    <row r="940" spans="1:29" ht="12.75">
      <c r="A940" s="43"/>
      <c r="B940" s="43"/>
      <c r="C940" s="43"/>
      <c r="D940" s="43"/>
      <c r="E940" s="43"/>
      <c r="F940" s="43"/>
      <c r="G940" s="43"/>
      <c r="H940" s="43"/>
      <c r="I940" s="43"/>
      <c r="J940" s="44"/>
      <c r="K940" s="43"/>
      <c r="L940" s="43"/>
      <c r="M940" s="43"/>
      <c r="N940" s="43"/>
      <c r="O940" s="43"/>
      <c r="P940" s="43"/>
      <c r="Q940" s="43"/>
      <c r="R940" s="43"/>
      <c r="S940" s="43"/>
      <c r="T940" s="43"/>
      <c r="U940" s="43"/>
      <c r="V940" s="43"/>
      <c r="W940" s="43"/>
      <c r="X940" s="43"/>
      <c r="Y940" s="43"/>
      <c r="Z940" s="43"/>
      <c r="AA940" s="43"/>
      <c r="AB940" s="43"/>
      <c r="AC940" s="43"/>
    </row>
    <row r="941" spans="1:29" ht="12.75">
      <c r="A941" s="43"/>
      <c r="B941" s="43"/>
      <c r="C941" s="43"/>
      <c r="D941" s="43"/>
      <c r="E941" s="43"/>
      <c r="F941" s="43"/>
      <c r="G941" s="43"/>
      <c r="H941" s="43"/>
      <c r="I941" s="43"/>
      <c r="J941" s="44"/>
      <c r="K941" s="43"/>
      <c r="L941" s="43"/>
      <c r="M941" s="43"/>
      <c r="N941" s="43"/>
      <c r="O941" s="43"/>
      <c r="P941" s="43"/>
      <c r="Q941" s="43"/>
      <c r="R941" s="43"/>
      <c r="S941" s="43"/>
      <c r="T941" s="43"/>
      <c r="U941" s="43"/>
      <c r="V941" s="43"/>
      <c r="W941" s="43"/>
      <c r="X941" s="43"/>
      <c r="Y941" s="43"/>
      <c r="Z941" s="43"/>
      <c r="AA941" s="43"/>
      <c r="AB941" s="43"/>
      <c r="AC941" s="43"/>
    </row>
    <row r="942" spans="1:29" ht="12.75">
      <c r="A942" s="43"/>
      <c r="B942" s="43"/>
      <c r="C942" s="43"/>
      <c r="D942" s="43"/>
      <c r="E942" s="43"/>
      <c r="F942" s="43"/>
      <c r="G942" s="43"/>
      <c r="H942" s="43"/>
      <c r="I942" s="43"/>
      <c r="J942" s="44"/>
      <c r="K942" s="43"/>
      <c r="L942" s="43"/>
      <c r="M942" s="43"/>
      <c r="N942" s="43"/>
      <c r="O942" s="43"/>
      <c r="P942" s="43"/>
      <c r="Q942" s="43"/>
      <c r="R942" s="43"/>
      <c r="S942" s="43"/>
      <c r="T942" s="43"/>
      <c r="U942" s="43"/>
      <c r="V942" s="43"/>
      <c r="W942" s="43"/>
      <c r="X942" s="43"/>
      <c r="Y942" s="43"/>
      <c r="Z942" s="43"/>
      <c r="AA942" s="43"/>
      <c r="AB942" s="43"/>
      <c r="AC942" s="43"/>
    </row>
    <row r="943" spans="1:29" ht="12.75">
      <c r="A943" s="43"/>
      <c r="B943" s="43"/>
      <c r="C943" s="43"/>
      <c r="D943" s="43"/>
      <c r="E943" s="43"/>
      <c r="F943" s="43"/>
      <c r="G943" s="43"/>
      <c r="H943" s="43"/>
      <c r="I943" s="43"/>
      <c r="J943" s="44"/>
      <c r="K943" s="43"/>
      <c r="L943" s="43"/>
      <c r="M943" s="43"/>
      <c r="N943" s="43"/>
      <c r="O943" s="43"/>
      <c r="P943" s="43"/>
      <c r="Q943" s="43"/>
      <c r="R943" s="43"/>
      <c r="S943" s="43"/>
      <c r="T943" s="43"/>
      <c r="U943" s="43"/>
      <c r="V943" s="43"/>
      <c r="W943" s="43"/>
      <c r="X943" s="43"/>
      <c r="Y943" s="43"/>
      <c r="Z943" s="43"/>
      <c r="AA943" s="43"/>
      <c r="AB943" s="43"/>
      <c r="AC943" s="43"/>
    </row>
    <row r="944" spans="1:29" ht="12.75">
      <c r="A944" s="43"/>
      <c r="B944" s="43"/>
      <c r="C944" s="43"/>
      <c r="D944" s="43"/>
      <c r="E944" s="43"/>
      <c r="F944" s="43"/>
      <c r="G944" s="43"/>
      <c r="H944" s="43"/>
      <c r="I944" s="43"/>
      <c r="J944" s="44"/>
      <c r="K944" s="43"/>
      <c r="L944" s="43"/>
      <c r="M944" s="43"/>
      <c r="N944" s="43"/>
      <c r="O944" s="43"/>
      <c r="P944" s="43"/>
      <c r="Q944" s="43"/>
      <c r="R944" s="43"/>
      <c r="S944" s="43"/>
      <c r="T944" s="43"/>
      <c r="U944" s="43"/>
      <c r="V944" s="43"/>
      <c r="W944" s="43"/>
      <c r="X944" s="43"/>
      <c r="Y944" s="43"/>
      <c r="Z944" s="43"/>
      <c r="AA944" s="43"/>
      <c r="AB944" s="43"/>
      <c r="AC944" s="43"/>
    </row>
    <row r="945" spans="1:29" ht="12.75">
      <c r="A945" s="43"/>
      <c r="B945" s="43"/>
      <c r="C945" s="43"/>
      <c r="D945" s="43"/>
      <c r="E945" s="43"/>
      <c r="F945" s="43"/>
      <c r="G945" s="43"/>
      <c r="H945" s="43"/>
      <c r="I945" s="43"/>
      <c r="J945" s="44"/>
      <c r="K945" s="43"/>
      <c r="L945" s="43"/>
      <c r="M945" s="43"/>
      <c r="N945" s="43"/>
      <c r="O945" s="43"/>
      <c r="P945" s="43"/>
      <c r="Q945" s="43"/>
      <c r="R945" s="43"/>
      <c r="S945" s="43"/>
      <c r="T945" s="43"/>
      <c r="U945" s="43"/>
      <c r="V945" s="43"/>
      <c r="W945" s="43"/>
      <c r="X945" s="43"/>
      <c r="Y945" s="43"/>
      <c r="Z945" s="43"/>
      <c r="AA945" s="43"/>
      <c r="AB945" s="43"/>
      <c r="AC945" s="43"/>
    </row>
    <row r="946" spans="1:29" ht="12.75">
      <c r="A946" s="43"/>
      <c r="B946" s="43"/>
      <c r="C946" s="43"/>
      <c r="D946" s="43"/>
      <c r="E946" s="43"/>
      <c r="F946" s="43"/>
      <c r="G946" s="43"/>
      <c r="H946" s="43"/>
      <c r="I946" s="43"/>
      <c r="J946" s="44"/>
      <c r="K946" s="43"/>
      <c r="L946" s="43"/>
      <c r="M946" s="43"/>
      <c r="N946" s="43"/>
      <c r="O946" s="43"/>
      <c r="P946" s="43"/>
      <c r="Q946" s="43"/>
      <c r="R946" s="43"/>
      <c r="S946" s="43"/>
      <c r="T946" s="43"/>
      <c r="U946" s="43"/>
      <c r="V946" s="43"/>
      <c r="W946" s="43"/>
      <c r="X946" s="43"/>
      <c r="Y946" s="43"/>
      <c r="Z946" s="43"/>
      <c r="AA946" s="43"/>
      <c r="AB946" s="43"/>
      <c r="AC946" s="43"/>
    </row>
    <row r="947" spans="1:29" ht="12.75">
      <c r="A947" s="43"/>
      <c r="B947" s="43"/>
      <c r="C947" s="43"/>
      <c r="D947" s="43"/>
      <c r="E947" s="43"/>
      <c r="F947" s="43"/>
      <c r="G947" s="43"/>
      <c r="H947" s="43"/>
      <c r="I947" s="43"/>
      <c r="J947" s="44"/>
      <c r="K947" s="43"/>
      <c r="L947" s="43"/>
      <c r="M947" s="43"/>
      <c r="N947" s="43"/>
      <c r="O947" s="43"/>
      <c r="P947" s="43"/>
      <c r="Q947" s="43"/>
      <c r="R947" s="43"/>
      <c r="S947" s="43"/>
      <c r="T947" s="43"/>
      <c r="U947" s="43"/>
      <c r="V947" s="43"/>
      <c r="W947" s="43"/>
      <c r="X947" s="43"/>
      <c r="Y947" s="43"/>
      <c r="Z947" s="43"/>
      <c r="AA947" s="43"/>
      <c r="AB947" s="43"/>
      <c r="AC947" s="43"/>
    </row>
    <row r="948" spans="1:29" ht="12.75">
      <c r="A948" s="43"/>
      <c r="B948" s="43"/>
      <c r="C948" s="43"/>
      <c r="D948" s="43"/>
      <c r="E948" s="43"/>
      <c r="F948" s="43"/>
      <c r="G948" s="43"/>
      <c r="H948" s="43"/>
      <c r="I948" s="43"/>
      <c r="J948" s="44"/>
      <c r="K948" s="43"/>
      <c r="L948" s="43"/>
      <c r="M948" s="43"/>
      <c r="N948" s="43"/>
      <c r="O948" s="43"/>
      <c r="P948" s="43"/>
      <c r="Q948" s="43"/>
      <c r="R948" s="43"/>
      <c r="S948" s="43"/>
      <c r="T948" s="43"/>
      <c r="U948" s="43"/>
      <c r="V948" s="43"/>
      <c r="W948" s="43"/>
      <c r="X948" s="43"/>
      <c r="Y948" s="43"/>
      <c r="Z948" s="43"/>
      <c r="AA948" s="43"/>
      <c r="AB948" s="43"/>
      <c r="AC948" s="43"/>
    </row>
    <row r="949" spans="1:29" ht="12.75">
      <c r="A949" s="43"/>
      <c r="B949" s="43"/>
      <c r="C949" s="43"/>
      <c r="D949" s="43"/>
      <c r="E949" s="43"/>
      <c r="F949" s="43"/>
      <c r="G949" s="43"/>
      <c r="H949" s="43"/>
      <c r="I949" s="43"/>
      <c r="J949" s="44"/>
      <c r="K949" s="43"/>
      <c r="L949" s="43"/>
      <c r="M949" s="43"/>
      <c r="N949" s="43"/>
      <c r="O949" s="43"/>
      <c r="P949" s="43"/>
      <c r="Q949" s="43"/>
      <c r="R949" s="43"/>
      <c r="S949" s="43"/>
      <c r="T949" s="43"/>
      <c r="U949" s="43"/>
      <c r="V949" s="43"/>
      <c r="W949" s="43"/>
      <c r="X949" s="43"/>
      <c r="Y949" s="43"/>
      <c r="Z949" s="43"/>
      <c r="AA949" s="43"/>
      <c r="AB949" s="43"/>
      <c r="AC949" s="43"/>
    </row>
    <row r="950" spans="1:29" ht="12.75">
      <c r="A950" s="43"/>
      <c r="B950" s="43"/>
      <c r="C950" s="43"/>
      <c r="D950" s="43"/>
      <c r="E950" s="43"/>
      <c r="F950" s="43"/>
      <c r="G950" s="43"/>
      <c r="H950" s="43"/>
      <c r="I950" s="43"/>
      <c r="J950" s="44"/>
      <c r="K950" s="43"/>
      <c r="L950" s="43"/>
      <c r="M950" s="43"/>
      <c r="N950" s="43"/>
      <c r="O950" s="43"/>
      <c r="P950" s="43"/>
      <c r="Q950" s="43"/>
      <c r="R950" s="43"/>
      <c r="S950" s="43"/>
      <c r="T950" s="43"/>
      <c r="U950" s="43"/>
      <c r="V950" s="43"/>
      <c r="W950" s="43"/>
      <c r="X950" s="43"/>
      <c r="Y950" s="43"/>
      <c r="Z950" s="43"/>
      <c r="AA950" s="43"/>
      <c r="AB950" s="43"/>
      <c r="AC950" s="43"/>
    </row>
    <row r="951" spans="1:29" ht="12.75">
      <c r="A951" s="43"/>
      <c r="B951" s="43"/>
      <c r="C951" s="43"/>
      <c r="D951" s="43"/>
      <c r="E951" s="43"/>
      <c r="F951" s="43"/>
      <c r="G951" s="43"/>
      <c r="H951" s="43"/>
      <c r="I951" s="43"/>
      <c r="J951" s="44"/>
      <c r="K951" s="43"/>
      <c r="L951" s="43"/>
      <c r="M951" s="43"/>
      <c r="N951" s="43"/>
      <c r="O951" s="43"/>
      <c r="P951" s="43"/>
      <c r="Q951" s="43"/>
      <c r="R951" s="43"/>
      <c r="S951" s="43"/>
      <c r="T951" s="43"/>
      <c r="U951" s="43"/>
      <c r="V951" s="43"/>
      <c r="W951" s="43"/>
      <c r="X951" s="43"/>
      <c r="Y951" s="43"/>
      <c r="Z951" s="43"/>
      <c r="AA951" s="43"/>
      <c r="AB951" s="43"/>
      <c r="AC951" s="43"/>
    </row>
    <row r="952" spans="1:29" ht="12.75">
      <c r="A952" s="43"/>
      <c r="B952" s="43"/>
      <c r="C952" s="43"/>
      <c r="D952" s="43"/>
      <c r="E952" s="43"/>
      <c r="F952" s="43"/>
      <c r="G952" s="43"/>
      <c r="H952" s="43"/>
      <c r="I952" s="43"/>
      <c r="J952" s="44"/>
      <c r="K952" s="43"/>
      <c r="L952" s="43"/>
      <c r="M952" s="43"/>
      <c r="N952" s="43"/>
      <c r="O952" s="43"/>
      <c r="P952" s="43"/>
      <c r="Q952" s="43"/>
      <c r="R952" s="43"/>
      <c r="S952" s="43"/>
      <c r="T952" s="43"/>
      <c r="U952" s="43"/>
      <c r="V952" s="43"/>
      <c r="W952" s="43"/>
      <c r="X952" s="43"/>
      <c r="Y952" s="43"/>
      <c r="Z952" s="43"/>
      <c r="AA952" s="43"/>
      <c r="AB952" s="43"/>
      <c r="AC952" s="43"/>
    </row>
    <row r="953" spans="1:29" ht="12.75">
      <c r="A953" s="43"/>
      <c r="B953" s="43"/>
      <c r="C953" s="43"/>
      <c r="D953" s="43"/>
      <c r="E953" s="43"/>
      <c r="F953" s="43"/>
      <c r="G953" s="43"/>
      <c r="H953" s="43"/>
      <c r="I953" s="43"/>
      <c r="J953" s="44"/>
      <c r="K953" s="43"/>
      <c r="L953" s="43"/>
      <c r="M953" s="43"/>
      <c r="N953" s="43"/>
      <c r="O953" s="43"/>
      <c r="P953" s="43"/>
      <c r="Q953" s="43"/>
      <c r="R953" s="43"/>
      <c r="S953" s="43"/>
      <c r="T953" s="43"/>
      <c r="U953" s="43"/>
      <c r="V953" s="43"/>
      <c r="W953" s="43"/>
      <c r="X953" s="43"/>
      <c r="Y953" s="43"/>
      <c r="Z953" s="43"/>
      <c r="AA953" s="43"/>
      <c r="AB953" s="43"/>
      <c r="AC953" s="43"/>
    </row>
    <row r="954" spans="1:29" ht="12.75">
      <c r="A954" s="43"/>
      <c r="B954" s="43"/>
      <c r="C954" s="43"/>
      <c r="D954" s="43"/>
      <c r="E954" s="43"/>
      <c r="F954" s="43"/>
      <c r="G954" s="43"/>
      <c r="H954" s="43"/>
      <c r="I954" s="43"/>
      <c r="J954" s="44"/>
      <c r="K954" s="43"/>
      <c r="L954" s="43"/>
      <c r="M954" s="43"/>
      <c r="N954" s="43"/>
      <c r="O954" s="43"/>
      <c r="P954" s="43"/>
      <c r="Q954" s="43"/>
      <c r="R954" s="43"/>
      <c r="S954" s="43"/>
      <c r="T954" s="43"/>
      <c r="U954" s="43"/>
      <c r="V954" s="43"/>
      <c r="W954" s="43"/>
      <c r="X954" s="43"/>
      <c r="Y954" s="43"/>
      <c r="Z954" s="43"/>
      <c r="AA954" s="43"/>
      <c r="AB954" s="43"/>
      <c r="AC954" s="43"/>
    </row>
    <row r="955" spans="1:29" ht="12.75">
      <c r="A955" s="43"/>
      <c r="B955" s="43"/>
      <c r="C955" s="43"/>
      <c r="D955" s="43"/>
      <c r="E955" s="43"/>
      <c r="F955" s="43"/>
      <c r="G955" s="43"/>
      <c r="H955" s="43"/>
      <c r="I955" s="43"/>
      <c r="J955" s="44"/>
      <c r="K955" s="43"/>
      <c r="L955" s="43"/>
      <c r="M955" s="43"/>
      <c r="N955" s="43"/>
      <c r="O955" s="43"/>
      <c r="P955" s="43"/>
      <c r="Q955" s="43"/>
      <c r="R955" s="43"/>
      <c r="S955" s="43"/>
      <c r="T955" s="43"/>
      <c r="U955" s="43"/>
      <c r="V955" s="43"/>
      <c r="W955" s="43"/>
      <c r="X955" s="43"/>
      <c r="Y955" s="43"/>
      <c r="Z955" s="43"/>
      <c r="AA955" s="43"/>
      <c r="AB955" s="43"/>
      <c r="AC955" s="43"/>
    </row>
    <row r="956" spans="1:29" ht="12.75">
      <c r="A956" s="43"/>
      <c r="B956" s="43"/>
      <c r="C956" s="43"/>
      <c r="D956" s="43"/>
      <c r="E956" s="43"/>
      <c r="F956" s="43"/>
      <c r="G956" s="43"/>
      <c r="H956" s="43"/>
      <c r="I956" s="43"/>
      <c r="J956" s="44"/>
      <c r="K956" s="43"/>
      <c r="L956" s="43"/>
      <c r="M956" s="43"/>
      <c r="N956" s="43"/>
      <c r="O956" s="43"/>
      <c r="P956" s="43"/>
      <c r="Q956" s="43"/>
      <c r="R956" s="43"/>
      <c r="S956" s="43"/>
      <c r="T956" s="43"/>
      <c r="U956" s="43"/>
      <c r="V956" s="43"/>
      <c r="W956" s="43"/>
      <c r="X956" s="43"/>
      <c r="Y956" s="43"/>
      <c r="Z956" s="43"/>
      <c r="AA956" s="43"/>
      <c r="AB956" s="43"/>
      <c r="AC956" s="43"/>
    </row>
    <row r="957" spans="1:29" ht="12.75">
      <c r="A957" s="43"/>
      <c r="B957" s="43"/>
      <c r="C957" s="43"/>
      <c r="D957" s="43"/>
      <c r="E957" s="43"/>
      <c r="F957" s="43"/>
      <c r="G957" s="43"/>
      <c r="H957" s="43"/>
      <c r="I957" s="43"/>
      <c r="J957" s="44"/>
      <c r="K957" s="43"/>
      <c r="L957" s="43"/>
      <c r="M957" s="43"/>
      <c r="N957" s="43"/>
      <c r="O957" s="43"/>
      <c r="P957" s="43"/>
      <c r="Q957" s="43"/>
      <c r="R957" s="43"/>
      <c r="S957" s="43"/>
      <c r="T957" s="43"/>
      <c r="U957" s="43"/>
      <c r="V957" s="43"/>
      <c r="W957" s="43"/>
      <c r="X957" s="43"/>
      <c r="Y957" s="43"/>
      <c r="Z957" s="43"/>
      <c r="AA957" s="43"/>
      <c r="AB957" s="43"/>
      <c r="AC957" s="43"/>
    </row>
    <row r="958" spans="1:29" ht="12.75">
      <c r="A958" s="43"/>
      <c r="B958" s="43"/>
      <c r="C958" s="43"/>
      <c r="D958" s="43"/>
      <c r="E958" s="43"/>
      <c r="F958" s="43"/>
      <c r="G958" s="43"/>
      <c r="H958" s="43"/>
      <c r="I958" s="43"/>
      <c r="J958" s="44"/>
      <c r="K958" s="43"/>
      <c r="L958" s="43"/>
      <c r="M958" s="43"/>
      <c r="N958" s="43"/>
      <c r="O958" s="43"/>
      <c r="P958" s="43"/>
      <c r="Q958" s="43"/>
      <c r="R958" s="43"/>
      <c r="S958" s="43"/>
      <c r="T958" s="43"/>
      <c r="U958" s="43"/>
      <c r="V958" s="43"/>
      <c r="W958" s="43"/>
      <c r="X958" s="43"/>
      <c r="Y958" s="43"/>
      <c r="Z958" s="43"/>
      <c r="AA958" s="43"/>
      <c r="AB958" s="43"/>
      <c r="AC958" s="43"/>
    </row>
    <row r="959" spans="1:29" ht="12.75">
      <c r="A959" s="43"/>
      <c r="B959" s="43"/>
      <c r="C959" s="43"/>
      <c r="D959" s="43"/>
      <c r="E959" s="43"/>
      <c r="F959" s="43"/>
      <c r="G959" s="43"/>
      <c r="H959" s="43"/>
      <c r="I959" s="43"/>
      <c r="J959" s="44"/>
      <c r="K959" s="43"/>
      <c r="L959" s="43"/>
      <c r="M959" s="43"/>
      <c r="N959" s="43"/>
      <c r="O959" s="43"/>
      <c r="P959" s="43"/>
      <c r="Q959" s="43"/>
      <c r="R959" s="43"/>
      <c r="S959" s="43"/>
      <c r="T959" s="43"/>
      <c r="U959" s="43"/>
      <c r="V959" s="43"/>
      <c r="W959" s="43"/>
      <c r="X959" s="43"/>
      <c r="Y959" s="43"/>
      <c r="Z959" s="43"/>
      <c r="AA959" s="43"/>
      <c r="AB959" s="43"/>
      <c r="AC959" s="43"/>
    </row>
    <row r="960" spans="1:29" ht="12.75">
      <c r="A960" s="43"/>
      <c r="B960" s="43"/>
      <c r="C960" s="43"/>
      <c r="D960" s="43"/>
      <c r="E960" s="43"/>
      <c r="F960" s="43"/>
      <c r="G960" s="43"/>
      <c r="H960" s="43"/>
      <c r="I960" s="43"/>
      <c r="J960" s="44"/>
      <c r="K960" s="43"/>
      <c r="L960" s="43"/>
      <c r="M960" s="43"/>
      <c r="N960" s="43"/>
      <c r="O960" s="43"/>
      <c r="P960" s="43"/>
      <c r="Q960" s="43"/>
      <c r="R960" s="43"/>
      <c r="S960" s="43"/>
      <c r="T960" s="43"/>
      <c r="U960" s="43"/>
      <c r="V960" s="43"/>
      <c r="W960" s="43"/>
      <c r="X960" s="43"/>
      <c r="Y960" s="43"/>
      <c r="Z960" s="43"/>
      <c r="AA960" s="43"/>
      <c r="AB960" s="43"/>
      <c r="AC960" s="43"/>
    </row>
    <row r="961" spans="1:29" ht="12.75">
      <c r="A961" s="43"/>
      <c r="B961" s="43"/>
      <c r="C961" s="43"/>
      <c r="D961" s="43"/>
      <c r="E961" s="43"/>
      <c r="F961" s="43"/>
      <c r="G961" s="43"/>
      <c r="H961" s="43"/>
      <c r="I961" s="43"/>
      <c r="J961" s="44"/>
      <c r="K961" s="43"/>
      <c r="L961" s="43"/>
      <c r="M961" s="43"/>
      <c r="N961" s="43"/>
      <c r="O961" s="43"/>
      <c r="P961" s="43"/>
      <c r="Q961" s="43"/>
      <c r="R961" s="43"/>
      <c r="S961" s="43"/>
      <c r="T961" s="43"/>
      <c r="U961" s="43"/>
      <c r="V961" s="43"/>
      <c r="W961" s="43"/>
      <c r="X961" s="43"/>
      <c r="Y961" s="43"/>
      <c r="Z961" s="43"/>
      <c r="AA961" s="43"/>
      <c r="AB961" s="43"/>
      <c r="AC961" s="43"/>
    </row>
    <row r="962" spans="1:29" ht="12.75">
      <c r="A962" s="43"/>
      <c r="B962" s="43"/>
      <c r="C962" s="43"/>
      <c r="D962" s="43"/>
      <c r="E962" s="43"/>
      <c r="F962" s="43"/>
      <c r="G962" s="43"/>
      <c r="H962" s="43"/>
      <c r="I962" s="43"/>
      <c r="J962" s="44"/>
      <c r="K962" s="43"/>
      <c r="L962" s="43"/>
      <c r="M962" s="43"/>
      <c r="N962" s="43"/>
      <c r="O962" s="43"/>
      <c r="P962" s="43"/>
      <c r="Q962" s="43"/>
      <c r="R962" s="43"/>
      <c r="S962" s="43"/>
      <c r="T962" s="43"/>
      <c r="U962" s="43"/>
      <c r="V962" s="43"/>
      <c r="W962" s="43"/>
      <c r="X962" s="43"/>
      <c r="Y962" s="43"/>
      <c r="Z962" s="43"/>
      <c r="AA962" s="43"/>
      <c r="AB962" s="43"/>
      <c r="AC962" s="43"/>
    </row>
    <row r="963" spans="1:29" ht="12.75">
      <c r="A963" s="43"/>
      <c r="B963" s="43"/>
      <c r="C963" s="43"/>
      <c r="D963" s="43"/>
      <c r="E963" s="43"/>
      <c r="F963" s="43"/>
      <c r="G963" s="43"/>
      <c r="H963" s="43"/>
      <c r="I963" s="43"/>
      <c r="J963" s="44"/>
      <c r="K963" s="43"/>
      <c r="L963" s="43"/>
      <c r="M963" s="43"/>
      <c r="N963" s="43"/>
      <c r="O963" s="43"/>
      <c r="P963" s="43"/>
      <c r="Q963" s="43"/>
      <c r="R963" s="43"/>
      <c r="S963" s="43"/>
      <c r="T963" s="43"/>
      <c r="U963" s="43"/>
      <c r="V963" s="43"/>
      <c r="W963" s="43"/>
      <c r="X963" s="43"/>
      <c r="Y963" s="43"/>
      <c r="Z963" s="43"/>
      <c r="AA963" s="43"/>
      <c r="AB963" s="43"/>
      <c r="AC963" s="43"/>
    </row>
    <row r="964" spans="1:29" ht="12.75">
      <c r="A964" s="43"/>
      <c r="B964" s="43"/>
      <c r="C964" s="43"/>
      <c r="D964" s="43"/>
      <c r="E964" s="43"/>
      <c r="F964" s="43"/>
      <c r="G964" s="43"/>
      <c r="H964" s="43"/>
      <c r="I964" s="43"/>
      <c r="J964" s="44"/>
      <c r="K964" s="43"/>
      <c r="L964" s="43"/>
      <c r="M964" s="43"/>
      <c r="N964" s="43"/>
      <c r="O964" s="43"/>
      <c r="P964" s="43"/>
      <c r="Q964" s="43"/>
      <c r="R964" s="43"/>
      <c r="S964" s="43"/>
      <c r="T964" s="43"/>
      <c r="U964" s="43"/>
      <c r="V964" s="43"/>
      <c r="W964" s="43"/>
      <c r="X964" s="43"/>
      <c r="Y964" s="43"/>
      <c r="Z964" s="43"/>
      <c r="AA964" s="43"/>
      <c r="AB964" s="43"/>
      <c r="AC964" s="43"/>
    </row>
    <row r="965" spans="1:29" ht="12.75">
      <c r="A965" s="43"/>
      <c r="B965" s="43"/>
      <c r="C965" s="43"/>
      <c r="D965" s="43"/>
      <c r="E965" s="43"/>
      <c r="F965" s="43"/>
      <c r="G965" s="43"/>
      <c r="H965" s="43"/>
      <c r="I965" s="43"/>
      <c r="J965" s="44"/>
      <c r="K965" s="43"/>
      <c r="L965" s="43"/>
      <c r="M965" s="43"/>
      <c r="N965" s="43"/>
      <c r="O965" s="43"/>
      <c r="P965" s="43"/>
      <c r="Q965" s="43"/>
      <c r="R965" s="43"/>
      <c r="S965" s="43"/>
      <c r="T965" s="43"/>
      <c r="U965" s="43"/>
      <c r="V965" s="43"/>
      <c r="W965" s="43"/>
      <c r="X965" s="43"/>
      <c r="Y965" s="43"/>
      <c r="Z965" s="43"/>
      <c r="AA965" s="43"/>
      <c r="AB965" s="43"/>
      <c r="AC965" s="43"/>
    </row>
    <row r="966" spans="1:29" ht="12.75">
      <c r="A966" s="43"/>
      <c r="B966" s="43"/>
      <c r="C966" s="43"/>
      <c r="D966" s="43"/>
      <c r="E966" s="43"/>
      <c r="F966" s="43"/>
      <c r="G966" s="43"/>
      <c r="H966" s="43"/>
      <c r="I966" s="43"/>
      <c r="J966" s="44"/>
      <c r="K966" s="43"/>
      <c r="L966" s="43"/>
      <c r="M966" s="43"/>
      <c r="N966" s="43"/>
      <c r="O966" s="43"/>
      <c r="P966" s="43"/>
      <c r="Q966" s="43"/>
      <c r="R966" s="43"/>
      <c r="S966" s="43"/>
      <c r="T966" s="43"/>
      <c r="U966" s="43"/>
      <c r="V966" s="43"/>
      <c r="W966" s="43"/>
      <c r="X966" s="43"/>
      <c r="Y966" s="43"/>
      <c r="Z966" s="43"/>
      <c r="AA966" s="43"/>
      <c r="AB966" s="43"/>
      <c r="AC966" s="43"/>
    </row>
    <row r="967" spans="1:29" ht="12.75">
      <c r="A967" s="43"/>
      <c r="B967" s="43"/>
      <c r="C967" s="43"/>
      <c r="D967" s="43"/>
      <c r="E967" s="43"/>
      <c r="F967" s="43"/>
      <c r="G967" s="43"/>
      <c r="H967" s="43"/>
      <c r="I967" s="43"/>
      <c r="J967" s="44"/>
      <c r="K967" s="43"/>
      <c r="L967" s="43"/>
      <c r="M967" s="43"/>
      <c r="N967" s="43"/>
      <c r="O967" s="43"/>
      <c r="P967" s="43"/>
      <c r="Q967" s="43"/>
      <c r="R967" s="43"/>
      <c r="S967" s="43"/>
      <c r="T967" s="43"/>
      <c r="U967" s="43"/>
      <c r="V967" s="43"/>
      <c r="W967" s="43"/>
      <c r="X967" s="43"/>
      <c r="Y967" s="43"/>
      <c r="Z967" s="43"/>
      <c r="AA967" s="43"/>
      <c r="AB967" s="43"/>
      <c r="AC967" s="43"/>
    </row>
    <row r="968" spans="1:29" ht="12.75">
      <c r="A968" s="43"/>
      <c r="B968" s="43"/>
      <c r="C968" s="43"/>
      <c r="D968" s="43"/>
      <c r="E968" s="43"/>
      <c r="F968" s="43"/>
      <c r="G968" s="43"/>
      <c r="H968" s="43"/>
      <c r="I968" s="43"/>
      <c r="J968" s="44"/>
      <c r="K968" s="43"/>
      <c r="L968" s="43"/>
      <c r="M968" s="43"/>
      <c r="N968" s="43"/>
      <c r="O968" s="43"/>
      <c r="P968" s="43"/>
      <c r="Q968" s="43"/>
      <c r="R968" s="43"/>
      <c r="S968" s="43"/>
      <c r="T968" s="43"/>
      <c r="U968" s="43"/>
      <c r="V968" s="43"/>
      <c r="W968" s="43"/>
      <c r="X968" s="43"/>
      <c r="Y968" s="43"/>
      <c r="Z968" s="43"/>
      <c r="AA968" s="43"/>
      <c r="AB968" s="43"/>
      <c r="AC968" s="43"/>
    </row>
    <row r="969" spans="1:29" ht="12.75">
      <c r="A969" s="43"/>
      <c r="B969" s="43"/>
      <c r="C969" s="43"/>
      <c r="D969" s="43"/>
      <c r="E969" s="43"/>
      <c r="F969" s="43"/>
      <c r="G969" s="43"/>
      <c r="H969" s="43"/>
      <c r="I969" s="43"/>
      <c r="J969" s="44"/>
      <c r="K969" s="43"/>
      <c r="L969" s="43"/>
      <c r="M969" s="43"/>
      <c r="N969" s="43"/>
      <c r="O969" s="43"/>
      <c r="P969" s="43"/>
      <c r="Q969" s="43"/>
      <c r="R969" s="43"/>
      <c r="S969" s="43"/>
      <c r="T969" s="43"/>
      <c r="U969" s="43"/>
      <c r="V969" s="43"/>
      <c r="W969" s="43"/>
      <c r="X969" s="43"/>
      <c r="Y969" s="43"/>
      <c r="Z969" s="43"/>
      <c r="AA969" s="43"/>
      <c r="AB969" s="43"/>
      <c r="AC969" s="43"/>
    </row>
    <row r="970" spans="1:29" ht="12.75">
      <c r="A970" s="43"/>
      <c r="B970" s="43"/>
      <c r="C970" s="43"/>
      <c r="D970" s="43"/>
      <c r="E970" s="43"/>
      <c r="F970" s="43"/>
      <c r="G970" s="43"/>
      <c r="H970" s="43"/>
      <c r="I970" s="43"/>
      <c r="J970" s="44"/>
      <c r="K970" s="43"/>
      <c r="L970" s="43"/>
      <c r="M970" s="43"/>
      <c r="N970" s="43"/>
      <c r="O970" s="43"/>
      <c r="P970" s="43"/>
      <c r="Q970" s="43"/>
      <c r="R970" s="43"/>
      <c r="S970" s="43"/>
      <c r="T970" s="43"/>
      <c r="U970" s="43"/>
      <c r="V970" s="43"/>
      <c r="W970" s="43"/>
      <c r="X970" s="43"/>
      <c r="Y970" s="43"/>
      <c r="Z970" s="43"/>
      <c r="AA970" s="43"/>
      <c r="AB970" s="43"/>
      <c r="AC970" s="43"/>
    </row>
    <row r="971" spans="1:29" ht="12.75">
      <c r="A971" s="43"/>
      <c r="B971" s="43"/>
      <c r="C971" s="43"/>
      <c r="D971" s="43"/>
      <c r="E971" s="43"/>
      <c r="F971" s="43"/>
      <c r="G971" s="43"/>
      <c r="H971" s="43"/>
      <c r="I971" s="43"/>
      <c r="J971" s="44"/>
      <c r="K971" s="43"/>
      <c r="L971" s="43"/>
      <c r="M971" s="43"/>
      <c r="N971" s="43"/>
      <c r="O971" s="43"/>
      <c r="P971" s="43"/>
      <c r="Q971" s="43"/>
      <c r="R971" s="43"/>
      <c r="S971" s="43"/>
      <c r="T971" s="43"/>
      <c r="U971" s="43"/>
      <c r="V971" s="43"/>
      <c r="W971" s="43"/>
      <c r="X971" s="43"/>
      <c r="Y971" s="43"/>
      <c r="Z971" s="43"/>
      <c r="AA971" s="43"/>
      <c r="AB971" s="43"/>
      <c r="AC971" s="43"/>
    </row>
    <row r="972" spans="1:29" ht="12.75">
      <c r="A972" s="43"/>
      <c r="B972" s="43"/>
      <c r="C972" s="43"/>
      <c r="D972" s="43"/>
      <c r="E972" s="43"/>
      <c r="F972" s="43"/>
      <c r="G972" s="43"/>
      <c r="H972" s="43"/>
      <c r="I972" s="43"/>
      <c r="J972" s="44"/>
      <c r="K972" s="43"/>
      <c r="L972" s="43"/>
      <c r="M972" s="43"/>
      <c r="N972" s="43"/>
      <c r="O972" s="43"/>
      <c r="P972" s="43"/>
      <c r="Q972" s="43"/>
      <c r="R972" s="43"/>
      <c r="S972" s="43"/>
      <c r="T972" s="43"/>
      <c r="U972" s="43"/>
      <c r="V972" s="43"/>
      <c r="W972" s="43"/>
      <c r="X972" s="43"/>
      <c r="Y972" s="43"/>
      <c r="Z972" s="43"/>
      <c r="AA972" s="43"/>
      <c r="AB972" s="43"/>
      <c r="AC972" s="43"/>
    </row>
    <row r="973" spans="1:29" ht="12.75">
      <c r="A973" s="43"/>
      <c r="B973" s="43"/>
      <c r="C973" s="43"/>
      <c r="D973" s="43"/>
      <c r="E973" s="43"/>
      <c r="F973" s="43"/>
      <c r="G973" s="43"/>
      <c r="H973" s="43"/>
      <c r="I973" s="43"/>
      <c r="J973" s="44"/>
      <c r="K973" s="43"/>
      <c r="L973" s="43"/>
      <c r="M973" s="43"/>
      <c r="N973" s="43"/>
      <c r="O973" s="43"/>
      <c r="P973" s="43"/>
      <c r="Q973" s="43"/>
      <c r="R973" s="43"/>
      <c r="S973" s="43"/>
      <c r="T973" s="43"/>
      <c r="U973" s="43"/>
      <c r="V973" s="43"/>
      <c r="W973" s="43"/>
      <c r="X973" s="43"/>
      <c r="Y973" s="43"/>
      <c r="Z973" s="43"/>
      <c r="AA973" s="43"/>
      <c r="AB973" s="43"/>
      <c r="AC973" s="43"/>
    </row>
    <row r="974" spans="1:29" ht="12.75">
      <c r="A974" s="43"/>
      <c r="B974" s="43"/>
      <c r="C974" s="43"/>
      <c r="D974" s="43"/>
      <c r="E974" s="43"/>
      <c r="F974" s="43"/>
      <c r="G974" s="43"/>
      <c r="H974" s="43"/>
      <c r="I974" s="43"/>
      <c r="J974" s="44"/>
      <c r="K974" s="43"/>
      <c r="L974" s="43"/>
      <c r="M974" s="43"/>
      <c r="N974" s="43"/>
      <c r="O974" s="43"/>
      <c r="P974" s="43"/>
      <c r="Q974" s="43"/>
      <c r="R974" s="43"/>
      <c r="S974" s="43"/>
      <c r="T974" s="43"/>
      <c r="U974" s="43"/>
      <c r="V974" s="43"/>
      <c r="W974" s="43"/>
      <c r="X974" s="43"/>
      <c r="Y974" s="43"/>
      <c r="Z974" s="43"/>
      <c r="AA974" s="43"/>
      <c r="AB974" s="43"/>
      <c r="AC974" s="43"/>
    </row>
    <row r="975" spans="1:29" ht="12.75">
      <c r="A975" s="43"/>
      <c r="B975" s="43"/>
      <c r="C975" s="43"/>
      <c r="D975" s="43"/>
      <c r="E975" s="43"/>
      <c r="F975" s="43"/>
      <c r="G975" s="43"/>
      <c r="H975" s="43"/>
      <c r="I975" s="43"/>
      <c r="J975" s="44"/>
      <c r="K975" s="43"/>
      <c r="L975" s="43"/>
      <c r="M975" s="43"/>
      <c r="N975" s="43"/>
      <c r="O975" s="43"/>
      <c r="P975" s="43"/>
      <c r="Q975" s="43"/>
      <c r="R975" s="43"/>
      <c r="S975" s="43"/>
      <c r="T975" s="43"/>
      <c r="U975" s="43"/>
      <c r="V975" s="43"/>
      <c r="W975" s="43"/>
      <c r="X975" s="43"/>
      <c r="Y975" s="43"/>
      <c r="Z975" s="43"/>
      <c r="AA975" s="43"/>
      <c r="AB975" s="43"/>
      <c r="AC975" s="43"/>
    </row>
    <row r="976" spans="1:29" ht="12.75">
      <c r="A976" s="43"/>
      <c r="B976" s="43"/>
      <c r="C976" s="43"/>
      <c r="D976" s="43"/>
      <c r="E976" s="43"/>
      <c r="F976" s="43"/>
      <c r="G976" s="43"/>
      <c r="H976" s="43"/>
      <c r="I976" s="43"/>
      <c r="J976" s="44"/>
      <c r="K976" s="43"/>
      <c r="L976" s="43"/>
      <c r="M976" s="43"/>
      <c r="N976" s="43"/>
      <c r="O976" s="43"/>
      <c r="P976" s="43"/>
      <c r="Q976" s="43"/>
      <c r="R976" s="43"/>
      <c r="S976" s="43"/>
      <c r="T976" s="43"/>
      <c r="U976" s="43"/>
      <c r="V976" s="43"/>
      <c r="W976" s="43"/>
      <c r="X976" s="43"/>
      <c r="Y976" s="43"/>
      <c r="Z976" s="43"/>
      <c r="AA976" s="43"/>
      <c r="AB976" s="43"/>
      <c r="AC976" s="43"/>
    </row>
    <row r="977" spans="1:29" ht="12.75">
      <c r="A977" s="43"/>
      <c r="B977" s="43"/>
      <c r="C977" s="43"/>
      <c r="D977" s="43"/>
      <c r="E977" s="43"/>
      <c r="F977" s="43"/>
      <c r="G977" s="43"/>
      <c r="H977" s="43"/>
      <c r="I977" s="43"/>
      <c r="J977" s="44"/>
      <c r="K977" s="43"/>
      <c r="L977" s="43"/>
      <c r="M977" s="43"/>
      <c r="N977" s="43"/>
      <c r="O977" s="43"/>
      <c r="P977" s="43"/>
      <c r="Q977" s="43"/>
      <c r="R977" s="43"/>
      <c r="S977" s="43"/>
      <c r="T977" s="43"/>
      <c r="U977" s="43"/>
      <c r="V977" s="43"/>
      <c r="W977" s="43"/>
      <c r="X977" s="43"/>
      <c r="Y977" s="43"/>
      <c r="Z977" s="43"/>
      <c r="AA977" s="43"/>
      <c r="AB977" s="43"/>
      <c r="AC977" s="43"/>
    </row>
    <row r="978" spans="1:29" ht="12.75">
      <c r="A978" s="43"/>
      <c r="B978" s="43"/>
      <c r="C978" s="43"/>
      <c r="D978" s="43"/>
      <c r="E978" s="43"/>
      <c r="F978" s="43"/>
      <c r="G978" s="43"/>
      <c r="H978" s="43"/>
      <c r="I978" s="43"/>
      <c r="J978" s="44"/>
      <c r="K978" s="43"/>
      <c r="L978" s="43"/>
      <c r="M978" s="43"/>
      <c r="N978" s="43"/>
      <c r="O978" s="43"/>
      <c r="P978" s="43"/>
      <c r="Q978" s="43"/>
      <c r="R978" s="43"/>
      <c r="S978" s="43"/>
      <c r="T978" s="43"/>
      <c r="U978" s="43"/>
      <c r="V978" s="43"/>
      <c r="W978" s="43"/>
      <c r="X978" s="43"/>
      <c r="Y978" s="43"/>
      <c r="Z978" s="43"/>
      <c r="AA978" s="43"/>
      <c r="AB978" s="43"/>
      <c r="AC978" s="43"/>
    </row>
    <row r="979" spans="1:29" ht="12.75">
      <c r="A979" s="43"/>
      <c r="B979" s="43"/>
      <c r="C979" s="43"/>
      <c r="D979" s="43"/>
      <c r="E979" s="43"/>
      <c r="F979" s="43"/>
      <c r="G979" s="43"/>
      <c r="H979" s="43"/>
      <c r="I979" s="43"/>
      <c r="J979" s="44"/>
      <c r="K979" s="43"/>
      <c r="L979" s="43"/>
      <c r="M979" s="43"/>
      <c r="N979" s="43"/>
      <c r="O979" s="43"/>
      <c r="P979" s="43"/>
      <c r="Q979" s="43"/>
      <c r="R979" s="43"/>
      <c r="S979" s="43"/>
      <c r="T979" s="43"/>
      <c r="U979" s="43"/>
      <c r="V979" s="43"/>
      <c r="W979" s="43"/>
      <c r="X979" s="43"/>
      <c r="Y979" s="43"/>
      <c r="Z979" s="43"/>
      <c r="AA979" s="43"/>
      <c r="AB979" s="43"/>
      <c r="AC979" s="43"/>
    </row>
    <row r="980" spans="1:29" ht="12.75">
      <c r="A980" s="43"/>
      <c r="B980" s="43"/>
      <c r="C980" s="43"/>
      <c r="D980" s="43"/>
      <c r="E980" s="43"/>
      <c r="F980" s="43"/>
      <c r="G980" s="43"/>
      <c r="H980" s="43"/>
      <c r="I980" s="43"/>
      <c r="J980" s="44"/>
      <c r="K980" s="43"/>
      <c r="L980" s="43"/>
      <c r="M980" s="43"/>
      <c r="N980" s="43"/>
      <c r="O980" s="43"/>
      <c r="P980" s="43"/>
      <c r="Q980" s="43"/>
      <c r="R980" s="43"/>
      <c r="S980" s="43"/>
      <c r="T980" s="43"/>
      <c r="U980" s="43"/>
      <c r="V980" s="43"/>
      <c r="W980" s="43"/>
      <c r="X980" s="43"/>
      <c r="Y980" s="43"/>
      <c r="Z980" s="43"/>
      <c r="AA980" s="43"/>
      <c r="AB980" s="43"/>
      <c r="AC980" s="43"/>
    </row>
    <row r="981" spans="1:29" ht="12.75">
      <c r="A981" s="43"/>
      <c r="B981" s="43"/>
      <c r="C981" s="43"/>
      <c r="D981" s="43"/>
      <c r="E981" s="43"/>
      <c r="F981" s="43"/>
      <c r="G981" s="43"/>
      <c r="H981" s="43"/>
      <c r="I981" s="43"/>
      <c r="J981" s="44"/>
      <c r="K981" s="43"/>
      <c r="L981" s="43"/>
      <c r="M981" s="43"/>
      <c r="N981" s="43"/>
      <c r="O981" s="43"/>
      <c r="P981" s="43"/>
      <c r="Q981" s="43"/>
      <c r="R981" s="43"/>
      <c r="S981" s="43"/>
      <c r="T981" s="43"/>
      <c r="U981" s="43"/>
      <c r="V981" s="43"/>
      <c r="W981" s="43"/>
      <c r="X981" s="43"/>
      <c r="Y981" s="43"/>
      <c r="Z981" s="43"/>
      <c r="AA981" s="43"/>
      <c r="AB981" s="43"/>
      <c r="AC981" s="43"/>
    </row>
    <row r="982" spans="1:29" ht="12.75">
      <c r="A982" s="43"/>
      <c r="B982" s="43"/>
      <c r="C982" s="43"/>
      <c r="D982" s="43"/>
      <c r="E982" s="43"/>
      <c r="F982" s="43"/>
      <c r="G982" s="43"/>
      <c r="H982" s="43"/>
      <c r="I982" s="43"/>
      <c r="J982" s="44"/>
      <c r="K982" s="43"/>
      <c r="L982" s="43"/>
      <c r="M982" s="43"/>
      <c r="N982" s="43"/>
      <c r="O982" s="43"/>
      <c r="P982" s="43"/>
      <c r="Q982" s="43"/>
      <c r="R982" s="43"/>
      <c r="S982" s="43"/>
      <c r="T982" s="43"/>
      <c r="U982" s="43"/>
      <c r="V982" s="43"/>
      <c r="W982" s="43"/>
      <c r="X982" s="43"/>
      <c r="Y982" s="43"/>
      <c r="Z982" s="43"/>
      <c r="AA982" s="43"/>
      <c r="AB982" s="43"/>
      <c r="AC982" s="43"/>
    </row>
    <row r="983" spans="1:29" ht="12.75">
      <c r="A983" s="43"/>
      <c r="B983" s="43"/>
      <c r="C983" s="43"/>
      <c r="D983" s="43"/>
      <c r="E983" s="43"/>
      <c r="F983" s="43"/>
      <c r="G983" s="43"/>
      <c r="H983" s="43"/>
      <c r="I983" s="43"/>
      <c r="J983" s="44"/>
      <c r="K983" s="43"/>
      <c r="L983" s="43"/>
      <c r="M983" s="43"/>
      <c r="N983" s="43"/>
      <c r="O983" s="43"/>
      <c r="P983" s="43"/>
      <c r="Q983" s="43"/>
      <c r="R983" s="43"/>
      <c r="S983" s="43"/>
      <c r="T983" s="43"/>
      <c r="U983" s="43"/>
      <c r="V983" s="43"/>
      <c r="W983" s="43"/>
      <c r="X983" s="43"/>
      <c r="Y983" s="43"/>
      <c r="Z983" s="43"/>
      <c r="AA983" s="43"/>
      <c r="AB983" s="43"/>
      <c r="AC983" s="43"/>
    </row>
    <row r="984" spans="1:29" ht="12.75">
      <c r="A984" s="43"/>
      <c r="B984" s="43"/>
      <c r="C984" s="43"/>
      <c r="D984" s="43"/>
      <c r="E984" s="43"/>
      <c r="F984" s="43"/>
      <c r="G984" s="43"/>
      <c r="H984" s="43"/>
      <c r="I984" s="43"/>
      <c r="J984" s="44"/>
      <c r="K984" s="43"/>
      <c r="L984" s="43"/>
      <c r="M984" s="43"/>
      <c r="N984" s="43"/>
      <c r="O984" s="43"/>
      <c r="P984" s="43"/>
      <c r="Q984" s="43"/>
      <c r="R984" s="43"/>
      <c r="S984" s="43"/>
      <c r="T984" s="43"/>
      <c r="U984" s="43"/>
      <c r="V984" s="43"/>
      <c r="W984" s="43"/>
      <c r="X984" s="43"/>
      <c r="Y984" s="43"/>
      <c r="Z984" s="43"/>
      <c r="AA984" s="43"/>
      <c r="AB984" s="43"/>
      <c r="AC984" s="43"/>
    </row>
    <row r="985" spans="1:29" ht="12.75">
      <c r="A985" s="43"/>
      <c r="B985" s="43"/>
      <c r="C985" s="43"/>
      <c r="D985" s="43"/>
      <c r="E985" s="43"/>
      <c r="F985" s="43"/>
      <c r="G985" s="43"/>
      <c r="H985" s="43"/>
      <c r="I985" s="43"/>
      <c r="J985" s="44"/>
      <c r="K985" s="43"/>
      <c r="L985" s="43"/>
      <c r="M985" s="43"/>
      <c r="N985" s="43"/>
      <c r="O985" s="43"/>
      <c r="P985" s="43"/>
      <c r="Q985" s="43"/>
      <c r="R985" s="43"/>
      <c r="S985" s="43"/>
      <c r="T985" s="43"/>
      <c r="U985" s="43"/>
      <c r="V985" s="43"/>
      <c r="W985" s="43"/>
      <c r="X985" s="43"/>
      <c r="Y985" s="43"/>
      <c r="Z985" s="43"/>
      <c r="AA985" s="43"/>
      <c r="AB985" s="43"/>
      <c r="AC985" s="43"/>
    </row>
    <row r="986" spans="1:29" ht="12.75">
      <c r="A986" s="43"/>
      <c r="B986" s="43"/>
      <c r="C986" s="43"/>
      <c r="D986" s="43"/>
      <c r="E986" s="43"/>
      <c r="F986" s="43"/>
      <c r="G986" s="43"/>
      <c r="H986" s="43"/>
      <c r="I986" s="43"/>
      <c r="J986" s="44"/>
      <c r="K986" s="43"/>
      <c r="L986" s="43"/>
      <c r="M986" s="43"/>
      <c r="N986" s="43"/>
      <c r="O986" s="43"/>
      <c r="P986" s="43"/>
      <c r="Q986" s="43"/>
      <c r="R986" s="43"/>
      <c r="S986" s="43"/>
      <c r="T986" s="43"/>
      <c r="U986" s="43"/>
      <c r="V986" s="43"/>
      <c r="W986" s="43"/>
      <c r="X986" s="43"/>
      <c r="Y986" s="43"/>
      <c r="Z986" s="43"/>
      <c r="AA986" s="43"/>
      <c r="AB986" s="43"/>
      <c r="AC986" s="43"/>
    </row>
    <row r="987" spans="1:29" ht="12.75">
      <c r="A987" s="43"/>
      <c r="B987" s="43"/>
      <c r="C987" s="43"/>
      <c r="D987" s="43"/>
      <c r="E987" s="43"/>
      <c r="F987" s="43"/>
      <c r="G987" s="43"/>
      <c r="H987" s="43"/>
      <c r="I987" s="43"/>
      <c r="J987" s="44"/>
      <c r="K987" s="43"/>
      <c r="L987" s="43"/>
      <c r="M987" s="43"/>
      <c r="N987" s="43"/>
      <c r="O987" s="43"/>
      <c r="P987" s="43"/>
      <c r="Q987" s="43"/>
      <c r="R987" s="43"/>
      <c r="S987" s="43"/>
      <c r="T987" s="43"/>
      <c r="U987" s="43"/>
      <c r="V987" s="43"/>
      <c r="W987" s="43"/>
      <c r="X987" s="43"/>
      <c r="Y987" s="43"/>
      <c r="Z987" s="43"/>
      <c r="AA987" s="43"/>
      <c r="AB987" s="43"/>
      <c r="AC987" s="43"/>
    </row>
    <row r="988" spans="1:29" ht="12.75">
      <c r="A988" s="43"/>
      <c r="B988" s="43"/>
      <c r="C988" s="43"/>
      <c r="D988" s="43"/>
      <c r="E988" s="43"/>
      <c r="F988" s="43"/>
      <c r="G988" s="43"/>
      <c r="H988" s="43"/>
      <c r="I988" s="43"/>
      <c r="J988" s="44"/>
      <c r="K988" s="43"/>
      <c r="L988" s="43"/>
      <c r="M988" s="43"/>
      <c r="N988" s="43"/>
      <c r="O988" s="43"/>
      <c r="P988" s="43"/>
      <c r="Q988" s="43"/>
      <c r="R988" s="43"/>
      <c r="S988" s="43"/>
      <c r="T988" s="43"/>
      <c r="U988" s="43"/>
      <c r="V988" s="43"/>
      <c r="W988" s="43"/>
      <c r="X988" s="43"/>
      <c r="Y988" s="43"/>
      <c r="Z988" s="43"/>
      <c r="AA988" s="43"/>
      <c r="AB988" s="43"/>
      <c r="AC988" s="43"/>
    </row>
    <row r="989" spans="1:29" ht="12.75">
      <c r="A989" s="43"/>
      <c r="B989" s="43"/>
      <c r="C989" s="43"/>
      <c r="D989" s="43"/>
      <c r="E989" s="43"/>
      <c r="F989" s="43"/>
      <c r="G989" s="43"/>
      <c r="H989" s="43"/>
      <c r="I989" s="43"/>
      <c r="J989" s="44"/>
      <c r="K989" s="43"/>
      <c r="L989" s="43"/>
      <c r="M989" s="43"/>
      <c r="N989" s="43"/>
      <c r="O989" s="43"/>
      <c r="P989" s="43"/>
      <c r="Q989" s="43"/>
      <c r="R989" s="43"/>
      <c r="S989" s="43"/>
      <c r="T989" s="43"/>
      <c r="U989" s="43"/>
      <c r="V989" s="43"/>
      <c r="W989" s="43"/>
      <c r="X989" s="43"/>
      <c r="Y989" s="43"/>
      <c r="Z989" s="43"/>
      <c r="AA989" s="43"/>
      <c r="AB989" s="43"/>
      <c r="AC989" s="43"/>
    </row>
    <row r="990" spans="1:29" ht="12.75">
      <c r="A990" s="43"/>
      <c r="B990" s="43"/>
      <c r="C990" s="43"/>
      <c r="D990" s="43"/>
      <c r="E990" s="43"/>
      <c r="F990" s="43"/>
      <c r="G990" s="43"/>
      <c r="H990" s="43"/>
      <c r="I990" s="43"/>
      <c r="J990" s="44"/>
      <c r="K990" s="43"/>
      <c r="L990" s="43"/>
      <c r="M990" s="43"/>
      <c r="N990" s="43"/>
      <c r="O990" s="43"/>
      <c r="P990" s="43"/>
      <c r="Q990" s="43"/>
      <c r="R990" s="43"/>
      <c r="S990" s="43"/>
      <c r="T990" s="43"/>
      <c r="U990" s="43"/>
      <c r="V990" s="43"/>
      <c r="W990" s="43"/>
      <c r="X990" s="43"/>
      <c r="Y990" s="43"/>
      <c r="Z990" s="43"/>
      <c r="AA990" s="43"/>
      <c r="AB990" s="43"/>
      <c r="AC990" s="43"/>
    </row>
    <row r="991" spans="1:29" ht="12.75">
      <c r="A991" s="43"/>
      <c r="B991" s="43"/>
      <c r="C991" s="43"/>
      <c r="D991" s="43"/>
      <c r="E991" s="43"/>
      <c r="F991" s="43"/>
      <c r="G991" s="43"/>
      <c r="H991" s="43"/>
      <c r="I991" s="43"/>
      <c r="J991" s="44"/>
      <c r="K991" s="43"/>
      <c r="L991" s="43"/>
      <c r="M991" s="43"/>
      <c r="N991" s="43"/>
      <c r="O991" s="43"/>
      <c r="P991" s="43"/>
      <c r="Q991" s="43"/>
      <c r="R991" s="43"/>
      <c r="S991" s="43"/>
      <c r="T991" s="43"/>
      <c r="U991" s="43"/>
      <c r="V991" s="43"/>
      <c r="W991" s="43"/>
      <c r="X991" s="43"/>
      <c r="Y991" s="43"/>
      <c r="Z991" s="43"/>
      <c r="AA991" s="43"/>
      <c r="AB991" s="43"/>
      <c r="AC991" s="43"/>
    </row>
    <row r="992" spans="1:29" ht="12.75">
      <c r="A992" s="43"/>
      <c r="B992" s="43"/>
      <c r="C992" s="43"/>
      <c r="D992" s="43"/>
      <c r="E992" s="43"/>
      <c r="F992" s="43"/>
      <c r="G992" s="43"/>
      <c r="H992" s="43"/>
      <c r="I992" s="43"/>
      <c r="J992" s="44"/>
      <c r="K992" s="43"/>
      <c r="L992" s="43"/>
      <c r="M992" s="43"/>
      <c r="N992" s="43"/>
      <c r="O992" s="43"/>
      <c r="P992" s="43"/>
      <c r="Q992" s="43"/>
      <c r="R992" s="43"/>
      <c r="S992" s="43"/>
      <c r="T992" s="43"/>
      <c r="U992" s="43"/>
      <c r="V992" s="43"/>
      <c r="W992" s="43"/>
      <c r="X992" s="43"/>
      <c r="Y992" s="43"/>
      <c r="Z992" s="43"/>
      <c r="AA992" s="43"/>
      <c r="AB992" s="43"/>
      <c r="AC992" s="43"/>
    </row>
    <row r="993" spans="1:29" ht="12.75">
      <c r="A993" s="43"/>
      <c r="B993" s="43"/>
      <c r="C993" s="43"/>
      <c r="D993" s="43"/>
      <c r="E993" s="43"/>
      <c r="F993" s="43"/>
      <c r="G993" s="43"/>
      <c r="H993" s="43"/>
      <c r="I993" s="43"/>
      <c r="J993" s="44"/>
      <c r="K993" s="43"/>
      <c r="L993" s="43"/>
      <c r="M993" s="43"/>
      <c r="N993" s="43"/>
      <c r="O993" s="43"/>
      <c r="P993" s="43"/>
      <c r="Q993" s="43"/>
      <c r="R993" s="43"/>
      <c r="S993" s="43"/>
      <c r="T993" s="43"/>
      <c r="U993" s="43"/>
      <c r="V993" s="43"/>
      <c r="W993" s="43"/>
      <c r="X993" s="43"/>
      <c r="Y993" s="43"/>
      <c r="Z993" s="43"/>
      <c r="AA993" s="43"/>
      <c r="AB993" s="43"/>
      <c r="AC993" s="43"/>
    </row>
    <row r="994" spans="1:29" ht="12.75">
      <c r="A994" s="43"/>
      <c r="B994" s="43"/>
      <c r="C994" s="43"/>
      <c r="D994" s="43"/>
      <c r="E994" s="43"/>
      <c r="F994" s="43"/>
      <c r="G994" s="43"/>
      <c r="H994" s="43"/>
      <c r="I994" s="43"/>
      <c r="J994" s="44"/>
      <c r="K994" s="43"/>
      <c r="L994" s="43"/>
      <c r="M994" s="43"/>
      <c r="N994" s="43"/>
      <c r="O994" s="43"/>
      <c r="P994" s="43"/>
      <c r="Q994" s="43"/>
      <c r="R994" s="43"/>
      <c r="S994" s="43"/>
      <c r="T994" s="43"/>
      <c r="U994" s="43"/>
      <c r="V994" s="43"/>
      <c r="W994" s="43"/>
      <c r="X994" s="43"/>
      <c r="Y994" s="43"/>
      <c r="Z994" s="43"/>
      <c r="AA994" s="43"/>
      <c r="AB994" s="43"/>
      <c r="AC994" s="43"/>
    </row>
    <row r="995" spans="1:29" ht="12.75">
      <c r="A995" s="43"/>
      <c r="B995" s="43"/>
      <c r="C995" s="43"/>
      <c r="D995" s="43"/>
      <c r="E995" s="43"/>
      <c r="F995" s="43"/>
      <c r="G995" s="43"/>
      <c r="H995" s="43"/>
      <c r="I995" s="43"/>
      <c r="J995" s="44"/>
      <c r="K995" s="43"/>
      <c r="L995" s="43"/>
      <c r="M995" s="43"/>
      <c r="N995" s="43"/>
      <c r="O995" s="43"/>
      <c r="P995" s="43"/>
      <c r="Q995" s="43"/>
      <c r="R995" s="43"/>
      <c r="S995" s="43"/>
      <c r="T995" s="43"/>
      <c r="U995" s="43"/>
      <c r="V995" s="43"/>
      <c r="W995" s="43"/>
      <c r="X995" s="43"/>
      <c r="Y995" s="43"/>
      <c r="Z995" s="43"/>
      <c r="AA995" s="43"/>
      <c r="AB995" s="43"/>
      <c r="AC995" s="43"/>
    </row>
    <row r="996" spans="1:29" ht="12.75">
      <c r="A996" s="43"/>
      <c r="B996" s="43"/>
      <c r="C996" s="43"/>
      <c r="D996" s="43"/>
      <c r="E996" s="43"/>
      <c r="F996" s="43"/>
      <c r="G996" s="43"/>
      <c r="H996" s="43"/>
      <c r="I996" s="43"/>
      <c r="J996" s="44"/>
      <c r="K996" s="43"/>
      <c r="L996" s="43"/>
      <c r="M996" s="43"/>
      <c r="N996" s="43"/>
      <c r="O996" s="43"/>
      <c r="P996" s="43"/>
      <c r="Q996" s="43"/>
      <c r="R996" s="43"/>
      <c r="S996" s="43"/>
      <c r="T996" s="43"/>
      <c r="U996" s="43"/>
      <c r="V996" s="43"/>
      <c r="W996" s="43"/>
      <c r="X996" s="43"/>
      <c r="Y996" s="43"/>
      <c r="Z996" s="43"/>
      <c r="AA996" s="43"/>
      <c r="AB996" s="43"/>
      <c r="AC996" s="43"/>
    </row>
    <row r="997" spans="1:29" ht="12.75">
      <c r="A997" s="43"/>
      <c r="B997" s="43"/>
      <c r="C997" s="43"/>
      <c r="D997" s="43"/>
      <c r="E997" s="43"/>
      <c r="F997" s="43"/>
      <c r="G997" s="43"/>
      <c r="H997" s="43"/>
      <c r="I997" s="43"/>
      <c r="J997" s="44"/>
      <c r="K997" s="43"/>
      <c r="L997" s="43"/>
      <c r="M997" s="43"/>
      <c r="N997" s="43"/>
      <c r="O997" s="43"/>
      <c r="P997" s="43"/>
      <c r="Q997" s="43"/>
      <c r="R997" s="43"/>
      <c r="S997" s="43"/>
      <c r="T997" s="43"/>
      <c r="U997" s="43"/>
      <c r="V997" s="43"/>
      <c r="W997" s="43"/>
      <c r="X997" s="43"/>
      <c r="Y997" s="43"/>
      <c r="Z997" s="43"/>
      <c r="AA997" s="43"/>
      <c r="AB997" s="43"/>
      <c r="AC997" s="43"/>
    </row>
    <row r="998" spans="1:29" ht="12.75">
      <c r="A998" s="43"/>
      <c r="B998" s="43"/>
      <c r="C998" s="43"/>
      <c r="D998" s="43"/>
      <c r="E998" s="43"/>
      <c r="F998" s="43"/>
      <c r="G998" s="43"/>
      <c r="H998" s="43"/>
      <c r="I998" s="43"/>
      <c r="J998" s="44"/>
      <c r="K998" s="43"/>
      <c r="L998" s="43"/>
      <c r="M998" s="43"/>
      <c r="N998" s="43"/>
      <c r="O998" s="43"/>
      <c r="P998" s="43"/>
      <c r="Q998" s="43"/>
      <c r="R998" s="43"/>
      <c r="S998" s="43"/>
      <c r="T998" s="43"/>
      <c r="U998" s="43"/>
      <c r="V998" s="43"/>
      <c r="W998" s="43"/>
      <c r="X998" s="43"/>
      <c r="Y998" s="43"/>
      <c r="Z998" s="43"/>
      <c r="AA998" s="43"/>
      <c r="AB998" s="43"/>
      <c r="AC998" s="43"/>
    </row>
    <row r="999" spans="1:29" ht="12.75">
      <c r="A999" s="43"/>
      <c r="B999" s="43"/>
      <c r="C999" s="43"/>
      <c r="D999" s="43"/>
      <c r="E999" s="43"/>
      <c r="F999" s="43"/>
      <c r="G999" s="43"/>
      <c r="H999" s="43"/>
      <c r="I999" s="43"/>
      <c r="J999" s="44"/>
      <c r="K999" s="43"/>
      <c r="L999" s="43"/>
      <c r="M999" s="43"/>
      <c r="N999" s="43"/>
      <c r="O999" s="43"/>
      <c r="P999" s="43"/>
      <c r="Q999" s="43"/>
      <c r="R999" s="43"/>
      <c r="S999" s="43"/>
      <c r="T999" s="43"/>
      <c r="U999" s="43"/>
      <c r="V999" s="43"/>
      <c r="W999" s="43"/>
      <c r="X999" s="43"/>
      <c r="Y999" s="43"/>
      <c r="Z999" s="43"/>
      <c r="AA999" s="43"/>
      <c r="AB999" s="43"/>
      <c r="AC999" s="43"/>
    </row>
    <row r="1000" spans="1:29" ht="12.75">
      <c r="A1000" s="43"/>
      <c r="B1000" s="43"/>
      <c r="C1000" s="43"/>
      <c r="D1000" s="43"/>
      <c r="E1000" s="43"/>
      <c r="F1000" s="43"/>
      <c r="G1000" s="43"/>
      <c r="H1000" s="43"/>
      <c r="I1000" s="43"/>
      <c r="J1000" s="44"/>
      <c r="K1000" s="43"/>
      <c r="L1000" s="43"/>
      <c r="M1000" s="43"/>
      <c r="N1000" s="43"/>
      <c r="O1000" s="43"/>
      <c r="P1000" s="43"/>
      <c r="Q1000" s="43"/>
      <c r="R1000" s="43"/>
      <c r="S1000" s="43"/>
      <c r="T1000" s="43"/>
      <c r="U1000" s="43"/>
      <c r="V1000" s="43"/>
      <c r="W1000" s="43"/>
      <c r="X1000" s="43"/>
      <c r="Y1000" s="43"/>
      <c r="Z1000" s="43"/>
      <c r="AA1000" s="43"/>
      <c r="AB1000" s="43"/>
      <c r="AC1000" s="43"/>
    </row>
    <row r="1001" spans="1:29" ht="12.75">
      <c r="A1001" s="43"/>
      <c r="B1001" s="43"/>
      <c r="C1001" s="43"/>
      <c r="D1001" s="43"/>
      <c r="E1001" s="43"/>
      <c r="F1001" s="43"/>
      <c r="G1001" s="43"/>
      <c r="H1001" s="43"/>
      <c r="I1001" s="43"/>
      <c r="J1001" s="44"/>
      <c r="K1001" s="43"/>
      <c r="L1001" s="43"/>
      <c r="M1001" s="43"/>
      <c r="N1001" s="43"/>
      <c r="O1001" s="43"/>
      <c r="P1001" s="43"/>
      <c r="Q1001" s="43"/>
      <c r="R1001" s="43"/>
      <c r="S1001" s="43"/>
      <c r="T1001" s="43"/>
      <c r="U1001" s="43"/>
      <c r="V1001" s="43"/>
      <c r="W1001" s="43"/>
      <c r="X1001" s="43"/>
      <c r="Y1001" s="43"/>
      <c r="Z1001" s="43"/>
      <c r="AA1001" s="43"/>
      <c r="AB1001" s="43"/>
      <c r="AC1001" s="43"/>
    </row>
    <row r="1002" spans="1:29" ht="12.75">
      <c r="A1002" s="43"/>
      <c r="B1002" s="43"/>
      <c r="C1002" s="43"/>
      <c r="D1002" s="43"/>
      <c r="E1002" s="43"/>
      <c r="F1002" s="43"/>
      <c r="G1002" s="43"/>
      <c r="H1002" s="43"/>
      <c r="I1002" s="43"/>
      <c r="J1002" s="44"/>
      <c r="K1002" s="43"/>
      <c r="L1002" s="43"/>
      <c r="M1002" s="43"/>
      <c r="N1002" s="43"/>
      <c r="O1002" s="43"/>
      <c r="P1002" s="43"/>
      <c r="Q1002" s="43"/>
      <c r="R1002" s="43"/>
      <c r="S1002" s="43"/>
      <c r="T1002" s="43"/>
      <c r="U1002" s="43"/>
      <c r="V1002" s="43"/>
      <c r="W1002" s="43"/>
      <c r="X1002" s="43"/>
      <c r="Y1002" s="43"/>
      <c r="Z1002" s="43"/>
      <c r="AA1002" s="43"/>
      <c r="AB1002" s="43"/>
      <c r="AC1002" s="43"/>
    </row>
    <row r="1003" spans="1:29" ht="12.75">
      <c r="A1003" s="43"/>
      <c r="B1003" s="43"/>
      <c r="C1003" s="43"/>
      <c r="D1003" s="43"/>
      <c r="E1003" s="43"/>
      <c r="F1003" s="43"/>
      <c r="G1003" s="43"/>
      <c r="H1003" s="43"/>
      <c r="I1003" s="43"/>
      <c r="J1003" s="44"/>
      <c r="K1003" s="43"/>
      <c r="L1003" s="43"/>
      <c r="M1003" s="43"/>
      <c r="N1003" s="43"/>
      <c r="O1003" s="43"/>
      <c r="P1003" s="43"/>
      <c r="Q1003" s="43"/>
      <c r="R1003" s="43"/>
      <c r="S1003" s="43"/>
      <c r="T1003" s="43"/>
      <c r="U1003" s="43"/>
      <c r="V1003" s="43"/>
      <c r="W1003" s="43"/>
      <c r="X1003" s="43"/>
      <c r="Y1003" s="43"/>
      <c r="Z1003" s="43"/>
      <c r="AA1003" s="43"/>
      <c r="AB1003" s="43"/>
      <c r="AC1003" s="43"/>
    </row>
    <row r="1004" spans="1:29" ht="12.75">
      <c r="A1004" s="43"/>
      <c r="B1004" s="43"/>
      <c r="C1004" s="43"/>
      <c r="D1004" s="43"/>
      <c r="E1004" s="43"/>
      <c r="F1004" s="43"/>
      <c r="G1004" s="43"/>
      <c r="H1004" s="43"/>
      <c r="I1004" s="43"/>
      <c r="J1004" s="44"/>
      <c r="K1004" s="43"/>
      <c r="L1004" s="43"/>
      <c r="M1004" s="43"/>
      <c r="N1004" s="43"/>
      <c r="O1004" s="43"/>
      <c r="P1004" s="43"/>
      <c r="Q1004" s="43"/>
      <c r="R1004" s="43"/>
      <c r="S1004" s="43"/>
      <c r="T1004" s="43"/>
      <c r="U1004" s="43"/>
      <c r="V1004" s="43"/>
      <c r="W1004" s="43"/>
      <c r="X1004" s="43"/>
      <c r="Y1004" s="43"/>
      <c r="Z1004" s="43"/>
      <c r="AA1004" s="43"/>
      <c r="AB1004" s="43"/>
      <c r="AC1004" s="43"/>
    </row>
    <row r="1005" spans="1:29" ht="12.75">
      <c r="A1005" s="43"/>
      <c r="B1005" s="43"/>
      <c r="C1005" s="43"/>
      <c r="D1005" s="43"/>
      <c r="E1005" s="43"/>
      <c r="F1005" s="43"/>
      <c r="G1005" s="43"/>
      <c r="H1005" s="43"/>
      <c r="I1005" s="43"/>
      <c r="J1005" s="44"/>
      <c r="K1005" s="43"/>
      <c r="L1005" s="43"/>
      <c r="M1005" s="43"/>
      <c r="N1005" s="43"/>
      <c r="O1005" s="43"/>
      <c r="P1005" s="43"/>
      <c r="Q1005" s="43"/>
      <c r="R1005" s="43"/>
      <c r="S1005" s="43"/>
      <c r="T1005" s="43"/>
      <c r="U1005" s="43"/>
      <c r="V1005" s="43"/>
      <c r="W1005" s="43"/>
      <c r="X1005" s="43"/>
      <c r="Y1005" s="43"/>
      <c r="Z1005" s="43"/>
      <c r="AA1005" s="43"/>
      <c r="AB1005" s="43"/>
      <c r="AC1005" s="43"/>
    </row>
    <row r="1006" spans="1:29" ht="12.75">
      <c r="A1006" s="43"/>
      <c r="B1006" s="43"/>
      <c r="C1006" s="43"/>
      <c r="D1006" s="43"/>
      <c r="E1006" s="43"/>
      <c r="F1006" s="43"/>
      <c r="G1006" s="43"/>
      <c r="H1006" s="43"/>
      <c r="I1006" s="43"/>
      <c r="J1006" s="44"/>
      <c r="K1006" s="43"/>
      <c r="L1006" s="43"/>
      <c r="M1006" s="43"/>
      <c r="N1006" s="43"/>
      <c r="O1006" s="43"/>
      <c r="P1006" s="43"/>
      <c r="Q1006" s="43"/>
      <c r="R1006" s="43"/>
      <c r="S1006" s="43"/>
      <c r="T1006" s="43"/>
      <c r="U1006" s="43"/>
      <c r="V1006" s="43"/>
      <c r="W1006" s="43"/>
      <c r="X1006" s="43"/>
      <c r="Y1006" s="43"/>
      <c r="Z1006" s="43"/>
      <c r="AA1006" s="43"/>
      <c r="AB1006" s="43"/>
      <c r="AC1006" s="43"/>
    </row>
    <row r="1007" spans="1:29" ht="12.75">
      <c r="A1007" s="43"/>
      <c r="B1007" s="43"/>
      <c r="C1007" s="43"/>
      <c r="D1007" s="43"/>
      <c r="E1007" s="43"/>
      <c r="F1007" s="43"/>
      <c r="G1007" s="43"/>
      <c r="H1007" s="43"/>
      <c r="I1007" s="43"/>
      <c r="J1007" s="44"/>
      <c r="K1007" s="43"/>
      <c r="L1007" s="43"/>
      <c r="M1007" s="43"/>
      <c r="N1007" s="43"/>
      <c r="O1007" s="43"/>
      <c r="P1007" s="43"/>
      <c r="Q1007" s="43"/>
      <c r="R1007" s="43"/>
      <c r="S1007" s="43"/>
      <c r="T1007" s="43"/>
      <c r="U1007" s="43"/>
      <c r="V1007" s="43"/>
      <c r="W1007" s="43"/>
      <c r="X1007" s="43"/>
      <c r="Y1007" s="43"/>
      <c r="Z1007" s="43"/>
      <c r="AA1007" s="43"/>
      <c r="AB1007" s="43"/>
      <c r="AC1007" s="43"/>
    </row>
    <row r="1008" spans="1:29" ht="12.75">
      <c r="A1008" s="43"/>
      <c r="B1008" s="43"/>
      <c r="C1008" s="43"/>
      <c r="D1008" s="43"/>
      <c r="E1008" s="43"/>
      <c r="F1008" s="43"/>
      <c r="G1008" s="43"/>
      <c r="H1008" s="43"/>
      <c r="I1008" s="43"/>
      <c r="J1008" s="44"/>
      <c r="K1008" s="43"/>
      <c r="L1008" s="43"/>
      <c r="M1008" s="43"/>
      <c r="N1008" s="43"/>
      <c r="O1008" s="43"/>
      <c r="P1008" s="43"/>
      <c r="Q1008" s="43"/>
      <c r="R1008" s="43"/>
      <c r="S1008" s="43"/>
      <c r="T1008" s="43"/>
      <c r="U1008" s="43"/>
      <c r="V1008" s="43"/>
      <c r="W1008" s="43"/>
      <c r="X1008" s="43"/>
      <c r="Y1008" s="43"/>
      <c r="Z1008" s="43"/>
      <c r="AA1008" s="43"/>
      <c r="AB1008" s="43"/>
      <c r="AC1008" s="43"/>
    </row>
    <row r="1009" spans="1:29" ht="12.75">
      <c r="A1009" s="43"/>
      <c r="B1009" s="43"/>
      <c r="C1009" s="43"/>
      <c r="D1009" s="43"/>
      <c r="E1009" s="43"/>
      <c r="F1009" s="43"/>
      <c r="G1009" s="43"/>
      <c r="H1009" s="43"/>
      <c r="I1009" s="43"/>
      <c r="J1009" s="44"/>
      <c r="K1009" s="43"/>
      <c r="L1009" s="43"/>
      <c r="M1009" s="43"/>
      <c r="N1009" s="43"/>
      <c r="O1009" s="43"/>
      <c r="P1009" s="43"/>
      <c r="Q1009" s="43"/>
      <c r="R1009" s="43"/>
      <c r="S1009" s="43"/>
      <c r="T1009" s="43"/>
      <c r="U1009" s="43"/>
      <c r="V1009" s="43"/>
      <c r="W1009" s="43"/>
      <c r="X1009" s="43"/>
      <c r="Y1009" s="43"/>
      <c r="Z1009" s="43"/>
      <c r="AA1009" s="43"/>
      <c r="AB1009" s="43"/>
      <c r="AC1009" s="43"/>
    </row>
    <row r="1010" spans="1:29" ht="12.75">
      <c r="A1010" s="43"/>
      <c r="B1010" s="43"/>
      <c r="C1010" s="43"/>
      <c r="D1010" s="43"/>
      <c r="E1010" s="43"/>
      <c r="F1010" s="43"/>
      <c r="G1010" s="43"/>
      <c r="H1010" s="43"/>
      <c r="I1010" s="43"/>
      <c r="J1010" s="44"/>
      <c r="K1010" s="43"/>
      <c r="L1010" s="43"/>
      <c r="M1010" s="43"/>
      <c r="N1010" s="43"/>
      <c r="O1010" s="43"/>
      <c r="P1010" s="43"/>
      <c r="Q1010" s="43"/>
      <c r="R1010" s="43"/>
      <c r="S1010" s="43"/>
      <c r="T1010" s="43"/>
      <c r="U1010" s="43"/>
      <c r="V1010" s="43"/>
      <c r="W1010" s="43"/>
      <c r="X1010" s="43"/>
      <c r="Y1010" s="43"/>
      <c r="Z1010" s="43"/>
      <c r="AA1010" s="43"/>
      <c r="AB1010" s="43"/>
      <c r="AC1010" s="43"/>
    </row>
    <row r="1011" spans="1:29" ht="12.75">
      <c r="A1011" s="43"/>
      <c r="B1011" s="43"/>
      <c r="C1011" s="43"/>
      <c r="D1011" s="43"/>
      <c r="E1011" s="43"/>
      <c r="F1011" s="43"/>
      <c r="G1011" s="43"/>
      <c r="H1011" s="43"/>
      <c r="I1011" s="43"/>
      <c r="J1011" s="44"/>
      <c r="K1011" s="43"/>
      <c r="L1011" s="43"/>
      <c r="M1011" s="43"/>
      <c r="N1011" s="43"/>
      <c r="O1011" s="43"/>
      <c r="P1011" s="43"/>
      <c r="Q1011" s="43"/>
      <c r="R1011" s="43"/>
      <c r="S1011" s="43"/>
      <c r="T1011" s="43"/>
      <c r="U1011" s="43"/>
      <c r="V1011" s="43"/>
      <c r="W1011" s="43"/>
      <c r="X1011" s="43"/>
      <c r="Y1011" s="43"/>
      <c r="Z1011" s="43"/>
      <c r="AA1011" s="43"/>
      <c r="AB1011" s="43"/>
      <c r="AC1011" s="43"/>
    </row>
    <row r="1012" spans="1:29" ht="12.75">
      <c r="A1012" s="43"/>
      <c r="B1012" s="43"/>
      <c r="C1012" s="43"/>
      <c r="D1012" s="43"/>
      <c r="E1012" s="43"/>
      <c r="F1012" s="43"/>
      <c r="G1012" s="43"/>
      <c r="H1012" s="43"/>
      <c r="I1012" s="43"/>
      <c r="J1012" s="44"/>
      <c r="K1012" s="43"/>
      <c r="L1012" s="43"/>
      <c r="M1012" s="43"/>
      <c r="N1012" s="43"/>
      <c r="O1012" s="43"/>
      <c r="P1012" s="43"/>
      <c r="Q1012" s="43"/>
      <c r="R1012" s="43"/>
      <c r="S1012" s="43"/>
      <c r="T1012" s="43"/>
      <c r="U1012" s="43"/>
      <c r="V1012" s="43"/>
      <c r="W1012" s="43"/>
      <c r="X1012" s="43"/>
      <c r="Y1012" s="43"/>
      <c r="Z1012" s="43"/>
      <c r="AA1012" s="43"/>
      <c r="AB1012" s="43"/>
      <c r="AC1012" s="43"/>
    </row>
    <row r="1013" spans="1:29" ht="12.75">
      <c r="A1013" s="43"/>
      <c r="B1013" s="43"/>
      <c r="C1013" s="43"/>
      <c r="D1013" s="43"/>
      <c r="E1013" s="43"/>
      <c r="F1013" s="43"/>
      <c r="G1013" s="43"/>
      <c r="H1013" s="43"/>
      <c r="I1013" s="43"/>
      <c r="J1013" s="44"/>
      <c r="K1013" s="43"/>
      <c r="L1013" s="43"/>
      <c r="M1013" s="43"/>
      <c r="N1013" s="43"/>
      <c r="O1013" s="43"/>
      <c r="P1013" s="43"/>
      <c r="Q1013" s="43"/>
      <c r="R1013" s="43"/>
      <c r="S1013" s="43"/>
      <c r="T1013" s="43"/>
      <c r="U1013" s="43"/>
      <c r="V1013" s="43"/>
      <c r="W1013" s="43"/>
      <c r="X1013" s="43"/>
      <c r="Y1013" s="43"/>
      <c r="Z1013" s="43"/>
      <c r="AA1013" s="43"/>
      <c r="AB1013" s="43"/>
      <c r="AC1013" s="43"/>
    </row>
    <row r="1014" spans="1:29" ht="12.75">
      <c r="A1014" s="43"/>
      <c r="B1014" s="43"/>
      <c r="C1014" s="43"/>
      <c r="D1014" s="43"/>
      <c r="E1014" s="43"/>
      <c r="F1014" s="43"/>
      <c r="G1014" s="43"/>
      <c r="H1014" s="43"/>
      <c r="I1014" s="43"/>
      <c r="J1014" s="44"/>
      <c r="K1014" s="43"/>
      <c r="L1014" s="43"/>
      <c r="M1014" s="43"/>
      <c r="N1014" s="43"/>
      <c r="O1014" s="43"/>
      <c r="P1014" s="43"/>
      <c r="Q1014" s="43"/>
      <c r="R1014" s="43"/>
      <c r="S1014" s="43"/>
      <c r="T1014" s="43"/>
      <c r="U1014" s="43"/>
      <c r="V1014" s="43"/>
      <c r="W1014" s="43"/>
      <c r="X1014" s="43"/>
      <c r="Y1014" s="43"/>
      <c r="Z1014" s="43"/>
      <c r="AA1014" s="43"/>
      <c r="AB1014" s="43"/>
      <c r="AC1014" s="43"/>
    </row>
    <row r="1015" spans="1:29" ht="12.75">
      <c r="A1015" s="43"/>
      <c r="B1015" s="43"/>
      <c r="C1015" s="43"/>
      <c r="D1015" s="43"/>
      <c r="E1015" s="43"/>
      <c r="F1015" s="43"/>
      <c r="G1015" s="43"/>
      <c r="H1015" s="43"/>
      <c r="I1015" s="43"/>
      <c r="J1015" s="44"/>
      <c r="K1015" s="43"/>
      <c r="L1015" s="43"/>
      <c r="M1015" s="43"/>
      <c r="N1015" s="43"/>
      <c r="O1015" s="43"/>
      <c r="P1015" s="43"/>
      <c r="Q1015" s="43"/>
      <c r="R1015" s="43"/>
      <c r="S1015" s="43"/>
      <c r="T1015" s="43"/>
      <c r="U1015" s="43"/>
      <c r="V1015" s="43"/>
      <c r="W1015" s="43"/>
      <c r="X1015" s="43"/>
      <c r="Y1015" s="43"/>
      <c r="Z1015" s="43"/>
      <c r="AA1015" s="43"/>
      <c r="AB1015" s="43"/>
      <c r="AC1015" s="43"/>
    </row>
    <row r="1016" spans="1:29" ht="12.75">
      <c r="A1016" s="43"/>
      <c r="B1016" s="43"/>
      <c r="C1016" s="43"/>
      <c r="D1016" s="43"/>
      <c r="E1016" s="43"/>
      <c r="F1016" s="43"/>
      <c r="G1016" s="43"/>
      <c r="H1016" s="43"/>
      <c r="I1016" s="43"/>
      <c r="J1016" s="44"/>
      <c r="K1016" s="43"/>
      <c r="L1016" s="43"/>
      <c r="M1016" s="43"/>
      <c r="N1016" s="43"/>
      <c r="O1016" s="43"/>
      <c r="P1016" s="43"/>
      <c r="Q1016" s="43"/>
      <c r="R1016" s="43"/>
      <c r="S1016" s="43"/>
      <c r="T1016" s="43"/>
      <c r="U1016" s="43"/>
      <c r="V1016" s="43"/>
      <c r="W1016" s="43"/>
      <c r="X1016" s="43"/>
      <c r="Y1016" s="43"/>
      <c r="Z1016" s="43"/>
      <c r="AA1016" s="43"/>
      <c r="AB1016" s="43"/>
      <c r="AC1016" s="43"/>
    </row>
    <row r="1017" spans="1:29" ht="12.75">
      <c r="A1017" s="43"/>
      <c r="B1017" s="43"/>
      <c r="C1017" s="43"/>
      <c r="D1017" s="43"/>
      <c r="E1017" s="43"/>
      <c r="F1017" s="43"/>
      <c r="G1017" s="43"/>
      <c r="H1017" s="43"/>
      <c r="I1017" s="43"/>
      <c r="J1017" s="44"/>
      <c r="K1017" s="43"/>
      <c r="L1017" s="43"/>
      <c r="M1017" s="43"/>
      <c r="N1017" s="43"/>
      <c r="O1017" s="43"/>
      <c r="P1017" s="43"/>
      <c r="Q1017" s="43"/>
      <c r="R1017" s="43"/>
      <c r="S1017" s="43"/>
      <c r="T1017" s="43"/>
      <c r="U1017" s="43"/>
      <c r="V1017" s="43"/>
      <c r="W1017" s="43"/>
      <c r="X1017" s="43"/>
      <c r="Y1017" s="43"/>
      <c r="Z1017" s="43"/>
      <c r="AA1017" s="43"/>
      <c r="AB1017" s="43"/>
      <c r="AC1017" s="43"/>
    </row>
    <row r="1018" spans="1:29" ht="12.75">
      <c r="A1018" s="43"/>
      <c r="B1018" s="43"/>
      <c r="C1018" s="43"/>
      <c r="D1018" s="43"/>
      <c r="E1018" s="43"/>
      <c r="F1018" s="43"/>
      <c r="G1018" s="43"/>
      <c r="H1018" s="43"/>
      <c r="I1018" s="43"/>
      <c r="J1018" s="44"/>
      <c r="K1018" s="43"/>
      <c r="L1018" s="43"/>
      <c r="M1018" s="43"/>
      <c r="N1018" s="43"/>
      <c r="O1018" s="43"/>
      <c r="P1018" s="43"/>
      <c r="Q1018" s="43"/>
      <c r="R1018" s="43"/>
      <c r="S1018" s="43"/>
      <c r="T1018" s="43"/>
      <c r="U1018" s="43"/>
      <c r="V1018" s="43"/>
      <c r="W1018" s="43"/>
      <c r="X1018" s="43"/>
      <c r="Y1018" s="43"/>
      <c r="Z1018" s="43"/>
      <c r="AA1018" s="43"/>
      <c r="AB1018" s="43"/>
      <c r="AC1018" s="43"/>
    </row>
    <row r="1019" spans="1:29" ht="12.75">
      <c r="A1019" s="43"/>
      <c r="B1019" s="43"/>
      <c r="C1019" s="43"/>
      <c r="D1019" s="43"/>
      <c r="E1019" s="43"/>
      <c r="F1019" s="43"/>
      <c r="G1019" s="43"/>
      <c r="H1019" s="43"/>
      <c r="I1019" s="43"/>
      <c r="J1019" s="44"/>
      <c r="K1019" s="43"/>
      <c r="L1019" s="43"/>
      <c r="M1019" s="43"/>
      <c r="N1019" s="43"/>
      <c r="O1019" s="43"/>
      <c r="P1019" s="43"/>
      <c r="Q1019" s="43"/>
      <c r="R1019" s="43"/>
      <c r="S1019" s="43"/>
      <c r="T1019" s="43"/>
      <c r="U1019" s="43"/>
      <c r="V1019" s="43"/>
      <c r="W1019" s="43"/>
      <c r="X1019" s="43"/>
      <c r="Y1019" s="43"/>
      <c r="Z1019" s="43"/>
      <c r="AA1019" s="43"/>
      <c r="AB1019" s="43"/>
      <c r="AC1019" s="43"/>
    </row>
    <row r="1020" spans="1:29" ht="12.75">
      <c r="A1020" s="43"/>
      <c r="B1020" s="43"/>
      <c r="C1020" s="43"/>
      <c r="D1020" s="43"/>
      <c r="E1020" s="43"/>
      <c r="F1020" s="43"/>
      <c r="G1020" s="43"/>
      <c r="H1020" s="43"/>
      <c r="I1020" s="43"/>
      <c r="J1020" s="44"/>
      <c r="K1020" s="43"/>
      <c r="L1020" s="43"/>
      <c r="M1020" s="43"/>
      <c r="N1020" s="43"/>
      <c r="O1020" s="43"/>
      <c r="P1020" s="43"/>
      <c r="Q1020" s="43"/>
      <c r="R1020" s="43"/>
      <c r="S1020" s="43"/>
      <c r="T1020" s="43"/>
      <c r="U1020" s="43"/>
      <c r="V1020" s="43"/>
      <c r="W1020" s="43"/>
      <c r="X1020" s="43"/>
      <c r="Y1020" s="43"/>
      <c r="Z1020" s="43"/>
      <c r="AA1020" s="43"/>
      <c r="AB1020" s="43"/>
      <c r="AC1020" s="43"/>
    </row>
    <row r="1021" spans="1:29" ht="12.75">
      <c r="A1021" s="43"/>
      <c r="B1021" s="43"/>
      <c r="C1021" s="43"/>
      <c r="D1021" s="43"/>
      <c r="E1021" s="43"/>
      <c r="F1021" s="43"/>
      <c r="G1021" s="43"/>
      <c r="H1021" s="43"/>
      <c r="I1021" s="43"/>
      <c r="J1021" s="44"/>
      <c r="K1021" s="43"/>
      <c r="L1021" s="43"/>
      <c r="M1021" s="43"/>
      <c r="N1021" s="43"/>
      <c r="O1021" s="43"/>
      <c r="P1021" s="43"/>
      <c r="Q1021" s="43"/>
      <c r="R1021" s="43"/>
      <c r="S1021" s="43"/>
      <c r="T1021" s="43"/>
      <c r="U1021" s="43"/>
      <c r="V1021" s="43"/>
      <c r="W1021" s="43"/>
      <c r="X1021" s="43"/>
      <c r="Y1021" s="43"/>
      <c r="Z1021" s="43"/>
      <c r="AA1021" s="43"/>
      <c r="AB1021" s="43"/>
      <c r="AC1021" s="43"/>
    </row>
    <row r="1022" spans="1:29" ht="12.75">
      <c r="A1022" s="43"/>
      <c r="B1022" s="43"/>
      <c r="C1022" s="43"/>
      <c r="D1022" s="43"/>
      <c r="E1022" s="43"/>
      <c r="F1022" s="43"/>
      <c r="G1022" s="43"/>
      <c r="H1022" s="43"/>
      <c r="I1022" s="43"/>
      <c r="J1022" s="44"/>
      <c r="K1022" s="43"/>
      <c r="L1022" s="43"/>
      <c r="M1022" s="43"/>
      <c r="N1022" s="43"/>
      <c r="O1022" s="43"/>
      <c r="P1022" s="43"/>
      <c r="Q1022" s="43"/>
      <c r="R1022" s="43"/>
      <c r="S1022" s="43"/>
      <c r="T1022" s="43"/>
      <c r="U1022" s="43"/>
      <c r="V1022" s="43"/>
      <c r="W1022" s="43"/>
      <c r="X1022" s="43"/>
      <c r="Y1022" s="43"/>
      <c r="Z1022" s="43"/>
      <c r="AA1022" s="43"/>
      <c r="AB1022" s="43"/>
      <c r="AC1022" s="43"/>
    </row>
    <row r="1023" spans="1:29" ht="12.75">
      <c r="A1023" s="43"/>
      <c r="B1023" s="43"/>
      <c r="C1023" s="43"/>
      <c r="D1023" s="43"/>
      <c r="E1023" s="43"/>
      <c r="F1023" s="43"/>
      <c r="G1023" s="43"/>
      <c r="H1023" s="43"/>
      <c r="I1023" s="43"/>
      <c r="J1023" s="44"/>
      <c r="K1023" s="43"/>
      <c r="L1023" s="43"/>
      <c r="M1023" s="43"/>
      <c r="N1023" s="43"/>
      <c r="O1023" s="43"/>
      <c r="P1023" s="43"/>
      <c r="Q1023" s="43"/>
      <c r="R1023" s="43"/>
      <c r="S1023" s="43"/>
      <c r="T1023" s="43"/>
      <c r="U1023" s="43"/>
      <c r="V1023" s="43"/>
      <c r="W1023" s="43"/>
      <c r="X1023" s="43"/>
      <c r="Y1023" s="43"/>
      <c r="Z1023" s="43"/>
      <c r="AA1023" s="43"/>
      <c r="AB1023" s="43"/>
      <c r="AC1023" s="43"/>
    </row>
    <row r="1024" spans="1:29" ht="12.75">
      <c r="A1024" s="43"/>
      <c r="B1024" s="43"/>
      <c r="C1024" s="43"/>
      <c r="D1024" s="43"/>
      <c r="E1024" s="43"/>
      <c r="F1024" s="43"/>
      <c r="G1024" s="43"/>
      <c r="H1024" s="43"/>
      <c r="I1024" s="43"/>
      <c r="J1024" s="44"/>
      <c r="K1024" s="43"/>
      <c r="L1024" s="43"/>
      <c r="M1024" s="43"/>
      <c r="N1024" s="43"/>
      <c r="O1024" s="43"/>
      <c r="P1024" s="43"/>
      <c r="Q1024" s="43"/>
      <c r="R1024" s="43"/>
      <c r="S1024" s="43"/>
      <c r="T1024" s="43"/>
      <c r="U1024" s="43"/>
      <c r="V1024" s="43"/>
      <c r="W1024" s="43"/>
      <c r="X1024" s="43"/>
      <c r="Y1024" s="43"/>
      <c r="Z1024" s="43"/>
      <c r="AA1024" s="43"/>
      <c r="AB1024" s="43"/>
      <c r="AC1024" s="43"/>
    </row>
    <row r="1025" spans="1:29" ht="12.75">
      <c r="A1025" s="43"/>
      <c r="B1025" s="43"/>
      <c r="C1025" s="43"/>
      <c r="D1025" s="43"/>
      <c r="E1025" s="43"/>
      <c r="F1025" s="43"/>
      <c r="G1025" s="43"/>
      <c r="H1025" s="43"/>
      <c r="I1025" s="43"/>
      <c r="J1025" s="44"/>
      <c r="K1025" s="43"/>
      <c r="L1025" s="43"/>
      <c r="M1025" s="43"/>
      <c r="N1025" s="43"/>
      <c r="O1025" s="43"/>
      <c r="P1025" s="43"/>
      <c r="Q1025" s="43"/>
      <c r="R1025" s="43"/>
      <c r="S1025" s="43"/>
      <c r="T1025" s="43"/>
      <c r="U1025" s="43"/>
      <c r="V1025" s="43"/>
      <c r="W1025" s="43"/>
      <c r="X1025" s="43"/>
      <c r="Y1025" s="43"/>
      <c r="Z1025" s="43"/>
      <c r="AA1025" s="43"/>
      <c r="AB1025" s="43"/>
      <c r="AC1025" s="43"/>
    </row>
    <row r="1026" spans="1:29" ht="12.75">
      <c r="A1026" s="43"/>
      <c r="B1026" s="43"/>
      <c r="C1026" s="43"/>
      <c r="D1026" s="43"/>
      <c r="E1026" s="43"/>
      <c r="F1026" s="43"/>
      <c r="G1026" s="43"/>
      <c r="H1026" s="43"/>
      <c r="I1026" s="43"/>
      <c r="J1026" s="44"/>
      <c r="K1026" s="43"/>
      <c r="L1026" s="43"/>
      <c r="M1026" s="43"/>
      <c r="N1026" s="43"/>
      <c r="O1026" s="43"/>
      <c r="P1026" s="43"/>
      <c r="Q1026" s="43"/>
      <c r="R1026" s="43"/>
      <c r="S1026" s="43"/>
      <c r="T1026" s="43"/>
      <c r="U1026" s="43"/>
      <c r="V1026" s="43"/>
      <c r="W1026" s="43"/>
      <c r="X1026" s="43"/>
      <c r="Y1026" s="43"/>
      <c r="Z1026" s="43"/>
      <c r="AA1026" s="43"/>
      <c r="AB1026" s="43"/>
      <c r="AC1026" s="43"/>
    </row>
    <row r="1027" spans="1:29" ht="12.75">
      <c r="A1027" s="43"/>
      <c r="B1027" s="43"/>
      <c r="C1027" s="43"/>
      <c r="D1027" s="43"/>
      <c r="E1027" s="43"/>
      <c r="F1027" s="43"/>
      <c r="G1027" s="43"/>
      <c r="H1027" s="43"/>
      <c r="I1027" s="43"/>
      <c r="J1027" s="44"/>
      <c r="K1027" s="43"/>
      <c r="L1027" s="43"/>
      <c r="M1027" s="43"/>
      <c r="N1027" s="43"/>
      <c r="O1027" s="43"/>
      <c r="P1027" s="43"/>
      <c r="Q1027" s="43"/>
      <c r="R1027" s="43"/>
      <c r="S1027" s="43"/>
      <c r="T1027" s="43"/>
      <c r="U1027" s="43"/>
      <c r="V1027" s="43"/>
      <c r="W1027" s="43"/>
      <c r="X1027" s="43"/>
      <c r="Y1027" s="43"/>
      <c r="Z1027" s="43"/>
      <c r="AA1027" s="43"/>
      <c r="AB1027" s="43"/>
      <c r="AC1027" s="43"/>
    </row>
    <row r="1028" spans="1:29" ht="12.75">
      <c r="A1028" s="43"/>
      <c r="B1028" s="43"/>
      <c r="C1028" s="43"/>
      <c r="D1028" s="43"/>
      <c r="E1028" s="43"/>
      <c r="F1028" s="43"/>
      <c r="G1028" s="43"/>
      <c r="H1028" s="43"/>
      <c r="I1028" s="43"/>
      <c r="J1028" s="44"/>
      <c r="K1028" s="43"/>
      <c r="L1028" s="43"/>
      <c r="M1028" s="43"/>
      <c r="N1028" s="43"/>
      <c r="O1028" s="43"/>
      <c r="P1028" s="43"/>
      <c r="Q1028" s="43"/>
      <c r="R1028" s="43"/>
      <c r="S1028" s="43"/>
      <c r="T1028" s="43"/>
      <c r="U1028" s="43"/>
      <c r="V1028" s="43"/>
      <c r="W1028" s="43"/>
      <c r="X1028" s="43"/>
      <c r="Y1028" s="43"/>
      <c r="Z1028" s="43"/>
      <c r="AA1028" s="43"/>
      <c r="AB1028" s="43"/>
      <c r="AC1028" s="43"/>
    </row>
    <row r="1029" spans="1:29" ht="12.75">
      <c r="A1029" s="43"/>
      <c r="B1029" s="43"/>
      <c r="C1029" s="43"/>
      <c r="D1029" s="43"/>
      <c r="E1029" s="43"/>
      <c r="F1029" s="43"/>
      <c r="G1029" s="43"/>
      <c r="H1029" s="43"/>
      <c r="I1029" s="43"/>
      <c r="J1029" s="44"/>
      <c r="K1029" s="43"/>
      <c r="L1029" s="43"/>
      <c r="M1029" s="43"/>
      <c r="N1029" s="43"/>
      <c r="O1029" s="43"/>
      <c r="P1029" s="43"/>
      <c r="Q1029" s="43"/>
      <c r="R1029" s="43"/>
      <c r="S1029" s="43"/>
      <c r="T1029" s="43"/>
      <c r="U1029" s="43"/>
      <c r="V1029" s="43"/>
      <c r="W1029" s="43"/>
      <c r="X1029" s="43"/>
      <c r="Y1029" s="43"/>
      <c r="Z1029" s="43"/>
      <c r="AA1029" s="43"/>
      <c r="AB1029" s="43"/>
      <c r="AC1029" s="43"/>
    </row>
    <row r="1030" spans="1:29" ht="12.75">
      <c r="A1030" s="43"/>
      <c r="B1030" s="43"/>
      <c r="C1030" s="43"/>
      <c r="D1030" s="43"/>
      <c r="E1030" s="43"/>
      <c r="F1030" s="43"/>
      <c r="G1030" s="43"/>
      <c r="H1030" s="43"/>
      <c r="I1030" s="43"/>
      <c r="J1030" s="44"/>
      <c r="K1030" s="43"/>
      <c r="L1030" s="43"/>
      <c r="M1030" s="43"/>
      <c r="N1030" s="43"/>
      <c r="O1030" s="43"/>
      <c r="P1030" s="43"/>
      <c r="Q1030" s="43"/>
      <c r="R1030" s="43"/>
      <c r="S1030" s="43"/>
      <c r="T1030" s="43"/>
      <c r="U1030" s="43"/>
      <c r="V1030" s="43"/>
      <c r="W1030" s="43"/>
      <c r="X1030" s="43"/>
      <c r="Y1030" s="43"/>
      <c r="Z1030" s="43"/>
      <c r="AA1030" s="43"/>
      <c r="AB1030" s="43"/>
      <c r="AC1030" s="43"/>
    </row>
    <row r="1031" spans="1:29" ht="12.75">
      <c r="A1031" s="43"/>
      <c r="B1031" s="43"/>
      <c r="C1031" s="43"/>
      <c r="D1031" s="43"/>
      <c r="E1031" s="43"/>
      <c r="F1031" s="43"/>
      <c r="G1031" s="43"/>
      <c r="H1031" s="43"/>
      <c r="I1031" s="43"/>
      <c r="J1031" s="44"/>
      <c r="K1031" s="43"/>
      <c r="L1031" s="43"/>
      <c r="M1031" s="43"/>
      <c r="N1031" s="43"/>
      <c r="O1031" s="43"/>
      <c r="P1031" s="43"/>
      <c r="Q1031" s="43"/>
      <c r="R1031" s="43"/>
      <c r="S1031" s="43"/>
      <c r="T1031" s="43"/>
      <c r="U1031" s="43"/>
      <c r="V1031" s="43"/>
      <c r="W1031" s="43"/>
      <c r="X1031" s="43"/>
      <c r="Y1031" s="43"/>
      <c r="Z1031" s="43"/>
      <c r="AA1031" s="43"/>
      <c r="AB1031" s="43"/>
      <c r="AC1031" s="43"/>
    </row>
    <row r="1032" spans="1:29" ht="12.75">
      <c r="A1032" s="43"/>
      <c r="B1032" s="43"/>
      <c r="C1032" s="43"/>
      <c r="D1032" s="43"/>
      <c r="E1032" s="43"/>
      <c r="F1032" s="43"/>
      <c r="G1032" s="43"/>
      <c r="H1032" s="43"/>
      <c r="I1032" s="43"/>
      <c r="J1032" s="44"/>
      <c r="K1032" s="43"/>
      <c r="L1032" s="43"/>
      <c r="M1032" s="43"/>
      <c r="N1032" s="43"/>
      <c r="O1032" s="43"/>
      <c r="P1032" s="43"/>
      <c r="Q1032" s="43"/>
      <c r="R1032" s="43"/>
      <c r="S1032" s="43"/>
      <c r="T1032" s="43"/>
      <c r="U1032" s="43"/>
      <c r="V1032" s="43"/>
      <c r="W1032" s="43"/>
      <c r="X1032" s="43"/>
      <c r="Y1032" s="43"/>
      <c r="Z1032" s="43"/>
      <c r="AA1032" s="43"/>
      <c r="AB1032" s="43"/>
      <c r="AC1032" s="43"/>
    </row>
    <row r="1033" spans="1:29" ht="12.75">
      <c r="A1033" s="43"/>
      <c r="B1033" s="43"/>
      <c r="C1033" s="43"/>
      <c r="D1033" s="43"/>
      <c r="E1033" s="43"/>
      <c r="F1033" s="43"/>
      <c r="G1033" s="43"/>
      <c r="H1033" s="43"/>
      <c r="I1033" s="43"/>
      <c r="J1033" s="44"/>
      <c r="K1033" s="43"/>
      <c r="L1033" s="43"/>
      <c r="M1033" s="43"/>
      <c r="N1033" s="43"/>
      <c r="O1033" s="43"/>
      <c r="P1033" s="43"/>
      <c r="Q1033" s="43"/>
      <c r="R1033" s="43"/>
      <c r="S1033" s="43"/>
      <c r="T1033" s="43"/>
      <c r="U1033" s="43"/>
      <c r="V1033" s="43"/>
      <c r="W1033" s="43"/>
      <c r="X1033" s="43"/>
      <c r="Y1033" s="43"/>
      <c r="Z1033" s="43"/>
      <c r="AA1033" s="43"/>
      <c r="AB1033" s="43"/>
      <c r="AC1033" s="43"/>
    </row>
    <row r="1034" spans="1:29" ht="12.75">
      <c r="A1034" s="43"/>
      <c r="B1034" s="43"/>
      <c r="C1034" s="43"/>
      <c r="D1034" s="43"/>
      <c r="E1034" s="43"/>
      <c r="F1034" s="43"/>
      <c r="G1034" s="43"/>
      <c r="H1034" s="43"/>
      <c r="I1034" s="43"/>
      <c r="J1034" s="44"/>
      <c r="K1034" s="43"/>
      <c r="L1034" s="43"/>
      <c r="M1034" s="43"/>
      <c r="N1034" s="43"/>
      <c r="O1034" s="43"/>
      <c r="P1034" s="43"/>
      <c r="Q1034" s="43"/>
      <c r="R1034" s="43"/>
      <c r="S1034" s="43"/>
      <c r="T1034" s="43"/>
      <c r="U1034" s="43"/>
      <c r="V1034" s="43"/>
      <c r="W1034" s="43"/>
      <c r="X1034" s="43"/>
      <c r="Y1034" s="43"/>
      <c r="Z1034" s="43"/>
      <c r="AA1034" s="43"/>
      <c r="AB1034" s="43"/>
      <c r="AC1034" s="43"/>
    </row>
    <row r="1035" spans="1:29" ht="12.75">
      <c r="A1035" s="43"/>
      <c r="B1035" s="43"/>
      <c r="C1035" s="43"/>
      <c r="D1035" s="43"/>
      <c r="E1035" s="43"/>
      <c r="F1035" s="43"/>
      <c r="G1035" s="43"/>
      <c r="H1035" s="43"/>
      <c r="I1035" s="43"/>
      <c r="J1035" s="44"/>
      <c r="K1035" s="43"/>
      <c r="L1035" s="43"/>
      <c r="M1035" s="43"/>
      <c r="N1035" s="43"/>
      <c r="O1035" s="43"/>
      <c r="P1035" s="43"/>
      <c r="Q1035" s="43"/>
      <c r="R1035" s="43"/>
      <c r="S1035" s="43"/>
      <c r="T1035" s="43"/>
      <c r="U1035" s="43"/>
      <c r="V1035" s="43"/>
      <c r="W1035" s="43"/>
      <c r="X1035" s="43"/>
      <c r="Y1035" s="43"/>
      <c r="Z1035" s="43"/>
      <c r="AA1035" s="43"/>
      <c r="AB1035" s="43"/>
      <c r="AC1035" s="43"/>
    </row>
    <row r="1036" spans="1:29" ht="12.75">
      <c r="A1036" s="43"/>
      <c r="B1036" s="43"/>
      <c r="C1036" s="43"/>
      <c r="D1036" s="43"/>
      <c r="E1036" s="43"/>
      <c r="F1036" s="43"/>
      <c r="G1036" s="43"/>
      <c r="H1036" s="43"/>
      <c r="I1036" s="43"/>
      <c r="J1036" s="44"/>
      <c r="K1036" s="43"/>
      <c r="L1036" s="43"/>
      <c r="M1036" s="43"/>
      <c r="N1036" s="43"/>
      <c r="O1036" s="43"/>
      <c r="P1036" s="43"/>
      <c r="Q1036" s="43"/>
      <c r="R1036" s="43"/>
      <c r="S1036" s="43"/>
      <c r="T1036" s="43"/>
      <c r="U1036" s="43"/>
      <c r="V1036" s="43"/>
      <c r="W1036" s="43"/>
      <c r="X1036" s="43"/>
      <c r="Y1036" s="43"/>
      <c r="Z1036" s="43"/>
      <c r="AA1036" s="43"/>
      <c r="AB1036" s="43"/>
      <c r="AC1036" s="43"/>
    </row>
    <row r="1037" spans="1:29" ht="12.75">
      <c r="A1037" s="43"/>
      <c r="B1037" s="43"/>
      <c r="C1037" s="43"/>
      <c r="D1037" s="43"/>
      <c r="E1037" s="43"/>
      <c r="F1037" s="43"/>
      <c r="G1037" s="43"/>
      <c r="H1037" s="43"/>
      <c r="I1037" s="43"/>
      <c r="J1037" s="44"/>
      <c r="K1037" s="43"/>
      <c r="L1037" s="43"/>
      <c r="M1037" s="43"/>
      <c r="N1037" s="43"/>
      <c r="O1037" s="43"/>
      <c r="P1037" s="43"/>
      <c r="Q1037" s="43"/>
      <c r="R1037" s="43"/>
      <c r="S1037" s="43"/>
      <c r="T1037" s="43"/>
      <c r="U1037" s="43"/>
      <c r="V1037" s="43"/>
      <c r="W1037" s="43"/>
      <c r="X1037" s="43"/>
      <c r="Y1037" s="43"/>
      <c r="Z1037" s="43"/>
      <c r="AA1037" s="43"/>
      <c r="AB1037" s="43"/>
      <c r="AC1037" s="43"/>
    </row>
    <row r="1038" spans="1:29" ht="12.75">
      <c r="A1038" s="43"/>
      <c r="B1038" s="43"/>
      <c r="C1038" s="43"/>
      <c r="D1038" s="43"/>
      <c r="E1038" s="43"/>
      <c r="F1038" s="43"/>
      <c r="G1038" s="43"/>
      <c r="H1038" s="43"/>
      <c r="I1038" s="43"/>
      <c r="J1038" s="44"/>
      <c r="K1038" s="43"/>
      <c r="L1038" s="43"/>
      <c r="M1038" s="43"/>
      <c r="N1038" s="43"/>
      <c r="O1038" s="43"/>
      <c r="P1038" s="43"/>
      <c r="Q1038" s="43"/>
      <c r="R1038" s="43"/>
      <c r="S1038" s="43"/>
      <c r="T1038" s="43"/>
      <c r="U1038" s="43"/>
      <c r="V1038" s="43"/>
      <c r="W1038" s="43"/>
      <c r="X1038" s="43"/>
      <c r="Y1038" s="43"/>
      <c r="Z1038" s="43"/>
      <c r="AA1038" s="43"/>
      <c r="AB1038" s="43"/>
      <c r="AC1038" s="43"/>
    </row>
    <row r="1039" spans="1:29" ht="12.75">
      <c r="A1039" s="43"/>
      <c r="B1039" s="43"/>
      <c r="C1039" s="43"/>
      <c r="D1039" s="43"/>
      <c r="E1039" s="43"/>
      <c r="F1039" s="43"/>
      <c r="G1039" s="43"/>
      <c r="H1039" s="43"/>
      <c r="I1039" s="43"/>
      <c r="J1039" s="44"/>
      <c r="K1039" s="43"/>
      <c r="L1039" s="43"/>
      <c r="M1039" s="43"/>
      <c r="N1039" s="43"/>
      <c r="O1039" s="43"/>
      <c r="P1039" s="43"/>
      <c r="Q1039" s="43"/>
      <c r="R1039" s="43"/>
      <c r="S1039" s="43"/>
      <c r="T1039" s="43"/>
      <c r="U1039" s="43"/>
      <c r="V1039" s="43"/>
      <c r="W1039" s="43"/>
      <c r="X1039" s="43"/>
      <c r="Y1039" s="43"/>
      <c r="Z1039" s="43"/>
      <c r="AA1039" s="43"/>
      <c r="AB1039" s="43"/>
      <c r="AC1039" s="43"/>
    </row>
    <row r="1040" spans="1:29" ht="12.75">
      <c r="A1040" s="43"/>
      <c r="B1040" s="43"/>
      <c r="C1040" s="43"/>
      <c r="D1040" s="43"/>
      <c r="E1040" s="43"/>
      <c r="F1040" s="43"/>
      <c r="G1040" s="43"/>
      <c r="H1040" s="43"/>
      <c r="I1040" s="43"/>
      <c r="J1040" s="44"/>
      <c r="K1040" s="43"/>
      <c r="L1040" s="43"/>
      <c r="M1040" s="43"/>
      <c r="N1040" s="43"/>
      <c r="O1040" s="43"/>
      <c r="P1040" s="43"/>
      <c r="Q1040" s="43"/>
      <c r="R1040" s="43"/>
      <c r="S1040" s="43"/>
      <c r="T1040" s="43"/>
      <c r="U1040" s="43"/>
      <c r="V1040" s="43"/>
      <c r="W1040" s="43"/>
      <c r="X1040" s="43"/>
      <c r="Y1040" s="43"/>
      <c r="Z1040" s="43"/>
      <c r="AA1040" s="43"/>
      <c r="AB1040" s="43"/>
      <c r="AC1040" s="43"/>
    </row>
    <row r="1041" spans="1:29" ht="12.75">
      <c r="A1041" s="43"/>
      <c r="B1041" s="43"/>
      <c r="C1041" s="43"/>
      <c r="D1041" s="43"/>
      <c r="E1041" s="43"/>
      <c r="F1041" s="43"/>
      <c r="G1041" s="43"/>
      <c r="H1041" s="43"/>
      <c r="I1041" s="43"/>
      <c r="J1041" s="44"/>
      <c r="K1041" s="43"/>
      <c r="L1041" s="43"/>
      <c r="M1041" s="43"/>
      <c r="N1041" s="43"/>
      <c r="O1041" s="43"/>
      <c r="P1041" s="43"/>
      <c r="Q1041" s="43"/>
      <c r="R1041" s="43"/>
      <c r="S1041" s="43"/>
      <c r="T1041" s="43"/>
      <c r="U1041" s="43"/>
      <c r="V1041" s="43"/>
      <c r="W1041" s="43"/>
      <c r="X1041" s="43"/>
      <c r="Y1041" s="43"/>
      <c r="Z1041" s="43"/>
      <c r="AA1041" s="43"/>
      <c r="AB1041" s="43"/>
      <c r="AC1041" s="43"/>
    </row>
    <row r="1042" spans="1:29" ht="12.75">
      <c r="A1042" s="43"/>
      <c r="B1042" s="43"/>
      <c r="C1042" s="43"/>
      <c r="D1042" s="43"/>
      <c r="E1042" s="43"/>
      <c r="F1042" s="43"/>
      <c r="G1042" s="43"/>
      <c r="H1042" s="43"/>
      <c r="I1042" s="43"/>
      <c r="J1042" s="44"/>
      <c r="K1042" s="43"/>
      <c r="L1042" s="43"/>
      <c r="M1042" s="43"/>
      <c r="N1042" s="43"/>
      <c r="O1042" s="43"/>
      <c r="P1042" s="43"/>
      <c r="Q1042" s="43"/>
      <c r="R1042" s="43"/>
      <c r="S1042" s="43"/>
      <c r="T1042" s="43"/>
      <c r="U1042" s="43"/>
      <c r="V1042" s="43"/>
      <c r="W1042" s="43"/>
      <c r="X1042" s="43"/>
      <c r="Y1042" s="43"/>
      <c r="Z1042" s="43"/>
      <c r="AA1042" s="43"/>
      <c r="AB1042" s="43"/>
      <c r="AC1042" s="43"/>
    </row>
    <row r="1043" spans="1:29" ht="12.75">
      <c r="A1043" s="43"/>
      <c r="B1043" s="43"/>
      <c r="C1043" s="43"/>
      <c r="D1043" s="43"/>
      <c r="E1043" s="43"/>
      <c r="F1043" s="43"/>
      <c r="G1043" s="43"/>
      <c r="H1043" s="43"/>
      <c r="I1043" s="43"/>
      <c r="J1043" s="44"/>
      <c r="K1043" s="43"/>
      <c r="L1043" s="43"/>
      <c r="M1043" s="43"/>
      <c r="N1043" s="43"/>
      <c r="O1043" s="43"/>
      <c r="P1043" s="43"/>
      <c r="Q1043" s="43"/>
      <c r="R1043" s="43"/>
      <c r="S1043" s="43"/>
      <c r="T1043" s="43"/>
      <c r="U1043" s="43"/>
      <c r="V1043" s="43"/>
      <c r="W1043" s="43"/>
      <c r="X1043" s="43"/>
      <c r="Y1043" s="43"/>
      <c r="Z1043" s="43"/>
      <c r="AA1043" s="43"/>
      <c r="AB1043" s="43"/>
      <c r="AC1043" s="43"/>
    </row>
    <row r="1044" spans="1:29" ht="12.75">
      <c r="A1044" s="43"/>
      <c r="B1044" s="43"/>
      <c r="C1044" s="43"/>
      <c r="D1044" s="43"/>
      <c r="E1044" s="43"/>
      <c r="F1044" s="43"/>
      <c r="G1044" s="43"/>
      <c r="H1044" s="43"/>
      <c r="I1044" s="43"/>
      <c r="J1044" s="44"/>
      <c r="K1044" s="43"/>
      <c r="L1044" s="43"/>
      <c r="M1044" s="43"/>
      <c r="N1044" s="43"/>
      <c r="O1044" s="43"/>
      <c r="P1044" s="43"/>
      <c r="Q1044" s="43"/>
      <c r="R1044" s="43"/>
      <c r="S1044" s="43"/>
      <c r="T1044" s="43"/>
      <c r="U1044" s="43"/>
      <c r="V1044" s="43"/>
      <c r="W1044" s="43"/>
      <c r="X1044" s="43"/>
      <c r="Y1044" s="43"/>
      <c r="Z1044" s="43"/>
      <c r="AA1044" s="43"/>
      <c r="AB1044" s="43"/>
      <c r="AC1044" s="43"/>
    </row>
    <row r="1045" spans="1:29" ht="12.75">
      <c r="A1045" s="43"/>
      <c r="B1045" s="43"/>
      <c r="C1045" s="43"/>
      <c r="D1045" s="43"/>
      <c r="E1045" s="43"/>
      <c r="F1045" s="43"/>
      <c r="G1045" s="43"/>
      <c r="H1045" s="43"/>
      <c r="I1045" s="43"/>
      <c r="J1045" s="44"/>
      <c r="K1045" s="43"/>
      <c r="L1045" s="43"/>
      <c r="M1045" s="43"/>
      <c r="N1045" s="43"/>
      <c r="O1045" s="43"/>
      <c r="P1045" s="43"/>
      <c r="Q1045" s="43"/>
      <c r="R1045" s="43"/>
      <c r="S1045" s="43"/>
      <c r="T1045" s="43"/>
      <c r="U1045" s="43"/>
      <c r="V1045" s="43"/>
      <c r="W1045" s="43"/>
      <c r="X1045" s="43"/>
      <c r="Y1045" s="43"/>
      <c r="Z1045" s="43"/>
      <c r="AA1045" s="43"/>
      <c r="AB1045" s="43"/>
      <c r="AC1045" s="43"/>
    </row>
    <row r="1046" spans="1:29" ht="12.75">
      <c r="A1046" s="43"/>
      <c r="B1046" s="43"/>
      <c r="C1046" s="43"/>
      <c r="D1046" s="43"/>
      <c r="E1046" s="43"/>
      <c r="F1046" s="43"/>
      <c r="G1046" s="43"/>
      <c r="H1046" s="43"/>
      <c r="I1046" s="43"/>
      <c r="J1046" s="44"/>
      <c r="K1046" s="43"/>
      <c r="L1046" s="43"/>
      <c r="M1046" s="43"/>
      <c r="N1046" s="43"/>
      <c r="O1046" s="43"/>
      <c r="P1046" s="43"/>
      <c r="Q1046" s="43"/>
      <c r="R1046" s="43"/>
      <c r="S1046" s="43"/>
      <c r="T1046" s="43"/>
      <c r="U1046" s="43"/>
      <c r="V1046" s="43"/>
      <c r="W1046" s="43"/>
      <c r="X1046" s="43"/>
      <c r="Y1046" s="43"/>
      <c r="Z1046" s="43"/>
      <c r="AA1046" s="43"/>
      <c r="AB1046" s="43"/>
      <c r="AC1046" s="43"/>
    </row>
    <row r="1047" spans="1:29" ht="12.75">
      <c r="A1047" s="43"/>
      <c r="B1047" s="43"/>
      <c r="C1047" s="43"/>
      <c r="D1047" s="43"/>
      <c r="E1047" s="43"/>
      <c r="F1047" s="43"/>
      <c r="G1047" s="43"/>
      <c r="H1047" s="43"/>
      <c r="I1047" s="43"/>
      <c r="J1047" s="44"/>
      <c r="K1047" s="43"/>
      <c r="L1047" s="43"/>
      <c r="M1047" s="43"/>
      <c r="N1047" s="43"/>
      <c r="O1047" s="43"/>
      <c r="P1047" s="43"/>
      <c r="Q1047" s="43"/>
      <c r="R1047" s="43"/>
      <c r="S1047" s="43"/>
      <c r="T1047" s="43"/>
      <c r="U1047" s="43"/>
      <c r="V1047" s="43"/>
      <c r="W1047" s="43"/>
      <c r="X1047" s="43"/>
      <c r="Y1047" s="43"/>
      <c r="Z1047" s="43"/>
      <c r="AA1047" s="43"/>
      <c r="AB1047" s="43"/>
      <c r="AC1047" s="43"/>
    </row>
    <row r="1048" spans="1:29" ht="12.75">
      <c r="A1048" s="43"/>
      <c r="B1048" s="43"/>
      <c r="C1048" s="43"/>
      <c r="D1048" s="43"/>
      <c r="E1048" s="43"/>
      <c r="F1048" s="43"/>
      <c r="G1048" s="43"/>
      <c r="H1048" s="43"/>
      <c r="I1048" s="43"/>
      <c r="J1048" s="44"/>
      <c r="K1048" s="43"/>
      <c r="L1048" s="43"/>
      <c r="M1048" s="43"/>
      <c r="N1048" s="43"/>
      <c r="O1048" s="43"/>
      <c r="P1048" s="43"/>
      <c r="Q1048" s="43"/>
      <c r="R1048" s="43"/>
      <c r="S1048" s="43"/>
      <c r="T1048" s="43"/>
      <c r="U1048" s="43"/>
      <c r="V1048" s="43"/>
      <c r="W1048" s="43"/>
      <c r="X1048" s="43"/>
      <c r="Y1048" s="43"/>
      <c r="Z1048" s="43"/>
      <c r="AA1048" s="43"/>
      <c r="AB1048" s="43"/>
      <c r="AC1048" s="43"/>
    </row>
  </sheetData>
  <customSheetViews>
    <customSheetView guid="{6987177C-E7C3-4245-A017-71E03108C57F}" filter="1" showAutoFilter="1">
      <pageMargins left="0.7" right="0.7" top="0.75" bottom="0.75" header="0.3" footer="0.3"/>
      <autoFilter ref="A2:AC27">
        <filterColumn colId="13">
          <filters>
            <filter val="DM"/>
            <filter val="https://drive.google.com/open?id=1A8QKaFj8Hocbi33C4QU2W_IrSWOoH-Ns"/>
            <filter val="https://drive.google.com/open?id=1dcZjYJ_rJVALj8omkda6O9aTuBoBjNhH_x000a__x000a_https://drive.google.com/open?id=1EizIQ6lCsyGQiZsxMnQRNlOrhT80x9AP"/>
            <filter val="https://drive.google.com/open?id=1q1O_CAFU3yWkGmc3cYu5-e2-T7v0bQhq"/>
            <filter val="https://drive.google.com/open?id=1QWW0ko59UqDpxzM6FFZpV--QR8q9gb7R"/>
            <filter val="https://drive.google.com/open?id=1Z9Y_6OiX83GL654rnmiN2sp5ezKG6nx2_x000a__x000a_https://drive.google.com/open?id=1IMG4ZuPEhoh3RQHD9IX8KU10y7O8kQR1"/>
            <filter val="ใน dm"/>
          </filters>
        </filterColumn>
      </autoFilter>
    </customSheetView>
    <customSheetView guid="{5549978B-6762-4B48-803B-C8D8E470D19D}" filter="1" showAutoFilter="1">
      <pageMargins left="0.7" right="0.7" top="0.75" bottom="0.75" header="0.3" footer="0.3"/>
      <autoFilter ref="A2:AC44">
        <filterColumn colId="13">
          <filters>
            <filter val="DM"/>
            <filter val="https://drive.google.com/open?id=1A8QKaFj8Hocbi33C4QU2W_IrSWOoH-Ns"/>
            <filter val="https://drive.google.com/open?id=1dcZjYJ_rJVALj8omkda6O9aTuBoBjNhH_x000a__x000a_https://drive.google.com/open?id=1EizIQ6lCsyGQiZsxMnQRNlOrhT80x9AP"/>
            <filter val="https://drive.google.com/open?id=1q1O_CAFU3yWkGmc3cYu5-e2-T7v0bQhq"/>
            <filter val="https://drive.google.com/open?id=1QWW0ko59UqDpxzM6FFZpV--QR8q9gb7R"/>
            <filter val="https://drive.google.com/open?id=1Z9Y_6OiX83GL654rnmiN2sp5ezKG6nx2_x000a__x000a_https://drive.google.com/open?id=1IMG4ZuPEhoh3RQHD9IX8KU10y7O8kQR1"/>
            <filter val="ใน dm"/>
          </filters>
        </filterColumn>
      </autoFilter>
    </customSheetView>
  </customSheetViews>
  <mergeCells count="2">
    <mergeCell ref="N88:P88"/>
    <mergeCell ref="M114:N115"/>
  </mergeCells>
  <conditionalFormatting sqref="H1:H1048">
    <cfRule type="cellIs" dxfId="23" priority="1" operator="equal">
      <formula>0</formula>
    </cfRule>
  </conditionalFormatting>
  <hyperlinks>
    <hyperlink ref="N4" r:id="rId1"/>
    <hyperlink ref="N5" r:id="rId2"/>
    <hyperlink ref="N6" r:id="rId3"/>
    <hyperlink ref="N7" r:id="rId4"/>
    <hyperlink ref="N16" r:id="rId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F1054"/>
  <sheetViews>
    <sheetView workbookViewId="0"/>
  </sheetViews>
  <sheetFormatPr defaultColWidth="12.5703125" defaultRowHeight="15.75" customHeight="1"/>
  <cols>
    <col min="1" max="1" width="23.28515625" customWidth="1"/>
    <col min="2" max="3" width="17.5703125" customWidth="1"/>
    <col min="4" max="5" width="20.85546875" hidden="1" customWidth="1"/>
    <col min="6" max="6" width="6.28515625" hidden="1" customWidth="1"/>
    <col min="7" max="7" width="14" customWidth="1"/>
    <col min="8" max="9" width="20.85546875" customWidth="1"/>
    <col min="10" max="10" width="18.7109375" customWidth="1"/>
    <col min="11" max="11" width="20.42578125" customWidth="1"/>
    <col min="12" max="12" width="25.42578125" customWidth="1"/>
    <col min="13" max="13" width="23.7109375" customWidth="1"/>
    <col min="14" max="14" width="21.7109375" customWidth="1"/>
    <col min="15" max="15" width="22.7109375" customWidth="1"/>
  </cols>
  <sheetData>
    <row r="1" spans="1:32" ht="41.25" customHeight="1">
      <c r="A1" s="40" t="s">
        <v>190</v>
      </c>
      <c r="B1" s="41"/>
      <c r="C1" s="42"/>
      <c r="D1" s="42"/>
      <c r="E1" s="42"/>
      <c r="F1" s="42"/>
      <c r="G1" s="42"/>
      <c r="H1" s="134"/>
      <c r="I1" s="42"/>
      <c r="J1" s="43"/>
      <c r="K1" s="43"/>
      <c r="L1" s="43"/>
      <c r="M1" s="44"/>
      <c r="N1" s="43"/>
      <c r="O1" s="43"/>
      <c r="P1" s="43"/>
      <c r="Q1" s="43"/>
      <c r="R1" s="43"/>
      <c r="S1" s="43"/>
      <c r="T1" s="43"/>
      <c r="U1" s="43"/>
      <c r="V1" s="43"/>
      <c r="W1" s="43"/>
      <c r="X1" s="43"/>
      <c r="Y1" s="43"/>
      <c r="Z1" s="43"/>
      <c r="AA1" s="43"/>
      <c r="AB1" s="43"/>
      <c r="AC1" s="43"/>
      <c r="AD1" s="43"/>
      <c r="AE1" s="43"/>
      <c r="AF1" s="43"/>
    </row>
    <row r="2" spans="1:32" ht="41.25" customHeight="1">
      <c r="A2" s="45" t="s">
        <v>155</v>
      </c>
      <c r="B2" s="45" t="s">
        <v>156</v>
      </c>
      <c r="C2" s="45"/>
      <c r="D2" s="45" t="s">
        <v>157</v>
      </c>
      <c r="E2" s="46" t="s">
        <v>191</v>
      </c>
      <c r="F2" s="46" t="s">
        <v>158</v>
      </c>
      <c r="G2" s="45" t="s">
        <v>159</v>
      </c>
      <c r="H2" s="49" t="s">
        <v>192</v>
      </c>
      <c r="I2" s="47" t="s">
        <v>160</v>
      </c>
      <c r="J2" s="45" t="s">
        <v>161</v>
      </c>
      <c r="K2" s="48" t="s">
        <v>162</v>
      </c>
      <c r="L2" s="48" t="s">
        <v>3</v>
      </c>
      <c r="M2" s="49" t="s">
        <v>163</v>
      </c>
      <c r="N2" s="48" t="s">
        <v>6</v>
      </c>
      <c r="O2" s="47" t="s">
        <v>164</v>
      </c>
      <c r="P2" s="135"/>
      <c r="Q2" s="18" t="s">
        <v>109</v>
      </c>
      <c r="R2" s="22"/>
      <c r="S2" s="52"/>
      <c r="T2" s="52"/>
      <c r="U2" s="52"/>
      <c r="V2" s="52"/>
      <c r="W2" s="52"/>
      <c r="X2" s="52"/>
      <c r="Y2" s="52"/>
      <c r="Z2" s="52"/>
      <c r="AA2" s="52"/>
      <c r="AB2" s="52"/>
      <c r="AC2" s="52"/>
      <c r="AD2" s="43"/>
      <c r="AE2" s="43"/>
      <c r="AF2" s="52"/>
    </row>
    <row r="3" spans="1:32" ht="256.5" customHeight="1">
      <c r="A3" s="66">
        <v>44523.610285266201</v>
      </c>
      <c r="B3" s="72" t="s">
        <v>148</v>
      </c>
      <c r="C3" s="65"/>
      <c r="D3" s="72" t="s">
        <v>193</v>
      </c>
      <c r="E3" s="65" t="s">
        <v>194</v>
      </c>
      <c r="F3" s="55">
        <v>400</v>
      </c>
      <c r="G3" s="55">
        <v>4</v>
      </c>
      <c r="H3" s="136" t="s">
        <v>195</v>
      </c>
      <c r="I3" s="55">
        <f t="shared" ref="I3:I45" si="0">F3*G3</f>
        <v>1600</v>
      </c>
      <c r="J3" s="55">
        <f>600+1000</f>
        <v>1600</v>
      </c>
      <c r="K3" s="56">
        <f t="shared" ref="K3:K7" si="1">I3-J3</f>
        <v>0</v>
      </c>
      <c r="L3" s="73" t="s">
        <v>196</v>
      </c>
      <c r="M3" s="44" t="s">
        <v>197</v>
      </c>
      <c r="N3" s="58"/>
      <c r="O3" s="62" t="s">
        <v>198</v>
      </c>
      <c r="P3" s="84"/>
      <c r="Q3" s="18" t="s">
        <v>93</v>
      </c>
      <c r="R3" s="35"/>
      <c r="S3" s="52"/>
      <c r="T3" s="52"/>
      <c r="U3" s="52"/>
      <c r="V3" s="52"/>
      <c r="W3" s="52"/>
      <c r="X3" s="52"/>
      <c r="Y3" s="52"/>
      <c r="Z3" s="52"/>
      <c r="AA3" s="52"/>
      <c r="AB3" s="52"/>
      <c r="AC3" s="52"/>
      <c r="AD3" s="43"/>
      <c r="AE3" s="43"/>
      <c r="AF3" s="43"/>
    </row>
    <row r="4" spans="1:32" ht="56.25" customHeight="1">
      <c r="A4" s="137">
        <v>44524.785609085651</v>
      </c>
      <c r="B4" s="138" t="s">
        <v>199</v>
      </c>
      <c r="C4" s="139" t="s">
        <v>109</v>
      </c>
      <c r="D4" s="138" t="s">
        <v>193</v>
      </c>
      <c r="E4" s="140" t="s">
        <v>194</v>
      </c>
      <c r="F4" s="141">
        <v>400</v>
      </c>
      <c r="G4" s="142">
        <v>1</v>
      </c>
      <c r="H4" s="143" t="s">
        <v>200</v>
      </c>
      <c r="I4" s="141">
        <f t="shared" si="0"/>
        <v>400</v>
      </c>
      <c r="J4" s="144">
        <f>150+250</f>
        <v>400</v>
      </c>
      <c r="K4" s="145">
        <f t="shared" si="1"/>
        <v>0</v>
      </c>
      <c r="L4" s="146" t="s">
        <v>196</v>
      </c>
      <c r="M4" s="147" t="s">
        <v>201</v>
      </c>
      <c r="N4" s="148"/>
      <c r="O4" s="149" t="s">
        <v>202</v>
      </c>
      <c r="P4" s="142">
        <v>1</v>
      </c>
      <c r="Q4" s="150" t="s">
        <v>203</v>
      </c>
      <c r="R4" s="151"/>
      <c r="S4" s="152"/>
      <c r="T4" s="153"/>
      <c r="U4" s="152"/>
      <c r="V4" s="152"/>
      <c r="W4" s="152"/>
      <c r="X4" s="152"/>
      <c r="Y4" s="152"/>
      <c r="Z4" s="152"/>
      <c r="AA4" s="152"/>
      <c r="AB4" s="152"/>
      <c r="AC4" s="152"/>
      <c r="AD4" s="152"/>
      <c r="AE4" s="152"/>
      <c r="AF4" s="152"/>
    </row>
    <row r="5" spans="1:32" ht="56.25" customHeight="1">
      <c r="A5" s="137">
        <v>44524.869656076393</v>
      </c>
      <c r="B5" s="138" t="s">
        <v>204</v>
      </c>
      <c r="C5" s="139" t="s">
        <v>77</v>
      </c>
      <c r="D5" s="138" t="s">
        <v>193</v>
      </c>
      <c r="E5" s="140" t="s">
        <v>194</v>
      </c>
      <c r="F5" s="141">
        <v>400</v>
      </c>
      <c r="G5" s="142">
        <v>1</v>
      </c>
      <c r="H5" s="154" t="s">
        <v>205</v>
      </c>
      <c r="I5" s="141">
        <f t="shared" si="0"/>
        <v>400</v>
      </c>
      <c r="J5" s="142">
        <v>400</v>
      </c>
      <c r="K5" s="145">
        <f t="shared" si="1"/>
        <v>0</v>
      </c>
      <c r="L5" s="146" t="s">
        <v>196</v>
      </c>
      <c r="M5" s="155" t="s">
        <v>206</v>
      </c>
      <c r="N5" s="148"/>
      <c r="O5" s="149" t="s">
        <v>207</v>
      </c>
      <c r="P5" s="142">
        <v>1</v>
      </c>
      <c r="Q5" s="150" t="s">
        <v>116</v>
      </c>
      <c r="R5" s="150"/>
      <c r="S5" s="152"/>
      <c r="T5" s="152"/>
      <c r="U5" s="152"/>
      <c r="V5" s="152"/>
      <c r="W5" s="152"/>
      <c r="X5" s="152"/>
      <c r="Y5" s="152"/>
      <c r="Z5" s="152"/>
      <c r="AA5" s="152"/>
      <c r="AB5" s="152"/>
      <c r="AC5" s="152"/>
      <c r="AD5" s="152"/>
      <c r="AE5" s="152"/>
      <c r="AF5" s="152"/>
    </row>
    <row r="6" spans="1:32" ht="56.25" customHeight="1">
      <c r="A6" s="137">
        <v>44524.982058599533</v>
      </c>
      <c r="B6" s="138" t="s">
        <v>208</v>
      </c>
      <c r="C6" s="139" t="s">
        <v>88</v>
      </c>
      <c r="D6" s="138" t="s">
        <v>193</v>
      </c>
      <c r="E6" s="140" t="s">
        <v>194</v>
      </c>
      <c r="F6" s="141">
        <v>400</v>
      </c>
      <c r="G6" s="142">
        <v>1</v>
      </c>
      <c r="H6" s="143" t="s">
        <v>209</v>
      </c>
      <c r="I6" s="141">
        <f t="shared" si="0"/>
        <v>400</v>
      </c>
      <c r="J6" s="156">
        <v>400</v>
      </c>
      <c r="K6" s="157">
        <f t="shared" si="1"/>
        <v>0</v>
      </c>
      <c r="L6" s="146" t="s">
        <v>196</v>
      </c>
      <c r="M6" s="158" t="s">
        <v>210</v>
      </c>
      <c r="N6" s="148"/>
      <c r="O6" s="149" t="s">
        <v>211</v>
      </c>
      <c r="P6" s="142">
        <v>1</v>
      </c>
      <c r="Q6" s="150" t="s">
        <v>212</v>
      </c>
      <c r="R6" s="151"/>
      <c r="S6" s="152"/>
      <c r="T6" s="152"/>
      <c r="U6" s="152"/>
      <c r="V6" s="152"/>
      <c r="W6" s="152"/>
      <c r="X6" s="152"/>
      <c r="Y6" s="152"/>
      <c r="Z6" s="152"/>
      <c r="AA6" s="152"/>
      <c r="AB6" s="152"/>
      <c r="AC6" s="152"/>
      <c r="AD6" s="152"/>
      <c r="AE6" s="152"/>
      <c r="AF6" s="152"/>
    </row>
    <row r="7" spans="1:32" ht="56.25" customHeight="1">
      <c r="A7" s="137">
        <v>44525.098242349537</v>
      </c>
      <c r="B7" s="138" t="s">
        <v>213</v>
      </c>
      <c r="C7" s="159" t="s">
        <v>214</v>
      </c>
      <c r="D7" s="138" t="s">
        <v>193</v>
      </c>
      <c r="E7" s="140" t="s">
        <v>194</v>
      </c>
      <c r="F7" s="141">
        <v>400</v>
      </c>
      <c r="G7" s="142">
        <v>1</v>
      </c>
      <c r="H7" s="143" t="s">
        <v>215</v>
      </c>
      <c r="I7" s="141">
        <f t="shared" si="0"/>
        <v>400</v>
      </c>
      <c r="J7" s="142">
        <f>150+250</f>
        <v>400</v>
      </c>
      <c r="K7" s="145">
        <f t="shared" si="1"/>
        <v>0</v>
      </c>
      <c r="L7" s="146" t="s">
        <v>196</v>
      </c>
      <c r="M7" s="158" t="s">
        <v>216</v>
      </c>
      <c r="N7" s="148"/>
      <c r="O7" s="149" t="s">
        <v>217</v>
      </c>
      <c r="P7" s="142">
        <v>1</v>
      </c>
      <c r="Q7" s="150" t="s">
        <v>88</v>
      </c>
      <c r="R7" s="151"/>
      <c r="S7" s="152"/>
      <c r="T7" s="152"/>
      <c r="U7" s="152"/>
      <c r="V7" s="152"/>
      <c r="W7" s="152"/>
      <c r="X7" s="152"/>
      <c r="Y7" s="152"/>
      <c r="Z7" s="152"/>
      <c r="AA7" s="152"/>
      <c r="AB7" s="152"/>
      <c r="AC7" s="152"/>
      <c r="AD7" s="152"/>
      <c r="AE7" s="152"/>
      <c r="AF7" s="152"/>
    </row>
    <row r="8" spans="1:32" ht="59.25" customHeight="1">
      <c r="A8" s="137">
        <v>44525.470954305551</v>
      </c>
      <c r="B8" s="160" t="s">
        <v>218</v>
      </c>
      <c r="C8" s="139" t="s">
        <v>93</v>
      </c>
      <c r="D8" s="160" t="s">
        <v>193</v>
      </c>
      <c r="E8" s="140" t="s">
        <v>194</v>
      </c>
      <c r="F8" s="141">
        <v>400</v>
      </c>
      <c r="G8" s="144">
        <v>1</v>
      </c>
      <c r="H8" s="154" t="s">
        <v>219</v>
      </c>
      <c r="I8" s="141">
        <f t="shared" si="0"/>
        <v>400</v>
      </c>
      <c r="J8" s="161">
        <v>400</v>
      </c>
      <c r="K8" s="162">
        <v>0</v>
      </c>
      <c r="L8" s="146" t="s">
        <v>196</v>
      </c>
      <c r="M8" s="158" t="s">
        <v>220</v>
      </c>
      <c r="N8" s="148"/>
      <c r="O8" s="149" t="s">
        <v>221</v>
      </c>
      <c r="P8" s="144">
        <v>1</v>
      </c>
      <c r="Q8" s="150" t="s">
        <v>222</v>
      </c>
      <c r="R8" s="151"/>
      <c r="S8" s="153"/>
      <c r="T8" s="152"/>
      <c r="U8" s="152"/>
      <c r="V8" s="152"/>
      <c r="W8" s="152"/>
      <c r="X8" s="152"/>
      <c r="Y8" s="152"/>
      <c r="Z8" s="152"/>
      <c r="AA8" s="152"/>
      <c r="AB8" s="152"/>
      <c r="AC8" s="152"/>
      <c r="AD8" s="152"/>
      <c r="AE8" s="152"/>
      <c r="AF8" s="152"/>
    </row>
    <row r="9" spans="1:32" ht="56.25" customHeight="1">
      <c r="A9" s="137">
        <v>44528.465601238422</v>
      </c>
      <c r="B9" s="138" t="s">
        <v>223</v>
      </c>
      <c r="C9" s="159" t="s">
        <v>224</v>
      </c>
      <c r="D9" s="160" t="s">
        <v>193</v>
      </c>
      <c r="E9" s="140" t="s">
        <v>194</v>
      </c>
      <c r="F9" s="141">
        <v>400</v>
      </c>
      <c r="G9" s="142">
        <v>1</v>
      </c>
      <c r="H9" s="143" t="s">
        <v>225</v>
      </c>
      <c r="I9" s="141">
        <f t="shared" si="0"/>
        <v>400</v>
      </c>
      <c r="J9" s="142">
        <f t="shared" ref="J9:J11" si="2">150+250</f>
        <v>400</v>
      </c>
      <c r="K9" s="145">
        <f t="shared" ref="K9:K45" si="3">I9-J9</f>
        <v>0</v>
      </c>
      <c r="L9" s="146" t="s">
        <v>196</v>
      </c>
      <c r="M9" s="158" t="s">
        <v>226</v>
      </c>
      <c r="N9" s="148"/>
      <c r="O9" s="149" t="s">
        <v>227</v>
      </c>
      <c r="P9" s="142">
        <v>1</v>
      </c>
      <c r="Q9" s="150" t="s">
        <v>77</v>
      </c>
      <c r="R9" s="151"/>
      <c r="S9" s="152"/>
      <c r="T9" s="152"/>
      <c r="U9" s="152"/>
      <c r="V9" s="152"/>
      <c r="W9" s="152"/>
      <c r="X9" s="152"/>
      <c r="Y9" s="152"/>
      <c r="Z9" s="152"/>
      <c r="AA9" s="152"/>
      <c r="AB9" s="152"/>
      <c r="AC9" s="152"/>
      <c r="AD9" s="152"/>
      <c r="AE9" s="152"/>
      <c r="AF9" s="152"/>
    </row>
    <row r="10" spans="1:32" ht="66" customHeight="1">
      <c r="A10" s="140" t="s">
        <v>228</v>
      </c>
      <c r="B10" s="140" t="s">
        <v>229</v>
      </c>
      <c r="C10" s="139" t="s">
        <v>77</v>
      </c>
      <c r="D10" s="160" t="s">
        <v>193</v>
      </c>
      <c r="E10" s="140" t="s">
        <v>194</v>
      </c>
      <c r="F10" s="141">
        <v>400</v>
      </c>
      <c r="G10" s="142">
        <v>1</v>
      </c>
      <c r="H10" s="154" t="s">
        <v>230</v>
      </c>
      <c r="I10" s="141">
        <f t="shared" si="0"/>
        <v>400</v>
      </c>
      <c r="J10" s="142">
        <f t="shared" si="2"/>
        <v>400</v>
      </c>
      <c r="K10" s="145">
        <f t="shared" si="3"/>
        <v>0</v>
      </c>
      <c r="L10" s="146" t="s">
        <v>196</v>
      </c>
      <c r="M10" s="158" t="s">
        <v>231</v>
      </c>
      <c r="N10" s="163"/>
      <c r="O10" s="164" t="s">
        <v>232</v>
      </c>
      <c r="P10" s="142">
        <v>1</v>
      </c>
      <c r="Q10" s="150" t="s">
        <v>214</v>
      </c>
      <c r="R10" s="151"/>
      <c r="S10" s="152"/>
      <c r="T10" s="152"/>
      <c r="U10" s="152"/>
      <c r="V10" s="152"/>
      <c r="W10" s="152"/>
      <c r="X10" s="152"/>
      <c r="Y10" s="152"/>
      <c r="Z10" s="152"/>
      <c r="AA10" s="152"/>
      <c r="AB10" s="152"/>
      <c r="AC10" s="152"/>
      <c r="AD10" s="152"/>
      <c r="AE10" s="152"/>
      <c r="AF10" s="152"/>
    </row>
    <row r="11" spans="1:32" ht="67.5" customHeight="1">
      <c r="A11" s="137">
        <v>44530.947431157409</v>
      </c>
      <c r="B11" s="160" t="s">
        <v>233</v>
      </c>
      <c r="C11" s="139" t="s">
        <v>203</v>
      </c>
      <c r="D11" s="160" t="s">
        <v>193</v>
      </c>
      <c r="E11" s="140" t="s">
        <v>194</v>
      </c>
      <c r="F11" s="141">
        <v>400</v>
      </c>
      <c r="G11" s="142">
        <v>1</v>
      </c>
      <c r="H11" s="154" t="s">
        <v>234</v>
      </c>
      <c r="I11" s="141">
        <f t="shared" si="0"/>
        <v>400</v>
      </c>
      <c r="J11" s="142">
        <f t="shared" si="2"/>
        <v>400</v>
      </c>
      <c r="K11" s="145">
        <f t="shared" si="3"/>
        <v>0</v>
      </c>
      <c r="L11" s="146" t="s">
        <v>196</v>
      </c>
      <c r="M11" s="147" t="s">
        <v>235</v>
      </c>
      <c r="N11" s="148"/>
      <c r="O11" s="165" t="s">
        <v>236</v>
      </c>
      <c r="P11" s="142">
        <v>1</v>
      </c>
      <c r="Q11" s="150" t="s">
        <v>128</v>
      </c>
      <c r="R11" s="150"/>
      <c r="S11" s="152"/>
      <c r="T11" s="152"/>
      <c r="U11" s="152"/>
      <c r="V11" s="152"/>
      <c r="W11" s="152"/>
      <c r="X11" s="152"/>
      <c r="Y11" s="152"/>
      <c r="Z11" s="152"/>
      <c r="AA11" s="152"/>
      <c r="AB11" s="152"/>
      <c r="AC11" s="152"/>
      <c r="AD11" s="152"/>
      <c r="AE11" s="152"/>
      <c r="AF11" s="152"/>
    </row>
    <row r="12" spans="1:32" ht="66" customHeight="1">
      <c r="A12" s="137">
        <v>44531.556185972222</v>
      </c>
      <c r="B12" s="160" t="s">
        <v>237</v>
      </c>
      <c r="C12" s="139" t="s">
        <v>238</v>
      </c>
      <c r="D12" s="160" t="s">
        <v>193</v>
      </c>
      <c r="E12" s="140" t="s">
        <v>194</v>
      </c>
      <c r="F12" s="141">
        <v>400</v>
      </c>
      <c r="G12" s="144">
        <v>2</v>
      </c>
      <c r="H12" s="154" t="s">
        <v>239</v>
      </c>
      <c r="I12" s="141">
        <f t="shared" si="0"/>
        <v>800</v>
      </c>
      <c r="J12" s="142">
        <f>300+500</f>
        <v>800</v>
      </c>
      <c r="K12" s="145">
        <f t="shared" si="3"/>
        <v>0</v>
      </c>
      <c r="L12" s="146" t="s">
        <v>196</v>
      </c>
      <c r="M12" s="158" t="s">
        <v>240</v>
      </c>
      <c r="N12" s="148"/>
      <c r="O12" s="165" t="s">
        <v>241</v>
      </c>
      <c r="P12" s="144">
        <v>2</v>
      </c>
      <c r="Q12" s="150" t="s">
        <v>122</v>
      </c>
      <c r="R12" s="150"/>
      <c r="S12" s="152"/>
      <c r="T12" s="152"/>
      <c r="U12" s="152"/>
      <c r="V12" s="152"/>
      <c r="W12" s="152"/>
      <c r="X12" s="152"/>
      <c r="Y12" s="152"/>
      <c r="Z12" s="152"/>
      <c r="AA12" s="152"/>
      <c r="AB12" s="152"/>
      <c r="AC12" s="152"/>
      <c r="AD12" s="152"/>
      <c r="AE12" s="152"/>
      <c r="AF12" s="152"/>
    </row>
    <row r="13" spans="1:32" ht="75">
      <c r="A13" s="137">
        <v>44534.014420162042</v>
      </c>
      <c r="B13" s="166" t="s">
        <v>242</v>
      </c>
      <c r="C13" s="166" t="s">
        <v>93</v>
      </c>
      <c r="D13" s="160" t="s">
        <v>193</v>
      </c>
      <c r="E13" s="140" t="s">
        <v>194</v>
      </c>
      <c r="F13" s="141">
        <v>400</v>
      </c>
      <c r="G13" s="141">
        <v>1</v>
      </c>
      <c r="H13" s="167" t="s">
        <v>243</v>
      </c>
      <c r="I13" s="141">
        <f t="shared" si="0"/>
        <v>400</v>
      </c>
      <c r="J13" s="141">
        <v>400</v>
      </c>
      <c r="K13" s="145">
        <f t="shared" si="3"/>
        <v>0</v>
      </c>
      <c r="L13" s="146" t="s">
        <v>196</v>
      </c>
      <c r="M13" s="168" t="s">
        <v>244</v>
      </c>
      <c r="N13" s="169"/>
      <c r="O13" s="170" t="s">
        <v>245</v>
      </c>
      <c r="P13" s="141">
        <v>1</v>
      </c>
      <c r="Q13" s="150" t="s">
        <v>104</v>
      </c>
      <c r="R13" s="150"/>
      <c r="S13" s="152"/>
      <c r="T13" s="152"/>
      <c r="U13" s="152"/>
      <c r="V13" s="152"/>
      <c r="W13" s="152"/>
      <c r="X13" s="152"/>
      <c r="Y13" s="152"/>
      <c r="Z13" s="152"/>
      <c r="AA13" s="152"/>
      <c r="AB13" s="152"/>
      <c r="AC13" s="152"/>
      <c r="AD13" s="152"/>
      <c r="AE13" s="152"/>
      <c r="AF13" s="152"/>
    </row>
    <row r="14" spans="1:32" ht="72" customHeight="1">
      <c r="A14" s="77">
        <v>44544.465213402778</v>
      </c>
      <c r="B14" s="65" t="s">
        <v>246</v>
      </c>
      <c r="C14" s="65"/>
      <c r="D14" s="72" t="s">
        <v>193</v>
      </c>
      <c r="E14" s="65" t="s">
        <v>194</v>
      </c>
      <c r="F14" s="55">
        <v>400</v>
      </c>
      <c r="G14" s="78">
        <v>2</v>
      </c>
      <c r="H14" s="171" t="s">
        <v>247</v>
      </c>
      <c r="I14" s="55">
        <f t="shared" si="0"/>
        <v>800</v>
      </c>
      <c r="J14" s="73">
        <v>300</v>
      </c>
      <c r="K14" s="56">
        <f t="shared" si="3"/>
        <v>500</v>
      </c>
      <c r="L14" s="73" t="s">
        <v>196</v>
      </c>
      <c r="M14" s="44" t="s">
        <v>248</v>
      </c>
      <c r="N14" s="52"/>
      <c r="O14" s="79" t="s">
        <v>249</v>
      </c>
      <c r="P14" s="78">
        <v>2</v>
      </c>
      <c r="Q14" s="18" t="s">
        <v>98</v>
      </c>
      <c r="R14" s="18"/>
      <c r="S14" s="43"/>
      <c r="T14" s="43"/>
      <c r="U14" s="43"/>
      <c r="V14" s="43"/>
      <c r="W14" s="43"/>
      <c r="X14" s="43"/>
      <c r="Y14" s="43"/>
      <c r="Z14" s="43"/>
      <c r="AA14" s="43"/>
      <c r="AB14" s="43"/>
      <c r="AC14" s="43"/>
      <c r="AD14" s="43"/>
      <c r="AE14" s="43"/>
      <c r="AF14" s="43"/>
    </row>
    <row r="15" spans="1:32" ht="72" customHeight="1">
      <c r="A15" s="172" t="s">
        <v>250</v>
      </c>
      <c r="B15" s="172" t="s">
        <v>251</v>
      </c>
      <c r="C15" s="139" t="s">
        <v>93</v>
      </c>
      <c r="D15" s="160" t="s">
        <v>193</v>
      </c>
      <c r="E15" s="140" t="s">
        <v>194</v>
      </c>
      <c r="F15" s="141">
        <v>400</v>
      </c>
      <c r="G15" s="141">
        <v>1</v>
      </c>
      <c r="H15" s="143" t="s">
        <v>252</v>
      </c>
      <c r="I15" s="141">
        <f t="shared" si="0"/>
        <v>400</v>
      </c>
      <c r="J15" s="142">
        <f t="shared" ref="J15:J21" si="4">150+250</f>
        <v>400</v>
      </c>
      <c r="K15" s="145">
        <f t="shared" si="3"/>
        <v>0</v>
      </c>
      <c r="L15" s="146" t="s">
        <v>196</v>
      </c>
      <c r="M15" s="158" t="s">
        <v>253</v>
      </c>
      <c r="N15" s="153"/>
      <c r="O15" s="173" t="s">
        <v>254</v>
      </c>
      <c r="P15" s="141">
        <v>1</v>
      </c>
      <c r="Q15" s="150" t="s">
        <v>83</v>
      </c>
      <c r="R15" s="150"/>
      <c r="S15" s="152"/>
      <c r="T15" s="152"/>
      <c r="U15" s="152"/>
      <c r="V15" s="152"/>
      <c r="W15" s="152"/>
      <c r="X15" s="152"/>
      <c r="Y15" s="152"/>
      <c r="Z15" s="152"/>
      <c r="AA15" s="152"/>
      <c r="AB15" s="152"/>
      <c r="AC15" s="152"/>
      <c r="AD15" s="152"/>
      <c r="AE15" s="152"/>
      <c r="AF15" s="152"/>
    </row>
    <row r="16" spans="1:32" ht="56.25" customHeight="1">
      <c r="A16" s="172" t="s">
        <v>255</v>
      </c>
      <c r="B16" s="172" t="s">
        <v>256</v>
      </c>
      <c r="C16" s="139" t="s">
        <v>93</v>
      </c>
      <c r="D16" s="160" t="s">
        <v>193</v>
      </c>
      <c r="E16" s="140" t="s">
        <v>194</v>
      </c>
      <c r="F16" s="141">
        <v>400</v>
      </c>
      <c r="G16" s="141">
        <v>1</v>
      </c>
      <c r="H16" s="143" t="s">
        <v>257</v>
      </c>
      <c r="I16" s="141">
        <f t="shared" si="0"/>
        <v>400</v>
      </c>
      <c r="J16" s="142">
        <f t="shared" si="4"/>
        <v>400</v>
      </c>
      <c r="K16" s="145">
        <f t="shared" si="3"/>
        <v>0</v>
      </c>
      <c r="L16" s="146" t="s">
        <v>196</v>
      </c>
      <c r="M16" s="158" t="s">
        <v>258</v>
      </c>
      <c r="N16" s="153" t="s">
        <v>259</v>
      </c>
      <c r="O16" s="174" t="s">
        <v>260</v>
      </c>
      <c r="P16" s="175"/>
      <c r="Q16" s="150" t="s">
        <v>261</v>
      </c>
      <c r="R16" s="151"/>
      <c r="S16" s="152"/>
      <c r="T16" s="152"/>
      <c r="U16" s="152"/>
      <c r="V16" s="152"/>
      <c r="W16" s="152"/>
      <c r="X16" s="152"/>
      <c r="Y16" s="152"/>
      <c r="Z16" s="152"/>
      <c r="AA16" s="152"/>
      <c r="AB16" s="152"/>
      <c r="AC16" s="152"/>
      <c r="AD16" s="152"/>
      <c r="AE16" s="152"/>
      <c r="AF16" s="152"/>
    </row>
    <row r="17" spans="1:32" ht="90">
      <c r="A17" s="172" t="s">
        <v>262</v>
      </c>
      <c r="B17" s="172" t="s">
        <v>263</v>
      </c>
      <c r="C17" s="139" t="s">
        <v>88</v>
      </c>
      <c r="D17" s="160" t="s">
        <v>193</v>
      </c>
      <c r="E17" s="140" t="s">
        <v>194</v>
      </c>
      <c r="F17" s="141">
        <v>400</v>
      </c>
      <c r="G17" s="146">
        <v>1</v>
      </c>
      <c r="H17" s="143" t="s">
        <v>264</v>
      </c>
      <c r="I17" s="141">
        <f t="shared" si="0"/>
        <v>400</v>
      </c>
      <c r="J17" s="142">
        <f t="shared" si="4"/>
        <v>400</v>
      </c>
      <c r="K17" s="145">
        <f t="shared" si="3"/>
        <v>0</v>
      </c>
      <c r="L17" s="146" t="s">
        <v>196</v>
      </c>
      <c r="M17" s="158" t="s">
        <v>265</v>
      </c>
      <c r="N17" s="153"/>
      <c r="O17" s="174" t="s">
        <v>266</v>
      </c>
      <c r="P17" s="146">
        <v>1</v>
      </c>
      <c r="Q17" s="150" t="s">
        <v>267</v>
      </c>
      <c r="R17" s="151"/>
      <c r="S17" s="152"/>
      <c r="T17" s="152"/>
      <c r="U17" s="152"/>
      <c r="V17" s="152"/>
      <c r="W17" s="152"/>
      <c r="X17" s="152"/>
      <c r="Y17" s="152"/>
      <c r="Z17" s="152"/>
      <c r="AA17" s="152"/>
      <c r="AB17" s="152"/>
      <c r="AC17" s="152"/>
      <c r="AD17" s="152"/>
      <c r="AE17" s="152"/>
      <c r="AF17" s="152"/>
    </row>
    <row r="18" spans="1:32" ht="75">
      <c r="A18" s="146" t="s">
        <v>268</v>
      </c>
      <c r="B18" s="176" t="s">
        <v>269</v>
      </c>
      <c r="C18" s="139" t="s">
        <v>214</v>
      </c>
      <c r="D18" s="160" t="s">
        <v>193</v>
      </c>
      <c r="E18" s="140" t="s">
        <v>194</v>
      </c>
      <c r="F18" s="141">
        <v>400</v>
      </c>
      <c r="G18" s="146">
        <v>1</v>
      </c>
      <c r="H18" s="177" t="s">
        <v>270</v>
      </c>
      <c r="I18" s="141">
        <f t="shared" si="0"/>
        <v>400</v>
      </c>
      <c r="J18" s="142">
        <f t="shared" si="4"/>
        <v>400</v>
      </c>
      <c r="K18" s="145">
        <f t="shared" si="3"/>
        <v>0</v>
      </c>
      <c r="L18" s="146" t="s">
        <v>196</v>
      </c>
      <c r="M18" s="158" t="s">
        <v>271</v>
      </c>
      <c r="N18" s="153"/>
      <c r="O18" s="174" t="s">
        <v>272</v>
      </c>
      <c r="P18" s="146">
        <v>1</v>
      </c>
      <c r="Q18" s="150" t="s">
        <v>273</v>
      </c>
      <c r="R18" s="151"/>
      <c r="S18" s="152"/>
      <c r="T18" s="152"/>
      <c r="U18" s="152"/>
      <c r="V18" s="152"/>
      <c r="W18" s="152"/>
      <c r="X18" s="152"/>
      <c r="Y18" s="152"/>
      <c r="Z18" s="152"/>
      <c r="AA18" s="152"/>
      <c r="AB18" s="152"/>
      <c r="AC18" s="152"/>
      <c r="AD18" s="152"/>
      <c r="AE18" s="152"/>
      <c r="AF18" s="152"/>
    </row>
    <row r="19" spans="1:32" ht="75">
      <c r="A19" s="178">
        <v>44547.794428576388</v>
      </c>
      <c r="B19" s="150" t="s">
        <v>274</v>
      </c>
      <c r="C19" s="159" t="s">
        <v>203</v>
      </c>
      <c r="D19" s="160" t="s">
        <v>193</v>
      </c>
      <c r="E19" s="140" t="s">
        <v>194</v>
      </c>
      <c r="F19" s="141">
        <v>400</v>
      </c>
      <c r="G19" s="146">
        <v>1</v>
      </c>
      <c r="H19" s="179" t="s">
        <v>275</v>
      </c>
      <c r="I19" s="141">
        <f t="shared" si="0"/>
        <v>400</v>
      </c>
      <c r="J19" s="142">
        <f t="shared" si="4"/>
        <v>400</v>
      </c>
      <c r="K19" s="145">
        <f t="shared" si="3"/>
        <v>0</v>
      </c>
      <c r="L19" s="146" t="s">
        <v>196</v>
      </c>
      <c r="M19" s="158" t="s">
        <v>276</v>
      </c>
      <c r="N19" s="148"/>
      <c r="O19" s="174" t="s">
        <v>277</v>
      </c>
      <c r="P19" s="146">
        <v>1</v>
      </c>
      <c r="Q19" s="150" t="s">
        <v>278</v>
      </c>
      <c r="R19" s="151"/>
      <c r="S19" s="152"/>
      <c r="T19" s="152"/>
      <c r="U19" s="152"/>
      <c r="V19" s="152"/>
      <c r="W19" s="152"/>
      <c r="X19" s="152"/>
      <c r="Y19" s="152"/>
      <c r="Z19" s="152"/>
      <c r="AA19" s="152"/>
      <c r="AB19" s="152"/>
      <c r="AC19" s="152"/>
      <c r="AD19" s="152"/>
      <c r="AE19" s="152"/>
      <c r="AF19" s="152"/>
    </row>
    <row r="20" spans="1:32" ht="135">
      <c r="A20" s="178">
        <v>44547.800769097223</v>
      </c>
      <c r="B20" s="150" t="s">
        <v>279</v>
      </c>
      <c r="C20" s="139" t="s">
        <v>280</v>
      </c>
      <c r="D20" s="160" t="s">
        <v>193</v>
      </c>
      <c r="E20" s="140" t="s">
        <v>194</v>
      </c>
      <c r="F20" s="141">
        <v>400</v>
      </c>
      <c r="G20" s="146">
        <v>1</v>
      </c>
      <c r="H20" s="180" t="s">
        <v>281</v>
      </c>
      <c r="I20" s="141">
        <f t="shared" si="0"/>
        <v>400</v>
      </c>
      <c r="J20" s="142">
        <f t="shared" si="4"/>
        <v>400</v>
      </c>
      <c r="K20" s="145">
        <f t="shared" si="3"/>
        <v>0</v>
      </c>
      <c r="L20" s="146" t="s">
        <v>196</v>
      </c>
      <c r="M20" s="158" t="s">
        <v>282</v>
      </c>
      <c r="N20" s="148"/>
      <c r="O20" s="181"/>
      <c r="P20" s="146">
        <v>1</v>
      </c>
      <c r="Q20" s="150" t="s">
        <v>283</v>
      </c>
      <c r="R20" s="151"/>
      <c r="S20" s="152"/>
      <c r="T20" s="152"/>
      <c r="U20" s="152"/>
      <c r="V20" s="152"/>
      <c r="W20" s="152"/>
      <c r="X20" s="152"/>
      <c r="Y20" s="152"/>
      <c r="Z20" s="152"/>
      <c r="AA20" s="152"/>
      <c r="AB20" s="152"/>
      <c r="AC20" s="152"/>
      <c r="AD20" s="152"/>
      <c r="AE20" s="152"/>
      <c r="AF20" s="152"/>
    </row>
    <row r="21" spans="1:32" ht="75">
      <c r="A21" s="178">
        <v>44547.851969398151</v>
      </c>
      <c r="B21" s="150" t="s">
        <v>284</v>
      </c>
      <c r="C21" s="139" t="s">
        <v>214</v>
      </c>
      <c r="D21" s="160" t="s">
        <v>193</v>
      </c>
      <c r="E21" s="140" t="s">
        <v>194</v>
      </c>
      <c r="F21" s="141">
        <v>400</v>
      </c>
      <c r="G21" s="146">
        <v>1</v>
      </c>
      <c r="H21" s="177" t="s">
        <v>285</v>
      </c>
      <c r="I21" s="141">
        <f t="shared" si="0"/>
        <v>400</v>
      </c>
      <c r="J21" s="142">
        <f t="shared" si="4"/>
        <v>400</v>
      </c>
      <c r="K21" s="145">
        <f t="shared" si="3"/>
        <v>0</v>
      </c>
      <c r="L21" s="146" t="s">
        <v>196</v>
      </c>
      <c r="M21" s="147" t="s">
        <v>286</v>
      </c>
      <c r="N21" s="153"/>
      <c r="O21" s="174" t="s">
        <v>287</v>
      </c>
      <c r="P21" s="146">
        <v>1</v>
      </c>
      <c r="Q21" s="150" t="s">
        <v>288</v>
      </c>
      <c r="R21" s="150"/>
      <c r="S21" s="152"/>
      <c r="T21" s="152"/>
      <c r="U21" s="152"/>
      <c r="V21" s="152"/>
      <c r="W21" s="152"/>
      <c r="X21" s="152"/>
      <c r="Y21" s="152"/>
      <c r="Z21" s="152"/>
      <c r="AA21" s="152"/>
      <c r="AB21" s="152"/>
      <c r="AC21" s="152"/>
      <c r="AD21" s="152"/>
      <c r="AE21" s="152"/>
      <c r="AF21" s="152"/>
    </row>
    <row r="22" spans="1:32" ht="89.25">
      <c r="A22" s="178">
        <v>44547.901819479172</v>
      </c>
      <c r="B22" s="150" t="s">
        <v>289</v>
      </c>
      <c r="C22" s="139" t="s">
        <v>214</v>
      </c>
      <c r="D22" s="160" t="s">
        <v>193</v>
      </c>
      <c r="E22" s="140" t="s">
        <v>194</v>
      </c>
      <c r="F22" s="141">
        <v>400</v>
      </c>
      <c r="G22" s="146">
        <v>1</v>
      </c>
      <c r="H22" s="182" t="s">
        <v>290</v>
      </c>
      <c r="I22" s="141">
        <f t="shared" si="0"/>
        <v>400</v>
      </c>
      <c r="J22" s="142">
        <v>400</v>
      </c>
      <c r="K22" s="145">
        <f t="shared" si="3"/>
        <v>0</v>
      </c>
      <c r="L22" s="146" t="s">
        <v>196</v>
      </c>
      <c r="M22" s="168" t="s">
        <v>291</v>
      </c>
      <c r="N22" s="153"/>
      <c r="O22" s="174" t="s">
        <v>292</v>
      </c>
      <c r="P22" s="146">
        <v>1</v>
      </c>
      <c r="Q22" s="150" t="s">
        <v>280</v>
      </c>
      <c r="R22" s="151"/>
      <c r="S22" s="152"/>
      <c r="T22" s="152"/>
      <c r="U22" s="152"/>
      <c r="V22" s="152"/>
      <c r="W22" s="152"/>
      <c r="X22" s="152"/>
      <c r="Y22" s="152"/>
      <c r="Z22" s="152"/>
      <c r="AA22" s="152"/>
      <c r="AB22" s="152"/>
      <c r="AC22" s="152"/>
      <c r="AD22" s="152"/>
      <c r="AE22" s="152"/>
      <c r="AF22" s="152"/>
    </row>
    <row r="23" spans="1:32" ht="75">
      <c r="A23" s="183">
        <v>44547.949044814814</v>
      </c>
      <c r="B23" s="176" t="s">
        <v>293</v>
      </c>
      <c r="C23" s="139" t="s">
        <v>203</v>
      </c>
      <c r="D23" s="160" t="s">
        <v>193</v>
      </c>
      <c r="E23" s="140" t="s">
        <v>194</v>
      </c>
      <c r="F23" s="141">
        <v>400</v>
      </c>
      <c r="G23" s="146">
        <v>1</v>
      </c>
      <c r="H23" s="177" t="s">
        <v>294</v>
      </c>
      <c r="I23" s="141">
        <f t="shared" si="0"/>
        <v>400</v>
      </c>
      <c r="J23" s="142">
        <f>150+250</f>
        <v>400</v>
      </c>
      <c r="K23" s="145">
        <f t="shared" si="3"/>
        <v>0</v>
      </c>
      <c r="L23" s="146" t="s">
        <v>196</v>
      </c>
      <c r="M23" s="158" t="s">
        <v>295</v>
      </c>
      <c r="N23" s="153"/>
      <c r="O23" s="174" t="s">
        <v>296</v>
      </c>
      <c r="P23" s="146">
        <v>1</v>
      </c>
      <c r="Q23" s="153"/>
      <c r="R23" s="152"/>
      <c r="S23" s="152"/>
      <c r="T23" s="152"/>
      <c r="U23" s="152"/>
      <c r="V23" s="152"/>
      <c r="W23" s="152"/>
      <c r="X23" s="152"/>
      <c r="Y23" s="152"/>
      <c r="Z23" s="152"/>
      <c r="AA23" s="152"/>
      <c r="AB23" s="152"/>
      <c r="AC23" s="152"/>
      <c r="AD23" s="152"/>
      <c r="AE23" s="152"/>
      <c r="AF23" s="152"/>
    </row>
    <row r="24" spans="1:32" ht="76.5">
      <c r="A24" s="178">
        <v>44548.052293831017</v>
      </c>
      <c r="B24" s="150" t="s">
        <v>297</v>
      </c>
      <c r="C24" s="159" t="s">
        <v>298</v>
      </c>
      <c r="D24" s="160" t="s">
        <v>193</v>
      </c>
      <c r="E24" s="140" t="s">
        <v>194</v>
      </c>
      <c r="F24" s="141">
        <v>400</v>
      </c>
      <c r="G24" s="146">
        <v>1</v>
      </c>
      <c r="H24" s="179" t="s">
        <v>299</v>
      </c>
      <c r="I24" s="141">
        <f t="shared" si="0"/>
        <v>400</v>
      </c>
      <c r="J24" s="142">
        <v>400</v>
      </c>
      <c r="K24" s="145">
        <f t="shared" si="3"/>
        <v>0</v>
      </c>
      <c r="L24" s="146" t="s">
        <v>196</v>
      </c>
      <c r="M24" s="158" t="s">
        <v>300</v>
      </c>
      <c r="N24" s="184"/>
      <c r="O24" s="149" t="s">
        <v>301</v>
      </c>
      <c r="P24" s="146">
        <v>1</v>
      </c>
      <c r="Q24" s="153"/>
      <c r="R24" s="152"/>
      <c r="S24" s="152"/>
      <c r="T24" s="152"/>
      <c r="U24" s="152"/>
      <c r="V24" s="152"/>
      <c r="W24" s="152"/>
      <c r="X24" s="152"/>
      <c r="Y24" s="152"/>
      <c r="Z24" s="152"/>
      <c r="AA24" s="152"/>
      <c r="AB24" s="152"/>
      <c r="AC24" s="152"/>
      <c r="AD24" s="152"/>
      <c r="AE24" s="152"/>
      <c r="AF24" s="152"/>
    </row>
    <row r="25" spans="1:32" ht="180">
      <c r="A25" s="53">
        <v>44548.053182523145</v>
      </c>
      <c r="B25" s="18" t="s">
        <v>152</v>
      </c>
      <c r="C25" s="29" t="s">
        <v>302</v>
      </c>
      <c r="D25" s="72" t="s">
        <v>193</v>
      </c>
      <c r="E25" s="65" t="s">
        <v>194</v>
      </c>
      <c r="F25" s="55">
        <v>400</v>
      </c>
      <c r="G25" s="73">
        <v>3</v>
      </c>
      <c r="H25" s="185" t="s">
        <v>303</v>
      </c>
      <c r="I25" s="55">
        <f t="shared" si="0"/>
        <v>1200</v>
      </c>
      <c r="J25" s="55">
        <f>450+750</f>
        <v>1200</v>
      </c>
      <c r="K25" s="56">
        <f t="shared" si="3"/>
        <v>0</v>
      </c>
      <c r="L25" s="73" t="s">
        <v>196</v>
      </c>
      <c r="M25" s="88" t="s">
        <v>304</v>
      </c>
      <c r="N25" s="29" t="s">
        <v>259</v>
      </c>
      <c r="O25" s="62" t="s">
        <v>305</v>
      </c>
      <c r="P25" s="59"/>
      <c r="Q25" s="52"/>
      <c r="R25" s="43"/>
      <c r="S25" s="43"/>
      <c r="T25" s="43"/>
      <c r="U25" s="43"/>
      <c r="V25" s="43"/>
      <c r="W25" s="43"/>
      <c r="X25" s="43"/>
      <c r="Y25" s="43"/>
      <c r="Z25" s="43"/>
      <c r="AA25" s="43"/>
      <c r="AB25" s="43"/>
      <c r="AC25" s="43"/>
      <c r="AD25" s="43"/>
      <c r="AE25" s="43"/>
      <c r="AF25" s="43"/>
    </row>
    <row r="26" spans="1:32" ht="150">
      <c r="A26" s="178">
        <v>44548.097098055558</v>
      </c>
      <c r="B26" s="150" t="s">
        <v>306</v>
      </c>
      <c r="C26" s="159" t="s">
        <v>307</v>
      </c>
      <c r="D26" s="160" t="s">
        <v>193</v>
      </c>
      <c r="E26" s="140" t="s">
        <v>194</v>
      </c>
      <c r="F26" s="141">
        <v>400</v>
      </c>
      <c r="G26" s="144">
        <v>2</v>
      </c>
      <c r="H26" s="179" t="s">
        <v>308</v>
      </c>
      <c r="I26" s="141">
        <f t="shared" si="0"/>
        <v>800</v>
      </c>
      <c r="J26" s="146">
        <f>300+500</f>
        <v>800</v>
      </c>
      <c r="K26" s="145">
        <f t="shared" si="3"/>
        <v>0</v>
      </c>
      <c r="L26" s="146" t="s">
        <v>196</v>
      </c>
      <c r="M26" s="158" t="s">
        <v>309</v>
      </c>
      <c r="N26" s="184"/>
      <c r="O26" s="149" t="s">
        <v>310</v>
      </c>
      <c r="P26" s="144">
        <v>2</v>
      </c>
      <c r="Q26" s="153"/>
      <c r="R26" s="152"/>
      <c r="S26" s="152"/>
      <c r="T26" s="152"/>
      <c r="U26" s="152"/>
      <c r="V26" s="152"/>
      <c r="W26" s="152"/>
      <c r="X26" s="152"/>
      <c r="Y26" s="152"/>
      <c r="Z26" s="152"/>
      <c r="AA26" s="152"/>
      <c r="AB26" s="152"/>
      <c r="AC26" s="152"/>
      <c r="AD26" s="152"/>
      <c r="AE26" s="152"/>
      <c r="AF26" s="152"/>
    </row>
    <row r="27" spans="1:32" ht="76.5">
      <c r="A27" s="178">
        <v>44548.339639293983</v>
      </c>
      <c r="B27" s="150" t="s">
        <v>311</v>
      </c>
      <c r="C27" s="139" t="s">
        <v>203</v>
      </c>
      <c r="D27" s="160" t="s">
        <v>193</v>
      </c>
      <c r="E27" s="140" t="s">
        <v>194</v>
      </c>
      <c r="F27" s="141">
        <v>400</v>
      </c>
      <c r="G27" s="144">
        <v>1</v>
      </c>
      <c r="H27" s="179" t="s">
        <v>312</v>
      </c>
      <c r="I27" s="141">
        <f t="shared" si="0"/>
        <v>400</v>
      </c>
      <c r="J27" s="146">
        <v>400</v>
      </c>
      <c r="K27" s="145">
        <f t="shared" si="3"/>
        <v>0</v>
      </c>
      <c r="L27" s="146" t="s">
        <v>196</v>
      </c>
      <c r="M27" s="158" t="s">
        <v>313</v>
      </c>
      <c r="N27" s="150"/>
      <c r="O27" s="149" t="s">
        <v>314</v>
      </c>
      <c r="P27" s="144">
        <v>1</v>
      </c>
      <c r="Q27" s="153"/>
      <c r="R27" s="152"/>
      <c r="S27" s="152"/>
      <c r="T27" s="152"/>
      <c r="U27" s="152"/>
      <c r="V27" s="152"/>
      <c r="W27" s="152"/>
      <c r="X27" s="152"/>
      <c r="Y27" s="152"/>
      <c r="Z27" s="152"/>
      <c r="AA27" s="152"/>
      <c r="AB27" s="152"/>
      <c r="AC27" s="152"/>
      <c r="AD27" s="152"/>
      <c r="AE27" s="152"/>
      <c r="AF27" s="152"/>
    </row>
    <row r="28" spans="1:32" ht="75">
      <c r="A28" s="178">
        <v>44548.454127048608</v>
      </c>
      <c r="B28" s="150" t="s">
        <v>315</v>
      </c>
      <c r="C28" s="139" t="s">
        <v>316</v>
      </c>
      <c r="D28" s="160" t="s">
        <v>193</v>
      </c>
      <c r="E28" s="140" t="s">
        <v>194</v>
      </c>
      <c r="F28" s="141">
        <v>400</v>
      </c>
      <c r="G28" s="144">
        <v>1</v>
      </c>
      <c r="H28" s="179" t="s">
        <v>317</v>
      </c>
      <c r="I28" s="141">
        <f t="shared" si="0"/>
        <v>400</v>
      </c>
      <c r="J28" s="144">
        <f>150+250</f>
        <v>400</v>
      </c>
      <c r="K28" s="145">
        <f t="shared" si="3"/>
        <v>0</v>
      </c>
      <c r="L28" s="146" t="s">
        <v>196</v>
      </c>
      <c r="M28" s="155" t="s">
        <v>318</v>
      </c>
      <c r="N28" s="184"/>
      <c r="O28" s="149" t="s">
        <v>319</v>
      </c>
      <c r="P28" s="144">
        <v>1</v>
      </c>
      <c r="Q28" s="153"/>
      <c r="R28" s="152"/>
      <c r="S28" s="152"/>
      <c r="T28" s="152"/>
      <c r="U28" s="152"/>
      <c r="V28" s="152"/>
      <c r="W28" s="152"/>
      <c r="X28" s="152"/>
      <c r="Y28" s="152"/>
      <c r="Z28" s="152"/>
      <c r="AA28" s="152"/>
      <c r="AB28" s="152"/>
      <c r="AC28" s="152"/>
      <c r="AD28" s="152"/>
      <c r="AE28" s="152"/>
      <c r="AF28" s="152"/>
    </row>
    <row r="29" spans="1:32" ht="270">
      <c r="A29" s="178">
        <v>44548.485625555557</v>
      </c>
      <c r="B29" s="150" t="s">
        <v>320</v>
      </c>
      <c r="C29" s="159" t="s">
        <v>321</v>
      </c>
      <c r="D29" s="160" t="s">
        <v>193</v>
      </c>
      <c r="E29" s="140" t="s">
        <v>194</v>
      </c>
      <c r="F29" s="141">
        <v>400</v>
      </c>
      <c r="G29" s="144">
        <v>2</v>
      </c>
      <c r="H29" s="180" t="s">
        <v>322</v>
      </c>
      <c r="I29" s="141">
        <f t="shared" si="0"/>
        <v>800</v>
      </c>
      <c r="J29" s="144">
        <v>300</v>
      </c>
      <c r="K29" s="145">
        <f t="shared" si="3"/>
        <v>500</v>
      </c>
      <c r="L29" s="146" t="s">
        <v>196</v>
      </c>
      <c r="M29" s="155" t="s">
        <v>323</v>
      </c>
      <c r="N29" s="184"/>
      <c r="O29" s="149" t="s">
        <v>324</v>
      </c>
      <c r="P29" s="144">
        <v>2</v>
      </c>
      <c r="Q29" s="153"/>
      <c r="R29" s="152"/>
      <c r="S29" s="152"/>
      <c r="T29" s="152"/>
      <c r="U29" s="152"/>
      <c r="V29" s="152"/>
      <c r="W29" s="152"/>
      <c r="X29" s="152"/>
      <c r="Y29" s="152"/>
      <c r="Z29" s="152"/>
      <c r="AA29" s="152"/>
      <c r="AB29" s="152"/>
      <c r="AC29" s="152"/>
      <c r="AD29" s="152"/>
      <c r="AE29" s="152"/>
      <c r="AF29" s="152"/>
    </row>
    <row r="30" spans="1:32" ht="135">
      <c r="A30" s="178">
        <v>44548.566063356484</v>
      </c>
      <c r="B30" s="150" t="s">
        <v>325</v>
      </c>
      <c r="C30" s="159" t="s">
        <v>214</v>
      </c>
      <c r="D30" s="160" t="s">
        <v>193</v>
      </c>
      <c r="E30" s="140" t="s">
        <v>194</v>
      </c>
      <c r="F30" s="141">
        <v>400</v>
      </c>
      <c r="G30" s="144">
        <v>1</v>
      </c>
      <c r="H30" s="179" t="s">
        <v>326</v>
      </c>
      <c r="I30" s="141">
        <f t="shared" si="0"/>
        <v>400</v>
      </c>
      <c r="J30" s="144">
        <f t="shared" ref="J30:J32" si="5">150+250</f>
        <v>400</v>
      </c>
      <c r="K30" s="145">
        <f t="shared" si="3"/>
        <v>0</v>
      </c>
      <c r="L30" s="146" t="s">
        <v>196</v>
      </c>
      <c r="M30" s="158" t="s">
        <v>327</v>
      </c>
      <c r="N30" s="152"/>
      <c r="O30" s="149" t="s">
        <v>328</v>
      </c>
      <c r="P30" s="144">
        <v>1</v>
      </c>
      <c r="Q30" s="153"/>
      <c r="R30" s="152"/>
      <c r="S30" s="152"/>
      <c r="T30" s="152"/>
      <c r="U30" s="152"/>
      <c r="V30" s="152"/>
      <c r="W30" s="152"/>
      <c r="X30" s="152"/>
      <c r="Y30" s="152"/>
      <c r="Z30" s="152"/>
      <c r="AA30" s="152"/>
      <c r="AB30" s="152"/>
      <c r="AC30" s="152"/>
      <c r="AD30" s="152"/>
      <c r="AE30" s="152"/>
      <c r="AF30" s="152"/>
    </row>
    <row r="31" spans="1:32" ht="90">
      <c r="A31" s="178">
        <v>44548.577068171297</v>
      </c>
      <c r="B31" s="150" t="s">
        <v>329</v>
      </c>
      <c r="C31" s="159" t="s">
        <v>212</v>
      </c>
      <c r="D31" s="160" t="s">
        <v>193</v>
      </c>
      <c r="E31" s="140" t="s">
        <v>194</v>
      </c>
      <c r="F31" s="141">
        <v>400</v>
      </c>
      <c r="G31" s="144">
        <v>1</v>
      </c>
      <c r="H31" s="180" t="s">
        <v>330</v>
      </c>
      <c r="I31" s="141">
        <f t="shared" si="0"/>
        <v>400</v>
      </c>
      <c r="J31" s="144">
        <f t="shared" si="5"/>
        <v>400</v>
      </c>
      <c r="K31" s="145">
        <f t="shared" si="3"/>
        <v>0</v>
      </c>
      <c r="L31" s="146" t="s">
        <v>196</v>
      </c>
      <c r="M31" s="176" t="s">
        <v>331</v>
      </c>
      <c r="N31" s="152"/>
      <c r="O31" s="149" t="s">
        <v>332</v>
      </c>
      <c r="P31" s="144">
        <v>1</v>
      </c>
      <c r="Q31" s="153"/>
      <c r="R31" s="152"/>
      <c r="S31" s="152"/>
      <c r="T31" s="152"/>
      <c r="U31" s="152"/>
      <c r="V31" s="152"/>
      <c r="W31" s="152"/>
      <c r="X31" s="152"/>
      <c r="Y31" s="152"/>
      <c r="Z31" s="152"/>
      <c r="AA31" s="152"/>
      <c r="AB31" s="152"/>
      <c r="AC31" s="152"/>
      <c r="AD31" s="152"/>
      <c r="AE31" s="152"/>
      <c r="AF31" s="152"/>
    </row>
    <row r="32" spans="1:32" ht="89.25">
      <c r="A32" s="178">
        <v>44548.57828199074</v>
      </c>
      <c r="B32" s="150" t="s">
        <v>333</v>
      </c>
      <c r="C32" s="139" t="s">
        <v>280</v>
      </c>
      <c r="D32" s="160" t="s">
        <v>193</v>
      </c>
      <c r="E32" s="140" t="s">
        <v>194</v>
      </c>
      <c r="F32" s="141">
        <v>400</v>
      </c>
      <c r="G32" s="144">
        <v>1</v>
      </c>
      <c r="H32" s="179" t="s">
        <v>334</v>
      </c>
      <c r="I32" s="141">
        <f t="shared" si="0"/>
        <v>400</v>
      </c>
      <c r="J32" s="144">
        <f t="shared" si="5"/>
        <v>400</v>
      </c>
      <c r="K32" s="145">
        <f t="shared" si="3"/>
        <v>0</v>
      </c>
      <c r="L32" s="146" t="s">
        <v>196</v>
      </c>
      <c r="M32" s="158" t="s">
        <v>335</v>
      </c>
      <c r="N32" s="152"/>
      <c r="O32" s="149" t="s">
        <v>336</v>
      </c>
      <c r="P32" s="144">
        <v>1</v>
      </c>
      <c r="Q32" s="153"/>
      <c r="R32" s="152"/>
      <c r="S32" s="152"/>
      <c r="T32" s="152"/>
      <c r="U32" s="152"/>
      <c r="V32" s="152"/>
      <c r="W32" s="152"/>
      <c r="X32" s="152"/>
      <c r="Y32" s="152"/>
      <c r="Z32" s="152"/>
      <c r="AA32" s="152"/>
      <c r="AB32" s="152"/>
      <c r="AC32" s="152"/>
      <c r="AD32" s="152"/>
      <c r="AE32" s="152"/>
      <c r="AF32" s="152"/>
    </row>
    <row r="33" spans="1:32" ht="76.5">
      <c r="A33" s="178">
        <v>44548.578427650464</v>
      </c>
      <c r="B33" s="150" t="s">
        <v>337</v>
      </c>
      <c r="C33" s="159" t="s">
        <v>261</v>
      </c>
      <c r="D33" s="160" t="s">
        <v>193</v>
      </c>
      <c r="E33" s="140" t="s">
        <v>194</v>
      </c>
      <c r="F33" s="141">
        <v>400</v>
      </c>
      <c r="G33" s="144">
        <v>1</v>
      </c>
      <c r="H33" s="179" t="s">
        <v>338</v>
      </c>
      <c r="I33" s="141">
        <f t="shared" si="0"/>
        <v>400</v>
      </c>
      <c r="J33" s="144">
        <v>400</v>
      </c>
      <c r="K33" s="145">
        <f t="shared" si="3"/>
        <v>0</v>
      </c>
      <c r="L33" s="146" t="s">
        <v>196</v>
      </c>
      <c r="M33" s="158" t="s">
        <v>339</v>
      </c>
      <c r="N33" s="152"/>
      <c r="O33" s="149" t="s">
        <v>340</v>
      </c>
      <c r="P33" s="144">
        <v>1</v>
      </c>
      <c r="Q33" s="153"/>
      <c r="R33" s="152"/>
      <c r="S33" s="152"/>
      <c r="T33" s="152"/>
      <c r="U33" s="152"/>
      <c r="V33" s="152"/>
      <c r="W33" s="152"/>
      <c r="X33" s="152"/>
      <c r="Y33" s="152"/>
      <c r="Z33" s="152"/>
      <c r="AA33" s="152"/>
      <c r="AB33" s="152"/>
      <c r="AC33" s="152"/>
      <c r="AD33" s="152"/>
      <c r="AE33" s="152"/>
      <c r="AF33" s="152"/>
    </row>
    <row r="34" spans="1:32" ht="75">
      <c r="A34" s="178">
        <v>44548.580758738426</v>
      </c>
      <c r="B34" s="186" t="s">
        <v>341</v>
      </c>
      <c r="C34" s="159" t="s">
        <v>342</v>
      </c>
      <c r="D34" s="160" t="s">
        <v>193</v>
      </c>
      <c r="E34" s="140" t="s">
        <v>194</v>
      </c>
      <c r="F34" s="141">
        <v>400</v>
      </c>
      <c r="G34" s="144">
        <v>1</v>
      </c>
      <c r="H34" s="179" t="s">
        <v>343</v>
      </c>
      <c r="I34" s="141">
        <f t="shared" si="0"/>
        <v>400</v>
      </c>
      <c r="J34" s="144">
        <f t="shared" ref="J34:J36" si="6">150+250</f>
        <v>400</v>
      </c>
      <c r="K34" s="145">
        <f t="shared" si="3"/>
        <v>0</v>
      </c>
      <c r="L34" s="146" t="s">
        <v>196</v>
      </c>
      <c r="M34" s="155" t="s">
        <v>344</v>
      </c>
      <c r="N34" s="152"/>
      <c r="O34" s="149" t="s">
        <v>345</v>
      </c>
      <c r="P34" s="144">
        <v>1</v>
      </c>
      <c r="Q34" s="153"/>
      <c r="R34" s="152"/>
      <c r="S34" s="152"/>
      <c r="T34" s="152"/>
      <c r="U34" s="152"/>
      <c r="V34" s="152"/>
      <c r="W34" s="152"/>
      <c r="X34" s="152"/>
      <c r="Y34" s="152"/>
      <c r="Z34" s="152"/>
      <c r="AA34" s="152"/>
      <c r="AB34" s="152"/>
      <c r="AC34" s="152"/>
      <c r="AD34" s="152"/>
      <c r="AE34" s="152"/>
      <c r="AF34" s="152"/>
    </row>
    <row r="35" spans="1:32" ht="102">
      <c r="A35" s="178">
        <v>44548.601943576388</v>
      </c>
      <c r="B35" s="186" t="s">
        <v>346</v>
      </c>
      <c r="C35" s="159" t="s">
        <v>212</v>
      </c>
      <c r="D35" s="160" t="s">
        <v>193</v>
      </c>
      <c r="E35" s="140" t="s">
        <v>194</v>
      </c>
      <c r="F35" s="141">
        <v>400</v>
      </c>
      <c r="G35" s="144">
        <v>1</v>
      </c>
      <c r="H35" s="187" t="s">
        <v>347</v>
      </c>
      <c r="I35" s="141">
        <f t="shared" si="0"/>
        <v>400</v>
      </c>
      <c r="J35" s="144">
        <f t="shared" si="6"/>
        <v>400</v>
      </c>
      <c r="K35" s="145">
        <f t="shared" si="3"/>
        <v>0</v>
      </c>
      <c r="L35" s="146" t="s">
        <v>196</v>
      </c>
      <c r="M35" s="158" t="s">
        <v>348</v>
      </c>
      <c r="N35" s="155"/>
      <c r="O35" s="149" t="s">
        <v>349</v>
      </c>
      <c r="P35" s="144">
        <v>1</v>
      </c>
      <c r="Q35" s="153"/>
      <c r="R35" s="152"/>
      <c r="S35" s="152"/>
      <c r="T35" s="152"/>
      <c r="U35" s="152"/>
      <c r="V35" s="152"/>
      <c r="W35" s="152"/>
      <c r="X35" s="152"/>
      <c r="Y35" s="152"/>
      <c r="Z35" s="152"/>
      <c r="AA35" s="152"/>
      <c r="AB35" s="152"/>
      <c r="AC35" s="152"/>
      <c r="AD35" s="152"/>
      <c r="AE35" s="152"/>
      <c r="AF35" s="152"/>
    </row>
    <row r="36" spans="1:32" ht="51.75">
      <c r="A36" s="178">
        <v>44548.602303888889</v>
      </c>
      <c r="B36" s="186" t="s">
        <v>350</v>
      </c>
      <c r="C36" s="159" t="s">
        <v>212</v>
      </c>
      <c r="D36" s="160" t="s">
        <v>193</v>
      </c>
      <c r="E36" s="140" t="s">
        <v>194</v>
      </c>
      <c r="F36" s="141">
        <v>400</v>
      </c>
      <c r="G36" s="144">
        <v>1</v>
      </c>
      <c r="H36" s="187" t="s">
        <v>351</v>
      </c>
      <c r="I36" s="141">
        <f t="shared" si="0"/>
        <v>400</v>
      </c>
      <c r="J36" s="144">
        <f t="shared" si="6"/>
        <v>400</v>
      </c>
      <c r="K36" s="145">
        <f t="shared" si="3"/>
        <v>0</v>
      </c>
      <c r="L36" s="146" t="s">
        <v>196</v>
      </c>
      <c r="M36" s="158" t="s">
        <v>352</v>
      </c>
      <c r="N36" s="155" t="s">
        <v>353</v>
      </c>
      <c r="O36" s="149" t="s">
        <v>354</v>
      </c>
      <c r="P36" s="141">
        <v>2</v>
      </c>
      <c r="Q36" s="153"/>
      <c r="R36" s="152"/>
      <c r="S36" s="152"/>
      <c r="T36" s="152"/>
      <c r="U36" s="152"/>
      <c r="V36" s="152"/>
      <c r="W36" s="152"/>
      <c r="X36" s="152"/>
      <c r="Y36" s="152"/>
      <c r="Z36" s="152"/>
      <c r="AA36" s="152"/>
      <c r="AB36" s="152"/>
      <c r="AC36" s="152"/>
      <c r="AD36" s="152"/>
      <c r="AE36" s="152"/>
      <c r="AF36" s="152"/>
    </row>
    <row r="37" spans="1:32" ht="51">
      <c r="A37" s="178">
        <v>44548.616871932871</v>
      </c>
      <c r="B37" s="159" t="s">
        <v>355</v>
      </c>
      <c r="C37" s="159" t="s">
        <v>356</v>
      </c>
      <c r="D37" s="160" t="s">
        <v>193</v>
      </c>
      <c r="E37" s="140" t="s">
        <v>194</v>
      </c>
      <c r="F37" s="141">
        <v>400</v>
      </c>
      <c r="G37" s="146">
        <v>2</v>
      </c>
      <c r="H37" s="187" t="s">
        <v>357</v>
      </c>
      <c r="I37" s="141">
        <f t="shared" si="0"/>
        <v>800</v>
      </c>
      <c r="J37" s="144">
        <f t="shared" ref="J37:J38" si="7">300+500</f>
        <v>800</v>
      </c>
      <c r="K37" s="145">
        <f t="shared" si="3"/>
        <v>0</v>
      </c>
      <c r="L37" s="146" t="s">
        <v>196</v>
      </c>
      <c r="M37" s="158" t="s">
        <v>358</v>
      </c>
      <c r="N37" s="155"/>
      <c r="O37" s="149" t="s">
        <v>359</v>
      </c>
      <c r="P37" s="146">
        <v>2</v>
      </c>
      <c r="Q37" s="153"/>
      <c r="R37" s="152"/>
      <c r="S37" s="152"/>
      <c r="T37" s="152"/>
      <c r="U37" s="152"/>
      <c r="V37" s="152"/>
      <c r="W37" s="152"/>
      <c r="X37" s="152"/>
      <c r="Y37" s="152"/>
      <c r="Z37" s="152"/>
      <c r="AA37" s="152"/>
      <c r="AB37" s="152"/>
      <c r="AC37" s="152"/>
      <c r="AD37" s="152"/>
      <c r="AE37" s="152"/>
      <c r="AF37" s="152"/>
    </row>
    <row r="38" spans="1:32" ht="135">
      <c r="A38" s="178">
        <v>44548.651817893522</v>
      </c>
      <c r="B38" s="186" t="s">
        <v>360</v>
      </c>
      <c r="C38" s="159" t="s">
        <v>283</v>
      </c>
      <c r="D38" s="160" t="s">
        <v>193</v>
      </c>
      <c r="E38" s="140" t="s">
        <v>194</v>
      </c>
      <c r="F38" s="141">
        <v>400</v>
      </c>
      <c r="G38" s="146">
        <v>1</v>
      </c>
      <c r="H38" s="177" t="s">
        <v>361</v>
      </c>
      <c r="I38" s="141">
        <f t="shared" si="0"/>
        <v>400</v>
      </c>
      <c r="J38" s="144">
        <f t="shared" si="7"/>
        <v>800</v>
      </c>
      <c r="K38" s="145">
        <f t="shared" si="3"/>
        <v>-400</v>
      </c>
      <c r="L38" s="146" t="s">
        <v>196</v>
      </c>
      <c r="M38" s="155" t="s">
        <v>362</v>
      </c>
      <c r="N38" s="153"/>
      <c r="O38" s="188" t="s">
        <v>363</v>
      </c>
      <c r="P38" s="146">
        <v>1</v>
      </c>
      <c r="Q38" s="153"/>
      <c r="R38" s="152"/>
      <c r="S38" s="152"/>
      <c r="T38" s="152"/>
      <c r="U38" s="152"/>
      <c r="V38" s="152"/>
      <c r="W38" s="152"/>
      <c r="X38" s="152"/>
      <c r="Y38" s="152"/>
      <c r="Z38" s="152"/>
      <c r="AA38" s="152"/>
      <c r="AB38" s="152"/>
      <c r="AC38" s="152"/>
      <c r="AD38" s="152"/>
      <c r="AE38" s="152"/>
      <c r="AF38" s="152"/>
    </row>
    <row r="39" spans="1:32" ht="90">
      <c r="A39" s="178">
        <v>44548.670317743061</v>
      </c>
      <c r="B39" s="186" t="s">
        <v>364</v>
      </c>
      <c r="C39" s="159" t="s">
        <v>273</v>
      </c>
      <c r="D39" s="160" t="s">
        <v>193</v>
      </c>
      <c r="E39" s="140" t="s">
        <v>194</v>
      </c>
      <c r="F39" s="141">
        <v>400</v>
      </c>
      <c r="G39" s="189">
        <v>1</v>
      </c>
      <c r="H39" s="177" t="s">
        <v>365</v>
      </c>
      <c r="I39" s="141">
        <f t="shared" si="0"/>
        <v>400</v>
      </c>
      <c r="J39" s="141">
        <v>400</v>
      </c>
      <c r="K39" s="145">
        <f t="shared" si="3"/>
        <v>0</v>
      </c>
      <c r="L39" s="146" t="s">
        <v>196</v>
      </c>
      <c r="M39" s="155" t="s">
        <v>366</v>
      </c>
      <c r="N39" s="153"/>
      <c r="O39" s="174" t="s">
        <v>367</v>
      </c>
      <c r="P39" s="189">
        <v>1</v>
      </c>
      <c r="Q39" s="153"/>
      <c r="R39" s="152"/>
      <c r="S39" s="152"/>
      <c r="T39" s="152"/>
      <c r="U39" s="152"/>
      <c r="V39" s="152"/>
      <c r="W39" s="152"/>
      <c r="X39" s="152"/>
      <c r="Y39" s="152"/>
      <c r="Z39" s="152"/>
      <c r="AA39" s="152"/>
      <c r="AB39" s="152"/>
      <c r="AC39" s="152"/>
      <c r="AD39" s="152"/>
      <c r="AE39" s="152"/>
      <c r="AF39" s="152"/>
    </row>
    <row r="40" spans="1:32" ht="76.5">
      <c r="A40" s="178">
        <v>44548.688527245366</v>
      </c>
      <c r="B40" s="186" t="s">
        <v>368</v>
      </c>
      <c r="C40" s="139" t="s">
        <v>278</v>
      </c>
      <c r="D40" s="160" t="s">
        <v>193</v>
      </c>
      <c r="E40" s="140" t="s">
        <v>194</v>
      </c>
      <c r="F40" s="141">
        <v>400</v>
      </c>
      <c r="G40" s="189">
        <v>1</v>
      </c>
      <c r="H40" s="177" t="s">
        <v>369</v>
      </c>
      <c r="I40" s="141">
        <f t="shared" si="0"/>
        <v>400</v>
      </c>
      <c r="J40" s="146">
        <f t="shared" ref="J40:J41" si="8">150+250</f>
        <v>400</v>
      </c>
      <c r="K40" s="145">
        <f t="shared" si="3"/>
        <v>0</v>
      </c>
      <c r="L40" s="146" t="s">
        <v>196</v>
      </c>
      <c r="M40" s="158" t="s">
        <v>370</v>
      </c>
      <c r="N40" s="153"/>
      <c r="O40" s="149" t="s">
        <v>371</v>
      </c>
      <c r="P40" s="189">
        <v>1</v>
      </c>
      <c r="Q40" s="153"/>
      <c r="R40" s="152"/>
      <c r="S40" s="152"/>
      <c r="T40" s="152"/>
      <c r="U40" s="152"/>
      <c r="V40" s="152"/>
      <c r="W40" s="152"/>
      <c r="X40" s="152"/>
      <c r="Y40" s="152"/>
      <c r="Z40" s="152"/>
      <c r="AA40" s="152"/>
      <c r="AB40" s="152"/>
      <c r="AC40" s="152"/>
      <c r="AD40" s="152"/>
      <c r="AE40" s="152"/>
      <c r="AF40" s="152"/>
    </row>
    <row r="41" spans="1:32" ht="63.75">
      <c r="A41" s="178">
        <v>44548.690487511572</v>
      </c>
      <c r="B41" s="186" t="s">
        <v>372</v>
      </c>
      <c r="C41" s="159" t="s">
        <v>273</v>
      </c>
      <c r="D41" s="160" t="s">
        <v>193</v>
      </c>
      <c r="E41" s="140" t="s">
        <v>194</v>
      </c>
      <c r="F41" s="141">
        <v>400</v>
      </c>
      <c r="G41" s="189">
        <v>1</v>
      </c>
      <c r="H41" s="190" t="s">
        <v>373</v>
      </c>
      <c r="I41" s="141">
        <f t="shared" si="0"/>
        <v>400</v>
      </c>
      <c r="J41" s="146">
        <f t="shared" si="8"/>
        <v>400</v>
      </c>
      <c r="K41" s="145">
        <f t="shared" si="3"/>
        <v>0</v>
      </c>
      <c r="L41" s="146" t="s">
        <v>196</v>
      </c>
      <c r="M41" s="158" t="s">
        <v>374</v>
      </c>
      <c r="N41" s="153"/>
      <c r="O41" s="149" t="s">
        <v>375</v>
      </c>
      <c r="P41" s="189">
        <v>1</v>
      </c>
      <c r="Q41" s="153"/>
      <c r="R41" s="152"/>
      <c r="S41" s="152"/>
      <c r="T41" s="152"/>
      <c r="U41" s="152"/>
      <c r="V41" s="152"/>
      <c r="W41" s="152"/>
      <c r="X41" s="152"/>
      <c r="Y41" s="152"/>
      <c r="Z41" s="152"/>
      <c r="AA41" s="152"/>
      <c r="AB41" s="152"/>
      <c r="AC41" s="152"/>
      <c r="AD41" s="152"/>
      <c r="AE41" s="152"/>
      <c r="AF41" s="152"/>
    </row>
    <row r="42" spans="1:32" ht="51">
      <c r="A42" s="178">
        <v>44548.694464375003</v>
      </c>
      <c r="B42" s="186" t="s">
        <v>376</v>
      </c>
      <c r="C42" s="159" t="s">
        <v>222</v>
      </c>
      <c r="D42" s="160" t="s">
        <v>193</v>
      </c>
      <c r="E42" s="140" t="s">
        <v>194</v>
      </c>
      <c r="F42" s="141">
        <v>400</v>
      </c>
      <c r="G42" s="189">
        <v>1</v>
      </c>
      <c r="H42" s="191" t="s">
        <v>377</v>
      </c>
      <c r="I42" s="141">
        <f t="shared" si="0"/>
        <v>400</v>
      </c>
      <c r="J42" s="144">
        <f>200+200</f>
        <v>400</v>
      </c>
      <c r="K42" s="145">
        <f t="shared" si="3"/>
        <v>0</v>
      </c>
      <c r="L42" s="146" t="s">
        <v>196</v>
      </c>
      <c r="M42" s="158" t="s">
        <v>378</v>
      </c>
      <c r="N42" s="153"/>
      <c r="O42" s="164" t="s">
        <v>379</v>
      </c>
      <c r="P42" s="189">
        <v>1</v>
      </c>
      <c r="Q42" s="153"/>
      <c r="R42" s="152"/>
      <c r="S42" s="152"/>
      <c r="T42" s="152"/>
      <c r="U42" s="152"/>
      <c r="V42" s="152"/>
      <c r="W42" s="152"/>
      <c r="X42" s="152"/>
      <c r="Y42" s="152"/>
      <c r="Z42" s="152"/>
      <c r="AA42" s="152"/>
      <c r="AB42" s="152"/>
      <c r="AC42" s="152"/>
      <c r="AD42" s="152"/>
      <c r="AE42" s="152"/>
      <c r="AF42" s="152"/>
    </row>
    <row r="43" spans="1:32" ht="51">
      <c r="A43" s="178">
        <v>44548.702394849533</v>
      </c>
      <c r="B43" s="186" t="s">
        <v>380</v>
      </c>
      <c r="C43" s="159" t="s">
        <v>283</v>
      </c>
      <c r="D43" s="160" t="s">
        <v>193</v>
      </c>
      <c r="E43" s="140" t="s">
        <v>194</v>
      </c>
      <c r="F43" s="141">
        <v>400</v>
      </c>
      <c r="G43" s="189">
        <v>1</v>
      </c>
      <c r="H43" s="190" t="s">
        <v>381</v>
      </c>
      <c r="I43" s="141">
        <f t="shared" si="0"/>
        <v>400</v>
      </c>
      <c r="J43" s="144">
        <v>400</v>
      </c>
      <c r="K43" s="145">
        <f t="shared" si="3"/>
        <v>0</v>
      </c>
      <c r="L43" s="146" t="s">
        <v>196</v>
      </c>
      <c r="M43" s="158" t="s">
        <v>382</v>
      </c>
      <c r="N43" s="153"/>
      <c r="O43" s="149" t="s">
        <v>383</v>
      </c>
      <c r="P43" s="189">
        <v>1</v>
      </c>
      <c r="Q43" s="153"/>
      <c r="R43" s="152"/>
      <c r="S43" s="152"/>
      <c r="T43" s="152"/>
      <c r="U43" s="152"/>
      <c r="V43" s="152"/>
      <c r="W43" s="152"/>
      <c r="X43" s="152"/>
      <c r="Y43" s="152"/>
      <c r="Z43" s="152"/>
      <c r="AA43" s="152"/>
      <c r="AB43" s="152"/>
      <c r="AC43" s="152"/>
      <c r="AD43" s="152"/>
      <c r="AE43" s="152"/>
      <c r="AF43" s="152"/>
    </row>
    <row r="44" spans="1:32" ht="51">
      <c r="A44" s="73" t="s">
        <v>384</v>
      </c>
      <c r="B44" s="80" t="s">
        <v>385</v>
      </c>
      <c r="C44" s="80" t="s">
        <v>386</v>
      </c>
      <c r="D44" s="72" t="s">
        <v>193</v>
      </c>
      <c r="E44" s="65" t="s">
        <v>194</v>
      </c>
      <c r="F44" s="55">
        <v>400</v>
      </c>
      <c r="G44" s="90">
        <v>12</v>
      </c>
      <c r="H44" s="192" t="s">
        <v>387</v>
      </c>
      <c r="I44" s="55">
        <f t="shared" si="0"/>
        <v>4800</v>
      </c>
      <c r="J44" s="73">
        <f>1800+3000</f>
        <v>4800</v>
      </c>
      <c r="K44" s="56">
        <f t="shared" si="3"/>
        <v>0</v>
      </c>
      <c r="L44" s="73" t="s">
        <v>196</v>
      </c>
      <c r="M44" s="88" t="s">
        <v>388</v>
      </c>
      <c r="N44" s="52"/>
      <c r="O44" s="79" t="s">
        <v>389</v>
      </c>
      <c r="P44" s="59"/>
      <c r="Q44" s="43"/>
      <c r="R44" s="43"/>
      <c r="S44" s="43"/>
      <c r="T44" s="43"/>
      <c r="U44" s="43"/>
      <c r="V44" s="43"/>
      <c r="W44" s="43"/>
      <c r="X44" s="43"/>
      <c r="Y44" s="43"/>
      <c r="Z44" s="43"/>
      <c r="AA44" s="43"/>
      <c r="AB44" s="43"/>
      <c r="AC44" s="43"/>
      <c r="AD44" s="43"/>
      <c r="AE44" s="43"/>
      <c r="AF44" s="43"/>
    </row>
    <row r="45" spans="1:32" ht="51.75">
      <c r="A45" s="193"/>
      <c r="B45" s="186" t="s">
        <v>390</v>
      </c>
      <c r="C45" s="159" t="s">
        <v>391</v>
      </c>
      <c r="D45" s="194" t="s">
        <v>193</v>
      </c>
      <c r="E45" s="140" t="s">
        <v>194</v>
      </c>
      <c r="F45" s="150">
        <v>400</v>
      </c>
      <c r="G45" s="150">
        <v>1</v>
      </c>
      <c r="H45" s="159" t="s">
        <v>109</v>
      </c>
      <c r="I45" s="150">
        <f t="shared" si="0"/>
        <v>400</v>
      </c>
      <c r="J45" s="150">
        <v>400</v>
      </c>
      <c r="K45" s="195">
        <f t="shared" si="3"/>
        <v>0</v>
      </c>
      <c r="L45" s="150" t="s">
        <v>172</v>
      </c>
      <c r="M45" s="196" t="s">
        <v>392</v>
      </c>
      <c r="N45" s="153"/>
      <c r="O45" s="181"/>
      <c r="P45" s="150">
        <v>1</v>
      </c>
      <c r="Q45" s="152"/>
      <c r="R45" s="152"/>
      <c r="S45" s="152"/>
      <c r="T45" s="152"/>
      <c r="U45" s="152"/>
      <c r="V45" s="152"/>
      <c r="W45" s="152"/>
      <c r="X45" s="152"/>
      <c r="Y45" s="152"/>
      <c r="Z45" s="152"/>
      <c r="AA45" s="152"/>
      <c r="AB45" s="152"/>
      <c r="AC45" s="152"/>
      <c r="AD45" s="152"/>
      <c r="AE45" s="152"/>
      <c r="AF45" s="152"/>
    </row>
    <row r="46" spans="1:32" ht="76.5">
      <c r="A46" s="193"/>
      <c r="B46" s="186" t="s">
        <v>393</v>
      </c>
      <c r="C46" s="186" t="s">
        <v>394</v>
      </c>
      <c r="D46" s="160" t="s">
        <v>193</v>
      </c>
      <c r="E46" s="140" t="s">
        <v>194</v>
      </c>
      <c r="F46" s="141">
        <v>400</v>
      </c>
      <c r="G46" s="180">
        <v>1</v>
      </c>
      <c r="H46" s="180" t="s">
        <v>395</v>
      </c>
      <c r="I46" s="146">
        <v>440</v>
      </c>
      <c r="J46" s="146">
        <v>440</v>
      </c>
      <c r="K46" s="162">
        <v>0</v>
      </c>
      <c r="L46" s="146" t="s">
        <v>396</v>
      </c>
      <c r="M46" s="155" t="s">
        <v>397</v>
      </c>
      <c r="N46" s="153"/>
      <c r="O46" s="181"/>
      <c r="P46" s="180">
        <v>1</v>
      </c>
      <c r="Q46" s="152"/>
      <c r="R46" s="152"/>
      <c r="S46" s="152"/>
      <c r="T46" s="152"/>
      <c r="U46" s="152"/>
      <c r="V46" s="152"/>
      <c r="W46" s="152"/>
      <c r="X46" s="152"/>
      <c r="Y46" s="152"/>
      <c r="Z46" s="152"/>
      <c r="AA46" s="152"/>
      <c r="AB46" s="152"/>
      <c r="AC46" s="152"/>
      <c r="AD46" s="152"/>
      <c r="AE46" s="152"/>
      <c r="AF46" s="152"/>
    </row>
    <row r="47" spans="1:32" ht="75">
      <c r="A47" s="193"/>
      <c r="B47" s="172" t="s">
        <v>398</v>
      </c>
      <c r="C47" s="150" t="s">
        <v>283</v>
      </c>
      <c r="D47" s="160" t="s">
        <v>193</v>
      </c>
      <c r="E47" s="140" t="s">
        <v>194</v>
      </c>
      <c r="F47" s="141">
        <v>400</v>
      </c>
      <c r="G47" s="180">
        <v>1</v>
      </c>
      <c r="H47" s="177" t="s">
        <v>399</v>
      </c>
      <c r="I47" s="146">
        <v>400</v>
      </c>
      <c r="J47" s="146">
        <v>400</v>
      </c>
      <c r="K47" s="145">
        <f t="shared" ref="K47:K50" si="9">I47-J47</f>
        <v>0</v>
      </c>
      <c r="L47" s="146" t="s">
        <v>196</v>
      </c>
      <c r="M47" s="155" t="s">
        <v>400</v>
      </c>
      <c r="N47" s="153"/>
      <c r="O47" s="181"/>
      <c r="P47" s="180">
        <v>1</v>
      </c>
      <c r="Q47" s="152"/>
      <c r="R47" s="152"/>
      <c r="S47" s="152"/>
      <c r="T47" s="152"/>
      <c r="U47" s="152"/>
      <c r="V47" s="152"/>
      <c r="W47" s="152"/>
      <c r="X47" s="152"/>
      <c r="Y47" s="152"/>
      <c r="Z47" s="152"/>
      <c r="AA47" s="152"/>
      <c r="AB47" s="152"/>
      <c r="AC47" s="152"/>
      <c r="AD47" s="152"/>
      <c r="AE47" s="152"/>
      <c r="AF47" s="152"/>
    </row>
    <row r="48" spans="1:32" ht="105">
      <c r="A48" s="193"/>
      <c r="B48" s="172" t="s">
        <v>401</v>
      </c>
      <c r="C48" s="150" t="s">
        <v>283</v>
      </c>
      <c r="D48" s="160" t="s">
        <v>193</v>
      </c>
      <c r="E48" s="140" t="s">
        <v>194</v>
      </c>
      <c r="F48" s="141">
        <v>400</v>
      </c>
      <c r="G48" s="180">
        <v>1</v>
      </c>
      <c r="H48" s="177" t="s">
        <v>402</v>
      </c>
      <c r="I48" s="146">
        <v>400</v>
      </c>
      <c r="J48" s="146">
        <v>400</v>
      </c>
      <c r="K48" s="145">
        <f t="shared" si="9"/>
        <v>0</v>
      </c>
      <c r="L48" s="146" t="s">
        <v>196</v>
      </c>
      <c r="M48" s="197" t="s">
        <v>403</v>
      </c>
      <c r="N48" s="153"/>
      <c r="O48" s="181"/>
      <c r="P48" s="180">
        <v>1</v>
      </c>
      <c r="Q48" s="152"/>
      <c r="R48" s="152"/>
      <c r="S48" s="152"/>
      <c r="T48" s="152"/>
      <c r="U48" s="152"/>
      <c r="V48" s="152"/>
      <c r="W48" s="152"/>
      <c r="X48" s="152"/>
      <c r="Y48" s="152"/>
      <c r="Z48" s="152"/>
      <c r="AA48" s="152"/>
      <c r="AB48" s="152"/>
      <c r="AC48" s="152"/>
      <c r="AD48" s="152"/>
      <c r="AE48" s="152"/>
      <c r="AF48" s="152"/>
    </row>
    <row r="49" spans="1:32" ht="195">
      <c r="A49" s="193"/>
      <c r="B49" s="160" t="s">
        <v>404</v>
      </c>
      <c r="C49" s="159" t="s">
        <v>405</v>
      </c>
      <c r="D49" s="160" t="s">
        <v>193</v>
      </c>
      <c r="E49" s="140" t="s">
        <v>194</v>
      </c>
      <c r="F49" s="141">
        <v>400</v>
      </c>
      <c r="G49" s="180">
        <v>2</v>
      </c>
      <c r="H49" s="177" t="s">
        <v>406</v>
      </c>
      <c r="I49" s="140">
        <f t="shared" ref="I49:I50" si="10">F49*G49</f>
        <v>800</v>
      </c>
      <c r="J49" s="140">
        <f>300+500</f>
        <v>800</v>
      </c>
      <c r="K49" s="198">
        <f t="shared" si="9"/>
        <v>0</v>
      </c>
      <c r="L49" s="140" t="s">
        <v>11</v>
      </c>
      <c r="M49" s="199" t="s">
        <v>407</v>
      </c>
      <c r="N49" s="200"/>
      <c r="O49" s="149" t="s">
        <v>408</v>
      </c>
      <c r="P49" s="180">
        <v>2</v>
      </c>
      <c r="Q49" s="152"/>
      <c r="R49" s="152"/>
      <c r="S49" s="152"/>
      <c r="T49" s="152"/>
      <c r="U49" s="152"/>
      <c r="V49" s="152"/>
      <c r="W49" s="152"/>
      <c r="X49" s="152"/>
      <c r="Y49" s="152"/>
      <c r="Z49" s="152"/>
      <c r="AA49" s="152"/>
      <c r="AB49" s="152"/>
      <c r="AC49" s="152"/>
      <c r="AD49" s="152"/>
      <c r="AE49" s="152"/>
      <c r="AF49" s="152"/>
    </row>
    <row r="50" spans="1:32" ht="63.75">
      <c r="A50" s="193"/>
      <c r="B50" s="186" t="s">
        <v>409</v>
      </c>
      <c r="C50" s="159" t="s">
        <v>394</v>
      </c>
      <c r="D50" s="160" t="s">
        <v>193</v>
      </c>
      <c r="E50" s="140" t="s">
        <v>194</v>
      </c>
      <c r="F50" s="141">
        <v>400</v>
      </c>
      <c r="G50" s="180">
        <v>1</v>
      </c>
      <c r="H50" s="201"/>
      <c r="I50" s="140">
        <f t="shared" si="10"/>
        <v>400</v>
      </c>
      <c r="J50" s="140">
        <v>400</v>
      </c>
      <c r="K50" s="198">
        <f t="shared" si="9"/>
        <v>0</v>
      </c>
      <c r="L50" s="140" t="s">
        <v>11</v>
      </c>
      <c r="M50" s="155" t="s">
        <v>410</v>
      </c>
      <c r="N50" s="202"/>
      <c r="O50" s="149" t="s">
        <v>411</v>
      </c>
      <c r="P50" s="180">
        <v>1</v>
      </c>
      <c r="Q50" s="152"/>
      <c r="R50" s="152"/>
      <c r="S50" s="152"/>
      <c r="T50" s="152"/>
      <c r="U50" s="152"/>
      <c r="V50" s="152"/>
      <c r="W50" s="152"/>
      <c r="X50" s="152"/>
      <c r="Y50" s="152"/>
      <c r="Z50" s="152"/>
      <c r="AA50" s="152"/>
      <c r="AB50" s="152"/>
      <c r="AC50" s="152"/>
      <c r="AD50" s="152"/>
      <c r="AE50" s="152"/>
      <c r="AF50" s="152"/>
    </row>
    <row r="51" spans="1:32" ht="18">
      <c r="A51" s="91"/>
      <c r="B51" s="80"/>
      <c r="C51" s="80"/>
      <c r="D51" s="92"/>
      <c r="E51" s="92"/>
      <c r="F51" s="92"/>
      <c r="G51" s="93"/>
      <c r="H51" s="203"/>
      <c r="I51" s="94"/>
      <c r="J51" s="94"/>
      <c r="K51" s="56"/>
      <c r="L51" s="94"/>
      <c r="M51" s="44"/>
      <c r="N51" s="52"/>
      <c r="O51" s="87"/>
      <c r="P51" s="59"/>
      <c r="Q51" s="43"/>
      <c r="R51" s="43"/>
      <c r="S51" s="43"/>
      <c r="T51" s="43"/>
      <c r="U51" s="43"/>
      <c r="V51" s="43"/>
      <c r="W51" s="43"/>
      <c r="X51" s="43"/>
      <c r="Y51" s="43"/>
      <c r="Z51" s="43"/>
      <c r="AA51" s="43"/>
      <c r="AB51" s="43"/>
      <c r="AC51" s="43"/>
      <c r="AD51" s="43"/>
      <c r="AE51" s="43"/>
      <c r="AF51" s="43"/>
    </row>
    <row r="52" spans="1:32" ht="18">
      <c r="A52" s="73" t="s">
        <v>412</v>
      </c>
      <c r="B52" s="80">
        <f>B62-B53</f>
        <v>20</v>
      </c>
      <c r="C52" s="80" t="s">
        <v>413</v>
      </c>
      <c r="D52" s="92">
        <f>B52-4</f>
        <v>16</v>
      </c>
      <c r="E52" s="92"/>
      <c r="F52" s="92"/>
      <c r="G52" s="93"/>
      <c r="H52" s="93">
        <f>SUM(G3:G51,G69,G70,G71)</f>
        <v>77</v>
      </c>
      <c r="I52" s="94"/>
      <c r="J52" s="94"/>
      <c r="K52" s="56"/>
      <c r="L52" s="94"/>
      <c r="M52" s="44"/>
      <c r="N52" s="52"/>
      <c r="O52" s="87"/>
      <c r="P52" s="59"/>
      <c r="Q52" s="43"/>
      <c r="R52" s="43"/>
      <c r="S52" s="43"/>
      <c r="T52" s="43"/>
      <c r="U52" s="43"/>
      <c r="V52" s="43"/>
      <c r="W52" s="43"/>
      <c r="X52" s="43"/>
      <c r="Y52" s="43"/>
      <c r="Z52" s="43"/>
      <c r="AA52" s="43"/>
      <c r="AB52" s="43"/>
      <c r="AC52" s="43"/>
      <c r="AD52" s="43"/>
      <c r="AE52" s="43"/>
      <c r="AF52" s="43"/>
    </row>
    <row r="53" spans="1:32" ht="18">
      <c r="A53" s="73" t="s">
        <v>414</v>
      </c>
      <c r="B53" s="80">
        <f>SUM(P71,P70,P69,P68,P3:P50)</f>
        <v>64</v>
      </c>
      <c r="C53" s="80"/>
      <c r="D53" s="92"/>
      <c r="E53" s="92"/>
      <c r="F53" s="92"/>
      <c r="G53" s="93"/>
      <c r="H53" s="203"/>
      <c r="I53" s="94"/>
      <c r="J53" s="94"/>
      <c r="K53" s="56"/>
      <c r="L53" s="94"/>
      <c r="M53" s="44"/>
      <c r="N53" s="52"/>
      <c r="O53" s="87"/>
      <c r="P53" s="59"/>
      <c r="Q53" s="43"/>
      <c r="R53" s="43"/>
      <c r="S53" s="43"/>
      <c r="T53" s="43"/>
      <c r="U53" s="43"/>
      <c r="V53" s="43"/>
      <c r="W53" s="43"/>
      <c r="X53" s="43"/>
      <c r="Y53" s="43"/>
      <c r="Z53" s="43"/>
      <c r="AA53" s="43"/>
      <c r="AB53" s="43"/>
      <c r="AC53" s="43"/>
      <c r="AD53" s="43"/>
      <c r="AE53" s="43"/>
      <c r="AF53" s="43"/>
    </row>
    <row r="54" spans="1:32" ht="18">
      <c r="A54" s="95" t="s">
        <v>415</v>
      </c>
      <c r="B54" s="96">
        <f>SUM(G2:G114)</f>
        <v>77</v>
      </c>
      <c r="C54" s="96"/>
      <c r="D54" s="92">
        <f>B54+6</f>
        <v>83</v>
      </c>
      <c r="E54" s="92"/>
      <c r="F54" s="92"/>
      <c r="G54" s="93"/>
      <c r="H54" s="203"/>
      <c r="I54" s="94"/>
      <c r="J54" s="94"/>
      <c r="K54" s="56"/>
      <c r="L54" s="94"/>
      <c r="M54" s="44"/>
      <c r="N54" s="52"/>
      <c r="O54" s="87"/>
      <c r="P54" s="59"/>
      <c r="Q54" s="43"/>
      <c r="R54" s="43"/>
      <c r="S54" s="43"/>
      <c r="T54" s="43"/>
      <c r="U54" s="43"/>
      <c r="V54" s="43"/>
      <c r="W54" s="43"/>
      <c r="X54" s="43"/>
      <c r="Y54" s="43"/>
      <c r="Z54" s="43"/>
      <c r="AA54" s="43"/>
      <c r="AB54" s="43"/>
      <c r="AC54" s="43"/>
      <c r="AD54" s="43"/>
      <c r="AE54" s="43"/>
      <c r="AF54" s="43"/>
    </row>
    <row r="55" spans="1:32" ht="18">
      <c r="A55" s="95" t="s">
        <v>416</v>
      </c>
      <c r="B55" s="96">
        <f>SUM(I2:I71)</f>
        <v>30840</v>
      </c>
      <c r="C55" s="96"/>
      <c r="D55" s="92"/>
      <c r="E55" s="92"/>
      <c r="F55" s="92"/>
      <c r="G55" s="93"/>
      <c r="H55" s="203"/>
      <c r="I55" s="94"/>
      <c r="J55" s="94"/>
      <c r="K55" s="56"/>
      <c r="L55" s="94"/>
      <c r="M55" s="44"/>
      <c r="N55" s="52"/>
      <c r="O55" s="87"/>
      <c r="P55" s="59"/>
      <c r="Q55" s="43"/>
      <c r="R55" s="43"/>
      <c r="S55" s="43"/>
      <c r="T55" s="43"/>
      <c r="U55" s="43"/>
      <c r="V55" s="43"/>
      <c r="W55" s="43"/>
      <c r="X55" s="43"/>
      <c r="Y55" s="43"/>
      <c r="Z55" s="43"/>
      <c r="AA55" s="43"/>
      <c r="AB55" s="43"/>
      <c r="AC55" s="43"/>
      <c r="AD55" s="43"/>
      <c r="AE55" s="43"/>
      <c r="AF55" s="43"/>
    </row>
    <row r="56" spans="1:32" ht="18">
      <c r="A56" s="95" t="s">
        <v>417</v>
      </c>
      <c r="B56" s="96">
        <f>SUM(J2:J71)</f>
        <v>28640</v>
      </c>
      <c r="C56" s="96"/>
      <c r="D56" s="92"/>
      <c r="E56" s="92"/>
      <c r="F56" s="92"/>
      <c r="G56" s="93"/>
      <c r="H56" s="203"/>
      <c r="I56" s="94"/>
      <c r="J56" s="94"/>
      <c r="K56" s="56"/>
      <c r="L56" s="94"/>
      <c r="M56" s="44"/>
      <c r="N56" s="52"/>
      <c r="O56" s="87"/>
      <c r="P56" s="59"/>
      <c r="Q56" s="43"/>
      <c r="R56" s="43"/>
      <c r="S56" s="43"/>
      <c r="T56" s="43"/>
      <c r="U56" s="43"/>
      <c r="V56" s="43"/>
      <c r="W56" s="43"/>
      <c r="X56" s="43"/>
      <c r="Y56" s="43"/>
      <c r="Z56" s="43"/>
      <c r="AA56" s="43"/>
      <c r="AB56" s="43"/>
      <c r="AC56" s="43"/>
      <c r="AD56" s="43"/>
      <c r="AE56" s="43"/>
      <c r="AF56" s="43"/>
    </row>
    <row r="57" spans="1:32" ht="18">
      <c r="A57" s="95" t="s">
        <v>418</v>
      </c>
      <c r="B57" s="204">
        <f>SUM(K2:K71)</f>
        <v>600</v>
      </c>
      <c r="C57" s="204"/>
      <c r="D57" s="92"/>
      <c r="E57" s="92"/>
      <c r="F57" s="92"/>
      <c r="G57" s="93"/>
      <c r="H57" s="203"/>
      <c r="I57" s="94"/>
      <c r="J57" s="94"/>
      <c r="K57" s="56"/>
      <c r="L57" s="94"/>
      <c r="M57" s="44"/>
      <c r="N57" s="52"/>
      <c r="O57" s="87"/>
      <c r="P57" s="59"/>
      <c r="Q57" s="43"/>
      <c r="R57" s="43"/>
      <c r="S57" s="43"/>
      <c r="T57" s="43"/>
      <c r="U57" s="43"/>
      <c r="V57" s="43"/>
      <c r="W57" s="43"/>
      <c r="X57" s="43"/>
      <c r="Y57" s="43"/>
      <c r="Z57" s="43"/>
      <c r="AA57" s="43"/>
      <c r="AB57" s="43"/>
      <c r="AC57" s="43"/>
      <c r="AD57" s="43"/>
      <c r="AE57" s="43"/>
      <c r="AF57" s="43"/>
    </row>
    <row r="58" spans="1:32" ht="18">
      <c r="A58" s="95" t="s">
        <v>419</v>
      </c>
      <c r="B58" s="96">
        <f>COUNTIF(K:K,"0")</f>
        <v>48</v>
      </c>
      <c r="C58" s="96"/>
      <c r="D58" s="92"/>
      <c r="E58" s="92"/>
      <c r="F58" s="92"/>
      <c r="G58" s="93"/>
      <c r="H58" s="203"/>
      <c r="I58" s="94"/>
      <c r="J58" s="73"/>
      <c r="K58" s="56"/>
      <c r="L58" s="94"/>
      <c r="M58" s="44"/>
      <c r="N58" s="52"/>
      <c r="O58" s="87"/>
      <c r="P58" s="59"/>
      <c r="Q58" s="43"/>
      <c r="R58" s="43"/>
      <c r="S58" s="43"/>
      <c r="T58" s="43"/>
      <c r="U58" s="43"/>
      <c r="V58" s="43"/>
      <c r="W58" s="43"/>
      <c r="X58" s="43"/>
      <c r="Y58" s="43"/>
      <c r="Z58" s="43"/>
      <c r="AA58" s="43"/>
      <c r="AB58" s="43"/>
      <c r="AC58" s="43"/>
      <c r="AD58" s="43"/>
      <c r="AE58" s="43"/>
      <c r="AF58" s="43"/>
    </row>
    <row r="59" spans="1:32">
      <c r="A59" s="95"/>
      <c r="B59" s="33"/>
      <c r="C59" s="33"/>
      <c r="D59" s="92"/>
      <c r="E59" s="92"/>
      <c r="F59" s="92"/>
      <c r="G59" s="93"/>
      <c r="H59" s="203"/>
      <c r="I59" s="73"/>
      <c r="J59" s="73"/>
      <c r="K59" s="97"/>
      <c r="L59" s="94"/>
      <c r="M59" s="44"/>
      <c r="N59" s="52"/>
      <c r="O59" s="87"/>
      <c r="P59" s="59"/>
      <c r="Q59" s="43"/>
      <c r="R59" s="43"/>
      <c r="S59" s="43"/>
      <c r="T59" s="43"/>
      <c r="U59" s="43"/>
      <c r="V59" s="43"/>
      <c r="W59" s="43"/>
      <c r="X59" s="43"/>
      <c r="Y59" s="43"/>
      <c r="Z59" s="43"/>
      <c r="AA59" s="43"/>
      <c r="AB59" s="43"/>
      <c r="AC59" s="43"/>
      <c r="AD59" s="43"/>
      <c r="AE59" s="43"/>
      <c r="AF59" s="43"/>
    </row>
    <row r="60" spans="1:32">
      <c r="A60" s="95" t="s">
        <v>420</v>
      </c>
      <c r="B60" s="26">
        <f>SUM(B65:B68)</f>
        <v>55065</v>
      </c>
      <c r="C60" s="26"/>
      <c r="D60" s="92"/>
      <c r="E60" s="92"/>
      <c r="F60" s="92"/>
      <c r="G60" s="93"/>
      <c r="H60" s="203"/>
      <c r="I60" s="73"/>
      <c r="J60" s="73"/>
      <c r="K60" s="97"/>
      <c r="L60" s="94"/>
      <c r="M60" s="44"/>
      <c r="N60" s="52"/>
      <c r="O60" s="87"/>
      <c r="P60" s="59"/>
      <c r="Q60" s="43"/>
      <c r="R60" s="43"/>
      <c r="S60" s="43"/>
      <c r="T60" s="43"/>
      <c r="U60" s="43"/>
      <c r="V60" s="43"/>
      <c r="W60" s="43"/>
      <c r="X60" s="43"/>
      <c r="Y60" s="43"/>
      <c r="Z60" s="43"/>
      <c r="AA60" s="43"/>
      <c r="AB60" s="43"/>
      <c r="AC60" s="43"/>
      <c r="AD60" s="43"/>
      <c r="AE60" s="43"/>
      <c r="AF60" s="43"/>
    </row>
    <row r="61" spans="1:32" ht="18">
      <c r="A61" s="95" t="s">
        <v>421</v>
      </c>
      <c r="B61" s="33">
        <f>B60-B55</f>
        <v>24225</v>
      </c>
      <c r="C61" s="33"/>
      <c r="D61" s="92"/>
      <c r="E61" s="92"/>
      <c r="F61" s="92"/>
      <c r="G61" s="93"/>
      <c r="H61" s="203"/>
      <c r="I61" s="94"/>
      <c r="J61" s="94"/>
      <c r="K61" s="56"/>
      <c r="L61" s="94"/>
      <c r="M61" s="44"/>
      <c r="N61" s="52"/>
      <c r="O61" s="87"/>
      <c r="P61" s="59"/>
      <c r="Q61" s="43"/>
      <c r="R61" s="43"/>
      <c r="S61" s="43"/>
      <c r="T61" s="43"/>
      <c r="U61" s="43"/>
      <c r="V61" s="43"/>
      <c r="W61" s="43"/>
      <c r="X61" s="43"/>
      <c r="Y61" s="43"/>
      <c r="Z61" s="43"/>
      <c r="AA61" s="43"/>
      <c r="AB61" s="43"/>
      <c r="AC61" s="43"/>
      <c r="AD61" s="43"/>
      <c r="AE61" s="43"/>
      <c r="AF61" s="43"/>
    </row>
    <row r="62" spans="1:32" ht="18">
      <c r="A62" s="95" t="s">
        <v>422</v>
      </c>
      <c r="B62" s="98">
        <v>84</v>
      </c>
      <c r="C62" s="98"/>
      <c r="D62" s="92"/>
      <c r="E62" s="92"/>
      <c r="F62" s="92"/>
      <c r="G62" s="93"/>
      <c r="H62" s="203"/>
      <c r="I62" s="94"/>
      <c r="J62" s="94"/>
      <c r="K62" s="56"/>
      <c r="L62" s="94"/>
      <c r="M62" s="44"/>
      <c r="N62" s="52"/>
      <c r="O62" s="87"/>
      <c r="P62" s="59"/>
      <c r="Q62" s="43"/>
      <c r="R62" s="43"/>
      <c r="S62" s="43"/>
      <c r="T62" s="43"/>
      <c r="U62" s="43"/>
      <c r="V62" s="43"/>
      <c r="W62" s="43"/>
      <c r="X62" s="43"/>
      <c r="Y62" s="43"/>
      <c r="Z62" s="43"/>
      <c r="AA62" s="43"/>
      <c r="AB62" s="43"/>
      <c r="AC62" s="43"/>
      <c r="AD62" s="43"/>
      <c r="AE62" s="43"/>
      <c r="AF62" s="43"/>
    </row>
    <row r="63" spans="1:32" ht="18">
      <c r="A63" s="39" t="s">
        <v>69</v>
      </c>
      <c r="B63" s="96">
        <f>B62-D54</f>
        <v>1</v>
      </c>
      <c r="C63" s="96"/>
      <c r="D63" s="99"/>
      <c r="E63" s="92"/>
      <c r="F63" s="92"/>
      <c r="G63" s="93"/>
      <c r="H63" s="203"/>
      <c r="I63" s="94"/>
      <c r="J63" s="94"/>
      <c r="K63" s="56"/>
      <c r="L63" s="94"/>
      <c r="M63" s="44"/>
      <c r="N63" s="52"/>
      <c r="O63" s="87"/>
      <c r="P63" s="59"/>
      <c r="Q63" s="43"/>
      <c r="R63" s="43"/>
      <c r="S63" s="43"/>
      <c r="T63" s="43"/>
      <c r="U63" s="43"/>
      <c r="V63" s="43"/>
      <c r="W63" s="43"/>
      <c r="X63" s="43"/>
      <c r="Y63" s="43"/>
      <c r="Z63" s="43"/>
      <c r="AA63" s="43"/>
      <c r="AB63" s="43"/>
      <c r="AC63" s="43"/>
      <c r="AD63" s="43"/>
      <c r="AE63" s="43"/>
      <c r="AF63" s="43"/>
    </row>
    <row r="64" spans="1:32" ht="18">
      <c r="A64" s="91"/>
      <c r="B64" s="80"/>
      <c r="C64" s="80"/>
      <c r="D64" s="92"/>
      <c r="E64" s="92"/>
      <c r="F64" s="92"/>
      <c r="G64" s="93"/>
      <c r="H64" s="203"/>
      <c r="I64" s="94"/>
      <c r="J64" s="94"/>
      <c r="K64" s="56"/>
      <c r="L64" s="94"/>
      <c r="M64" s="44"/>
      <c r="N64" s="52"/>
      <c r="O64" s="87"/>
      <c r="P64" s="59"/>
      <c r="Q64" s="43"/>
      <c r="R64" s="43"/>
      <c r="S64" s="43"/>
      <c r="T64" s="43"/>
      <c r="U64" s="43"/>
      <c r="V64" s="43"/>
      <c r="W64" s="43"/>
      <c r="X64" s="43"/>
      <c r="Y64" s="43"/>
      <c r="Z64" s="43"/>
      <c r="AA64" s="43"/>
      <c r="AB64" s="43"/>
      <c r="AC64" s="43"/>
      <c r="AD64" s="43"/>
      <c r="AE64" s="43"/>
      <c r="AF64" s="43"/>
    </row>
    <row r="65" spans="1:32" ht="18">
      <c r="A65" s="80" t="s">
        <v>423</v>
      </c>
      <c r="B65" s="80">
        <v>14645</v>
      </c>
      <c r="C65" s="80"/>
      <c r="D65" s="92"/>
      <c r="E65" s="92"/>
      <c r="F65" s="92"/>
      <c r="G65" s="93"/>
      <c r="H65" s="203"/>
      <c r="I65" s="94"/>
      <c r="J65" s="94"/>
      <c r="K65" s="56"/>
      <c r="L65" s="94"/>
      <c r="M65" s="44"/>
      <c r="N65" s="52"/>
      <c r="O65" s="87"/>
      <c r="P65" s="59"/>
      <c r="Q65" s="43"/>
      <c r="R65" s="43"/>
      <c r="S65" s="43"/>
      <c r="T65" s="43"/>
      <c r="U65" s="43"/>
      <c r="V65" s="43"/>
      <c r="W65" s="43"/>
      <c r="X65" s="43"/>
      <c r="Y65" s="43"/>
      <c r="Z65" s="43"/>
      <c r="AA65" s="43"/>
      <c r="AB65" s="43"/>
      <c r="AC65" s="43"/>
      <c r="AD65" s="43"/>
      <c r="AE65" s="43"/>
      <c r="AF65" s="43"/>
    </row>
    <row r="66" spans="1:32" ht="18">
      <c r="A66" s="80" t="s">
        <v>424</v>
      </c>
      <c r="B66" s="80">
        <v>14681</v>
      </c>
      <c r="C66" s="80"/>
      <c r="D66" s="92"/>
      <c r="E66" s="92"/>
      <c r="F66" s="92"/>
      <c r="G66" s="93"/>
      <c r="H66" s="203"/>
      <c r="I66" s="94"/>
      <c r="J66" s="94"/>
      <c r="K66" s="56"/>
      <c r="L66" s="94"/>
      <c r="M66" s="88"/>
      <c r="N66" s="52"/>
      <c r="O66" s="87"/>
      <c r="P66" s="59"/>
      <c r="Q66" s="43"/>
      <c r="R66" s="43"/>
      <c r="S66" s="43"/>
      <c r="T66" s="43"/>
      <c r="U66" s="43"/>
      <c r="V66" s="43"/>
      <c r="W66" s="43"/>
      <c r="X66" s="43"/>
      <c r="Y66" s="43"/>
      <c r="Z66" s="43"/>
      <c r="AA66" s="43"/>
      <c r="AB66" s="43"/>
      <c r="AC66" s="43"/>
      <c r="AD66" s="43"/>
      <c r="AE66" s="43"/>
      <c r="AF66" s="43"/>
    </row>
    <row r="67" spans="1:32" ht="18">
      <c r="A67" s="80" t="s">
        <v>425</v>
      </c>
      <c r="B67" s="80">
        <v>14681</v>
      </c>
      <c r="C67" s="80"/>
      <c r="D67" s="92"/>
      <c r="E67" s="92"/>
      <c r="F67" s="92"/>
      <c r="G67" s="93"/>
      <c r="H67" s="203"/>
      <c r="I67" s="94"/>
      <c r="J67" s="94"/>
      <c r="K67" s="56"/>
      <c r="L67" s="94"/>
      <c r="M67" s="88"/>
      <c r="N67" s="52"/>
      <c r="O67" s="87"/>
      <c r="P67" s="59"/>
      <c r="Q67" s="43"/>
      <c r="R67" s="43"/>
      <c r="S67" s="43"/>
      <c r="T67" s="43"/>
      <c r="U67" s="43"/>
      <c r="V67" s="43"/>
      <c r="W67" s="43"/>
      <c r="X67" s="43"/>
      <c r="Y67" s="43"/>
      <c r="Z67" s="43"/>
      <c r="AA67" s="43"/>
      <c r="AB67" s="43"/>
      <c r="AC67" s="43"/>
      <c r="AD67" s="43"/>
      <c r="AE67" s="43"/>
      <c r="AF67" s="43"/>
    </row>
    <row r="68" spans="1:32" ht="18">
      <c r="A68" s="73" t="s">
        <v>426</v>
      </c>
      <c r="B68" s="80">
        <v>11058</v>
      </c>
      <c r="C68" s="80"/>
      <c r="D68" s="92"/>
      <c r="E68" s="92"/>
      <c r="F68" s="92"/>
      <c r="G68" s="93"/>
      <c r="H68" s="203"/>
      <c r="I68" s="94"/>
      <c r="J68" s="94"/>
      <c r="K68" s="56"/>
      <c r="L68" s="94"/>
      <c r="M68" s="88" t="s">
        <v>427</v>
      </c>
      <c r="N68" s="52"/>
      <c r="O68" s="87"/>
      <c r="P68" s="205">
        <v>6</v>
      </c>
      <c r="Q68" s="43"/>
      <c r="R68" s="43"/>
      <c r="S68" s="43"/>
      <c r="T68" s="43"/>
      <c r="U68" s="43"/>
      <c r="V68" s="43"/>
      <c r="W68" s="43"/>
      <c r="X68" s="43"/>
      <c r="Y68" s="43"/>
      <c r="Z68" s="43"/>
      <c r="AA68" s="43"/>
      <c r="AB68" s="43"/>
      <c r="AC68" s="43"/>
      <c r="AD68" s="43"/>
      <c r="AE68" s="43"/>
      <c r="AF68" s="43"/>
    </row>
    <row r="69" spans="1:32" ht="51" customHeight="1">
      <c r="A69" s="206"/>
      <c r="B69" s="207" t="s">
        <v>428</v>
      </c>
      <c r="C69" s="207"/>
      <c r="D69" s="208" t="s">
        <v>193</v>
      </c>
      <c r="E69" s="209" t="s">
        <v>194</v>
      </c>
      <c r="F69" s="210">
        <v>400</v>
      </c>
      <c r="G69" s="205">
        <v>2</v>
      </c>
      <c r="H69" s="211" t="s">
        <v>429</v>
      </c>
      <c r="I69" s="210">
        <f t="shared" ref="I69:I71" si="11">F69*G69</f>
        <v>800</v>
      </c>
      <c r="J69" s="210">
        <v>0</v>
      </c>
      <c r="K69" s="212">
        <v>0</v>
      </c>
      <c r="L69" s="205" t="s">
        <v>196</v>
      </c>
      <c r="M69" s="213"/>
      <c r="N69" s="214"/>
      <c r="O69" s="87"/>
      <c r="P69" s="205">
        <v>2</v>
      </c>
      <c r="Q69" s="52"/>
      <c r="R69" s="43"/>
      <c r="S69" s="43"/>
      <c r="T69" s="43"/>
      <c r="U69" s="43"/>
      <c r="V69" s="43"/>
      <c r="W69" s="43"/>
      <c r="X69" s="43"/>
      <c r="Y69" s="43"/>
      <c r="Z69" s="43"/>
      <c r="AA69" s="43"/>
      <c r="AB69" s="43"/>
      <c r="AC69" s="43"/>
      <c r="AD69" s="43"/>
      <c r="AE69" s="43"/>
      <c r="AF69" s="43"/>
    </row>
    <row r="70" spans="1:32" ht="18">
      <c r="A70" s="206"/>
      <c r="B70" s="207" t="s">
        <v>430</v>
      </c>
      <c r="C70" s="207"/>
      <c r="D70" s="208" t="s">
        <v>193</v>
      </c>
      <c r="E70" s="209" t="s">
        <v>194</v>
      </c>
      <c r="F70" s="210">
        <v>400</v>
      </c>
      <c r="G70" s="205">
        <v>2</v>
      </c>
      <c r="H70" s="211" t="s">
        <v>431</v>
      </c>
      <c r="I70" s="210">
        <f t="shared" si="11"/>
        <v>800</v>
      </c>
      <c r="J70" s="210">
        <v>0</v>
      </c>
      <c r="K70" s="212">
        <v>0</v>
      </c>
      <c r="L70" s="205" t="s">
        <v>196</v>
      </c>
      <c r="M70" s="213"/>
      <c r="N70" s="214"/>
      <c r="O70" s="87"/>
      <c r="P70" s="205">
        <v>2</v>
      </c>
      <c r="Q70" s="52"/>
      <c r="R70" s="43"/>
      <c r="S70" s="43"/>
      <c r="T70" s="43"/>
      <c r="U70" s="43"/>
      <c r="V70" s="43"/>
      <c r="W70" s="43"/>
      <c r="X70" s="43"/>
      <c r="Y70" s="43"/>
      <c r="Z70" s="43"/>
      <c r="AA70" s="43"/>
      <c r="AB70" s="43"/>
      <c r="AC70" s="43"/>
      <c r="AD70" s="43"/>
      <c r="AE70" s="43"/>
      <c r="AF70" s="43"/>
    </row>
    <row r="71" spans="1:32" ht="30">
      <c r="A71" s="206"/>
      <c r="B71" s="207" t="s">
        <v>432</v>
      </c>
      <c r="C71" s="207"/>
      <c r="D71" s="208" t="s">
        <v>193</v>
      </c>
      <c r="E71" s="209" t="s">
        <v>194</v>
      </c>
      <c r="F71" s="210">
        <v>400</v>
      </c>
      <c r="G71" s="205">
        <v>3</v>
      </c>
      <c r="H71" s="211" t="s">
        <v>433</v>
      </c>
      <c r="I71" s="210">
        <f t="shared" si="11"/>
        <v>1200</v>
      </c>
      <c r="J71" s="210">
        <v>1200</v>
      </c>
      <c r="K71" s="215">
        <f>I71-J71</f>
        <v>0</v>
      </c>
      <c r="L71" s="205" t="s">
        <v>196</v>
      </c>
      <c r="M71" s="213"/>
      <c r="N71" s="214"/>
      <c r="O71" s="87"/>
      <c r="P71" s="205">
        <v>3</v>
      </c>
      <c r="Q71" s="52"/>
      <c r="R71" s="43"/>
      <c r="S71" s="43"/>
      <c r="T71" s="43"/>
      <c r="U71" s="43"/>
      <c r="V71" s="43"/>
      <c r="W71" s="43"/>
      <c r="X71" s="43"/>
      <c r="Y71" s="43"/>
      <c r="Z71" s="43"/>
      <c r="AA71" s="43"/>
      <c r="AB71" s="43"/>
      <c r="AC71" s="43"/>
      <c r="AD71" s="43"/>
      <c r="AE71" s="43"/>
      <c r="AF71" s="43"/>
    </row>
    <row r="72" spans="1:32" ht="18">
      <c r="A72" s="91"/>
      <c r="B72" s="101"/>
      <c r="C72" s="101"/>
      <c r="D72" s="92"/>
      <c r="E72" s="92"/>
      <c r="F72" s="92"/>
      <c r="G72" s="93"/>
      <c r="H72" s="203"/>
      <c r="I72" s="55"/>
      <c r="J72" s="94"/>
      <c r="K72" s="56">
        <f>SUM(K3:K71)</f>
        <v>600</v>
      </c>
      <c r="L72" s="94"/>
      <c r="M72" s="44"/>
      <c r="N72" s="52"/>
      <c r="O72" s="87"/>
      <c r="P72" s="102"/>
      <c r="Q72" s="43"/>
      <c r="R72" s="43"/>
      <c r="S72" s="43"/>
      <c r="T72" s="43"/>
      <c r="U72" s="43"/>
      <c r="V72" s="43"/>
      <c r="W72" s="43"/>
      <c r="X72" s="43"/>
      <c r="Y72" s="43"/>
      <c r="Z72" s="43"/>
      <c r="AA72" s="43"/>
      <c r="AB72" s="43"/>
      <c r="AC72" s="43"/>
      <c r="AD72" s="43"/>
      <c r="AE72" s="43"/>
      <c r="AF72" s="43"/>
    </row>
    <row r="73" spans="1:32">
      <c r="A73" s="91"/>
      <c r="B73" s="101"/>
      <c r="C73" s="101"/>
      <c r="D73" s="92"/>
      <c r="E73" s="92"/>
      <c r="F73" s="92"/>
      <c r="G73" s="93"/>
      <c r="H73" s="203"/>
      <c r="I73" s="73"/>
      <c r="J73" s="73"/>
      <c r="K73" s="97"/>
      <c r="L73" s="94"/>
      <c r="M73" s="44"/>
      <c r="N73" s="52"/>
      <c r="O73" s="87"/>
      <c r="P73" s="102"/>
      <c r="Q73" s="43"/>
      <c r="R73" s="43"/>
      <c r="S73" s="43"/>
      <c r="T73" s="43"/>
      <c r="U73" s="43"/>
      <c r="V73" s="43"/>
      <c r="W73" s="43"/>
      <c r="X73" s="43"/>
      <c r="Y73" s="43"/>
      <c r="Z73" s="43"/>
      <c r="AA73" s="43"/>
      <c r="AB73" s="43"/>
      <c r="AC73" s="43"/>
      <c r="AD73" s="43"/>
      <c r="AE73" s="43"/>
      <c r="AF73" s="43"/>
    </row>
    <row r="74" spans="1:32" ht="15">
      <c r="A74" s="91"/>
      <c r="B74" s="101"/>
      <c r="C74" s="101"/>
      <c r="D74" s="92"/>
      <c r="E74" s="92"/>
      <c r="F74" s="92"/>
      <c r="G74" s="93"/>
      <c r="H74" s="203"/>
      <c r="I74" s="94"/>
      <c r="J74" s="94"/>
      <c r="K74" s="52"/>
      <c r="L74" s="94"/>
      <c r="M74" s="44"/>
      <c r="N74" s="52"/>
      <c r="O74" s="87"/>
      <c r="P74" s="102"/>
      <c r="Q74" s="43"/>
      <c r="R74" s="43"/>
      <c r="S74" s="43"/>
      <c r="T74" s="43"/>
      <c r="U74" s="43"/>
      <c r="V74" s="43"/>
      <c r="W74" s="43"/>
      <c r="X74" s="43"/>
      <c r="Y74" s="43"/>
      <c r="Z74" s="43"/>
      <c r="AA74" s="43"/>
      <c r="AB74" s="43"/>
      <c r="AC74" s="43"/>
      <c r="AD74" s="43"/>
      <c r="AE74" s="43"/>
      <c r="AF74" s="43"/>
    </row>
    <row r="75" spans="1:32" ht="15">
      <c r="A75" s="91"/>
      <c r="B75" s="101"/>
      <c r="C75" s="101"/>
      <c r="D75" s="92"/>
      <c r="E75" s="92"/>
      <c r="F75" s="92"/>
      <c r="G75" s="93"/>
      <c r="H75" s="203"/>
      <c r="I75" s="73"/>
      <c r="J75" s="73"/>
      <c r="K75" s="103"/>
      <c r="L75" s="94"/>
      <c r="M75" s="44"/>
      <c r="N75" s="52"/>
      <c r="O75" s="87"/>
      <c r="P75" s="102"/>
      <c r="Q75" s="43"/>
      <c r="R75" s="43"/>
      <c r="S75" s="43"/>
      <c r="T75" s="43"/>
      <c r="U75" s="43"/>
      <c r="V75" s="43"/>
      <c r="W75" s="43"/>
      <c r="X75" s="43"/>
      <c r="Y75" s="43"/>
      <c r="Z75" s="43"/>
      <c r="AA75" s="43"/>
      <c r="AB75" s="43"/>
      <c r="AC75" s="43"/>
      <c r="AD75" s="43"/>
      <c r="AE75" s="43"/>
      <c r="AF75" s="43"/>
    </row>
    <row r="76" spans="1:32">
      <c r="A76" s="104"/>
      <c r="B76" s="72"/>
      <c r="C76" s="72"/>
      <c r="D76" s="18"/>
      <c r="E76" s="18"/>
      <c r="F76" s="18"/>
      <c r="G76" s="22"/>
      <c r="H76" s="185"/>
      <c r="I76" s="73"/>
      <c r="J76" s="73"/>
      <c r="K76" s="97"/>
      <c r="L76" s="94"/>
      <c r="M76" s="82"/>
      <c r="N76" s="52"/>
      <c r="O76" s="82"/>
      <c r="P76" s="102"/>
      <c r="Q76" s="43"/>
      <c r="R76" s="43"/>
      <c r="S76" s="43"/>
      <c r="T76" s="43"/>
      <c r="U76" s="43"/>
      <c r="V76" s="43"/>
      <c r="W76" s="43"/>
      <c r="X76" s="43"/>
      <c r="Y76" s="43"/>
      <c r="Z76" s="43"/>
      <c r="AA76" s="43"/>
      <c r="AB76" s="43"/>
      <c r="AC76" s="43"/>
      <c r="AD76" s="43"/>
      <c r="AE76" s="43"/>
      <c r="AF76" s="43"/>
    </row>
    <row r="77" spans="1:32" ht="15">
      <c r="A77" s="105"/>
      <c r="B77" s="72"/>
      <c r="C77" s="72"/>
      <c r="D77" s="18"/>
      <c r="E77" s="18"/>
      <c r="F77" s="18"/>
      <c r="G77" s="22"/>
      <c r="H77" s="185"/>
      <c r="I77" s="73"/>
      <c r="J77" s="73"/>
      <c r="K77" s="43"/>
      <c r="L77" s="94"/>
      <c r="M77" s="106"/>
      <c r="N77" s="52"/>
      <c r="O77" s="62"/>
      <c r="P77" s="102"/>
      <c r="Q77" s="43"/>
      <c r="R77" s="43"/>
      <c r="S77" s="43"/>
      <c r="T77" s="43"/>
      <c r="U77" s="43"/>
      <c r="V77" s="43"/>
      <c r="W77" s="43"/>
      <c r="X77" s="43"/>
      <c r="Y77" s="43"/>
      <c r="Z77" s="43"/>
      <c r="AA77" s="43"/>
      <c r="AB77" s="43"/>
      <c r="AC77" s="43"/>
      <c r="AD77" s="43"/>
      <c r="AE77" s="43"/>
      <c r="AF77" s="43"/>
    </row>
    <row r="78" spans="1:32" ht="15">
      <c r="A78" s="105"/>
      <c r="B78" s="72"/>
      <c r="C78" s="72"/>
      <c r="D78" s="18"/>
      <c r="E78" s="18"/>
      <c r="F78" s="18"/>
      <c r="G78" s="22"/>
      <c r="H78" s="185"/>
      <c r="I78" s="94"/>
      <c r="J78" s="94"/>
      <c r="K78" s="43"/>
      <c r="L78" s="94"/>
      <c r="M78" s="68"/>
      <c r="N78" s="52"/>
      <c r="O78" s="62"/>
      <c r="P78" s="102"/>
      <c r="Q78" s="43"/>
      <c r="R78" s="43"/>
      <c r="S78" s="43"/>
      <c r="T78" s="43"/>
      <c r="U78" s="43"/>
      <c r="V78" s="43"/>
      <c r="W78" s="43"/>
      <c r="X78" s="43"/>
      <c r="Y78" s="43"/>
      <c r="Z78" s="43"/>
      <c r="AA78" s="43"/>
      <c r="AB78" s="43"/>
      <c r="AC78" s="43"/>
      <c r="AD78" s="43"/>
      <c r="AE78" s="43"/>
      <c r="AF78" s="43"/>
    </row>
    <row r="79" spans="1:32" ht="15">
      <c r="A79" s="105"/>
      <c r="B79" s="72"/>
      <c r="C79" s="72"/>
      <c r="D79" s="18"/>
      <c r="E79" s="18"/>
      <c r="F79" s="18"/>
      <c r="G79" s="22"/>
      <c r="H79" s="185"/>
      <c r="I79" s="94"/>
      <c r="J79" s="94"/>
      <c r="K79" s="43"/>
      <c r="L79" s="94"/>
      <c r="M79" s="106"/>
      <c r="N79" s="52"/>
      <c r="O79" s="62"/>
      <c r="P79" s="102"/>
      <c r="Q79" s="43"/>
      <c r="R79" s="43"/>
      <c r="S79" s="43"/>
      <c r="T79" s="43"/>
      <c r="U79" s="43"/>
      <c r="V79" s="43"/>
      <c r="W79" s="43"/>
      <c r="X79" s="43"/>
      <c r="Y79" s="43"/>
      <c r="Z79" s="43"/>
      <c r="AA79" s="43"/>
      <c r="AB79" s="43"/>
      <c r="AC79" s="43"/>
      <c r="AD79" s="43"/>
      <c r="AE79" s="43"/>
      <c r="AF79" s="43"/>
    </row>
    <row r="80" spans="1:32" ht="15">
      <c r="A80" s="105"/>
      <c r="B80" s="72"/>
      <c r="C80" s="72"/>
      <c r="D80" s="18"/>
      <c r="E80" s="18"/>
      <c r="F80" s="18"/>
      <c r="G80" s="22"/>
      <c r="H80" s="185"/>
      <c r="I80" s="73"/>
      <c r="J80" s="73"/>
      <c r="K80" s="43"/>
      <c r="L80" s="94"/>
      <c r="M80" s="106"/>
      <c r="N80" s="52"/>
      <c r="O80" s="62"/>
      <c r="P80" s="102"/>
      <c r="Q80" s="43"/>
      <c r="R80" s="43"/>
      <c r="S80" s="43"/>
      <c r="T80" s="43"/>
      <c r="U80" s="43"/>
      <c r="V80" s="43"/>
      <c r="W80" s="43"/>
      <c r="X80" s="43"/>
      <c r="Y80" s="43"/>
      <c r="Z80" s="43"/>
      <c r="AA80" s="43"/>
      <c r="AB80" s="43"/>
      <c r="AC80" s="43"/>
      <c r="AD80" s="43"/>
      <c r="AE80" s="43"/>
      <c r="AF80" s="43"/>
    </row>
    <row r="81" spans="1:32" ht="15">
      <c r="A81" s="105"/>
      <c r="B81" s="72"/>
      <c r="C81" s="72"/>
      <c r="D81" s="18"/>
      <c r="E81" s="18"/>
      <c r="F81" s="18"/>
      <c r="G81" s="22"/>
      <c r="H81" s="185"/>
      <c r="I81" s="94"/>
      <c r="J81" s="94"/>
      <c r="K81" s="43"/>
      <c r="L81" s="94"/>
      <c r="M81" s="106"/>
      <c r="N81" s="52"/>
      <c r="O81" s="62"/>
      <c r="P81" s="102"/>
      <c r="Q81" s="43"/>
      <c r="R81" s="43"/>
      <c r="S81" s="43"/>
      <c r="T81" s="43"/>
      <c r="U81" s="43"/>
      <c r="V81" s="43"/>
      <c r="W81" s="43"/>
      <c r="X81" s="43"/>
      <c r="Y81" s="43"/>
      <c r="Z81" s="43"/>
      <c r="AA81" s="43"/>
      <c r="AB81" s="43"/>
      <c r="AC81" s="43"/>
      <c r="AD81" s="43"/>
      <c r="AE81" s="43"/>
      <c r="AF81" s="43"/>
    </row>
    <row r="82" spans="1:32" ht="15">
      <c r="A82" s="105"/>
      <c r="B82" s="72"/>
      <c r="C82" s="72"/>
      <c r="D82" s="18"/>
      <c r="E82" s="18"/>
      <c r="F82" s="18"/>
      <c r="G82" s="22"/>
      <c r="H82" s="185"/>
      <c r="I82" s="94"/>
      <c r="J82" s="94"/>
      <c r="K82" s="43"/>
      <c r="L82" s="94"/>
      <c r="M82" s="68"/>
      <c r="N82" s="52"/>
      <c r="O82" s="62"/>
      <c r="P82" s="102"/>
      <c r="Q82" s="43"/>
      <c r="R82" s="43"/>
      <c r="S82" s="43"/>
      <c r="T82" s="43"/>
      <c r="U82" s="43"/>
      <c r="V82" s="43"/>
      <c r="W82" s="43"/>
      <c r="X82" s="43"/>
      <c r="Y82" s="43"/>
      <c r="Z82" s="43"/>
      <c r="AA82" s="43"/>
      <c r="AB82" s="43"/>
      <c r="AC82" s="43"/>
      <c r="AD82" s="43"/>
      <c r="AE82" s="43"/>
      <c r="AF82" s="43"/>
    </row>
    <row r="83" spans="1:32" ht="15">
      <c r="A83" s="105"/>
      <c r="B83" s="72"/>
      <c r="C83" s="72"/>
      <c r="D83" s="18"/>
      <c r="E83" s="18"/>
      <c r="F83" s="18"/>
      <c r="G83" s="22"/>
      <c r="H83" s="185"/>
      <c r="I83" s="94"/>
      <c r="J83" s="94"/>
      <c r="K83" s="43"/>
      <c r="L83" s="94"/>
      <c r="M83" s="106"/>
      <c r="N83" s="52"/>
      <c r="O83" s="62"/>
      <c r="P83" s="102"/>
      <c r="Q83" s="43"/>
      <c r="R83" s="43"/>
      <c r="S83" s="43"/>
      <c r="T83" s="43"/>
      <c r="U83" s="43"/>
      <c r="V83" s="43"/>
      <c r="W83" s="43"/>
      <c r="X83" s="43"/>
      <c r="Y83" s="43"/>
      <c r="Z83" s="43"/>
      <c r="AA83" s="43"/>
      <c r="AB83" s="43"/>
      <c r="AC83" s="43"/>
      <c r="AD83" s="43"/>
      <c r="AE83" s="43"/>
      <c r="AF83" s="43"/>
    </row>
    <row r="84" spans="1:32" ht="15">
      <c r="A84" s="105"/>
      <c r="B84" s="72"/>
      <c r="C84" s="72"/>
      <c r="D84" s="18"/>
      <c r="E84" s="18"/>
      <c r="F84" s="18"/>
      <c r="G84" s="22"/>
      <c r="H84" s="185"/>
      <c r="I84" s="94"/>
      <c r="J84" s="94"/>
      <c r="K84" s="43"/>
      <c r="L84" s="94"/>
      <c r="M84" s="106"/>
      <c r="N84" s="52"/>
      <c r="O84" s="62"/>
      <c r="P84" s="102"/>
      <c r="Q84" s="43"/>
      <c r="R84" s="43"/>
      <c r="S84" s="43"/>
      <c r="T84" s="43"/>
      <c r="U84" s="43"/>
      <c r="V84" s="43"/>
      <c r="W84" s="43"/>
      <c r="X84" s="43"/>
      <c r="Y84" s="43"/>
      <c r="Z84" s="43"/>
      <c r="AA84" s="43"/>
      <c r="AB84" s="43"/>
      <c r="AC84" s="43"/>
      <c r="AD84" s="43"/>
      <c r="AE84" s="43"/>
      <c r="AF84" s="43"/>
    </row>
    <row r="85" spans="1:32" ht="15">
      <c r="A85" s="105"/>
      <c r="B85" s="72"/>
      <c r="C85" s="72"/>
      <c r="D85" s="18"/>
      <c r="E85" s="18"/>
      <c r="F85" s="18"/>
      <c r="G85" s="22"/>
      <c r="H85" s="185"/>
      <c r="I85" s="94"/>
      <c r="J85" s="94"/>
      <c r="K85" s="43"/>
      <c r="L85" s="94"/>
      <c r="M85" s="106"/>
      <c r="N85" s="52"/>
      <c r="O85" s="62"/>
      <c r="P85" s="102"/>
      <c r="Q85" s="43"/>
      <c r="R85" s="43"/>
      <c r="S85" s="43"/>
      <c r="T85" s="43"/>
      <c r="U85" s="43"/>
      <c r="V85" s="43"/>
      <c r="W85" s="43"/>
      <c r="X85" s="43"/>
      <c r="Y85" s="43"/>
      <c r="Z85" s="43"/>
      <c r="AA85" s="43"/>
      <c r="AB85" s="43"/>
      <c r="AC85" s="43"/>
      <c r="AD85" s="43"/>
      <c r="AE85" s="43"/>
      <c r="AF85" s="43"/>
    </row>
    <row r="86" spans="1:32" ht="15">
      <c r="A86" s="105"/>
      <c r="B86" s="72"/>
      <c r="C86" s="72"/>
      <c r="D86" s="18"/>
      <c r="E86" s="18"/>
      <c r="F86" s="18"/>
      <c r="G86" s="22"/>
      <c r="H86" s="185"/>
      <c r="I86" s="94"/>
      <c r="J86" s="94"/>
      <c r="K86" s="43"/>
      <c r="L86" s="94"/>
      <c r="M86" s="106"/>
      <c r="N86" s="52"/>
      <c r="O86" s="62"/>
      <c r="P86" s="102"/>
      <c r="Q86" s="43"/>
      <c r="R86" s="43"/>
      <c r="S86" s="43"/>
      <c r="T86" s="43"/>
      <c r="U86" s="43"/>
      <c r="V86" s="43"/>
      <c r="W86" s="43"/>
      <c r="X86" s="43"/>
      <c r="Y86" s="43"/>
      <c r="Z86" s="43"/>
      <c r="AA86" s="43"/>
      <c r="AB86" s="43"/>
      <c r="AC86" s="43"/>
      <c r="AD86" s="43"/>
      <c r="AE86" s="43"/>
      <c r="AF86" s="43"/>
    </row>
    <row r="87" spans="1:32" ht="15">
      <c r="A87" s="105"/>
      <c r="B87" s="72"/>
      <c r="C87" s="72"/>
      <c r="D87" s="18"/>
      <c r="E87" s="18"/>
      <c r="F87" s="18"/>
      <c r="G87" s="22"/>
      <c r="H87" s="185"/>
      <c r="I87" s="94"/>
      <c r="J87" s="94"/>
      <c r="K87" s="43"/>
      <c r="L87" s="94"/>
      <c r="M87" s="106"/>
      <c r="N87" s="52"/>
      <c r="O87" s="62"/>
      <c r="P87" s="102"/>
      <c r="Q87" s="43"/>
      <c r="R87" s="43"/>
      <c r="S87" s="43"/>
      <c r="T87" s="43"/>
      <c r="U87" s="43"/>
      <c r="V87" s="43"/>
      <c r="W87" s="43"/>
      <c r="X87" s="43"/>
      <c r="Y87" s="43"/>
      <c r="Z87" s="43"/>
      <c r="AA87" s="43"/>
      <c r="AB87" s="43"/>
      <c r="AC87" s="43"/>
      <c r="AD87" s="43"/>
      <c r="AE87" s="43"/>
      <c r="AF87" s="43"/>
    </row>
    <row r="88" spans="1:32">
      <c r="A88" s="105"/>
      <c r="B88" s="72"/>
      <c r="C88" s="72"/>
      <c r="D88" s="18"/>
      <c r="E88" s="18"/>
      <c r="F88" s="18"/>
      <c r="G88" s="22"/>
      <c r="H88" s="185"/>
      <c r="I88" s="73"/>
      <c r="J88" s="73"/>
      <c r="K88" s="97"/>
      <c r="L88" s="94"/>
      <c r="M88" s="106"/>
      <c r="N88" s="52"/>
      <c r="O88" s="62"/>
      <c r="P88" s="102"/>
      <c r="Q88" s="43"/>
      <c r="R88" s="43"/>
      <c r="S88" s="43"/>
      <c r="T88" s="43"/>
      <c r="U88" s="43"/>
      <c r="V88" s="43"/>
      <c r="W88" s="43"/>
      <c r="X88" s="43"/>
      <c r="Y88" s="43"/>
      <c r="Z88" s="43"/>
      <c r="AA88" s="43"/>
      <c r="AB88" s="43"/>
      <c r="AC88" s="43"/>
      <c r="AD88" s="43"/>
      <c r="AE88" s="43"/>
      <c r="AF88" s="43"/>
    </row>
    <row r="89" spans="1:32" ht="15">
      <c r="A89" s="105"/>
      <c r="B89" s="72"/>
      <c r="C89" s="72"/>
      <c r="D89" s="18"/>
      <c r="E89" s="18"/>
      <c r="F89" s="18"/>
      <c r="G89" s="22"/>
      <c r="H89" s="185"/>
      <c r="I89" s="94"/>
      <c r="J89" s="94"/>
      <c r="K89" s="43"/>
      <c r="L89" s="94"/>
      <c r="M89" s="106"/>
      <c r="N89" s="52"/>
      <c r="O89" s="62"/>
      <c r="P89" s="102"/>
      <c r="Q89" s="43"/>
      <c r="R89" s="43"/>
      <c r="S89" s="43"/>
      <c r="T89" s="43"/>
      <c r="U89" s="43"/>
      <c r="V89" s="43"/>
      <c r="W89" s="43"/>
      <c r="X89" s="43"/>
      <c r="Y89" s="43"/>
      <c r="Z89" s="43"/>
      <c r="AA89" s="43"/>
      <c r="AB89" s="43"/>
      <c r="AC89" s="43"/>
      <c r="AD89" s="43"/>
      <c r="AE89" s="43"/>
      <c r="AF89" s="43"/>
    </row>
    <row r="90" spans="1:32" ht="15">
      <c r="A90" s="105"/>
      <c r="B90" s="72"/>
      <c r="C90" s="72"/>
      <c r="D90" s="18"/>
      <c r="E90" s="18"/>
      <c r="F90" s="18"/>
      <c r="G90" s="22"/>
      <c r="H90" s="185"/>
      <c r="I90" s="94"/>
      <c r="J90" s="94"/>
      <c r="K90" s="43"/>
      <c r="L90" s="94"/>
      <c r="M90" s="68"/>
      <c r="N90" s="52"/>
      <c r="O90" s="62"/>
      <c r="P90" s="102"/>
      <c r="Q90" s="43"/>
      <c r="R90" s="43"/>
      <c r="S90" s="43"/>
      <c r="T90" s="43"/>
      <c r="U90" s="43"/>
      <c r="V90" s="43"/>
      <c r="W90" s="43"/>
      <c r="X90" s="43"/>
      <c r="Y90" s="43"/>
      <c r="Z90" s="43"/>
      <c r="AA90" s="43"/>
      <c r="AB90" s="43"/>
      <c r="AC90" s="43"/>
      <c r="AD90" s="43"/>
      <c r="AE90" s="43"/>
      <c r="AF90" s="43"/>
    </row>
    <row r="91" spans="1:32">
      <c r="A91" s="105"/>
      <c r="B91" s="65"/>
      <c r="C91" s="65"/>
      <c r="D91" s="18"/>
      <c r="E91" s="18"/>
      <c r="F91" s="18"/>
      <c r="G91" s="22"/>
      <c r="H91" s="185"/>
      <c r="I91" s="73"/>
      <c r="J91" s="73"/>
      <c r="K91" s="97"/>
      <c r="L91" s="73"/>
      <c r="M91" s="106"/>
      <c r="N91" s="52"/>
      <c r="O91" s="62"/>
      <c r="P91" s="102"/>
      <c r="Q91" s="43"/>
      <c r="R91" s="43"/>
      <c r="S91" s="43"/>
      <c r="T91" s="43"/>
      <c r="U91" s="43"/>
      <c r="V91" s="43"/>
      <c r="W91" s="43"/>
      <c r="X91" s="43"/>
      <c r="Y91" s="43"/>
      <c r="Z91" s="43"/>
      <c r="AA91" s="43"/>
      <c r="AB91" s="43"/>
      <c r="AC91" s="43"/>
      <c r="AD91" s="43"/>
      <c r="AE91" s="43"/>
      <c r="AF91" s="43"/>
    </row>
    <row r="92" spans="1:32" ht="15">
      <c r="A92" s="105"/>
      <c r="B92" s="72"/>
      <c r="C92" s="72"/>
      <c r="D92" s="18"/>
      <c r="E92" s="18"/>
      <c r="F92" s="18"/>
      <c r="G92" s="22"/>
      <c r="H92" s="185"/>
      <c r="I92" s="94"/>
      <c r="J92" s="94"/>
      <c r="K92" s="107"/>
      <c r="L92" s="94"/>
      <c r="M92" s="106"/>
      <c r="N92" s="52"/>
      <c r="O92" s="62"/>
      <c r="P92" s="102"/>
      <c r="Q92" s="43"/>
      <c r="R92" s="43"/>
      <c r="S92" s="43"/>
      <c r="T92" s="43"/>
      <c r="U92" s="43"/>
      <c r="V92" s="43"/>
      <c r="W92" s="43"/>
      <c r="X92" s="43"/>
      <c r="Y92" s="43"/>
      <c r="Z92" s="43"/>
      <c r="AA92" s="43"/>
      <c r="AB92" s="43"/>
      <c r="AC92" s="43"/>
      <c r="AD92" s="43"/>
      <c r="AE92" s="43"/>
      <c r="AF92" s="43"/>
    </row>
    <row r="93" spans="1:32">
      <c r="A93" s="105"/>
      <c r="B93" s="72"/>
      <c r="C93" s="72"/>
      <c r="D93" s="18"/>
      <c r="E93" s="18"/>
      <c r="F93" s="18"/>
      <c r="G93" s="22"/>
      <c r="H93" s="185"/>
      <c r="I93" s="73"/>
      <c r="J93" s="73"/>
      <c r="K93" s="97"/>
      <c r="L93" s="94"/>
      <c r="M93" s="68"/>
      <c r="N93" s="52"/>
      <c r="O93" s="62"/>
      <c r="P93" s="102"/>
      <c r="Q93" s="43"/>
      <c r="R93" s="43"/>
      <c r="S93" s="43"/>
      <c r="T93" s="43"/>
      <c r="U93" s="43"/>
      <c r="V93" s="43"/>
      <c r="W93" s="43"/>
      <c r="X93" s="43"/>
      <c r="Y93" s="43"/>
      <c r="Z93" s="43"/>
      <c r="AA93" s="43"/>
      <c r="AB93" s="43"/>
      <c r="AC93" s="43"/>
      <c r="AD93" s="43"/>
      <c r="AE93" s="43"/>
      <c r="AF93" s="43"/>
    </row>
    <row r="94" spans="1:32" ht="15">
      <c r="A94" s="73"/>
      <c r="B94" s="80"/>
      <c r="C94" s="80"/>
      <c r="D94" s="73"/>
      <c r="E94" s="73"/>
      <c r="F94" s="73"/>
      <c r="G94" s="52"/>
      <c r="H94" s="216"/>
      <c r="I94" s="108"/>
      <c r="J94" s="109"/>
      <c r="K94" s="110"/>
      <c r="L94" s="94"/>
      <c r="M94" s="88"/>
      <c r="N94" s="43"/>
      <c r="O94" s="111"/>
      <c r="P94" s="52"/>
      <c r="Q94" s="1071"/>
      <c r="R94" s="1032"/>
      <c r="S94" s="1032"/>
      <c r="T94" s="73"/>
      <c r="U94" s="43"/>
      <c r="V94" s="43"/>
      <c r="W94" s="43"/>
      <c r="X94" s="43"/>
      <c r="Y94" s="43"/>
      <c r="Z94" s="43"/>
      <c r="AA94" s="43"/>
      <c r="AB94" s="43"/>
      <c r="AC94" s="43"/>
      <c r="AD94" s="43"/>
      <c r="AE94" s="43"/>
      <c r="AF94" s="43"/>
    </row>
    <row r="95" spans="1:32" ht="42" customHeight="1">
      <c r="A95" s="53"/>
      <c r="B95" s="18"/>
      <c r="C95" s="18"/>
      <c r="D95" s="18"/>
      <c r="E95" s="18"/>
      <c r="F95" s="18"/>
      <c r="G95" s="22"/>
      <c r="H95" s="185"/>
      <c r="I95" s="22"/>
      <c r="J95" s="22"/>
      <c r="K95" s="94"/>
      <c r="L95" s="94"/>
      <c r="M95" s="112"/>
      <c r="N95" s="94"/>
      <c r="O95" s="113"/>
      <c r="P95" s="43"/>
      <c r="Q95" s="43"/>
      <c r="R95" s="43"/>
      <c r="S95" s="43"/>
      <c r="T95" s="43"/>
      <c r="U95" s="43"/>
      <c r="V95" s="43"/>
      <c r="W95" s="43"/>
      <c r="X95" s="43"/>
      <c r="Y95" s="43"/>
      <c r="Z95" s="43"/>
      <c r="AA95" s="43"/>
      <c r="AB95" s="43"/>
      <c r="AC95" s="43"/>
      <c r="AD95" s="43"/>
      <c r="AE95" s="43"/>
      <c r="AF95" s="43"/>
    </row>
    <row r="96" spans="1:32" ht="15">
      <c r="A96" s="53"/>
      <c r="B96" s="18"/>
      <c r="C96" s="18"/>
      <c r="D96" s="18"/>
      <c r="E96" s="18"/>
      <c r="F96" s="18"/>
      <c r="G96" s="22"/>
      <c r="H96" s="185"/>
      <c r="I96" s="22"/>
      <c r="J96" s="22"/>
      <c r="K96" s="94"/>
      <c r="L96" s="94"/>
      <c r="M96" s="112"/>
      <c r="N96" s="73"/>
      <c r="O96" s="113"/>
      <c r="P96" s="43"/>
      <c r="Q96" s="43"/>
      <c r="R96" s="43"/>
      <c r="S96" s="43"/>
      <c r="T96" s="43"/>
      <c r="U96" s="43"/>
      <c r="V96" s="43"/>
      <c r="W96" s="43"/>
      <c r="X96" s="43"/>
      <c r="Y96" s="43"/>
      <c r="Z96" s="43"/>
      <c r="AA96" s="43"/>
      <c r="AB96" s="43"/>
      <c r="AC96" s="43"/>
      <c r="AD96" s="43"/>
      <c r="AE96" s="43"/>
      <c r="AF96" s="43"/>
    </row>
    <row r="97" spans="1:32" ht="15">
      <c r="A97" s="53"/>
      <c r="B97" s="18"/>
      <c r="C97" s="18"/>
      <c r="D97" s="18"/>
      <c r="E97" s="18"/>
      <c r="F97" s="18"/>
      <c r="G97" s="22"/>
      <c r="H97" s="185"/>
      <c r="I97" s="22"/>
      <c r="J97" s="22"/>
      <c r="K97" s="94"/>
      <c r="L97" s="94"/>
      <c r="M97" s="112"/>
      <c r="N97" s="73"/>
      <c r="O97" s="114"/>
      <c r="P97" s="43"/>
      <c r="Q97" s="43"/>
      <c r="R97" s="43"/>
      <c r="S97" s="43"/>
      <c r="T97" s="43"/>
      <c r="U97" s="43"/>
      <c r="V97" s="43"/>
      <c r="W97" s="43"/>
      <c r="X97" s="43"/>
      <c r="Y97" s="43"/>
      <c r="Z97" s="43"/>
      <c r="AA97" s="43"/>
      <c r="AB97" s="43"/>
      <c r="AC97" s="43"/>
      <c r="AD97" s="43"/>
      <c r="AE97" s="43"/>
      <c r="AF97" s="43"/>
    </row>
    <row r="98" spans="1:32" ht="15">
      <c r="A98" s="53"/>
      <c r="B98" s="18"/>
      <c r="C98" s="18"/>
      <c r="D98" s="18"/>
      <c r="E98" s="18"/>
      <c r="F98" s="18"/>
      <c r="G98" s="22"/>
      <c r="H98" s="185"/>
      <c r="I98" s="22"/>
      <c r="J98" s="22"/>
      <c r="K98" s="94"/>
      <c r="L98" s="94"/>
      <c r="M98" s="112"/>
      <c r="N98" s="73"/>
      <c r="O98" s="114"/>
      <c r="P98" s="43"/>
      <c r="Q98" s="43"/>
      <c r="R98" s="43"/>
      <c r="S98" s="43"/>
      <c r="T98" s="43"/>
      <c r="U98" s="43"/>
      <c r="V98" s="43"/>
      <c r="W98" s="43"/>
      <c r="X98" s="43"/>
      <c r="Y98" s="43"/>
      <c r="Z98" s="43"/>
      <c r="AA98" s="43"/>
      <c r="AB98" s="43"/>
      <c r="AC98" s="43"/>
      <c r="AD98" s="43"/>
      <c r="AE98" s="43"/>
      <c r="AF98" s="43"/>
    </row>
    <row r="99" spans="1:32" ht="15">
      <c r="A99" s="53"/>
      <c r="B99" s="18"/>
      <c r="C99" s="18"/>
      <c r="D99" s="18"/>
      <c r="E99" s="18"/>
      <c r="F99" s="18"/>
      <c r="G99" s="22"/>
      <c r="H99" s="185"/>
      <c r="I99" s="22"/>
      <c r="J99" s="22"/>
      <c r="K99" s="94"/>
      <c r="L99" s="94"/>
      <c r="M99" s="112"/>
      <c r="N99" s="73"/>
      <c r="O99" s="114"/>
      <c r="P99" s="43"/>
      <c r="Q99" s="43"/>
      <c r="R99" s="43"/>
      <c r="S99" s="43"/>
      <c r="T99" s="43"/>
      <c r="U99" s="43"/>
      <c r="V99" s="43"/>
      <c r="W99" s="43"/>
      <c r="X99" s="43"/>
      <c r="Y99" s="43"/>
      <c r="Z99" s="43"/>
      <c r="AA99" s="43"/>
      <c r="AB99" s="43"/>
      <c r="AC99" s="43"/>
      <c r="AD99" s="43"/>
      <c r="AE99" s="43"/>
      <c r="AF99" s="43"/>
    </row>
    <row r="100" spans="1:32" ht="15">
      <c r="A100" s="53"/>
      <c r="B100" s="18"/>
      <c r="C100" s="18"/>
      <c r="D100" s="18"/>
      <c r="E100" s="18"/>
      <c r="F100" s="18"/>
      <c r="G100" s="22"/>
      <c r="H100" s="185"/>
      <c r="I100" s="22"/>
      <c r="J100" s="22"/>
      <c r="K100" s="94"/>
      <c r="L100" s="94"/>
      <c r="M100" s="112"/>
      <c r="N100" s="73"/>
      <c r="O100" s="114"/>
      <c r="P100" s="43"/>
      <c r="Q100" s="43"/>
      <c r="R100" s="43"/>
      <c r="S100" s="43"/>
      <c r="T100" s="43"/>
      <c r="U100" s="43"/>
      <c r="V100" s="43"/>
      <c r="W100" s="43"/>
      <c r="X100" s="43"/>
      <c r="Y100" s="43"/>
      <c r="Z100" s="43"/>
      <c r="AA100" s="43"/>
      <c r="AB100" s="43"/>
      <c r="AC100" s="43"/>
      <c r="AD100" s="43"/>
      <c r="AE100" s="43"/>
      <c r="AF100" s="43"/>
    </row>
    <row r="101" spans="1:32" ht="15">
      <c r="A101" s="53"/>
      <c r="B101" s="18"/>
      <c r="C101" s="18"/>
      <c r="D101" s="18"/>
      <c r="E101" s="18"/>
      <c r="F101" s="18"/>
      <c r="G101" s="22"/>
      <c r="H101" s="185"/>
      <c r="I101" s="22"/>
      <c r="J101" s="22"/>
      <c r="K101" s="94"/>
      <c r="L101" s="94"/>
      <c r="M101" s="112"/>
      <c r="N101" s="73"/>
      <c r="O101" s="114"/>
      <c r="P101" s="43"/>
      <c r="Q101" s="43"/>
      <c r="R101" s="43"/>
      <c r="S101" s="43"/>
      <c r="T101" s="43"/>
      <c r="U101" s="43"/>
      <c r="V101" s="43"/>
      <c r="W101" s="43"/>
      <c r="X101" s="43"/>
      <c r="Y101" s="43"/>
      <c r="Z101" s="43"/>
      <c r="AA101" s="43"/>
      <c r="AB101" s="43"/>
      <c r="AC101" s="43"/>
      <c r="AD101" s="43"/>
      <c r="AE101" s="43"/>
      <c r="AF101" s="43"/>
    </row>
    <row r="102" spans="1:32" ht="15">
      <c r="A102" s="53"/>
      <c r="B102" s="31"/>
      <c r="C102" s="31"/>
      <c r="D102" s="18"/>
      <c r="E102" s="18"/>
      <c r="F102" s="18"/>
      <c r="G102" s="21"/>
      <c r="H102" s="185"/>
      <c r="I102" s="22"/>
      <c r="J102" s="22"/>
      <c r="K102" s="43"/>
      <c r="L102" s="94"/>
      <c r="M102" s="88"/>
      <c r="N102" s="52"/>
      <c r="O102" s="115"/>
      <c r="P102" s="43"/>
      <c r="Q102" s="43"/>
      <c r="R102" s="43"/>
      <c r="S102" s="43"/>
      <c r="T102" s="43"/>
      <c r="U102" s="43"/>
      <c r="V102" s="43"/>
      <c r="W102" s="43"/>
      <c r="X102" s="43"/>
      <c r="Y102" s="43"/>
      <c r="Z102" s="43"/>
      <c r="AA102" s="43"/>
      <c r="AB102" s="43"/>
      <c r="AC102" s="43"/>
      <c r="AD102" s="43"/>
      <c r="AE102" s="43"/>
      <c r="AF102" s="43"/>
    </row>
    <row r="103" spans="1:32" ht="15">
      <c r="A103" s="53"/>
      <c r="B103" s="31"/>
      <c r="C103" s="31"/>
      <c r="D103" s="18"/>
      <c r="E103" s="18"/>
      <c r="F103" s="18"/>
      <c r="G103" s="29"/>
      <c r="H103" s="185"/>
      <c r="I103" s="35"/>
      <c r="J103" s="22"/>
      <c r="K103" s="94"/>
      <c r="L103" s="94"/>
      <c r="M103" s="88"/>
      <c r="N103" s="52"/>
      <c r="O103" s="43"/>
      <c r="P103" s="43"/>
      <c r="Q103" s="43"/>
      <c r="R103" s="43"/>
      <c r="S103" s="43"/>
      <c r="T103" s="43"/>
      <c r="U103" s="43"/>
      <c r="V103" s="43"/>
      <c r="W103" s="43"/>
      <c r="X103" s="43"/>
      <c r="Y103" s="43"/>
      <c r="Z103" s="43"/>
      <c r="AA103" s="43"/>
      <c r="AB103" s="43"/>
      <c r="AC103" s="43"/>
      <c r="AD103" s="43"/>
      <c r="AE103" s="43"/>
      <c r="AF103" s="43"/>
    </row>
    <row r="104" spans="1:32" ht="15">
      <c r="A104" s="55"/>
      <c r="B104" s="80"/>
      <c r="C104" s="80"/>
      <c r="D104" s="72"/>
      <c r="E104" s="72"/>
      <c r="F104" s="72"/>
      <c r="G104" s="17"/>
      <c r="H104" s="217"/>
      <c r="I104" s="94"/>
      <c r="J104" s="94"/>
      <c r="K104" s="94"/>
      <c r="L104" s="94"/>
      <c r="M104" s="88"/>
      <c r="N104" s="52"/>
      <c r="O104" s="43"/>
      <c r="P104" s="43"/>
      <c r="Q104" s="43"/>
      <c r="R104" s="43"/>
      <c r="S104" s="43"/>
      <c r="T104" s="43"/>
      <c r="U104" s="43"/>
      <c r="V104" s="43"/>
      <c r="W104" s="43"/>
      <c r="X104" s="43"/>
      <c r="Y104" s="43"/>
      <c r="Z104" s="43"/>
      <c r="AA104" s="43"/>
      <c r="AB104" s="43"/>
      <c r="AC104" s="43"/>
      <c r="AD104" s="43"/>
      <c r="AE104" s="43"/>
      <c r="AF104" s="43"/>
    </row>
    <row r="105" spans="1:32" ht="15">
      <c r="A105" s="55"/>
      <c r="B105" s="52"/>
      <c r="C105" s="52"/>
      <c r="D105" s="72"/>
      <c r="E105" s="72"/>
      <c r="F105" s="72"/>
      <c r="G105" s="17"/>
      <c r="H105" s="217"/>
      <c r="I105" s="94"/>
      <c r="J105" s="94"/>
      <c r="K105" s="94"/>
      <c r="L105" s="94"/>
      <c r="M105" s="88"/>
      <c r="N105" s="52"/>
      <c r="O105" s="43"/>
      <c r="P105" s="43"/>
      <c r="Q105" s="52"/>
      <c r="R105" s="43"/>
      <c r="S105" s="43"/>
      <c r="T105" s="43"/>
      <c r="U105" s="43"/>
      <c r="V105" s="43"/>
      <c r="W105" s="43"/>
      <c r="X105" s="43"/>
      <c r="Y105" s="43"/>
      <c r="Z105" s="43"/>
      <c r="AA105" s="43"/>
      <c r="AB105" s="43"/>
      <c r="AC105" s="43"/>
      <c r="AD105" s="43"/>
      <c r="AE105" s="43"/>
      <c r="AF105" s="43"/>
    </row>
    <row r="106" spans="1:32" ht="15">
      <c r="A106" s="55"/>
      <c r="B106" s="52"/>
      <c r="C106" s="52"/>
      <c r="D106" s="72"/>
      <c r="E106" s="72"/>
      <c r="F106" s="72"/>
      <c r="G106" s="17"/>
      <c r="H106" s="217"/>
      <c r="I106" s="94"/>
      <c r="J106" s="94"/>
      <c r="K106" s="94"/>
      <c r="L106" s="94"/>
      <c r="M106" s="88"/>
      <c r="N106" s="52"/>
      <c r="O106" s="43"/>
      <c r="P106" s="43"/>
      <c r="Q106" s="52"/>
      <c r="R106" s="52"/>
      <c r="S106" s="43"/>
      <c r="T106" s="43"/>
      <c r="U106" s="43"/>
      <c r="V106" s="43"/>
      <c r="W106" s="43"/>
      <c r="X106" s="43"/>
      <c r="Y106" s="43"/>
      <c r="Z106" s="43"/>
      <c r="AA106" s="43"/>
      <c r="AB106" s="43"/>
      <c r="AC106" s="43"/>
      <c r="AD106" s="43"/>
      <c r="AE106" s="43"/>
      <c r="AF106" s="43"/>
    </row>
    <row r="107" spans="1:32" ht="15">
      <c r="A107" s="55"/>
      <c r="B107" s="52"/>
      <c r="C107" s="52"/>
      <c r="D107" s="72"/>
      <c r="E107" s="72"/>
      <c r="F107" s="72"/>
      <c r="G107" s="17"/>
      <c r="H107" s="217"/>
      <c r="I107" s="94"/>
      <c r="J107" s="94"/>
      <c r="K107" s="94"/>
      <c r="L107" s="94"/>
      <c r="M107" s="88"/>
      <c r="N107" s="52"/>
      <c r="O107" s="43"/>
      <c r="P107" s="43"/>
      <c r="Q107" s="43"/>
      <c r="R107" s="43"/>
      <c r="S107" s="43"/>
      <c r="T107" s="43"/>
      <c r="U107" s="43"/>
      <c r="V107" s="43"/>
      <c r="W107" s="43"/>
      <c r="X107" s="43"/>
      <c r="Y107" s="43"/>
      <c r="Z107" s="43"/>
      <c r="AA107" s="43"/>
      <c r="AB107" s="43"/>
      <c r="AC107" s="43"/>
      <c r="AD107" s="43"/>
      <c r="AE107" s="43"/>
      <c r="AF107" s="43"/>
    </row>
    <row r="108" spans="1:32" ht="15">
      <c r="A108" s="55"/>
      <c r="B108" s="52"/>
      <c r="C108" s="52"/>
      <c r="D108" s="72"/>
      <c r="E108" s="72"/>
      <c r="F108" s="72"/>
      <c r="G108" s="17"/>
      <c r="H108" s="217"/>
      <c r="I108" s="94"/>
      <c r="J108" s="94"/>
      <c r="K108" s="94"/>
      <c r="L108" s="94"/>
      <c r="M108" s="88"/>
      <c r="N108" s="52"/>
      <c r="O108" s="43"/>
      <c r="P108" s="43"/>
      <c r="Q108" s="43"/>
      <c r="R108" s="43"/>
      <c r="S108" s="43"/>
      <c r="T108" s="43"/>
      <c r="U108" s="43"/>
      <c r="V108" s="43"/>
      <c r="W108" s="43"/>
      <c r="X108" s="43"/>
      <c r="Y108" s="43"/>
      <c r="Z108" s="43"/>
      <c r="AA108" s="43"/>
      <c r="AB108" s="43"/>
      <c r="AC108" s="43"/>
      <c r="AD108" s="43"/>
      <c r="AE108" s="43"/>
      <c r="AF108" s="43"/>
    </row>
    <row r="109" spans="1:32" ht="15">
      <c r="A109" s="55"/>
      <c r="B109" s="52"/>
      <c r="C109" s="52"/>
      <c r="D109" s="72"/>
      <c r="E109" s="72"/>
      <c r="F109" s="72"/>
      <c r="G109" s="55"/>
      <c r="H109" s="217"/>
      <c r="I109" s="94"/>
      <c r="J109" s="94"/>
      <c r="K109" s="94"/>
      <c r="L109" s="94"/>
      <c r="M109" s="88"/>
      <c r="N109" s="52"/>
      <c r="O109" s="43"/>
      <c r="P109" s="43"/>
      <c r="Q109" s="43"/>
      <c r="R109" s="43"/>
      <c r="S109" s="43"/>
      <c r="T109" s="43"/>
      <c r="U109" s="43"/>
      <c r="V109" s="43"/>
      <c r="W109" s="43"/>
      <c r="X109" s="43"/>
      <c r="Y109" s="43"/>
      <c r="Z109" s="43"/>
      <c r="AA109" s="43"/>
      <c r="AB109" s="43"/>
      <c r="AC109" s="43"/>
      <c r="AD109" s="43"/>
      <c r="AE109" s="43"/>
      <c r="AF109" s="43"/>
    </row>
    <row r="110" spans="1:32" ht="15">
      <c r="A110" s="55"/>
      <c r="B110" s="52"/>
      <c r="C110" s="52"/>
      <c r="D110" s="72"/>
      <c r="E110" s="72"/>
      <c r="F110" s="72"/>
      <c r="G110" s="55"/>
      <c r="H110" s="217"/>
      <c r="I110" s="94"/>
      <c r="J110" s="94"/>
      <c r="K110" s="94"/>
      <c r="L110" s="94"/>
      <c r="M110" s="88"/>
      <c r="N110" s="52"/>
      <c r="O110" s="43"/>
      <c r="P110" s="43"/>
      <c r="Q110" s="43"/>
      <c r="R110" s="43"/>
      <c r="S110" s="43"/>
      <c r="T110" s="43"/>
      <c r="U110" s="43"/>
      <c r="V110" s="43"/>
      <c r="W110" s="43"/>
      <c r="X110" s="43"/>
      <c r="Y110" s="43"/>
      <c r="Z110" s="43"/>
      <c r="AA110" s="43"/>
      <c r="AB110" s="43"/>
      <c r="AC110" s="43"/>
      <c r="AD110" s="43"/>
      <c r="AE110" s="43"/>
      <c r="AF110" s="43"/>
    </row>
    <row r="111" spans="1:32" ht="15">
      <c r="A111" s="55"/>
      <c r="B111" s="52"/>
      <c r="C111" s="52"/>
      <c r="D111" s="72"/>
      <c r="E111" s="72"/>
      <c r="F111" s="72"/>
      <c r="G111" s="55"/>
      <c r="H111" s="217"/>
      <c r="I111" s="94"/>
      <c r="J111" s="94"/>
      <c r="K111" s="94"/>
      <c r="L111" s="94"/>
      <c r="M111" s="88"/>
      <c r="N111" s="52"/>
      <c r="O111" s="43"/>
      <c r="P111" s="43"/>
      <c r="Q111" s="43"/>
      <c r="R111" s="43"/>
      <c r="S111" s="43"/>
      <c r="T111" s="43"/>
      <c r="U111" s="43"/>
      <c r="V111" s="43"/>
      <c r="W111" s="43"/>
      <c r="X111" s="43"/>
      <c r="Y111" s="43"/>
      <c r="Z111" s="43"/>
      <c r="AA111" s="43"/>
      <c r="AB111" s="43"/>
      <c r="AC111" s="43"/>
      <c r="AD111" s="43"/>
      <c r="AE111" s="43"/>
      <c r="AF111" s="43"/>
    </row>
    <row r="112" spans="1:32" ht="15">
      <c r="A112" s="55"/>
      <c r="B112" s="80"/>
      <c r="C112" s="80"/>
      <c r="D112" s="72"/>
      <c r="E112" s="72"/>
      <c r="F112" s="72"/>
      <c r="G112" s="17"/>
      <c r="H112" s="217"/>
      <c r="I112" s="94"/>
      <c r="J112" s="94"/>
      <c r="K112" s="94"/>
      <c r="L112" s="94"/>
      <c r="M112" s="116"/>
      <c r="N112" s="80"/>
      <c r="O112" s="80"/>
      <c r="P112" s="43"/>
      <c r="Q112" s="43"/>
      <c r="R112" s="43"/>
      <c r="S112" s="43"/>
      <c r="T112" s="43"/>
      <c r="U112" s="43"/>
      <c r="V112" s="43"/>
      <c r="W112" s="43"/>
      <c r="X112" s="43"/>
      <c r="Y112" s="43"/>
      <c r="Z112" s="43"/>
      <c r="AA112" s="43"/>
      <c r="AB112" s="43"/>
      <c r="AC112" s="43"/>
      <c r="AD112" s="43"/>
      <c r="AE112" s="43"/>
      <c r="AF112" s="43"/>
    </row>
    <row r="113" spans="1:32" ht="15">
      <c r="A113" s="55"/>
      <c r="B113" s="80"/>
      <c r="C113" s="80"/>
      <c r="D113" s="80"/>
      <c r="E113" s="80"/>
      <c r="F113" s="80"/>
      <c r="G113" s="73"/>
      <c r="H113" s="218"/>
      <c r="I113" s="73"/>
      <c r="J113" s="73"/>
      <c r="K113" s="80"/>
      <c r="L113" s="73"/>
      <c r="M113" s="116"/>
      <c r="N113" s="101"/>
      <c r="O113" s="80"/>
      <c r="P113" s="52"/>
      <c r="Q113" s="43"/>
      <c r="R113" s="43"/>
      <c r="S113" s="43"/>
      <c r="T113" s="43"/>
      <c r="U113" s="43"/>
      <c r="V113" s="43"/>
      <c r="W113" s="43"/>
      <c r="X113" s="43"/>
      <c r="Y113" s="43"/>
      <c r="Z113" s="43"/>
      <c r="AA113" s="43"/>
      <c r="AB113" s="43"/>
      <c r="AC113" s="43"/>
      <c r="AD113" s="43"/>
      <c r="AE113" s="43"/>
      <c r="AF113" s="43"/>
    </row>
    <row r="114" spans="1:32" ht="15">
      <c r="A114" s="43"/>
      <c r="B114" s="43"/>
      <c r="C114" s="43"/>
      <c r="D114" s="43"/>
      <c r="E114" s="43"/>
      <c r="F114" s="43"/>
      <c r="G114" s="43"/>
      <c r="H114" s="203"/>
      <c r="I114" s="43"/>
      <c r="J114" s="43"/>
      <c r="K114" s="43"/>
      <c r="L114" s="43"/>
      <c r="M114" s="44"/>
      <c r="N114" s="43"/>
      <c r="O114" s="43"/>
      <c r="P114" s="43"/>
      <c r="Q114" s="43"/>
      <c r="R114" s="43"/>
      <c r="S114" s="43"/>
      <c r="T114" s="43"/>
      <c r="U114" s="43"/>
      <c r="V114" s="43"/>
      <c r="W114" s="43"/>
      <c r="X114" s="43"/>
      <c r="Y114" s="43"/>
      <c r="Z114" s="43"/>
      <c r="AA114" s="43"/>
      <c r="AB114" s="43"/>
      <c r="AC114" s="43"/>
      <c r="AD114" s="43"/>
      <c r="AE114" s="43"/>
      <c r="AF114" s="43"/>
    </row>
    <row r="115" spans="1:32" ht="15">
      <c r="A115" s="43"/>
      <c r="B115" s="101"/>
      <c r="C115" s="101"/>
      <c r="D115" s="43"/>
      <c r="E115" s="43"/>
      <c r="F115" s="43"/>
      <c r="G115" s="43"/>
      <c r="H115" s="203"/>
      <c r="I115" s="43"/>
      <c r="J115" s="43"/>
      <c r="K115" s="43"/>
      <c r="L115" s="43"/>
      <c r="M115" s="44"/>
      <c r="N115" s="43"/>
      <c r="O115" s="43"/>
      <c r="P115" s="43"/>
      <c r="Q115" s="43"/>
      <c r="R115" s="43"/>
      <c r="S115" s="43"/>
      <c r="T115" s="43"/>
      <c r="U115" s="43"/>
      <c r="V115" s="43"/>
      <c r="W115" s="43"/>
      <c r="X115" s="43"/>
      <c r="Y115" s="43"/>
      <c r="Z115" s="43"/>
      <c r="AA115" s="43"/>
      <c r="AB115" s="43"/>
      <c r="AC115" s="43"/>
      <c r="AD115" s="43"/>
      <c r="AE115" s="43"/>
      <c r="AF115" s="43"/>
    </row>
    <row r="116" spans="1:32" ht="15">
      <c r="A116" s="43"/>
      <c r="B116" s="43"/>
      <c r="C116" s="43"/>
      <c r="D116" s="43"/>
      <c r="E116" s="43"/>
      <c r="F116" s="43"/>
      <c r="G116" s="43"/>
      <c r="H116" s="203"/>
      <c r="I116" s="43"/>
      <c r="J116" s="43"/>
      <c r="K116" s="43"/>
      <c r="L116" s="43"/>
      <c r="M116" s="44"/>
      <c r="N116" s="43"/>
      <c r="O116" s="43"/>
      <c r="P116" s="43"/>
      <c r="Q116" s="43"/>
      <c r="R116" s="43"/>
      <c r="S116" s="43"/>
      <c r="T116" s="43"/>
      <c r="U116" s="43"/>
      <c r="V116" s="43"/>
      <c r="W116" s="43"/>
      <c r="X116" s="43"/>
      <c r="Y116" s="43"/>
      <c r="Z116" s="43"/>
      <c r="AA116" s="43"/>
      <c r="AB116" s="43"/>
      <c r="AC116" s="43"/>
      <c r="AD116" s="43"/>
      <c r="AE116" s="43"/>
      <c r="AF116" s="43"/>
    </row>
    <row r="117" spans="1:32" ht="23.25">
      <c r="A117" s="117"/>
      <c r="B117" s="26"/>
      <c r="C117" s="26"/>
      <c r="D117" s="26"/>
      <c r="E117" s="26"/>
      <c r="F117" s="26"/>
      <c r="G117" s="26"/>
      <c r="H117" s="219"/>
      <c r="I117" s="26"/>
      <c r="J117" s="26"/>
      <c r="K117" s="26"/>
      <c r="L117" s="43"/>
      <c r="M117" s="44"/>
      <c r="N117" s="43"/>
      <c r="O117" s="43"/>
      <c r="P117" s="43"/>
      <c r="Q117" s="43"/>
      <c r="R117" s="43"/>
      <c r="S117" s="43"/>
      <c r="T117" s="43"/>
      <c r="U117" s="43"/>
      <c r="V117" s="43"/>
      <c r="W117" s="43"/>
      <c r="X117" s="43"/>
      <c r="Y117" s="43"/>
      <c r="Z117" s="43"/>
      <c r="AA117" s="43"/>
      <c r="AB117" s="43"/>
      <c r="AC117" s="43"/>
      <c r="AD117" s="43"/>
      <c r="AE117" s="43"/>
      <c r="AF117" s="43"/>
    </row>
    <row r="118" spans="1:32" ht="23.25">
      <c r="A118" s="118"/>
      <c r="B118" s="119"/>
      <c r="C118" s="119"/>
      <c r="D118" s="119"/>
      <c r="E118" s="119"/>
      <c r="F118" s="119"/>
      <c r="G118" s="119"/>
      <c r="H118" s="220"/>
      <c r="I118" s="119"/>
      <c r="J118" s="119"/>
      <c r="K118" s="119"/>
      <c r="L118" s="119"/>
      <c r="M118" s="120"/>
      <c r="N118" s="119"/>
      <c r="O118" s="119"/>
      <c r="P118" s="119"/>
      <c r="Q118" s="119"/>
      <c r="R118" s="119"/>
      <c r="S118" s="119"/>
      <c r="T118" s="119"/>
      <c r="U118" s="119"/>
      <c r="V118" s="119"/>
      <c r="W118" s="119"/>
      <c r="X118" s="119"/>
      <c r="Y118" s="119"/>
      <c r="Z118" s="119"/>
      <c r="AA118" s="119"/>
      <c r="AB118" s="119"/>
      <c r="AC118" s="119"/>
      <c r="AD118" s="119"/>
      <c r="AE118" s="119"/>
      <c r="AF118" s="119"/>
    </row>
    <row r="119" spans="1:32" ht="15">
      <c r="A119" s="94"/>
      <c r="B119" s="43"/>
      <c r="C119" s="43"/>
      <c r="D119" s="43"/>
      <c r="E119" s="43"/>
      <c r="F119" s="43"/>
      <c r="G119" s="43"/>
      <c r="H119" s="203"/>
      <c r="I119" s="43"/>
      <c r="J119" s="43"/>
      <c r="K119" s="43"/>
      <c r="L119" s="43"/>
      <c r="M119" s="44"/>
      <c r="N119" s="43"/>
      <c r="O119" s="43"/>
      <c r="P119" s="43"/>
      <c r="Q119" s="43"/>
      <c r="R119" s="43"/>
      <c r="S119" s="43"/>
      <c r="T119" s="43"/>
      <c r="U119" s="43"/>
      <c r="V119" s="43"/>
      <c r="W119" s="43"/>
      <c r="X119" s="43"/>
      <c r="Y119" s="43"/>
      <c r="Z119" s="43"/>
      <c r="AA119" s="43"/>
      <c r="AB119" s="43"/>
      <c r="AC119" s="43"/>
      <c r="AD119" s="43"/>
      <c r="AE119" s="43"/>
      <c r="AF119" s="43"/>
    </row>
    <row r="120" spans="1:32" ht="15">
      <c r="A120" s="94"/>
      <c r="B120" s="73"/>
      <c r="C120" s="73"/>
      <c r="D120" s="94"/>
      <c r="E120" s="94"/>
      <c r="F120" s="94"/>
      <c r="G120" s="73"/>
      <c r="H120" s="220"/>
      <c r="I120" s="73"/>
      <c r="J120" s="73"/>
      <c r="K120" s="73"/>
      <c r="L120" s="73"/>
      <c r="M120" s="116"/>
      <c r="N120" s="94"/>
      <c r="O120" s="73"/>
      <c r="P120" s="1071"/>
      <c r="Q120" s="1032"/>
      <c r="R120" s="43"/>
      <c r="S120" s="43"/>
      <c r="T120" s="43"/>
      <c r="U120" s="43"/>
      <c r="V120" s="43"/>
      <c r="W120" s="43"/>
      <c r="X120" s="43"/>
      <c r="Y120" s="43"/>
      <c r="Z120" s="43"/>
      <c r="AA120" s="43"/>
      <c r="AB120" s="43"/>
      <c r="AC120" s="43"/>
      <c r="AD120" s="43"/>
      <c r="AE120" s="43"/>
      <c r="AF120" s="43"/>
    </row>
    <row r="121" spans="1:32" ht="15">
      <c r="A121" s="91"/>
      <c r="B121" s="101"/>
      <c r="C121" s="101"/>
      <c r="D121" s="101"/>
      <c r="E121" s="101"/>
      <c r="F121" s="101"/>
      <c r="G121" s="93"/>
      <c r="H121" s="221"/>
      <c r="I121" s="94"/>
      <c r="J121" s="94"/>
      <c r="K121" s="101"/>
      <c r="L121" s="94"/>
      <c r="M121" s="116"/>
      <c r="N121" s="80"/>
      <c r="O121" s="121"/>
      <c r="P121" s="1032"/>
      <c r="Q121" s="1032"/>
      <c r="R121" s="101"/>
      <c r="S121" s="101"/>
      <c r="T121" s="101"/>
      <c r="U121" s="101"/>
      <c r="V121" s="101"/>
      <c r="W121" s="101"/>
      <c r="X121" s="101"/>
      <c r="Y121" s="101"/>
      <c r="Z121" s="101"/>
      <c r="AA121" s="101"/>
      <c r="AB121" s="101"/>
      <c r="AC121" s="101"/>
      <c r="AD121" s="101"/>
      <c r="AE121" s="101"/>
      <c r="AF121" s="101"/>
    </row>
    <row r="122" spans="1:32" ht="15">
      <c r="A122" s="43"/>
      <c r="B122" s="43"/>
      <c r="C122" s="43"/>
      <c r="D122" s="43"/>
      <c r="E122" s="43"/>
      <c r="F122" s="43"/>
      <c r="G122" s="43"/>
      <c r="H122" s="203"/>
      <c r="I122" s="43"/>
      <c r="J122" s="43"/>
      <c r="K122" s="43"/>
      <c r="L122" s="43"/>
      <c r="M122" s="44"/>
      <c r="N122" s="43"/>
      <c r="O122" s="43"/>
      <c r="P122" s="43"/>
      <c r="Q122" s="43"/>
      <c r="R122" s="43"/>
      <c r="S122" s="43"/>
      <c r="T122" s="43"/>
      <c r="U122" s="43"/>
      <c r="V122" s="43"/>
      <c r="W122" s="43"/>
      <c r="X122" s="43"/>
      <c r="Y122" s="43"/>
      <c r="Z122" s="43"/>
      <c r="AA122" s="43"/>
      <c r="AB122" s="43"/>
      <c r="AC122" s="43"/>
      <c r="AD122" s="43"/>
      <c r="AE122" s="43"/>
      <c r="AF122" s="43"/>
    </row>
    <row r="123" spans="1:32" ht="34.5" customHeight="1">
      <c r="A123" s="119"/>
      <c r="B123" s="119"/>
      <c r="C123" s="119"/>
      <c r="D123" s="119"/>
      <c r="E123" s="119"/>
      <c r="F123" s="119"/>
      <c r="G123" s="119"/>
      <c r="H123" s="220"/>
      <c r="I123" s="119"/>
      <c r="J123" s="119"/>
      <c r="K123" s="119"/>
      <c r="L123" s="119"/>
      <c r="M123" s="120"/>
      <c r="N123" s="119"/>
      <c r="O123" s="119"/>
      <c r="P123" s="119"/>
      <c r="Q123" s="119"/>
      <c r="R123" s="119"/>
      <c r="S123" s="119"/>
      <c r="T123" s="119"/>
      <c r="U123" s="119"/>
      <c r="V123" s="119"/>
      <c r="W123" s="119"/>
      <c r="X123" s="119"/>
      <c r="Y123" s="119"/>
      <c r="Z123" s="119"/>
      <c r="AA123" s="119"/>
      <c r="AB123" s="119"/>
      <c r="AC123" s="119"/>
      <c r="AD123" s="119"/>
      <c r="AE123" s="119"/>
      <c r="AF123" s="119"/>
    </row>
    <row r="124" spans="1:32" ht="15">
      <c r="A124" s="94"/>
      <c r="B124" s="43"/>
      <c r="C124" s="43"/>
      <c r="D124" s="43"/>
      <c r="E124" s="43"/>
      <c r="F124" s="43"/>
      <c r="G124" s="43"/>
      <c r="H124" s="203"/>
      <c r="I124" s="52"/>
      <c r="J124" s="52"/>
      <c r="K124" s="43"/>
      <c r="L124" s="43"/>
      <c r="M124" s="44"/>
      <c r="N124" s="43"/>
      <c r="O124" s="43"/>
      <c r="P124" s="43"/>
      <c r="Q124" s="43"/>
      <c r="R124" s="43"/>
      <c r="S124" s="43"/>
      <c r="T124" s="43"/>
      <c r="U124" s="43"/>
      <c r="V124" s="43"/>
      <c r="W124" s="43"/>
      <c r="X124" s="43"/>
      <c r="Y124" s="43"/>
      <c r="Z124" s="43"/>
      <c r="AA124" s="43"/>
      <c r="AB124" s="43"/>
      <c r="AC124" s="43"/>
      <c r="AD124" s="43"/>
      <c r="AE124" s="43"/>
      <c r="AF124" s="43"/>
    </row>
    <row r="125" spans="1:32" ht="15">
      <c r="A125" s="43"/>
      <c r="B125" s="52"/>
      <c r="C125" s="52"/>
      <c r="D125" s="43"/>
      <c r="E125" s="43"/>
      <c r="F125" s="43"/>
      <c r="G125" s="43"/>
      <c r="H125" s="203"/>
      <c r="I125" s="122"/>
      <c r="J125" s="122"/>
      <c r="K125" s="73"/>
      <c r="L125" s="43"/>
      <c r="M125" s="44"/>
      <c r="N125" s="43"/>
      <c r="O125" s="43"/>
      <c r="P125" s="43"/>
      <c r="Q125" s="43"/>
      <c r="R125" s="43"/>
      <c r="S125" s="43"/>
      <c r="T125" s="43"/>
      <c r="U125" s="43"/>
      <c r="V125" s="43"/>
      <c r="W125" s="43"/>
      <c r="X125" s="43"/>
      <c r="Y125" s="43"/>
      <c r="Z125" s="43"/>
      <c r="AA125" s="43"/>
      <c r="AB125" s="43"/>
      <c r="AC125" s="43"/>
      <c r="AD125" s="43"/>
      <c r="AE125" s="43"/>
      <c r="AF125" s="43"/>
    </row>
    <row r="126" spans="1:32" ht="15">
      <c r="A126" s="43"/>
      <c r="B126" s="52"/>
      <c r="C126" s="52"/>
      <c r="D126" s="43"/>
      <c r="E126" s="43"/>
      <c r="F126" s="43"/>
      <c r="G126" s="43"/>
      <c r="H126" s="203"/>
      <c r="I126" s="43"/>
      <c r="J126" s="43"/>
      <c r="K126" s="43"/>
      <c r="L126" s="43"/>
      <c r="M126" s="44"/>
      <c r="N126" s="43"/>
      <c r="O126" s="43"/>
      <c r="P126" s="43"/>
      <c r="Q126" s="43"/>
      <c r="R126" s="43"/>
      <c r="S126" s="43"/>
      <c r="T126" s="43"/>
      <c r="U126" s="43"/>
      <c r="V126" s="43"/>
      <c r="W126" s="43"/>
      <c r="X126" s="43"/>
      <c r="Y126" s="43"/>
      <c r="Z126" s="43"/>
      <c r="AA126" s="43"/>
      <c r="AB126" s="43"/>
      <c r="AC126" s="43"/>
      <c r="AD126" s="43"/>
      <c r="AE126" s="43"/>
      <c r="AF126" s="43"/>
    </row>
    <row r="127" spans="1:32" ht="15">
      <c r="A127" s="43"/>
      <c r="B127" s="52"/>
      <c r="C127" s="52"/>
      <c r="D127" s="43"/>
      <c r="E127" s="43"/>
      <c r="F127" s="43"/>
      <c r="G127" s="52"/>
      <c r="H127" s="203"/>
      <c r="I127" s="52"/>
      <c r="J127" s="43"/>
      <c r="K127" s="43"/>
      <c r="L127" s="43"/>
      <c r="M127" s="44"/>
      <c r="N127" s="43"/>
      <c r="O127" s="43"/>
      <c r="P127" s="43"/>
      <c r="Q127" s="43"/>
      <c r="R127" s="43"/>
      <c r="S127" s="43"/>
      <c r="T127" s="43"/>
      <c r="U127" s="43"/>
      <c r="V127" s="43"/>
      <c r="W127" s="43"/>
      <c r="X127" s="43"/>
      <c r="Y127" s="43"/>
      <c r="Z127" s="43"/>
      <c r="AA127" s="43"/>
      <c r="AB127" s="43"/>
      <c r="AC127" s="43"/>
      <c r="AD127" s="43"/>
      <c r="AE127" s="43"/>
      <c r="AF127" s="43"/>
    </row>
    <row r="128" spans="1:32" ht="15">
      <c r="A128" s="43"/>
      <c r="B128" s="52"/>
      <c r="C128" s="52"/>
      <c r="D128" s="52"/>
      <c r="E128" s="52"/>
      <c r="F128" s="52"/>
      <c r="G128" s="43"/>
      <c r="H128" s="222"/>
      <c r="I128" s="43"/>
      <c r="J128" s="43"/>
      <c r="K128" s="43"/>
      <c r="L128" s="43"/>
      <c r="M128" s="44"/>
      <c r="N128" s="43"/>
      <c r="O128" s="43"/>
      <c r="P128" s="43"/>
      <c r="Q128" s="43"/>
      <c r="R128" s="43"/>
      <c r="S128" s="43"/>
      <c r="T128" s="43"/>
      <c r="U128" s="43"/>
      <c r="V128" s="43"/>
      <c r="W128" s="43"/>
      <c r="X128" s="43"/>
      <c r="Y128" s="43"/>
      <c r="Z128" s="43"/>
      <c r="AA128" s="43"/>
      <c r="AB128" s="43"/>
      <c r="AC128" s="43"/>
      <c r="AD128" s="43"/>
      <c r="AE128" s="43"/>
      <c r="AF128" s="43"/>
    </row>
    <row r="129" spans="1:32" ht="14.25" customHeight="1">
      <c r="A129" s="43"/>
      <c r="B129" s="52"/>
      <c r="C129" s="52"/>
      <c r="D129" s="43"/>
      <c r="E129" s="43"/>
      <c r="F129" s="43"/>
      <c r="G129" s="43"/>
      <c r="H129" s="203"/>
      <c r="I129" s="52"/>
      <c r="J129" s="90"/>
      <c r="K129" s="43"/>
      <c r="L129" s="43"/>
      <c r="M129" s="44"/>
      <c r="N129" s="43"/>
      <c r="O129" s="43"/>
      <c r="P129" s="43"/>
      <c r="Q129" s="43"/>
      <c r="R129" s="43"/>
      <c r="S129" s="43"/>
      <c r="T129" s="43"/>
      <c r="U129" s="43"/>
      <c r="V129" s="43"/>
      <c r="W129" s="43"/>
      <c r="X129" s="43"/>
      <c r="Y129" s="43"/>
      <c r="Z129" s="43"/>
      <c r="AA129" s="43"/>
      <c r="AB129" s="43"/>
      <c r="AC129" s="43"/>
      <c r="AD129" s="43"/>
      <c r="AE129" s="43"/>
      <c r="AF129" s="43"/>
    </row>
    <row r="130" spans="1:32" ht="14.25" customHeight="1">
      <c r="A130" s="43"/>
      <c r="B130" s="52"/>
      <c r="C130" s="52"/>
      <c r="D130" s="43"/>
      <c r="E130" s="43"/>
      <c r="F130" s="43"/>
      <c r="G130" s="43"/>
      <c r="H130" s="203"/>
      <c r="I130" s="52"/>
      <c r="J130" s="43"/>
      <c r="K130" s="43"/>
      <c r="L130" s="43"/>
      <c r="M130" s="44"/>
      <c r="N130" s="43"/>
      <c r="O130" s="43"/>
      <c r="P130" s="43"/>
      <c r="Q130" s="43"/>
      <c r="R130" s="43"/>
      <c r="S130" s="43"/>
      <c r="T130" s="43"/>
      <c r="U130" s="43"/>
      <c r="V130" s="43"/>
      <c r="W130" s="43"/>
      <c r="X130" s="43"/>
      <c r="Y130" s="43"/>
      <c r="Z130" s="43"/>
      <c r="AA130" s="43"/>
      <c r="AB130" s="43"/>
      <c r="AC130" s="43"/>
      <c r="AD130" s="43"/>
      <c r="AE130" s="43"/>
      <c r="AF130" s="43"/>
    </row>
    <row r="131" spans="1:32" ht="14.25" customHeight="1">
      <c r="A131" s="43"/>
      <c r="B131" s="52"/>
      <c r="C131" s="52"/>
      <c r="D131" s="90"/>
      <c r="E131" s="90"/>
      <c r="F131" s="90"/>
      <c r="G131" s="43"/>
      <c r="H131" s="223"/>
      <c r="I131" s="52"/>
      <c r="J131" s="43"/>
      <c r="K131" s="43"/>
      <c r="L131" s="43"/>
      <c r="M131" s="44"/>
      <c r="N131" s="43"/>
      <c r="O131" s="43"/>
      <c r="P131" s="43"/>
      <c r="Q131" s="43"/>
      <c r="R131" s="43"/>
      <c r="S131" s="43"/>
      <c r="T131" s="43"/>
      <c r="U131" s="43"/>
      <c r="V131" s="43"/>
      <c r="W131" s="43"/>
      <c r="X131" s="43"/>
      <c r="Y131" s="43"/>
      <c r="Z131" s="43"/>
      <c r="AA131" s="43"/>
      <c r="AB131" s="43"/>
      <c r="AC131" s="43"/>
      <c r="AD131" s="43"/>
      <c r="AE131" s="43"/>
      <c r="AF131" s="43"/>
    </row>
    <row r="132" spans="1:32" ht="14.25" customHeight="1">
      <c r="A132" s="43"/>
      <c r="B132" s="52"/>
      <c r="C132" s="52"/>
      <c r="D132" s="52"/>
      <c r="E132" s="52"/>
      <c r="F132" s="52"/>
      <c r="G132" s="43"/>
      <c r="H132" s="222"/>
      <c r="I132" s="43"/>
      <c r="J132" s="43"/>
      <c r="K132" s="43"/>
      <c r="L132" s="43"/>
      <c r="M132" s="44"/>
      <c r="N132" s="43"/>
      <c r="O132" s="43"/>
      <c r="P132" s="43"/>
      <c r="Q132" s="43"/>
      <c r="R132" s="43"/>
      <c r="S132" s="43"/>
      <c r="T132" s="43"/>
      <c r="U132" s="43"/>
      <c r="V132" s="43"/>
      <c r="W132" s="43"/>
      <c r="X132" s="43"/>
      <c r="Y132" s="43"/>
      <c r="Z132" s="43"/>
      <c r="AA132" s="43"/>
      <c r="AB132" s="43"/>
      <c r="AC132" s="43"/>
      <c r="AD132" s="43"/>
      <c r="AE132" s="43"/>
      <c r="AF132" s="43"/>
    </row>
    <row r="133" spans="1:32" ht="14.25" customHeight="1">
      <c r="A133" s="43"/>
      <c r="B133" s="52"/>
      <c r="C133" s="52"/>
      <c r="D133" s="43"/>
      <c r="E133" s="43"/>
      <c r="F133" s="43"/>
      <c r="G133" s="43"/>
      <c r="H133" s="203"/>
      <c r="I133" s="43"/>
      <c r="J133" s="43"/>
      <c r="K133" s="43"/>
      <c r="L133" s="43"/>
      <c r="M133" s="44"/>
      <c r="N133" s="43"/>
      <c r="O133" s="43"/>
      <c r="P133" s="43"/>
      <c r="Q133" s="43"/>
      <c r="R133" s="43"/>
      <c r="S133" s="43"/>
      <c r="T133" s="43"/>
      <c r="U133" s="43"/>
      <c r="V133" s="43"/>
      <c r="W133" s="43"/>
      <c r="X133" s="43"/>
      <c r="Y133" s="43"/>
      <c r="Z133" s="43"/>
      <c r="AA133" s="43"/>
      <c r="AB133" s="43"/>
      <c r="AC133" s="43"/>
      <c r="AD133" s="43"/>
      <c r="AE133" s="43"/>
      <c r="AF133" s="43"/>
    </row>
    <row r="134" spans="1:32" ht="14.25" customHeight="1">
      <c r="A134" s="43"/>
      <c r="B134" s="52"/>
      <c r="C134" s="52"/>
      <c r="D134" s="43"/>
      <c r="E134" s="43"/>
      <c r="F134" s="43"/>
      <c r="G134" s="43"/>
      <c r="H134" s="203"/>
      <c r="I134" s="43"/>
      <c r="J134" s="43"/>
      <c r="K134" s="43"/>
      <c r="L134" s="43"/>
      <c r="M134" s="44"/>
      <c r="N134" s="43"/>
      <c r="O134" s="43"/>
      <c r="P134" s="43"/>
      <c r="Q134" s="43"/>
      <c r="R134" s="43"/>
      <c r="S134" s="43"/>
      <c r="T134" s="43"/>
      <c r="U134" s="43"/>
      <c r="V134" s="43"/>
      <c r="W134" s="43"/>
      <c r="X134" s="43"/>
      <c r="Y134" s="43"/>
      <c r="Z134" s="43"/>
      <c r="AA134" s="43"/>
      <c r="AB134" s="43"/>
      <c r="AC134" s="43"/>
      <c r="AD134" s="43"/>
      <c r="AE134" s="43"/>
      <c r="AF134" s="43"/>
    </row>
    <row r="135" spans="1:32" ht="14.25" customHeight="1">
      <c r="A135" s="43"/>
      <c r="B135" s="52"/>
      <c r="C135" s="52"/>
      <c r="D135" s="43"/>
      <c r="E135" s="43"/>
      <c r="F135" s="43"/>
      <c r="G135" s="43"/>
      <c r="H135" s="203"/>
      <c r="I135" s="43"/>
      <c r="J135" s="43"/>
      <c r="K135" s="43"/>
      <c r="L135" s="43"/>
      <c r="M135" s="44"/>
      <c r="N135" s="43"/>
      <c r="O135" s="43"/>
      <c r="P135" s="43"/>
      <c r="Q135" s="43"/>
      <c r="R135" s="43"/>
      <c r="S135" s="43"/>
      <c r="T135" s="43"/>
      <c r="U135" s="43"/>
      <c r="V135" s="43"/>
      <c r="W135" s="43"/>
      <c r="X135" s="43"/>
      <c r="Y135" s="43"/>
      <c r="Z135" s="43"/>
      <c r="AA135" s="43"/>
      <c r="AB135" s="43"/>
      <c r="AC135" s="43"/>
      <c r="AD135" s="43"/>
      <c r="AE135" s="43"/>
      <c r="AF135" s="43"/>
    </row>
    <row r="136" spans="1:32" ht="15">
      <c r="A136" s="43"/>
      <c r="B136" s="52"/>
      <c r="C136" s="52"/>
      <c r="D136" s="52"/>
      <c r="E136" s="52"/>
      <c r="F136" s="52"/>
      <c r="G136" s="43"/>
      <c r="H136" s="222"/>
      <c r="I136" s="43"/>
      <c r="J136" s="43"/>
      <c r="K136" s="43"/>
      <c r="L136" s="43"/>
      <c r="M136" s="44"/>
      <c r="N136" s="43"/>
      <c r="O136" s="43"/>
      <c r="P136" s="43"/>
      <c r="Q136" s="43"/>
      <c r="R136" s="43"/>
      <c r="S136" s="43"/>
      <c r="T136" s="43"/>
      <c r="U136" s="43"/>
      <c r="V136" s="43"/>
      <c r="W136" s="43"/>
      <c r="X136" s="43"/>
      <c r="Y136" s="43"/>
      <c r="Z136" s="43"/>
      <c r="AA136" s="43"/>
      <c r="AB136" s="43"/>
      <c r="AC136" s="43"/>
      <c r="AD136" s="43"/>
      <c r="AE136" s="43"/>
      <c r="AF136" s="43"/>
    </row>
    <row r="137" spans="1:32" ht="14.25" customHeight="1">
      <c r="A137" s="43"/>
      <c r="B137" s="52"/>
      <c r="C137" s="52"/>
      <c r="D137" s="43"/>
      <c r="E137" s="43"/>
      <c r="F137" s="43"/>
      <c r="G137" s="43"/>
      <c r="H137" s="203"/>
      <c r="I137" s="43"/>
      <c r="J137" s="43"/>
      <c r="K137" s="43"/>
      <c r="L137" s="43"/>
      <c r="M137" s="44"/>
      <c r="N137" s="43"/>
      <c r="O137" s="43"/>
      <c r="P137" s="43"/>
      <c r="Q137" s="43"/>
      <c r="R137" s="43"/>
      <c r="S137" s="43"/>
      <c r="T137" s="43"/>
      <c r="U137" s="43"/>
      <c r="V137" s="43"/>
      <c r="W137" s="43"/>
      <c r="X137" s="43"/>
      <c r="Y137" s="43"/>
      <c r="Z137" s="43"/>
      <c r="AA137" s="43"/>
      <c r="AB137" s="43"/>
      <c r="AC137" s="43"/>
      <c r="AD137" s="43"/>
      <c r="AE137" s="43"/>
      <c r="AF137" s="43"/>
    </row>
    <row r="138" spans="1:32" ht="15">
      <c r="A138" s="43"/>
      <c r="B138" s="43"/>
      <c r="C138" s="43"/>
      <c r="D138" s="43"/>
      <c r="E138" s="43"/>
      <c r="F138" s="43"/>
      <c r="G138" s="43"/>
      <c r="H138" s="203"/>
      <c r="I138" s="43"/>
      <c r="J138" s="43"/>
      <c r="K138" s="43"/>
      <c r="L138" s="43"/>
      <c r="M138" s="44"/>
      <c r="N138" s="43"/>
      <c r="O138" s="43"/>
      <c r="P138" s="43"/>
      <c r="Q138" s="43"/>
      <c r="R138" s="43"/>
      <c r="S138" s="43"/>
      <c r="T138" s="43"/>
      <c r="U138" s="43"/>
      <c r="V138" s="43"/>
      <c r="W138" s="43"/>
      <c r="X138" s="43"/>
      <c r="Y138" s="43"/>
      <c r="Z138" s="43"/>
      <c r="AA138" s="43"/>
      <c r="AB138" s="43"/>
      <c r="AC138" s="43"/>
      <c r="AD138" s="43"/>
      <c r="AE138" s="43"/>
      <c r="AF138" s="43"/>
    </row>
    <row r="139" spans="1:32" ht="15">
      <c r="A139" s="43"/>
      <c r="B139" s="43"/>
      <c r="C139" s="43"/>
      <c r="D139" s="43"/>
      <c r="E139" s="43"/>
      <c r="F139" s="43"/>
      <c r="G139" s="43"/>
      <c r="H139" s="203"/>
      <c r="I139" s="43"/>
      <c r="J139" s="43"/>
      <c r="K139" s="43"/>
      <c r="L139" s="43"/>
      <c r="M139" s="44"/>
      <c r="N139" s="43"/>
      <c r="O139" s="43"/>
      <c r="P139" s="43"/>
      <c r="Q139" s="43"/>
      <c r="R139" s="43"/>
      <c r="S139" s="43"/>
      <c r="T139" s="43"/>
      <c r="U139" s="43"/>
      <c r="V139" s="43"/>
      <c r="W139" s="43"/>
      <c r="X139" s="43"/>
      <c r="Y139" s="43"/>
      <c r="Z139" s="43"/>
      <c r="AA139" s="43"/>
      <c r="AB139" s="43"/>
      <c r="AC139" s="43"/>
      <c r="AD139" s="43"/>
      <c r="AE139" s="43"/>
      <c r="AF139" s="43"/>
    </row>
    <row r="140" spans="1:32" ht="15">
      <c r="A140" s="43"/>
      <c r="B140" s="43"/>
      <c r="C140" s="43"/>
      <c r="D140" s="43"/>
      <c r="E140" s="43"/>
      <c r="F140" s="43"/>
      <c r="G140" s="43"/>
      <c r="H140" s="203"/>
      <c r="I140" s="43"/>
      <c r="J140" s="43"/>
      <c r="K140" s="43"/>
      <c r="L140" s="43"/>
      <c r="M140" s="44"/>
      <c r="N140" s="43"/>
      <c r="O140" s="43"/>
      <c r="P140" s="43"/>
      <c r="Q140" s="43"/>
      <c r="R140" s="43"/>
      <c r="S140" s="43"/>
      <c r="T140" s="43"/>
      <c r="U140" s="43"/>
      <c r="V140" s="43"/>
      <c r="W140" s="43"/>
      <c r="X140" s="43"/>
      <c r="Y140" s="43"/>
      <c r="Z140" s="43"/>
      <c r="AA140" s="43"/>
      <c r="AB140" s="43"/>
      <c r="AC140" s="43"/>
      <c r="AD140" s="43"/>
      <c r="AE140" s="43"/>
      <c r="AF140" s="43"/>
    </row>
    <row r="141" spans="1:32" ht="18">
      <c r="A141" s="94"/>
      <c r="B141" s="80"/>
      <c r="C141" s="80"/>
      <c r="D141" s="18"/>
      <c r="E141" s="18"/>
      <c r="F141" s="18"/>
      <c r="G141" s="52"/>
      <c r="H141" s="185"/>
      <c r="I141" s="73"/>
      <c r="J141" s="52"/>
      <c r="K141" s="97"/>
      <c r="L141" s="94"/>
      <c r="M141" s="88"/>
      <c r="N141" s="43"/>
      <c r="O141" s="123"/>
      <c r="P141" s="43"/>
      <c r="Q141" s="43"/>
      <c r="R141" s="43"/>
      <c r="S141" s="43"/>
      <c r="T141" s="43"/>
      <c r="U141" s="43"/>
      <c r="V141" s="43"/>
      <c r="W141" s="43"/>
      <c r="X141" s="43"/>
      <c r="Y141" s="43"/>
      <c r="Z141" s="43"/>
      <c r="AA141" s="43"/>
      <c r="AB141" s="43"/>
      <c r="AC141" s="43"/>
      <c r="AD141" s="43"/>
      <c r="AE141" s="43"/>
      <c r="AF141" s="43"/>
    </row>
    <row r="142" spans="1:32" ht="15">
      <c r="A142" s="43"/>
      <c r="B142" s="43"/>
      <c r="C142" s="43"/>
      <c r="D142" s="43"/>
      <c r="E142" s="43"/>
      <c r="F142" s="43"/>
      <c r="G142" s="43"/>
      <c r="H142" s="203"/>
      <c r="I142" s="43"/>
      <c r="J142" s="43"/>
      <c r="K142" s="43"/>
      <c r="L142" s="43"/>
      <c r="M142" s="44"/>
      <c r="N142" s="43"/>
      <c r="O142" s="43"/>
      <c r="P142" s="43"/>
      <c r="Q142" s="43"/>
      <c r="R142" s="43"/>
      <c r="S142" s="43"/>
      <c r="T142" s="43"/>
      <c r="U142" s="43"/>
      <c r="V142" s="43"/>
      <c r="W142" s="43"/>
      <c r="X142" s="43"/>
      <c r="Y142" s="43"/>
      <c r="Z142" s="43"/>
      <c r="AA142" s="43"/>
      <c r="AB142" s="43"/>
      <c r="AC142" s="43"/>
      <c r="AD142" s="43"/>
      <c r="AE142" s="43"/>
      <c r="AF142" s="43"/>
    </row>
    <row r="143" spans="1:32" ht="15">
      <c r="A143" s="124"/>
      <c r="B143" s="124"/>
      <c r="C143" s="124"/>
      <c r="D143" s="124"/>
      <c r="E143" s="124"/>
      <c r="F143" s="124"/>
      <c r="G143" s="124"/>
      <c r="H143" s="224"/>
      <c r="I143" s="124"/>
      <c r="J143" s="124"/>
      <c r="K143" s="124"/>
      <c r="L143" s="124"/>
      <c r="M143" s="125"/>
      <c r="N143" s="124"/>
      <c r="O143" s="124"/>
      <c r="P143" s="43"/>
      <c r="Q143" s="43"/>
      <c r="R143" s="43"/>
      <c r="S143" s="43"/>
      <c r="T143" s="43"/>
      <c r="U143" s="43"/>
      <c r="V143" s="43"/>
      <c r="W143" s="43"/>
      <c r="X143" s="43"/>
      <c r="Y143" s="43"/>
      <c r="Z143" s="43"/>
      <c r="AA143" s="43"/>
      <c r="AB143" s="43"/>
      <c r="AC143" s="43"/>
      <c r="AD143" s="43"/>
      <c r="AE143" s="43"/>
      <c r="AF143" s="43"/>
    </row>
    <row r="144" spans="1:32" ht="18">
      <c r="A144" s="126"/>
      <c r="B144" s="127"/>
      <c r="C144" s="127"/>
      <c r="D144" s="128"/>
      <c r="E144" s="128"/>
      <c r="F144" s="128"/>
      <c r="G144" s="129"/>
      <c r="H144" s="225"/>
      <c r="I144" s="130"/>
      <c r="J144" s="124"/>
      <c r="K144" s="131"/>
      <c r="L144" s="126"/>
      <c r="M144" s="132"/>
      <c r="N144" s="124"/>
      <c r="O144" s="133"/>
      <c r="P144" s="124"/>
      <c r="Q144" s="43"/>
      <c r="R144" s="43"/>
      <c r="S144" s="43"/>
      <c r="T144" s="43"/>
      <c r="U144" s="43"/>
      <c r="V144" s="43"/>
      <c r="W144" s="43"/>
      <c r="X144" s="43"/>
      <c r="Y144" s="43"/>
      <c r="Z144" s="43"/>
      <c r="AA144" s="43"/>
      <c r="AB144" s="43"/>
      <c r="AC144" s="43"/>
      <c r="AD144" s="43"/>
      <c r="AE144" s="43"/>
      <c r="AF144" s="43"/>
    </row>
    <row r="145" spans="1:32" ht="15">
      <c r="A145" s="124"/>
      <c r="B145" s="124"/>
      <c r="C145" s="124"/>
      <c r="D145" s="124"/>
      <c r="E145" s="124"/>
      <c r="F145" s="124"/>
      <c r="G145" s="124"/>
      <c r="H145" s="224"/>
      <c r="I145" s="124"/>
      <c r="J145" s="124"/>
      <c r="K145" s="124"/>
      <c r="L145" s="124"/>
      <c r="M145" s="125"/>
      <c r="N145" s="124"/>
      <c r="O145" s="124"/>
      <c r="P145" s="43"/>
      <c r="Q145" s="43"/>
      <c r="R145" s="43"/>
      <c r="S145" s="43"/>
      <c r="T145" s="43"/>
      <c r="U145" s="43"/>
      <c r="V145" s="43"/>
      <c r="W145" s="43"/>
      <c r="X145" s="43"/>
      <c r="Y145" s="43"/>
      <c r="Z145" s="43"/>
      <c r="AA145" s="43"/>
      <c r="AB145" s="43"/>
      <c r="AC145" s="43"/>
      <c r="AD145" s="43"/>
      <c r="AE145" s="43"/>
      <c r="AF145" s="43"/>
    </row>
    <row r="146" spans="1:32" ht="15">
      <c r="A146" s="43"/>
      <c r="B146" s="43"/>
      <c r="C146" s="43"/>
      <c r="D146" s="43"/>
      <c r="E146" s="43"/>
      <c r="F146" s="43"/>
      <c r="G146" s="43"/>
      <c r="H146" s="203"/>
      <c r="I146" s="43"/>
      <c r="J146" s="43"/>
      <c r="K146" s="43"/>
      <c r="L146" s="43"/>
      <c r="M146" s="44"/>
      <c r="N146" s="43"/>
      <c r="O146" s="43"/>
      <c r="P146" s="43"/>
      <c r="Q146" s="43"/>
      <c r="R146" s="43"/>
      <c r="S146" s="43"/>
      <c r="T146" s="43"/>
      <c r="U146" s="43"/>
      <c r="V146" s="43"/>
      <c r="W146" s="43"/>
      <c r="X146" s="43"/>
      <c r="Y146" s="43"/>
      <c r="Z146" s="43"/>
      <c r="AA146" s="43"/>
      <c r="AB146" s="43"/>
      <c r="AC146" s="43"/>
      <c r="AD146" s="43"/>
      <c r="AE146" s="43"/>
      <c r="AF146" s="43"/>
    </row>
    <row r="147" spans="1:32" ht="15">
      <c r="A147" s="43"/>
      <c r="B147" s="43"/>
      <c r="C147" s="43"/>
      <c r="D147" s="43"/>
      <c r="E147" s="43"/>
      <c r="F147" s="43"/>
      <c r="G147" s="43"/>
      <c r="H147" s="203"/>
      <c r="I147" s="43"/>
      <c r="J147" s="43"/>
      <c r="K147" s="43"/>
      <c r="L147" s="43"/>
      <c r="M147" s="44"/>
      <c r="N147" s="43"/>
      <c r="O147" s="43"/>
      <c r="P147" s="43"/>
      <c r="Q147" s="43"/>
      <c r="R147" s="43"/>
      <c r="S147" s="43"/>
      <c r="T147" s="43"/>
      <c r="U147" s="43"/>
      <c r="V147" s="43"/>
      <c r="W147" s="43"/>
      <c r="X147" s="43"/>
      <c r="Y147" s="43"/>
      <c r="Z147" s="43"/>
      <c r="AA147" s="43"/>
      <c r="AB147" s="43"/>
      <c r="AC147" s="43"/>
      <c r="AD147" s="43"/>
      <c r="AE147" s="43"/>
      <c r="AF147" s="43"/>
    </row>
    <row r="148" spans="1:32" ht="15">
      <c r="A148" s="43"/>
      <c r="B148" s="43"/>
      <c r="C148" s="43"/>
      <c r="D148" s="43"/>
      <c r="E148" s="43"/>
      <c r="F148" s="43"/>
      <c r="G148" s="43"/>
      <c r="H148" s="203"/>
      <c r="I148" s="43"/>
      <c r="J148" s="43"/>
      <c r="K148" s="43"/>
      <c r="L148" s="43"/>
      <c r="M148" s="44"/>
      <c r="N148" s="43"/>
      <c r="O148" s="43"/>
      <c r="P148" s="43"/>
      <c r="Q148" s="43"/>
      <c r="R148" s="43"/>
      <c r="S148" s="43"/>
      <c r="T148" s="43"/>
      <c r="U148" s="43"/>
      <c r="V148" s="43"/>
      <c r="W148" s="43"/>
      <c r="X148" s="43"/>
      <c r="Y148" s="43"/>
      <c r="Z148" s="43"/>
      <c r="AA148" s="43"/>
      <c r="AB148" s="43"/>
      <c r="AC148" s="43"/>
      <c r="AD148" s="43"/>
      <c r="AE148" s="43"/>
      <c r="AF148" s="43"/>
    </row>
    <row r="149" spans="1:32" ht="15">
      <c r="A149" s="43"/>
      <c r="B149" s="43"/>
      <c r="C149" s="43"/>
      <c r="D149" s="43"/>
      <c r="E149" s="43"/>
      <c r="F149" s="43"/>
      <c r="G149" s="43"/>
      <c r="H149" s="203"/>
      <c r="I149" s="43"/>
      <c r="J149" s="43"/>
      <c r="K149" s="43"/>
      <c r="L149" s="43"/>
      <c r="M149" s="44"/>
      <c r="N149" s="43"/>
      <c r="O149" s="43"/>
      <c r="P149" s="43"/>
      <c r="Q149" s="43"/>
      <c r="R149" s="43"/>
      <c r="S149" s="43"/>
      <c r="T149" s="43"/>
      <c r="U149" s="43"/>
      <c r="V149" s="43"/>
      <c r="W149" s="43"/>
      <c r="X149" s="43"/>
      <c r="Y149" s="43"/>
      <c r="Z149" s="43"/>
      <c r="AA149" s="43"/>
      <c r="AB149" s="43"/>
      <c r="AC149" s="43"/>
      <c r="AD149" s="43"/>
      <c r="AE149" s="43"/>
      <c r="AF149" s="43"/>
    </row>
    <row r="150" spans="1:32" ht="15">
      <c r="A150" s="43"/>
      <c r="B150" s="43"/>
      <c r="C150" s="43"/>
      <c r="D150" s="43"/>
      <c r="E150" s="43"/>
      <c r="F150" s="43"/>
      <c r="G150" s="43"/>
      <c r="H150" s="203"/>
      <c r="I150" s="43"/>
      <c r="J150" s="43"/>
      <c r="K150" s="43"/>
      <c r="L150" s="43"/>
      <c r="M150" s="44"/>
      <c r="N150" s="43"/>
      <c r="O150" s="43"/>
      <c r="P150" s="43"/>
      <c r="Q150" s="43"/>
      <c r="R150" s="43"/>
      <c r="S150" s="43"/>
      <c r="T150" s="43"/>
      <c r="U150" s="43"/>
      <c r="V150" s="43"/>
      <c r="W150" s="43"/>
      <c r="X150" s="43"/>
      <c r="Y150" s="43"/>
      <c r="Z150" s="43"/>
      <c r="AA150" s="43"/>
      <c r="AB150" s="43"/>
      <c r="AC150" s="43"/>
      <c r="AD150" s="43"/>
      <c r="AE150" s="43"/>
      <c r="AF150" s="43"/>
    </row>
    <row r="151" spans="1:32" ht="15">
      <c r="A151" s="43"/>
      <c r="B151" s="43"/>
      <c r="C151" s="43"/>
      <c r="D151" s="43"/>
      <c r="E151" s="43"/>
      <c r="F151" s="43"/>
      <c r="G151" s="43"/>
      <c r="H151" s="203"/>
      <c r="I151" s="43"/>
      <c r="J151" s="43"/>
      <c r="K151" s="43"/>
      <c r="L151" s="43"/>
      <c r="M151" s="44"/>
      <c r="N151" s="43"/>
      <c r="O151" s="43"/>
      <c r="P151" s="43"/>
      <c r="Q151" s="43"/>
      <c r="R151" s="43"/>
      <c r="S151" s="43"/>
      <c r="T151" s="43"/>
      <c r="U151" s="43"/>
      <c r="V151" s="43"/>
      <c r="W151" s="43"/>
      <c r="X151" s="43"/>
      <c r="Y151" s="43"/>
      <c r="Z151" s="43"/>
      <c r="AA151" s="43"/>
      <c r="AB151" s="43"/>
      <c r="AC151" s="43"/>
      <c r="AD151" s="43"/>
      <c r="AE151" s="43"/>
      <c r="AF151" s="43"/>
    </row>
    <row r="152" spans="1:32" ht="15">
      <c r="A152" s="43"/>
      <c r="B152" s="43"/>
      <c r="C152" s="43"/>
      <c r="D152" s="43"/>
      <c r="E152" s="43"/>
      <c r="F152" s="43"/>
      <c r="G152" s="43"/>
      <c r="H152" s="203"/>
      <c r="I152" s="43"/>
      <c r="J152" s="43"/>
      <c r="K152" s="43"/>
      <c r="L152" s="43"/>
      <c r="M152" s="44"/>
      <c r="N152" s="43"/>
      <c r="O152" s="43"/>
      <c r="P152" s="43"/>
      <c r="Q152" s="43"/>
      <c r="R152" s="43"/>
      <c r="S152" s="43"/>
      <c r="T152" s="43"/>
      <c r="U152" s="43"/>
      <c r="V152" s="43"/>
      <c r="W152" s="43"/>
      <c r="X152" s="43"/>
      <c r="Y152" s="43"/>
      <c r="Z152" s="43"/>
      <c r="AA152" s="43"/>
      <c r="AB152" s="43"/>
      <c r="AC152" s="43"/>
      <c r="AD152" s="43"/>
      <c r="AE152" s="43"/>
      <c r="AF152" s="43"/>
    </row>
    <row r="153" spans="1:32" ht="15">
      <c r="A153" s="43"/>
      <c r="B153" s="43"/>
      <c r="C153" s="43"/>
      <c r="D153" s="43"/>
      <c r="E153" s="43"/>
      <c r="F153" s="43"/>
      <c r="G153" s="43"/>
      <c r="H153" s="203"/>
      <c r="I153" s="43"/>
      <c r="J153" s="43"/>
      <c r="K153" s="43"/>
      <c r="L153" s="43"/>
      <c r="M153" s="44"/>
      <c r="N153" s="43"/>
      <c r="O153" s="43"/>
      <c r="P153" s="43"/>
      <c r="Q153" s="43"/>
      <c r="R153" s="43"/>
      <c r="S153" s="43"/>
      <c r="T153" s="43"/>
      <c r="U153" s="43"/>
      <c r="V153" s="43"/>
      <c r="W153" s="43"/>
      <c r="X153" s="43"/>
      <c r="Y153" s="43"/>
      <c r="Z153" s="43"/>
      <c r="AA153" s="43"/>
      <c r="AB153" s="43"/>
      <c r="AC153" s="43"/>
      <c r="AD153" s="43"/>
      <c r="AE153" s="43"/>
      <c r="AF153" s="43"/>
    </row>
    <row r="154" spans="1:32" ht="15">
      <c r="A154" s="43"/>
      <c r="B154" s="43"/>
      <c r="C154" s="43"/>
      <c r="D154" s="43"/>
      <c r="E154" s="43"/>
      <c r="F154" s="43"/>
      <c r="G154" s="43"/>
      <c r="H154" s="203"/>
      <c r="I154" s="43"/>
      <c r="J154" s="43"/>
      <c r="K154" s="43"/>
      <c r="L154" s="43"/>
      <c r="M154" s="44"/>
      <c r="N154" s="43"/>
      <c r="O154" s="43"/>
      <c r="P154" s="43"/>
      <c r="Q154" s="43"/>
      <c r="R154" s="43"/>
      <c r="S154" s="43"/>
      <c r="T154" s="43"/>
      <c r="U154" s="43"/>
      <c r="V154" s="43"/>
      <c r="W154" s="43"/>
      <c r="X154" s="43"/>
      <c r="Y154" s="43"/>
      <c r="Z154" s="43"/>
      <c r="AA154" s="43"/>
      <c r="AB154" s="43"/>
      <c r="AC154" s="43"/>
      <c r="AD154" s="43"/>
      <c r="AE154" s="43"/>
      <c r="AF154" s="43"/>
    </row>
    <row r="155" spans="1:32" ht="15">
      <c r="A155" s="43"/>
      <c r="B155" s="43"/>
      <c r="C155" s="43"/>
      <c r="D155" s="43"/>
      <c r="E155" s="43"/>
      <c r="F155" s="43"/>
      <c r="G155" s="43"/>
      <c r="H155" s="203"/>
      <c r="I155" s="43"/>
      <c r="J155" s="43"/>
      <c r="K155" s="43"/>
      <c r="L155" s="43"/>
      <c r="M155" s="44"/>
      <c r="N155" s="43"/>
      <c r="O155" s="43"/>
      <c r="P155" s="43"/>
      <c r="Q155" s="43"/>
      <c r="R155" s="43"/>
      <c r="S155" s="43"/>
      <c r="T155" s="43"/>
      <c r="U155" s="43"/>
      <c r="V155" s="43"/>
      <c r="W155" s="43"/>
      <c r="X155" s="43"/>
      <c r="Y155" s="43"/>
      <c r="Z155" s="43"/>
      <c r="AA155" s="43"/>
      <c r="AB155" s="43"/>
      <c r="AC155" s="43"/>
      <c r="AD155" s="43"/>
      <c r="AE155" s="43"/>
      <c r="AF155" s="43"/>
    </row>
    <row r="156" spans="1:32" ht="15">
      <c r="A156" s="43"/>
      <c r="B156" s="43"/>
      <c r="C156" s="43"/>
      <c r="D156" s="43"/>
      <c r="E156" s="43"/>
      <c r="F156" s="43"/>
      <c r="G156" s="43"/>
      <c r="H156" s="203"/>
      <c r="I156" s="43"/>
      <c r="J156" s="43"/>
      <c r="K156" s="43"/>
      <c r="L156" s="43"/>
      <c r="M156" s="44"/>
      <c r="N156" s="43"/>
      <c r="O156" s="43"/>
      <c r="P156" s="43"/>
      <c r="Q156" s="43"/>
      <c r="R156" s="43"/>
      <c r="S156" s="43"/>
      <c r="T156" s="43"/>
      <c r="U156" s="43"/>
      <c r="V156" s="43"/>
      <c r="W156" s="43"/>
      <c r="X156" s="43"/>
      <c r="Y156" s="43"/>
      <c r="Z156" s="43"/>
      <c r="AA156" s="43"/>
      <c r="AB156" s="43"/>
      <c r="AC156" s="43"/>
      <c r="AD156" s="43"/>
      <c r="AE156" s="43"/>
      <c r="AF156" s="43"/>
    </row>
    <row r="157" spans="1:32" ht="15">
      <c r="A157" s="43"/>
      <c r="B157" s="43"/>
      <c r="C157" s="43"/>
      <c r="D157" s="43"/>
      <c r="E157" s="43"/>
      <c r="F157" s="43"/>
      <c r="G157" s="43"/>
      <c r="H157" s="203"/>
      <c r="I157" s="43"/>
      <c r="J157" s="43"/>
      <c r="K157" s="43"/>
      <c r="L157" s="43"/>
      <c r="M157" s="44"/>
      <c r="N157" s="43"/>
      <c r="O157" s="43"/>
      <c r="P157" s="43"/>
      <c r="Q157" s="43"/>
      <c r="R157" s="43"/>
      <c r="S157" s="43"/>
      <c r="T157" s="43"/>
      <c r="U157" s="43"/>
      <c r="V157" s="43"/>
      <c r="W157" s="43"/>
      <c r="X157" s="43"/>
      <c r="Y157" s="43"/>
      <c r="Z157" s="43"/>
      <c r="AA157" s="43"/>
      <c r="AB157" s="43"/>
      <c r="AC157" s="43"/>
      <c r="AD157" s="43"/>
      <c r="AE157" s="43"/>
      <c r="AF157" s="43"/>
    </row>
    <row r="158" spans="1:32" ht="15">
      <c r="A158" s="43"/>
      <c r="B158" s="43"/>
      <c r="C158" s="43"/>
      <c r="D158" s="43"/>
      <c r="E158" s="43"/>
      <c r="F158" s="43"/>
      <c r="G158" s="43"/>
      <c r="H158" s="203"/>
      <c r="I158" s="43"/>
      <c r="J158" s="43"/>
      <c r="K158" s="43"/>
      <c r="L158" s="43"/>
      <c r="M158" s="44"/>
      <c r="N158" s="43"/>
      <c r="O158" s="43"/>
      <c r="P158" s="43"/>
      <c r="Q158" s="43"/>
      <c r="R158" s="43"/>
      <c r="S158" s="43"/>
      <c r="T158" s="43"/>
      <c r="U158" s="43"/>
      <c r="V158" s="43"/>
      <c r="W158" s="43"/>
      <c r="X158" s="43"/>
      <c r="Y158" s="43"/>
      <c r="Z158" s="43"/>
      <c r="AA158" s="43"/>
      <c r="AB158" s="43"/>
      <c r="AC158" s="43"/>
      <c r="AD158" s="43"/>
      <c r="AE158" s="43"/>
      <c r="AF158" s="43"/>
    </row>
    <row r="159" spans="1:32" ht="15">
      <c r="A159" s="43"/>
      <c r="B159" s="43"/>
      <c r="C159" s="43"/>
      <c r="D159" s="43"/>
      <c r="E159" s="43"/>
      <c r="F159" s="43"/>
      <c r="G159" s="43"/>
      <c r="H159" s="203"/>
      <c r="I159" s="43"/>
      <c r="J159" s="43"/>
      <c r="K159" s="43"/>
      <c r="L159" s="43"/>
      <c r="M159" s="44"/>
      <c r="N159" s="43"/>
      <c r="O159" s="43"/>
      <c r="P159" s="43"/>
      <c r="Q159" s="43"/>
      <c r="R159" s="43"/>
      <c r="S159" s="43"/>
      <c r="T159" s="43"/>
      <c r="U159" s="43"/>
      <c r="V159" s="43"/>
      <c r="W159" s="43"/>
      <c r="X159" s="43"/>
      <c r="Y159" s="43"/>
      <c r="Z159" s="43"/>
      <c r="AA159" s="43"/>
      <c r="AB159" s="43"/>
      <c r="AC159" s="43"/>
      <c r="AD159" s="43"/>
      <c r="AE159" s="43"/>
      <c r="AF159" s="43"/>
    </row>
    <row r="160" spans="1:32" ht="15">
      <c r="A160" s="43"/>
      <c r="B160" s="43"/>
      <c r="C160" s="43"/>
      <c r="D160" s="43"/>
      <c r="E160" s="43"/>
      <c r="F160" s="43"/>
      <c r="G160" s="43"/>
      <c r="H160" s="203"/>
      <c r="I160" s="43"/>
      <c r="J160" s="43"/>
      <c r="K160" s="43"/>
      <c r="L160" s="43"/>
      <c r="M160" s="44"/>
      <c r="N160" s="43"/>
      <c r="O160" s="43"/>
      <c r="P160" s="43"/>
      <c r="Q160" s="43"/>
      <c r="R160" s="43"/>
      <c r="S160" s="43"/>
      <c r="T160" s="43"/>
      <c r="U160" s="43"/>
      <c r="V160" s="43"/>
      <c r="W160" s="43"/>
      <c r="X160" s="43"/>
      <c r="Y160" s="43"/>
      <c r="Z160" s="43"/>
      <c r="AA160" s="43"/>
      <c r="AB160" s="43"/>
      <c r="AC160" s="43"/>
      <c r="AD160" s="43"/>
      <c r="AE160" s="43"/>
      <c r="AF160" s="43"/>
    </row>
    <row r="161" spans="1:32" ht="15">
      <c r="A161" s="43"/>
      <c r="B161" s="43"/>
      <c r="C161" s="43"/>
      <c r="D161" s="43"/>
      <c r="E161" s="43"/>
      <c r="F161" s="43"/>
      <c r="G161" s="43"/>
      <c r="H161" s="203"/>
      <c r="I161" s="43"/>
      <c r="J161" s="43"/>
      <c r="K161" s="43"/>
      <c r="L161" s="43"/>
      <c r="M161" s="44"/>
      <c r="N161" s="43"/>
      <c r="O161" s="43"/>
      <c r="P161" s="43"/>
      <c r="Q161" s="43"/>
      <c r="R161" s="43"/>
      <c r="S161" s="43"/>
      <c r="T161" s="43"/>
      <c r="U161" s="43"/>
      <c r="V161" s="43"/>
      <c r="W161" s="43"/>
      <c r="X161" s="43"/>
      <c r="Y161" s="43"/>
      <c r="Z161" s="43"/>
      <c r="AA161" s="43"/>
      <c r="AB161" s="43"/>
      <c r="AC161" s="43"/>
      <c r="AD161" s="43"/>
      <c r="AE161" s="43"/>
      <c r="AF161" s="43"/>
    </row>
    <row r="162" spans="1:32" ht="15">
      <c r="A162" s="43"/>
      <c r="B162" s="43"/>
      <c r="C162" s="43"/>
      <c r="D162" s="43"/>
      <c r="E162" s="43"/>
      <c r="F162" s="43"/>
      <c r="G162" s="43"/>
      <c r="H162" s="203"/>
      <c r="I162" s="43"/>
      <c r="J162" s="43"/>
      <c r="K162" s="43"/>
      <c r="L162" s="43"/>
      <c r="M162" s="44"/>
      <c r="N162" s="43"/>
      <c r="O162" s="43"/>
      <c r="P162" s="43"/>
      <c r="Q162" s="43"/>
      <c r="R162" s="43"/>
      <c r="S162" s="43"/>
      <c r="T162" s="43"/>
      <c r="U162" s="43"/>
      <c r="V162" s="43"/>
      <c r="W162" s="43"/>
      <c r="X162" s="43"/>
      <c r="Y162" s="43"/>
      <c r="Z162" s="43"/>
      <c r="AA162" s="43"/>
      <c r="AB162" s="43"/>
      <c r="AC162" s="43"/>
      <c r="AD162" s="43"/>
      <c r="AE162" s="43"/>
      <c r="AF162" s="43"/>
    </row>
    <row r="163" spans="1:32" ht="15">
      <c r="A163" s="43"/>
      <c r="B163" s="43"/>
      <c r="C163" s="43"/>
      <c r="D163" s="43"/>
      <c r="E163" s="43"/>
      <c r="F163" s="43"/>
      <c r="G163" s="43"/>
      <c r="H163" s="203"/>
      <c r="I163" s="43"/>
      <c r="J163" s="43"/>
      <c r="K163" s="43"/>
      <c r="L163" s="43"/>
      <c r="M163" s="44"/>
      <c r="N163" s="43"/>
      <c r="O163" s="43"/>
      <c r="P163" s="43"/>
      <c r="Q163" s="43"/>
      <c r="R163" s="43"/>
      <c r="S163" s="43"/>
      <c r="T163" s="43"/>
      <c r="U163" s="43"/>
      <c r="V163" s="43"/>
      <c r="W163" s="43"/>
      <c r="X163" s="43"/>
      <c r="Y163" s="43"/>
      <c r="Z163" s="43"/>
      <c r="AA163" s="43"/>
      <c r="AB163" s="43"/>
      <c r="AC163" s="43"/>
      <c r="AD163" s="43"/>
      <c r="AE163" s="43"/>
      <c r="AF163" s="43"/>
    </row>
    <row r="164" spans="1:32" ht="15">
      <c r="A164" s="43"/>
      <c r="B164" s="43"/>
      <c r="C164" s="43"/>
      <c r="D164" s="43"/>
      <c r="E164" s="43"/>
      <c r="F164" s="43"/>
      <c r="G164" s="43"/>
      <c r="H164" s="203"/>
      <c r="I164" s="43"/>
      <c r="J164" s="43"/>
      <c r="K164" s="43"/>
      <c r="L164" s="43"/>
      <c r="M164" s="44"/>
      <c r="N164" s="43"/>
      <c r="O164" s="43"/>
      <c r="P164" s="43"/>
      <c r="Q164" s="43"/>
      <c r="R164" s="43"/>
      <c r="S164" s="43"/>
      <c r="T164" s="43"/>
      <c r="U164" s="43"/>
      <c r="V164" s="43"/>
      <c r="W164" s="43"/>
      <c r="X164" s="43"/>
      <c r="Y164" s="43"/>
      <c r="Z164" s="43"/>
      <c r="AA164" s="43"/>
      <c r="AB164" s="43"/>
      <c r="AC164" s="43"/>
      <c r="AD164" s="43"/>
      <c r="AE164" s="43"/>
      <c r="AF164" s="43"/>
    </row>
    <row r="165" spans="1:32" ht="15">
      <c r="A165" s="43"/>
      <c r="B165" s="43"/>
      <c r="C165" s="43"/>
      <c r="D165" s="43"/>
      <c r="E165" s="43"/>
      <c r="F165" s="43"/>
      <c r="G165" s="43"/>
      <c r="H165" s="203"/>
      <c r="I165" s="43"/>
      <c r="J165" s="43"/>
      <c r="K165" s="43"/>
      <c r="L165" s="43"/>
      <c r="M165" s="44"/>
      <c r="N165" s="43"/>
      <c r="O165" s="43"/>
      <c r="P165" s="43"/>
      <c r="Q165" s="43"/>
      <c r="R165" s="43"/>
      <c r="S165" s="43"/>
      <c r="T165" s="43"/>
      <c r="U165" s="43"/>
      <c r="V165" s="43"/>
      <c r="W165" s="43"/>
      <c r="X165" s="43"/>
      <c r="Y165" s="43"/>
      <c r="Z165" s="43"/>
      <c r="AA165" s="43"/>
      <c r="AB165" s="43"/>
      <c r="AC165" s="43"/>
      <c r="AD165" s="43"/>
      <c r="AE165" s="43"/>
      <c r="AF165" s="43"/>
    </row>
    <row r="166" spans="1:32" ht="15">
      <c r="A166" s="43"/>
      <c r="B166" s="43"/>
      <c r="C166" s="43"/>
      <c r="D166" s="43"/>
      <c r="E166" s="43"/>
      <c r="F166" s="43"/>
      <c r="G166" s="43"/>
      <c r="H166" s="203"/>
      <c r="I166" s="43"/>
      <c r="J166" s="43"/>
      <c r="K166" s="43"/>
      <c r="L166" s="43"/>
      <c r="M166" s="44"/>
      <c r="N166" s="43"/>
      <c r="O166" s="43"/>
      <c r="P166" s="43"/>
      <c r="Q166" s="43"/>
      <c r="R166" s="43"/>
      <c r="S166" s="43"/>
      <c r="T166" s="43"/>
      <c r="U166" s="43"/>
      <c r="V166" s="43"/>
      <c r="W166" s="43"/>
      <c r="X166" s="43"/>
      <c r="Y166" s="43"/>
      <c r="Z166" s="43"/>
      <c r="AA166" s="43"/>
      <c r="AB166" s="43"/>
      <c r="AC166" s="43"/>
      <c r="AD166" s="43"/>
      <c r="AE166" s="43"/>
      <c r="AF166" s="43"/>
    </row>
    <row r="167" spans="1:32" ht="15">
      <c r="A167" s="43"/>
      <c r="B167" s="43"/>
      <c r="C167" s="43"/>
      <c r="D167" s="43"/>
      <c r="E167" s="43"/>
      <c r="F167" s="43"/>
      <c r="G167" s="43"/>
      <c r="H167" s="203"/>
      <c r="I167" s="43"/>
      <c r="J167" s="43"/>
      <c r="K167" s="43"/>
      <c r="L167" s="43"/>
      <c r="M167" s="44"/>
      <c r="N167" s="43"/>
      <c r="O167" s="43"/>
      <c r="P167" s="43"/>
      <c r="Q167" s="43"/>
      <c r="R167" s="43"/>
      <c r="S167" s="43"/>
      <c r="T167" s="43"/>
      <c r="U167" s="43"/>
      <c r="V167" s="43"/>
      <c r="W167" s="43"/>
      <c r="X167" s="43"/>
      <c r="Y167" s="43"/>
      <c r="Z167" s="43"/>
      <c r="AA167" s="43"/>
      <c r="AB167" s="43"/>
      <c r="AC167" s="43"/>
      <c r="AD167" s="43"/>
      <c r="AE167" s="43"/>
      <c r="AF167" s="43"/>
    </row>
    <row r="168" spans="1:32" ht="15">
      <c r="A168" s="43"/>
      <c r="B168" s="43"/>
      <c r="C168" s="43"/>
      <c r="D168" s="43"/>
      <c r="E168" s="43"/>
      <c r="F168" s="43"/>
      <c r="G168" s="43"/>
      <c r="H168" s="203"/>
      <c r="I168" s="43"/>
      <c r="J168" s="43"/>
      <c r="K168" s="43"/>
      <c r="L168" s="43"/>
      <c r="M168" s="44"/>
      <c r="N168" s="43"/>
      <c r="O168" s="43"/>
      <c r="P168" s="43"/>
      <c r="Q168" s="43"/>
      <c r="R168" s="43"/>
      <c r="S168" s="43"/>
      <c r="T168" s="43"/>
      <c r="U168" s="43"/>
      <c r="V168" s="43"/>
      <c r="W168" s="43"/>
      <c r="X168" s="43"/>
      <c r="Y168" s="43"/>
      <c r="Z168" s="43"/>
      <c r="AA168" s="43"/>
      <c r="AB168" s="43"/>
      <c r="AC168" s="43"/>
      <c r="AD168" s="43"/>
      <c r="AE168" s="43"/>
      <c r="AF168" s="43"/>
    </row>
    <row r="169" spans="1:32" ht="15">
      <c r="A169" s="43"/>
      <c r="B169" s="43"/>
      <c r="C169" s="43"/>
      <c r="D169" s="43"/>
      <c r="E169" s="43"/>
      <c r="F169" s="43"/>
      <c r="G169" s="43"/>
      <c r="H169" s="203"/>
      <c r="I169" s="43"/>
      <c r="J169" s="43"/>
      <c r="K169" s="43"/>
      <c r="L169" s="43"/>
      <c r="M169" s="44"/>
      <c r="N169" s="43"/>
      <c r="O169" s="43"/>
      <c r="P169" s="43"/>
      <c r="Q169" s="43"/>
      <c r="R169" s="43"/>
      <c r="S169" s="43"/>
      <c r="T169" s="43"/>
      <c r="U169" s="43"/>
      <c r="V169" s="43"/>
      <c r="W169" s="43"/>
      <c r="X169" s="43"/>
      <c r="Y169" s="43"/>
      <c r="Z169" s="43"/>
      <c r="AA169" s="43"/>
      <c r="AB169" s="43"/>
      <c r="AC169" s="43"/>
      <c r="AD169" s="43"/>
      <c r="AE169" s="43"/>
      <c r="AF169" s="43"/>
    </row>
    <row r="170" spans="1:32" ht="15">
      <c r="A170" s="43"/>
      <c r="B170" s="43"/>
      <c r="C170" s="43"/>
      <c r="D170" s="43"/>
      <c r="E170" s="43"/>
      <c r="F170" s="43"/>
      <c r="G170" s="43"/>
      <c r="H170" s="203"/>
      <c r="I170" s="43"/>
      <c r="J170" s="43"/>
      <c r="K170" s="43"/>
      <c r="L170" s="43"/>
      <c r="M170" s="44"/>
      <c r="N170" s="43"/>
      <c r="O170" s="43"/>
      <c r="P170" s="43"/>
      <c r="Q170" s="43"/>
      <c r="R170" s="43"/>
      <c r="S170" s="43"/>
      <c r="T170" s="43"/>
      <c r="U170" s="43"/>
      <c r="V170" s="43"/>
      <c r="W170" s="43"/>
      <c r="X170" s="43"/>
      <c r="Y170" s="43"/>
      <c r="Z170" s="43"/>
      <c r="AA170" s="43"/>
      <c r="AB170" s="43"/>
      <c r="AC170" s="43"/>
      <c r="AD170" s="43"/>
      <c r="AE170" s="43"/>
      <c r="AF170" s="43"/>
    </row>
    <row r="171" spans="1:32" ht="15">
      <c r="A171" s="43"/>
      <c r="B171" s="43"/>
      <c r="C171" s="43"/>
      <c r="D171" s="43"/>
      <c r="E171" s="43"/>
      <c r="F171" s="43"/>
      <c r="G171" s="43"/>
      <c r="H171" s="203"/>
      <c r="I171" s="43"/>
      <c r="J171" s="43"/>
      <c r="K171" s="43"/>
      <c r="L171" s="43"/>
      <c r="M171" s="44"/>
      <c r="N171" s="43"/>
      <c r="O171" s="43"/>
      <c r="P171" s="43"/>
      <c r="Q171" s="43"/>
      <c r="R171" s="43"/>
      <c r="S171" s="43"/>
      <c r="T171" s="43"/>
      <c r="U171" s="43"/>
      <c r="V171" s="43"/>
      <c r="W171" s="43"/>
      <c r="X171" s="43"/>
      <c r="Y171" s="43"/>
      <c r="Z171" s="43"/>
      <c r="AA171" s="43"/>
      <c r="AB171" s="43"/>
      <c r="AC171" s="43"/>
      <c r="AD171" s="43"/>
      <c r="AE171" s="43"/>
      <c r="AF171" s="43"/>
    </row>
    <row r="172" spans="1:32" ht="15">
      <c r="A172" s="43"/>
      <c r="B172" s="43"/>
      <c r="C172" s="43"/>
      <c r="D172" s="43"/>
      <c r="E172" s="43"/>
      <c r="F172" s="43"/>
      <c r="G172" s="43"/>
      <c r="H172" s="203"/>
      <c r="I172" s="43"/>
      <c r="J172" s="43"/>
      <c r="K172" s="43"/>
      <c r="L172" s="43"/>
      <c r="M172" s="44"/>
      <c r="N172" s="43"/>
      <c r="O172" s="43"/>
      <c r="P172" s="43"/>
      <c r="Q172" s="43"/>
      <c r="R172" s="43"/>
      <c r="S172" s="43"/>
      <c r="T172" s="43"/>
      <c r="U172" s="43"/>
      <c r="V172" s="43"/>
      <c r="W172" s="43"/>
      <c r="X172" s="43"/>
      <c r="Y172" s="43"/>
      <c r="Z172" s="43"/>
      <c r="AA172" s="43"/>
      <c r="AB172" s="43"/>
      <c r="AC172" s="43"/>
      <c r="AD172" s="43"/>
      <c r="AE172" s="43"/>
      <c r="AF172" s="43"/>
    </row>
    <row r="173" spans="1:32" ht="15">
      <c r="A173" s="43"/>
      <c r="B173" s="43"/>
      <c r="C173" s="43"/>
      <c r="D173" s="43"/>
      <c r="E173" s="43"/>
      <c r="F173" s="43"/>
      <c r="G173" s="43"/>
      <c r="H173" s="203"/>
      <c r="I173" s="43"/>
      <c r="J173" s="43"/>
      <c r="K173" s="43"/>
      <c r="L173" s="43"/>
      <c r="M173" s="44"/>
      <c r="N173" s="43"/>
      <c r="O173" s="43"/>
      <c r="P173" s="43"/>
      <c r="Q173" s="43"/>
      <c r="R173" s="43"/>
      <c r="S173" s="43"/>
      <c r="T173" s="43"/>
      <c r="U173" s="43"/>
      <c r="V173" s="43"/>
      <c r="W173" s="43"/>
      <c r="X173" s="43"/>
      <c r="Y173" s="43"/>
      <c r="Z173" s="43"/>
      <c r="AA173" s="43"/>
      <c r="AB173" s="43"/>
      <c r="AC173" s="43"/>
      <c r="AD173" s="43"/>
      <c r="AE173" s="43"/>
      <c r="AF173" s="43"/>
    </row>
    <row r="174" spans="1:32" ht="15">
      <c r="A174" s="43"/>
      <c r="B174" s="43"/>
      <c r="C174" s="43"/>
      <c r="D174" s="43"/>
      <c r="E174" s="43"/>
      <c r="F174" s="43"/>
      <c r="G174" s="43"/>
      <c r="H174" s="203"/>
      <c r="I174" s="43"/>
      <c r="J174" s="43"/>
      <c r="K174" s="43"/>
      <c r="L174" s="43"/>
      <c r="M174" s="44"/>
      <c r="N174" s="43"/>
      <c r="O174" s="43"/>
      <c r="P174" s="43"/>
      <c r="Q174" s="43"/>
      <c r="R174" s="43"/>
      <c r="S174" s="43"/>
      <c r="T174" s="43"/>
      <c r="U174" s="43"/>
      <c r="V174" s="43"/>
      <c r="W174" s="43"/>
      <c r="X174" s="43"/>
      <c r="Y174" s="43"/>
      <c r="Z174" s="43"/>
      <c r="AA174" s="43"/>
      <c r="AB174" s="43"/>
      <c r="AC174" s="43"/>
      <c r="AD174" s="43"/>
      <c r="AE174" s="43"/>
      <c r="AF174" s="43"/>
    </row>
    <row r="175" spans="1:32" ht="15">
      <c r="A175" s="43"/>
      <c r="B175" s="43"/>
      <c r="C175" s="43"/>
      <c r="D175" s="43"/>
      <c r="E175" s="43"/>
      <c r="F175" s="43"/>
      <c r="G175" s="43"/>
      <c r="H175" s="203"/>
      <c r="I175" s="43"/>
      <c r="J175" s="43"/>
      <c r="K175" s="43"/>
      <c r="L175" s="43"/>
      <c r="M175" s="44"/>
      <c r="N175" s="43"/>
      <c r="O175" s="43"/>
      <c r="P175" s="43"/>
      <c r="Q175" s="43"/>
      <c r="R175" s="43"/>
      <c r="S175" s="43"/>
      <c r="T175" s="43"/>
      <c r="U175" s="43"/>
      <c r="V175" s="43"/>
      <c r="W175" s="43"/>
      <c r="X175" s="43"/>
      <c r="Y175" s="43"/>
      <c r="Z175" s="43"/>
      <c r="AA175" s="43"/>
      <c r="AB175" s="43"/>
      <c r="AC175" s="43"/>
      <c r="AD175" s="43"/>
      <c r="AE175" s="43"/>
      <c r="AF175" s="43"/>
    </row>
    <row r="176" spans="1:32" ht="15">
      <c r="A176" s="43"/>
      <c r="B176" s="43"/>
      <c r="C176" s="43"/>
      <c r="D176" s="43"/>
      <c r="E176" s="43"/>
      <c r="F176" s="43"/>
      <c r="G176" s="43"/>
      <c r="H176" s="203"/>
      <c r="I176" s="43"/>
      <c r="J176" s="43"/>
      <c r="K176" s="43"/>
      <c r="L176" s="43"/>
      <c r="M176" s="44"/>
      <c r="N176" s="43"/>
      <c r="O176" s="43"/>
      <c r="P176" s="43"/>
      <c r="Q176" s="43"/>
      <c r="R176" s="43"/>
      <c r="S176" s="43"/>
      <c r="T176" s="43"/>
      <c r="U176" s="43"/>
      <c r="V176" s="43"/>
      <c r="W176" s="43"/>
      <c r="X176" s="43"/>
      <c r="Y176" s="43"/>
      <c r="Z176" s="43"/>
      <c r="AA176" s="43"/>
      <c r="AB176" s="43"/>
      <c r="AC176" s="43"/>
      <c r="AD176" s="43"/>
      <c r="AE176" s="43"/>
      <c r="AF176" s="43"/>
    </row>
    <row r="177" spans="1:32" ht="15">
      <c r="A177" s="43"/>
      <c r="B177" s="43"/>
      <c r="C177" s="43"/>
      <c r="D177" s="43"/>
      <c r="E177" s="43"/>
      <c r="F177" s="43"/>
      <c r="G177" s="43"/>
      <c r="H177" s="203"/>
      <c r="I177" s="43"/>
      <c r="J177" s="43"/>
      <c r="K177" s="43"/>
      <c r="L177" s="43"/>
      <c r="M177" s="44"/>
      <c r="N177" s="43"/>
      <c r="O177" s="43"/>
      <c r="P177" s="43"/>
      <c r="Q177" s="43"/>
      <c r="R177" s="43"/>
      <c r="S177" s="43"/>
      <c r="T177" s="43"/>
      <c r="U177" s="43"/>
      <c r="V177" s="43"/>
      <c r="W177" s="43"/>
      <c r="X177" s="43"/>
      <c r="Y177" s="43"/>
      <c r="Z177" s="43"/>
      <c r="AA177" s="43"/>
      <c r="AB177" s="43"/>
      <c r="AC177" s="43"/>
      <c r="AD177" s="43"/>
      <c r="AE177" s="43"/>
      <c r="AF177" s="43"/>
    </row>
    <row r="178" spans="1:32" ht="15">
      <c r="A178" s="43"/>
      <c r="B178" s="43"/>
      <c r="C178" s="43"/>
      <c r="D178" s="43"/>
      <c r="E178" s="43"/>
      <c r="F178" s="43"/>
      <c r="G178" s="43"/>
      <c r="H178" s="203"/>
      <c r="I178" s="43"/>
      <c r="J178" s="43"/>
      <c r="K178" s="43"/>
      <c r="L178" s="43"/>
      <c r="M178" s="44"/>
      <c r="N178" s="43"/>
      <c r="O178" s="43"/>
      <c r="P178" s="43"/>
      <c r="Q178" s="43"/>
      <c r="R178" s="43"/>
      <c r="S178" s="43"/>
      <c r="T178" s="43"/>
      <c r="U178" s="43"/>
      <c r="V178" s="43"/>
      <c r="W178" s="43"/>
      <c r="X178" s="43"/>
      <c r="Y178" s="43"/>
      <c r="Z178" s="43"/>
      <c r="AA178" s="43"/>
      <c r="AB178" s="43"/>
      <c r="AC178" s="43"/>
      <c r="AD178" s="43"/>
      <c r="AE178" s="43"/>
      <c r="AF178" s="43"/>
    </row>
    <row r="179" spans="1:32" ht="15">
      <c r="A179" s="43"/>
      <c r="B179" s="43"/>
      <c r="C179" s="43"/>
      <c r="D179" s="43"/>
      <c r="E179" s="43"/>
      <c r="F179" s="43"/>
      <c r="G179" s="43"/>
      <c r="H179" s="203"/>
      <c r="I179" s="43"/>
      <c r="J179" s="43"/>
      <c r="K179" s="43"/>
      <c r="L179" s="43"/>
      <c r="M179" s="44"/>
      <c r="N179" s="43"/>
      <c r="O179" s="43"/>
      <c r="P179" s="43"/>
      <c r="Q179" s="43"/>
      <c r="R179" s="43"/>
      <c r="S179" s="43"/>
      <c r="T179" s="43"/>
      <c r="U179" s="43"/>
      <c r="V179" s="43"/>
      <c r="W179" s="43"/>
      <c r="X179" s="43"/>
      <c r="Y179" s="43"/>
      <c r="Z179" s="43"/>
      <c r="AA179" s="43"/>
      <c r="AB179" s="43"/>
      <c r="AC179" s="43"/>
      <c r="AD179" s="43"/>
      <c r="AE179" s="43"/>
      <c r="AF179" s="43"/>
    </row>
    <row r="180" spans="1:32" ht="15">
      <c r="A180" s="43"/>
      <c r="B180" s="43"/>
      <c r="C180" s="43"/>
      <c r="D180" s="43"/>
      <c r="E180" s="43"/>
      <c r="F180" s="43"/>
      <c r="G180" s="43"/>
      <c r="H180" s="203"/>
      <c r="I180" s="43"/>
      <c r="J180" s="43"/>
      <c r="K180" s="43"/>
      <c r="L180" s="43"/>
      <c r="M180" s="44"/>
      <c r="N180" s="43"/>
      <c r="O180" s="43"/>
      <c r="P180" s="43"/>
      <c r="Q180" s="43"/>
      <c r="R180" s="43"/>
      <c r="S180" s="43"/>
      <c r="T180" s="43"/>
      <c r="U180" s="43"/>
      <c r="V180" s="43"/>
      <c r="W180" s="43"/>
      <c r="X180" s="43"/>
      <c r="Y180" s="43"/>
      <c r="Z180" s="43"/>
      <c r="AA180" s="43"/>
      <c r="AB180" s="43"/>
      <c r="AC180" s="43"/>
      <c r="AD180" s="43"/>
      <c r="AE180" s="43"/>
      <c r="AF180" s="43"/>
    </row>
    <row r="181" spans="1:32" ht="15">
      <c r="A181" s="43"/>
      <c r="B181" s="43"/>
      <c r="C181" s="43"/>
      <c r="D181" s="43"/>
      <c r="E181" s="43"/>
      <c r="F181" s="43"/>
      <c r="G181" s="43"/>
      <c r="H181" s="203"/>
      <c r="I181" s="43"/>
      <c r="J181" s="43"/>
      <c r="K181" s="43"/>
      <c r="L181" s="43"/>
      <c r="M181" s="44"/>
      <c r="N181" s="43"/>
      <c r="O181" s="43"/>
      <c r="P181" s="43"/>
      <c r="Q181" s="43"/>
      <c r="R181" s="43"/>
      <c r="S181" s="43"/>
      <c r="T181" s="43"/>
      <c r="U181" s="43"/>
      <c r="V181" s="43"/>
      <c r="W181" s="43"/>
      <c r="X181" s="43"/>
      <c r="Y181" s="43"/>
      <c r="Z181" s="43"/>
      <c r="AA181" s="43"/>
      <c r="AB181" s="43"/>
      <c r="AC181" s="43"/>
      <c r="AD181" s="43"/>
      <c r="AE181" s="43"/>
      <c r="AF181" s="43"/>
    </row>
    <row r="182" spans="1:32" ht="15">
      <c r="A182" s="43"/>
      <c r="B182" s="43"/>
      <c r="C182" s="43"/>
      <c r="D182" s="43"/>
      <c r="E182" s="43"/>
      <c r="F182" s="43"/>
      <c r="G182" s="43"/>
      <c r="H182" s="203"/>
      <c r="I182" s="43"/>
      <c r="J182" s="43"/>
      <c r="K182" s="43"/>
      <c r="L182" s="43"/>
      <c r="M182" s="44"/>
      <c r="N182" s="43"/>
      <c r="O182" s="43"/>
      <c r="P182" s="43"/>
      <c r="Q182" s="43"/>
      <c r="R182" s="43"/>
      <c r="S182" s="43"/>
      <c r="T182" s="43"/>
      <c r="U182" s="43"/>
      <c r="V182" s="43"/>
      <c r="W182" s="43"/>
      <c r="X182" s="43"/>
      <c r="Y182" s="43"/>
      <c r="Z182" s="43"/>
      <c r="AA182" s="43"/>
      <c r="AB182" s="43"/>
      <c r="AC182" s="43"/>
      <c r="AD182" s="43"/>
      <c r="AE182" s="43"/>
      <c r="AF182" s="43"/>
    </row>
    <row r="183" spans="1:32" ht="15">
      <c r="A183" s="43"/>
      <c r="B183" s="43"/>
      <c r="C183" s="43"/>
      <c r="D183" s="43"/>
      <c r="E183" s="43"/>
      <c r="F183" s="43"/>
      <c r="G183" s="43"/>
      <c r="H183" s="203"/>
      <c r="I183" s="43"/>
      <c r="J183" s="43"/>
      <c r="K183" s="43"/>
      <c r="L183" s="43"/>
      <c r="M183" s="44"/>
      <c r="N183" s="43"/>
      <c r="O183" s="43"/>
      <c r="P183" s="43"/>
      <c r="Q183" s="43"/>
      <c r="R183" s="43"/>
      <c r="S183" s="43"/>
      <c r="T183" s="43"/>
      <c r="U183" s="43"/>
      <c r="V183" s="43"/>
      <c r="W183" s="43"/>
      <c r="X183" s="43"/>
      <c r="Y183" s="43"/>
      <c r="Z183" s="43"/>
      <c r="AA183" s="43"/>
      <c r="AB183" s="43"/>
      <c r="AC183" s="43"/>
      <c r="AD183" s="43"/>
      <c r="AE183" s="43"/>
      <c r="AF183" s="43"/>
    </row>
    <row r="184" spans="1:32" ht="15">
      <c r="A184" s="43"/>
      <c r="B184" s="43"/>
      <c r="C184" s="43"/>
      <c r="D184" s="43"/>
      <c r="E184" s="43"/>
      <c r="F184" s="43"/>
      <c r="G184" s="43"/>
      <c r="H184" s="203"/>
      <c r="I184" s="43"/>
      <c r="J184" s="43"/>
      <c r="K184" s="43"/>
      <c r="L184" s="43"/>
      <c r="M184" s="44"/>
      <c r="N184" s="43"/>
      <c r="O184" s="43"/>
      <c r="P184" s="43"/>
      <c r="Q184" s="43"/>
      <c r="R184" s="43"/>
      <c r="S184" s="43"/>
      <c r="T184" s="43"/>
      <c r="U184" s="43"/>
      <c r="V184" s="43"/>
      <c r="W184" s="43"/>
      <c r="X184" s="43"/>
      <c r="Y184" s="43"/>
      <c r="Z184" s="43"/>
      <c r="AA184" s="43"/>
      <c r="AB184" s="43"/>
      <c r="AC184" s="43"/>
      <c r="AD184" s="43"/>
      <c r="AE184" s="43"/>
      <c r="AF184" s="43"/>
    </row>
    <row r="185" spans="1:32" ht="15">
      <c r="A185" s="43"/>
      <c r="B185" s="43"/>
      <c r="C185" s="43"/>
      <c r="D185" s="43"/>
      <c r="E185" s="43"/>
      <c r="F185" s="43"/>
      <c r="G185" s="43"/>
      <c r="H185" s="203"/>
      <c r="I185" s="43"/>
      <c r="J185" s="43"/>
      <c r="K185" s="43"/>
      <c r="L185" s="43"/>
      <c r="M185" s="44"/>
      <c r="N185" s="43"/>
      <c r="O185" s="43"/>
      <c r="P185" s="43"/>
      <c r="Q185" s="43"/>
      <c r="R185" s="43"/>
      <c r="S185" s="43"/>
      <c r="T185" s="43"/>
      <c r="U185" s="43"/>
      <c r="V185" s="43"/>
      <c r="W185" s="43"/>
      <c r="X185" s="43"/>
      <c r="Y185" s="43"/>
      <c r="Z185" s="43"/>
      <c r="AA185" s="43"/>
      <c r="AB185" s="43"/>
      <c r="AC185" s="43"/>
      <c r="AD185" s="43"/>
      <c r="AE185" s="43"/>
      <c r="AF185" s="43"/>
    </row>
    <row r="186" spans="1:32" ht="15">
      <c r="A186" s="43"/>
      <c r="B186" s="43"/>
      <c r="C186" s="43"/>
      <c r="D186" s="43"/>
      <c r="E186" s="43"/>
      <c r="F186" s="43"/>
      <c r="G186" s="43"/>
      <c r="H186" s="203"/>
      <c r="I186" s="43"/>
      <c r="J186" s="43"/>
      <c r="K186" s="43"/>
      <c r="L186" s="43"/>
      <c r="M186" s="44"/>
      <c r="N186" s="43"/>
      <c r="O186" s="43"/>
      <c r="P186" s="43"/>
      <c r="Q186" s="43"/>
      <c r="R186" s="43"/>
      <c r="S186" s="43"/>
      <c r="T186" s="43"/>
      <c r="U186" s="43"/>
      <c r="V186" s="43"/>
      <c r="W186" s="43"/>
      <c r="X186" s="43"/>
      <c r="Y186" s="43"/>
      <c r="Z186" s="43"/>
      <c r="AA186" s="43"/>
      <c r="AB186" s="43"/>
      <c r="AC186" s="43"/>
      <c r="AD186" s="43"/>
      <c r="AE186" s="43"/>
      <c r="AF186" s="43"/>
    </row>
    <row r="187" spans="1:32" ht="15">
      <c r="A187" s="43"/>
      <c r="B187" s="43"/>
      <c r="C187" s="43"/>
      <c r="D187" s="43"/>
      <c r="E187" s="43"/>
      <c r="F187" s="43"/>
      <c r="G187" s="43"/>
      <c r="H187" s="203"/>
      <c r="I187" s="43"/>
      <c r="J187" s="43"/>
      <c r="K187" s="43"/>
      <c r="L187" s="43"/>
      <c r="M187" s="44"/>
      <c r="N187" s="43"/>
      <c r="O187" s="43"/>
      <c r="P187" s="43"/>
      <c r="Q187" s="43"/>
      <c r="R187" s="43"/>
      <c r="S187" s="43"/>
      <c r="T187" s="43"/>
      <c r="U187" s="43"/>
      <c r="V187" s="43"/>
      <c r="W187" s="43"/>
      <c r="X187" s="43"/>
      <c r="Y187" s="43"/>
      <c r="Z187" s="43"/>
      <c r="AA187" s="43"/>
      <c r="AB187" s="43"/>
      <c r="AC187" s="43"/>
      <c r="AD187" s="43"/>
      <c r="AE187" s="43"/>
      <c r="AF187" s="43"/>
    </row>
    <row r="188" spans="1:32" ht="15">
      <c r="A188" s="43"/>
      <c r="B188" s="43"/>
      <c r="C188" s="43"/>
      <c r="D188" s="43"/>
      <c r="E188" s="43"/>
      <c r="F188" s="43"/>
      <c r="G188" s="43"/>
      <c r="H188" s="203"/>
      <c r="I188" s="43"/>
      <c r="J188" s="43"/>
      <c r="K188" s="43"/>
      <c r="L188" s="43"/>
      <c r="M188" s="44"/>
      <c r="N188" s="43"/>
      <c r="O188" s="43"/>
      <c r="P188" s="43"/>
      <c r="Q188" s="43"/>
      <c r="R188" s="43"/>
      <c r="S188" s="43"/>
      <c r="T188" s="43"/>
      <c r="U188" s="43"/>
      <c r="V188" s="43"/>
      <c r="W188" s="43"/>
      <c r="X188" s="43"/>
      <c r="Y188" s="43"/>
      <c r="Z188" s="43"/>
      <c r="AA188" s="43"/>
      <c r="AB188" s="43"/>
      <c r="AC188" s="43"/>
      <c r="AD188" s="43"/>
      <c r="AE188" s="43"/>
      <c r="AF188" s="43"/>
    </row>
    <row r="189" spans="1:32" ht="15">
      <c r="A189" s="43"/>
      <c r="B189" s="43"/>
      <c r="C189" s="43"/>
      <c r="D189" s="43"/>
      <c r="E189" s="43"/>
      <c r="F189" s="43"/>
      <c r="G189" s="43"/>
      <c r="H189" s="203"/>
      <c r="I189" s="43"/>
      <c r="J189" s="43"/>
      <c r="K189" s="43"/>
      <c r="L189" s="43"/>
      <c r="M189" s="44"/>
      <c r="N189" s="43"/>
      <c r="O189" s="43"/>
      <c r="P189" s="43"/>
      <c r="Q189" s="43"/>
      <c r="R189" s="43"/>
      <c r="S189" s="43"/>
      <c r="T189" s="43"/>
      <c r="U189" s="43"/>
      <c r="V189" s="43"/>
      <c r="W189" s="43"/>
      <c r="X189" s="43"/>
      <c r="Y189" s="43"/>
      <c r="Z189" s="43"/>
      <c r="AA189" s="43"/>
      <c r="AB189" s="43"/>
      <c r="AC189" s="43"/>
      <c r="AD189" s="43"/>
      <c r="AE189" s="43"/>
      <c r="AF189" s="43"/>
    </row>
    <row r="190" spans="1:32" ht="15">
      <c r="A190" s="43"/>
      <c r="B190" s="43"/>
      <c r="C190" s="43"/>
      <c r="D190" s="43"/>
      <c r="E190" s="43"/>
      <c r="F190" s="43"/>
      <c r="G190" s="43"/>
      <c r="H190" s="203"/>
      <c r="I190" s="43"/>
      <c r="J190" s="43"/>
      <c r="K190" s="43"/>
      <c r="L190" s="43"/>
      <c r="M190" s="44"/>
      <c r="N190" s="43"/>
      <c r="O190" s="43"/>
      <c r="P190" s="43"/>
      <c r="Q190" s="43"/>
      <c r="R190" s="43"/>
      <c r="S190" s="43"/>
      <c r="T190" s="43"/>
      <c r="U190" s="43"/>
      <c r="V190" s="43"/>
      <c r="W190" s="43"/>
      <c r="X190" s="43"/>
      <c r="Y190" s="43"/>
      <c r="Z190" s="43"/>
      <c r="AA190" s="43"/>
      <c r="AB190" s="43"/>
      <c r="AC190" s="43"/>
      <c r="AD190" s="43"/>
      <c r="AE190" s="43"/>
      <c r="AF190" s="43"/>
    </row>
    <row r="191" spans="1:32" ht="15">
      <c r="A191" s="43"/>
      <c r="B191" s="43"/>
      <c r="C191" s="43"/>
      <c r="D191" s="43"/>
      <c r="E191" s="43"/>
      <c r="F191" s="43"/>
      <c r="G191" s="43"/>
      <c r="H191" s="203"/>
      <c r="I191" s="43"/>
      <c r="J191" s="43"/>
      <c r="K191" s="43"/>
      <c r="L191" s="43"/>
      <c r="M191" s="44"/>
      <c r="N191" s="43"/>
      <c r="O191" s="43"/>
      <c r="P191" s="43"/>
      <c r="Q191" s="43"/>
      <c r="R191" s="43"/>
      <c r="S191" s="43"/>
      <c r="T191" s="43"/>
      <c r="U191" s="43"/>
      <c r="V191" s="43"/>
      <c r="W191" s="43"/>
      <c r="X191" s="43"/>
      <c r="Y191" s="43"/>
      <c r="Z191" s="43"/>
      <c r="AA191" s="43"/>
      <c r="AB191" s="43"/>
      <c r="AC191" s="43"/>
      <c r="AD191" s="43"/>
      <c r="AE191" s="43"/>
      <c r="AF191" s="43"/>
    </row>
    <row r="192" spans="1:32" ht="15">
      <c r="A192" s="43"/>
      <c r="B192" s="43"/>
      <c r="C192" s="43"/>
      <c r="D192" s="43"/>
      <c r="E192" s="43"/>
      <c r="F192" s="43"/>
      <c r="G192" s="43"/>
      <c r="H192" s="203"/>
      <c r="I192" s="43"/>
      <c r="J192" s="43"/>
      <c r="K192" s="43"/>
      <c r="L192" s="43"/>
      <c r="M192" s="44"/>
      <c r="N192" s="43"/>
      <c r="O192" s="43"/>
      <c r="P192" s="43"/>
      <c r="Q192" s="43"/>
      <c r="R192" s="43"/>
      <c r="S192" s="43"/>
      <c r="T192" s="43"/>
      <c r="U192" s="43"/>
      <c r="V192" s="43"/>
      <c r="W192" s="43"/>
      <c r="X192" s="43"/>
      <c r="Y192" s="43"/>
      <c r="Z192" s="43"/>
      <c r="AA192" s="43"/>
      <c r="AB192" s="43"/>
      <c r="AC192" s="43"/>
      <c r="AD192" s="43"/>
      <c r="AE192" s="43"/>
      <c r="AF192" s="43"/>
    </row>
    <row r="193" spans="1:32" ht="15">
      <c r="A193" s="43"/>
      <c r="B193" s="43"/>
      <c r="C193" s="43"/>
      <c r="D193" s="43"/>
      <c r="E193" s="43"/>
      <c r="F193" s="43"/>
      <c r="G193" s="43"/>
      <c r="H193" s="203"/>
      <c r="I193" s="43"/>
      <c r="J193" s="43"/>
      <c r="K193" s="43"/>
      <c r="L193" s="43"/>
      <c r="M193" s="44"/>
      <c r="N193" s="43"/>
      <c r="O193" s="43"/>
      <c r="P193" s="43"/>
      <c r="Q193" s="43"/>
      <c r="R193" s="43"/>
      <c r="S193" s="43"/>
      <c r="T193" s="43"/>
      <c r="U193" s="43"/>
      <c r="V193" s="43"/>
      <c r="W193" s="43"/>
      <c r="X193" s="43"/>
      <c r="Y193" s="43"/>
      <c r="Z193" s="43"/>
      <c r="AA193" s="43"/>
      <c r="AB193" s="43"/>
      <c r="AC193" s="43"/>
      <c r="AD193" s="43"/>
      <c r="AE193" s="43"/>
      <c r="AF193" s="43"/>
    </row>
    <row r="194" spans="1:32" ht="15">
      <c r="A194" s="43"/>
      <c r="B194" s="43"/>
      <c r="C194" s="43"/>
      <c r="D194" s="43"/>
      <c r="E194" s="43"/>
      <c r="F194" s="43"/>
      <c r="G194" s="43"/>
      <c r="H194" s="203"/>
      <c r="I194" s="43"/>
      <c r="J194" s="43"/>
      <c r="K194" s="43"/>
      <c r="L194" s="43"/>
      <c r="M194" s="44"/>
      <c r="N194" s="43"/>
      <c r="O194" s="43"/>
      <c r="P194" s="43"/>
      <c r="Q194" s="43"/>
      <c r="R194" s="43"/>
      <c r="S194" s="43"/>
      <c r="T194" s="43"/>
      <c r="U194" s="43"/>
      <c r="V194" s="43"/>
      <c r="W194" s="43"/>
      <c r="X194" s="43"/>
      <c r="Y194" s="43"/>
      <c r="Z194" s="43"/>
      <c r="AA194" s="43"/>
      <c r="AB194" s="43"/>
      <c r="AC194" s="43"/>
      <c r="AD194" s="43"/>
      <c r="AE194" s="43"/>
      <c r="AF194" s="43"/>
    </row>
    <row r="195" spans="1:32" ht="15">
      <c r="A195" s="43"/>
      <c r="B195" s="43"/>
      <c r="C195" s="43"/>
      <c r="D195" s="43"/>
      <c r="E195" s="43"/>
      <c r="F195" s="43"/>
      <c r="G195" s="43"/>
      <c r="H195" s="203"/>
      <c r="I195" s="43"/>
      <c r="J195" s="43"/>
      <c r="K195" s="43"/>
      <c r="L195" s="43"/>
      <c r="M195" s="44"/>
      <c r="N195" s="43"/>
      <c r="O195" s="43"/>
      <c r="P195" s="43"/>
      <c r="Q195" s="43"/>
      <c r="R195" s="43"/>
      <c r="S195" s="43"/>
      <c r="T195" s="43"/>
      <c r="U195" s="43"/>
      <c r="V195" s="43"/>
      <c r="W195" s="43"/>
      <c r="X195" s="43"/>
      <c r="Y195" s="43"/>
      <c r="Z195" s="43"/>
      <c r="AA195" s="43"/>
      <c r="AB195" s="43"/>
      <c r="AC195" s="43"/>
      <c r="AD195" s="43"/>
      <c r="AE195" s="43"/>
      <c r="AF195" s="43"/>
    </row>
    <row r="196" spans="1:32" ht="15">
      <c r="A196" s="43"/>
      <c r="B196" s="43"/>
      <c r="C196" s="43"/>
      <c r="D196" s="43"/>
      <c r="E196" s="43"/>
      <c r="F196" s="43"/>
      <c r="G196" s="43"/>
      <c r="H196" s="203"/>
      <c r="I196" s="43"/>
      <c r="J196" s="43"/>
      <c r="K196" s="43"/>
      <c r="L196" s="43"/>
      <c r="M196" s="44"/>
      <c r="N196" s="43"/>
      <c r="O196" s="43"/>
      <c r="P196" s="43"/>
      <c r="Q196" s="43"/>
      <c r="R196" s="43"/>
      <c r="S196" s="43"/>
      <c r="T196" s="43"/>
      <c r="U196" s="43"/>
      <c r="V196" s="43"/>
      <c r="W196" s="43"/>
      <c r="X196" s="43"/>
      <c r="Y196" s="43"/>
      <c r="Z196" s="43"/>
      <c r="AA196" s="43"/>
      <c r="AB196" s="43"/>
      <c r="AC196" s="43"/>
      <c r="AD196" s="43"/>
      <c r="AE196" s="43"/>
      <c r="AF196" s="43"/>
    </row>
    <row r="197" spans="1:32" ht="15">
      <c r="A197" s="43"/>
      <c r="B197" s="43"/>
      <c r="C197" s="43"/>
      <c r="D197" s="43"/>
      <c r="E197" s="43"/>
      <c r="F197" s="43"/>
      <c r="G197" s="43"/>
      <c r="H197" s="203"/>
      <c r="I197" s="43"/>
      <c r="J197" s="43"/>
      <c r="K197" s="43"/>
      <c r="L197" s="43"/>
      <c r="M197" s="44"/>
      <c r="N197" s="43"/>
      <c r="O197" s="43"/>
      <c r="P197" s="43"/>
      <c r="Q197" s="43"/>
      <c r="R197" s="43"/>
      <c r="S197" s="43"/>
      <c r="T197" s="43"/>
      <c r="U197" s="43"/>
      <c r="V197" s="43"/>
      <c r="W197" s="43"/>
      <c r="X197" s="43"/>
      <c r="Y197" s="43"/>
      <c r="Z197" s="43"/>
      <c r="AA197" s="43"/>
      <c r="AB197" s="43"/>
      <c r="AC197" s="43"/>
      <c r="AD197" s="43"/>
      <c r="AE197" s="43"/>
      <c r="AF197" s="43"/>
    </row>
    <row r="198" spans="1:32" ht="15">
      <c r="A198" s="43"/>
      <c r="B198" s="43"/>
      <c r="C198" s="43"/>
      <c r="D198" s="43"/>
      <c r="E198" s="43"/>
      <c r="F198" s="43"/>
      <c r="G198" s="43"/>
      <c r="H198" s="203"/>
      <c r="I198" s="43"/>
      <c r="J198" s="43"/>
      <c r="K198" s="43"/>
      <c r="L198" s="43"/>
      <c r="M198" s="44"/>
      <c r="N198" s="43"/>
      <c r="O198" s="43"/>
      <c r="P198" s="43"/>
      <c r="Q198" s="43"/>
      <c r="R198" s="43"/>
      <c r="S198" s="43"/>
      <c r="T198" s="43"/>
      <c r="U198" s="43"/>
      <c r="V198" s="43"/>
      <c r="W198" s="43"/>
      <c r="X198" s="43"/>
      <c r="Y198" s="43"/>
      <c r="Z198" s="43"/>
      <c r="AA198" s="43"/>
      <c r="AB198" s="43"/>
      <c r="AC198" s="43"/>
      <c r="AD198" s="43"/>
      <c r="AE198" s="43"/>
      <c r="AF198" s="43"/>
    </row>
    <row r="199" spans="1:32" ht="15">
      <c r="A199" s="43"/>
      <c r="B199" s="43"/>
      <c r="C199" s="43"/>
      <c r="D199" s="43"/>
      <c r="E199" s="43"/>
      <c r="F199" s="43"/>
      <c r="G199" s="43"/>
      <c r="H199" s="203"/>
      <c r="I199" s="43"/>
      <c r="J199" s="43"/>
      <c r="K199" s="43"/>
      <c r="L199" s="43"/>
      <c r="M199" s="44"/>
      <c r="N199" s="43"/>
      <c r="O199" s="43"/>
      <c r="P199" s="43"/>
      <c r="Q199" s="43"/>
      <c r="R199" s="43"/>
      <c r="S199" s="43"/>
      <c r="T199" s="43"/>
      <c r="U199" s="43"/>
      <c r="V199" s="43"/>
      <c r="W199" s="43"/>
      <c r="X199" s="43"/>
      <c r="Y199" s="43"/>
      <c r="Z199" s="43"/>
      <c r="AA199" s="43"/>
      <c r="AB199" s="43"/>
      <c r="AC199" s="43"/>
      <c r="AD199" s="43"/>
      <c r="AE199" s="43"/>
      <c r="AF199" s="43"/>
    </row>
    <row r="200" spans="1:32" ht="15">
      <c r="A200" s="43"/>
      <c r="B200" s="43"/>
      <c r="C200" s="43"/>
      <c r="D200" s="43"/>
      <c r="E200" s="43"/>
      <c r="F200" s="43"/>
      <c r="G200" s="43"/>
      <c r="H200" s="203"/>
      <c r="I200" s="43"/>
      <c r="J200" s="43"/>
      <c r="K200" s="43"/>
      <c r="L200" s="43"/>
      <c r="M200" s="44"/>
      <c r="N200" s="43"/>
      <c r="O200" s="43"/>
      <c r="P200" s="43"/>
      <c r="Q200" s="43"/>
      <c r="R200" s="43"/>
      <c r="S200" s="43"/>
      <c r="T200" s="43"/>
      <c r="U200" s="43"/>
      <c r="V200" s="43"/>
      <c r="W200" s="43"/>
      <c r="X200" s="43"/>
      <c r="Y200" s="43"/>
      <c r="Z200" s="43"/>
      <c r="AA200" s="43"/>
      <c r="AB200" s="43"/>
      <c r="AC200" s="43"/>
      <c r="AD200" s="43"/>
      <c r="AE200" s="43"/>
      <c r="AF200" s="43"/>
    </row>
    <row r="201" spans="1:32" ht="15">
      <c r="A201" s="43"/>
      <c r="B201" s="43"/>
      <c r="C201" s="43"/>
      <c r="D201" s="43"/>
      <c r="E201" s="43"/>
      <c r="F201" s="43"/>
      <c r="G201" s="43"/>
      <c r="H201" s="203"/>
      <c r="I201" s="43"/>
      <c r="J201" s="43"/>
      <c r="K201" s="43"/>
      <c r="L201" s="43"/>
      <c r="M201" s="44"/>
      <c r="N201" s="43"/>
      <c r="O201" s="43"/>
      <c r="P201" s="43"/>
      <c r="Q201" s="43"/>
      <c r="R201" s="43"/>
      <c r="S201" s="43"/>
      <c r="T201" s="43"/>
      <c r="U201" s="43"/>
      <c r="V201" s="43"/>
      <c r="W201" s="43"/>
      <c r="X201" s="43"/>
      <c r="Y201" s="43"/>
      <c r="Z201" s="43"/>
      <c r="AA201" s="43"/>
      <c r="AB201" s="43"/>
      <c r="AC201" s="43"/>
      <c r="AD201" s="43"/>
      <c r="AE201" s="43"/>
      <c r="AF201" s="43"/>
    </row>
    <row r="202" spans="1:32" ht="15">
      <c r="A202" s="43"/>
      <c r="B202" s="43"/>
      <c r="C202" s="43"/>
      <c r="D202" s="43"/>
      <c r="E202" s="43"/>
      <c r="F202" s="43"/>
      <c r="G202" s="43"/>
      <c r="H202" s="203"/>
      <c r="I202" s="43"/>
      <c r="J202" s="43"/>
      <c r="K202" s="43"/>
      <c r="L202" s="43"/>
      <c r="M202" s="44"/>
      <c r="N202" s="43"/>
      <c r="O202" s="43"/>
      <c r="P202" s="43"/>
      <c r="Q202" s="43"/>
      <c r="R202" s="43"/>
      <c r="S202" s="43"/>
      <c r="T202" s="43"/>
      <c r="U202" s="43"/>
      <c r="V202" s="43"/>
      <c r="W202" s="43"/>
      <c r="X202" s="43"/>
      <c r="Y202" s="43"/>
      <c r="Z202" s="43"/>
      <c r="AA202" s="43"/>
      <c r="AB202" s="43"/>
      <c r="AC202" s="43"/>
      <c r="AD202" s="43"/>
      <c r="AE202" s="43"/>
      <c r="AF202" s="43"/>
    </row>
    <row r="203" spans="1:32" ht="15">
      <c r="A203" s="43"/>
      <c r="B203" s="43"/>
      <c r="C203" s="43"/>
      <c r="D203" s="43"/>
      <c r="E203" s="43"/>
      <c r="F203" s="43"/>
      <c r="G203" s="43"/>
      <c r="H203" s="203"/>
      <c r="I203" s="43"/>
      <c r="J203" s="43"/>
      <c r="K203" s="43"/>
      <c r="L203" s="43"/>
      <c r="M203" s="44"/>
      <c r="N203" s="43"/>
      <c r="O203" s="43"/>
      <c r="P203" s="43"/>
      <c r="Q203" s="43"/>
      <c r="R203" s="43"/>
      <c r="S203" s="43"/>
      <c r="T203" s="43"/>
      <c r="U203" s="43"/>
      <c r="V203" s="43"/>
      <c r="W203" s="43"/>
      <c r="X203" s="43"/>
      <c r="Y203" s="43"/>
      <c r="Z203" s="43"/>
      <c r="AA203" s="43"/>
      <c r="AB203" s="43"/>
      <c r="AC203" s="43"/>
      <c r="AD203" s="43"/>
      <c r="AE203" s="43"/>
      <c r="AF203" s="43"/>
    </row>
    <row r="204" spans="1:32" ht="15">
      <c r="A204" s="43"/>
      <c r="B204" s="43"/>
      <c r="C204" s="43"/>
      <c r="D204" s="43"/>
      <c r="E204" s="43"/>
      <c r="F204" s="43"/>
      <c r="G204" s="43"/>
      <c r="H204" s="203"/>
      <c r="I204" s="43"/>
      <c r="J204" s="43"/>
      <c r="K204" s="43"/>
      <c r="L204" s="43"/>
      <c r="M204" s="44"/>
      <c r="N204" s="43"/>
      <c r="O204" s="43"/>
      <c r="P204" s="43"/>
      <c r="Q204" s="43"/>
      <c r="R204" s="43"/>
      <c r="S204" s="43"/>
      <c r="T204" s="43"/>
      <c r="U204" s="43"/>
      <c r="V204" s="43"/>
      <c r="W204" s="43"/>
      <c r="X204" s="43"/>
      <c r="Y204" s="43"/>
      <c r="Z204" s="43"/>
      <c r="AA204" s="43"/>
      <c r="AB204" s="43"/>
      <c r="AC204" s="43"/>
      <c r="AD204" s="43"/>
      <c r="AE204" s="43"/>
      <c r="AF204" s="43"/>
    </row>
    <row r="205" spans="1:32" ht="15">
      <c r="A205" s="43"/>
      <c r="B205" s="43"/>
      <c r="C205" s="43"/>
      <c r="D205" s="43"/>
      <c r="E205" s="43"/>
      <c r="F205" s="43"/>
      <c r="G205" s="43"/>
      <c r="H205" s="203"/>
      <c r="I205" s="43"/>
      <c r="J205" s="43"/>
      <c r="K205" s="43"/>
      <c r="L205" s="43"/>
      <c r="M205" s="44"/>
      <c r="N205" s="43"/>
      <c r="O205" s="43"/>
      <c r="P205" s="43"/>
      <c r="Q205" s="43"/>
      <c r="R205" s="43"/>
      <c r="S205" s="43"/>
      <c r="T205" s="43"/>
      <c r="U205" s="43"/>
      <c r="V205" s="43"/>
      <c r="W205" s="43"/>
      <c r="X205" s="43"/>
      <c r="Y205" s="43"/>
      <c r="Z205" s="43"/>
      <c r="AA205" s="43"/>
      <c r="AB205" s="43"/>
      <c r="AC205" s="43"/>
      <c r="AD205" s="43"/>
      <c r="AE205" s="43"/>
      <c r="AF205" s="43"/>
    </row>
    <row r="206" spans="1:32" ht="15">
      <c r="A206" s="43"/>
      <c r="B206" s="43"/>
      <c r="C206" s="43"/>
      <c r="D206" s="43"/>
      <c r="E206" s="43"/>
      <c r="F206" s="43"/>
      <c r="G206" s="43"/>
      <c r="H206" s="203"/>
      <c r="I206" s="43"/>
      <c r="J206" s="43"/>
      <c r="K206" s="43"/>
      <c r="L206" s="43"/>
      <c r="M206" s="44"/>
      <c r="N206" s="43"/>
      <c r="O206" s="43"/>
      <c r="P206" s="43"/>
      <c r="Q206" s="43"/>
      <c r="R206" s="43"/>
      <c r="S206" s="43"/>
      <c r="T206" s="43"/>
      <c r="U206" s="43"/>
      <c r="V206" s="43"/>
      <c r="W206" s="43"/>
      <c r="X206" s="43"/>
      <c r="Y206" s="43"/>
      <c r="Z206" s="43"/>
      <c r="AA206" s="43"/>
      <c r="AB206" s="43"/>
      <c r="AC206" s="43"/>
      <c r="AD206" s="43"/>
      <c r="AE206" s="43"/>
      <c r="AF206" s="43"/>
    </row>
    <row r="207" spans="1:32" ht="15">
      <c r="A207" s="43"/>
      <c r="B207" s="43"/>
      <c r="C207" s="43"/>
      <c r="D207" s="43"/>
      <c r="E207" s="43"/>
      <c r="F207" s="43"/>
      <c r="G207" s="43"/>
      <c r="H207" s="203"/>
      <c r="I207" s="43"/>
      <c r="J207" s="43"/>
      <c r="K207" s="43"/>
      <c r="L207" s="43"/>
      <c r="M207" s="44"/>
      <c r="N207" s="43"/>
      <c r="O207" s="43"/>
      <c r="P207" s="43"/>
      <c r="Q207" s="43"/>
      <c r="R207" s="43"/>
      <c r="S207" s="43"/>
      <c r="T207" s="43"/>
      <c r="U207" s="43"/>
      <c r="V207" s="43"/>
      <c r="W207" s="43"/>
      <c r="X207" s="43"/>
      <c r="Y207" s="43"/>
      <c r="Z207" s="43"/>
      <c r="AA207" s="43"/>
      <c r="AB207" s="43"/>
      <c r="AC207" s="43"/>
      <c r="AD207" s="43"/>
      <c r="AE207" s="43"/>
      <c r="AF207" s="43"/>
    </row>
    <row r="208" spans="1:32" ht="15">
      <c r="A208" s="43"/>
      <c r="B208" s="43"/>
      <c r="C208" s="43"/>
      <c r="D208" s="43"/>
      <c r="E208" s="43"/>
      <c r="F208" s="43"/>
      <c r="G208" s="43"/>
      <c r="H208" s="203"/>
      <c r="I208" s="43"/>
      <c r="J208" s="43"/>
      <c r="K208" s="43"/>
      <c r="L208" s="43"/>
      <c r="M208" s="44"/>
      <c r="N208" s="43"/>
      <c r="O208" s="43"/>
      <c r="P208" s="43"/>
      <c r="Q208" s="43"/>
      <c r="R208" s="43"/>
      <c r="S208" s="43"/>
      <c r="T208" s="43"/>
      <c r="U208" s="43"/>
      <c r="V208" s="43"/>
      <c r="W208" s="43"/>
      <c r="X208" s="43"/>
      <c r="Y208" s="43"/>
      <c r="Z208" s="43"/>
      <c r="AA208" s="43"/>
      <c r="AB208" s="43"/>
      <c r="AC208" s="43"/>
      <c r="AD208" s="43"/>
      <c r="AE208" s="43"/>
      <c r="AF208" s="43"/>
    </row>
    <row r="209" spans="1:32" ht="15">
      <c r="A209" s="43"/>
      <c r="B209" s="43"/>
      <c r="C209" s="43"/>
      <c r="D209" s="43"/>
      <c r="E209" s="43"/>
      <c r="F209" s="43"/>
      <c r="G209" s="43"/>
      <c r="H209" s="203"/>
      <c r="I209" s="43"/>
      <c r="J209" s="43"/>
      <c r="K209" s="43"/>
      <c r="L209" s="43"/>
      <c r="M209" s="44"/>
      <c r="N209" s="43"/>
      <c r="O209" s="43"/>
      <c r="P209" s="43"/>
      <c r="Q209" s="43"/>
      <c r="R209" s="43"/>
      <c r="S209" s="43"/>
      <c r="T209" s="43"/>
      <c r="U209" s="43"/>
      <c r="V209" s="43"/>
      <c r="W209" s="43"/>
      <c r="X209" s="43"/>
      <c r="Y209" s="43"/>
      <c r="Z209" s="43"/>
      <c r="AA209" s="43"/>
      <c r="AB209" s="43"/>
      <c r="AC209" s="43"/>
      <c r="AD209" s="43"/>
      <c r="AE209" s="43"/>
      <c r="AF209" s="43"/>
    </row>
    <row r="210" spans="1:32" ht="15">
      <c r="A210" s="43"/>
      <c r="B210" s="43"/>
      <c r="C210" s="43"/>
      <c r="D210" s="43"/>
      <c r="E210" s="43"/>
      <c r="F210" s="43"/>
      <c r="G210" s="43"/>
      <c r="H210" s="203"/>
      <c r="I210" s="43"/>
      <c r="J210" s="43"/>
      <c r="K210" s="43"/>
      <c r="L210" s="43"/>
      <c r="M210" s="44"/>
      <c r="N210" s="43"/>
      <c r="O210" s="43"/>
      <c r="P210" s="43"/>
      <c r="Q210" s="43"/>
      <c r="R210" s="43"/>
      <c r="S210" s="43"/>
      <c r="T210" s="43"/>
      <c r="U210" s="43"/>
      <c r="V210" s="43"/>
      <c r="W210" s="43"/>
      <c r="X210" s="43"/>
      <c r="Y210" s="43"/>
      <c r="Z210" s="43"/>
      <c r="AA210" s="43"/>
      <c r="AB210" s="43"/>
      <c r="AC210" s="43"/>
      <c r="AD210" s="43"/>
      <c r="AE210" s="43"/>
      <c r="AF210" s="43"/>
    </row>
    <row r="211" spans="1:32" ht="15">
      <c r="A211" s="43"/>
      <c r="B211" s="43"/>
      <c r="C211" s="43"/>
      <c r="D211" s="43"/>
      <c r="E211" s="43"/>
      <c r="F211" s="43"/>
      <c r="G211" s="43"/>
      <c r="H211" s="203"/>
      <c r="I211" s="43"/>
      <c r="J211" s="43"/>
      <c r="K211" s="43"/>
      <c r="L211" s="43"/>
      <c r="M211" s="44"/>
      <c r="N211" s="43"/>
      <c r="O211" s="43"/>
      <c r="P211" s="43"/>
      <c r="Q211" s="43"/>
      <c r="R211" s="43"/>
      <c r="S211" s="43"/>
      <c r="T211" s="43"/>
      <c r="U211" s="43"/>
      <c r="V211" s="43"/>
      <c r="W211" s="43"/>
      <c r="X211" s="43"/>
      <c r="Y211" s="43"/>
      <c r="Z211" s="43"/>
      <c r="AA211" s="43"/>
      <c r="AB211" s="43"/>
      <c r="AC211" s="43"/>
      <c r="AD211" s="43"/>
      <c r="AE211" s="43"/>
      <c r="AF211" s="43"/>
    </row>
    <row r="212" spans="1:32" ht="15">
      <c r="A212" s="43"/>
      <c r="B212" s="43"/>
      <c r="C212" s="43"/>
      <c r="D212" s="43"/>
      <c r="E212" s="43"/>
      <c r="F212" s="43"/>
      <c r="G212" s="43"/>
      <c r="H212" s="203"/>
      <c r="I212" s="43"/>
      <c r="J212" s="43"/>
      <c r="K212" s="43"/>
      <c r="L212" s="43"/>
      <c r="M212" s="44"/>
      <c r="N212" s="43"/>
      <c r="O212" s="43"/>
      <c r="P212" s="43"/>
      <c r="Q212" s="43"/>
      <c r="R212" s="43"/>
      <c r="S212" s="43"/>
      <c r="T212" s="43"/>
      <c r="U212" s="43"/>
      <c r="V212" s="43"/>
      <c r="W212" s="43"/>
      <c r="X212" s="43"/>
      <c r="Y212" s="43"/>
      <c r="Z212" s="43"/>
      <c r="AA212" s="43"/>
      <c r="AB212" s="43"/>
      <c r="AC212" s="43"/>
      <c r="AD212" s="43"/>
      <c r="AE212" s="43"/>
      <c r="AF212" s="43"/>
    </row>
    <row r="213" spans="1:32" ht="15">
      <c r="A213" s="43"/>
      <c r="B213" s="43"/>
      <c r="C213" s="43"/>
      <c r="D213" s="43"/>
      <c r="E213" s="43"/>
      <c r="F213" s="43"/>
      <c r="G213" s="43"/>
      <c r="H213" s="203"/>
      <c r="I213" s="43"/>
      <c r="J213" s="43"/>
      <c r="K213" s="43"/>
      <c r="L213" s="43"/>
      <c r="M213" s="44"/>
      <c r="N213" s="43"/>
      <c r="O213" s="43"/>
      <c r="P213" s="43"/>
      <c r="Q213" s="43"/>
      <c r="R213" s="43"/>
      <c r="S213" s="43"/>
      <c r="T213" s="43"/>
      <c r="U213" s="43"/>
      <c r="V213" s="43"/>
      <c r="W213" s="43"/>
      <c r="X213" s="43"/>
      <c r="Y213" s="43"/>
      <c r="Z213" s="43"/>
      <c r="AA213" s="43"/>
      <c r="AB213" s="43"/>
      <c r="AC213" s="43"/>
      <c r="AD213" s="43"/>
      <c r="AE213" s="43"/>
      <c r="AF213" s="43"/>
    </row>
    <row r="214" spans="1:32" ht="15">
      <c r="A214" s="43"/>
      <c r="B214" s="43"/>
      <c r="C214" s="43"/>
      <c r="D214" s="43"/>
      <c r="E214" s="43"/>
      <c r="F214" s="43"/>
      <c r="G214" s="43"/>
      <c r="H214" s="203"/>
      <c r="I214" s="43"/>
      <c r="J214" s="43"/>
      <c r="K214" s="43"/>
      <c r="L214" s="43"/>
      <c r="M214" s="44"/>
      <c r="N214" s="43"/>
      <c r="O214" s="43"/>
      <c r="P214" s="43"/>
      <c r="Q214" s="43"/>
      <c r="R214" s="43"/>
      <c r="S214" s="43"/>
      <c r="T214" s="43"/>
      <c r="U214" s="43"/>
      <c r="V214" s="43"/>
      <c r="W214" s="43"/>
      <c r="X214" s="43"/>
      <c r="Y214" s="43"/>
      <c r="Z214" s="43"/>
      <c r="AA214" s="43"/>
      <c r="AB214" s="43"/>
      <c r="AC214" s="43"/>
      <c r="AD214" s="43"/>
      <c r="AE214" s="43"/>
      <c r="AF214" s="43"/>
    </row>
    <row r="215" spans="1:32" ht="15">
      <c r="A215" s="43"/>
      <c r="B215" s="43"/>
      <c r="C215" s="43"/>
      <c r="D215" s="43"/>
      <c r="E215" s="43"/>
      <c r="F215" s="43"/>
      <c r="G215" s="43"/>
      <c r="H215" s="203"/>
      <c r="I215" s="43"/>
      <c r="J215" s="43"/>
      <c r="K215" s="43"/>
      <c r="L215" s="43"/>
      <c r="M215" s="44"/>
      <c r="N215" s="43"/>
      <c r="O215" s="43"/>
      <c r="P215" s="43"/>
      <c r="Q215" s="43"/>
      <c r="R215" s="43"/>
      <c r="S215" s="43"/>
      <c r="T215" s="43"/>
      <c r="U215" s="43"/>
      <c r="V215" s="43"/>
      <c r="W215" s="43"/>
      <c r="X215" s="43"/>
      <c r="Y215" s="43"/>
      <c r="Z215" s="43"/>
      <c r="AA215" s="43"/>
      <c r="AB215" s="43"/>
      <c r="AC215" s="43"/>
      <c r="AD215" s="43"/>
      <c r="AE215" s="43"/>
      <c r="AF215" s="43"/>
    </row>
    <row r="216" spans="1:32" ht="15">
      <c r="A216" s="43"/>
      <c r="B216" s="43"/>
      <c r="C216" s="43"/>
      <c r="D216" s="43"/>
      <c r="E216" s="43"/>
      <c r="F216" s="43"/>
      <c r="G216" s="43"/>
      <c r="H216" s="203"/>
      <c r="I216" s="43"/>
      <c r="J216" s="43"/>
      <c r="K216" s="43"/>
      <c r="L216" s="43"/>
      <c r="M216" s="44"/>
      <c r="N216" s="43"/>
      <c r="O216" s="43"/>
      <c r="P216" s="43"/>
      <c r="Q216" s="43"/>
      <c r="R216" s="43"/>
      <c r="S216" s="43"/>
      <c r="T216" s="43"/>
      <c r="U216" s="43"/>
      <c r="V216" s="43"/>
      <c r="W216" s="43"/>
      <c r="X216" s="43"/>
      <c r="Y216" s="43"/>
      <c r="Z216" s="43"/>
      <c r="AA216" s="43"/>
      <c r="AB216" s="43"/>
      <c r="AC216" s="43"/>
      <c r="AD216" s="43"/>
      <c r="AE216" s="43"/>
      <c r="AF216" s="43"/>
    </row>
    <row r="217" spans="1:32" ht="15">
      <c r="A217" s="43"/>
      <c r="B217" s="43"/>
      <c r="C217" s="43"/>
      <c r="D217" s="43"/>
      <c r="E217" s="43"/>
      <c r="F217" s="43"/>
      <c r="G217" s="43"/>
      <c r="H217" s="203"/>
      <c r="I217" s="43"/>
      <c r="J217" s="43"/>
      <c r="K217" s="43"/>
      <c r="L217" s="43"/>
      <c r="M217" s="44"/>
      <c r="N217" s="43"/>
      <c r="O217" s="43"/>
      <c r="P217" s="43"/>
      <c r="Q217" s="43"/>
      <c r="R217" s="43"/>
      <c r="S217" s="43"/>
      <c r="T217" s="43"/>
      <c r="U217" s="43"/>
      <c r="V217" s="43"/>
      <c r="W217" s="43"/>
      <c r="X217" s="43"/>
      <c r="Y217" s="43"/>
      <c r="Z217" s="43"/>
      <c r="AA217" s="43"/>
      <c r="AB217" s="43"/>
      <c r="AC217" s="43"/>
      <c r="AD217" s="43"/>
      <c r="AE217" s="43"/>
      <c r="AF217" s="43"/>
    </row>
    <row r="218" spans="1:32" ht="15">
      <c r="A218" s="43"/>
      <c r="B218" s="43"/>
      <c r="C218" s="43"/>
      <c r="D218" s="43"/>
      <c r="E218" s="43"/>
      <c r="F218" s="43"/>
      <c r="G218" s="43"/>
      <c r="H218" s="203"/>
      <c r="I218" s="43"/>
      <c r="J218" s="43"/>
      <c r="K218" s="43"/>
      <c r="L218" s="43"/>
      <c r="M218" s="44"/>
      <c r="N218" s="43"/>
      <c r="O218" s="43"/>
      <c r="P218" s="43"/>
      <c r="Q218" s="43"/>
      <c r="R218" s="43"/>
      <c r="S218" s="43"/>
      <c r="T218" s="43"/>
      <c r="U218" s="43"/>
      <c r="V218" s="43"/>
      <c r="W218" s="43"/>
      <c r="X218" s="43"/>
      <c r="Y218" s="43"/>
      <c r="Z218" s="43"/>
      <c r="AA218" s="43"/>
      <c r="AB218" s="43"/>
      <c r="AC218" s="43"/>
      <c r="AD218" s="43"/>
      <c r="AE218" s="43"/>
      <c r="AF218" s="43"/>
    </row>
    <row r="219" spans="1:32" ht="15">
      <c r="A219" s="43"/>
      <c r="B219" s="43"/>
      <c r="C219" s="43"/>
      <c r="D219" s="43"/>
      <c r="E219" s="43"/>
      <c r="F219" s="43"/>
      <c r="G219" s="43"/>
      <c r="H219" s="203"/>
      <c r="I219" s="43"/>
      <c r="J219" s="43"/>
      <c r="K219" s="43"/>
      <c r="L219" s="43"/>
      <c r="M219" s="44"/>
      <c r="N219" s="43"/>
      <c r="O219" s="43"/>
      <c r="P219" s="43"/>
      <c r="Q219" s="43"/>
      <c r="R219" s="43"/>
      <c r="S219" s="43"/>
      <c r="T219" s="43"/>
      <c r="U219" s="43"/>
      <c r="V219" s="43"/>
      <c r="W219" s="43"/>
      <c r="X219" s="43"/>
      <c r="Y219" s="43"/>
      <c r="Z219" s="43"/>
      <c r="AA219" s="43"/>
      <c r="AB219" s="43"/>
      <c r="AC219" s="43"/>
      <c r="AD219" s="43"/>
      <c r="AE219" s="43"/>
      <c r="AF219" s="43"/>
    </row>
    <row r="220" spans="1:32" ht="15">
      <c r="A220" s="43"/>
      <c r="B220" s="43"/>
      <c r="C220" s="43"/>
      <c r="D220" s="43"/>
      <c r="E220" s="43"/>
      <c r="F220" s="43"/>
      <c r="G220" s="43"/>
      <c r="H220" s="203"/>
      <c r="I220" s="43"/>
      <c r="J220" s="43"/>
      <c r="K220" s="43"/>
      <c r="L220" s="43"/>
      <c r="M220" s="44"/>
      <c r="N220" s="43"/>
      <c r="O220" s="43"/>
      <c r="P220" s="43"/>
      <c r="Q220" s="43"/>
      <c r="R220" s="43"/>
      <c r="S220" s="43"/>
      <c r="T220" s="43"/>
      <c r="U220" s="43"/>
      <c r="V220" s="43"/>
      <c r="W220" s="43"/>
      <c r="X220" s="43"/>
      <c r="Y220" s="43"/>
      <c r="Z220" s="43"/>
      <c r="AA220" s="43"/>
      <c r="AB220" s="43"/>
      <c r="AC220" s="43"/>
      <c r="AD220" s="43"/>
      <c r="AE220" s="43"/>
      <c r="AF220" s="43"/>
    </row>
    <row r="221" spans="1:32" ht="15">
      <c r="A221" s="43"/>
      <c r="B221" s="43"/>
      <c r="C221" s="43"/>
      <c r="D221" s="43"/>
      <c r="E221" s="43"/>
      <c r="F221" s="43"/>
      <c r="G221" s="43"/>
      <c r="H221" s="203"/>
      <c r="I221" s="43"/>
      <c r="J221" s="43"/>
      <c r="K221" s="43"/>
      <c r="L221" s="43"/>
      <c r="M221" s="44"/>
      <c r="N221" s="43"/>
      <c r="O221" s="43"/>
      <c r="P221" s="43"/>
      <c r="Q221" s="43"/>
      <c r="R221" s="43"/>
      <c r="S221" s="43"/>
      <c r="T221" s="43"/>
      <c r="U221" s="43"/>
      <c r="V221" s="43"/>
      <c r="W221" s="43"/>
      <c r="X221" s="43"/>
      <c r="Y221" s="43"/>
      <c r="Z221" s="43"/>
      <c r="AA221" s="43"/>
      <c r="AB221" s="43"/>
      <c r="AC221" s="43"/>
      <c r="AD221" s="43"/>
      <c r="AE221" s="43"/>
      <c r="AF221" s="43"/>
    </row>
    <row r="222" spans="1:32" ht="15">
      <c r="A222" s="43"/>
      <c r="B222" s="43"/>
      <c r="C222" s="43"/>
      <c r="D222" s="43"/>
      <c r="E222" s="43"/>
      <c r="F222" s="43"/>
      <c r="G222" s="43"/>
      <c r="H222" s="203"/>
      <c r="I222" s="43"/>
      <c r="J222" s="43"/>
      <c r="K222" s="43"/>
      <c r="L222" s="43"/>
      <c r="M222" s="44"/>
      <c r="N222" s="43"/>
      <c r="O222" s="43"/>
      <c r="P222" s="43"/>
      <c r="Q222" s="43"/>
      <c r="R222" s="43"/>
      <c r="S222" s="43"/>
      <c r="T222" s="43"/>
      <c r="U222" s="43"/>
      <c r="V222" s="43"/>
      <c r="W222" s="43"/>
      <c r="X222" s="43"/>
      <c r="Y222" s="43"/>
      <c r="Z222" s="43"/>
      <c r="AA222" s="43"/>
      <c r="AB222" s="43"/>
      <c r="AC222" s="43"/>
      <c r="AD222" s="43"/>
      <c r="AE222" s="43"/>
      <c r="AF222" s="43"/>
    </row>
    <row r="223" spans="1:32" ht="15">
      <c r="A223" s="43"/>
      <c r="B223" s="43"/>
      <c r="C223" s="43"/>
      <c r="D223" s="43"/>
      <c r="E223" s="43"/>
      <c r="F223" s="43"/>
      <c r="G223" s="43"/>
      <c r="H223" s="203"/>
      <c r="I223" s="43"/>
      <c r="J223" s="43"/>
      <c r="K223" s="43"/>
      <c r="L223" s="43"/>
      <c r="M223" s="44"/>
      <c r="N223" s="43"/>
      <c r="O223" s="43"/>
      <c r="P223" s="43"/>
      <c r="Q223" s="43"/>
      <c r="R223" s="43"/>
      <c r="S223" s="43"/>
      <c r="T223" s="43"/>
      <c r="U223" s="43"/>
      <c r="V223" s="43"/>
      <c r="W223" s="43"/>
      <c r="X223" s="43"/>
      <c r="Y223" s="43"/>
      <c r="Z223" s="43"/>
      <c r="AA223" s="43"/>
      <c r="AB223" s="43"/>
      <c r="AC223" s="43"/>
      <c r="AD223" s="43"/>
      <c r="AE223" s="43"/>
      <c r="AF223" s="43"/>
    </row>
    <row r="224" spans="1:32" ht="15">
      <c r="A224" s="43"/>
      <c r="B224" s="43"/>
      <c r="C224" s="43"/>
      <c r="D224" s="43"/>
      <c r="E224" s="43"/>
      <c r="F224" s="43"/>
      <c r="G224" s="43"/>
      <c r="H224" s="203"/>
      <c r="I224" s="43"/>
      <c r="J224" s="43"/>
      <c r="K224" s="43"/>
      <c r="L224" s="43"/>
      <c r="M224" s="44"/>
      <c r="N224" s="43"/>
      <c r="O224" s="43"/>
      <c r="P224" s="43"/>
      <c r="Q224" s="43"/>
      <c r="R224" s="43"/>
      <c r="S224" s="43"/>
      <c r="T224" s="43"/>
      <c r="U224" s="43"/>
      <c r="V224" s="43"/>
      <c r="W224" s="43"/>
      <c r="X224" s="43"/>
      <c r="Y224" s="43"/>
      <c r="Z224" s="43"/>
      <c r="AA224" s="43"/>
      <c r="AB224" s="43"/>
      <c r="AC224" s="43"/>
      <c r="AD224" s="43"/>
      <c r="AE224" s="43"/>
      <c r="AF224" s="43"/>
    </row>
    <row r="225" spans="1:32" ht="15">
      <c r="A225" s="43"/>
      <c r="B225" s="43"/>
      <c r="C225" s="43"/>
      <c r="D225" s="43"/>
      <c r="E225" s="43"/>
      <c r="F225" s="43"/>
      <c r="G225" s="43"/>
      <c r="H225" s="203"/>
      <c r="I225" s="43"/>
      <c r="J225" s="43"/>
      <c r="K225" s="43"/>
      <c r="L225" s="43"/>
      <c r="M225" s="44"/>
      <c r="N225" s="43"/>
      <c r="O225" s="43"/>
      <c r="P225" s="43"/>
      <c r="Q225" s="43"/>
      <c r="R225" s="43"/>
      <c r="S225" s="43"/>
      <c r="T225" s="43"/>
      <c r="U225" s="43"/>
      <c r="V225" s="43"/>
      <c r="W225" s="43"/>
      <c r="X225" s="43"/>
      <c r="Y225" s="43"/>
      <c r="Z225" s="43"/>
      <c r="AA225" s="43"/>
      <c r="AB225" s="43"/>
      <c r="AC225" s="43"/>
      <c r="AD225" s="43"/>
      <c r="AE225" s="43"/>
      <c r="AF225" s="43"/>
    </row>
    <row r="226" spans="1:32" ht="15">
      <c r="A226" s="43"/>
      <c r="B226" s="43"/>
      <c r="C226" s="43"/>
      <c r="D226" s="43"/>
      <c r="E226" s="43"/>
      <c r="F226" s="43"/>
      <c r="G226" s="43"/>
      <c r="H226" s="203"/>
      <c r="I226" s="43"/>
      <c r="J226" s="43"/>
      <c r="K226" s="43"/>
      <c r="L226" s="43"/>
      <c r="M226" s="44"/>
      <c r="N226" s="43"/>
      <c r="O226" s="43"/>
      <c r="P226" s="43"/>
      <c r="Q226" s="43"/>
      <c r="R226" s="43"/>
      <c r="S226" s="43"/>
      <c r="T226" s="43"/>
      <c r="U226" s="43"/>
      <c r="V226" s="43"/>
      <c r="W226" s="43"/>
      <c r="X226" s="43"/>
      <c r="Y226" s="43"/>
      <c r="Z226" s="43"/>
      <c r="AA226" s="43"/>
      <c r="AB226" s="43"/>
      <c r="AC226" s="43"/>
      <c r="AD226" s="43"/>
      <c r="AE226" s="43"/>
      <c r="AF226" s="43"/>
    </row>
    <row r="227" spans="1:32" ht="15">
      <c r="A227" s="43"/>
      <c r="B227" s="43"/>
      <c r="C227" s="43"/>
      <c r="D227" s="43"/>
      <c r="E227" s="43"/>
      <c r="F227" s="43"/>
      <c r="G227" s="43"/>
      <c r="H227" s="203"/>
      <c r="I227" s="43"/>
      <c r="J227" s="43"/>
      <c r="K227" s="43"/>
      <c r="L227" s="43"/>
      <c r="M227" s="44"/>
      <c r="N227" s="43"/>
      <c r="O227" s="43"/>
      <c r="P227" s="43"/>
      <c r="Q227" s="43"/>
      <c r="R227" s="43"/>
      <c r="S227" s="43"/>
      <c r="T227" s="43"/>
      <c r="U227" s="43"/>
      <c r="V227" s="43"/>
      <c r="W227" s="43"/>
      <c r="X227" s="43"/>
      <c r="Y227" s="43"/>
      <c r="Z227" s="43"/>
      <c r="AA227" s="43"/>
      <c r="AB227" s="43"/>
      <c r="AC227" s="43"/>
      <c r="AD227" s="43"/>
      <c r="AE227" s="43"/>
      <c r="AF227" s="43"/>
    </row>
    <row r="228" spans="1:32" ht="15">
      <c r="A228" s="43"/>
      <c r="B228" s="43"/>
      <c r="C228" s="43"/>
      <c r="D228" s="43"/>
      <c r="E228" s="43"/>
      <c r="F228" s="43"/>
      <c r="G228" s="43"/>
      <c r="H228" s="203"/>
      <c r="I228" s="43"/>
      <c r="J228" s="43"/>
      <c r="K228" s="43"/>
      <c r="L228" s="43"/>
      <c r="M228" s="44"/>
      <c r="N228" s="43"/>
      <c r="O228" s="43"/>
      <c r="P228" s="43"/>
      <c r="Q228" s="43"/>
      <c r="R228" s="43"/>
      <c r="S228" s="43"/>
      <c r="T228" s="43"/>
      <c r="U228" s="43"/>
      <c r="V228" s="43"/>
      <c r="W228" s="43"/>
      <c r="X228" s="43"/>
      <c r="Y228" s="43"/>
      <c r="Z228" s="43"/>
      <c r="AA228" s="43"/>
      <c r="AB228" s="43"/>
      <c r="AC228" s="43"/>
      <c r="AD228" s="43"/>
      <c r="AE228" s="43"/>
      <c r="AF228" s="43"/>
    </row>
    <row r="229" spans="1:32" ht="15">
      <c r="A229" s="43"/>
      <c r="B229" s="43"/>
      <c r="C229" s="43"/>
      <c r="D229" s="43"/>
      <c r="E229" s="43"/>
      <c r="F229" s="43"/>
      <c r="G229" s="43"/>
      <c r="H229" s="203"/>
      <c r="I229" s="43"/>
      <c r="J229" s="43"/>
      <c r="K229" s="43"/>
      <c r="L229" s="43"/>
      <c r="M229" s="44"/>
      <c r="N229" s="43"/>
      <c r="O229" s="43"/>
      <c r="P229" s="43"/>
      <c r="Q229" s="43"/>
      <c r="R229" s="43"/>
      <c r="S229" s="43"/>
      <c r="T229" s="43"/>
      <c r="U229" s="43"/>
      <c r="V229" s="43"/>
      <c r="W229" s="43"/>
      <c r="X229" s="43"/>
      <c r="Y229" s="43"/>
      <c r="Z229" s="43"/>
      <c r="AA229" s="43"/>
      <c r="AB229" s="43"/>
      <c r="AC229" s="43"/>
      <c r="AD229" s="43"/>
      <c r="AE229" s="43"/>
      <c r="AF229" s="43"/>
    </row>
    <row r="230" spans="1:32" ht="15">
      <c r="A230" s="43"/>
      <c r="B230" s="43"/>
      <c r="C230" s="43"/>
      <c r="D230" s="43"/>
      <c r="E230" s="43"/>
      <c r="F230" s="43"/>
      <c r="G230" s="43"/>
      <c r="H230" s="203"/>
      <c r="I230" s="43"/>
      <c r="J230" s="43"/>
      <c r="K230" s="43"/>
      <c r="L230" s="43"/>
      <c r="M230" s="44"/>
      <c r="N230" s="43"/>
      <c r="O230" s="43"/>
      <c r="P230" s="43"/>
      <c r="Q230" s="43"/>
      <c r="R230" s="43"/>
      <c r="S230" s="43"/>
      <c r="T230" s="43"/>
      <c r="U230" s="43"/>
      <c r="V230" s="43"/>
      <c r="W230" s="43"/>
      <c r="X230" s="43"/>
      <c r="Y230" s="43"/>
      <c r="Z230" s="43"/>
      <c r="AA230" s="43"/>
      <c r="AB230" s="43"/>
      <c r="AC230" s="43"/>
      <c r="AD230" s="43"/>
      <c r="AE230" s="43"/>
      <c r="AF230" s="43"/>
    </row>
    <row r="231" spans="1:32" ht="15">
      <c r="A231" s="43"/>
      <c r="B231" s="43"/>
      <c r="C231" s="43"/>
      <c r="D231" s="43"/>
      <c r="E231" s="43"/>
      <c r="F231" s="43"/>
      <c r="G231" s="43"/>
      <c r="H231" s="203"/>
      <c r="I231" s="43"/>
      <c r="J231" s="43"/>
      <c r="K231" s="43"/>
      <c r="L231" s="43"/>
      <c r="M231" s="44"/>
      <c r="N231" s="43"/>
      <c r="O231" s="43"/>
      <c r="P231" s="43"/>
      <c r="Q231" s="43"/>
      <c r="R231" s="43"/>
      <c r="S231" s="43"/>
      <c r="T231" s="43"/>
      <c r="U231" s="43"/>
      <c r="V231" s="43"/>
      <c r="W231" s="43"/>
      <c r="X231" s="43"/>
      <c r="Y231" s="43"/>
      <c r="Z231" s="43"/>
      <c r="AA231" s="43"/>
      <c r="AB231" s="43"/>
      <c r="AC231" s="43"/>
      <c r="AD231" s="43"/>
      <c r="AE231" s="43"/>
      <c r="AF231" s="43"/>
    </row>
    <row r="232" spans="1:32" ht="15">
      <c r="A232" s="43"/>
      <c r="B232" s="43"/>
      <c r="C232" s="43"/>
      <c r="D232" s="43"/>
      <c r="E232" s="43"/>
      <c r="F232" s="43"/>
      <c r="G232" s="43"/>
      <c r="H232" s="203"/>
      <c r="I232" s="43"/>
      <c r="J232" s="43"/>
      <c r="K232" s="43"/>
      <c r="L232" s="43"/>
      <c r="M232" s="44"/>
      <c r="N232" s="43"/>
      <c r="O232" s="43"/>
      <c r="P232" s="43"/>
      <c r="Q232" s="43"/>
      <c r="R232" s="43"/>
      <c r="S232" s="43"/>
      <c r="T232" s="43"/>
      <c r="U232" s="43"/>
      <c r="V232" s="43"/>
      <c r="W232" s="43"/>
      <c r="X232" s="43"/>
      <c r="Y232" s="43"/>
      <c r="Z232" s="43"/>
      <c r="AA232" s="43"/>
      <c r="AB232" s="43"/>
      <c r="AC232" s="43"/>
      <c r="AD232" s="43"/>
      <c r="AE232" s="43"/>
      <c r="AF232" s="43"/>
    </row>
    <row r="233" spans="1:32" ht="15">
      <c r="A233" s="43"/>
      <c r="B233" s="43"/>
      <c r="C233" s="43"/>
      <c r="D233" s="43"/>
      <c r="E233" s="43"/>
      <c r="F233" s="43"/>
      <c r="G233" s="43"/>
      <c r="H233" s="203"/>
      <c r="I233" s="43"/>
      <c r="J233" s="43"/>
      <c r="K233" s="43"/>
      <c r="L233" s="43"/>
      <c r="M233" s="44"/>
      <c r="N233" s="43"/>
      <c r="O233" s="43"/>
      <c r="P233" s="43"/>
      <c r="Q233" s="43"/>
      <c r="R233" s="43"/>
      <c r="S233" s="43"/>
      <c r="T233" s="43"/>
      <c r="U233" s="43"/>
      <c r="V233" s="43"/>
      <c r="W233" s="43"/>
      <c r="X233" s="43"/>
      <c r="Y233" s="43"/>
      <c r="Z233" s="43"/>
      <c r="AA233" s="43"/>
      <c r="AB233" s="43"/>
      <c r="AC233" s="43"/>
      <c r="AD233" s="43"/>
      <c r="AE233" s="43"/>
      <c r="AF233" s="43"/>
    </row>
    <row r="234" spans="1:32" ht="15">
      <c r="A234" s="43"/>
      <c r="B234" s="43"/>
      <c r="C234" s="43"/>
      <c r="D234" s="43"/>
      <c r="E234" s="43"/>
      <c r="F234" s="43"/>
      <c r="G234" s="43"/>
      <c r="H234" s="203"/>
      <c r="I234" s="43"/>
      <c r="J234" s="43"/>
      <c r="K234" s="43"/>
      <c r="L234" s="43"/>
      <c r="M234" s="44"/>
      <c r="N234" s="43"/>
      <c r="O234" s="43"/>
      <c r="P234" s="43"/>
      <c r="Q234" s="43"/>
      <c r="R234" s="43"/>
      <c r="S234" s="43"/>
      <c r="T234" s="43"/>
      <c r="U234" s="43"/>
      <c r="V234" s="43"/>
      <c r="W234" s="43"/>
      <c r="X234" s="43"/>
      <c r="Y234" s="43"/>
      <c r="Z234" s="43"/>
      <c r="AA234" s="43"/>
      <c r="AB234" s="43"/>
      <c r="AC234" s="43"/>
      <c r="AD234" s="43"/>
      <c r="AE234" s="43"/>
      <c r="AF234" s="43"/>
    </row>
    <row r="235" spans="1:32" ht="15">
      <c r="A235" s="43"/>
      <c r="B235" s="43"/>
      <c r="C235" s="43"/>
      <c r="D235" s="43"/>
      <c r="E235" s="43"/>
      <c r="F235" s="43"/>
      <c r="G235" s="43"/>
      <c r="H235" s="203"/>
      <c r="I235" s="43"/>
      <c r="J235" s="43"/>
      <c r="K235" s="43"/>
      <c r="L235" s="43"/>
      <c r="M235" s="44"/>
      <c r="N235" s="43"/>
      <c r="O235" s="43"/>
      <c r="P235" s="43"/>
      <c r="Q235" s="43"/>
      <c r="R235" s="43"/>
      <c r="S235" s="43"/>
      <c r="T235" s="43"/>
      <c r="U235" s="43"/>
      <c r="V235" s="43"/>
      <c r="W235" s="43"/>
      <c r="X235" s="43"/>
      <c r="Y235" s="43"/>
      <c r="Z235" s="43"/>
      <c r="AA235" s="43"/>
      <c r="AB235" s="43"/>
      <c r="AC235" s="43"/>
      <c r="AD235" s="43"/>
      <c r="AE235" s="43"/>
      <c r="AF235" s="43"/>
    </row>
    <row r="236" spans="1:32" ht="15">
      <c r="A236" s="43"/>
      <c r="B236" s="43"/>
      <c r="C236" s="43"/>
      <c r="D236" s="43"/>
      <c r="E236" s="43"/>
      <c r="F236" s="43"/>
      <c r="G236" s="43"/>
      <c r="H236" s="203"/>
      <c r="I236" s="43"/>
      <c r="J236" s="43"/>
      <c r="K236" s="43"/>
      <c r="L236" s="43"/>
      <c r="M236" s="44"/>
      <c r="N236" s="43"/>
      <c r="O236" s="43"/>
      <c r="P236" s="43"/>
      <c r="Q236" s="43"/>
      <c r="R236" s="43"/>
      <c r="S236" s="43"/>
      <c r="T236" s="43"/>
      <c r="U236" s="43"/>
      <c r="V236" s="43"/>
      <c r="W236" s="43"/>
      <c r="X236" s="43"/>
      <c r="Y236" s="43"/>
      <c r="Z236" s="43"/>
      <c r="AA236" s="43"/>
      <c r="AB236" s="43"/>
      <c r="AC236" s="43"/>
      <c r="AD236" s="43"/>
      <c r="AE236" s="43"/>
      <c r="AF236" s="43"/>
    </row>
    <row r="237" spans="1:32" ht="15">
      <c r="A237" s="43"/>
      <c r="B237" s="43"/>
      <c r="C237" s="43"/>
      <c r="D237" s="43"/>
      <c r="E237" s="43"/>
      <c r="F237" s="43"/>
      <c r="G237" s="43"/>
      <c r="H237" s="203"/>
      <c r="I237" s="43"/>
      <c r="J237" s="43"/>
      <c r="K237" s="43"/>
      <c r="L237" s="43"/>
      <c r="M237" s="44"/>
      <c r="N237" s="43"/>
      <c r="O237" s="43"/>
      <c r="P237" s="43"/>
      <c r="Q237" s="43"/>
      <c r="R237" s="43"/>
      <c r="S237" s="43"/>
      <c r="T237" s="43"/>
      <c r="U237" s="43"/>
      <c r="V237" s="43"/>
      <c r="W237" s="43"/>
      <c r="X237" s="43"/>
      <c r="Y237" s="43"/>
      <c r="Z237" s="43"/>
      <c r="AA237" s="43"/>
      <c r="AB237" s="43"/>
      <c r="AC237" s="43"/>
      <c r="AD237" s="43"/>
      <c r="AE237" s="43"/>
      <c r="AF237" s="43"/>
    </row>
    <row r="238" spans="1:32" ht="15">
      <c r="A238" s="43"/>
      <c r="B238" s="43"/>
      <c r="C238" s="43"/>
      <c r="D238" s="43"/>
      <c r="E238" s="43"/>
      <c r="F238" s="43"/>
      <c r="G238" s="43"/>
      <c r="H238" s="203"/>
      <c r="I238" s="43"/>
      <c r="J238" s="43"/>
      <c r="K238" s="43"/>
      <c r="L238" s="43"/>
      <c r="M238" s="44"/>
      <c r="N238" s="43"/>
      <c r="O238" s="43"/>
      <c r="P238" s="43"/>
      <c r="Q238" s="43"/>
      <c r="R238" s="43"/>
      <c r="S238" s="43"/>
      <c r="T238" s="43"/>
      <c r="U238" s="43"/>
      <c r="V238" s="43"/>
      <c r="W238" s="43"/>
      <c r="X238" s="43"/>
      <c r="Y238" s="43"/>
      <c r="Z238" s="43"/>
      <c r="AA238" s="43"/>
      <c r="AB238" s="43"/>
      <c r="AC238" s="43"/>
      <c r="AD238" s="43"/>
      <c r="AE238" s="43"/>
      <c r="AF238" s="43"/>
    </row>
    <row r="239" spans="1:32" ht="15">
      <c r="A239" s="43"/>
      <c r="B239" s="43"/>
      <c r="C239" s="43"/>
      <c r="D239" s="43"/>
      <c r="E239" s="43"/>
      <c r="F239" s="43"/>
      <c r="G239" s="43"/>
      <c r="H239" s="203"/>
      <c r="I239" s="43"/>
      <c r="J239" s="43"/>
      <c r="K239" s="43"/>
      <c r="L239" s="43"/>
      <c r="M239" s="44"/>
      <c r="N239" s="43"/>
      <c r="O239" s="43"/>
      <c r="P239" s="43"/>
      <c r="Q239" s="43"/>
      <c r="R239" s="43"/>
      <c r="S239" s="43"/>
      <c r="T239" s="43"/>
      <c r="U239" s="43"/>
      <c r="V239" s="43"/>
      <c r="W239" s="43"/>
      <c r="X239" s="43"/>
      <c r="Y239" s="43"/>
      <c r="Z239" s="43"/>
      <c r="AA239" s="43"/>
      <c r="AB239" s="43"/>
      <c r="AC239" s="43"/>
      <c r="AD239" s="43"/>
      <c r="AE239" s="43"/>
      <c r="AF239" s="43"/>
    </row>
    <row r="240" spans="1:32" ht="15">
      <c r="A240" s="43"/>
      <c r="B240" s="43"/>
      <c r="C240" s="43"/>
      <c r="D240" s="43"/>
      <c r="E240" s="43"/>
      <c r="F240" s="43"/>
      <c r="G240" s="43"/>
      <c r="H240" s="203"/>
      <c r="I240" s="43"/>
      <c r="J240" s="43"/>
      <c r="K240" s="43"/>
      <c r="L240" s="43"/>
      <c r="M240" s="44"/>
      <c r="N240" s="43"/>
      <c r="O240" s="43"/>
      <c r="P240" s="43"/>
      <c r="Q240" s="43"/>
      <c r="R240" s="43"/>
      <c r="S240" s="43"/>
      <c r="T240" s="43"/>
      <c r="U240" s="43"/>
      <c r="V240" s="43"/>
      <c r="W240" s="43"/>
      <c r="X240" s="43"/>
      <c r="Y240" s="43"/>
      <c r="Z240" s="43"/>
      <c r="AA240" s="43"/>
      <c r="AB240" s="43"/>
      <c r="AC240" s="43"/>
      <c r="AD240" s="43"/>
      <c r="AE240" s="43"/>
      <c r="AF240" s="43"/>
    </row>
    <row r="241" spans="1:32" ht="15">
      <c r="A241" s="43"/>
      <c r="B241" s="43"/>
      <c r="C241" s="43"/>
      <c r="D241" s="43"/>
      <c r="E241" s="43"/>
      <c r="F241" s="43"/>
      <c r="G241" s="43"/>
      <c r="H241" s="203"/>
      <c r="I241" s="43"/>
      <c r="J241" s="43"/>
      <c r="K241" s="43"/>
      <c r="L241" s="43"/>
      <c r="M241" s="44"/>
      <c r="N241" s="43"/>
      <c r="O241" s="43"/>
      <c r="P241" s="43"/>
      <c r="Q241" s="43"/>
      <c r="R241" s="43"/>
      <c r="S241" s="43"/>
      <c r="T241" s="43"/>
      <c r="U241" s="43"/>
      <c r="V241" s="43"/>
      <c r="W241" s="43"/>
      <c r="X241" s="43"/>
      <c r="Y241" s="43"/>
      <c r="Z241" s="43"/>
      <c r="AA241" s="43"/>
      <c r="AB241" s="43"/>
      <c r="AC241" s="43"/>
      <c r="AD241" s="43"/>
      <c r="AE241" s="43"/>
      <c r="AF241" s="43"/>
    </row>
    <row r="242" spans="1:32" ht="15">
      <c r="A242" s="43"/>
      <c r="B242" s="43"/>
      <c r="C242" s="43"/>
      <c r="D242" s="43"/>
      <c r="E242" s="43"/>
      <c r="F242" s="43"/>
      <c r="G242" s="43"/>
      <c r="H242" s="203"/>
      <c r="I242" s="43"/>
      <c r="J242" s="43"/>
      <c r="K242" s="43"/>
      <c r="L242" s="43"/>
      <c r="M242" s="44"/>
      <c r="N242" s="43"/>
      <c r="O242" s="43"/>
      <c r="P242" s="43"/>
      <c r="Q242" s="43"/>
      <c r="R242" s="43"/>
      <c r="S242" s="43"/>
      <c r="T242" s="43"/>
      <c r="U242" s="43"/>
      <c r="V242" s="43"/>
      <c r="W242" s="43"/>
      <c r="X242" s="43"/>
      <c r="Y242" s="43"/>
      <c r="Z242" s="43"/>
      <c r="AA242" s="43"/>
      <c r="AB242" s="43"/>
      <c r="AC242" s="43"/>
      <c r="AD242" s="43"/>
      <c r="AE242" s="43"/>
      <c r="AF242" s="43"/>
    </row>
    <row r="243" spans="1:32" ht="15">
      <c r="A243" s="43"/>
      <c r="B243" s="43"/>
      <c r="C243" s="43"/>
      <c r="D243" s="43"/>
      <c r="E243" s="43"/>
      <c r="F243" s="43"/>
      <c r="G243" s="43"/>
      <c r="H243" s="203"/>
      <c r="I243" s="43"/>
      <c r="J243" s="43"/>
      <c r="K243" s="43"/>
      <c r="L243" s="43"/>
      <c r="M243" s="44"/>
      <c r="N243" s="43"/>
      <c r="O243" s="43"/>
      <c r="P243" s="43"/>
      <c r="Q243" s="43"/>
      <c r="R243" s="43"/>
      <c r="S243" s="43"/>
      <c r="T243" s="43"/>
      <c r="U243" s="43"/>
      <c r="V243" s="43"/>
      <c r="W243" s="43"/>
      <c r="X243" s="43"/>
      <c r="Y243" s="43"/>
      <c r="Z243" s="43"/>
      <c r="AA243" s="43"/>
      <c r="AB243" s="43"/>
      <c r="AC243" s="43"/>
      <c r="AD243" s="43"/>
      <c r="AE243" s="43"/>
      <c r="AF243" s="43"/>
    </row>
    <row r="244" spans="1:32" ht="15">
      <c r="A244" s="43"/>
      <c r="B244" s="43"/>
      <c r="C244" s="43"/>
      <c r="D244" s="43"/>
      <c r="E244" s="43"/>
      <c r="F244" s="43"/>
      <c r="G244" s="43"/>
      <c r="H244" s="203"/>
      <c r="I244" s="43"/>
      <c r="J244" s="43"/>
      <c r="K244" s="43"/>
      <c r="L244" s="43"/>
      <c r="M244" s="44"/>
      <c r="N244" s="43"/>
      <c r="O244" s="43"/>
      <c r="P244" s="43"/>
      <c r="Q244" s="43"/>
      <c r="R244" s="43"/>
      <c r="S244" s="43"/>
      <c r="T244" s="43"/>
      <c r="U244" s="43"/>
      <c r="V244" s="43"/>
      <c r="W244" s="43"/>
      <c r="X244" s="43"/>
      <c r="Y244" s="43"/>
      <c r="Z244" s="43"/>
      <c r="AA244" s="43"/>
      <c r="AB244" s="43"/>
      <c r="AC244" s="43"/>
      <c r="AD244" s="43"/>
      <c r="AE244" s="43"/>
      <c r="AF244" s="43"/>
    </row>
    <row r="245" spans="1:32" ht="15">
      <c r="A245" s="43"/>
      <c r="B245" s="43"/>
      <c r="C245" s="43"/>
      <c r="D245" s="43"/>
      <c r="E245" s="43"/>
      <c r="F245" s="43"/>
      <c r="G245" s="43"/>
      <c r="H245" s="203"/>
      <c r="I245" s="43"/>
      <c r="J245" s="43"/>
      <c r="K245" s="43"/>
      <c r="L245" s="43"/>
      <c r="M245" s="44"/>
      <c r="N245" s="43"/>
      <c r="O245" s="43"/>
      <c r="P245" s="43"/>
      <c r="Q245" s="43"/>
      <c r="R245" s="43"/>
      <c r="S245" s="43"/>
      <c r="T245" s="43"/>
      <c r="U245" s="43"/>
      <c r="V245" s="43"/>
      <c r="W245" s="43"/>
      <c r="X245" s="43"/>
      <c r="Y245" s="43"/>
      <c r="Z245" s="43"/>
      <c r="AA245" s="43"/>
      <c r="AB245" s="43"/>
      <c r="AC245" s="43"/>
      <c r="AD245" s="43"/>
      <c r="AE245" s="43"/>
      <c r="AF245" s="43"/>
    </row>
    <row r="246" spans="1:32" ht="15">
      <c r="A246" s="43"/>
      <c r="B246" s="43"/>
      <c r="C246" s="43"/>
      <c r="D246" s="43"/>
      <c r="E246" s="43"/>
      <c r="F246" s="43"/>
      <c r="G246" s="43"/>
      <c r="H246" s="203"/>
      <c r="I246" s="43"/>
      <c r="J246" s="43"/>
      <c r="K246" s="43"/>
      <c r="L246" s="43"/>
      <c r="M246" s="44"/>
      <c r="N246" s="43"/>
      <c r="O246" s="43"/>
      <c r="P246" s="43"/>
      <c r="Q246" s="43"/>
      <c r="R246" s="43"/>
      <c r="S246" s="43"/>
      <c r="T246" s="43"/>
      <c r="U246" s="43"/>
      <c r="V246" s="43"/>
      <c r="W246" s="43"/>
      <c r="X246" s="43"/>
      <c r="Y246" s="43"/>
      <c r="Z246" s="43"/>
      <c r="AA246" s="43"/>
      <c r="AB246" s="43"/>
      <c r="AC246" s="43"/>
      <c r="AD246" s="43"/>
      <c r="AE246" s="43"/>
      <c r="AF246" s="43"/>
    </row>
    <row r="247" spans="1:32" ht="15">
      <c r="A247" s="43"/>
      <c r="B247" s="43"/>
      <c r="C247" s="43"/>
      <c r="D247" s="43"/>
      <c r="E247" s="43"/>
      <c r="F247" s="43"/>
      <c r="G247" s="43"/>
      <c r="H247" s="203"/>
      <c r="I247" s="43"/>
      <c r="J247" s="43"/>
      <c r="K247" s="43"/>
      <c r="L247" s="43"/>
      <c r="M247" s="44"/>
      <c r="N247" s="43"/>
      <c r="O247" s="43"/>
      <c r="P247" s="43"/>
      <c r="Q247" s="43"/>
      <c r="R247" s="43"/>
      <c r="S247" s="43"/>
      <c r="T247" s="43"/>
      <c r="U247" s="43"/>
      <c r="V247" s="43"/>
      <c r="W247" s="43"/>
      <c r="X247" s="43"/>
      <c r="Y247" s="43"/>
      <c r="Z247" s="43"/>
      <c r="AA247" s="43"/>
      <c r="AB247" s="43"/>
      <c r="AC247" s="43"/>
      <c r="AD247" s="43"/>
      <c r="AE247" s="43"/>
      <c r="AF247" s="43"/>
    </row>
    <row r="248" spans="1:32" ht="15">
      <c r="A248" s="43"/>
      <c r="B248" s="43"/>
      <c r="C248" s="43"/>
      <c r="D248" s="43"/>
      <c r="E248" s="43"/>
      <c r="F248" s="43"/>
      <c r="G248" s="43"/>
      <c r="H248" s="203"/>
      <c r="I248" s="43"/>
      <c r="J248" s="43"/>
      <c r="K248" s="43"/>
      <c r="L248" s="43"/>
      <c r="M248" s="44"/>
      <c r="N248" s="43"/>
      <c r="O248" s="43"/>
      <c r="P248" s="43"/>
      <c r="Q248" s="43"/>
      <c r="R248" s="43"/>
      <c r="S248" s="43"/>
      <c r="T248" s="43"/>
      <c r="U248" s="43"/>
      <c r="V248" s="43"/>
      <c r="W248" s="43"/>
      <c r="X248" s="43"/>
      <c r="Y248" s="43"/>
      <c r="Z248" s="43"/>
      <c r="AA248" s="43"/>
      <c r="AB248" s="43"/>
      <c r="AC248" s="43"/>
      <c r="AD248" s="43"/>
      <c r="AE248" s="43"/>
      <c r="AF248" s="43"/>
    </row>
    <row r="249" spans="1:32" ht="15">
      <c r="A249" s="43"/>
      <c r="B249" s="43"/>
      <c r="C249" s="43"/>
      <c r="D249" s="43"/>
      <c r="E249" s="43"/>
      <c r="F249" s="43"/>
      <c r="G249" s="43"/>
      <c r="H249" s="203"/>
      <c r="I249" s="43"/>
      <c r="J249" s="43"/>
      <c r="K249" s="43"/>
      <c r="L249" s="43"/>
      <c r="M249" s="44"/>
      <c r="N249" s="43"/>
      <c r="O249" s="43"/>
      <c r="P249" s="43"/>
      <c r="Q249" s="43"/>
      <c r="R249" s="43"/>
      <c r="S249" s="43"/>
      <c r="T249" s="43"/>
      <c r="U249" s="43"/>
      <c r="V249" s="43"/>
      <c r="W249" s="43"/>
      <c r="X249" s="43"/>
      <c r="Y249" s="43"/>
      <c r="Z249" s="43"/>
      <c r="AA249" s="43"/>
      <c r="AB249" s="43"/>
      <c r="AC249" s="43"/>
      <c r="AD249" s="43"/>
      <c r="AE249" s="43"/>
      <c r="AF249" s="43"/>
    </row>
    <row r="250" spans="1:32" ht="15">
      <c r="A250" s="43"/>
      <c r="B250" s="43"/>
      <c r="C250" s="43"/>
      <c r="D250" s="43"/>
      <c r="E250" s="43"/>
      <c r="F250" s="43"/>
      <c r="G250" s="43"/>
      <c r="H250" s="203"/>
      <c r="I250" s="43"/>
      <c r="J250" s="43"/>
      <c r="K250" s="43"/>
      <c r="L250" s="43"/>
      <c r="M250" s="44"/>
      <c r="N250" s="43"/>
      <c r="O250" s="43"/>
      <c r="P250" s="43"/>
      <c r="Q250" s="43"/>
      <c r="R250" s="43"/>
      <c r="S250" s="43"/>
      <c r="T250" s="43"/>
      <c r="U250" s="43"/>
      <c r="V250" s="43"/>
      <c r="W250" s="43"/>
      <c r="X250" s="43"/>
      <c r="Y250" s="43"/>
      <c r="Z250" s="43"/>
      <c r="AA250" s="43"/>
      <c r="AB250" s="43"/>
      <c r="AC250" s="43"/>
      <c r="AD250" s="43"/>
      <c r="AE250" s="43"/>
      <c r="AF250" s="43"/>
    </row>
    <row r="251" spans="1:32" ht="15">
      <c r="A251" s="43"/>
      <c r="B251" s="43"/>
      <c r="C251" s="43"/>
      <c r="D251" s="43"/>
      <c r="E251" s="43"/>
      <c r="F251" s="43"/>
      <c r="G251" s="43"/>
      <c r="H251" s="203"/>
      <c r="I251" s="43"/>
      <c r="J251" s="43"/>
      <c r="K251" s="43"/>
      <c r="L251" s="43"/>
      <c r="M251" s="44"/>
      <c r="N251" s="43"/>
      <c r="O251" s="43"/>
      <c r="P251" s="43"/>
      <c r="Q251" s="43"/>
      <c r="R251" s="43"/>
      <c r="S251" s="43"/>
      <c r="T251" s="43"/>
      <c r="U251" s="43"/>
      <c r="V251" s="43"/>
      <c r="W251" s="43"/>
      <c r="X251" s="43"/>
      <c r="Y251" s="43"/>
      <c r="Z251" s="43"/>
      <c r="AA251" s="43"/>
      <c r="AB251" s="43"/>
      <c r="AC251" s="43"/>
      <c r="AD251" s="43"/>
      <c r="AE251" s="43"/>
      <c r="AF251" s="43"/>
    </row>
    <row r="252" spans="1:32" ht="15">
      <c r="A252" s="43"/>
      <c r="B252" s="43"/>
      <c r="C252" s="43"/>
      <c r="D252" s="43"/>
      <c r="E252" s="43"/>
      <c r="F252" s="43"/>
      <c r="G252" s="43"/>
      <c r="H252" s="203"/>
      <c r="I252" s="43"/>
      <c r="J252" s="43"/>
      <c r="K252" s="43"/>
      <c r="L252" s="43"/>
      <c r="M252" s="44"/>
      <c r="N252" s="43"/>
      <c r="O252" s="43"/>
      <c r="P252" s="43"/>
      <c r="Q252" s="43"/>
      <c r="R252" s="43"/>
      <c r="S252" s="43"/>
      <c r="T252" s="43"/>
      <c r="U252" s="43"/>
      <c r="V252" s="43"/>
      <c r="W252" s="43"/>
      <c r="X252" s="43"/>
      <c r="Y252" s="43"/>
      <c r="Z252" s="43"/>
      <c r="AA252" s="43"/>
      <c r="AB252" s="43"/>
      <c r="AC252" s="43"/>
      <c r="AD252" s="43"/>
      <c r="AE252" s="43"/>
      <c r="AF252" s="43"/>
    </row>
    <row r="253" spans="1:32" ht="15">
      <c r="A253" s="43"/>
      <c r="B253" s="43"/>
      <c r="C253" s="43"/>
      <c r="D253" s="43"/>
      <c r="E253" s="43"/>
      <c r="F253" s="43"/>
      <c r="G253" s="43"/>
      <c r="H253" s="203"/>
      <c r="I253" s="43"/>
      <c r="J253" s="43"/>
      <c r="K253" s="43"/>
      <c r="L253" s="43"/>
      <c r="M253" s="44"/>
      <c r="N253" s="43"/>
      <c r="O253" s="43"/>
      <c r="P253" s="43"/>
      <c r="Q253" s="43"/>
      <c r="R253" s="43"/>
      <c r="S253" s="43"/>
      <c r="T253" s="43"/>
      <c r="U253" s="43"/>
      <c r="V253" s="43"/>
      <c r="W253" s="43"/>
      <c r="X253" s="43"/>
      <c r="Y253" s="43"/>
      <c r="Z253" s="43"/>
      <c r="AA253" s="43"/>
      <c r="AB253" s="43"/>
      <c r="AC253" s="43"/>
      <c r="AD253" s="43"/>
      <c r="AE253" s="43"/>
      <c r="AF253" s="43"/>
    </row>
    <row r="254" spans="1:32" ht="15">
      <c r="A254" s="43"/>
      <c r="B254" s="43"/>
      <c r="C254" s="43"/>
      <c r="D254" s="43"/>
      <c r="E254" s="43"/>
      <c r="F254" s="43"/>
      <c r="G254" s="43"/>
      <c r="H254" s="203"/>
      <c r="I254" s="43"/>
      <c r="J254" s="43"/>
      <c r="K254" s="43"/>
      <c r="L254" s="43"/>
      <c r="M254" s="44"/>
      <c r="N254" s="43"/>
      <c r="O254" s="43"/>
      <c r="P254" s="43"/>
      <c r="Q254" s="43"/>
      <c r="R254" s="43"/>
      <c r="S254" s="43"/>
      <c r="T254" s="43"/>
      <c r="U254" s="43"/>
      <c r="V254" s="43"/>
      <c r="W254" s="43"/>
      <c r="X254" s="43"/>
      <c r="Y254" s="43"/>
      <c r="Z254" s="43"/>
      <c r="AA254" s="43"/>
      <c r="AB254" s="43"/>
      <c r="AC254" s="43"/>
      <c r="AD254" s="43"/>
      <c r="AE254" s="43"/>
      <c r="AF254" s="43"/>
    </row>
    <row r="255" spans="1:32" ht="15">
      <c r="A255" s="43"/>
      <c r="B255" s="43"/>
      <c r="C255" s="43"/>
      <c r="D255" s="43"/>
      <c r="E255" s="43"/>
      <c r="F255" s="43"/>
      <c r="G255" s="43"/>
      <c r="H255" s="203"/>
      <c r="I255" s="43"/>
      <c r="J255" s="43"/>
      <c r="K255" s="43"/>
      <c r="L255" s="43"/>
      <c r="M255" s="44"/>
      <c r="N255" s="43"/>
      <c r="O255" s="43"/>
      <c r="P255" s="43"/>
      <c r="Q255" s="43"/>
      <c r="R255" s="43"/>
      <c r="S255" s="43"/>
      <c r="T255" s="43"/>
      <c r="U255" s="43"/>
      <c r="V255" s="43"/>
      <c r="W255" s="43"/>
      <c r="X255" s="43"/>
      <c r="Y255" s="43"/>
      <c r="Z255" s="43"/>
      <c r="AA255" s="43"/>
      <c r="AB255" s="43"/>
      <c r="AC255" s="43"/>
      <c r="AD255" s="43"/>
      <c r="AE255" s="43"/>
      <c r="AF255" s="43"/>
    </row>
    <row r="256" spans="1:32" ht="15">
      <c r="A256" s="43"/>
      <c r="B256" s="43"/>
      <c r="C256" s="43"/>
      <c r="D256" s="43"/>
      <c r="E256" s="43"/>
      <c r="F256" s="43"/>
      <c r="G256" s="43"/>
      <c r="H256" s="203"/>
      <c r="I256" s="43"/>
      <c r="J256" s="43"/>
      <c r="K256" s="43"/>
      <c r="L256" s="43"/>
      <c r="M256" s="44"/>
      <c r="N256" s="43"/>
      <c r="O256" s="43"/>
      <c r="P256" s="43"/>
      <c r="Q256" s="43"/>
      <c r="R256" s="43"/>
      <c r="S256" s="43"/>
      <c r="T256" s="43"/>
      <c r="U256" s="43"/>
      <c r="V256" s="43"/>
      <c r="W256" s="43"/>
      <c r="X256" s="43"/>
      <c r="Y256" s="43"/>
      <c r="Z256" s="43"/>
      <c r="AA256" s="43"/>
      <c r="AB256" s="43"/>
      <c r="AC256" s="43"/>
      <c r="AD256" s="43"/>
      <c r="AE256" s="43"/>
      <c r="AF256" s="43"/>
    </row>
    <row r="257" spans="1:32" ht="15">
      <c r="A257" s="43"/>
      <c r="B257" s="43"/>
      <c r="C257" s="43"/>
      <c r="D257" s="43"/>
      <c r="E257" s="43"/>
      <c r="F257" s="43"/>
      <c r="G257" s="43"/>
      <c r="H257" s="203"/>
      <c r="I257" s="43"/>
      <c r="J257" s="43"/>
      <c r="K257" s="43"/>
      <c r="L257" s="43"/>
      <c r="M257" s="44"/>
      <c r="N257" s="43"/>
      <c r="O257" s="43"/>
      <c r="P257" s="43"/>
      <c r="Q257" s="43"/>
      <c r="R257" s="43"/>
      <c r="S257" s="43"/>
      <c r="T257" s="43"/>
      <c r="U257" s="43"/>
      <c r="V257" s="43"/>
      <c r="W257" s="43"/>
      <c r="X257" s="43"/>
      <c r="Y257" s="43"/>
      <c r="Z257" s="43"/>
      <c r="AA257" s="43"/>
      <c r="AB257" s="43"/>
      <c r="AC257" s="43"/>
      <c r="AD257" s="43"/>
      <c r="AE257" s="43"/>
      <c r="AF257" s="43"/>
    </row>
    <row r="258" spans="1:32" ht="15">
      <c r="A258" s="43"/>
      <c r="B258" s="43"/>
      <c r="C258" s="43"/>
      <c r="D258" s="43"/>
      <c r="E258" s="43"/>
      <c r="F258" s="43"/>
      <c r="G258" s="43"/>
      <c r="H258" s="203"/>
      <c r="I258" s="43"/>
      <c r="J258" s="43"/>
      <c r="K258" s="43"/>
      <c r="L258" s="43"/>
      <c r="M258" s="44"/>
      <c r="N258" s="43"/>
      <c r="O258" s="43"/>
      <c r="P258" s="43"/>
      <c r="Q258" s="43"/>
      <c r="R258" s="43"/>
      <c r="S258" s="43"/>
      <c r="T258" s="43"/>
      <c r="U258" s="43"/>
      <c r="V258" s="43"/>
      <c r="W258" s="43"/>
      <c r="X258" s="43"/>
      <c r="Y258" s="43"/>
      <c r="Z258" s="43"/>
      <c r="AA258" s="43"/>
      <c r="AB258" s="43"/>
      <c r="AC258" s="43"/>
      <c r="AD258" s="43"/>
      <c r="AE258" s="43"/>
      <c r="AF258" s="43"/>
    </row>
    <row r="259" spans="1:32" ht="15">
      <c r="A259" s="43"/>
      <c r="B259" s="43"/>
      <c r="C259" s="43"/>
      <c r="D259" s="43"/>
      <c r="E259" s="43"/>
      <c r="F259" s="43"/>
      <c r="G259" s="43"/>
      <c r="H259" s="203"/>
      <c r="I259" s="43"/>
      <c r="J259" s="43"/>
      <c r="K259" s="43"/>
      <c r="L259" s="43"/>
      <c r="M259" s="44"/>
      <c r="N259" s="43"/>
      <c r="O259" s="43"/>
      <c r="P259" s="43"/>
      <c r="Q259" s="43"/>
      <c r="R259" s="43"/>
      <c r="S259" s="43"/>
      <c r="T259" s="43"/>
      <c r="U259" s="43"/>
      <c r="V259" s="43"/>
      <c r="W259" s="43"/>
      <c r="X259" s="43"/>
      <c r="Y259" s="43"/>
      <c r="Z259" s="43"/>
      <c r="AA259" s="43"/>
      <c r="AB259" s="43"/>
      <c r="AC259" s="43"/>
      <c r="AD259" s="43"/>
      <c r="AE259" s="43"/>
      <c r="AF259" s="43"/>
    </row>
    <row r="260" spans="1:32" ht="15">
      <c r="A260" s="43"/>
      <c r="B260" s="43"/>
      <c r="C260" s="43"/>
      <c r="D260" s="43"/>
      <c r="E260" s="43"/>
      <c r="F260" s="43"/>
      <c r="G260" s="43"/>
      <c r="H260" s="203"/>
      <c r="I260" s="43"/>
      <c r="J260" s="43"/>
      <c r="K260" s="43"/>
      <c r="L260" s="43"/>
      <c r="M260" s="44"/>
      <c r="N260" s="43"/>
      <c r="O260" s="43"/>
      <c r="P260" s="43"/>
      <c r="Q260" s="43"/>
      <c r="R260" s="43"/>
      <c r="S260" s="43"/>
      <c r="T260" s="43"/>
      <c r="U260" s="43"/>
      <c r="V260" s="43"/>
      <c r="W260" s="43"/>
      <c r="X260" s="43"/>
      <c r="Y260" s="43"/>
      <c r="Z260" s="43"/>
      <c r="AA260" s="43"/>
      <c r="AB260" s="43"/>
      <c r="AC260" s="43"/>
      <c r="AD260" s="43"/>
      <c r="AE260" s="43"/>
      <c r="AF260" s="43"/>
    </row>
    <row r="261" spans="1:32" ht="15">
      <c r="A261" s="43"/>
      <c r="B261" s="43"/>
      <c r="C261" s="43"/>
      <c r="D261" s="43"/>
      <c r="E261" s="43"/>
      <c r="F261" s="43"/>
      <c r="G261" s="43"/>
      <c r="H261" s="203"/>
      <c r="I261" s="43"/>
      <c r="J261" s="43"/>
      <c r="K261" s="43"/>
      <c r="L261" s="43"/>
      <c r="M261" s="44"/>
      <c r="N261" s="43"/>
      <c r="O261" s="43"/>
      <c r="P261" s="43"/>
      <c r="Q261" s="43"/>
      <c r="R261" s="43"/>
      <c r="S261" s="43"/>
      <c r="T261" s="43"/>
      <c r="U261" s="43"/>
      <c r="V261" s="43"/>
      <c r="W261" s="43"/>
      <c r="X261" s="43"/>
      <c r="Y261" s="43"/>
      <c r="Z261" s="43"/>
      <c r="AA261" s="43"/>
      <c r="AB261" s="43"/>
      <c r="AC261" s="43"/>
      <c r="AD261" s="43"/>
      <c r="AE261" s="43"/>
      <c r="AF261" s="43"/>
    </row>
    <row r="262" spans="1:32" ht="15">
      <c r="A262" s="43"/>
      <c r="B262" s="43"/>
      <c r="C262" s="43"/>
      <c r="D262" s="43"/>
      <c r="E262" s="43"/>
      <c r="F262" s="43"/>
      <c r="G262" s="43"/>
      <c r="H262" s="203"/>
      <c r="I262" s="43"/>
      <c r="J262" s="43"/>
      <c r="K262" s="43"/>
      <c r="L262" s="43"/>
      <c r="M262" s="44"/>
      <c r="N262" s="43"/>
      <c r="O262" s="43"/>
      <c r="P262" s="43"/>
      <c r="Q262" s="43"/>
      <c r="R262" s="43"/>
      <c r="S262" s="43"/>
      <c r="T262" s="43"/>
      <c r="U262" s="43"/>
      <c r="V262" s="43"/>
      <c r="W262" s="43"/>
      <c r="X262" s="43"/>
      <c r="Y262" s="43"/>
      <c r="Z262" s="43"/>
      <c r="AA262" s="43"/>
      <c r="AB262" s="43"/>
      <c r="AC262" s="43"/>
      <c r="AD262" s="43"/>
      <c r="AE262" s="43"/>
      <c r="AF262" s="43"/>
    </row>
    <row r="263" spans="1:32" ht="15">
      <c r="A263" s="43"/>
      <c r="B263" s="43"/>
      <c r="C263" s="43"/>
      <c r="D263" s="43"/>
      <c r="E263" s="43"/>
      <c r="F263" s="43"/>
      <c r="G263" s="43"/>
      <c r="H263" s="203"/>
      <c r="I263" s="43"/>
      <c r="J263" s="43"/>
      <c r="K263" s="43"/>
      <c r="L263" s="43"/>
      <c r="M263" s="44"/>
      <c r="N263" s="43"/>
      <c r="O263" s="43"/>
      <c r="P263" s="43"/>
      <c r="Q263" s="43"/>
      <c r="R263" s="43"/>
      <c r="S263" s="43"/>
      <c r="T263" s="43"/>
      <c r="U263" s="43"/>
      <c r="V263" s="43"/>
      <c r="W263" s="43"/>
      <c r="X263" s="43"/>
      <c r="Y263" s="43"/>
      <c r="Z263" s="43"/>
      <c r="AA263" s="43"/>
      <c r="AB263" s="43"/>
      <c r="AC263" s="43"/>
      <c r="AD263" s="43"/>
      <c r="AE263" s="43"/>
      <c r="AF263" s="43"/>
    </row>
    <row r="264" spans="1:32" ht="15">
      <c r="A264" s="43"/>
      <c r="B264" s="43"/>
      <c r="C264" s="43"/>
      <c r="D264" s="43"/>
      <c r="E264" s="43"/>
      <c r="F264" s="43"/>
      <c r="G264" s="43"/>
      <c r="H264" s="203"/>
      <c r="I264" s="43"/>
      <c r="J264" s="43"/>
      <c r="K264" s="43"/>
      <c r="L264" s="43"/>
      <c r="M264" s="44"/>
      <c r="N264" s="43"/>
      <c r="O264" s="43"/>
      <c r="P264" s="43"/>
      <c r="Q264" s="43"/>
      <c r="R264" s="43"/>
      <c r="S264" s="43"/>
      <c r="T264" s="43"/>
      <c r="U264" s="43"/>
      <c r="V264" s="43"/>
      <c r="W264" s="43"/>
      <c r="X264" s="43"/>
      <c r="Y264" s="43"/>
      <c r="Z264" s="43"/>
      <c r="AA264" s="43"/>
      <c r="AB264" s="43"/>
      <c r="AC264" s="43"/>
      <c r="AD264" s="43"/>
      <c r="AE264" s="43"/>
      <c r="AF264" s="43"/>
    </row>
    <row r="265" spans="1:32" ht="15">
      <c r="A265" s="43"/>
      <c r="B265" s="43"/>
      <c r="C265" s="43"/>
      <c r="D265" s="43"/>
      <c r="E265" s="43"/>
      <c r="F265" s="43"/>
      <c r="G265" s="43"/>
      <c r="H265" s="203"/>
      <c r="I265" s="43"/>
      <c r="J265" s="43"/>
      <c r="K265" s="43"/>
      <c r="L265" s="43"/>
      <c r="M265" s="44"/>
      <c r="N265" s="43"/>
      <c r="O265" s="43"/>
      <c r="P265" s="43"/>
      <c r="Q265" s="43"/>
      <c r="R265" s="43"/>
      <c r="S265" s="43"/>
      <c r="T265" s="43"/>
      <c r="U265" s="43"/>
      <c r="V265" s="43"/>
      <c r="W265" s="43"/>
      <c r="X265" s="43"/>
      <c r="Y265" s="43"/>
      <c r="Z265" s="43"/>
      <c r="AA265" s="43"/>
      <c r="AB265" s="43"/>
      <c r="AC265" s="43"/>
      <c r="AD265" s="43"/>
      <c r="AE265" s="43"/>
      <c r="AF265" s="43"/>
    </row>
    <row r="266" spans="1:32" ht="15">
      <c r="A266" s="43"/>
      <c r="B266" s="43"/>
      <c r="C266" s="43"/>
      <c r="D266" s="43"/>
      <c r="E266" s="43"/>
      <c r="F266" s="43"/>
      <c r="G266" s="43"/>
      <c r="H266" s="203"/>
      <c r="I266" s="43"/>
      <c r="J266" s="43"/>
      <c r="K266" s="43"/>
      <c r="L266" s="43"/>
      <c r="M266" s="44"/>
      <c r="N266" s="43"/>
      <c r="O266" s="43"/>
      <c r="P266" s="43"/>
      <c r="Q266" s="43"/>
      <c r="R266" s="43"/>
      <c r="S266" s="43"/>
      <c r="T266" s="43"/>
      <c r="U266" s="43"/>
      <c r="V266" s="43"/>
      <c r="W266" s="43"/>
      <c r="X266" s="43"/>
      <c r="Y266" s="43"/>
      <c r="Z266" s="43"/>
      <c r="AA266" s="43"/>
      <c r="AB266" s="43"/>
      <c r="AC266" s="43"/>
      <c r="AD266" s="43"/>
      <c r="AE266" s="43"/>
      <c r="AF266" s="43"/>
    </row>
    <row r="267" spans="1:32" ht="15">
      <c r="A267" s="43"/>
      <c r="B267" s="43"/>
      <c r="C267" s="43"/>
      <c r="D267" s="43"/>
      <c r="E267" s="43"/>
      <c r="F267" s="43"/>
      <c r="G267" s="43"/>
      <c r="H267" s="203"/>
      <c r="I267" s="43"/>
      <c r="J267" s="43"/>
      <c r="K267" s="43"/>
      <c r="L267" s="43"/>
      <c r="M267" s="44"/>
      <c r="N267" s="43"/>
      <c r="O267" s="43"/>
      <c r="P267" s="43"/>
      <c r="Q267" s="43"/>
      <c r="R267" s="43"/>
      <c r="S267" s="43"/>
      <c r="T267" s="43"/>
      <c r="U267" s="43"/>
      <c r="V267" s="43"/>
      <c r="W267" s="43"/>
      <c r="X267" s="43"/>
      <c r="Y267" s="43"/>
      <c r="Z267" s="43"/>
      <c r="AA267" s="43"/>
      <c r="AB267" s="43"/>
      <c r="AC267" s="43"/>
      <c r="AD267" s="43"/>
      <c r="AE267" s="43"/>
      <c r="AF267" s="43"/>
    </row>
    <row r="268" spans="1:32" ht="15">
      <c r="A268" s="43"/>
      <c r="B268" s="43"/>
      <c r="C268" s="43"/>
      <c r="D268" s="43"/>
      <c r="E268" s="43"/>
      <c r="F268" s="43"/>
      <c r="G268" s="43"/>
      <c r="H268" s="203"/>
      <c r="I268" s="43"/>
      <c r="J268" s="43"/>
      <c r="K268" s="43"/>
      <c r="L268" s="43"/>
      <c r="M268" s="44"/>
      <c r="N268" s="43"/>
      <c r="O268" s="43"/>
      <c r="P268" s="43"/>
      <c r="Q268" s="43"/>
      <c r="R268" s="43"/>
      <c r="S268" s="43"/>
      <c r="T268" s="43"/>
      <c r="U268" s="43"/>
      <c r="V268" s="43"/>
      <c r="W268" s="43"/>
      <c r="X268" s="43"/>
      <c r="Y268" s="43"/>
      <c r="Z268" s="43"/>
      <c r="AA268" s="43"/>
      <c r="AB268" s="43"/>
      <c r="AC268" s="43"/>
      <c r="AD268" s="43"/>
      <c r="AE268" s="43"/>
      <c r="AF268" s="43"/>
    </row>
    <row r="269" spans="1:32" ht="15">
      <c r="A269" s="43"/>
      <c r="B269" s="43"/>
      <c r="C269" s="43"/>
      <c r="D269" s="43"/>
      <c r="E269" s="43"/>
      <c r="F269" s="43"/>
      <c r="G269" s="43"/>
      <c r="H269" s="203"/>
      <c r="I269" s="43"/>
      <c r="J269" s="43"/>
      <c r="K269" s="43"/>
      <c r="L269" s="43"/>
      <c r="M269" s="44"/>
      <c r="N269" s="43"/>
      <c r="O269" s="43"/>
      <c r="P269" s="43"/>
      <c r="Q269" s="43"/>
      <c r="R269" s="43"/>
      <c r="S269" s="43"/>
      <c r="T269" s="43"/>
      <c r="U269" s="43"/>
      <c r="V269" s="43"/>
      <c r="W269" s="43"/>
      <c r="X269" s="43"/>
      <c r="Y269" s="43"/>
      <c r="Z269" s="43"/>
      <c r="AA269" s="43"/>
      <c r="AB269" s="43"/>
      <c r="AC269" s="43"/>
      <c r="AD269" s="43"/>
      <c r="AE269" s="43"/>
      <c r="AF269" s="43"/>
    </row>
    <row r="270" spans="1:32" ht="15">
      <c r="A270" s="43"/>
      <c r="B270" s="43"/>
      <c r="C270" s="43"/>
      <c r="D270" s="43"/>
      <c r="E270" s="43"/>
      <c r="F270" s="43"/>
      <c r="G270" s="43"/>
      <c r="H270" s="203"/>
      <c r="I270" s="43"/>
      <c r="J270" s="43"/>
      <c r="K270" s="43"/>
      <c r="L270" s="43"/>
      <c r="M270" s="44"/>
      <c r="N270" s="43"/>
      <c r="O270" s="43"/>
      <c r="P270" s="43"/>
      <c r="Q270" s="43"/>
      <c r="R270" s="43"/>
      <c r="S270" s="43"/>
      <c r="T270" s="43"/>
      <c r="U270" s="43"/>
      <c r="V270" s="43"/>
      <c r="W270" s="43"/>
      <c r="X270" s="43"/>
      <c r="Y270" s="43"/>
      <c r="Z270" s="43"/>
      <c r="AA270" s="43"/>
      <c r="AB270" s="43"/>
      <c r="AC270" s="43"/>
      <c r="AD270" s="43"/>
      <c r="AE270" s="43"/>
      <c r="AF270" s="43"/>
    </row>
    <row r="271" spans="1:32" ht="15">
      <c r="A271" s="43"/>
      <c r="B271" s="43"/>
      <c r="C271" s="43"/>
      <c r="D271" s="43"/>
      <c r="E271" s="43"/>
      <c r="F271" s="43"/>
      <c r="G271" s="43"/>
      <c r="H271" s="203"/>
      <c r="I271" s="43"/>
      <c r="J271" s="43"/>
      <c r="K271" s="43"/>
      <c r="L271" s="43"/>
      <c r="M271" s="44"/>
      <c r="N271" s="43"/>
      <c r="O271" s="43"/>
      <c r="P271" s="43"/>
      <c r="Q271" s="43"/>
      <c r="R271" s="43"/>
      <c r="S271" s="43"/>
      <c r="T271" s="43"/>
      <c r="U271" s="43"/>
      <c r="V271" s="43"/>
      <c r="W271" s="43"/>
      <c r="X271" s="43"/>
      <c r="Y271" s="43"/>
      <c r="Z271" s="43"/>
      <c r="AA271" s="43"/>
      <c r="AB271" s="43"/>
      <c r="AC271" s="43"/>
      <c r="AD271" s="43"/>
      <c r="AE271" s="43"/>
      <c r="AF271" s="43"/>
    </row>
    <row r="272" spans="1:32" ht="15">
      <c r="A272" s="43"/>
      <c r="B272" s="43"/>
      <c r="C272" s="43"/>
      <c r="D272" s="43"/>
      <c r="E272" s="43"/>
      <c r="F272" s="43"/>
      <c r="G272" s="43"/>
      <c r="H272" s="203"/>
      <c r="I272" s="43"/>
      <c r="J272" s="43"/>
      <c r="K272" s="43"/>
      <c r="L272" s="43"/>
      <c r="M272" s="44"/>
      <c r="N272" s="43"/>
      <c r="O272" s="43"/>
      <c r="P272" s="43"/>
      <c r="Q272" s="43"/>
      <c r="R272" s="43"/>
      <c r="S272" s="43"/>
      <c r="T272" s="43"/>
      <c r="U272" s="43"/>
      <c r="V272" s="43"/>
      <c r="W272" s="43"/>
      <c r="X272" s="43"/>
      <c r="Y272" s="43"/>
      <c r="Z272" s="43"/>
      <c r="AA272" s="43"/>
      <c r="AB272" s="43"/>
      <c r="AC272" s="43"/>
      <c r="AD272" s="43"/>
      <c r="AE272" s="43"/>
      <c r="AF272" s="43"/>
    </row>
    <row r="273" spans="1:32" ht="15">
      <c r="A273" s="43"/>
      <c r="B273" s="43"/>
      <c r="C273" s="43"/>
      <c r="D273" s="43"/>
      <c r="E273" s="43"/>
      <c r="F273" s="43"/>
      <c r="G273" s="43"/>
      <c r="H273" s="203"/>
      <c r="I273" s="43"/>
      <c r="J273" s="43"/>
      <c r="K273" s="43"/>
      <c r="L273" s="43"/>
      <c r="M273" s="44"/>
      <c r="N273" s="43"/>
      <c r="O273" s="43"/>
      <c r="P273" s="43"/>
      <c r="Q273" s="43"/>
      <c r="R273" s="43"/>
      <c r="S273" s="43"/>
      <c r="T273" s="43"/>
      <c r="U273" s="43"/>
      <c r="V273" s="43"/>
      <c r="W273" s="43"/>
      <c r="X273" s="43"/>
      <c r="Y273" s="43"/>
      <c r="Z273" s="43"/>
      <c r="AA273" s="43"/>
      <c r="AB273" s="43"/>
      <c r="AC273" s="43"/>
      <c r="AD273" s="43"/>
      <c r="AE273" s="43"/>
      <c r="AF273" s="43"/>
    </row>
    <row r="274" spans="1:32" ht="15">
      <c r="A274" s="43"/>
      <c r="B274" s="43"/>
      <c r="C274" s="43"/>
      <c r="D274" s="43"/>
      <c r="E274" s="43"/>
      <c r="F274" s="43"/>
      <c r="G274" s="43"/>
      <c r="H274" s="203"/>
      <c r="I274" s="43"/>
      <c r="J274" s="43"/>
      <c r="K274" s="43"/>
      <c r="L274" s="43"/>
      <c r="M274" s="44"/>
      <c r="N274" s="43"/>
      <c r="O274" s="43"/>
      <c r="P274" s="43"/>
      <c r="Q274" s="43"/>
      <c r="R274" s="43"/>
      <c r="S274" s="43"/>
      <c r="T274" s="43"/>
      <c r="U274" s="43"/>
      <c r="V274" s="43"/>
      <c r="W274" s="43"/>
      <c r="X274" s="43"/>
      <c r="Y274" s="43"/>
      <c r="Z274" s="43"/>
      <c r="AA274" s="43"/>
      <c r="AB274" s="43"/>
      <c r="AC274" s="43"/>
      <c r="AD274" s="43"/>
      <c r="AE274" s="43"/>
      <c r="AF274" s="43"/>
    </row>
    <row r="275" spans="1:32" ht="15">
      <c r="A275" s="43"/>
      <c r="B275" s="43"/>
      <c r="C275" s="43"/>
      <c r="D275" s="43"/>
      <c r="E275" s="43"/>
      <c r="F275" s="43"/>
      <c r="G275" s="43"/>
      <c r="H275" s="203"/>
      <c r="I275" s="43"/>
      <c r="J275" s="43"/>
      <c r="K275" s="43"/>
      <c r="L275" s="43"/>
      <c r="M275" s="44"/>
      <c r="N275" s="43"/>
      <c r="O275" s="43"/>
      <c r="P275" s="43"/>
      <c r="Q275" s="43"/>
      <c r="R275" s="43"/>
      <c r="S275" s="43"/>
      <c r="T275" s="43"/>
      <c r="U275" s="43"/>
      <c r="V275" s="43"/>
      <c r="W275" s="43"/>
      <c r="X275" s="43"/>
      <c r="Y275" s="43"/>
      <c r="Z275" s="43"/>
      <c r="AA275" s="43"/>
      <c r="AB275" s="43"/>
      <c r="AC275" s="43"/>
      <c r="AD275" s="43"/>
      <c r="AE275" s="43"/>
      <c r="AF275" s="43"/>
    </row>
    <row r="276" spans="1:32" ht="15">
      <c r="A276" s="43"/>
      <c r="B276" s="43"/>
      <c r="C276" s="43"/>
      <c r="D276" s="43"/>
      <c r="E276" s="43"/>
      <c r="F276" s="43"/>
      <c r="G276" s="43"/>
      <c r="H276" s="203"/>
      <c r="I276" s="43"/>
      <c r="J276" s="43"/>
      <c r="K276" s="43"/>
      <c r="L276" s="43"/>
      <c r="M276" s="44"/>
      <c r="N276" s="43"/>
      <c r="O276" s="43"/>
      <c r="P276" s="43"/>
      <c r="Q276" s="43"/>
      <c r="R276" s="43"/>
      <c r="S276" s="43"/>
      <c r="T276" s="43"/>
      <c r="U276" s="43"/>
      <c r="V276" s="43"/>
      <c r="W276" s="43"/>
      <c r="X276" s="43"/>
      <c r="Y276" s="43"/>
      <c r="Z276" s="43"/>
      <c r="AA276" s="43"/>
      <c r="AB276" s="43"/>
      <c r="AC276" s="43"/>
      <c r="AD276" s="43"/>
      <c r="AE276" s="43"/>
      <c r="AF276" s="43"/>
    </row>
    <row r="277" spans="1:32" ht="15">
      <c r="A277" s="43"/>
      <c r="B277" s="43"/>
      <c r="C277" s="43"/>
      <c r="D277" s="43"/>
      <c r="E277" s="43"/>
      <c r="F277" s="43"/>
      <c r="G277" s="43"/>
      <c r="H277" s="203"/>
      <c r="I277" s="43"/>
      <c r="J277" s="43"/>
      <c r="K277" s="43"/>
      <c r="L277" s="43"/>
      <c r="M277" s="44"/>
      <c r="N277" s="43"/>
      <c r="O277" s="43"/>
      <c r="P277" s="43"/>
      <c r="Q277" s="43"/>
      <c r="R277" s="43"/>
      <c r="S277" s="43"/>
      <c r="T277" s="43"/>
      <c r="U277" s="43"/>
      <c r="V277" s="43"/>
      <c r="W277" s="43"/>
      <c r="X277" s="43"/>
      <c r="Y277" s="43"/>
      <c r="Z277" s="43"/>
      <c r="AA277" s="43"/>
      <c r="AB277" s="43"/>
      <c r="AC277" s="43"/>
      <c r="AD277" s="43"/>
      <c r="AE277" s="43"/>
      <c r="AF277" s="43"/>
    </row>
    <row r="278" spans="1:32" ht="15">
      <c r="A278" s="43"/>
      <c r="B278" s="43"/>
      <c r="C278" s="43"/>
      <c r="D278" s="43"/>
      <c r="E278" s="43"/>
      <c r="F278" s="43"/>
      <c r="G278" s="43"/>
      <c r="H278" s="203"/>
      <c r="I278" s="43"/>
      <c r="J278" s="43"/>
      <c r="K278" s="43"/>
      <c r="L278" s="43"/>
      <c r="M278" s="44"/>
      <c r="N278" s="43"/>
      <c r="O278" s="43"/>
      <c r="P278" s="43"/>
      <c r="Q278" s="43"/>
      <c r="R278" s="43"/>
      <c r="S278" s="43"/>
      <c r="T278" s="43"/>
      <c r="U278" s="43"/>
      <c r="V278" s="43"/>
      <c r="W278" s="43"/>
      <c r="X278" s="43"/>
      <c r="Y278" s="43"/>
      <c r="Z278" s="43"/>
      <c r="AA278" s="43"/>
      <c r="AB278" s="43"/>
      <c r="AC278" s="43"/>
      <c r="AD278" s="43"/>
      <c r="AE278" s="43"/>
      <c r="AF278" s="43"/>
    </row>
    <row r="279" spans="1:32" ht="15">
      <c r="A279" s="43"/>
      <c r="B279" s="43"/>
      <c r="C279" s="43"/>
      <c r="D279" s="43"/>
      <c r="E279" s="43"/>
      <c r="F279" s="43"/>
      <c r="G279" s="43"/>
      <c r="H279" s="203"/>
      <c r="I279" s="43"/>
      <c r="J279" s="43"/>
      <c r="K279" s="43"/>
      <c r="L279" s="43"/>
      <c r="M279" s="44"/>
      <c r="N279" s="43"/>
      <c r="O279" s="43"/>
      <c r="P279" s="43"/>
      <c r="Q279" s="43"/>
      <c r="R279" s="43"/>
      <c r="S279" s="43"/>
      <c r="T279" s="43"/>
      <c r="U279" s="43"/>
      <c r="V279" s="43"/>
      <c r="W279" s="43"/>
      <c r="X279" s="43"/>
      <c r="Y279" s="43"/>
      <c r="Z279" s="43"/>
      <c r="AA279" s="43"/>
      <c r="AB279" s="43"/>
      <c r="AC279" s="43"/>
      <c r="AD279" s="43"/>
      <c r="AE279" s="43"/>
      <c r="AF279" s="43"/>
    </row>
    <row r="280" spans="1:32" ht="15">
      <c r="A280" s="43"/>
      <c r="B280" s="43"/>
      <c r="C280" s="43"/>
      <c r="D280" s="43"/>
      <c r="E280" s="43"/>
      <c r="F280" s="43"/>
      <c r="G280" s="43"/>
      <c r="H280" s="203"/>
      <c r="I280" s="43"/>
      <c r="J280" s="43"/>
      <c r="K280" s="43"/>
      <c r="L280" s="43"/>
      <c r="M280" s="44"/>
      <c r="N280" s="43"/>
      <c r="O280" s="43"/>
      <c r="P280" s="43"/>
      <c r="Q280" s="43"/>
      <c r="R280" s="43"/>
      <c r="S280" s="43"/>
      <c r="T280" s="43"/>
      <c r="U280" s="43"/>
      <c r="V280" s="43"/>
      <c r="W280" s="43"/>
      <c r="X280" s="43"/>
      <c r="Y280" s="43"/>
      <c r="Z280" s="43"/>
      <c r="AA280" s="43"/>
      <c r="AB280" s="43"/>
      <c r="AC280" s="43"/>
      <c r="AD280" s="43"/>
      <c r="AE280" s="43"/>
      <c r="AF280" s="43"/>
    </row>
    <row r="281" spans="1:32" ht="15">
      <c r="A281" s="43"/>
      <c r="B281" s="43"/>
      <c r="C281" s="43"/>
      <c r="D281" s="43"/>
      <c r="E281" s="43"/>
      <c r="F281" s="43"/>
      <c r="G281" s="43"/>
      <c r="H281" s="203"/>
      <c r="I281" s="43"/>
      <c r="J281" s="43"/>
      <c r="K281" s="43"/>
      <c r="L281" s="43"/>
      <c r="M281" s="44"/>
      <c r="N281" s="43"/>
      <c r="O281" s="43"/>
      <c r="P281" s="43"/>
      <c r="Q281" s="43"/>
      <c r="R281" s="43"/>
      <c r="S281" s="43"/>
      <c r="T281" s="43"/>
      <c r="U281" s="43"/>
      <c r="V281" s="43"/>
      <c r="W281" s="43"/>
      <c r="X281" s="43"/>
      <c r="Y281" s="43"/>
      <c r="Z281" s="43"/>
      <c r="AA281" s="43"/>
      <c r="AB281" s="43"/>
      <c r="AC281" s="43"/>
      <c r="AD281" s="43"/>
      <c r="AE281" s="43"/>
      <c r="AF281" s="43"/>
    </row>
    <row r="282" spans="1:32" ht="15">
      <c r="A282" s="43"/>
      <c r="B282" s="43"/>
      <c r="C282" s="43"/>
      <c r="D282" s="43"/>
      <c r="E282" s="43"/>
      <c r="F282" s="43"/>
      <c r="G282" s="43"/>
      <c r="H282" s="203"/>
      <c r="I282" s="43"/>
      <c r="J282" s="43"/>
      <c r="K282" s="43"/>
      <c r="L282" s="43"/>
      <c r="M282" s="44"/>
      <c r="N282" s="43"/>
      <c r="O282" s="43"/>
      <c r="P282" s="43"/>
      <c r="Q282" s="43"/>
      <c r="R282" s="43"/>
      <c r="S282" s="43"/>
      <c r="T282" s="43"/>
      <c r="U282" s="43"/>
      <c r="V282" s="43"/>
      <c r="W282" s="43"/>
      <c r="X282" s="43"/>
      <c r="Y282" s="43"/>
      <c r="Z282" s="43"/>
      <c r="AA282" s="43"/>
      <c r="AB282" s="43"/>
      <c r="AC282" s="43"/>
      <c r="AD282" s="43"/>
      <c r="AE282" s="43"/>
      <c r="AF282" s="43"/>
    </row>
    <row r="283" spans="1:32" ht="15">
      <c r="A283" s="43"/>
      <c r="B283" s="43"/>
      <c r="C283" s="43"/>
      <c r="D283" s="43"/>
      <c r="E283" s="43"/>
      <c r="F283" s="43"/>
      <c r="G283" s="43"/>
      <c r="H283" s="203"/>
      <c r="I283" s="43"/>
      <c r="J283" s="43"/>
      <c r="K283" s="43"/>
      <c r="L283" s="43"/>
      <c r="M283" s="44"/>
      <c r="N283" s="43"/>
      <c r="O283" s="43"/>
      <c r="P283" s="43"/>
      <c r="Q283" s="43"/>
      <c r="R283" s="43"/>
      <c r="S283" s="43"/>
      <c r="T283" s="43"/>
      <c r="U283" s="43"/>
      <c r="V283" s="43"/>
      <c r="W283" s="43"/>
      <c r="X283" s="43"/>
      <c r="Y283" s="43"/>
      <c r="Z283" s="43"/>
      <c r="AA283" s="43"/>
      <c r="AB283" s="43"/>
      <c r="AC283" s="43"/>
      <c r="AD283" s="43"/>
      <c r="AE283" s="43"/>
      <c r="AF283" s="43"/>
    </row>
    <row r="284" spans="1:32" ht="15">
      <c r="A284" s="43"/>
      <c r="B284" s="43"/>
      <c r="C284" s="43"/>
      <c r="D284" s="43"/>
      <c r="E284" s="43"/>
      <c r="F284" s="43"/>
      <c r="G284" s="43"/>
      <c r="H284" s="203"/>
      <c r="I284" s="43"/>
      <c r="J284" s="43"/>
      <c r="K284" s="43"/>
      <c r="L284" s="43"/>
      <c r="M284" s="44"/>
      <c r="N284" s="43"/>
      <c r="O284" s="43"/>
      <c r="P284" s="43"/>
      <c r="Q284" s="43"/>
      <c r="R284" s="43"/>
      <c r="S284" s="43"/>
      <c r="T284" s="43"/>
      <c r="U284" s="43"/>
      <c r="V284" s="43"/>
      <c r="W284" s="43"/>
      <c r="X284" s="43"/>
      <c r="Y284" s="43"/>
      <c r="Z284" s="43"/>
      <c r="AA284" s="43"/>
      <c r="AB284" s="43"/>
      <c r="AC284" s="43"/>
      <c r="AD284" s="43"/>
      <c r="AE284" s="43"/>
      <c r="AF284" s="43"/>
    </row>
    <row r="285" spans="1:32" ht="15">
      <c r="A285" s="43"/>
      <c r="B285" s="43"/>
      <c r="C285" s="43"/>
      <c r="D285" s="43"/>
      <c r="E285" s="43"/>
      <c r="F285" s="43"/>
      <c r="G285" s="43"/>
      <c r="H285" s="203"/>
      <c r="I285" s="43"/>
      <c r="J285" s="43"/>
      <c r="K285" s="43"/>
      <c r="L285" s="43"/>
      <c r="M285" s="44"/>
      <c r="N285" s="43"/>
      <c r="O285" s="43"/>
      <c r="P285" s="43"/>
      <c r="Q285" s="43"/>
      <c r="R285" s="43"/>
      <c r="S285" s="43"/>
      <c r="T285" s="43"/>
      <c r="U285" s="43"/>
      <c r="V285" s="43"/>
      <c r="W285" s="43"/>
      <c r="X285" s="43"/>
      <c r="Y285" s="43"/>
      <c r="Z285" s="43"/>
      <c r="AA285" s="43"/>
      <c r="AB285" s="43"/>
      <c r="AC285" s="43"/>
      <c r="AD285" s="43"/>
      <c r="AE285" s="43"/>
      <c r="AF285" s="43"/>
    </row>
    <row r="286" spans="1:32" ht="15">
      <c r="A286" s="43"/>
      <c r="B286" s="43"/>
      <c r="C286" s="43"/>
      <c r="D286" s="43"/>
      <c r="E286" s="43"/>
      <c r="F286" s="43"/>
      <c r="G286" s="43"/>
      <c r="H286" s="203"/>
      <c r="I286" s="43"/>
      <c r="J286" s="43"/>
      <c r="K286" s="43"/>
      <c r="L286" s="43"/>
      <c r="M286" s="44"/>
      <c r="N286" s="43"/>
      <c r="O286" s="43"/>
      <c r="P286" s="43"/>
      <c r="Q286" s="43"/>
      <c r="R286" s="43"/>
      <c r="S286" s="43"/>
      <c r="T286" s="43"/>
      <c r="U286" s="43"/>
      <c r="V286" s="43"/>
      <c r="W286" s="43"/>
      <c r="X286" s="43"/>
      <c r="Y286" s="43"/>
      <c r="Z286" s="43"/>
      <c r="AA286" s="43"/>
      <c r="AB286" s="43"/>
      <c r="AC286" s="43"/>
      <c r="AD286" s="43"/>
      <c r="AE286" s="43"/>
      <c r="AF286" s="43"/>
    </row>
    <row r="287" spans="1:32" ht="15">
      <c r="A287" s="43"/>
      <c r="B287" s="43"/>
      <c r="C287" s="43"/>
      <c r="D287" s="43"/>
      <c r="E287" s="43"/>
      <c r="F287" s="43"/>
      <c r="G287" s="43"/>
      <c r="H287" s="203"/>
      <c r="I287" s="43"/>
      <c r="J287" s="43"/>
      <c r="K287" s="43"/>
      <c r="L287" s="43"/>
      <c r="M287" s="44"/>
      <c r="N287" s="43"/>
      <c r="O287" s="43"/>
      <c r="P287" s="43"/>
      <c r="Q287" s="43"/>
      <c r="R287" s="43"/>
      <c r="S287" s="43"/>
      <c r="T287" s="43"/>
      <c r="U287" s="43"/>
      <c r="V287" s="43"/>
      <c r="W287" s="43"/>
      <c r="X287" s="43"/>
      <c r="Y287" s="43"/>
      <c r="Z287" s="43"/>
      <c r="AA287" s="43"/>
      <c r="AB287" s="43"/>
      <c r="AC287" s="43"/>
      <c r="AD287" s="43"/>
      <c r="AE287" s="43"/>
      <c r="AF287" s="43"/>
    </row>
    <row r="288" spans="1:32" ht="15">
      <c r="A288" s="43"/>
      <c r="B288" s="43"/>
      <c r="C288" s="43"/>
      <c r="D288" s="43"/>
      <c r="E288" s="43"/>
      <c r="F288" s="43"/>
      <c r="G288" s="43"/>
      <c r="H288" s="203"/>
      <c r="I288" s="43"/>
      <c r="J288" s="43"/>
      <c r="K288" s="43"/>
      <c r="L288" s="43"/>
      <c r="M288" s="44"/>
      <c r="N288" s="43"/>
      <c r="O288" s="43"/>
      <c r="P288" s="43"/>
      <c r="Q288" s="43"/>
      <c r="R288" s="43"/>
      <c r="S288" s="43"/>
      <c r="T288" s="43"/>
      <c r="U288" s="43"/>
      <c r="V288" s="43"/>
      <c r="W288" s="43"/>
      <c r="X288" s="43"/>
      <c r="Y288" s="43"/>
      <c r="Z288" s="43"/>
      <c r="AA288" s="43"/>
      <c r="AB288" s="43"/>
      <c r="AC288" s="43"/>
      <c r="AD288" s="43"/>
      <c r="AE288" s="43"/>
      <c r="AF288" s="43"/>
    </row>
    <row r="289" spans="1:32" ht="15">
      <c r="A289" s="43"/>
      <c r="B289" s="43"/>
      <c r="C289" s="43"/>
      <c r="D289" s="43"/>
      <c r="E289" s="43"/>
      <c r="F289" s="43"/>
      <c r="G289" s="43"/>
      <c r="H289" s="203"/>
      <c r="I289" s="43"/>
      <c r="J289" s="43"/>
      <c r="K289" s="43"/>
      <c r="L289" s="43"/>
      <c r="M289" s="44"/>
      <c r="N289" s="43"/>
      <c r="O289" s="43"/>
      <c r="P289" s="43"/>
      <c r="Q289" s="43"/>
      <c r="R289" s="43"/>
      <c r="S289" s="43"/>
      <c r="T289" s="43"/>
      <c r="U289" s="43"/>
      <c r="V289" s="43"/>
      <c r="W289" s="43"/>
      <c r="X289" s="43"/>
      <c r="Y289" s="43"/>
      <c r="Z289" s="43"/>
      <c r="AA289" s="43"/>
      <c r="AB289" s="43"/>
      <c r="AC289" s="43"/>
      <c r="AD289" s="43"/>
      <c r="AE289" s="43"/>
      <c r="AF289" s="43"/>
    </row>
    <row r="290" spans="1:32" ht="15">
      <c r="A290" s="43"/>
      <c r="B290" s="43"/>
      <c r="C290" s="43"/>
      <c r="D290" s="43"/>
      <c r="E290" s="43"/>
      <c r="F290" s="43"/>
      <c r="G290" s="43"/>
      <c r="H290" s="203"/>
      <c r="I290" s="43"/>
      <c r="J290" s="43"/>
      <c r="K290" s="43"/>
      <c r="L290" s="43"/>
      <c r="M290" s="44"/>
      <c r="N290" s="43"/>
      <c r="O290" s="43"/>
      <c r="P290" s="43"/>
      <c r="Q290" s="43"/>
      <c r="R290" s="43"/>
      <c r="S290" s="43"/>
      <c r="T290" s="43"/>
      <c r="U290" s="43"/>
      <c r="V290" s="43"/>
      <c r="W290" s="43"/>
      <c r="X290" s="43"/>
      <c r="Y290" s="43"/>
      <c r="Z290" s="43"/>
      <c r="AA290" s="43"/>
      <c r="AB290" s="43"/>
      <c r="AC290" s="43"/>
      <c r="AD290" s="43"/>
      <c r="AE290" s="43"/>
      <c r="AF290" s="43"/>
    </row>
    <row r="291" spans="1:32" ht="15">
      <c r="A291" s="43"/>
      <c r="B291" s="43"/>
      <c r="C291" s="43"/>
      <c r="D291" s="43"/>
      <c r="E291" s="43"/>
      <c r="F291" s="43"/>
      <c r="G291" s="43"/>
      <c r="H291" s="203"/>
      <c r="I291" s="43"/>
      <c r="J291" s="43"/>
      <c r="K291" s="43"/>
      <c r="L291" s="43"/>
      <c r="M291" s="44"/>
      <c r="N291" s="43"/>
      <c r="O291" s="43"/>
      <c r="P291" s="43"/>
      <c r="Q291" s="43"/>
      <c r="R291" s="43"/>
      <c r="S291" s="43"/>
      <c r="T291" s="43"/>
      <c r="U291" s="43"/>
      <c r="V291" s="43"/>
      <c r="W291" s="43"/>
      <c r="X291" s="43"/>
      <c r="Y291" s="43"/>
      <c r="Z291" s="43"/>
      <c r="AA291" s="43"/>
      <c r="AB291" s="43"/>
      <c r="AC291" s="43"/>
      <c r="AD291" s="43"/>
      <c r="AE291" s="43"/>
      <c r="AF291" s="43"/>
    </row>
    <row r="292" spans="1:32" ht="15">
      <c r="A292" s="43"/>
      <c r="B292" s="43"/>
      <c r="C292" s="43"/>
      <c r="D292" s="43"/>
      <c r="E292" s="43"/>
      <c r="F292" s="43"/>
      <c r="G292" s="43"/>
      <c r="H292" s="203"/>
      <c r="I292" s="43"/>
      <c r="J292" s="43"/>
      <c r="K292" s="43"/>
      <c r="L292" s="43"/>
      <c r="M292" s="44"/>
      <c r="N292" s="43"/>
      <c r="O292" s="43"/>
      <c r="P292" s="43"/>
      <c r="Q292" s="43"/>
      <c r="R292" s="43"/>
      <c r="S292" s="43"/>
      <c r="T292" s="43"/>
      <c r="U292" s="43"/>
      <c r="V292" s="43"/>
      <c r="W292" s="43"/>
      <c r="X292" s="43"/>
      <c r="Y292" s="43"/>
      <c r="Z292" s="43"/>
      <c r="AA292" s="43"/>
      <c r="AB292" s="43"/>
      <c r="AC292" s="43"/>
      <c r="AD292" s="43"/>
      <c r="AE292" s="43"/>
      <c r="AF292" s="43"/>
    </row>
    <row r="293" spans="1:32" ht="15">
      <c r="A293" s="43"/>
      <c r="B293" s="43"/>
      <c r="C293" s="43"/>
      <c r="D293" s="43"/>
      <c r="E293" s="43"/>
      <c r="F293" s="43"/>
      <c r="G293" s="43"/>
      <c r="H293" s="203"/>
      <c r="I293" s="43"/>
      <c r="J293" s="43"/>
      <c r="K293" s="43"/>
      <c r="L293" s="43"/>
      <c r="M293" s="44"/>
      <c r="N293" s="43"/>
      <c r="O293" s="43"/>
      <c r="P293" s="43"/>
      <c r="Q293" s="43"/>
      <c r="R293" s="43"/>
      <c r="S293" s="43"/>
      <c r="T293" s="43"/>
      <c r="U293" s="43"/>
      <c r="V293" s="43"/>
      <c r="W293" s="43"/>
      <c r="X293" s="43"/>
      <c r="Y293" s="43"/>
      <c r="Z293" s="43"/>
      <c r="AA293" s="43"/>
      <c r="AB293" s="43"/>
      <c r="AC293" s="43"/>
      <c r="AD293" s="43"/>
      <c r="AE293" s="43"/>
      <c r="AF293" s="43"/>
    </row>
    <row r="294" spans="1:32" ht="15">
      <c r="A294" s="43"/>
      <c r="B294" s="43"/>
      <c r="C294" s="43"/>
      <c r="D294" s="43"/>
      <c r="E294" s="43"/>
      <c r="F294" s="43"/>
      <c r="G294" s="43"/>
      <c r="H294" s="203"/>
      <c r="I294" s="43"/>
      <c r="J294" s="43"/>
      <c r="K294" s="43"/>
      <c r="L294" s="43"/>
      <c r="M294" s="44"/>
      <c r="N294" s="43"/>
      <c r="O294" s="43"/>
      <c r="P294" s="43"/>
      <c r="Q294" s="43"/>
      <c r="R294" s="43"/>
      <c r="S294" s="43"/>
      <c r="T294" s="43"/>
      <c r="U294" s="43"/>
      <c r="V294" s="43"/>
      <c r="W294" s="43"/>
      <c r="X294" s="43"/>
      <c r="Y294" s="43"/>
      <c r="Z294" s="43"/>
      <c r="AA294" s="43"/>
      <c r="AB294" s="43"/>
      <c r="AC294" s="43"/>
      <c r="AD294" s="43"/>
      <c r="AE294" s="43"/>
      <c r="AF294" s="43"/>
    </row>
    <row r="295" spans="1:32" ht="15">
      <c r="A295" s="43"/>
      <c r="B295" s="43"/>
      <c r="C295" s="43"/>
      <c r="D295" s="43"/>
      <c r="E295" s="43"/>
      <c r="F295" s="43"/>
      <c r="G295" s="43"/>
      <c r="H295" s="203"/>
      <c r="I295" s="43"/>
      <c r="J295" s="43"/>
      <c r="K295" s="43"/>
      <c r="L295" s="43"/>
      <c r="M295" s="44"/>
      <c r="N295" s="43"/>
      <c r="O295" s="43"/>
      <c r="P295" s="43"/>
      <c r="Q295" s="43"/>
      <c r="R295" s="43"/>
      <c r="S295" s="43"/>
      <c r="T295" s="43"/>
      <c r="U295" s="43"/>
      <c r="V295" s="43"/>
      <c r="W295" s="43"/>
      <c r="X295" s="43"/>
      <c r="Y295" s="43"/>
      <c r="Z295" s="43"/>
      <c r="AA295" s="43"/>
      <c r="AB295" s="43"/>
      <c r="AC295" s="43"/>
      <c r="AD295" s="43"/>
      <c r="AE295" s="43"/>
      <c r="AF295" s="43"/>
    </row>
    <row r="296" spans="1:32" ht="15">
      <c r="A296" s="43"/>
      <c r="B296" s="43"/>
      <c r="C296" s="43"/>
      <c r="D296" s="43"/>
      <c r="E296" s="43"/>
      <c r="F296" s="43"/>
      <c r="G296" s="43"/>
      <c r="H296" s="203"/>
      <c r="I296" s="43"/>
      <c r="J296" s="43"/>
      <c r="K296" s="43"/>
      <c r="L296" s="43"/>
      <c r="M296" s="44"/>
      <c r="N296" s="43"/>
      <c r="O296" s="43"/>
      <c r="P296" s="43"/>
      <c r="Q296" s="43"/>
      <c r="R296" s="43"/>
      <c r="S296" s="43"/>
      <c r="T296" s="43"/>
      <c r="U296" s="43"/>
      <c r="V296" s="43"/>
      <c r="W296" s="43"/>
      <c r="X296" s="43"/>
      <c r="Y296" s="43"/>
      <c r="Z296" s="43"/>
      <c r="AA296" s="43"/>
      <c r="AB296" s="43"/>
      <c r="AC296" s="43"/>
      <c r="AD296" s="43"/>
      <c r="AE296" s="43"/>
      <c r="AF296" s="43"/>
    </row>
    <row r="297" spans="1:32" ht="15">
      <c r="A297" s="43"/>
      <c r="B297" s="43"/>
      <c r="C297" s="43"/>
      <c r="D297" s="43"/>
      <c r="E297" s="43"/>
      <c r="F297" s="43"/>
      <c r="G297" s="43"/>
      <c r="H297" s="203"/>
      <c r="I297" s="43"/>
      <c r="J297" s="43"/>
      <c r="K297" s="43"/>
      <c r="L297" s="43"/>
      <c r="M297" s="44"/>
      <c r="N297" s="43"/>
      <c r="O297" s="43"/>
      <c r="P297" s="43"/>
      <c r="Q297" s="43"/>
      <c r="R297" s="43"/>
      <c r="S297" s="43"/>
      <c r="T297" s="43"/>
      <c r="U297" s="43"/>
      <c r="V297" s="43"/>
      <c r="W297" s="43"/>
      <c r="X297" s="43"/>
      <c r="Y297" s="43"/>
      <c r="Z297" s="43"/>
      <c r="AA297" s="43"/>
      <c r="AB297" s="43"/>
      <c r="AC297" s="43"/>
      <c r="AD297" s="43"/>
      <c r="AE297" s="43"/>
      <c r="AF297" s="43"/>
    </row>
    <row r="298" spans="1:32" ht="15">
      <c r="A298" s="43"/>
      <c r="B298" s="43"/>
      <c r="C298" s="43"/>
      <c r="D298" s="43"/>
      <c r="E298" s="43"/>
      <c r="F298" s="43"/>
      <c r="G298" s="43"/>
      <c r="H298" s="203"/>
      <c r="I298" s="43"/>
      <c r="J298" s="43"/>
      <c r="K298" s="43"/>
      <c r="L298" s="43"/>
      <c r="M298" s="44"/>
      <c r="N298" s="43"/>
      <c r="O298" s="43"/>
      <c r="P298" s="43"/>
      <c r="Q298" s="43"/>
      <c r="R298" s="43"/>
      <c r="S298" s="43"/>
      <c r="T298" s="43"/>
      <c r="U298" s="43"/>
      <c r="V298" s="43"/>
      <c r="W298" s="43"/>
      <c r="X298" s="43"/>
      <c r="Y298" s="43"/>
      <c r="Z298" s="43"/>
      <c r="AA298" s="43"/>
      <c r="AB298" s="43"/>
      <c r="AC298" s="43"/>
      <c r="AD298" s="43"/>
      <c r="AE298" s="43"/>
      <c r="AF298" s="43"/>
    </row>
    <row r="299" spans="1:32" ht="15">
      <c r="A299" s="43"/>
      <c r="B299" s="43"/>
      <c r="C299" s="43"/>
      <c r="D299" s="43"/>
      <c r="E299" s="43"/>
      <c r="F299" s="43"/>
      <c r="G299" s="43"/>
      <c r="H299" s="203"/>
      <c r="I299" s="43"/>
      <c r="J299" s="43"/>
      <c r="K299" s="43"/>
      <c r="L299" s="43"/>
      <c r="M299" s="44"/>
      <c r="N299" s="43"/>
      <c r="O299" s="43"/>
      <c r="P299" s="43"/>
      <c r="Q299" s="43"/>
      <c r="R299" s="43"/>
      <c r="S299" s="43"/>
      <c r="T299" s="43"/>
      <c r="U299" s="43"/>
      <c r="V299" s="43"/>
      <c r="W299" s="43"/>
      <c r="X299" s="43"/>
      <c r="Y299" s="43"/>
      <c r="Z299" s="43"/>
      <c r="AA299" s="43"/>
      <c r="AB299" s="43"/>
      <c r="AC299" s="43"/>
      <c r="AD299" s="43"/>
      <c r="AE299" s="43"/>
      <c r="AF299" s="43"/>
    </row>
    <row r="300" spans="1:32" ht="15">
      <c r="A300" s="43"/>
      <c r="B300" s="43"/>
      <c r="C300" s="43"/>
      <c r="D300" s="43"/>
      <c r="E300" s="43"/>
      <c r="F300" s="43"/>
      <c r="G300" s="43"/>
      <c r="H300" s="203"/>
      <c r="I300" s="43"/>
      <c r="J300" s="43"/>
      <c r="K300" s="43"/>
      <c r="L300" s="43"/>
      <c r="M300" s="44"/>
      <c r="N300" s="43"/>
      <c r="O300" s="43"/>
      <c r="P300" s="43"/>
      <c r="Q300" s="43"/>
      <c r="R300" s="43"/>
      <c r="S300" s="43"/>
      <c r="T300" s="43"/>
      <c r="U300" s="43"/>
      <c r="V300" s="43"/>
      <c r="W300" s="43"/>
      <c r="X300" s="43"/>
      <c r="Y300" s="43"/>
      <c r="Z300" s="43"/>
      <c r="AA300" s="43"/>
      <c r="AB300" s="43"/>
      <c r="AC300" s="43"/>
      <c r="AD300" s="43"/>
      <c r="AE300" s="43"/>
      <c r="AF300" s="43"/>
    </row>
    <row r="301" spans="1:32" ht="15">
      <c r="A301" s="43"/>
      <c r="B301" s="43"/>
      <c r="C301" s="43"/>
      <c r="D301" s="43"/>
      <c r="E301" s="43"/>
      <c r="F301" s="43"/>
      <c r="G301" s="43"/>
      <c r="H301" s="203"/>
      <c r="I301" s="43"/>
      <c r="J301" s="43"/>
      <c r="K301" s="43"/>
      <c r="L301" s="43"/>
      <c r="M301" s="44"/>
      <c r="N301" s="43"/>
      <c r="O301" s="43"/>
      <c r="P301" s="43"/>
      <c r="Q301" s="43"/>
      <c r="R301" s="43"/>
      <c r="S301" s="43"/>
      <c r="T301" s="43"/>
      <c r="U301" s="43"/>
      <c r="V301" s="43"/>
      <c r="W301" s="43"/>
      <c r="X301" s="43"/>
      <c r="Y301" s="43"/>
      <c r="Z301" s="43"/>
      <c r="AA301" s="43"/>
      <c r="AB301" s="43"/>
      <c r="AC301" s="43"/>
      <c r="AD301" s="43"/>
      <c r="AE301" s="43"/>
      <c r="AF301" s="43"/>
    </row>
    <row r="302" spans="1:32" ht="15">
      <c r="A302" s="43"/>
      <c r="B302" s="43"/>
      <c r="C302" s="43"/>
      <c r="D302" s="43"/>
      <c r="E302" s="43"/>
      <c r="F302" s="43"/>
      <c r="G302" s="43"/>
      <c r="H302" s="203"/>
      <c r="I302" s="43"/>
      <c r="J302" s="43"/>
      <c r="K302" s="43"/>
      <c r="L302" s="43"/>
      <c r="M302" s="44"/>
      <c r="N302" s="43"/>
      <c r="O302" s="43"/>
      <c r="P302" s="43"/>
      <c r="Q302" s="43"/>
      <c r="R302" s="43"/>
      <c r="S302" s="43"/>
      <c r="T302" s="43"/>
      <c r="U302" s="43"/>
      <c r="V302" s="43"/>
      <c r="W302" s="43"/>
      <c r="X302" s="43"/>
      <c r="Y302" s="43"/>
      <c r="Z302" s="43"/>
      <c r="AA302" s="43"/>
      <c r="AB302" s="43"/>
      <c r="AC302" s="43"/>
      <c r="AD302" s="43"/>
      <c r="AE302" s="43"/>
      <c r="AF302" s="43"/>
    </row>
    <row r="303" spans="1:32" ht="15">
      <c r="A303" s="43"/>
      <c r="B303" s="43"/>
      <c r="C303" s="43"/>
      <c r="D303" s="43"/>
      <c r="E303" s="43"/>
      <c r="F303" s="43"/>
      <c r="G303" s="43"/>
      <c r="H303" s="203"/>
      <c r="I303" s="43"/>
      <c r="J303" s="43"/>
      <c r="K303" s="43"/>
      <c r="L303" s="43"/>
      <c r="M303" s="44"/>
      <c r="N303" s="43"/>
      <c r="O303" s="43"/>
      <c r="P303" s="43"/>
      <c r="Q303" s="43"/>
      <c r="R303" s="43"/>
      <c r="S303" s="43"/>
      <c r="T303" s="43"/>
      <c r="U303" s="43"/>
      <c r="V303" s="43"/>
      <c r="W303" s="43"/>
      <c r="X303" s="43"/>
      <c r="Y303" s="43"/>
      <c r="Z303" s="43"/>
      <c r="AA303" s="43"/>
      <c r="AB303" s="43"/>
      <c r="AC303" s="43"/>
      <c r="AD303" s="43"/>
      <c r="AE303" s="43"/>
      <c r="AF303" s="43"/>
    </row>
    <row r="304" spans="1:32" ht="15">
      <c r="A304" s="43"/>
      <c r="B304" s="43"/>
      <c r="C304" s="43"/>
      <c r="D304" s="43"/>
      <c r="E304" s="43"/>
      <c r="F304" s="43"/>
      <c r="G304" s="43"/>
      <c r="H304" s="203"/>
      <c r="I304" s="43"/>
      <c r="J304" s="43"/>
      <c r="K304" s="43"/>
      <c r="L304" s="43"/>
      <c r="M304" s="44"/>
      <c r="N304" s="43"/>
      <c r="O304" s="43"/>
      <c r="P304" s="43"/>
      <c r="Q304" s="43"/>
      <c r="R304" s="43"/>
      <c r="S304" s="43"/>
      <c r="T304" s="43"/>
      <c r="U304" s="43"/>
      <c r="V304" s="43"/>
      <c r="W304" s="43"/>
      <c r="X304" s="43"/>
      <c r="Y304" s="43"/>
      <c r="Z304" s="43"/>
      <c r="AA304" s="43"/>
      <c r="AB304" s="43"/>
      <c r="AC304" s="43"/>
      <c r="AD304" s="43"/>
      <c r="AE304" s="43"/>
      <c r="AF304" s="43"/>
    </row>
    <row r="305" spans="1:32" ht="15">
      <c r="A305" s="43"/>
      <c r="B305" s="43"/>
      <c r="C305" s="43"/>
      <c r="D305" s="43"/>
      <c r="E305" s="43"/>
      <c r="F305" s="43"/>
      <c r="G305" s="43"/>
      <c r="H305" s="203"/>
      <c r="I305" s="43"/>
      <c r="J305" s="43"/>
      <c r="K305" s="43"/>
      <c r="L305" s="43"/>
      <c r="M305" s="44"/>
      <c r="N305" s="43"/>
      <c r="O305" s="43"/>
      <c r="P305" s="43"/>
      <c r="Q305" s="43"/>
      <c r="R305" s="43"/>
      <c r="S305" s="43"/>
      <c r="T305" s="43"/>
      <c r="U305" s="43"/>
      <c r="V305" s="43"/>
      <c r="W305" s="43"/>
      <c r="X305" s="43"/>
      <c r="Y305" s="43"/>
      <c r="Z305" s="43"/>
      <c r="AA305" s="43"/>
      <c r="AB305" s="43"/>
      <c r="AC305" s="43"/>
      <c r="AD305" s="43"/>
      <c r="AE305" s="43"/>
      <c r="AF305" s="43"/>
    </row>
    <row r="306" spans="1:32" ht="15">
      <c r="A306" s="43"/>
      <c r="B306" s="43"/>
      <c r="C306" s="43"/>
      <c r="D306" s="43"/>
      <c r="E306" s="43"/>
      <c r="F306" s="43"/>
      <c r="G306" s="43"/>
      <c r="H306" s="203"/>
      <c r="I306" s="43"/>
      <c r="J306" s="43"/>
      <c r="K306" s="43"/>
      <c r="L306" s="43"/>
      <c r="M306" s="44"/>
      <c r="N306" s="43"/>
      <c r="O306" s="43"/>
      <c r="P306" s="43"/>
      <c r="Q306" s="43"/>
      <c r="R306" s="43"/>
      <c r="S306" s="43"/>
      <c r="T306" s="43"/>
      <c r="U306" s="43"/>
      <c r="V306" s="43"/>
      <c r="W306" s="43"/>
      <c r="X306" s="43"/>
      <c r="Y306" s="43"/>
      <c r="Z306" s="43"/>
      <c r="AA306" s="43"/>
      <c r="AB306" s="43"/>
      <c r="AC306" s="43"/>
      <c r="AD306" s="43"/>
      <c r="AE306" s="43"/>
      <c r="AF306" s="43"/>
    </row>
    <row r="307" spans="1:32" ht="15">
      <c r="A307" s="43"/>
      <c r="B307" s="43"/>
      <c r="C307" s="43"/>
      <c r="D307" s="43"/>
      <c r="E307" s="43"/>
      <c r="F307" s="43"/>
      <c r="G307" s="43"/>
      <c r="H307" s="203"/>
      <c r="I307" s="43"/>
      <c r="J307" s="43"/>
      <c r="K307" s="43"/>
      <c r="L307" s="43"/>
      <c r="M307" s="44"/>
      <c r="N307" s="43"/>
      <c r="O307" s="43"/>
      <c r="P307" s="43"/>
      <c r="Q307" s="43"/>
      <c r="R307" s="43"/>
      <c r="S307" s="43"/>
      <c r="T307" s="43"/>
      <c r="U307" s="43"/>
      <c r="V307" s="43"/>
      <c r="W307" s="43"/>
      <c r="X307" s="43"/>
      <c r="Y307" s="43"/>
      <c r="Z307" s="43"/>
      <c r="AA307" s="43"/>
      <c r="AB307" s="43"/>
      <c r="AC307" s="43"/>
      <c r="AD307" s="43"/>
      <c r="AE307" s="43"/>
      <c r="AF307" s="43"/>
    </row>
    <row r="308" spans="1:32" ht="15">
      <c r="A308" s="43"/>
      <c r="B308" s="43"/>
      <c r="C308" s="43"/>
      <c r="D308" s="43"/>
      <c r="E308" s="43"/>
      <c r="F308" s="43"/>
      <c r="G308" s="43"/>
      <c r="H308" s="203"/>
      <c r="I308" s="43"/>
      <c r="J308" s="43"/>
      <c r="K308" s="43"/>
      <c r="L308" s="43"/>
      <c r="M308" s="44"/>
      <c r="N308" s="43"/>
      <c r="O308" s="43"/>
      <c r="P308" s="43"/>
      <c r="Q308" s="43"/>
      <c r="R308" s="43"/>
      <c r="S308" s="43"/>
      <c r="T308" s="43"/>
      <c r="U308" s="43"/>
      <c r="V308" s="43"/>
      <c r="W308" s="43"/>
      <c r="X308" s="43"/>
      <c r="Y308" s="43"/>
      <c r="Z308" s="43"/>
      <c r="AA308" s="43"/>
      <c r="AB308" s="43"/>
      <c r="AC308" s="43"/>
      <c r="AD308" s="43"/>
      <c r="AE308" s="43"/>
      <c r="AF308" s="43"/>
    </row>
    <row r="309" spans="1:32" ht="15">
      <c r="A309" s="43"/>
      <c r="B309" s="43"/>
      <c r="C309" s="43"/>
      <c r="D309" s="43"/>
      <c r="E309" s="43"/>
      <c r="F309" s="43"/>
      <c r="G309" s="43"/>
      <c r="H309" s="203"/>
      <c r="I309" s="43"/>
      <c r="J309" s="43"/>
      <c r="K309" s="43"/>
      <c r="L309" s="43"/>
      <c r="M309" s="44"/>
      <c r="N309" s="43"/>
      <c r="O309" s="43"/>
      <c r="P309" s="43"/>
      <c r="Q309" s="43"/>
      <c r="R309" s="43"/>
      <c r="S309" s="43"/>
      <c r="T309" s="43"/>
      <c r="U309" s="43"/>
      <c r="V309" s="43"/>
      <c r="W309" s="43"/>
      <c r="X309" s="43"/>
      <c r="Y309" s="43"/>
      <c r="Z309" s="43"/>
      <c r="AA309" s="43"/>
      <c r="AB309" s="43"/>
      <c r="AC309" s="43"/>
      <c r="AD309" s="43"/>
      <c r="AE309" s="43"/>
      <c r="AF309" s="43"/>
    </row>
    <row r="310" spans="1:32" ht="15">
      <c r="A310" s="43"/>
      <c r="B310" s="43"/>
      <c r="C310" s="43"/>
      <c r="D310" s="43"/>
      <c r="E310" s="43"/>
      <c r="F310" s="43"/>
      <c r="G310" s="43"/>
      <c r="H310" s="203"/>
      <c r="I310" s="43"/>
      <c r="J310" s="43"/>
      <c r="K310" s="43"/>
      <c r="L310" s="43"/>
      <c r="M310" s="44"/>
      <c r="N310" s="43"/>
      <c r="O310" s="43"/>
      <c r="P310" s="43"/>
      <c r="Q310" s="43"/>
      <c r="R310" s="43"/>
      <c r="S310" s="43"/>
      <c r="T310" s="43"/>
      <c r="U310" s="43"/>
      <c r="V310" s="43"/>
      <c r="W310" s="43"/>
      <c r="X310" s="43"/>
      <c r="Y310" s="43"/>
      <c r="Z310" s="43"/>
      <c r="AA310" s="43"/>
      <c r="AB310" s="43"/>
      <c r="AC310" s="43"/>
      <c r="AD310" s="43"/>
      <c r="AE310" s="43"/>
      <c r="AF310" s="43"/>
    </row>
    <row r="311" spans="1:32" ht="15">
      <c r="A311" s="43"/>
      <c r="B311" s="43"/>
      <c r="C311" s="43"/>
      <c r="D311" s="43"/>
      <c r="E311" s="43"/>
      <c r="F311" s="43"/>
      <c r="G311" s="43"/>
      <c r="H311" s="203"/>
      <c r="I311" s="43"/>
      <c r="J311" s="43"/>
      <c r="K311" s="43"/>
      <c r="L311" s="43"/>
      <c r="M311" s="44"/>
      <c r="N311" s="43"/>
      <c r="O311" s="43"/>
      <c r="P311" s="43"/>
      <c r="Q311" s="43"/>
      <c r="R311" s="43"/>
      <c r="S311" s="43"/>
      <c r="T311" s="43"/>
      <c r="U311" s="43"/>
      <c r="V311" s="43"/>
      <c r="W311" s="43"/>
      <c r="X311" s="43"/>
      <c r="Y311" s="43"/>
      <c r="Z311" s="43"/>
      <c r="AA311" s="43"/>
      <c r="AB311" s="43"/>
      <c r="AC311" s="43"/>
      <c r="AD311" s="43"/>
      <c r="AE311" s="43"/>
      <c r="AF311" s="43"/>
    </row>
    <row r="312" spans="1:32" ht="15">
      <c r="A312" s="43"/>
      <c r="B312" s="43"/>
      <c r="C312" s="43"/>
      <c r="D312" s="43"/>
      <c r="E312" s="43"/>
      <c r="F312" s="43"/>
      <c r="G312" s="43"/>
      <c r="H312" s="203"/>
      <c r="I312" s="43"/>
      <c r="J312" s="43"/>
      <c r="K312" s="43"/>
      <c r="L312" s="43"/>
      <c r="M312" s="44"/>
      <c r="N312" s="43"/>
      <c r="O312" s="43"/>
      <c r="P312" s="43"/>
      <c r="Q312" s="43"/>
      <c r="R312" s="43"/>
      <c r="S312" s="43"/>
      <c r="T312" s="43"/>
      <c r="U312" s="43"/>
      <c r="V312" s="43"/>
      <c r="W312" s="43"/>
      <c r="X312" s="43"/>
      <c r="Y312" s="43"/>
      <c r="Z312" s="43"/>
      <c r="AA312" s="43"/>
      <c r="AB312" s="43"/>
      <c r="AC312" s="43"/>
      <c r="AD312" s="43"/>
      <c r="AE312" s="43"/>
      <c r="AF312" s="43"/>
    </row>
    <row r="313" spans="1:32" ht="15">
      <c r="A313" s="43"/>
      <c r="B313" s="43"/>
      <c r="C313" s="43"/>
      <c r="D313" s="43"/>
      <c r="E313" s="43"/>
      <c r="F313" s="43"/>
      <c r="G313" s="43"/>
      <c r="H313" s="203"/>
      <c r="I313" s="43"/>
      <c r="J313" s="43"/>
      <c r="K313" s="43"/>
      <c r="L313" s="43"/>
      <c r="M313" s="44"/>
      <c r="N313" s="43"/>
      <c r="O313" s="43"/>
      <c r="P313" s="43"/>
      <c r="Q313" s="43"/>
      <c r="R313" s="43"/>
      <c r="S313" s="43"/>
      <c r="T313" s="43"/>
      <c r="U313" s="43"/>
      <c r="V313" s="43"/>
      <c r="W313" s="43"/>
      <c r="X313" s="43"/>
      <c r="Y313" s="43"/>
      <c r="Z313" s="43"/>
      <c r="AA313" s="43"/>
      <c r="AB313" s="43"/>
      <c r="AC313" s="43"/>
      <c r="AD313" s="43"/>
      <c r="AE313" s="43"/>
      <c r="AF313" s="43"/>
    </row>
    <row r="314" spans="1:32" ht="15">
      <c r="A314" s="43"/>
      <c r="B314" s="43"/>
      <c r="C314" s="43"/>
      <c r="D314" s="43"/>
      <c r="E314" s="43"/>
      <c r="F314" s="43"/>
      <c r="G314" s="43"/>
      <c r="H314" s="203"/>
      <c r="I314" s="43"/>
      <c r="J314" s="43"/>
      <c r="K314" s="43"/>
      <c r="L314" s="43"/>
      <c r="M314" s="44"/>
      <c r="N314" s="43"/>
      <c r="O314" s="43"/>
      <c r="P314" s="43"/>
      <c r="Q314" s="43"/>
      <c r="R314" s="43"/>
      <c r="S314" s="43"/>
      <c r="T314" s="43"/>
      <c r="U314" s="43"/>
      <c r="V314" s="43"/>
      <c r="W314" s="43"/>
      <c r="X314" s="43"/>
      <c r="Y314" s="43"/>
      <c r="Z314" s="43"/>
      <c r="AA314" s="43"/>
      <c r="AB314" s="43"/>
      <c r="AC314" s="43"/>
      <c r="AD314" s="43"/>
      <c r="AE314" s="43"/>
      <c r="AF314" s="43"/>
    </row>
    <row r="315" spans="1:32" ht="15">
      <c r="A315" s="43"/>
      <c r="B315" s="43"/>
      <c r="C315" s="43"/>
      <c r="D315" s="43"/>
      <c r="E315" s="43"/>
      <c r="F315" s="43"/>
      <c r="G315" s="43"/>
      <c r="H315" s="203"/>
      <c r="I315" s="43"/>
      <c r="J315" s="43"/>
      <c r="K315" s="43"/>
      <c r="L315" s="43"/>
      <c r="M315" s="44"/>
      <c r="N315" s="43"/>
      <c r="O315" s="43"/>
      <c r="P315" s="43"/>
      <c r="Q315" s="43"/>
      <c r="R315" s="43"/>
      <c r="S315" s="43"/>
      <c r="T315" s="43"/>
      <c r="U315" s="43"/>
      <c r="V315" s="43"/>
      <c r="W315" s="43"/>
      <c r="X315" s="43"/>
      <c r="Y315" s="43"/>
      <c r="Z315" s="43"/>
      <c r="AA315" s="43"/>
      <c r="AB315" s="43"/>
      <c r="AC315" s="43"/>
      <c r="AD315" s="43"/>
      <c r="AE315" s="43"/>
      <c r="AF315" s="43"/>
    </row>
    <row r="316" spans="1:32" ht="15">
      <c r="A316" s="43"/>
      <c r="B316" s="43"/>
      <c r="C316" s="43"/>
      <c r="D316" s="43"/>
      <c r="E316" s="43"/>
      <c r="F316" s="43"/>
      <c r="G316" s="43"/>
      <c r="H316" s="203"/>
      <c r="I316" s="43"/>
      <c r="J316" s="43"/>
      <c r="K316" s="43"/>
      <c r="L316" s="43"/>
      <c r="M316" s="44"/>
      <c r="N316" s="43"/>
      <c r="O316" s="43"/>
      <c r="P316" s="43"/>
      <c r="Q316" s="43"/>
      <c r="R316" s="43"/>
      <c r="S316" s="43"/>
      <c r="T316" s="43"/>
      <c r="U316" s="43"/>
      <c r="V316" s="43"/>
      <c r="W316" s="43"/>
      <c r="X316" s="43"/>
      <c r="Y316" s="43"/>
      <c r="Z316" s="43"/>
      <c r="AA316" s="43"/>
      <c r="AB316" s="43"/>
      <c r="AC316" s="43"/>
      <c r="AD316" s="43"/>
      <c r="AE316" s="43"/>
      <c r="AF316" s="43"/>
    </row>
    <row r="317" spans="1:32" ht="15">
      <c r="A317" s="43"/>
      <c r="B317" s="43"/>
      <c r="C317" s="43"/>
      <c r="D317" s="43"/>
      <c r="E317" s="43"/>
      <c r="F317" s="43"/>
      <c r="G317" s="43"/>
      <c r="H317" s="203"/>
      <c r="I317" s="43"/>
      <c r="J317" s="43"/>
      <c r="K317" s="43"/>
      <c r="L317" s="43"/>
      <c r="M317" s="44"/>
      <c r="N317" s="43"/>
      <c r="O317" s="43"/>
      <c r="P317" s="43"/>
      <c r="Q317" s="43"/>
      <c r="R317" s="43"/>
      <c r="S317" s="43"/>
      <c r="T317" s="43"/>
      <c r="U317" s="43"/>
      <c r="V317" s="43"/>
      <c r="W317" s="43"/>
      <c r="X317" s="43"/>
      <c r="Y317" s="43"/>
      <c r="Z317" s="43"/>
      <c r="AA317" s="43"/>
      <c r="AB317" s="43"/>
      <c r="AC317" s="43"/>
      <c r="AD317" s="43"/>
      <c r="AE317" s="43"/>
      <c r="AF317" s="43"/>
    </row>
    <row r="318" spans="1:32" ht="15">
      <c r="A318" s="43"/>
      <c r="B318" s="43"/>
      <c r="C318" s="43"/>
      <c r="D318" s="43"/>
      <c r="E318" s="43"/>
      <c r="F318" s="43"/>
      <c r="G318" s="43"/>
      <c r="H318" s="203"/>
      <c r="I318" s="43"/>
      <c r="J318" s="43"/>
      <c r="K318" s="43"/>
      <c r="L318" s="43"/>
      <c r="M318" s="44"/>
      <c r="N318" s="43"/>
      <c r="O318" s="43"/>
      <c r="P318" s="43"/>
      <c r="Q318" s="43"/>
      <c r="R318" s="43"/>
      <c r="S318" s="43"/>
      <c r="T318" s="43"/>
      <c r="U318" s="43"/>
      <c r="V318" s="43"/>
      <c r="W318" s="43"/>
      <c r="X318" s="43"/>
      <c r="Y318" s="43"/>
      <c r="Z318" s="43"/>
      <c r="AA318" s="43"/>
      <c r="AB318" s="43"/>
      <c r="AC318" s="43"/>
      <c r="AD318" s="43"/>
      <c r="AE318" s="43"/>
      <c r="AF318" s="43"/>
    </row>
    <row r="319" spans="1:32" ht="15">
      <c r="A319" s="43"/>
      <c r="B319" s="43"/>
      <c r="C319" s="43"/>
      <c r="D319" s="43"/>
      <c r="E319" s="43"/>
      <c r="F319" s="43"/>
      <c r="G319" s="43"/>
      <c r="H319" s="203"/>
      <c r="I319" s="43"/>
      <c r="J319" s="43"/>
      <c r="K319" s="43"/>
      <c r="L319" s="43"/>
      <c r="M319" s="44"/>
      <c r="N319" s="43"/>
      <c r="O319" s="43"/>
      <c r="P319" s="43"/>
      <c r="Q319" s="43"/>
      <c r="R319" s="43"/>
      <c r="S319" s="43"/>
      <c r="T319" s="43"/>
      <c r="U319" s="43"/>
      <c r="V319" s="43"/>
      <c r="W319" s="43"/>
      <c r="X319" s="43"/>
      <c r="Y319" s="43"/>
      <c r="Z319" s="43"/>
      <c r="AA319" s="43"/>
      <c r="AB319" s="43"/>
      <c r="AC319" s="43"/>
      <c r="AD319" s="43"/>
      <c r="AE319" s="43"/>
      <c r="AF319" s="43"/>
    </row>
    <row r="320" spans="1:32" ht="15">
      <c r="A320" s="43"/>
      <c r="B320" s="43"/>
      <c r="C320" s="43"/>
      <c r="D320" s="43"/>
      <c r="E320" s="43"/>
      <c r="F320" s="43"/>
      <c r="G320" s="43"/>
      <c r="H320" s="203"/>
      <c r="I320" s="43"/>
      <c r="J320" s="43"/>
      <c r="K320" s="43"/>
      <c r="L320" s="43"/>
      <c r="M320" s="44"/>
      <c r="N320" s="43"/>
      <c r="O320" s="43"/>
      <c r="P320" s="43"/>
      <c r="Q320" s="43"/>
      <c r="R320" s="43"/>
      <c r="S320" s="43"/>
      <c r="T320" s="43"/>
      <c r="U320" s="43"/>
      <c r="V320" s="43"/>
      <c r="W320" s="43"/>
      <c r="X320" s="43"/>
      <c r="Y320" s="43"/>
      <c r="Z320" s="43"/>
      <c r="AA320" s="43"/>
      <c r="AB320" s="43"/>
      <c r="AC320" s="43"/>
      <c r="AD320" s="43"/>
      <c r="AE320" s="43"/>
      <c r="AF320" s="43"/>
    </row>
    <row r="321" spans="1:32" ht="15">
      <c r="A321" s="43"/>
      <c r="B321" s="43"/>
      <c r="C321" s="43"/>
      <c r="D321" s="43"/>
      <c r="E321" s="43"/>
      <c r="F321" s="43"/>
      <c r="G321" s="43"/>
      <c r="H321" s="203"/>
      <c r="I321" s="43"/>
      <c r="J321" s="43"/>
      <c r="K321" s="43"/>
      <c r="L321" s="43"/>
      <c r="M321" s="44"/>
      <c r="N321" s="43"/>
      <c r="O321" s="43"/>
      <c r="P321" s="43"/>
      <c r="Q321" s="43"/>
      <c r="R321" s="43"/>
      <c r="S321" s="43"/>
      <c r="T321" s="43"/>
      <c r="U321" s="43"/>
      <c r="V321" s="43"/>
      <c r="W321" s="43"/>
      <c r="X321" s="43"/>
      <c r="Y321" s="43"/>
      <c r="Z321" s="43"/>
      <c r="AA321" s="43"/>
      <c r="AB321" s="43"/>
      <c r="AC321" s="43"/>
      <c r="AD321" s="43"/>
      <c r="AE321" s="43"/>
      <c r="AF321" s="43"/>
    </row>
    <row r="322" spans="1:32" ht="15">
      <c r="A322" s="43"/>
      <c r="B322" s="43"/>
      <c r="C322" s="43"/>
      <c r="D322" s="43"/>
      <c r="E322" s="43"/>
      <c r="F322" s="43"/>
      <c r="G322" s="43"/>
      <c r="H322" s="203"/>
      <c r="I322" s="43"/>
      <c r="J322" s="43"/>
      <c r="K322" s="43"/>
      <c r="L322" s="43"/>
      <c r="M322" s="44"/>
      <c r="N322" s="43"/>
      <c r="O322" s="43"/>
      <c r="P322" s="43"/>
      <c r="Q322" s="43"/>
      <c r="R322" s="43"/>
      <c r="S322" s="43"/>
      <c r="T322" s="43"/>
      <c r="U322" s="43"/>
      <c r="V322" s="43"/>
      <c r="W322" s="43"/>
      <c r="X322" s="43"/>
      <c r="Y322" s="43"/>
      <c r="Z322" s="43"/>
      <c r="AA322" s="43"/>
      <c r="AB322" s="43"/>
      <c r="AC322" s="43"/>
      <c r="AD322" s="43"/>
      <c r="AE322" s="43"/>
      <c r="AF322" s="43"/>
    </row>
    <row r="323" spans="1:32" ht="15">
      <c r="A323" s="43"/>
      <c r="B323" s="43"/>
      <c r="C323" s="43"/>
      <c r="D323" s="43"/>
      <c r="E323" s="43"/>
      <c r="F323" s="43"/>
      <c r="G323" s="43"/>
      <c r="H323" s="203"/>
      <c r="I323" s="43"/>
      <c r="J323" s="43"/>
      <c r="K323" s="43"/>
      <c r="L323" s="43"/>
      <c r="M323" s="44"/>
      <c r="N323" s="43"/>
      <c r="O323" s="43"/>
      <c r="P323" s="43"/>
      <c r="Q323" s="43"/>
      <c r="R323" s="43"/>
      <c r="S323" s="43"/>
      <c r="T323" s="43"/>
      <c r="U323" s="43"/>
      <c r="V323" s="43"/>
      <c r="W323" s="43"/>
      <c r="X323" s="43"/>
      <c r="Y323" s="43"/>
      <c r="Z323" s="43"/>
      <c r="AA323" s="43"/>
      <c r="AB323" s="43"/>
      <c r="AC323" s="43"/>
      <c r="AD323" s="43"/>
      <c r="AE323" s="43"/>
      <c r="AF323" s="43"/>
    </row>
    <row r="324" spans="1:32" ht="15">
      <c r="A324" s="43"/>
      <c r="B324" s="43"/>
      <c r="C324" s="43"/>
      <c r="D324" s="43"/>
      <c r="E324" s="43"/>
      <c r="F324" s="43"/>
      <c r="G324" s="43"/>
      <c r="H324" s="203"/>
      <c r="I324" s="43"/>
      <c r="J324" s="43"/>
      <c r="K324" s="43"/>
      <c r="L324" s="43"/>
      <c r="M324" s="44"/>
      <c r="N324" s="43"/>
      <c r="O324" s="43"/>
      <c r="P324" s="43"/>
      <c r="Q324" s="43"/>
      <c r="R324" s="43"/>
      <c r="S324" s="43"/>
      <c r="T324" s="43"/>
      <c r="U324" s="43"/>
      <c r="V324" s="43"/>
      <c r="W324" s="43"/>
      <c r="X324" s="43"/>
      <c r="Y324" s="43"/>
      <c r="Z324" s="43"/>
      <c r="AA324" s="43"/>
      <c r="AB324" s="43"/>
      <c r="AC324" s="43"/>
      <c r="AD324" s="43"/>
      <c r="AE324" s="43"/>
      <c r="AF324" s="43"/>
    </row>
    <row r="325" spans="1:32" ht="15">
      <c r="A325" s="43"/>
      <c r="B325" s="43"/>
      <c r="C325" s="43"/>
      <c r="D325" s="43"/>
      <c r="E325" s="43"/>
      <c r="F325" s="43"/>
      <c r="G325" s="43"/>
      <c r="H325" s="203"/>
      <c r="I325" s="43"/>
      <c r="J325" s="43"/>
      <c r="K325" s="43"/>
      <c r="L325" s="43"/>
      <c r="M325" s="44"/>
      <c r="N325" s="43"/>
      <c r="O325" s="43"/>
      <c r="P325" s="43"/>
      <c r="Q325" s="43"/>
      <c r="R325" s="43"/>
      <c r="S325" s="43"/>
      <c r="T325" s="43"/>
      <c r="U325" s="43"/>
      <c r="V325" s="43"/>
      <c r="W325" s="43"/>
      <c r="X325" s="43"/>
      <c r="Y325" s="43"/>
      <c r="Z325" s="43"/>
      <c r="AA325" s="43"/>
      <c r="AB325" s="43"/>
      <c r="AC325" s="43"/>
      <c r="AD325" s="43"/>
      <c r="AE325" s="43"/>
      <c r="AF325" s="43"/>
    </row>
    <row r="326" spans="1:32" ht="15">
      <c r="A326" s="43"/>
      <c r="B326" s="43"/>
      <c r="C326" s="43"/>
      <c r="D326" s="43"/>
      <c r="E326" s="43"/>
      <c r="F326" s="43"/>
      <c r="G326" s="43"/>
      <c r="H326" s="203"/>
      <c r="I326" s="43"/>
      <c r="J326" s="43"/>
      <c r="K326" s="43"/>
      <c r="L326" s="43"/>
      <c r="M326" s="44"/>
      <c r="N326" s="43"/>
      <c r="O326" s="43"/>
      <c r="P326" s="43"/>
      <c r="Q326" s="43"/>
      <c r="R326" s="43"/>
      <c r="S326" s="43"/>
      <c r="T326" s="43"/>
      <c r="U326" s="43"/>
      <c r="V326" s="43"/>
      <c r="W326" s="43"/>
      <c r="X326" s="43"/>
      <c r="Y326" s="43"/>
      <c r="Z326" s="43"/>
      <c r="AA326" s="43"/>
      <c r="AB326" s="43"/>
      <c r="AC326" s="43"/>
      <c r="AD326" s="43"/>
      <c r="AE326" s="43"/>
      <c r="AF326" s="43"/>
    </row>
    <row r="327" spans="1:32" ht="15">
      <c r="A327" s="43"/>
      <c r="B327" s="43"/>
      <c r="C327" s="43"/>
      <c r="D327" s="43"/>
      <c r="E327" s="43"/>
      <c r="F327" s="43"/>
      <c r="G327" s="43"/>
      <c r="H327" s="203"/>
      <c r="I327" s="43"/>
      <c r="J327" s="43"/>
      <c r="K327" s="43"/>
      <c r="L327" s="43"/>
      <c r="M327" s="44"/>
      <c r="N327" s="43"/>
      <c r="O327" s="43"/>
      <c r="P327" s="43"/>
      <c r="Q327" s="43"/>
      <c r="R327" s="43"/>
      <c r="S327" s="43"/>
      <c r="T327" s="43"/>
      <c r="U327" s="43"/>
      <c r="V327" s="43"/>
      <c r="W327" s="43"/>
      <c r="X327" s="43"/>
      <c r="Y327" s="43"/>
      <c r="Z327" s="43"/>
      <c r="AA327" s="43"/>
      <c r="AB327" s="43"/>
      <c r="AC327" s="43"/>
      <c r="AD327" s="43"/>
      <c r="AE327" s="43"/>
      <c r="AF327" s="43"/>
    </row>
    <row r="328" spans="1:32" ht="15">
      <c r="A328" s="43"/>
      <c r="B328" s="43"/>
      <c r="C328" s="43"/>
      <c r="D328" s="43"/>
      <c r="E328" s="43"/>
      <c r="F328" s="43"/>
      <c r="G328" s="43"/>
      <c r="H328" s="203"/>
      <c r="I328" s="43"/>
      <c r="J328" s="43"/>
      <c r="K328" s="43"/>
      <c r="L328" s="43"/>
      <c r="M328" s="44"/>
      <c r="N328" s="43"/>
      <c r="O328" s="43"/>
      <c r="P328" s="43"/>
      <c r="Q328" s="43"/>
      <c r="R328" s="43"/>
      <c r="S328" s="43"/>
      <c r="T328" s="43"/>
      <c r="U328" s="43"/>
      <c r="V328" s="43"/>
      <c r="W328" s="43"/>
      <c r="X328" s="43"/>
      <c r="Y328" s="43"/>
      <c r="Z328" s="43"/>
      <c r="AA328" s="43"/>
      <c r="AB328" s="43"/>
      <c r="AC328" s="43"/>
      <c r="AD328" s="43"/>
      <c r="AE328" s="43"/>
      <c r="AF328" s="43"/>
    </row>
    <row r="329" spans="1:32" ht="15">
      <c r="A329" s="43"/>
      <c r="B329" s="43"/>
      <c r="C329" s="43"/>
      <c r="D329" s="43"/>
      <c r="E329" s="43"/>
      <c r="F329" s="43"/>
      <c r="G329" s="43"/>
      <c r="H329" s="203"/>
      <c r="I329" s="43"/>
      <c r="J329" s="43"/>
      <c r="K329" s="43"/>
      <c r="L329" s="43"/>
      <c r="M329" s="44"/>
      <c r="N329" s="43"/>
      <c r="O329" s="43"/>
      <c r="P329" s="43"/>
      <c r="Q329" s="43"/>
      <c r="R329" s="43"/>
      <c r="S329" s="43"/>
      <c r="T329" s="43"/>
      <c r="U329" s="43"/>
      <c r="V329" s="43"/>
      <c r="W329" s="43"/>
      <c r="X329" s="43"/>
      <c r="Y329" s="43"/>
      <c r="Z329" s="43"/>
      <c r="AA329" s="43"/>
      <c r="AB329" s="43"/>
      <c r="AC329" s="43"/>
      <c r="AD329" s="43"/>
      <c r="AE329" s="43"/>
      <c r="AF329" s="43"/>
    </row>
    <row r="330" spans="1:32" ht="15">
      <c r="A330" s="43"/>
      <c r="B330" s="43"/>
      <c r="C330" s="43"/>
      <c r="D330" s="43"/>
      <c r="E330" s="43"/>
      <c r="F330" s="43"/>
      <c r="G330" s="43"/>
      <c r="H330" s="203"/>
      <c r="I330" s="43"/>
      <c r="J330" s="43"/>
      <c r="K330" s="43"/>
      <c r="L330" s="43"/>
      <c r="M330" s="44"/>
      <c r="N330" s="43"/>
      <c r="O330" s="43"/>
      <c r="P330" s="43"/>
      <c r="Q330" s="43"/>
      <c r="R330" s="43"/>
      <c r="S330" s="43"/>
      <c r="T330" s="43"/>
      <c r="U330" s="43"/>
      <c r="V330" s="43"/>
      <c r="W330" s="43"/>
      <c r="X330" s="43"/>
      <c r="Y330" s="43"/>
      <c r="Z330" s="43"/>
      <c r="AA330" s="43"/>
      <c r="AB330" s="43"/>
      <c r="AC330" s="43"/>
      <c r="AD330" s="43"/>
      <c r="AE330" s="43"/>
      <c r="AF330" s="43"/>
    </row>
    <row r="331" spans="1:32" ht="15">
      <c r="A331" s="43"/>
      <c r="B331" s="43"/>
      <c r="C331" s="43"/>
      <c r="D331" s="43"/>
      <c r="E331" s="43"/>
      <c r="F331" s="43"/>
      <c r="G331" s="43"/>
      <c r="H331" s="203"/>
      <c r="I331" s="43"/>
      <c r="J331" s="43"/>
      <c r="K331" s="43"/>
      <c r="L331" s="43"/>
      <c r="M331" s="44"/>
      <c r="N331" s="43"/>
      <c r="O331" s="43"/>
      <c r="P331" s="43"/>
      <c r="Q331" s="43"/>
      <c r="R331" s="43"/>
      <c r="S331" s="43"/>
      <c r="T331" s="43"/>
      <c r="U331" s="43"/>
      <c r="V331" s="43"/>
      <c r="W331" s="43"/>
      <c r="X331" s="43"/>
      <c r="Y331" s="43"/>
      <c r="Z331" s="43"/>
      <c r="AA331" s="43"/>
      <c r="AB331" s="43"/>
      <c r="AC331" s="43"/>
      <c r="AD331" s="43"/>
      <c r="AE331" s="43"/>
      <c r="AF331" s="43"/>
    </row>
    <row r="332" spans="1:32" ht="15">
      <c r="A332" s="43"/>
      <c r="B332" s="43"/>
      <c r="C332" s="43"/>
      <c r="D332" s="43"/>
      <c r="E332" s="43"/>
      <c r="F332" s="43"/>
      <c r="G332" s="43"/>
      <c r="H332" s="203"/>
      <c r="I332" s="43"/>
      <c r="J332" s="43"/>
      <c r="K332" s="43"/>
      <c r="L332" s="43"/>
      <c r="M332" s="44"/>
      <c r="N332" s="43"/>
      <c r="O332" s="43"/>
      <c r="P332" s="43"/>
      <c r="Q332" s="43"/>
      <c r="R332" s="43"/>
      <c r="S332" s="43"/>
      <c r="T332" s="43"/>
      <c r="U332" s="43"/>
      <c r="V332" s="43"/>
      <c r="W332" s="43"/>
      <c r="X332" s="43"/>
      <c r="Y332" s="43"/>
      <c r="Z332" s="43"/>
      <c r="AA332" s="43"/>
      <c r="AB332" s="43"/>
      <c r="AC332" s="43"/>
      <c r="AD332" s="43"/>
      <c r="AE332" s="43"/>
      <c r="AF332" s="43"/>
    </row>
    <row r="333" spans="1:32" ht="15">
      <c r="A333" s="43"/>
      <c r="B333" s="43"/>
      <c r="C333" s="43"/>
      <c r="D333" s="43"/>
      <c r="E333" s="43"/>
      <c r="F333" s="43"/>
      <c r="G333" s="43"/>
      <c r="H333" s="203"/>
      <c r="I333" s="43"/>
      <c r="J333" s="43"/>
      <c r="K333" s="43"/>
      <c r="L333" s="43"/>
      <c r="M333" s="44"/>
      <c r="N333" s="43"/>
      <c r="O333" s="43"/>
      <c r="P333" s="43"/>
      <c r="Q333" s="43"/>
      <c r="R333" s="43"/>
      <c r="S333" s="43"/>
      <c r="T333" s="43"/>
      <c r="U333" s="43"/>
      <c r="V333" s="43"/>
      <c r="W333" s="43"/>
      <c r="X333" s="43"/>
      <c r="Y333" s="43"/>
      <c r="Z333" s="43"/>
      <c r="AA333" s="43"/>
      <c r="AB333" s="43"/>
      <c r="AC333" s="43"/>
      <c r="AD333" s="43"/>
      <c r="AE333" s="43"/>
      <c r="AF333" s="43"/>
    </row>
    <row r="334" spans="1:32" ht="15">
      <c r="A334" s="43"/>
      <c r="B334" s="43"/>
      <c r="C334" s="43"/>
      <c r="D334" s="43"/>
      <c r="E334" s="43"/>
      <c r="F334" s="43"/>
      <c r="G334" s="43"/>
      <c r="H334" s="203"/>
      <c r="I334" s="43"/>
      <c r="J334" s="43"/>
      <c r="K334" s="43"/>
      <c r="L334" s="43"/>
      <c r="M334" s="44"/>
      <c r="N334" s="43"/>
      <c r="O334" s="43"/>
      <c r="P334" s="43"/>
      <c r="Q334" s="43"/>
      <c r="R334" s="43"/>
      <c r="S334" s="43"/>
      <c r="T334" s="43"/>
      <c r="U334" s="43"/>
      <c r="V334" s="43"/>
      <c r="W334" s="43"/>
      <c r="X334" s="43"/>
      <c r="Y334" s="43"/>
      <c r="Z334" s="43"/>
      <c r="AA334" s="43"/>
      <c r="AB334" s="43"/>
      <c r="AC334" s="43"/>
      <c r="AD334" s="43"/>
      <c r="AE334" s="43"/>
      <c r="AF334" s="43"/>
    </row>
    <row r="335" spans="1:32" ht="15">
      <c r="A335" s="43"/>
      <c r="B335" s="43"/>
      <c r="C335" s="43"/>
      <c r="D335" s="43"/>
      <c r="E335" s="43"/>
      <c r="F335" s="43"/>
      <c r="G335" s="43"/>
      <c r="H335" s="203"/>
      <c r="I335" s="43"/>
      <c r="J335" s="43"/>
      <c r="K335" s="43"/>
      <c r="L335" s="43"/>
      <c r="M335" s="44"/>
      <c r="N335" s="43"/>
      <c r="O335" s="43"/>
      <c r="P335" s="43"/>
      <c r="Q335" s="43"/>
      <c r="R335" s="43"/>
      <c r="S335" s="43"/>
      <c r="T335" s="43"/>
      <c r="U335" s="43"/>
      <c r="V335" s="43"/>
      <c r="W335" s="43"/>
      <c r="X335" s="43"/>
      <c r="Y335" s="43"/>
      <c r="Z335" s="43"/>
      <c r="AA335" s="43"/>
      <c r="AB335" s="43"/>
      <c r="AC335" s="43"/>
      <c r="AD335" s="43"/>
      <c r="AE335" s="43"/>
      <c r="AF335" s="43"/>
    </row>
    <row r="336" spans="1:32" ht="15">
      <c r="A336" s="43"/>
      <c r="B336" s="43"/>
      <c r="C336" s="43"/>
      <c r="D336" s="43"/>
      <c r="E336" s="43"/>
      <c r="F336" s="43"/>
      <c r="G336" s="43"/>
      <c r="H336" s="203"/>
      <c r="I336" s="43"/>
      <c r="J336" s="43"/>
      <c r="K336" s="43"/>
      <c r="L336" s="43"/>
      <c r="M336" s="44"/>
      <c r="N336" s="43"/>
      <c r="O336" s="43"/>
      <c r="P336" s="43"/>
      <c r="Q336" s="43"/>
      <c r="R336" s="43"/>
      <c r="S336" s="43"/>
      <c r="T336" s="43"/>
      <c r="U336" s="43"/>
      <c r="V336" s="43"/>
      <c r="W336" s="43"/>
      <c r="X336" s="43"/>
      <c r="Y336" s="43"/>
      <c r="Z336" s="43"/>
      <c r="AA336" s="43"/>
      <c r="AB336" s="43"/>
      <c r="AC336" s="43"/>
      <c r="AD336" s="43"/>
      <c r="AE336" s="43"/>
      <c r="AF336" s="43"/>
    </row>
    <row r="337" spans="1:32" ht="15">
      <c r="A337" s="43"/>
      <c r="B337" s="43"/>
      <c r="C337" s="43"/>
      <c r="D337" s="43"/>
      <c r="E337" s="43"/>
      <c r="F337" s="43"/>
      <c r="G337" s="43"/>
      <c r="H337" s="203"/>
      <c r="I337" s="43"/>
      <c r="J337" s="43"/>
      <c r="K337" s="43"/>
      <c r="L337" s="43"/>
      <c r="M337" s="44"/>
      <c r="N337" s="43"/>
      <c r="O337" s="43"/>
      <c r="P337" s="43"/>
      <c r="Q337" s="43"/>
      <c r="R337" s="43"/>
      <c r="S337" s="43"/>
      <c r="T337" s="43"/>
      <c r="U337" s="43"/>
      <c r="V337" s="43"/>
      <c r="W337" s="43"/>
      <c r="X337" s="43"/>
      <c r="Y337" s="43"/>
      <c r="Z337" s="43"/>
      <c r="AA337" s="43"/>
      <c r="AB337" s="43"/>
      <c r="AC337" s="43"/>
      <c r="AD337" s="43"/>
      <c r="AE337" s="43"/>
      <c r="AF337" s="43"/>
    </row>
    <row r="338" spans="1:32" ht="15">
      <c r="A338" s="43"/>
      <c r="B338" s="43"/>
      <c r="C338" s="43"/>
      <c r="D338" s="43"/>
      <c r="E338" s="43"/>
      <c r="F338" s="43"/>
      <c r="G338" s="43"/>
      <c r="H338" s="203"/>
      <c r="I338" s="43"/>
      <c r="J338" s="43"/>
      <c r="K338" s="43"/>
      <c r="L338" s="43"/>
      <c r="M338" s="44"/>
      <c r="N338" s="43"/>
      <c r="O338" s="43"/>
      <c r="P338" s="43"/>
      <c r="Q338" s="43"/>
      <c r="R338" s="43"/>
      <c r="S338" s="43"/>
      <c r="T338" s="43"/>
      <c r="U338" s="43"/>
      <c r="V338" s="43"/>
      <c r="W338" s="43"/>
      <c r="X338" s="43"/>
      <c r="Y338" s="43"/>
      <c r="Z338" s="43"/>
      <c r="AA338" s="43"/>
      <c r="AB338" s="43"/>
      <c r="AC338" s="43"/>
      <c r="AD338" s="43"/>
      <c r="AE338" s="43"/>
      <c r="AF338" s="43"/>
    </row>
    <row r="339" spans="1:32" ht="15">
      <c r="A339" s="43"/>
      <c r="B339" s="43"/>
      <c r="C339" s="43"/>
      <c r="D339" s="43"/>
      <c r="E339" s="43"/>
      <c r="F339" s="43"/>
      <c r="G339" s="43"/>
      <c r="H339" s="203"/>
      <c r="I339" s="43"/>
      <c r="J339" s="43"/>
      <c r="K339" s="43"/>
      <c r="L339" s="43"/>
      <c r="M339" s="44"/>
      <c r="N339" s="43"/>
      <c r="O339" s="43"/>
      <c r="P339" s="43"/>
      <c r="Q339" s="43"/>
      <c r="R339" s="43"/>
      <c r="S339" s="43"/>
      <c r="T339" s="43"/>
      <c r="U339" s="43"/>
      <c r="V339" s="43"/>
      <c r="W339" s="43"/>
      <c r="X339" s="43"/>
      <c r="Y339" s="43"/>
      <c r="Z339" s="43"/>
      <c r="AA339" s="43"/>
      <c r="AB339" s="43"/>
      <c r="AC339" s="43"/>
      <c r="AD339" s="43"/>
      <c r="AE339" s="43"/>
      <c r="AF339" s="43"/>
    </row>
    <row r="340" spans="1:32" ht="15">
      <c r="A340" s="43"/>
      <c r="B340" s="43"/>
      <c r="C340" s="43"/>
      <c r="D340" s="43"/>
      <c r="E340" s="43"/>
      <c r="F340" s="43"/>
      <c r="G340" s="43"/>
      <c r="H340" s="203"/>
      <c r="I340" s="43"/>
      <c r="J340" s="43"/>
      <c r="K340" s="43"/>
      <c r="L340" s="43"/>
      <c r="M340" s="44"/>
      <c r="N340" s="43"/>
      <c r="O340" s="43"/>
      <c r="P340" s="43"/>
      <c r="Q340" s="43"/>
      <c r="R340" s="43"/>
      <c r="S340" s="43"/>
      <c r="T340" s="43"/>
      <c r="U340" s="43"/>
      <c r="V340" s="43"/>
      <c r="W340" s="43"/>
      <c r="X340" s="43"/>
      <c r="Y340" s="43"/>
      <c r="Z340" s="43"/>
      <c r="AA340" s="43"/>
      <c r="AB340" s="43"/>
      <c r="AC340" s="43"/>
      <c r="AD340" s="43"/>
      <c r="AE340" s="43"/>
      <c r="AF340" s="43"/>
    </row>
    <row r="341" spans="1:32" ht="15">
      <c r="A341" s="43"/>
      <c r="B341" s="43"/>
      <c r="C341" s="43"/>
      <c r="D341" s="43"/>
      <c r="E341" s="43"/>
      <c r="F341" s="43"/>
      <c r="G341" s="43"/>
      <c r="H341" s="203"/>
      <c r="I341" s="43"/>
      <c r="J341" s="43"/>
      <c r="K341" s="43"/>
      <c r="L341" s="43"/>
      <c r="M341" s="44"/>
      <c r="N341" s="43"/>
      <c r="O341" s="43"/>
      <c r="P341" s="43"/>
      <c r="Q341" s="43"/>
      <c r="R341" s="43"/>
      <c r="S341" s="43"/>
      <c r="T341" s="43"/>
      <c r="U341" s="43"/>
      <c r="V341" s="43"/>
      <c r="W341" s="43"/>
      <c r="X341" s="43"/>
      <c r="Y341" s="43"/>
      <c r="Z341" s="43"/>
      <c r="AA341" s="43"/>
      <c r="AB341" s="43"/>
      <c r="AC341" s="43"/>
      <c r="AD341" s="43"/>
      <c r="AE341" s="43"/>
      <c r="AF341" s="43"/>
    </row>
    <row r="342" spans="1:32" ht="15">
      <c r="A342" s="43"/>
      <c r="B342" s="43"/>
      <c r="C342" s="43"/>
      <c r="D342" s="43"/>
      <c r="E342" s="43"/>
      <c r="F342" s="43"/>
      <c r="G342" s="43"/>
      <c r="H342" s="203"/>
      <c r="I342" s="43"/>
      <c r="J342" s="43"/>
      <c r="K342" s="43"/>
      <c r="L342" s="43"/>
      <c r="M342" s="44"/>
      <c r="N342" s="43"/>
      <c r="O342" s="43"/>
      <c r="P342" s="43"/>
      <c r="Q342" s="43"/>
      <c r="R342" s="43"/>
      <c r="S342" s="43"/>
      <c r="T342" s="43"/>
      <c r="U342" s="43"/>
      <c r="V342" s="43"/>
      <c r="W342" s="43"/>
      <c r="X342" s="43"/>
      <c r="Y342" s="43"/>
      <c r="Z342" s="43"/>
      <c r="AA342" s="43"/>
      <c r="AB342" s="43"/>
      <c r="AC342" s="43"/>
      <c r="AD342" s="43"/>
      <c r="AE342" s="43"/>
      <c r="AF342" s="43"/>
    </row>
    <row r="343" spans="1:32" ht="15">
      <c r="A343" s="43"/>
      <c r="B343" s="43"/>
      <c r="C343" s="43"/>
      <c r="D343" s="43"/>
      <c r="E343" s="43"/>
      <c r="F343" s="43"/>
      <c r="G343" s="43"/>
      <c r="H343" s="203"/>
      <c r="I343" s="43"/>
      <c r="J343" s="43"/>
      <c r="K343" s="43"/>
      <c r="L343" s="43"/>
      <c r="M343" s="44"/>
      <c r="N343" s="43"/>
      <c r="O343" s="43"/>
      <c r="P343" s="43"/>
      <c r="Q343" s="43"/>
      <c r="R343" s="43"/>
      <c r="S343" s="43"/>
      <c r="T343" s="43"/>
      <c r="U343" s="43"/>
      <c r="V343" s="43"/>
      <c r="W343" s="43"/>
      <c r="X343" s="43"/>
      <c r="Y343" s="43"/>
      <c r="Z343" s="43"/>
      <c r="AA343" s="43"/>
      <c r="AB343" s="43"/>
      <c r="AC343" s="43"/>
      <c r="AD343" s="43"/>
      <c r="AE343" s="43"/>
      <c r="AF343" s="43"/>
    </row>
    <row r="344" spans="1:32" ht="15">
      <c r="A344" s="43"/>
      <c r="B344" s="43"/>
      <c r="C344" s="43"/>
      <c r="D344" s="43"/>
      <c r="E344" s="43"/>
      <c r="F344" s="43"/>
      <c r="G344" s="43"/>
      <c r="H344" s="203"/>
      <c r="I344" s="43"/>
      <c r="J344" s="43"/>
      <c r="K344" s="43"/>
      <c r="L344" s="43"/>
      <c r="M344" s="44"/>
      <c r="N344" s="43"/>
      <c r="O344" s="43"/>
      <c r="P344" s="43"/>
      <c r="Q344" s="43"/>
      <c r="R344" s="43"/>
      <c r="S344" s="43"/>
      <c r="T344" s="43"/>
      <c r="U344" s="43"/>
      <c r="V344" s="43"/>
      <c r="W344" s="43"/>
      <c r="X344" s="43"/>
      <c r="Y344" s="43"/>
      <c r="Z344" s="43"/>
      <c r="AA344" s="43"/>
      <c r="AB344" s="43"/>
      <c r="AC344" s="43"/>
      <c r="AD344" s="43"/>
      <c r="AE344" s="43"/>
      <c r="AF344" s="43"/>
    </row>
    <row r="345" spans="1:32" ht="15">
      <c r="A345" s="43"/>
      <c r="B345" s="43"/>
      <c r="C345" s="43"/>
      <c r="D345" s="43"/>
      <c r="E345" s="43"/>
      <c r="F345" s="43"/>
      <c r="G345" s="43"/>
      <c r="H345" s="203"/>
      <c r="I345" s="43"/>
      <c r="J345" s="43"/>
      <c r="K345" s="43"/>
      <c r="L345" s="43"/>
      <c r="M345" s="44"/>
      <c r="N345" s="43"/>
      <c r="O345" s="43"/>
      <c r="P345" s="43"/>
      <c r="Q345" s="43"/>
      <c r="R345" s="43"/>
      <c r="S345" s="43"/>
      <c r="T345" s="43"/>
      <c r="U345" s="43"/>
      <c r="V345" s="43"/>
      <c r="W345" s="43"/>
      <c r="X345" s="43"/>
      <c r="Y345" s="43"/>
      <c r="Z345" s="43"/>
      <c r="AA345" s="43"/>
      <c r="AB345" s="43"/>
      <c r="AC345" s="43"/>
      <c r="AD345" s="43"/>
      <c r="AE345" s="43"/>
      <c r="AF345" s="43"/>
    </row>
    <row r="346" spans="1:32" ht="15">
      <c r="A346" s="43"/>
      <c r="B346" s="43"/>
      <c r="C346" s="43"/>
      <c r="D346" s="43"/>
      <c r="E346" s="43"/>
      <c r="F346" s="43"/>
      <c r="G346" s="43"/>
      <c r="H346" s="203"/>
      <c r="I346" s="43"/>
      <c r="J346" s="43"/>
      <c r="K346" s="43"/>
      <c r="L346" s="43"/>
      <c r="M346" s="44"/>
      <c r="N346" s="43"/>
      <c r="O346" s="43"/>
      <c r="P346" s="43"/>
      <c r="Q346" s="43"/>
      <c r="R346" s="43"/>
      <c r="S346" s="43"/>
      <c r="T346" s="43"/>
      <c r="U346" s="43"/>
      <c r="V346" s="43"/>
      <c r="W346" s="43"/>
      <c r="X346" s="43"/>
      <c r="Y346" s="43"/>
      <c r="Z346" s="43"/>
      <c r="AA346" s="43"/>
      <c r="AB346" s="43"/>
      <c r="AC346" s="43"/>
      <c r="AD346" s="43"/>
      <c r="AE346" s="43"/>
      <c r="AF346" s="43"/>
    </row>
    <row r="347" spans="1:32" ht="15">
      <c r="A347" s="43"/>
      <c r="B347" s="43"/>
      <c r="C347" s="43"/>
      <c r="D347" s="43"/>
      <c r="E347" s="43"/>
      <c r="F347" s="43"/>
      <c r="G347" s="43"/>
      <c r="H347" s="203"/>
      <c r="I347" s="43"/>
      <c r="J347" s="43"/>
      <c r="K347" s="43"/>
      <c r="L347" s="43"/>
      <c r="M347" s="44"/>
      <c r="N347" s="43"/>
      <c r="O347" s="43"/>
      <c r="P347" s="43"/>
      <c r="Q347" s="43"/>
      <c r="R347" s="43"/>
      <c r="S347" s="43"/>
      <c r="T347" s="43"/>
      <c r="U347" s="43"/>
      <c r="V347" s="43"/>
      <c r="W347" s="43"/>
      <c r="X347" s="43"/>
      <c r="Y347" s="43"/>
      <c r="Z347" s="43"/>
      <c r="AA347" s="43"/>
      <c r="AB347" s="43"/>
      <c r="AC347" s="43"/>
      <c r="AD347" s="43"/>
      <c r="AE347" s="43"/>
      <c r="AF347" s="43"/>
    </row>
    <row r="348" spans="1:32" ht="15">
      <c r="A348" s="43"/>
      <c r="B348" s="43"/>
      <c r="C348" s="43"/>
      <c r="D348" s="43"/>
      <c r="E348" s="43"/>
      <c r="F348" s="43"/>
      <c r="G348" s="43"/>
      <c r="H348" s="203"/>
      <c r="I348" s="43"/>
      <c r="J348" s="43"/>
      <c r="K348" s="43"/>
      <c r="L348" s="43"/>
      <c r="M348" s="44"/>
      <c r="N348" s="43"/>
      <c r="O348" s="43"/>
      <c r="P348" s="43"/>
      <c r="Q348" s="43"/>
      <c r="R348" s="43"/>
      <c r="S348" s="43"/>
      <c r="T348" s="43"/>
      <c r="U348" s="43"/>
      <c r="V348" s="43"/>
      <c r="W348" s="43"/>
      <c r="X348" s="43"/>
      <c r="Y348" s="43"/>
      <c r="Z348" s="43"/>
      <c r="AA348" s="43"/>
      <c r="AB348" s="43"/>
      <c r="AC348" s="43"/>
      <c r="AD348" s="43"/>
      <c r="AE348" s="43"/>
      <c r="AF348" s="43"/>
    </row>
    <row r="349" spans="1:32" ht="15">
      <c r="A349" s="43"/>
      <c r="B349" s="43"/>
      <c r="C349" s="43"/>
      <c r="D349" s="43"/>
      <c r="E349" s="43"/>
      <c r="F349" s="43"/>
      <c r="G349" s="43"/>
      <c r="H349" s="203"/>
      <c r="I349" s="43"/>
      <c r="J349" s="43"/>
      <c r="K349" s="43"/>
      <c r="L349" s="43"/>
      <c r="M349" s="44"/>
      <c r="N349" s="43"/>
      <c r="O349" s="43"/>
      <c r="P349" s="43"/>
      <c r="Q349" s="43"/>
      <c r="R349" s="43"/>
      <c r="S349" s="43"/>
      <c r="T349" s="43"/>
      <c r="U349" s="43"/>
      <c r="V349" s="43"/>
      <c r="W349" s="43"/>
      <c r="X349" s="43"/>
      <c r="Y349" s="43"/>
      <c r="Z349" s="43"/>
      <c r="AA349" s="43"/>
      <c r="AB349" s="43"/>
      <c r="AC349" s="43"/>
      <c r="AD349" s="43"/>
      <c r="AE349" s="43"/>
      <c r="AF349" s="43"/>
    </row>
    <row r="350" spans="1:32" ht="15">
      <c r="A350" s="43"/>
      <c r="B350" s="43"/>
      <c r="C350" s="43"/>
      <c r="D350" s="43"/>
      <c r="E350" s="43"/>
      <c r="F350" s="43"/>
      <c r="G350" s="43"/>
      <c r="H350" s="203"/>
      <c r="I350" s="43"/>
      <c r="J350" s="43"/>
      <c r="K350" s="43"/>
      <c r="L350" s="43"/>
      <c r="M350" s="44"/>
      <c r="N350" s="43"/>
      <c r="O350" s="43"/>
      <c r="P350" s="43"/>
      <c r="Q350" s="43"/>
      <c r="R350" s="43"/>
      <c r="S350" s="43"/>
      <c r="T350" s="43"/>
      <c r="U350" s="43"/>
      <c r="V350" s="43"/>
      <c r="W350" s="43"/>
      <c r="X350" s="43"/>
      <c r="Y350" s="43"/>
      <c r="Z350" s="43"/>
      <c r="AA350" s="43"/>
      <c r="AB350" s="43"/>
      <c r="AC350" s="43"/>
      <c r="AD350" s="43"/>
      <c r="AE350" s="43"/>
      <c r="AF350" s="43"/>
    </row>
    <row r="351" spans="1:32" ht="15">
      <c r="A351" s="43"/>
      <c r="B351" s="43"/>
      <c r="C351" s="43"/>
      <c r="D351" s="43"/>
      <c r="E351" s="43"/>
      <c r="F351" s="43"/>
      <c r="G351" s="43"/>
      <c r="H351" s="203"/>
      <c r="I351" s="43"/>
      <c r="J351" s="43"/>
      <c r="K351" s="43"/>
      <c r="L351" s="43"/>
      <c r="M351" s="44"/>
      <c r="N351" s="43"/>
      <c r="O351" s="43"/>
      <c r="P351" s="43"/>
      <c r="Q351" s="43"/>
      <c r="R351" s="43"/>
      <c r="S351" s="43"/>
      <c r="T351" s="43"/>
      <c r="U351" s="43"/>
      <c r="V351" s="43"/>
      <c r="W351" s="43"/>
      <c r="X351" s="43"/>
      <c r="Y351" s="43"/>
      <c r="Z351" s="43"/>
      <c r="AA351" s="43"/>
      <c r="AB351" s="43"/>
      <c r="AC351" s="43"/>
      <c r="AD351" s="43"/>
      <c r="AE351" s="43"/>
      <c r="AF351" s="43"/>
    </row>
    <row r="352" spans="1:32" ht="15">
      <c r="A352" s="43"/>
      <c r="B352" s="43"/>
      <c r="C352" s="43"/>
      <c r="D352" s="43"/>
      <c r="E352" s="43"/>
      <c r="F352" s="43"/>
      <c r="G352" s="43"/>
      <c r="H352" s="203"/>
      <c r="I352" s="43"/>
      <c r="J352" s="43"/>
      <c r="K352" s="43"/>
      <c r="L352" s="43"/>
      <c r="M352" s="44"/>
      <c r="N352" s="43"/>
      <c r="O352" s="43"/>
      <c r="P352" s="43"/>
      <c r="Q352" s="43"/>
      <c r="R352" s="43"/>
      <c r="S352" s="43"/>
      <c r="T352" s="43"/>
      <c r="U352" s="43"/>
      <c r="V352" s="43"/>
      <c r="W352" s="43"/>
      <c r="X352" s="43"/>
      <c r="Y352" s="43"/>
      <c r="Z352" s="43"/>
      <c r="AA352" s="43"/>
      <c r="AB352" s="43"/>
      <c r="AC352" s="43"/>
      <c r="AD352" s="43"/>
      <c r="AE352" s="43"/>
      <c r="AF352" s="43"/>
    </row>
    <row r="353" spans="1:32" ht="15">
      <c r="A353" s="43"/>
      <c r="B353" s="43"/>
      <c r="C353" s="43"/>
      <c r="D353" s="43"/>
      <c r="E353" s="43"/>
      <c r="F353" s="43"/>
      <c r="G353" s="43"/>
      <c r="H353" s="203"/>
      <c r="I353" s="43"/>
      <c r="J353" s="43"/>
      <c r="K353" s="43"/>
      <c r="L353" s="43"/>
      <c r="M353" s="44"/>
      <c r="N353" s="43"/>
      <c r="O353" s="43"/>
      <c r="P353" s="43"/>
      <c r="Q353" s="43"/>
      <c r="R353" s="43"/>
      <c r="S353" s="43"/>
      <c r="T353" s="43"/>
      <c r="U353" s="43"/>
      <c r="V353" s="43"/>
      <c r="W353" s="43"/>
      <c r="X353" s="43"/>
      <c r="Y353" s="43"/>
      <c r="Z353" s="43"/>
      <c r="AA353" s="43"/>
      <c r="AB353" s="43"/>
      <c r="AC353" s="43"/>
      <c r="AD353" s="43"/>
      <c r="AE353" s="43"/>
      <c r="AF353" s="43"/>
    </row>
    <row r="354" spans="1:32" ht="15">
      <c r="A354" s="43"/>
      <c r="B354" s="43"/>
      <c r="C354" s="43"/>
      <c r="D354" s="43"/>
      <c r="E354" s="43"/>
      <c r="F354" s="43"/>
      <c r="G354" s="43"/>
      <c r="H354" s="203"/>
      <c r="I354" s="43"/>
      <c r="J354" s="43"/>
      <c r="K354" s="43"/>
      <c r="L354" s="43"/>
      <c r="M354" s="44"/>
      <c r="N354" s="43"/>
      <c r="O354" s="43"/>
      <c r="P354" s="43"/>
      <c r="Q354" s="43"/>
      <c r="R354" s="43"/>
      <c r="S354" s="43"/>
      <c r="T354" s="43"/>
      <c r="U354" s="43"/>
      <c r="V354" s="43"/>
      <c r="W354" s="43"/>
      <c r="X354" s="43"/>
      <c r="Y354" s="43"/>
      <c r="Z354" s="43"/>
      <c r="AA354" s="43"/>
      <c r="AB354" s="43"/>
      <c r="AC354" s="43"/>
      <c r="AD354" s="43"/>
      <c r="AE354" s="43"/>
      <c r="AF354" s="43"/>
    </row>
    <row r="355" spans="1:32" ht="15">
      <c r="A355" s="43"/>
      <c r="B355" s="43"/>
      <c r="C355" s="43"/>
      <c r="D355" s="43"/>
      <c r="E355" s="43"/>
      <c r="F355" s="43"/>
      <c r="G355" s="43"/>
      <c r="H355" s="203"/>
      <c r="I355" s="43"/>
      <c r="J355" s="43"/>
      <c r="K355" s="43"/>
      <c r="L355" s="43"/>
      <c r="M355" s="44"/>
      <c r="N355" s="43"/>
      <c r="O355" s="43"/>
      <c r="P355" s="43"/>
      <c r="Q355" s="43"/>
      <c r="R355" s="43"/>
      <c r="S355" s="43"/>
      <c r="T355" s="43"/>
      <c r="U355" s="43"/>
      <c r="V355" s="43"/>
      <c r="W355" s="43"/>
      <c r="X355" s="43"/>
      <c r="Y355" s="43"/>
      <c r="Z355" s="43"/>
      <c r="AA355" s="43"/>
      <c r="AB355" s="43"/>
      <c r="AC355" s="43"/>
      <c r="AD355" s="43"/>
      <c r="AE355" s="43"/>
      <c r="AF355" s="43"/>
    </row>
    <row r="356" spans="1:32" ht="15">
      <c r="A356" s="43"/>
      <c r="B356" s="43"/>
      <c r="C356" s="43"/>
      <c r="D356" s="43"/>
      <c r="E356" s="43"/>
      <c r="F356" s="43"/>
      <c r="G356" s="43"/>
      <c r="H356" s="203"/>
      <c r="I356" s="43"/>
      <c r="J356" s="43"/>
      <c r="K356" s="43"/>
      <c r="L356" s="43"/>
      <c r="M356" s="44"/>
      <c r="N356" s="43"/>
      <c r="O356" s="43"/>
      <c r="P356" s="43"/>
      <c r="Q356" s="43"/>
      <c r="R356" s="43"/>
      <c r="S356" s="43"/>
      <c r="T356" s="43"/>
      <c r="U356" s="43"/>
      <c r="V356" s="43"/>
      <c r="W356" s="43"/>
      <c r="X356" s="43"/>
      <c r="Y356" s="43"/>
      <c r="Z356" s="43"/>
      <c r="AA356" s="43"/>
      <c r="AB356" s="43"/>
      <c r="AC356" s="43"/>
      <c r="AD356" s="43"/>
      <c r="AE356" s="43"/>
      <c r="AF356" s="43"/>
    </row>
    <row r="357" spans="1:32" ht="15">
      <c r="A357" s="43"/>
      <c r="B357" s="43"/>
      <c r="C357" s="43"/>
      <c r="D357" s="43"/>
      <c r="E357" s="43"/>
      <c r="F357" s="43"/>
      <c r="G357" s="43"/>
      <c r="H357" s="203"/>
      <c r="I357" s="43"/>
      <c r="J357" s="43"/>
      <c r="K357" s="43"/>
      <c r="L357" s="43"/>
      <c r="M357" s="44"/>
      <c r="N357" s="43"/>
      <c r="O357" s="43"/>
      <c r="P357" s="43"/>
      <c r="Q357" s="43"/>
      <c r="R357" s="43"/>
      <c r="S357" s="43"/>
      <c r="T357" s="43"/>
      <c r="U357" s="43"/>
      <c r="V357" s="43"/>
      <c r="W357" s="43"/>
      <c r="X357" s="43"/>
      <c r="Y357" s="43"/>
      <c r="Z357" s="43"/>
      <c r="AA357" s="43"/>
      <c r="AB357" s="43"/>
      <c r="AC357" s="43"/>
      <c r="AD357" s="43"/>
      <c r="AE357" s="43"/>
      <c r="AF357" s="43"/>
    </row>
    <row r="358" spans="1:32" ht="15">
      <c r="A358" s="43"/>
      <c r="B358" s="43"/>
      <c r="C358" s="43"/>
      <c r="D358" s="43"/>
      <c r="E358" s="43"/>
      <c r="F358" s="43"/>
      <c r="G358" s="43"/>
      <c r="H358" s="203"/>
      <c r="I358" s="43"/>
      <c r="J358" s="43"/>
      <c r="K358" s="43"/>
      <c r="L358" s="43"/>
      <c r="M358" s="44"/>
      <c r="N358" s="43"/>
      <c r="O358" s="43"/>
      <c r="P358" s="43"/>
      <c r="Q358" s="43"/>
      <c r="R358" s="43"/>
      <c r="S358" s="43"/>
      <c r="T358" s="43"/>
      <c r="U358" s="43"/>
      <c r="V358" s="43"/>
      <c r="W358" s="43"/>
      <c r="X358" s="43"/>
      <c r="Y358" s="43"/>
      <c r="Z358" s="43"/>
      <c r="AA358" s="43"/>
      <c r="AB358" s="43"/>
      <c r="AC358" s="43"/>
      <c r="AD358" s="43"/>
      <c r="AE358" s="43"/>
      <c r="AF358" s="43"/>
    </row>
    <row r="359" spans="1:32" ht="15">
      <c r="A359" s="43"/>
      <c r="B359" s="43"/>
      <c r="C359" s="43"/>
      <c r="D359" s="43"/>
      <c r="E359" s="43"/>
      <c r="F359" s="43"/>
      <c r="G359" s="43"/>
      <c r="H359" s="203"/>
      <c r="I359" s="43"/>
      <c r="J359" s="43"/>
      <c r="K359" s="43"/>
      <c r="L359" s="43"/>
      <c r="M359" s="44"/>
      <c r="N359" s="43"/>
      <c r="O359" s="43"/>
      <c r="P359" s="43"/>
      <c r="Q359" s="43"/>
      <c r="R359" s="43"/>
      <c r="S359" s="43"/>
      <c r="T359" s="43"/>
      <c r="U359" s="43"/>
      <c r="V359" s="43"/>
      <c r="W359" s="43"/>
      <c r="X359" s="43"/>
      <c r="Y359" s="43"/>
      <c r="Z359" s="43"/>
      <c r="AA359" s="43"/>
      <c r="AB359" s="43"/>
      <c r="AC359" s="43"/>
      <c r="AD359" s="43"/>
      <c r="AE359" s="43"/>
      <c r="AF359" s="43"/>
    </row>
    <row r="360" spans="1:32" ht="15">
      <c r="A360" s="43"/>
      <c r="B360" s="43"/>
      <c r="C360" s="43"/>
      <c r="D360" s="43"/>
      <c r="E360" s="43"/>
      <c r="F360" s="43"/>
      <c r="G360" s="43"/>
      <c r="H360" s="203"/>
      <c r="I360" s="43"/>
      <c r="J360" s="43"/>
      <c r="K360" s="43"/>
      <c r="L360" s="43"/>
      <c r="M360" s="44"/>
      <c r="N360" s="43"/>
      <c r="O360" s="43"/>
      <c r="P360" s="43"/>
      <c r="Q360" s="43"/>
      <c r="R360" s="43"/>
      <c r="S360" s="43"/>
      <c r="T360" s="43"/>
      <c r="U360" s="43"/>
      <c r="V360" s="43"/>
      <c r="W360" s="43"/>
      <c r="X360" s="43"/>
      <c r="Y360" s="43"/>
      <c r="Z360" s="43"/>
      <c r="AA360" s="43"/>
      <c r="AB360" s="43"/>
      <c r="AC360" s="43"/>
      <c r="AD360" s="43"/>
      <c r="AE360" s="43"/>
      <c r="AF360" s="43"/>
    </row>
    <row r="361" spans="1:32" ht="15">
      <c r="A361" s="43"/>
      <c r="B361" s="43"/>
      <c r="C361" s="43"/>
      <c r="D361" s="43"/>
      <c r="E361" s="43"/>
      <c r="F361" s="43"/>
      <c r="G361" s="43"/>
      <c r="H361" s="203"/>
      <c r="I361" s="43"/>
      <c r="J361" s="43"/>
      <c r="K361" s="43"/>
      <c r="L361" s="43"/>
      <c r="M361" s="44"/>
      <c r="N361" s="43"/>
      <c r="O361" s="43"/>
      <c r="P361" s="43"/>
      <c r="Q361" s="43"/>
      <c r="R361" s="43"/>
      <c r="S361" s="43"/>
      <c r="T361" s="43"/>
      <c r="U361" s="43"/>
      <c r="V361" s="43"/>
      <c r="W361" s="43"/>
      <c r="X361" s="43"/>
      <c r="Y361" s="43"/>
      <c r="Z361" s="43"/>
      <c r="AA361" s="43"/>
      <c r="AB361" s="43"/>
      <c r="AC361" s="43"/>
      <c r="AD361" s="43"/>
      <c r="AE361" s="43"/>
      <c r="AF361" s="43"/>
    </row>
    <row r="362" spans="1:32" ht="15">
      <c r="A362" s="43"/>
      <c r="B362" s="43"/>
      <c r="C362" s="43"/>
      <c r="D362" s="43"/>
      <c r="E362" s="43"/>
      <c r="F362" s="43"/>
      <c r="G362" s="43"/>
      <c r="H362" s="203"/>
      <c r="I362" s="43"/>
      <c r="J362" s="43"/>
      <c r="K362" s="43"/>
      <c r="L362" s="43"/>
      <c r="M362" s="44"/>
      <c r="N362" s="43"/>
      <c r="O362" s="43"/>
      <c r="P362" s="43"/>
      <c r="Q362" s="43"/>
      <c r="R362" s="43"/>
      <c r="S362" s="43"/>
      <c r="T362" s="43"/>
      <c r="U362" s="43"/>
      <c r="V362" s="43"/>
      <c r="W362" s="43"/>
      <c r="X362" s="43"/>
      <c r="Y362" s="43"/>
      <c r="Z362" s="43"/>
      <c r="AA362" s="43"/>
      <c r="AB362" s="43"/>
      <c r="AC362" s="43"/>
      <c r="AD362" s="43"/>
      <c r="AE362" s="43"/>
      <c r="AF362" s="43"/>
    </row>
    <row r="363" spans="1:32" ht="15">
      <c r="A363" s="43"/>
      <c r="B363" s="43"/>
      <c r="C363" s="43"/>
      <c r="D363" s="43"/>
      <c r="E363" s="43"/>
      <c r="F363" s="43"/>
      <c r="G363" s="43"/>
      <c r="H363" s="203"/>
      <c r="I363" s="43"/>
      <c r="J363" s="43"/>
      <c r="K363" s="43"/>
      <c r="L363" s="43"/>
      <c r="M363" s="44"/>
      <c r="N363" s="43"/>
      <c r="O363" s="43"/>
      <c r="P363" s="43"/>
      <c r="Q363" s="43"/>
      <c r="R363" s="43"/>
      <c r="S363" s="43"/>
      <c r="T363" s="43"/>
      <c r="U363" s="43"/>
      <c r="V363" s="43"/>
      <c r="W363" s="43"/>
      <c r="X363" s="43"/>
      <c r="Y363" s="43"/>
      <c r="Z363" s="43"/>
      <c r="AA363" s="43"/>
      <c r="AB363" s="43"/>
      <c r="AC363" s="43"/>
      <c r="AD363" s="43"/>
      <c r="AE363" s="43"/>
      <c r="AF363" s="43"/>
    </row>
    <row r="364" spans="1:32" ht="15">
      <c r="A364" s="43"/>
      <c r="B364" s="43"/>
      <c r="C364" s="43"/>
      <c r="D364" s="43"/>
      <c r="E364" s="43"/>
      <c r="F364" s="43"/>
      <c r="G364" s="43"/>
      <c r="H364" s="203"/>
      <c r="I364" s="43"/>
      <c r="J364" s="43"/>
      <c r="K364" s="43"/>
      <c r="L364" s="43"/>
      <c r="M364" s="44"/>
      <c r="N364" s="43"/>
      <c r="O364" s="43"/>
      <c r="P364" s="43"/>
      <c r="Q364" s="43"/>
      <c r="R364" s="43"/>
      <c r="S364" s="43"/>
      <c r="T364" s="43"/>
      <c r="U364" s="43"/>
      <c r="V364" s="43"/>
      <c r="W364" s="43"/>
      <c r="X364" s="43"/>
      <c r="Y364" s="43"/>
      <c r="Z364" s="43"/>
      <c r="AA364" s="43"/>
      <c r="AB364" s="43"/>
      <c r="AC364" s="43"/>
      <c r="AD364" s="43"/>
      <c r="AE364" s="43"/>
      <c r="AF364" s="43"/>
    </row>
    <row r="365" spans="1:32" ht="15">
      <c r="A365" s="43"/>
      <c r="B365" s="43"/>
      <c r="C365" s="43"/>
      <c r="D365" s="43"/>
      <c r="E365" s="43"/>
      <c r="F365" s="43"/>
      <c r="G365" s="43"/>
      <c r="H365" s="203"/>
      <c r="I365" s="43"/>
      <c r="J365" s="43"/>
      <c r="K365" s="43"/>
      <c r="L365" s="43"/>
      <c r="M365" s="44"/>
      <c r="N365" s="43"/>
      <c r="O365" s="43"/>
      <c r="P365" s="43"/>
      <c r="Q365" s="43"/>
      <c r="R365" s="43"/>
      <c r="S365" s="43"/>
      <c r="T365" s="43"/>
      <c r="U365" s="43"/>
      <c r="V365" s="43"/>
      <c r="W365" s="43"/>
      <c r="X365" s="43"/>
      <c r="Y365" s="43"/>
      <c r="Z365" s="43"/>
      <c r="AA365" s="43"/>
      <c r="AB365" s="43"/>
      <c r="AC365" s="43"/>
      <c r="AD365" s="43"/>
      <c r="AE365" s="43"/>
      <c r="AF365" s="43"/>
    </row>
    <row r="366" spans="1:32" ht="15">
      <c r="A366" s="43"/>
      <c r="B366" s="43"/>
      <c r="C366" s="43"/>
      <c r="D366" s="43"/>
      <c r="E366" s="43"/>
      <c r="F366" s="43"/>
      <c r="G366" s="43"/>
      <c r="H366" s="203"/>
      <c r="I366" s="43"/>
      <c r="J366" s="43"/>
      <c r="K366" s="43"/>
      <c r="L366" s="43"/>
      <c r="M366" s="44"/>
      <c r="N366" s="43"/>
      <c r="O366" s="43"/>
      <c r="P366" s="43"/>
      <c r="Q366" s="43"/>
      <c r="R366" s="43"/>
      <c r="S366" s="43"/>
      <c r="T366" s="43"/>
      <c r="U366" s="43"/>
      <c r="V366" s="43"/>
      <c r="W366" s="43"/>
      <c r="X366" s="43"/>
      <c r="Y366" s="43"/>
      <c r="Z366" s="43"/>
      <c r="AA366" s="43"/>
      <c r="AB366" s="43"/>
      <c r="AC366" s="43"/>
      <c r="AD366" s="43"/>
      <c r="AE366" s="43"/>
      <c r="AF366" s="43"/>
    </row>
    <row r="367" spans="1:32" ht="15">
      <c r="A367" s="43"/>
      <c r="B367" s="43"/>
      <c r="C367" s="43"/>
      <c r="D367" s="43"/>
      <c r="E367" s="43"/>
      <c r="F367" s="43"/>
      <c r="G367" s="43"/>
      <c r="H367" s="203"/>
      <c r="I367" s="43"/>
      <c r="J367" s="43"/>
      <c r="K367" s="43"/>
      <c r="L367" s="43"/>
      <c r="M367" s="44"/>
      <c r="N367" s="43"/>
      <c r="O367" s="43"/>
      <c r="P367" s="43"/>
      <c r="Q367" s="43"/>
      <c r="R367" s="43"/>
      <c r="S367" s="43"/>
      <c r="T367" s="43"/>
      <c r="U367" s="43"/>
      <c r="V367" s="43"/>
      <c r="W367" s="43"/>
      <c r="X367" s="43"/>
      <c r="Y367" s="43"/>
      <c r="Z367" s="43"/>
      <c r="AA367" s="43"/>
      <c r="AB367" s="43"/>
      <c r="AC367" s="43"/>
      <c r="AD367" s="43"/>
      <c r="AE367" s="43"/>
      <c r="AF367" s="43"/>
    </row>
    <row r="368" spans="1:32" ht="15">
      <c r="A368" s="43"/>
      <c r="B368" s="43"/>
      <c r="C368" s="43"/>
      <c r="D368" s="43"/>
      <c r="E368" s="43"/>
      <c r="F368" s="43"/>
      <c r="G368" s="43"/>
      <c r="H368" s="203"/>
      <c r="I368" s="43"/>
      <c r="J368" s="43"/>
      <c r="K368" s="43"/>
      <c r="L368" s="43"/>
      <c r="M368" s="44"/>
      <c r="N368" s="43"/>
      <c r="O368" s="43"/>
      <c r="P368" s="43"/>
      <c r="Q368" s="43"/>
      <c r="R368" s="43"/>
      <c r="S368" s="43"/>
      <c r="T368" s="43"/>
      <c r="U368" s="43"/>
      <c r="V368" s="43"/>
      <c r="W368" s="43"/>
      <c r="X368" s="43"/>
      <c r="Y368" s="43"/>
      <c r="Z368" s="43"/>
      <c r="AA368" s="43"/>
      <c r="AB368" s="43"/>
      <c r="AC368" s="43"/>
      <c r="AD368" s="43"/>
      <c r="AE368" s="43"/>
      <c r="AF368" s="43"/>
    </row>
    <row r="369" spans="1:32" ht="15">
      <c r="A369" s="43"/>
      <c r="B369" s="43"/>
      <c r="C369" s="43"/>
      <c r="D369" s="43"/>
      <c r="E369" s="43"/>
      <c r="F369" s="43"/>
      <c r="G369" s="43"/>
      <c r="H369" s="203"/>
      <c r="I369" s="43"/>
      <c r="J369" s="43"/>
      <c r="K369" s="43"/>
      <c r="L369" s="43"/>
      <c r="M369" s="44"/>
      <c r="N369" s="43"/>
      <c r="O369" s="43"/>
      <c r="P369" s="43"/>
      <c r="Q369" s="43"/>
      <c r="R369" s="43"/>
      <c r="S369" s="43"/>
      <c r="T369" s="43"/>
      <c r="U369" s="43"/>
      <c r="V369" s="43"/>
      <c r="W369" s="43"/>
      <c r="X369" s="43"/>
      <c r="Y369" s="43"/>
      <c r="Z369" s="43"/>
      <c r="AA369" s="43"/>
      <c r="AB369" s="43"/>
      <c r="AC369" s="43"/>
      <c r="AD369" s="43"/>
      <c r="AE369" s="43"/>
      <c r="AF369" s="43"/>
    </row>
    <row r="370" spans="1:32" ht="15">
      <c r="A370" s="43"/>
      <c r="B370" s="43"/>
      <c r="C370" s="43"/>
      <c r="D370" s="43"/>
      <c r="E370" s="43"/>
      <c r="F370" s="43"/>
      <c r="G370" s="43"/>
      <c r="H370" s="203"/>
      <c r="I370" s="43"/>
      <c r="J370" s="43"/>
      <c r="K370" s="43"/>
      <c r="L370" s="43"/>
      <c r="M370" s="44"/>
      <c r="N370" s="43"/>
      <c r="O370" s="43"/>
      <c r="P370" s="43"/>
      <c r="Q370" s="43"/>
      <c r="R370" s="43"/>
      <c r="S370" s="43"/>
      <c r="T370" s="43"/>
      <c r="U370" s="43"/>
      <c r="V370" s="43"/>
      <c r="W370" s="43"/>
      <c r="X370" s="43"/>
      <c r="Y370" s="43"/>
      <c r="Z370" s="43"/>
      <c r="AA370" s="43"/>
      <c r="AB370" s="43"/>
      <c r="AC370" s="43"/>
      <c r="AD370" s="43"/>
      <c r="AE370" s="43"/>
      <c r="AF370" s="43"/>
    </row>
    <row r="371" spans="1:32" ht="15">
      <c r="A371" s="43"/>
      <c r="B371" s="43"/>
      <c r="C371" s="43"/>
      <c r="D371" s="43"/>
      <c r="E371" s="43"/>
      <c r="F371" s="43"/>
      <c r="G371" s="43"/>
      <c r="H371" s="203"/>
      <c r="I371" s="43"/>
      <c r="J371" s="43"/>
      <c r="K371" s="43"/>
      <c r="L371" s="43"/>
      <c r="M371" s="44"/>
      <c r="N371" s="43"/>
      <c r="O371" s="43"/>
      <c r="P371" s="43"/>
      <c r="Q371" s="43"/>
      <c r="R371" s="43"/>
      <c r="S371" s="43"/>
      <c r="T371" s="43"/>
      <c r="U371" s="43"/>
      <c r="V371" s="43"/>
      <c r="W371" s="43"/>
      <c r="X371" s="43"/>
      <c r="Y371" s="43"/>
      <c r="Z371" s="43"/>
      <c r="AA371" s="43"/>
      <c r="AB371" s="43"/>
      <c r="AC371" s="43"/>
      <c r="AD371" s="43"/>
      <c r="AE371" s="43"/>
      <c r="AF371" s="43"/>
    </row>
    <row r="372" spans="1:32" ht="15">
      <c r="A372" s="43"/>
      <c r="B372" s="43"/>
      <c r="C372" s="43"/>
      <c r="D372" s="43"/>
      <c r="E372" s="43"/>
      <c r="F372" s="43"/>
      <c r="G372" s="43"/>
      <c r="H372" s="203"/>
      <c r="I372" s="43"/>
      <c r="J372" s="43"/>
      <c r="K372" s="43"/>
      <c r="L372" s="43"/>
      <c r="M372" s="44"/>
      <c r="N372" s="43"/>
      <c r="O372" s="43"/>
      <c r="P372" s="43"/>
      <c r="Q372" s="43"/>
      <c r="R372" s="43"/>
      <c r="S372" s="43"/>
      <c r="T372" s="43"/>
      <c r="U372" s="43"/>
      <c r="V372" s="43"/>
      <c r="W372" s="43"/>
      <c r="X372" s="43"/>
      <c r="Y372" s="43"/>
      <c r="Z372" s="43"/>
      <c r="AA372" s="43"/>
      <c r="AB372" s="43"/>
      <c r="AC372" s="43"/>
      <c r="AD372" s="43"/>
      <c r="AE372" s="43"/>
      <c r="AF372" s="43"/>
    </row>
    <row r="373" spans="1:32" ht="15">
      <c r="A373" s="43"/>
      <c r="B373" s="43"/>
      <c r="C373" s="43"/>
      <c r="D373" s="43"/>
      <c r="E373" s="43"/>
      <c r="F373" s="43"/>
      <c r="G373" s="43"/>
      <c r="H373" s="203"/>
      <c r="I373" s="43"/>
      <c r="J373" s="43"/>
      <c r="K373" s="43"/>
      <c r="L373" s="43"/>
      <c r="M373" s="44"/>
      <c r="N373" s="43"/>
      <c r="O373" s="43"/>
      <c r="P373" s="43"/>
      <c r="Q373" s="43"/>
      <c r="R373" s="43"/>
      <c r="S373" s="43"/>
      <c r="T373" s="43"/>
      <c r="U373" s="43"/>
      <c r="V373" s="43"/>
      <c r="W373" s="43"/>
      <c r="X373" s="43"/>
      <c r="Y373" s="43"/>
      <c r="Z373" s="43"/>
      <c r="AA373" s="43"/>
      <c r="AB373" s="43"/>
      <c r="AC373" s="43"/>
      <c r="AD373" s="43"/>
      <c r="AE373" s="43"/>
      <c r="AF373" s="43"/>
    </row>
    <row r="374" spans="1:32" ht="15">
      <c r="A374" s="43"/>
      <c r="B374" s="43"/>
      <c r="C374" s="43"/>
      <c r="D374" s="43"/>
      <c r="E374" s="43"/>
      <c r="F374" s="43"/>
      <c r="G374" s="43"/>
      <c r="H374" s="203"/>
      <c r="I374" s="43"/>
      <c r="J374" s="43"/>
      <c r="K374" s="43"/>
      <c r="L374" s="43"/>
      <c r="M374" s="44"/>
      <c r="N374" s="43"/>
      <c r="O374" s="43"/>
      <c r="P374" s="43"/>
      <c r="Q374" s="43"/>
      <c r="R374" s="43"/>
      <c r="S374" s="43"/>
      <c r="T374" s="43"/>
      <c r="U374" s="43"/>
      <c r="V374" s="43"/>
      <c r="W374" s="43"/>
      <c r="X374" s="43"/>
      <c r="Y374" s="43"/>
      <c r="Z374" s="43"/>
      <c r="AA374" s="43"/>
      <c r="AB374" s="43"/>
      <c r="AC374" s="43"/>
      <c r="AD374" s="43"/>
      <c r="AE374" s="43"/>
      <c r="AF374" s="43"/>
    </row>
    <row r="375" spans="1:32" ht="15">
      <c r="A375" s="43"/>
      <c r="B375" s="43"/>
      <c r="C375" s="43"/>
      <c r="D375" s="43"/>
      <c r="E375" s="43"/>
      <c r="F375" s="43"/>
      <c r="G375" s="43"/>
      <c r="H375" s="203"/>
      <c r="I375" s="43"/>
      <c r="J375" s="43"/>
      <c r="K375" s="43"/>
      <c r="L375" s="43"/>
      <c r="M375" s="44"/>
      <c r="N375" s="43"/>
      <c r="O375" s="43"/>
      <c r="P375" s="43"/>
      <c r="Q375" s="43"/>
      <c r="R375" s="43"/>
      <c r="S375" s="43"/>
      <c r="T375" s="43"/>
      <c r="U375" s="43"/>
      <c r="V375" s="43"/>
      <c r="W375" s="43"/>
      <c r="X375" s="43"/>
      <c r="Y375" s="43"/>
      <c r="Z375" s="43"/>
      <c r="AA375" s="43"/>
      <c r="AB375" s="43"/>
      <c r="AC375" s="43"/>
      <c r="AD375" s="43"/>
      <c r="AE375" s="43"/>
      <c r="AF375" s="43"/>
    </row>
    <row r="376" spans="1:32" ht="15">
      <c r="A376" s="43"/>
      <c r="B376" s="43"/>
      <c r="C376" s="43"/>
      <c r="D376" s="43"/>
      <c r="E376" s="43"/>
      <c r="F376" s="43"/>
      <c r="G376" s="43"/>
      <c r="H376" s="203"/>
      <c r="I376" s="43"/>
      <c r="J376" s="43"/>
      <c r="K376" s="43"/>
      <c r="L376" s="43"/>
      <c r="M376" s="44"/>
      <c r="N376" s="43"/>
      <c r="O376" s="43"/>
      <c r="P376" s="43"/>
      <c r="Q376" s="43"/>
      <c r="R376" s="43"/>
      <c r="S376" s="43"/>
      <c r="T376" s="43"/>
      <c r="U376" s="43"/>
      <c r="V376" s="43"/>
      <c r="W376" s="43"/>
      <c r="X376" s="43"/>
      <c r="Y376" s="43"/>
      <c r="Z376" s="43"/>
      <c r="AA376" s="43"/>
      <c r="AB376" s="43"/>
      <c r="AC376" s="43"/>
      <c r="AD376" s="43"/>
      <c r="AE376" s="43"/>
      <c r="AF376" s="43"/>
    </row>
    <row r="377" spans="1:32" ht="15">
      <c r="A377" s="43"/>
      <c r="B377" s="43"/>
      <c r="C377" s="43"/>
      <c r="D377" s="43"/>
      <c r="E377" s="43"/>
      <c r="F377" s="43"/>
      <c r="G377" s="43"/>
      <c r="H377" s="203"/>
      <c r="I377" s="43"/>
      <c r="J377" s="43"/>
      <c r="K377" s="43"/>
      <c r="L377" s="43"/>
      <c r="M377" s="44"/>
      <c r="N377" s="43"/>
      <c r="O377" s="43"/>
      <c r="P377" s="43"/>
      <c r="Q377" s="43"/>
      <c r="R377" s="43"/>
      <c r="S377" s="43"/>
      <c r="T377" s="43"/>
      <c r="U377" s="43"/>
      <c r="V377" s="43"/>
      <c r="W377" s="43"/>
      <c r="X377" s="43"/>
      <c r="Y377" s="43"/>
      <c r="Z377" s="43"/>
      <c r="AA377" s="43"/>
      <c r="AB377" s="43"/>
      <c r="AC377" s="43"/>
      <c r="AD377" s="43"/>
      <c r="AE377" s="43"/>
      <c r="AF377" s="43"/>
    </row>
    <row r="378" spans="1:32" ht="15">
      <c r="A378" s="43"/>
      <c r="B378" s="43"/>
      <c r="C378" s="43"/>
      <c r="D378" s="43"/>
      <c r="E378" s="43"/>
      <c r="F378" s="43"/>
      <c r="G378" s="43"/>
      <c r="H378" s="203"/>
      <c r="I378" s="43"/>
      <c r="J378" s="43"/>
      <c r="K378" s="43"/>
      <c r="L378" s="43"/>
      <c r="M378" s="44"/>
      <c r="N378" s="43"/>
      <c r="O378" s="43"/>
      <c r="P378" s="43"/>
      <c r="Q378" s="43"/>
      <c r="R378" s="43"/>
      <c r="S378" s="43"/>
      <c r="T378" s="43"/>
      <c r="U378" s="43"/>
      <c r="V378" s="43"/>
      <c r="W378" s="43"/>
      <c r="X378" s="43"/>
      <c r="Y378" s="43"/>
      <c r="Z378" s="43"/>
      <c r="AA378" s="43"/>
      <c r="AB378" s="43"/>
      <c r="AC378" s="43"/>
      <c r="AD378" s="43"/>
      <c r="AE378" s="43"/>
      <c r="AF378" s="43"/>
    </row>
    <row r="379" spans="1:32" ht="15">
      <c r="A379" s="43"/>
      <c r="B379" s="43"/>
      <c r="C379" s="43"/>
      <c r="D379" s="43"/>
      <c r="E379" s="43"/>
      <c r="F379" s="43"/>
      <c r="G379" s="43"/>
      <c r="H379" s="203"/>
      <c r="I379" s="43"/>
      <c r="J379" s="43"/>
      <c r="K379" s="43"/>
      <c r="L379" s="43"/>
      <c r="M379" s="44"/>
      <c r="N379" s="43"/>
      <c r="O379" s="43"/>
      <c r="P379" s="43"/>
      <c r="Q379" s="43"/>
      <c r="R379" s="43"/>
      <c r="S379" s="43"/>
      <c r="T379" s="43"/>
      <c r="U379" s="43"/>
      <c r="V379" s="43"/>
      <c r="W379" s="43"/>
      <c r="X379" s="43"/>
      <c r="Y379" s="43"/>
      <c r="Z379" s="43"/>
      <c r="AA379" s="43"/>
      <c r="AB379" s="43"/>
      <c r="AC379" s="43"/>
      <c r="AD379" s="43"/>
      <c r="AE379" s="43"/>
      <c r="AF379" s="43"/>
    </row>
    <row r="380" spans="1:32" ht="15">
      <c r="A380" s="43"/>
      <c r="B380" s="43"/>
      <c r="C380" s="43"/>
      <c r="D380" s="43"/>
      <c r="E380" s="43"/>
      <c r="F380" s="43"/>
      <c r="G380" s="43"/>
      <c r="H380" s="203"/>
      <c r="I380" s="43"/>
      <c r="J380" s="43"/>
      <c r="K380" s="43"/>
      <c r="L380" s="43"/>
      <c r="M380" s="44"/>
      <c r="N380" s="43"/>
      <c r="O380" s="43"/>
      <c r="P380" s="43"/>
      <c r="Q380" s="43"/>
      <c r="R380" s="43"/>
      <c r="S380" s="43"/>
      <c r="T380" s="43"/>
      <c r="U380" s="43"/>
      <c r="V380" s="43"/>
      <c r="W380" s="43"/>
      <c r="X380" s="43"/>
      <c r="Y380" s="43"/>
      <c r="Z380" s="43"/>
      <c r="AA380" s="43"/>
      <c r="AB380" s="43"/>
      <c r="AC380" s="43"/>
      <c r="AD380" s="43"/>
      <c r="AE380" s="43"/>
      <c r="AF380" s="43"/>
    </row>
    <row r="381" spans="1:32" ht="15">
      <c r="A381" s="43"/>
      <c r="B381" s="43"/>
      <c r="C381" s="43"/>
      <c r="D381" s="43"/>
      <c r="E381" s="43"/>
      <c r="F381" s="43"/>
      <c r="G381" s="43"/>
      <c r="H381" s="203"/>
      <c r="I381" s="43"/>
      <c r="J381" s="43"/>
      <c r="K381" s="43"/>
      <c r="L381" s="43"/>
      <c r="M381" s="44"/>
      <c r="N381" s="43"/>
      <c r="O381" s="43"/>
      <c r="P381" s="43"/>
      <c r="Q381" s="43"/>
      <c r="R381" s="43"/>
      <c r="S381" s="43"/>
      <c r="T381" s="43"/>
      <c r="U381" s="43"/>
      <c r="V381" s="43"/>
      <c r="W381" s="43"/>
      <c r="X381" s="43"/>
      <c r="Y381" s="43"/>
      <c r="Z381" s="43"/>
      <c r="AA381" s="43"/>
      <c r="AB381" s="43"/>
      <c r="AC381" s="43"/>
      <c r="AD381" s="43"/>
      <c r="AE381" s="43"/>
      <c r="AF381" s="43"/>
    </row>
    <row r="382" spans="1:32" ht="15">
      <c r="A382" s="43"/>
      <c r="B382" s="43"/>
      <c r="C382" s="43"/>
      <c r="D382" s="43"/>
      <c r="E382" s="43"/>
      <c r="F382" s="43"/>
      <c r="G382" s="43"/>
      <c r="H382" s="203"/>
      <c r="I382" s="43"/>
      <c r="J382" s="43"/>
      <c r="K382" s="43"/>
      <c r="L382" s="43"/>
      <c r="M382" s="44"/>
      <c r="N382" s="43"/>
      <c r="O382" s="43"/>
      <c r="P382" s="43"/>
      <c r="Q382" s="43"/>
      <c r="R382" s="43"/>
      <c r="S382" s="43"/>
      <c r="T382" s="43"/>
      <c r="U382" s="43"/>
      <c r="V382" s="43"/>
      <c r="W382" s="43"/>
      <c r="X382" s="43"/>
      <c r="Y382" s="43"/>
      <c r="Z382" s="43"/>
      <c r="AA382" s="43"/>
      <c r="AB382" s="43"/>
      <c r="AC382" s="43"/>
      <c r="AD382" s="43"/>
      <c r="AE382" s="43"/>
      <c r="AF382" s="43"/>
    </row>
    <row r="383" spans="1:32" ht="15">
      <c r="A383" s="43"/>
      <c r="B383" s="43"/>
      <c r="C383" s="43"/>
      <c r="D383" s="43"/>
      <c r="E383" s="43"/>
      <c r="F383" s="43"/>
      <c r="G383" s="43"/>
      <c r="H383" s="203"/>
      <c r="I383" s="43"/>
      <c r="J383" s="43"/>
      <c r="K383" s="43"/>
      <c r="L383" s="43"/>
      <c r="M383" s="44"/>
      <c r="N383" s="43"/>
      <c r="O383" s="43"/>
      <c r="P383" s="43"/>
      <c r="Q383" s="43"/>
      <c r="R383" s="43"/>
      <c r="S383" s="43"/>
      <c r="T383" s="43"/>
      <c r="U383" s="43"/>
      <c r="V383" s="43"/>
      <c r="W383" s="43"/>
      <c r="X383" s="43"/>
      <c r="Y383" s="43"/>
      <c r="Z383" s="43"/>
      <c r="AA383" s="43"/>
      <c r="AB383" s="43"/>
      <c r="AC383" s="43"/>
      <c r="AD383" s="43"/>
      <c r="AE383" s="43"/>
      <c r="AF383" s="43"/>
    </row>
    <row r="384" spans="1:32" ht="15">
      <c r="A384" s="43"/>
      <c r="B384" s="43"/>
      <c r="C384" s="43"/>
      <c r="D384" s="43"/>
      <c r="E384" s="43"/>
      <c r="F384" s="43"/>
      <c r="G384" s="43"/>
      <c r="H384" s="203"/>
      <c r="I384" s="43"/>
      <c r="J384" s="43"/>
      <c r="K384" s="43"/>
      <c r="L384" s="43"/>
      <c r="M384" s="44"/>
      <c r="N384" s="43"/>
      <c r="O384" s="43"/>
      <c r="P384" s="43"/>
      <c r="Q384" s="43"/>
      <c r="R384" s="43"/>
      <c r="S384" s="43"/>
      <c r="T384" s="43"/>
      <c r="U384" s="43"/>
      <c r="V384" s="43"/>
      <c r="W384" s="43"/>
      <c r="X384" s="43"/>
      <c r="Y384" s="43"/>
      <c r="Z384" s="43"/>
      <c r="AA384" s="43"/>
      <c r="AB384" s="43"/>
      <c r="AC384" s="43"/>
      <c r="AD384" s="43"/>
      <c r="AE384" s="43"/>
      <c r="AF384" s="43"/>
    </row>
    <row r="385" spans="1:32" ht="15">
      <c r="A385" s="43"/>
      <c r="B385" s="43"/>
      <c r="C385" s="43"/>
      <c r="D385" s="43"/>
      <c r="E385" s="43"/>
      <c r="F385" s="43"/>
      <c r="G385" s="43"/>
      <c r="H385" s="203"/>
      <c r="I385" s="43"/>
      <c r="J385" s="43"/>
      <c r="K385" s="43"/>
      <c r="L385" s="43"/>
      <c r="M385" s="44"/>
      <c r="N385" s="43"/>
      <c r="O385" s="43"/>
      <c r="P385" s="43"/>
      <c r="Q385" s="43"/>
      <c r="R385" s="43"/>
      <c r="S385" s="43"/>
      <c r="T385" s="43"/>
      <c r="U385" s="43"/>
      <c r="V385" s="43"/>
      <c r="W385" s="43"/>
      <c r="X385" s="43"/>
      <c r="Y385" s="43"/>
      <c r="Z385" s="43"/>
      <c r="AA385" s="43"/>
      <c r="AB385" s="43"/>
      <c r="AC385" s="43"/>
      <c r="AD385" s="43"/>
      <c r="AE385" s="43"/>
      <c r="AF385" s="43"/>
    </row>
    <row r="386" spans="1:32" ht="15">
      <c r="A386" s="43"/>
      <c r="B386" s="43"/>
      <c r="C386" s="43"/>
      <c r="D386" s="43"/>
      <c r="E386" s="43"/>
      <c r="F386" s="43"/>
      <c r="G386" s="43"/>
      <c r="H386" s="203"/>
      <c r="I386" s="43"/>
      <c r="J386" s="43"/>
      <c r="K386" s="43"/>
      <c r="L386" s="43"/>
      <c r="M386" s="44"/>
      <c r="N386" s="43"/>
      <c r="O386" s="43"/>
      <c r="P386" s="43"/>
      <c r="Q386" s="43"/>
      <c r="R386" s="43"/>
      <c r="S386" s="43"/>
      <c r="T386" s="43"/>
      <c r="U386" s="43"/>
      <c r="V386" s="43"/>
      <c r="W386" s="43"/>
      <c r="X386" s="43"/>
      <c r="Y386" s="43"/>
      <c r="Z386" s="43"/>
      <c r="AA386" s="43"/>
      <c r="AB386" s="43"/>
      <c r="AC386" s="43"/>
      <c r="AD386" s="43"/>
      <c r="AE386" s="43"/>
      <c r="AF386" s="43"/>
    </row>
    <row r="387" spans="1:32" ht="15">
      <c r="A387" s="43"/>
      <c r="B387" s="43"/>
      <c r="C387" s="43"/>
      <c r="D387" s="43"/>
      <c r="E387" s="43"/>
      <c r="F387" s="43"/>
      <c r="G387" s="43"/>
      <c r="H387" s="203"/>
      <c r="I387" s="43"/>
      <c r="J387" s="43"/>
      <c r="K387" s="43"/>
      <c r="L387" s="43"/>
      <c r="M387" s="44"/>
      <c r="N387" s="43"/>
      <c r="O387" s="43"/>
      <c r="P387" s="43"/>
      <c r="Q387" s="43"/>
      <c r="R387" s="43"/>
      <c r="S387" s="43"/>
      <c r="T387" s="43"/>
      <c r="U387" s="43"/>
      <c r="V387" s="43"/>
      <c r="W387" s="43"/>
      <c r="X387" s="43"/>
      <c r="Y387" s="43"/>
      <c r="Z387" s="43"/>
      <c r="AA387" s="43"/>
      <c r="AB387" s="43"/>
      <c r="AC387" s="43"/>
      <c r="AD387" s="43"/>
      <c r="AE387" s="43"/>
      <c r="AF387" s="43"/>
    </row>
    <row r="388" spans="1:32" ht="15">
      <c r="A388" s="43"/>
      <c r="B388" s="43"/>
      <c r="C388" s="43"/>
      <c r="D388" s="43"/>
      <c r="E388" s="43"/>
      <c r="F388" s="43"/>
      <c r="G388" s="43"/>
      <c r="H388" s="203"/>
      <c r="I388" s="43"/>
      <c r="J388" s="43"/>
      <c r="K388" s="43"/>
      <c r="L388" s="43"/>
      <c r="M388" s="44"/>
      <c r="N388" s="43"/>
      <c r="O388" s="43"/>
      <c r="P388" s="43"/>
      <c r="Q388" s="43"/>
      <c r="R388" s="43"/>
      <c r="S388" s="43"/>
      <c r="T388" s="43"/>
      <c r="U388" s="43"/>
      <c r="V388" s="43"/>
      <c r="W388" s="43"/>
      <c r="X388" s="43"/>
      <c r="Y388" s="43"/>
      <c r="Z388" s="43"/>
      <c r="AA388" s="43"/>
      <c r="AB388" s="43"/>
      <c r="AC388" s="43"/>
      <c r="AD388" s="43"/>
      <c r="AE388" s="43"/>
      <c r="AF388" s="43"/>
    </row>
    <row r="389" spans="1:32" ht="15">
      <c r="A389" s="43"/>
      <c r="B389" s="43"/>
      <c r="C389" s="43"/>
      <c r="D389" s="43"/>
      <c r="E389" s="43"/>
      <c r="F389" s="43"/>
      <c r="G389" s="43"/>
      <c r="H389" s="203"/>
      <c r="I389" s="43"/>
      <c r="J389" s="43"/>
      <c r="K389" s="43"/>
      <c r="L389" s="43"/>
      <c r="M389" s="44"/>
      <c r="N389" s="43"/>
      <c r="O389" s="43"/>
      <c r="P389" s="43"/>
      <c r="Q389" s="43"/>
      <c r="R389" s="43"/>
      <c r="S389" s="43"/>
      <c r="T389" s="43"/>
      <c r="U389" s="43"/>
      <c r="V389" s="43"/>
      <c r="W389" s="43"/>
      <c r="X389" s="43"/>
      <c r="Y389" s="43"/>
      <c r="Z389" s="43"/>
      <c r="AA389" s="43"/>
      <c r="AB389" s="43"/>
      <c r="AC389" s="43"/>
      <c r="AD389" s="43"/>
      <c r="AE389" s="43"/>
      <c r="AF389" s="43"/>
    </row>
    <row r="390" spans="1:32" ht="15">
      <c r="A390" s="43"/>
      <c r="B390" s="43"/>
      <c r="C390" s="43"/>
      <c r="D390" s="43"/>
      <c r="E390" s="43"/>
      <c r="F390" s="43"/>
      <c r="G390" s="43"/>
      <c r="H390" s="203"/>
      <c r="I390" s="43"/>
      <c r="J390" s="43"/>
      <c r="K390" s="43"/>
      <c r="L390" s="43"/>
      <c r="M390" s="44"/>
      <c r="N390" s="43"/>
      <c r="O390" s="43"/>
      <c r="P390" s="43"/>
      <c r="Q390" s="43"/>
      <c r="R390" s="43"/>
      <c r="S390" s="43"/>
      <c r="T390" s="43"/>
      <c r="U390" s="43"/>
      <c r="V390" s="43"/>
      <c r="W390" s="43"/>
      <c r="X390" s="43"/>
      <c r="Y390" s="43"/>
      <c r="Z390" s="43"/>
      <c r="AA390" s="43"/>
      <c r="AB390" s="43"/>
      <c r="AC390" s="43"/>
      <c r="AD390" s="43"/>
      <c r="AE390" s="43"/>
      <c r="AF390" s="43"/>
    </row>
    <row r="391" spans="1:32" ht="15">
      <c r="A391" s="43"/>
      <c r="B391" s="43"/>
      <c r="C391" s="43"/>
      <c r="D391" s="43"/>
      <c r="E391" s="43"/>
      <c r="F391" s="43"/>
      <c r="G391" s="43"/>
      <c r="H391" s="203"/>
      <c r="I391" s="43"/>
      <c r="J391" s="43"/>
      <c r="K391" s="43"/>
      <c r="L391" s="43"/>
      <c r="M391" s="44"/>
      <c r="N391" s="43"/>
      <c r="O391" s="43"/>
      <c r="P391" s="43"/>
      <c r="Q391" s="43"/>
      <c r="R391" s="43"/>
      <c r="S391" s="43"/>
      <c r="T391" s="43"/>
      <c r="U391" s="43"/>
      <c r="V391" s="43"/>
      <c r="W391" s="43"/>
      <c r="X391" s="43"/>
      <c r="Y391" s="43"/>
      <c r="Z391" s="43"/>
      <c r="AA391" s="43"/>
      <c r="AB391" s="43"/>
      <c r="AC391" s="43"/>
      <c r="AD391" s="43"/>
      <c r="AE391" s="43"/>
      <c r="AF391" s="43"/>
    </row>
    <row r="392" spans="1:32" ht="15">
      <c r="A392" s="43"/>
      <c r="B392" s="43"/>
      <c r="C392" s="43"/>
      <c r="D392" s="43"/>
      <c r="E392" s="43"/>
      <c r="F392" s="43"/>
      <c r="G392" s="43"/>
      <c r="H392" s="203"/>
      <c r="I392" s="43"/>
      <c r="J392" s="43"/>
      <c r="K392" s="43"/>
      <c r="L392" s="43"/>
      <c r="M392" s="44"/>
      <c r="N392" s="43"/>
      <c r="O392" s="43"/>
      <c r="P392" s="43"/>
      <c r="Q392" s="43"/>
      <c r="R392" s="43"/>
      <c r="S392" s="43"/>
      <c r="T392" s="43"/>
      <c r="U392" s="43"/>
      <c r="V392" s="43"/>
      <c r="W392" s="43"/>
      <c r="X392" s="43"/>
      <c r="Y392" s="43"/>
      <c r="Z392" s="43"/>
      <c r="AA392" s="43"/>
      <c r="AB392" s="43"/>
      <c r="AC392" s="43"/>
      <c r="AD392" s="43"/>
      <c r="AE392" s="43"/>
      <c r="AF392" s="43"/>
    </row>
    <row r="393" spans="1:32" ht="15">
      <c r="A393" s="43"/>
      <c r="B393" s="43"/>
      <c r="C393" s="43"/>
      <c r="D393" s="43"/>
      <c r="E393" s="43"/>
      <c r="F393" s="43"/>
      <c r="G393" s="43"/>
      <c r="H393" s="203"/>
      <c r="I393" s="43"/>
      <c r="J393" s="43"/>
      <c r="K393" s="43"/>
      <c r="L393" s="43"/>
      <c r="M393" s="44"/>
      <c r="N393" s="43"/>
      <c r="O393" s="43"/>
      <c r="P393" s="43"/>
      <c r="Q393" s="43"/>
      <c r="R393" s="43"/>
      <c r="S393" s="43"/>
      <c r="T393" s="43"/>
      <c r="U393" s="43"/>
      <c r="V393" s="43"/>
      <c r="W393" s="43"/>
      <c r="X393" s="43"/>
      <c r="Y393" s="43"/>
      <c r="Z393" s="43"/>
      <c r="AA393" s="43"/>
      <c r="AB393" s="43"/>
      <c r="AC393" s="43"/>
      <c r="AD393" s="43"/>
      <c r="AE393" s="43"/>
      <c r="AF393" s="43"/>
    </row>
    <row r="394" spans="1:32" ht="15">
      <c r="A394" s="43"/>
      <c r="B394" s="43"/>
      <c r="C394" s="43"/>
      <c r="D394" s="43"/>
      <c r="E394" s="43"/>
      <c r="F394" s="43"/>
      <c r="G394" s="43"/>
      <c r="H394" s="203"/>
      <c r="I394" s="43"/>
      <c r="J394" s="43"/>
      <c r="K394" s="43"/>
      <c r="L394" s="43"/>
      <c r="M394" s="44"/>
      <c r="N394" s="43"/>
      <c r="O394" s="43"/>
      <c r="P394" s="43"/>
      <c r="Q394" s="43"/>
      <c r="R394" s="43"/>
      <c r="S394" s="43"/>
      <c r="T394" s="43"/>
      <c r="U394" s="43"/>
      <c r="V394" s="43"/>
      <c r="W394" s="43"/>
      <c r="X394" s="43"/>
      <c r="Y394" s="43"/>
      <c r="Z394" s="43"/>
      <c r="AA394" s="43"/>
      <c r="AB394" s="43"/>
      <c r="AC394" s="43"/>
      <c r="AD394" s="43"/>
      <c r="AE394" s="43"/>
      <c r="AF394" s="43"/>
    </row>
    <row r="395" spans="1:32" ht="15">
      <c r="A395" s="43"/>
      <c r="B395" s="43"/>
      <c r="C395" s="43"/>
      <c r="D395" s="43"/>
      <c r="E395" s="43"/>
      <c r="F395" s="43"/>
      <c r="G395" s="43"/>
      <c r="H395" s="203"/>
      <c r="I395" s="43"/>
      <c r="J395" s="43"/>
      <c r="K395" s="43"/>
      <c r="L395" s="43"/>
      <c r="M395" s="44"/>
      <c r="N395" s="43"/>
      <c r="O395" s="43"/>
      <c r="P395" s="43"/>
      <c r="Q395" s="43"/>
      <c r="R395" s="43"/>
      <c r="S395" s="43"/>
      <c r="T395" s="43"/>
      <c r="U395" s="43"/>
      <c r="V395" s="43"/>
      <c r="W395" s="43"/>
      <c r="X395" s="43"/>
      <c r="Y395" s="43"/>
      <c r="Z395" s="43"/>
      <c r="AA395" s="43"/>
      <c r="AB395" s="43"/>
      <c r="AC395" s="43"/>
      <c r="AD395" s="43"/>
      <c r="AE395" s="43"/>
      <c r="AF395" s="43"/>
    </row>
    <row r="396" spans="1:32" ht="15">
      <c r="A396" s="43"/>
      <c r="B396" s="43"/>
      <c r="C396" s="43"/>
      <c r="D396" s="43"/>
      <c r="E396" s="43"/>
      <c r="F396" s="43"/>
      <c r="G396" s="43"/>
      <c r="H396" s="203"/>
      <c r="I396" s="43"/>
      <c r="J396" s="43"/>
      <c r="K396" s="43"/>
      <c r="L396" s="43"/>
      <c r="M396" s="44"/>
      <c r="N396" s="43"/>
      <c r="O396" s="43"/>
      <c r="P396" s="43"/>
      <c r="Q396" s="43"/>
      <c r="R396" s="43"/>
      <c r="S396" s="43"/>
      <c r="T396" s="43"/>
      <c r="U396" s="43"/>
      <c r="V396" s="43"/>
      <c r="W396" s="43"/>
      <c r="X396" s="43"/>
      <c r="Y396" s="43"/>
      <c r="Z396" s="43"/>
      <c r="AA396" s="43"/>
      <c r="AB396" s="43"/>
      <c r="AC396" s="43"/>
      <c r="AD396" s="43"/>
      <c r="AE396" s="43"/>
      <c r="AF396" s="43"/>
    </row>
    <row r="397" spans="1:32" ht="15">
      <c r="A397" s="43"/>
      <c r="B397" s="43"/>
      <c r="C397" s="43"/>
      <c r="D397" s="43"/>
      <c r="E397" s="43"/>
      <c r="F397" s="43"/>
      <c r="G397" s="43"/>
      <c r="H397" s="203"/>
      <c r="I397" s="43"/>
      <c r="J397" s="43"/>
      <c r="K397" s="43"/>
      <c r="L397" s="43"/>
      <c r="M397" s="44"/>
      <c r="N397" s="43"/>
      <c r="O397" s="43"/>
      <c r="P397" s="43"/>
      <c r="Q397" s="43"/>
      <c r="R397" s="43"/>
      <c r="S397" s="43"/>
      <c r="T397" s="43"/>
      <c r="U397" s="43"/>
      <c r="V397" s="43"/>
      <c r="W397" s="43"/>
      <c r="X397" s="43"/>
      <c r="Y397" s="43"/>
      <c r="Z397" s="43"/>
      <c r="AA397" s="43"/>
      <c r="AB397" s="43"/>
      <c r="AC397" s="43"/>
      <c r="AD397" s="43"/>
      <c r="AE397" s="43"/>
      <c r="AF397" s="43"/>
    </row>
    <row r="398" spans="1:32" ht="15">
      <c r="A398" s="43"/>
      <c r="B398" s="43"/>
      <c r="C398" s="43"/>
      <c r="D398" s="43"/>
      <c r="E398" s="43"/>
      <c r="F398" s="43"/>
      <c r="G398" s="43"/>
      <c r="H398" s="203"/>
      <c r="I398" s="43"/>
      <c r="J398" s="43"/>
      <c r="K398" s="43"/>
      <c r="L398" s="43"/>
      <c r="M398" s="44"/>
      <c r="N398" s="43"/>
      <c r="O398" s="43"/>
      <c r="P398" s="43"/>
      <c r="Q398" s="43"/>
      <c r="R398" s="43"/>
      <c r="S398" s="43"/>
      <c r="T398" s="43"/>
      <c r="U398" s="43"/>
      <c r="V398" s="43"/>
      <c r="W398" s="43"/>
      <c r="X398" s="43"/>
      <c r="Y398" s="43"/>
      <c r="Z398" s="43"/>
      <c r="AA398" s="43"/>
      <c r="AB398" s="43"/>
      <c r="AC398" s="43"/>
      <c r="AD398" s="43"/>
      <c r="AE398" s="43"/>
      <c r="AF398" s="43"/>
    </row>
    <row r="399" spans="1:32" ht="15">
      <c r="A399" s="43"/>
      <c r="B399" s="43"/>
      <c r="C399" s="43"/>
      <c r="D399" s="43"/>
      <c r="E399" s="43"/>
      <c r="F399" s="43"/>
      <c r="G399" s="43"/>
      <c r="H399" s="203"/>
      <c r="I399" s="43"/>
      <c r="J399" s="43"/>
      <c r="K399" s="43"/>
      <c r="L399" s="43"/>
      <c r="M399" s="44"/>
      <c r="N399" s="43"/>
      <c r="O399" s="43"/>
      <c r="P399" s="43"/>
      <c r="Q399" s="43"/>
      <c r="R399" s="43"/>
      <c r="S399" s="43"/>
      <c r="T399" s="43"/>
      <c r="U399" s="43"/>
      <c r="V399" s="43"/>
      <c r="W399" s="43"/>
      <c r="X399" s="43"/>
      <c r="Y399" s="43"/>
      <c r="Z399" s="43"/>
      <c r="AA399" s="43"/>
      <c r="AB399" s="43"/>
      <c r="AC399" s="43"/>
      <c r="AD399" s="43"/>
      <c r="AE399" s="43"/>
      <c r="AF399" s="43"/>
    </row>
    <row r="400" spans="1:32" ht="15">
      <c r="A400" s="43"/>
      <c r="B400" s="43"/>
      <c r="C400" s="43"/>
      <c r="D400" s="43"/>
      <c r="E400" s="43"/>
      <c r="F400" s="43"/>
      <c r="G400" s="43"/>
      <c r="H400" s="203"/>
      <c r="I400" s="43"/>
      <c r="J400" s="43"/>
      <c r="K400" s="43"/>
      <c r="L400" s="43"/>
      <c r="M400" s="44"/>
      <c r="N400" s="43"/>
      <c r="O400" s="43"/>
      <c r="P400" s="43"/>
      <c r="Q400" s="43"/>
      <c r="R400" s="43"/>
      <c r="S400" s="43"/>
      <c r="T400" s="43"/>
      <c r="U400" s="43"/>
      <c r="V400" s="43"/>
      <c r="W400" s="43"/>
      <c r="X400" s="43"/>
      <c r="Y400" s="43"/>
      <c r="Z400" s="43"/>
      <c r="AA400" s="43"/>
      <c r="AB400" s="43"/>
      <c r="AC400" s="43"/>
      <c r="AD400" s="43"/>
      <c r="AE400" s="43"/>
      <c r="AF400" s="43"/>
    </row>
    <row r="401" spans="1:32" ht="15">
      <c r="A401" s="43"/>
      <c r="B401" s="43"/>
      <c r="C401" s="43"/>
      <c r="D401" s="43"/>
      <c r="E401" s="43"/>
      <c r="F401" s="43"/>
      <c r="G401" s="43"/>
      <c r="H401" s="203"/>
      <c r="I401" s="43"/>
      <c r="J401" s="43"/>
      <c r="K401" s="43"/>
      <c r="L401" s="43"/>
      <c r="M401" s="44"/>
      <c r="N401" s="43"/>
      <c r="O401" s="43"/>
      <c r="P401" s="43"/>
      <c r="Q401" s="43"/>
      <c r="R401" s="43"/>
      <c r="S401" s="43"/>
      <c r="T401" s="43"/>
      <c r="U401" s="43"/>
      <c r="V401" s="43"/>
      <c r="W401" s="43"/>
      <c r="X401" s="43"/>
      <c r="Y401" s="43"/>
      <c r="Z401" s="43"/>
      <c r="AA401" s="43"/>
      <c r="AB401" s="43"/>
      <c r="AC401" s="43"/>
      <c r="AD401" s="43"/>
      <c r="AE401" s="43"/>
      <c r="AF401" s="43"/>
    </row>
    <row r="402" spans="1:32" ht="15">
      <c r="A402" s="43"/>
      <c r="B402" s="43"/>
      <c r="C402" s="43"/>
      <c r="D402" s="43"/>
      <c r="E402" s="43"/>
      <c r="F402" s="43"/>
      <c r="G402" s="43"/>
      <c r="H402" s="203"/>
      <c r="I402" s="43"/>
      <c r="J402" s="43"/>
      <c r="K402" s="43"/>
      <c r="L402" s="43"/>
      <c r="M402" s="44"/>
      <c r="N402" s="43"/>
      <c r="O402" s="43"/>
      <c r="P402" s="43"/>
      <c r="Q402" s="43"/>
      <c r="R402" s="43"/>
      <c r="S402" s="43"/>
      <c r="T402" s="43"/>
      <c r="U402" s="43"/>
      <c r="V402" s="43"/>
      <c r="W402" s="43"/>
      <c r="X402" s="43"/>
      <c r="Y402" s="43"/>
      <c r="Z402" s="43"/>
      <c r="AA402" s="43"/>
      <c r="AB402" s="43"/>
      <c r="AC402" s="43"/>
      <c r="AD402" s="43"/>
      <c r="AE402" s="43"/>
      <c r="AF402" s="43"/>
    </row>
    <row r="403" spans="1:32" ht="15">
      <c r="A403" s="43"/>
      <c r="B403" s="43"/>
      <c r="C403" s="43"/>
      <c r="D403" s="43"/>
      <c r="E403" s="43"/>
      <c r="F403" s="43"/>
      <c r="G403" s="43"/>
      <c r="H403" s="203"/>
      <c r="I403" s="43"/>
      <c r="J403" s="43"/>
      <c r="K403" s="43"/>
      <c r="L403" s="43"/>
      <c r="M403" s="44"/>
      <c r="N403" s="43"/>
      <c r="O403" s="43"/>
      <c r="P403" s="43"/>
      <c r="Q403" s="43"/>
      <c r="R403" s="43"/>
      <c r="S403" s="43"/>
      <c r="T403" s="43"/>
      <c r="U403" s="43"/>
      <c r="V403" s="43"/>
      <c r="W403" s="43"/>
      <c r="X403" s="43"/>
      <c r="Y403" s="43"/>
      <c r="Z403" s="43"/>
      <c r="AA403" s="43"/>
      <c r="AB403" s="43"/>
      <c r="AC403" s="43"/>
      <c r="AD403" s="43"/>
      <c r="AE403" s="43"/>
      <c r="AF403" s="43"/>
    </row>
    <row r="404" spans="1:32" ht="15">
      <c r="A404" s="43"/>
      <c r="B404" s="43"/>
      <c r="C404" s="43"/>
      <c r="D404" s="43"/>
      <c r="E404" s="43"/>
      <c r="F404" s="43"/>
      <c r="G404" s="43"/>
      <c r="H404" s="203"/>
      <c r="I404" s="43"/>
      <c r="J404" s="43"/>
      <c r="K404" s="43"/>
      <c r="L404" s="43"/>
      <c r="M404" s="44"/>
      <c r="N404" s="43"/>
      <c r="O404" s="43"/>
      <c r="P404" s="43"/>
      <c r="Q404" s="43"/>
      <c r="R404" s="43"/>
      <c r="S404" s="43"/>
      <c r="T404" s="43"/>
      <c r="U404" s="43"/>
      <c r="V404" s="43"/>
      <c r="W404" s="43"/>
      <c r="X404" s="43"/>
      <c r="Y404" s="43"/>
      <c r="Z404" s="43"/>
      <c r="AA404" s="43"/>
      <c r="AB404" s="43"/>
      <c r="AC404" s="43"/>
      <c r="AD404" s="43"/>
      <c r="AE404" s="43"/>
      <c r="AF404" s="43"/>
    </row>
    <row r="405" spans="1:32" ht="15">
      <c r="A405" s="43"/>
      <c r="B405" s="43"/>
      <c r="C405" s="43"/>
      <c r="D405" s="43"/>
      <c r="E405" s="43"/>
      <c r="F405" s="43"/>
      <c r="G405" s="43"/>
      <c r="H405" s="203"/>
      <c r="I405" s="43"/>
      <c r="J405" s="43"/>
      <c r="K405" s="43"/>
      <c r="L405" s="43"/>
      <c r="M405" s="44"/>
      <c r="N405" s="43"/>
      <c r="O405" s="43"/>
      <c r="P405" s="43"/>
      <c r="Q405" s="43"/>
      <c r="R405" s="43"/>
      <c r="S405" s="43"/>
      <c r="T405" s="43"/>
      <c r="U405" s="43"/>
      <c r="V405" s="43"/>
      <c r="W405" s="43"/>
      <c r="X405" s="43"/>
      <c r="Y405" s="43"/>
      <c r="Z405" s="43"/>
      <c r="AA405" s="43"/>
      <c r="AB405" s="43"/>
      <c r="AC405" s="43"/>
      <c r="AD405" s="43"/>
      <c r="AE405" s="43"/>
      <c r="AF405" s="43"/>
    </row>
    <row r="406" spans="1:32" ht="15">
      <c r="A406" s="43"/>
      <c r="B406" s="43"/>
      <c r="C406" s="43"/>
      <c r="D406" s="43"/>
      <c r="E406" s="43"/>
      <c r="F406" s="43"/>
      <c r="G406" s="43"/>
      <c r="H406" s="203"/>
      <c r="I406" s="43"/>
      <c r="J406" s="43"/>
      <c r="K406" s="43"/>
      <c r="L406" s="43"/>
      <c r="M406" s="44"/>
      <c r="N406" s="43"/>
      <c r="O406" s="43"/>
      <c r="P406" s="43"/>
      <c r="Q406" s="43"/>
      <c r="R406" s="43"/>
      <c r="S406" s="43"/>
      <c r="T406" s="43"/>
      <c r="U406" s="43"/>
      <c r="V406" s="43"/>
      <c r="W406" s="43"/>
      <c r="X406" s="43"/>
      <c r="Y406" s="43"/>
      <c r="Z406" s="43"/>
      <c r="AA406" s="43"/>
      <c r="AB406" s="43"/>
      <c r="AC406" s="43"/>
      <c r="AD406" s="43"/>
      <c r="AE406" s="43"/>
      <c r="AF406" s="43"/>
    </row>
    <row r="407" spans="1:32" ht="15">
      <c r="A407" s="43"/>
      <c r="B407" s="43"/>
      <c r="C407" s="43"/>
      <c r="D407" s="43"/>
      <c r="E407" s="43"/>
      <c r="F407" s="43"/>
      <c r="G407" s="43"/>
      <c r="H407" s="203"/>
      <c r="I407" s="43"/>
      <c r="J407" s="43"/>
      <c r="K407" s="43"/>
      <c r="L407" s="43"/>
      <c r="M407" s="44"/>
      <c r="N407" s="43"/>
      <c r="O407" s="43"/>
      <c r="P407" s="43"/>
      <c r="Q407" s="43"/>
      <c r="R407" s="43"/>
      <c r="S407" s="43"/>
      <c r="T407" s="43"/>
      <c r="U407" s="43"/>
      <c r="V407" s="43"/>
      <c r="W407" s="43"/>
      <c r="X407" s="43"/>
      <c r="Y407" s="43"/>
      <c r="Z407" s="43"/>
      <c r="AA407" s="43"/>
      <c r="AB407" s="43"/>
      <c r="AC407" s="43"/>
      <c r="AD407" s="43"/>
      <c r="AE407" s="43"/>
      <c r="AF407" s="43"/>
    </row>
    <row r="408" spans="1:32" ht="15">
      <c r="A408" s="43"/>
      <c r="B408" s="43"/>
      <c r="C408" s="43"/>
      <c r="D408" s="43"/>
      <c r="E408" s="43"/>
      <c r="F408" s="43"/>
      <c r="G408" s="43"/>
      <c r="H408" s="203"/>
      <c r="I408" s="43"/>
      <c r="J408" s="43"/>
      <c r="K408" s="43"/>
      <c r="L408" s="43"/>
      <c r="M408" s="44"/>
      <c r="N408" s="43"/>
      <c r="O408" s="43"/>
      <c r="P408" s="43"/>
      <c r="Q408" s="43"/>
      <c r="R408" s="43"/>
      <c r="S408" s="43"/>
      <c r="T408" s="43"/>
      <c r="U408" s="43"/>
      <c r="V408" s="43"/>
      <c r="W408" s="43"/>
      <c r="X408" s="43"/>
      <c r="Y408" s="43"/>
      <c r="Z408" s="43"/>
      <c r="AA408" s="43"/>
      <c r="AB408" s="43"/>
      <c r="AC408" s="43"/>
      <c r="AD408" s="43"/>
      <c r="AE408" s="43"/>
      <c r="AF408" s="43"/>
    </row>
    <row r="409" spans="1:32" ht="15">
      <c r="A409" s="43"/>
      <c r="B409" s="43"/>
      <c r="C409" s="43"/>
      <c r="D409" s="43"/>
      <c r="E409" s="43"/>
      <c r="F409" s="43"/>
      <c r="G409" s="43"/>
      <c r="H409" s="203"/>
      <c r="I409" s="43"/>
      <c r="J409" s="43"/>
      <c r="K409" s="43"/>
      <c r="L409" s="43"/>
      <c r="M409" s="44"/>
      <c r="N409" s="43"/>
      <c r="O409" s="43"/>
      <c r="P409" s="43"/>
      <c r="Q409" s="43"/>
      <c r="R409" s="43"/>
      <c r="S409" s="43"/>
      <c r="T409" s="43"/>
      <c r="U409" s="43"/>
      <c r="V409" s="43"/>
      <c r="W409" s="43"/>
      <c r="X409" s="43"/>
      <c r="Y409" s="43"/>
      <c r="Z409" s="43"/>
      <c r="AA409" s="43"/>
      <c r="AB409" s="43"/>
      <c r="AC409" s="43"/>
      <c r="AD409" s="43"/>
      <c r="AE409" s="43"/>
      <c r="AF409" s="43"/>
    </row>
    <row r="410" spans="1:32" ht="15">
      <c r="A410" s="43"/>
      <c r="B410" s="43"/>
      <c r="C410" s="43"/>
      <c r="D410" s="43"/>
      <c r="E410" s="43"/>
      <c r="F410" s="43"/>
      <c r="G410" s="43"/>
      <c r="H410" s="203"/>
      <c r="I410" s="43"/>
      <c r="J410" s="43"/>
      <c r="K410" s="43"/>
      <c r="L410" s="43"/>
      <c r="M410" s="44"/>
      <c r="N410" s="43"/>
      <c r="O410" s="43"/>
      <c r="P410" s="43"/>
      <c r="Q410" s="43"/>
      <c r="R410" s="43"/>
      <c r="S410" s="43"/>
      <c r="T410" s="43"/>
      <c r="U410" s="43"/>
      <c r="V410" s="43"/>
      <c r="W410" s="43"/>
      <c r="X410" s="43"/>
      <c r="Y410" s="43"/>
      <c r="Z410" s="43"/>
      <c r="AA410" s="43"/>
      <c r="AB410" s="43"/>
      <c r="AC410" s="43"/>
      <c r="AD410" s="43"/>
      <c r="AE410" s="43"/>
      <c r="AF410" s="43"/>
    </row>
    <row r="411" spans="1:32" ht="15">
      <c r="A411" s="43"/>
      <c r="B411" s="43"/>
      <c r="C411" s="43"/>
      <c r="D411" s="43"/>
      <c r="E411" s="43"/>
      <c r="F411" s="43"/>
      <c r="G411" s="43"/>
      <c r="H411" s="203"/>
      <c r="I411" s="43"/>
      <c r="J411" s="43"/>
      <c r="K411" s="43"/>
      <c r="L411" s="43"/>
      <c r="M411" s="44"/>
      <c r="N411" s="43"/>
      <c r="O411" s="43"/>
      <c r="P411" s="43"/>
      <c r="Q411" s="43"/>
      <c r="R411" s="43"/>
      <c r="S411" s="43"/>
      <c r="T411" s="43"/>
      <c r="U411" s="43"/>
      <c r="V411" s="43"/>
      <c r="W411" s="43"/>
      <c r="X411" s="43"/>
      <c r="Y411" s="43"/>
      <c r="Z411" s="43"/>
      <c r="AA411" s="43"/>
      <c r="AB411" s="43"/>
      <c r="AC411" s="43"/>
      <c r="AD411" s="43"/>
      <c r="AE411" s="43"/>
      <c r="AF411" s="43"/>
    </row>
    <row r="412" spans="1:32" ht="15">
      <c r="A412" s="43"/>
      <c r="B412" s="43"/>
      <c r="C412" s="43"/>
      <c r="D412" s="43"/>
      <c r="E412" s="43"/>
      <c r="F412" s="43"/>
      <c r="G412" s="43"/>
      <c r="H412" s="203"/>
      <c r="I412" s="43"/>
      <c r="J412" s="43"/>
      <c r="K412" s="43"/>
      <c r="L412" s="43"/>
      <c r="M412" s="44"/>
      <c r="N412" s="43"/>
      <c r="O412" s="43"/>
      <c r="P412" s="43"/>
      <c r="Q412" s="43"/>
      <c r="R412" s="43"/>
      <c r="S412" s="43"/>
      <c r="T412" s="43"/>
      <c r="U412" s="43"/>
      <c r="V412" s="43"/>
      <c r="W412" s="43"/>
      <c r="X412" s="43"/>
      <c r="Y412" s="43"/>
      <c r="Z412" s="43"/>
      <c r="AA412" s="43"/>
      <c r="AB412" s="43"/>
      <c r="AC412" s="43"/>
      <c r="AD412" s="43"/>
      <c r="AE412" s="43"/>
      <c r="AF412" s="43"/>
    </row>
    <row r="413" spans="1:32" ht="15">
      <c r="A413" s="43"/>
      <c r="B413" s="43"/>
      <c r="C413" s="43"/>
      <c r="D413" s="43"/>
      <c r="E413" s="43"/>
      <c r="F413" s="43"/>
      <c r="G413" s="43"/>
      <c r="H413" s="203"/>
      <c r="I413" s="43"/>
      <c r="J413" s="43"/>
      <c r="K413" s="43"/>
      <c r="L413" s="43"/>
      <c r="M413" s="44"/>
      <c r="N413" s="43"/>
      <c r="O413" s="43"/>
      <c r="P413" s="43"/>
      <c r="Q413" s="43"/>
      <c r="R413" s="43"/>
      <c r="S413" s="43"/>
      <c r="T413" s="43"/>
      <c r="U413" s="43"/>
      <c r="V413" s="43"/>
      <c r="W413" s="43"/>
      <c r="X413" s="43"/>
      <c r="Y413" s="43"/>
      <c r="Z413" s="43"/>
      <c r="AA413" s="43"/>
      <c r="AB413" s="43"/>
      <c r="AC413" s="43"/>
      <c r="AD413" s="43"/>
      <c r="AE413" s="43"/>
      <c r="AF413" s="43"/>
    </row>
    <row r="414" spans="1:32" ht="15">
      <c r="A414" s="43"/>
      <c r="B414" s="43"/>
      <c r="C414" s="43"/>
      <c r="D414" s="43"/>
      <c r="E414" s="43"/>
      <c r="F414" s="43"/>
      <c r="G414" s="43"/>
      <c r="H414" s="203"/>
      <c r="I414" s="43"/>
      <c r="J414" s="43"/>
      <c r="K414" s="43"/>
      <c r="L414" s="43"/>
      <c r="M414" s="44"/>
      <c r="N414" s="43"/>
      <c r="O414" s="43"/>
      <c r="P414" s="43"/>
      <c r="Q414" s="43"/>
      <c r="R414" s="43"/>
      <c r="S414" s="43"/>
      <c r="T414" s="43"/>
      <c r="U414" s="43"/>
      <c r="V414" s="43"/>
      <c r="W414" s="43"/>
      <c r="X414" s="43"/>
      <c r="Y414" s="43"/>
      <c r="Z414" s="43"/>
      <c r="AA414" s="43"/>
      <c r="AB414" s="43"/>
      <c r="AC414" s="43"/>
      <c r="AD414" s="43"/>
      <c r="AE414" s="43"/>
      <c r="AF414" s="43"/>
    </row>
    <row r="415" spans="1:32" ht="15">
      <c r="A415" s="43"/>
      <c r="B415" s="43"/>
      <c r="C415" s="43"/>
      <c r="D415" s="43"/>
      <c r="E415" s="43"/>
      <c r="F415" s="43"/>
      <c r="G415" s="43"/>
      <c r="H415" s="203"/>
      <c r="I415" s="43"/>
      <c r="J415" s="43"/>
      <c r="K415" s="43"/>
      <c r="L415" s="43"/>
      <c r="M415" s="44"/>
      <c r="N415" s="43"/>
      <c r="O415" s="43"/>
      <c r="P415" s="43"/>
      <c r="Q415" s="43"/>
      <c r="R415" s="43"/>
      <c r="S415" s="43"/>
      <c r="T415" s="43"/>
      <c r="U415" s="43"/>
      <c r="V415" s="43"/>
      <c r="W415" s="43"/>
      <c r="X415" s="43"/>
      <c r="Y415" s="43"/>
      <c r="Z415" s="43"/>
      <c r="AA415" s="43"/>
      <c r="AB415" s="43"/>
      <c r="AC415" s="43"/>
      <c r="AD415" s="43"/>
      <c r="AE415" s="43"/>
      <c r="AF415" s="43"/>
    </row>
    <row r="416" spans="1:32" ht="15">
      <c r="A416" s="43"/>
      <c r="B416" s="43"/>
      <c r="C416" s="43"/>
      <c r="D416" s="43"/>
      <c r="E416" s="43"/>
      <c r="F416" s="43"/>
      <c r="G416" s="43"/>
      <c r="H416" s="203"/>
      <c r="I416" s="43"/>
      <c r="J416" s="43"/>
      <c r="K416" s="43"/>
      <c r="L416" s="43"/>
      <c r="M416" s="44"/>
      <c r="N416" s="43"/>
      <c r="O416" s="43"/>
      <c r="P416" s="43"/>
      <c r="Q416" s="43"/>
      <c r="R416" s="43"/>
      <c r="S416" s="43"/>
      <c r="T416" s="43"/>
      <c r="U416" s="43"/>
      <c r="V416" s="43"/>
      <c r="W416" s="43"/>
      <c r="X416" s="43"/>
      <c r="Y416" s="43"/>
      <c r="Z416" s="43"/>
      <c r="AA416" s="43"/>
      <c r="AB416" s="43"/>
      <c r="AC416" s="43"/>
      <c r="AD416" s="43"/>
      <c r="AE416" s="43"/>
      <c r="AF416" s="43"/>
    </row>
    <row r="417" spans="1:32" ht="15">
      <c r="A417" s="43"/>
      <c r="B417" s="43"/>
      <c r="C417" s="43"/>
      <c r="D417" s="43"/>
      <c r="E417" s="43"/>
      <c r="F417" s="43"/>
      <c r="G417" s="43"/>
      <c r="H417" s="203"/>
      <c r="I417" s="43"/>
      <c r="J417" s="43"/>
      <c r="K417" s="43"/>
      <c r="L417" s="43"/>
      <c r="M417" s="44"/>
      <c r="N417" s="43"/>
      <c r="O417" s="43"/>
      <c r="P417" s="43"/>
      <c r="Q417" s="43"/>
      <c r="R417" s="43"/>
      <c r="S417" s="43"/>
      <c r="T417" s="43"/>
      <c r="U417" s="43"/>
      <c r="V417" s="43"/>
      <c r="W417" s="43"/>
      <c r="X417" s="43"/>
      <c r="Y417" s="43"/>
      <c r="Z417" s="43"/>
      <c r="AA417" s="43"/>
      <c r="AB417" s="43"/>
      <c r="AC417" s="43"/>
      <c r="AD417" s="43"/>
      <c r="AE417" s="43"/>
      <c r="AF417" s="43"/>
    </row>
    <row r="418" spans="1:32" ht="15">
      <c r="A418" s="43"/>
      <c r="B418" s="43"/>
      <c r="C418" s="43"/>
      <c r="D418" s="43"/>
      <c r="E418" s="43"/>
      <c r="F418" s="43"/>
      <c r="G418" s="43"/>
      <c r="H418" s="203"/>
      <c r="I418" s="43"/>
      <c r="J418" s="43"/>
      <c r="K418" s="43"/>
      <c r="L418" s="43"/>
      <c r="M418" s="44"/>
      <c r="N418" s="43"/>
      <c r="O418" s="43"/>
      <c r="P418" s="43"/>
      <c r="Q418" s="43"/>
      <c r="R418" s="43"/>
      <c r="S418" s="43"/>
      <c r="T418" s="43"/>
      <c r="U418" s="43"/>
      <c r="V418" s="43"/>
      <c r="W418" s="43"/>
      <c r="X418" s="43"/>
      <c r="Y418" s="43"/>
      <c r="Z418" s="43"/>
      <c r="AA418" s="43"/>
      <c r="AB418" s="43"/>
      <c r="AC418" s="43"/>
      <c r="AD418" s="43"/>
      <c r="AE418" s="43"/>
      <c r="AF418" s="43"/>
    </row>
    <row r="419" spans="1:32" ht="15">
      <c r="A419" s="43"/>
      <c r="B419" s="43"/>
      <c r="C419" s="43"/>
      <c r="D419" s="43"/>
      <c r="E419" s="43"/>
      <c r="F419" s="43"/>
      <c r="G419" s="43"/>
      <c r="H419" s="203"/>
      <c r="I419" s="43"/>
      <c r="J419" s="43"/>
      <c r="K419" s="43"/>
      <c r="L419" s="43"/>
      <c r="M419" s="44"/>
      <c r="N419" s="43"/>
      <c r="O419" s="43"/>
      <c r="P419" s="43"/>
      <c r="Q419" s="43"/>
      <c r="R419" s="43"/>
      <c r="S419" s="43"/>
      <c r="T419" s="43"/>
      <c r="U419" s="43"/>
      <c r="V419" s="43"/>
      <c r="W419" s="43"/>
      <c r="X419" s="43"/>
      <c r="Y419" s="43"/>
      <c r="Z419" s="43"/>
      <c r="AA419" s="43"/>
      <c r="AB419" s="43"/>
      <c r="AC419" s="43"/>
      <c r="AD419" s="43"/>
      <c r="AE419" s="43"/>
      <c r="AF419" s="43"/>
    </row>
    <row r="420" spans="1:32" ht="15">
      <c r="A420" s="43"/>
      <c r="B420" s="43"/>
      <c r="C420" s="43"/>
      <c r="D420" s="43"/>
      <c r="E420" s="43"/>
      <c r="F420" s="43"/>
      <c r="G420" s="43"/>
      <c r="H420" s="203"/>
      <c r="I420" s="43"/>
      <c r="J420" s="43"/>
      <c r="K420" s="43"/>
      <c r="L420" s="43"/>
      <c r="M420" s="44"/>
      <c r="N420" s="43"/>
      <c r="O420" s="43"/>
      <c r="P420" s="43"/>
      <c r="Q420" s="43"/>
      <c r="R420" s="43"/>
      <c r="S420" s="43"/>
      <c r="T420" s="43"/>
      <c r="U420" s="43"/>
      <c r="V420" s="43"/>
      <c r="W420" s="43"/>
      <c r="X420" s="43"/>
      <c r="Y420" s="43"/>
      <c r="Z420" s="43"/>
      <c r="AA420" s="43"/>
      <c r="AB420" s="43"/>
      <c r="AC420" s="43"/>
      <c r="AD420" s="43"/>
      <c r="AE420" s="43"/>
      <c r="AF420" s="43"/>
    </row>
    <row r="421" spans="1:32" ht="15">
      <c r="A421" s="43"/>
      <c r="B421" s="43"/>
      <c r="C421" s="43"/>
      <c r="D421" s="43"/>
      <c r="E421" s="43"/>
      <c r="F421" s="43"/>
      <c r="G421" s="43"/>
      <c r="H421" s="203"/>
      <c r="I421" s="43"/>
      <c r="J421" s="43"/>
      <c r="K421" s="43"/>
      <c r="L421" s="43"/>
      <c r="M421" s="44"/>
      <c r="N421" s="43"/>
      <c r="O421" s="43"/>
      <c r="P421" s="43"/>
      <c r="Q421" s="43"/>
      <c r="R421" s="43"/>
      <c r="S421" s="43"/>
      <c r="T421" s="43"/>
      <c r="U421" s="43"/>
      <c r="V421" s="43"/>
      <c r="W421" s="43"/>
      <c r="X421" s="43"/>
      <c r="Y421" s="43"/>
      <c r="Z421" s="43"/>
      <c r="AA421" s="43"/>
      <c r="AB421" s="43"/>
      <c r="AC421" s="43"/>
      <c r="AD421" s="43"/>
      <c r="AE421" s="43"/>
      <c r="AF421" s="43"/>
    </row>
    <row r="422" spans="1:32" ht="15">
      <c r="A422" s="43"/>
      <c r="B422" s="43"/>
      <c r="C422" s="43"/>
      <c r="D422" s="43"/>
      <c r="E422" s="43"/>
      <c r="F422" s="43"/>
      <c r="G422" s="43"/>
      <c r="H422" s="203"/>
      <c r="I422" s="43"/>
      <c r="J422" s="43"/>
      <c r="K422" s="43"/>
      <c r="L422" s="43"/>
      <c r="M422" s="44"/>
      <c r="N422" s="43"/>
      <c r="O422" s="43"/>
      <c r="P422" s="43"/>
      <c r="Q422" s="43"/>
      <c r="R422" s="43"/>
      <c r="S422" s="43"/>
      <c r="T422" s="43"/>
      <c r="U422" s="43"/>
      <c r="V422" s="43"/>
      <c r="W422" s="43"/>
      <c r="X422" s="43"/>
      <c r="Y422" s="43"/>
      <c r="Z422" s="43"/>
      <c r="AA422" s="43"/>
      <c r="AB422" s="43"/>
      <c r="AC422" s="43"/>
      <c r="AD422" s="43"/>
      <c r="AE422" s="43"/>
      <c r="AF422" s="43"/>
    </row>
    <row r="423" spans="1:32" ht="15">
      <c r="A423" s="43"/>
      <c r="B423" s="43"/>
      <c r="C423" s="43"/>
      <c r="D423" s="43"/>
      <c r="E423" s="43"/>
      <c r="F423" s="43"/>
      <c r="G423" s="43"/>
      <c r="H423" s="203"/>
      <c r="I423" s="43"/>
      <c r="J423" s="43"/>
      <c r="K423" s="43"/>
      <c r="L423" s="43"/>
      <c r="M423" s="44"/>
      <c r="N423" s="43"/>
      <c r="O423" s="43"/>
      <c r="P423" s="43"/>
      <c r="Q423" s="43"/>
      <c r="R423" s="43"/>
      <c r="S423" s="43"/>
      <c r="T423" s="43"/>
      <c r="U423" s="43"/>
      <c r="V423" s="43"/>
      <c r="W423" s="43"/>
      <c r="X423" s="43"/>
      <c r="Y423" s="43"/>
      <c r="Z423" s="43"/>
      <c r="AA423" s="43"/>
      <c r="AB423" s="43"/>
      <c r="AC423" s="43"/>
      <c r="AD423" s="43"/>
      <c r="AE423" s="43"/>
      <c r="AF423" s="43"/>
    </row>
    <row r="424" spans="1:32" ht="15">
      <c r="A424" s="43"/>
      <c r="B424" s="43"/>
      <c r="C424" s="43"/>
      <c r="D424" s="43"/>
      <c r="E424" s="43"/>
      <c r="F424" s="43"/>
      <c r="G424" s="43"/>
      <c r="H424" s="203"/>
      <c r="I424" s="43"/>
      <c r="J424" s="43"/>
      <c r="K424" s="43"/>
      <c r="L424" s="43"/>
      <c r="M424" s="44"/>
      <c r="N424" s="43"/>
      <c r="O424" s="43"/>
      <c r="P424" s="43"/>
      <c r="Q424" s="43"/>
      <c r="R424" s="43"/>
      <c r="S424" s="43"/>
      <c r="T424" s="43"/>
      <c r="U424" s="43"/>
      <c r="V424" s="43"/>
      <c r="W424" s="43"/>
      <c r="X424" s="43"/>
      <c r="Y424" s="43"/>
      <c r="Z424" s="43"/>
      <c r="AA424" s="43"/>
      <c r="AB424" s="43"/>
      <c r="AC424" s="43"/>
      <c r="AD424" s="43"/>
      <c r="AE424" s="43"/>
      <c r="AF424" s="43"/>
    </row>
    <row r="425" spans="1:32" ht="15">
      <c r="A425" s="43"/>
      <c r="B425" s="43"/>
      <c r="C425" s="43"/>
      <c r="D425" s="43"/>
      <c r="E425" s="43"/>
      <c r="F425" s="43"/>
      <c r="G425" s="43"/>
      <c r="H425" s="203"/>
      <c r="I425" s="43"/>
      <c r="J425" s="43"/>
      <c r="K425" s="43"/>
      <c r="L425" s="43"/>
      <c r="M425" s="44"/>
      <c r="N425" s="43"/>
      <c r="O425" s="43"/>
      <c r="P425" s="43"/>
      <c r="Q425" s="43"/>
      <c r="R425" s="43"/>
      <c r="S425" s="43"/>
      <c r="T425" s="43"/>
      <c r="U425" s="43"/>
      <c r="V425" s="43"/>
      <c r="W425" s="43"/>
      <c r="X425" s="43"/>
      <c r="Y425" s="43"/>
      <c r="Z425" s="43"/>
      <c r="AA425" s="43"/>
      <c r="AB425" s="43"/>
      <c r="AC425" s="43"/>
      <c r="AD425" s="43"/>
      <c r="AE425" s="43"/>
      <c r="AF425" s="43"/>
    </row>
    <row r="426" spans="1:32" ht="15">
      <c r="A426" s="43"/>
      <c r="B426" s="43"/>
      <c r="C426" s="43"/>
      <c r="D426" s="43"/>
      <c r="E426" s="43"/>
      <c r="F426" s="43"/>
      <c r="G426" s="43"/>
      <c r="H426" s="203"/>
      <c r="I426" s="43"/>
      <c r="J426" s="43"/>
      <c r="K426" s="43"/>
      <c r="L426" s="43"/>
      <c r="M426" s="44"/>
      <c r="N426" s="43"/>
      <c r="O426" s="43"/>
      <c r="P426" s="43"/>
      <c r="Q426" s="43"/>
      <c r="R426" s="43"/>
      <c r="S426" s="43"/>
      <c r="T426" s="43"/>
      <c r="U426" s="43"/>
      <c r="V426" s="43"/>
      <c r="W426" s="43"/>
      <c r="X426" s="43"/>
      <c r="Y426" s="43"/>
      <c r="Z426" s="43"/>
      <c r="AA426" s="43"/>
      <c r="AB426" s="43"/>
      <c r="AC426" s="43"/>
      <c r="AD426" s="43"/>
      <c r="AE426" s="43"/>
      <c r="AF426" s="43"/>
    </row>
    <row r="427" spans="1:32" ht="15">
      <c r="A427" s="43"/>
      <c r="B427" s="43"/>
      <c r="C427" s="43"/>
      <c r="D427" s="43"/>
      <c r="E427" s="43"/>
      <c r="F427" s="43"/>
      <c r="G427" s="43"/>
      <c r="H427" s="203"/>
      <c r="I427" s="43"/>
      <c r="J427" s="43"/>
      <c r="K427" s="43"/>
      <c r="L427" s="43"/>
      <c r="M427" s="44"/>
      <c r="N427" s="43"/>
      <c r="O427" s="43"/>
      <c r="P427" s="43"/>
      <c r="Q427" s="43"/>
      <c r="R427" s="43"/>
      <c r="S427" s="43"/>
      <c r="T427" s="43"/>
      <c r="U427" s="43"/>
      <c r="V427" s="43"/>
      <c r="W427" s="43"/>
      <c r="X427" s="43"/>
      <c r="Y427" s="43"/>
      <c r="Z427" s="43"/>
      <c r="AA427" s="43"/>
      <c r="AB427" s="43"/>
      <c r="AC427" s="43"/>
      <c r="AD427" s="43"/>
      <c r="AE427" s="43"/>
      <c r="AF427" s="43"/>
    </row>
    <row r="428" spans="1:32" ht="15">
      <c r="A428" s="43"/>
      <c r="B428" s="43"/>
      <c r="C428" s="43"/>
      <c r="D428" s="43"/>
      <c r="E428" s="43"/>
      <c r="F428" s="43"/>
      <c r="G428" s="43"/>
      <c r="H428" s="203"/>
      <c r="I428" s="43"/>
      <c r="J428" s="43"/>
      <c r="K428" s="43"/>
      <c r="L428" s="43"/>
      <c r="M428" s="44"/>
      <c r="N428" s="43"/>
      <c r="O428" s="43"/>
      <c r="P428" s="43"/>
      <c r="Q428" s="43"/>
      <c r="R428" s="43"/>
      <c r="S428" s="43"/>
      <c r="T428" s="43"/>
      <c r="U428" s="43"/>
      <c r="V428" s="43"/>
      <c r="W428" s="43"/>
      <c r="X428" s="43"/>
      <c r="Y428" s="43"/>
      <c r="Z428" s="43"/>
      <c r="AA428" s="43"/>
      <c r="AB428" s="43"/>
      <c r="AC428" s="43"/>
      <c r="AD428" s="43"/>
      <c r="AE428" s="43"/>
      <c r="AF428" s="43"/>
    </row>
    <row r="429" spans="1:32" ht="15">
      <c r="A429" s="43"/>
      <c r="B429" s="43"/>
      <c r="C429" s="43"/>
      <c r="D429" s="43"/>
      <c r="E429" s="43"/>
      <c r="F429" s="43"/>
      <c r="G429" s="43"/>
      <c r="H429" s="203"/>
      <c r="I429" s="43"/>
      <c r="J429" s="43"/>
      <c r="K429" s="43"/>
      <c r="L429" s="43"/>
      <c r="M429" s="44"/>
      <c r="N429" s="43"/>
      <c r="O429" s="43"/>
      <c r="P429" s="43"/>
      <c r="Q429" s="43"/>
      <c r="R429" s="43"/>
      <c r="S429" s="43"/>
      <c r="T429" s="43"/>
      <c r="U429" s="43"/>
      <c r="V429" s="43"/>
      <c r="W429" s="43"/>
      <c r="X429" s="43"/>
      <c r="Y429" s="43"/>
      <c r="Z429" s="43"/>
      <c r="AA429" s="43"/>
      <c r="AB429" s="43"/>
      <c r="AC429" s="43"/>
      <c r="AD429" s="43"/>
      <c r="AE429" s="43"/>
      <c r="AF429" s="43"/>
    </row>
    <row r="430" spans="1:32" ht="15">
      <c r="A430" s="43"/>
      <c r="B430" s="43"/>
      <c r="C430" s="43"/>
      <c r="D430" s="43"/>
      <c r="E430" s="43"/>
      <c r="F430" s="43"/>
      <c r="G430" s="43"/>
      <c r="H430" s="203"/>
      <c r="I430" s="43"/>
      <c r="J430" s="43"/>
      <c r="K430" s="43"/>
      <c r="L430" s="43"/>
      <c r="M430" s="44"/>
      <c r="N430" s="43"/>
      <c r="O430" s="43"/>
      <c r="P430" s="43"/>
      <c r="Q430" s="43"/>
      <c r="R430" s="43"/>
      <c r="S430" s="43"/>
      <c r="T430" s="43"/>
      <c r="U430" s="43"/>
      <c r="V430" s="43"/>
      <c r="W430" s="43"/>
      <c r="X430" s="43"/>
      <c r="Y430" s="43"/>
      <c r="Z430" s="43"/>
      <c r="AA430" s="43"/>
      <c r="AB430" s="43"/>
      <c r="AC430" s="43"/>
      <c r="AD430" s="43"/>
      <c r="AE430" s="43"/>
      <c r="AF430" s="43"/>
    </row>
    <row r="431" spans="1:32" ht="15">
      <c r="A431" s="43"/>
      <c r="B431" s="43"/>
      <c r="C431" s="43"/>
      <c r="D431" s="43"/>
      <c r="E431" s="43"/>
      <c r="F431" s="43"/>
      <c r="G431" s="43"/>
      <c r="H431" s="203"/>
      <c r="I431" s="43"/>
      <c r="J431" s="43"/>
      <c r="K431" s="43"/>
      <c r="L431" s="43"/>
      <c r="M431" s="44"/>
      <c r="N431" s="43"/>
      <c r="O431" s="43"/>
      <c r="P431" s="43"/>
      <c r="Q431" s="43"/>
      <c r="R431" s="43"/>
      <c r="S431" s="43"/>
      <c r="T431" s="43"/>
      <c r="U431" s="43"/>
      <c r="V431" s="43"/>
      <c r="W431" s="43"/>
      <c r="X431" s="43"/>
      <c r="Y431" s="43"/>
      <c r="Z431" s="43"/>
      <c r="AA431" s="43"/>
      <c r="AB431" s="43"/>
      <c r="AC431" s="43"/>
      <c r="AD431" s="43"/>
      <c r="AE431" s="43"/>
      <c r="AF431" s="43"/>
    </row>
    <row r="432" spans="1:32" ht="15">
      <c r="A432" s="43"/>
      <c r="B432" s="43"/>
      <c r="C432" s="43"/>
      <c r="D432" s="43"/>
      <c r="E432" s="43"/>
      <c r="F432" s="43"/>
      <c r="G432" s="43"/>
      <c r="H432" s="203"/>
      <c r="I432" s="43"/>
      <c r="J432" s="43"/>
      <c r="K432" s="43"/>
      <c r="L432" s="43"/>
      <c r="M432" s="44"/>
      <c r="N432" s="43"/>
      <c r="O432" s="43"/>
      <c r="P432" s="43"/>
      <c r="Q432" s="43"/>
      <c r="R432" s="43"/>
      <c r="S432" s="43"/>
      <c r="T432" s="43"/>
      <c r="U432" s="43"/>
      <c r="V432" s="43"/>
      <c r="W432" s="43"/>
      <c r="X432" s="43"/>
      <c r="Y432" s="43"/>
      <c r="Z432" s="43"/>
      <c r="AA432" s="43"/>
      <c r="AB432" s="43"/>
      <c r="AC432" s="43"/>
      <c r="AD432" s="43"/>
      <c r="AE432" s="43"/>
      <c r="AF432" s="43"/>
    </row>
    <row r="433" spans="1:32" ht="15">
      <c r="A433" s="43"/>
      <c r="B433" s="43"/>
      <c r="C433" s="43"/>
      <c r="D433" s="43"/>
      <c r="E433" s="43"/>
      <c r="F433" s="43"/>
      <c r="G433" s="43"/>
      <c r="H433" s="203"/>
      <c r="I433" s="43"/>
      <c r="J433" s="43"/>
      <c r="K433" s="43"/>
      <c r="L433" s="43"/>
      <c r="M433" s="44"/>
      <c r="N433" s="43"/>
      <c r="O433" s="43"/>
      <c r="P433" s="43"/>
      <c r="Q433" s="43"/>
      <c r="R433" s="43"/>
      <c r="S433" s="43"/>
      <c r="T433" s="43"/>
      <c r="U433" s="43"/>
      <c r="V433" s="43"/>
      <c r="W433" s="43"/>
      <c r="X433" s="43"/>
      <c r="Y433" s="43"/>
      <c r="Z433" s="43"/>
      <c r="AA433" s="43"/>
      <c r="AB433" s="43"/>
      <c r="AC433" s="43"/>
      <c r="AD433" s="43"/>
      <c r="AE433" s="43"/>
      <c r="AF433" s="43"/>
    </row>
    <row r="434" spans="1:32" ht="15">
      <c r="A434" s="43"/>
      <c r="B434" s="43"/>
      <c r="C434" s="43"/>
      <c r="D434" s="43"/>
      <c r="E434" s="43"/>
      <c r="F434" s="43"/>
      <c r="G434" s="43"/>
      <c r="H434" s="203"/>
      <c r="I434" s="43"/>
      <c r="J434" s="43"/>
      <c r="K434" s="43"/>
      <c r="L434" s="43"/>
      <c r="M434" s="44"/>
      <c r="N434" s="43"/>
      <c r="O434" s="43"/>
      <c r="P434" s="43"/>
      <c r="Q434" s="43"/>
      <c r="R434" s="43"/>
      <c r="S434" s="43"/>
      <c r="T434" s="43"/>
      <c r="U434" s="43"/>
      <c r="V434" s="43"/>
      <c r="W434" s="43"/>
      <c r="X434" s="43"/>
      <c r="Y434" s="43"/>
      <c r="Z434" s="43"/>
      <c r="AA434" s="43"/>
      <c r="AB434" s="43"/>
      <c r="AC434" s="43"/>
      <c r="AD434" s="43"/>
      <c r="AE434" s="43"/>
      <c r="AF434" s="43"/>
    </row>
    <row r="435" spans="1:32" ht="15">
      <c r="A435" s="43"/>
      <c r="B435" s="43"/>
      <c r="C435" s="43"/>
      <c r="D435" s="43"/>
      <c r="E435" s="43"/>
      <c r="F435" s="43"/>
      <c r="G435" s="43"/>
      <c r="H435" s="203"/>
      <c r="I435" s="43"/>
      <c r="J435" s="43"/>
      <c r="K435" s="43"/>
      <c r="L435" s="43"/>
      <c r="M435" s="44"/>
      <c r="N435" s="43"/>
      <c r="O435" s="43"/>
      <c r="P435" s="43"/>
      <c r="Q435" s="43"/>
      <c r="R435" s="43"/>
      <c r="S435" s="43"/>
      <c r="T435" s="43"/>
      <c r="U435" s="43"/>
      <c r="V435" s="43"/>
      <c r="W435" s="43"/>
      <c r="X435" s="43"/>
      <c r="Y435" s="43"/>
      <c r="Z435" s="43"/>
      <c r="AA435" s="43"/>
      <c r="AB435" s="43"/>
      <c r="AC435" s="43"/>
      <c r="AD435" s="43"/>
      <c r="AE435" s="43"/>
      <c r="AF435" s="43"/>
    </row>
    <row r="436" spans="1:32" ht="15">
      <c r="A436" s="43"/>
      <c r="B436" s="43"/>
      <c r="C436" s="43"/>
      <c r="D436" s="43"/>
      <c r="E436" s="43"/>
      <c r="F436" s="43"/>
      <c r="G436" s="43"/>
      <c r="H436" s="203"/>
      <c r="I436" s="43"/>
      <c r="J436" s="43"/>
      <c r="K436" s="43"/>
      <c r="L436" s="43"/>
      <c r="M436" s="44"/>
      <c r="N436" s="43"/>
      <c r="O436" s="43"/>
      <c r="P436" s="43"/>
      <c r="Q436" s="43"/>
      <c r="R436" s="43"/>
      <c r="S436" s="43"/>
      <c r="T436" s="43"/>
      <c r="U436" s="43"/>
      <c r="V436" s="43"/>
      <c r="W436" s="43"/>
      <c r="X436" s="43"/>
      <c r="Y436" s="43"/>
      <c r="Z436" s="43"/>
      <c r="AA436" s="43"/>
      <c r="AB436" s="43"/>
      <c r="AC436" s="43"/>
      <c r="AD436" s="43"/>
      <c r="AE436" s="43"/>
      <c r="AF436" s="43"/>
    </row>
    <row r="437" spans="1:32" ht="15">
      <c r="A437" s="43"/>
      <c r="B437" s="43"/>
      <c r="C437" s="43"/>
      <c r="D437" s="43"/>
      <c r="E437" s="43"/>
      <c r="F437" s="43"/>
      <c r="G437" s="43"/>
      <c r="H437" s="203"/>
      <c r="I437" s="43"/>
      <c r="J437" s="43"/>
      <c r="K437" s="43"/>
      <c r="L437" s="43"/>
      <c r="M437" s="44"/>
      <c r="N437" s="43"/>
      <c r="O437" s="43"/>
      <c r="P437" s="43"/>
      <c r="Q437" s="43"/>
      <c r="R437" s="43"/>
      <c r="S437" s="43"/>
      <c r="T437" s="43"/>
      <c r="U437" s="43"/>
      <c r="V437" s="43"/>
      <c r="W437" s="43"/>
      <c r="X437" s="43"/>
      <c r="Y437" s="43"/>
      <c r="Z437" s="43"/>
      <c r="AA437" s="43"/>
      <c r="AB437" s="43"/>
      <c r="AC437" s="43"/>
      <c r="AD437" s="43"/>
      <c r="AE437" s="43"/>
      <c r="AF437" s="43"/>
    </row>
    <row r="438" spans="1:32" ht="15">
      <c r="A438" s="43"/>
      <c r="B438" s="43"/>
      <c r="C438" s="43"/>
      <c r="D438" s="43"/>
      <c r="E438" s="43"/>
      <c r="F438" s="43"/>
      <c r="G438" s="43"/>
      <c r="H438" s="203"/>
      <c r="I438" s="43"/>
      <c r="J438" s="43"/>
      <c r="K438" s="43"/>
      <c r="L438" s="43"/>
      <c r="M438" s="44"/>
      <c r="N438" s="43"/>
      <c r="O438" s="43"/>
      <c r="P438" s="43"/>
      <c r="Q438" s="43"/>
      <c r="R438" s="43"/>
      <c r="S438" s="43"/>
      <c r="T438" s="43"/>
      <c r="U438" s="43"/>
      <c r="V438" s="43"/>
      <c r="W438" s="43"/>
      <c r="X438" s="43"/>
      <c r="Y438" s="43"/>
      <c r="Z438" s="43"/>
      <c r="AA438" s="43"/>
      <c r="AB438" s="43"/>
      <c r="AC438" s="43"/>
      <c r="AD438" s="43"/>
      <c r="AE438" s="43"/>
      <c r="AF438" s="43"/>
    </row>
    <row r="439" spans="1:32" ht="15">
      <c r="A439" s="43"/>
      <c r="B439" s="43"/>
      <c r="C439" s="43"/>
      <c r="D439" s="43"/>
      <c r="E439" s="43"/>
      <c r="F439" s="43"/>
      <c r="G439" s="43"/>
      <c r="H439" s="203"/>
      <c r="I439" s="43"/>
      <c r="J439" s="43"/>
      <c r="K439" s="43"/>
      <c r="L439" s="43"/>
      <c r="M439" s="44"/>
      <c r="N439" s="43"/>
      <c r="O439" s="43"/>
      <c r="P439" s="43"/>
      <c r="Q439" s="43"/>
      <c r="R439" s="43"/>
      <c r="S439" s="43"/>
      <c r="T439" s="43"/>
      <c r="U439" s="43"/>
      <c r="V439" s="43"/>
      <c r="W439" s="43"/>
      <c r="X439" s="43"/>
      <c r="Y439" s="43"/>
      <c r="Z439" s="43"/>
      <c r="AA439" s="43"/>
      <c r="AB439" s="43"/>
      <c r="AC439" s="43"/>
      <c r="AD439" s="43"/>
      <c r="AE439" s="43"/>
      <c r="AF439" s="43"/>
    </row>
    <row r="440" spans="1:32" ht="15">
      <c r="A440" s="43"/>
      <c r="B440" s="43"/>
      <c r="C440" s="43"/>
      <c r="D440" s="43"/>
      <c r="E440" s="43"/>
      <c r="F440" s="43"/>
      <c r="G440" s="43"/>
      <c r="H440" s="203"/>
      <c r="I440" s="43"/>
      <c r="J440" s="43"/>
      <c r="K440" s="43"/>
      <c r="L440" s="43"/>
      <c r="M440" s="44"/>
      <c r="N440" s="43"/>
      <c r="O440" s="43"/>
      <c r="P440" s="43"/>
      <c r="Q440" s="43"/>
      <c r="R440" s="43"/>
      <c r="S440" s="43"/>
      <c r="T440" s="43"/>
      <c r="U440" s="43"/>
      <c r="V440" s="43"/>
      <c r="W440" s="43"/>
      <c r="X440" s="43"/>
      <c r="Y440" s="43"/>
      <c r="Z440" s="43"/>
      <c r="AA440" s="43"/>
      <c r="AB440" s="43"/>
      <c r="AC440" s="43"/>
      <c r="AD440" s="43"/>
      <c r="AE440" s="43"/>
      <c r="AF440" s="43"/>
    </row>
    <row r="441" spans="1:32" ht="15">
      <c r="A441" s="43"/>
      <c r="B441" s="43"/>
      <c r="C441" s="43"/>
      <c r="D441" s="43"/>
      <c r="E441" s="43"/>
      <c r="F441" s="43"/>
      <c r="G441" s="43"/>
      <c r="H441" s="203"/>
      <c r="I441" s="43"/>
      <c r="J441" s="43"/>
      <c r="K441" s="43"/>
      <c r="L441" s="43"/>
      <c r="M441" s="44"/>
      <c r="N441" s="43"/>
      <c r="O441" s="43"/>
      <c r="P441" s="43"/>
      <c r="Q441" s="43"/>
      <c r="R441" s="43"/>
      <c r="S441" s="43"/>
      <c r="T441" s="43"/>
      <c r="U441" s="43"/>
      <c r="V441" s="43"/>
      <c r="W441" s="43"/>
      <c r="X441" s="43"/>
      <c r="Y441" s="43"/>
      <c r="Z441" s="43"/>
      <c r="AA441" s="43"/>
      <c r="AB441" s="43"/>
      <c r="AC441" s="43"/>
      <c r="AD441" s="43"/>
      <c r="AE441" s="43"/>
      <c r="AF441" s="43"/>
    </row>
    <row r="442" spans="1:32" ht="15">
      <c r="A442" s="43"/>
      <c r="B442" s="43"/>
      <c r="C442" s="43"/>
      <c r="D442" s="43"/>
      <c r="E442" s="43"/>
      <c r="F442" s="43"/>
      <c r="G442" s="43"/>
      <c r="H442" s="203"/>
      <c r="I442" s="43"/>
      <c r="J442" s="43"/>
      <c r="K442" s="43"/>
      <c r="L442" s="43"/>
      <c r="M442" s="44"/>
      <c r="N442" s="43"/>
      <c r="O442" s="43"/>
      <c r="P442" s="43"/>
      <c r="Q442" s="43"/>
      <c r="R442" s="43"/>
      <c r="S442" s="43"/>
      <c r="T442" s="43"/>
      <c r="U442" s="43"/>
      <c r="V442" s="43"/>
      <c r="W442" s="43"/>
      <c r="X442" s="43"/>
      <c r="Y442" s="43"/>
      <c r="Z442" s="43"/>
      <c r="AA442" s="43"/>
      <c r="AB442" s="43"/>
      <c r="AC442" s="43"/>
      <c r="AD442" s="43"/>
      <c r="AE442" s="43"/>
      <c r="AF442" s="43"/>
    </row>
    <row r="443" spans="1:32" ht="15">
      <c r="A443" s="43"/>
      <c r="B443" s="43"/>
      <c r="C443" s="43"/>
      <c r="D443" s="43"/>
      <c r="E443" s="43"/>
      <c r="F443" s="43"/>
      <c r="G443" s="43"/>
      <c r="H443" s="203"/>
      <c r="I443" s="43"/>
      <c r="J443" s="43"/>
      <c r="K443" s="43"/>
      <c r="L443" s="43"/>
      <c r="M443" s="44"/>
      <c r="N443" s="43"/>
      <c r="O443" s="43"/>
      <c r="P443" s="43"/>
      <c r="Q443" s="43"/>
      <c r="R443" s="43"/>
      <c r="S443" s="43"/>
      <c r="T443" s="43"/>
      <c r="U443" s="43"/>
      <c r="V443" s="43"/>
      <c r="W443" s="43"/>
      <c r="X443" s="43"/>
      <c r="Y443" s="43"/>
      <c r="Z443" s="43"/>
      <c r="AA443" s="43"/>
      <c r="AB443" s="43"/>
      <c r="AC443" s="43"/>
      <c r="AD443" s="43"/>
      <c r="AE443" s="43"/>
      <c r="AF443" s="43"/>
    </row>
    <row r="444" spans="1:32" ht="15">
      <c r="A444" s="43"/>
      <c r="B444" s="43"/>
      <c r="C444" s="43"/>
      <c r="D444" s="43"/>
      <c r="E444" s="43"/>
      <c r="F444" s="43"/>
      <c r="G444" s="43"/>
      <c r="H444" s="203"/>
      <c r="I444" s="43"/>
      <c r="J444" s="43"/>
      <c r="K444" s="43"/>
      <c r="L444" s="43"/>
      <c r="M444" s="44"/>
      <c r="N444" s="43"/>
      <c r="O444" s="43"/>
      <c r="P444" s="43"/>
      <c r="Q444" s="43"/>
      <c r="R444" s="43"/>
      <c r="S444" s="43"/>
      <c r="T444" s="43"/>
      <c r="U444" s="43"/>
      <c r="V444" s="43"/>
      <c r="W444" s="43"/>
      <c r="X444" s="43"/>
      <c r="Y444" s="43"/>
      <c r="Z444" s="43"/>
      <c r="AA444" s="43"/>
      <c r="AB444" s="43"/>
      <c r="AC444" s="43"/>
      <c r="AD444" s="43"/>
      <c r="AE444" s="43"/>
      <c r="AF444" s="43"/>
    </row>
    <row r="445" spans="1:32" ht="15">
      <c r="A445" s="43"/>
      <c r="B445" s="43"/>
      <c r="C445" s="43"/>
      <c r="D445" s="43"/>
      <c r="E445" s="43"/>
      <c r="F445" s="43"/>
      <c r="G445" s="43"/>
      <c r="H445" s="203"/>
      <c r="I445" s="43"/>
      <c r="J445" s="43"/>
      <c r="K445" s="43"/>
      <c r="L445" s="43"/>
      <c r="M445" s="44"/>
      <c r="N445" s="43"/>
      <c r="O445" s="43"/>
      <c r="P445" s="43"/>
      <c r="Q445" s="43"/>
      <c r="R445" s="43"/>
      <c r="S445" s="43"/>
      <c r="T445" s="43"/>
      <c r="U445" s="43"/>
      <c r="V445" s="43"/>
      <c r="W445" s="43"/>
      <c r="X445" s="43"/>
      <c r="Y445" s="43"/>
      <c r="Z445" s="43"/>
      <c r="AA445" s="43"/>
      <c r="AB445" s="43"/>
      <c r="AC445" s="43"/>
      <c r="AD445" s="43"/>
      <c r="AE445" s="43"/>
      <c r="AF445" s="43"/>
    </row>
    <row r="446" spans="1:32" ht="15">
      <c r="A446" s="43"/>
      <c r="B446" s="43"/>
      <c r="C446" s="43"/>
      <c r="D446" s="43"/>
      <c r="E446" s="43"/>
      <c r="F446" s="43"/>
      <c r="G446" s="43"/>
      <c r="H446" s="203"/>
      <c r="I446" s="43"/>
      <c r="J446" s="43"/>
      <c r="K446" s="43"/>
      <c r="L446" s="43"/>
      <c r="M446" s="44"/>
      <c r="N446" s="43"/>
      <c r="O446" s="43"/>
      <c r="P446" s="43"/>
      <c r="Q446" s="43"/>
      <c r="R446" s="43"/>
      <c r="S446" s="43"/>
      <c r="T446" s="43"/>
      <c r="U446" s="43"/>
      <c r="V446" s="43"/>
      <c r="W446" s="43"/>
      <c r="X446" s="43"/>
      <c r="Y446" s="43"/>
      <c r="Z446" s="43"/>
      <c r="AA446" s="43"/>
      <c r="AB446" s="43"/>
      <c r="AC446" s="43"/>
      <c r="AD446" s="43"/>
      <c r="AE446" s="43"/>
      <c r="AF446" s="43"/>
    </row>
    <row r="447" spans="1:32" ht="15">
      <c r="A447" s="43"/>
      <c r="B447" s="43"/>
      <c r="C447" s="43"/>
      <c r="D447" s="43"/>
      <c r="E447" s="43"/>
      <c r="F447" s="43"/>
      <c r="G447" s="43"/>
      <c r="H447" s="203"/>
      <c r="I447" s="43"/>
      <c r="J447" s="43"/>
      <c r="K447" s="43"/>
      <c r="L447" s="43"/>
      <c r="M447" s="44"/>
      <c r="N447" s="43"/>
      <c r="O447" s="43"/>
      <c r="P447" s="43"/>
      <c r="Q447" s="43"/>
      <c r="R447" s="43"/>
      <c r="S447" s="43"/>
      <c r="T447" s="43"/>
      <c r="U447" s="43"/>
      <c r="V447" s="43"/>
      <c r="W447" s="43"/>
      <c r="X447" s="43"/>
      <c r="Y447" s="43"/>
      <c r="Z447" s="43"/>
      <c r="AA447" s="43"/>
      <c r="AB447" s="43"/>
      <c r="AC447" s="43"/>
      <c r="AD447" s="43"/>
      <c r="AE447" s="43"/>
      <c r="AF447" s="43"/>
    </row>
    <row r="448" spans="1:32" ht="15">
      <c r="A448" s="43"/>
      <c r="B448" s="43"/>
      <c r="C448" s="43"/>
      <c r="D448" s="43"/>
      <c r="E448" s="43"/>
      <c r="F448" s="43"/>
      <c r="G448" s="43"/>
      <c r="H448" s="203"/>
      <c r="I448" s="43"/>
      <c r="J448" s="43"/>
      <c r="K448" s="43"/>
      <c r="L448" s="43"/>
      <c r="M448" s="44"/>
      <c r="N448" s="43"/>
      <c r="O448" s="43"/>
      <c r="P448" s="43"/>
      <c r="Q448" s="43"/>
      <c r="R448" s="43"/>
      <c r="S448" s="43"/>
      <c r="T448" s="43"/>
      <c r="U448" s="43"/>
      <c r="V448" s="43"/>
      <c r="W448" s="43"/>
      <c r="X448" s="43"/>
      <c r="Y448" s="43"/>
      <c r="Z448" s="43"/>
      <c r="AA448" s="43"/>
      <c r="AB448" s="43"/>
      <c r="AC448" s="43"/>
      <c r="AD448" s="43"/>
      <c r="AE448" s="43"/>
      <c r="AF448" s="43"/>
    </row>
    <row r="449" spans="1:32" ht="15">
      <c r="A449" s="43"/>
      <c r="B449" s="43"/>
      <c r="C449" s="43"/>
      <c r="D449" s="43"/>
      <c r="E449" s="43"/>
      <c r="F449" s="43"/>
      <c r="G449" s="43"/>
      <c r="H449" s="203"/>
      <c r="I449" s="43"/>
      <c r="J449" s="43"/>
      <c r="K449" s="43"/>
      <c r="L449" s="43"/>
      <c r="M449" s="44"/>
      <c r="N449" s="43"/>
      <c r="O449" s="43"/>
      <c r="P449" s="43"/>
      <c r="Q449" s="43"/>
      <c r="R449" s="43"/>
      <c r="S449" s="43"/>
      <c r="T449" s="43"/>
      <c r="U449" s="43"/>
      <c r="V449" s="43"/>
      <c r="W449" s="43"/>
      <c r="X449" s="43"/>
      <c r="Y449" s="43"/>
      <c r="Z449" s="43"/>
      <c r="AA449" s="43"/>
      <c r="AB449" s="43"/>
      <c r="AC449" s="43"/>
      <c r="AD449" s="43"/>
      <c r="AE449" s="43"/>
      <c r="AF449" s="43"/>
    </row>
    <row r="450" spans="1:32" ht="15">
      <c r="A450" s="43"/>
      <c r="B450" s="43"/>
      <c r="C450" s="43"/>
      <c r="D450" s="43"/>
      <c r="E450" s="43"/>
      <c r="F450" s="43"/>
      <c r="G450" s="43"/>
      <c r="H450" s="203"/>
      <c r="I450" s="43"/>
      <c r="J450" s="43"/>
      <c r="K450" s="43"/>
      <c r="L450" s="43"/>
      <c r="M450" s="44"/>
      <c r="N450" s="43"/>
      <c r="O450" s="43"/>
      <c r="P450" s="43"/>
      <c r="Q450" s="43"/>
      <c r="R450" s="43"/>
      <c r="S450" s="43"/>
      <c r="T450" s="43"/>
      <c r="U450" s="43"/>
      <c r="V450" s="43"/>
      <c r="W450" s="43"/>
      <c r="X450" s="43"/>
      <c r="Y450" s="43"/>
      <c r="Z450" s="43"/>
      <c r="AA450" s="43"/>
      <c r="AB450" s="43"/>
      <c r="AC450" s="43"/>
      <c r="AD450" s="43"/>
      <c r="AE450" s="43"/>
      <c r="AF450" s="43"/>
    </row>
    <row r="451" spans="1:32" ht="15">
      <c r="A451" s="43"/>
      <c r="B451" s="43"/>
      <c r="C451" s="43"/>
      <c r="D451" s="43"/>
      <c r="E451" s="43"/>
      <c r="F451" s="43"/>
      <c r="G451" s="43"/>
      <c r="H451" s="203"/>
      <c r="I451" s="43"/>
      <c r="J451" s="43"/>
      <c r="K451" s="43"/>
      <c r="L451" s="43"/>
      <c r="M451" s="44"/>
      <c r="N451" s="43"/>
      <c r="O451" s="43"/>
      <c r="P451" s="43"/>
      <c r="Q451" s="43"/>
      <c r="R451" s="43"/>
      <c r="S451" s="43"/>
      <c r="T451" s="43"/>
      <c r="U451" s="43"/>
      <c r="V451" s="43"/>
      <c r="W451" s="43"/>
      <c r="X451" s="43"/>
      <c r="Y451" s="43"/>
      <c r="Z451" s="43"/>
      <c r="AA451" s="43"/>
      <c r="AB451" s="43"/>
      <c r="AC451" s="43"/>
      <c r="AD451" s="43"/>
      <c r="AE451" s="43"/>
      <c r="AF451" s="43"/>
    </row>
    <row r="452" spans="1:32" ht="15">
      <c r="A452" s="43"/>
      <c r="B452" s="43"/>
      <c r="C452" s="43"/>
      <c r="D452" s="43"/>
      <c r="E452" s="43"/>
      <c r="F452" s="43"/>
      <c r="G452" s="43"/>
      <c r="H452" s="203"/>
      <c r="I452" s="43"/>
      <c r="J452" s="43"/>
      <c r="K452" s="43"/>
      <c r="L452" s="43"/>
      <c r="M452" s="44"/>
      <c r="N452" s="43"/>
      <c r="O452" s="43"/>
      <c r="P452" s="43"/>
      <c r="Q452" s="43"/>
      <c r="R452" s="43"/>
      <c r="S452" s="43"/>
      <c r="T452" s="43"/>
      <c r="U452" s="43"/>
      <c r="V452" s="43"/>
      <c r="W452" s="43"/>
      <c r="X452" s="43"/>
      <c r="Y452" s="43"/>
      <c r="Z452" s="43"/>
      <c r="AA452" s="43"/>
      <c r="AB452" s="43"/>
      <c r="AC452" s="43"/>
      <c r="AD452" s="43"/>
      <c r="AE452" s="43"/>
      <c r="AF452" s="43"/>
    </row>
    <row r="453" spans="1:32" ht="15">
      <c r="A453" s="43"/>
      <c r="B453" s="43"/>
      <c r="C453" s="43"/>
      <c r="D453" s="43"/>
      <c r="E453" s="43"/>
      <c r="F453" s="43"/>
      <c r="G453" s="43"/>
      <c r="H453" s="203"/>
      <c r="I453" s="43"/>
      <c r="J453" s="43"/>
      <c r="K453" s="43"/>
      <c r="L453" s="43"/>
      <c r="M453" s="44"/>
      <c r="N453" s="43"/>
      <c r="O453" s="43"/>
      <c r="P453" s="43"/>
      <c r="Q453" s="43"/>
      <c r="R453" s="43"/>
      <c r="S453" s="43"/>
      <c r="T453" s="43"/>
      <c r="U453" s="43"/>
      <c r="V453" s="43"/>
      <c r="W453" s="43"/>
      <c r="X453" s="43"/>
      <c r="Y453" s="43"/>
      <c r="Z453" s="43"/>
      <c r="AA453" s="43"/>
      <c r="AB453" s="43"/>
      <c r="AC453" s="43"/>
      <c r="AD453" s="43"/>
      <c r="AE453" s="43"/>
      <c r="AF453" s="43"/>
    </row>
    <row r="454" spans="1:32" ht="15">
      <c r="A454" s="43"/>
      <c r="B454" s="43"/>
      <c r="C454" s="43"/>
      <c r="D454" s="43"/>
      <c r="E454" s="43"/>
      <c r="F454" s="43"/>
      <c r="G454" s="43"/>
      <c r="H454" s="203"/>
      <c r="I454" s="43"/>
      <c r="J454" s="43"/>
      <c r="K454" s="43"/>
      <c r="L454" s="43"/>
      <c r="M454" s="44"/>
      <c r="N454" s="43"/>
      <c r="O454" s="43"/>
      <c r="P454" s="43"/>
      <c r="Q454" s="43"/>
      <c r="R454" s="43"/>
      <c r="S454" s="43"/>
      <c r="T454" s="43"/>
      <c r="U454" s="43"/>
      <c r="V454" s="43"/>
      <c r="W454" s="43"/>
      <c r="X454" s="43"/>
      <c r="Y454" s="43"/>
      <c r="Z454" s="43"/>
      <c r="AA454" s="43"/>
      <c r="AB454" s="43"/>
      <c r="AC454" s="43"/>
      <c r="AD454" s="43"/>
      <c r="AE454" s="43"/>
      <c r="AF454" s="43"/>
    </row>
    <row r="455" spans="1:32" ht="15">
      <c r="A455" s="43"/>
      <c r="B455" s="43"/>
      <c r="C455" s="43"/>
      <c r="D455" s="43"/>
      <c r="E455" s="43"/>
      <c r="F455" s="43"/>
      <c r="G455" s="43"/>
      <c r="H455" s="203"/>
      <c r="I455" s="43"/>
      <c r="J455" s="43"/>
      <c r="K455" s="43"/>
      <c r="L455" s="43"/>
      <c r="M455" s="44"/>
      <c r="N455" s="43"/>
      <c r="O455" s="43"/>
      <c r="P455" s="43"/>
      <c r="Q455" s="43"/>
      <c r="R455" s="43"/>
      <c r="S455" s="43"/>
      <c r="T455" s="43"/>
      <c r="U455" s="43"/>
      <c r="V455" s="43"/>
      <c r="W455" s="43"/>
      <c r="X455" s="43"/>
      <c r="Y455" s="43"/>
      <c r="Z455" s="43"/>
      <c r="AA455" s="43"/>
      <c r="AB455" s="43"/>
      <c r="AC455" s="43"/>
      <c r="AD455" s="43"/>
      <c r="AE455" s="43"/>
      <c r="AF455" s="43"/>
    </row>
    <row r="456" spans="1:32" ht="15">
      <c r="A456" s="43"/>
      <c r="B456" s="43"/>
      <c r="C456" s="43"/>
      <c r="D456" s="43"/>
      <c r="E456" s="43"/>
      <c r="F456" s="43"/>
      <c r="G456" s="43"/>
      <c r="H456" s="203"/>
      <c r="I456" s="43"/>
      <c r="J456" s="43"/>
      <c r="K456" s="43"/>
      <c r="L456" s="43"/>
      <c r="M456" s="44"/>
      <c r="N456" s="43"/>
      <c r="O456" s="43"/>
      <c r="P456" s="43"/>
      <c r="Q456" s="43"/>
      <c r="R456" s="43"/>
      <c r="S456" s="43"/>
      <c r="T456" s="43"/>
      <c r="U456" s="43"/>
      <c r="V456" s="43"/>
      <c r="W456" s="43"/>
      <c r="X456" s="43"/>
      <c r="Y456" s="43"/>
      <c r="Z456" s="43"/>
      <c r="AA456" s="43"/>
      <c r="AB456" s="43"/>
      <c r="AC456" s="43"/>
      <c r="AD456" s="43"/>
      <c r="AE456" s="43"/>
      <c r="AF456" s="43"/>
    </row>
    <row r="457" spans="1:32" ht="15">
      <c r="A457" s="43"/>
      <c r="B457" s="43"/>
      <c r="C457" s="43"/>
      <c r="D457" s="43"/>
      <c r="E457" s="43"/>
      <c r="F457" s="43"/>
      <c r="G457" s="43"/>
      <c r="H457" s="203"/>
      <c r="I457" s="43"/>
      <c r="J457" s="43"/>
      <c r="K457" s="43"/>
      <c r="L457" s="43"/>
      <c r="M457" s="44"/>
      <c r="N457" s="43"/>
      <c r="O457" s="43"/>
      <c r="P457" s="43"/>
      <c r="Q457" s="43"/>
      <c r="R457" s="43"/>
      <c r="S457" s="43"/>
      <c r="T457" s="43"/>
      <c r="U457" s="43"/>
      <c r="V457" s="43"/>
      <c r="W457" s="43"/>
      <c r="X457" s="43"/>
      <c r="Y457" s="43"/>
      <c r="Z457" s="43"/>
      <c r="AA457" s="43"/>
      <c r="AB457" s="43"/>
      <c r="AC457" s="43"/>
      <c r="AD457" s="43"/>
      <c r="AE457" s="43"/>
      <c r="AF457" s="43"/>
    </row>
    <row r="458" spans="1:32" ht="15">
      <c r="A458" s="43"/>
      <c r="B458" s="43"/>
      <c r="C458" s="43"/>
      <c r="D458" s="43"/>
      <c r="E458" s="43"/>
      <c r="F458" s="43"/>
      <c r="G458" s="43"/>
      <c r="H458" s="203"/>
      <c r="I458" s="43"/>
      <c r="J458" s="43"/>
      <c r="K458" s="43"/>
      <c r="L458" s="43"/>
      <c r="M458" s="44"/>
      <c r="N458" s="43"/>
      <c r="O458" s="43"/>
      <c r="P458" s="43"/>
      <c r="Q458" s="43"/>
      <c r="R458" s="43"/>
      <c r="S458" s="43"/>
      <c r="T458" s="43"/>
      <c r="U458" s="43"/>
      <c r="V458" s="43"/>
      <c r="W458" s="43"/>
      <c r="X458" s="43"/>
      <c r="Y458" s="43"/>
      <c r="Z458" s="43"/>
      <c r="AA458" s="43"/>
      <c r="AB458" s="43"/>
      <c r="AC458" s="43"/>
      <c r="AD458" s="43"/>
      <c r="AE458" s="43"/>
      <c r="AF458" s="43"/>
    </row>
    <row r="459" spans="1:32" ht="15">
      <c r="A459" s="43"/>
      <c r="B459" s="43"/>
      <c r="C459" s="43"/>
      <c r="D459" s="43"/>
      <c r="E459" s="43"/>
      <c r="F459" s="43"/>
      <c r="G459" s="43"/>
      <c r="H459" s="203"/>
      <c r="I459" s="43"/>
      <c r="J459" s="43"/>
      <c r="K459" s="43"/>
      <c r="L459" s="43"/>
      <c r="M459" s="44"/>
      <c r="N459" s="43"/>
      <c r="O459" s="43"/>
      <c r="P459" s="43"/>
      <c r="Q459" s="43"/>
      <c r="R459" s="43"/>
      <c r="S459" s="43"/>
      <c r="T459" s="43"/>
      <c r="U459" s="43"/>
      <c r="V459" s="43"/>
      <c r="W459" s="43"/>
      <c r="X459" s="43"/>
      <c r="Y459" s="43"/>
      <c r="Z459" s="43"/>
      <c r="AA459" s="43"/>
      <c r="AB459" s="43"/>
      <c r="AC459" s="43"/>
      <c r="AD459" s="43"/>
      <c r="AE459" s="43"/>
      <c r="AF459" s="43"/>
    </row>
    <row r="460" spans="1:32" ht="15">
      <c r="A460" s="43"/>
      <c r="B460" s="43"/>
      <c r="C460" s="43"/>
      <c r="D460" s="43"/>
      <c r="E460" s="43"/>
      <c r="F460" s="43"/>
      <c r="G460" s="43"/>
      <c r="H460" s="203"/>
      <c r="I460" s="43"/>
      <c r="J460" s="43"/>
      <c r="K460" s="43"/>
      <c r="L460" s="43"/>
      <c r="M460" s="44"/>
      <c r="N460" s="43"/>
      <c r="O460" s="43"/>
      <c r="P460" s="43"/>
      <c r="Q460" s="43"/>
      <c r="R460" s="43"/>
      <c r="S460" s="43"/>
      <c r="T460" s="43"/>
      <c r="U460" s="43"/>
      <c r="V460" s="43"/>
      <c r="W460" s="43"/>
      <c r="X460" s="43"/>
      <c r="Y460" s="43"/>
      <c r="Z460" s="43"/>
      <c r="AA460" s="43"/>
      <c r="AB460" s="43"/>
      <c r="AC460" s="43"/>
      <c r="AD460" s="43"/>
      <c r="AE460" s="43"/>
      <c r="AF460" s="43"/>
    </row>
    <row r="461" spans="1:32" ht="15">
      <c r="A461" s="43"/>
      <c r="B461" s="43"/>
      <c r="C461" s="43"/>
      <c r="D461" s="43"/>
      <c r="E461" s="43"/>
      <c r="F461" s="43"/>
      <c r="G461" s="43"/>
      <c r="H461" s="203"/>
      <c r="I461" s="43"/>
      <c r="J461" s="43"/>
      <c r="K461" s="43"/>
      <c r="L461" s="43"/>
      <c r="M461" s="44"/>
      <c r="N461" s="43"/>
      <c r="O461" s="43"/>
      <c r="P461" s="43"/>
      <c r="Q461" s="43"/>
      <c r="R461" s="43"/>
      <c r="S461" s="43"/>
      <c r="T461" s="43"/>
      <c r="U461" s="43"/>
      <c r="V461" s="43"/>
      <c r="W461" s="43"/>
      <c r="X461" s="43"/>
      <c r="Y461" s="43"/>
      <c r="Z461" s="43"/>
      <c r="AA461" s="43"/>
      <c r="AB461" s="43"/>
      <c r="AC461" s="43"/>
      <c r="AD461" s="43"/>
      <c r="AE461" s="43"/>
      <c r="AF461" s="43"/>
    </row>
    <row r="462" spans="1:32" ht="15">
      <c r="A462" s="43"/>
      <c r="B462" s="43"/>
      <c r="C462" s="43"/>
      <c r="D462" s="43"/>
      <c r="E462" s="43"/>
      <c r="F462" s="43"/>
      <c r="G462" s="43"/>
      <c r="H462" s="203"/>
      <c r="I462" s="43"/>
      <c r="J462" s="43"/>
      <c r="K462" s="43"/>
      <c r="L462" s="43"/>
      <c r="M462" s="44"/>
      <c r="N462" s="43"/>
      <c r="O462" s="43"/>
      <c r="P462" s="43"/>
      <c r="Q462" s="43"/>
      <c r="R462" s="43"/>
      <c r="S462" s="43"/>
      <c r="T462" s="43"/>
      <c r="U462" s="43"/>
      <c r="V462" s="43"/>
      <c r="W462" s="43"/>
      <c r="X462" s="43"/>
      <c r="Y462" s="43"/>
      <c r="Z462" s="43"/>
      <c r="AA462" s="43"/>
      <c r="AB462" s="43"/>
      <c r="AC462" s="43"/>
      <c r="AD462" s="43"/>
      <c r="AE462" s="43"/>
      <c r="AF462" s="43"/>
    </row>
    <row r="463" spans="1:32" ht="15">
      <c r="A463" s="43"/>
      <c r="B463" s="43"/>
      <c r="C463" s="43"/>
      <c r="D463" s="43"/>
      <c r="E463" s="43"/>
      <c r="F463" s="43"/>
      <c r="G463" s="43"/>
      <c r="H463" s="203"/>
      <c r="I463" s="43"/>
      <c r="J463" s="43"/>
      <c r="K463" s="43"/>
      <c r="L463" s="43"/>
      <c r="M463" s="44"/>
      <c r="N463" s="43"/>
      <c r="O463" s="43"/>
      <c r="P463" s="43"/>
      <c r="Q463" s="43"/>
      <c r="R463" s="43"/>
      <c r="S463" s="43"/>
      <c r="T463" s="43"/>
      <c r="U463" s="43"/>
      <c r="V463" s="43"/>
      <c r="W463" s="43"/>
      <c r="X463" s="43"/>
      <c r="Y463" s="43"/>
      <c r="Z463" s="43"/>
      <c r="AA463" s="43"/>
      <c r="AB463" s="43"/>
      <c r="AC463" s="43"/>
      <c r="AD463" s="43"/>
      <c r="AE463" s="43"/>
      <c r="AF463" s="43"/>
    </row>
    <row r="464" spans="1:32" ht="15">
      <c r="A464" s="43"/>
      <c r="B464" s="43"/>
      <c r="C464" s="43"/>
      <c r="D464" s="43"/>
      <c r="E464" s="43"/>
      <c r="F464" s="43"/>
      <c r="G464" s="43"/>
      <c r="H464" s="203"/>
      <c r="I464" s="43"/>
      <c r="J464" s="43"/>
      <c r="K464" s="43"/>
      <c r="L464" s="43"/>
      <c r="M464" s="44"/>
      <c r="N464" s="43"/>
      <c r="O464" s="43"/>
      <c r="P464" s="43"/>
      <c r="Q464" s="43"/>
      <c r="R464" s="43"/>
      <c r="S464" s="43"/>
      <c r="T464" s="43"/>
      <c r="U464" s="43"/>
      <c r="V464" s="43"/>
      <c r="W464" s="43"/>
      <c r="X464" s="43"/>
      <c r="Y464" s="43"/>
      <c r="Z464" s="43"/>
      <c r="AA464" s="43"/>
      <c r="AB464" s="43"/>
      <c r="AC464" s="43"/>
      <c r="AD464" s="43"/>
      <c r="AE464" s="43"/>
      <c r="AF464" s="43"/>
    </row>
    <row r="465" spans="1:32" ht="15">
      <c r="A465" s="43"/>
      <c r="B465" s="43"/>
      <c r="C465" s="43"/>
      <c r="D465" s="43"/>
      <c r="E465" s="43"/>
      <c r="F465" s="43"/>
      <c r="G465" s="43"/>
      <c r="H465" s="203"/>
      <c r="I465" s="43"/>
      <c r="J465" s="43"/>
      <c r="K465" s="43"/>
      <c r="L465" s="43"/>
      <c r="M465" s="44"/>
      <c r="N465" s="43"/>
      <c r="O465" s="43"/>
      <c r="P465" s="43"/>
      <c r="Q465" s="43"/>
      <c r="R465" s="43"/>
      <c r="S465" s="43"/>
      <c r="T465" s="43"/>
      <c r="U465" s="43"/>
      <c r="V465" s="43"/>
      <c r="W465" s="43"/>
      <c r="X465" s="43"/>
      <c r="Y465" s="43"/>
      <c r="Z465" s="43"/>
      <c r="AA465" s="43"/>
      <c r="AB465" s="43"/>
      <c r="AC465" s="43"/>
      <c r="AD465" s="43"/>
      <c r="AE465" s="43"/>
      <c r="AF465" s="43"/>
    </row>
    <row r="466" spans="1:32" ht="15">
      <c r="A466" s="43"/>
      <c r="B466" s="43"/>
      <c r="C466" s="43"/>
      <c r="D466" s="43"/>
      <c r="E466" s="43"/>
      <c r="F466" s="43"/>
      <c r="G466" s="43"/>
      <c r="H466" s="203"/>
      <c r="I466" s="43"/>
      <c r="J466" s="43"/>
      <c r="K466" s="43"/>
      <c r="L466" s="43"/>
      <c r="M466" s="44"/>
      <c r="N466" s="43"/>
      <c r="O466" s="43"/>
      <c r="P466" s="43"/>
      <c r="Q466" s="43"/>
      <c r="R466" s="43"/>
      <c r="S466" s="43"/>
      <c r="T466" s="43"/>
      <c r="U466" s="43"/>
      <c r="V466" s="43"/>
      <c r="W466" s="43"/>
      <c r="X466" s="43"/>
      <c r="Y466" s="43"/>
      <c r="Z466" s="43"/>
      <c r="AA466" s="43"/>
      <c r="AB466" s="43"/>
      <c r="AC466" s="43"/>
      <c r="AD466" s="43"/>
      <c r="AE466" s="43"/>
      <c r="AF466" s="43"/>
    </row>
    <row r="467" spans="1:32" ht="15">
      <c r="A467" s="43"/>
      <c r="B467" s="43"/>
      <c r="C467" s="43"/>
      <c r="D467" s="43"/>
      <c r="E467" s="43"/>
      <c r="F467" s="43"/>
      <c r="G467" s="43"/>
      <c r="H467" s="203"/>
      <c r="I467" s="43"/>
      <c r="J467" s="43"/>
      <c r="K467" s="43"/>
      <c r="L467" s="43"/>
      <c r="M467" s="44"/>
      <c r="N467" s="43"/>
      <c r="O467" s="43"/>
      <c r="P467" s="43"/>
      <c r="Q467" s="43"/>
      <c r="R467" s="43"/>
      <c r="S467" s="43"/>
      <c r="T467" s="43"/>
      <c r="U467" s="43"/>
      <c r="V467" s="43"/>
      <c r="W467" s="43"/>
      <c r="X467" s="43"/>
      <c r="Y467" s="43"/>
      <c r="Z467" s="43"/>
      <c r="AA467" s="43"/>
      <c r="AB467" s="43"/>
      <c r="AC467" s="43"/>
      <c r="AD467" s="43"/>
      <c r="AE467" s="43"/>
      <c r="AF467" s="43"/>
    </row>
    <row r="468" spans="1:32" ht="15">
      <c r="A468" s="43"/>
      <c r="B468" s="43"/>
      <c r="C468" s="43"/>
      <c r="D468" s="43"/>
      <c r="E468" s="43"/>
      <c r="F468" s="43"/>
      <c r="G468" s="43"/>
      <c r="H468" s="203"/>
      <c r="I468" s="43"/>
      <c r="J468" s="43"/>
      <c r="K468" s="43"/>
      <c r="L468" s="43"/>
      <c r="M468" s="44"/>
      <c r="N468" s="43"/>
      <c r="O468" s="43"/>
      <c r="P468" s="43"/>
      <c r="Q468" s="43"/>
      <c r="R468" s="43"/>
      <c r="S468" s="43"/>
      <c r="T468" s="43"/>
      <c r="U468" s="43"/>
      <c r="V468" s="43"/>
      <c r="W468" s="43"/>
      <c r="X468" s="43"/>
      <c r="Y468" s="43"/>
      <c r="Z468" s="43"/>
      <c r="AA468" s="43"/>
      <c r="AB468" s="43"/>
      <c r="AC468" s="43"/>
      <c r="AD468" s="43"/>
      <c r="AE468" s="43"/>
      <c r="AF468" s="43"/>
    </row>
    <row r="469" spans="1:32" ht="15">
      <c r="A469" s="43"/>
      <c r="B469" s="43"/>
      <c r="C469" s="43"/>
      <c r="D469" s="43"/>
      <c r="E469" s="43"/>
      <c r="F469" s="43"/>
      <c r="G469" s="43"/>
      <c r="H469" s="203"/>
      <c r="I469" s="43"/>
      <c r="J469" s="43"/>
      <c r="K469" s="43"/>
      <c r="L469" s="43"/>
      <c r="M469" s="44"/>
      <c r="N469" s="43"/>
      <c r="O469" s="43"/>
      <c r="P469" s="43"/>
      <c r="Q469" s="43"/>
      <c r="R469" s="43"/>
      <c r="S469" s="43"/>
      <c r="T469" s="43"/>
      <c r="U469" s="43"/>
      <c r="V469" s="43"/>
      <c r="W469" s="43"/>
      <c r="X469" s="43"/>
      <c r="Y469" s="43"/>
      <c r="Z469" s="43"/>
      <c r="AA469" s="43"/>
      <c r="AB469" s="43"/>
      <c r="AC469" s="43"/>
      <c r="AD469" s="43"/>
      <c r="AE469" s="43"/>
      <c r="AF469" s="43"/>
    </row>
    <row r="470" spans="1:32" ht="15">
      <c r="A470" s="43"/>
      <c r="B470" s="43"/>
      <c r="C470" s="43"/>
      <c r="D470" s="43"/>
      <c r="E470" s="43"/>
      <c r="F470" s="43"/>
      <c r="G470" s="43"/>
      <c r="H470" s="203"/>
      <c r="I470" s="43"/>
      <c r="J470" s="43"/>
      <c r="K470" s="43"/>
      <c r="L470" s="43"/>
      <c r="M470" s="44"/>
      <c r="N470" s="43"/>
      <c r="O470" s="43"/>
      <c r="P470" s="43"/>
      <c r="Q470" s="43"/>
      <c r="R470" s="43"/>
      <c r="S470" s="43"/>
      <c r="T470" s="43"/>
      <c r="U470" s="43"/>
      <c r="V470" s="43"/>
      <c r="W470" s="43"/>
      <c r="X470" s="43"/>
      <c r="Y470" s="43"/>
      <c r="Z470" s="43"/>
      <c r="AA470" s="43"/>
      <c r="AB470" s="43"/>
      <c r="AC470" s="43"/>
      <c r="AD470" s="43"/>
      <c r="AE470" s="43"/>
      <c r="AF470" s="43"/>
    </row>
    <row r="471" spans="1:32" ht="15">
      <c r="A471" s="43"/>
      <c r="B471" s="43"/>
      <c r="C471" s="43"/>
      <c r="D471" s="43"/>
      <c r="E471" s="43"/>
      <c r="F471" s="43"/>
      <c r="G471" s="43"/>
      <c r="H471" s="203"/>
      <c r="I471" s="43"/>
      <c r="J471" s="43"/>
      <c r="K471" s="43"/>
      <c r="L471" s="43"/>
      <c r="M471" s="44"/>
      <c r="N471" s="43"/>
      <c r="O471" s="43"/>
      <c r="P471" s="43"/>
      <c r="Q471" s="43"/>
      <c r="R471" s="43"/>
      <c r="S471" s="43"/>
      <c r="T471" s="43"/>
      <c r="U471" s="43"/>
      <c r="V471" s="43"/>
      <c r="W471" s="43"/>
      <c r="X471" s="43"/>
      <c r="Y471" s="43"/>
      <c r="Z471" s="43"/>
      <c r="AA471" s="43"/>
      <c r="AB471" s="43"/>
      <c r="AC471" s="43"/>
      <c r="AD471" s="43"/>
      <c r="AE471" s="43"/>
      <c r="AF471" s="43"/>
    </row>
    <row r="472" spans="1:32" ht="15">
      <c r="A472" s="43"/>
      <c r="B472" s="43"/>
      <c r="C472" s="43"/>
      <c r="D472" s="43"/>
      <c r="E472" s="43"/>
      <c r="F472" s="43"/>
      <c r="G472" s="43"/>
      <c r="H472" s="203"/>
      <c r="I472" s="43"/>
      <c r="J472" s="43"/>
      <c r="K472" s="43"/>
      <c r="L472" s="43"/>
      <c r="M472" s="44"/>
      <c r="N472" s="43"/>
      <c r="O472" s="43"/>
      <c r="P472" s="43"/>
      <c r="Q472" s="43"/>
      <c r="R472" s="43"/>
      <c r="S472" s="43"/>
      <c r="T472" s="43"/>
      <c r="U472" s="43"/>
      <c r="V472" s="43"/>
      <c r="W472" s="43"/>
      <c r="X472" s="43"/>
      <c r="Y472" s="43"/>
      <c r="Z472" s="43"/>
      <c r="AA472" s="43"/>
      <c r="AB472" s="43"/>
      <c r="AC472" s="43"/>
      <c r="AD472" s="43"/>
      <c r="AE472" s="43"/>
      <c r="AF472" s="43"/>
    </row>
    <row r="473" spans="1:32" ht="15">
      <c r="A473" s="43"/>
      <c r="B473" s="43"/>
      <c r="C473" s="43"/>
      <c r="D473" s="43"/>
      <c r="E473" s="43"/>
      <c r="F473" s="43"/>
      <c r="G473" s="43"/>
      <c r="H473" s="203"/>
      <c r="I473" s="43"/>
      <c r="J473" s="43"/>
      <c r="K473" s="43"/>
      <c r="L473" s="43"/>
      <c r="M473" s="44"/>
      <c r="N473" s="43"/>
      <c r="O473" s="43"/>
      <c r="P473" s="43"/>
      <c r="Q473" s="43"/>
      <c r="R473" s="43"/>
      <c r="S473" s="43"/>
      <c r="T473" s="43"/>
      <c r="U473" s="43"/>
      <c r="V473" s="43"/>
      <c r="W473" s="43"/>
      <c r="X473" s="43"/>
      <c r="Y473" s="43"/>
      <c r="Z473" s="43"/>
      <c r="AA473" s="43"/>
      <c r="AB473" s="43"/>
      <c r="AC473" s="43"/>
      <c r="AD473" s="43"/>
      <c r="AE473" s="43"/>
      <c r="AF473" s="43"/>
    </row>
    <row r="474" spans="1:32" ht="15">
      <c r="A474" s="43"/>
      <c r="B474" s="43"/>
      <c r="C474" s="43"/>
      <c r="D474" s="43"/>
      <c r="E474" s="43"/>
      <c r="F474" s="43"/>
      <c r="G474" s="43"/>
      <c r="H474" s="203"/>
      <c r="I474" s="43"/>
      <c r="J474" s="43"/>
      <c r="K474" s="43"/>
      <c r="L474" s="43"/>
      <c r="M474" s="44"/>
      <c r="N474" s="43"/>
      <c r="O474" s="43"/>
      <c r="P474" s="43"/>
      <c r="Q474" s="43"/>
      <c r="R474" s="43"/>
      <c r="S474" s="43"/>
      <c r="T474" s="43"/>
      <c r="U474" s="43"/>
      <c r="V474" s="43"/>
      <c r="W474" s="43"/>
      <c r="X474" s="43"/>
      <c r="Y474" s="43"/>
      <c r="Z474" s="43"/>
      <c r="AA474" s="43"/>
      <c r="AB474" s="43"/>
      <c r="AC474" s="43"/>
      <c r="AD474" s="43"/>
      <c r="AE474" s="43"/>
      <c r="AF474" s="43"/>
    </row>
    <row r="475" spans="1:32" ht="15">
      <c r="A475" s="43"/>
      <c r="B475" s="43"/>
      <c r="C475" s="43"/>
      <c r="D475" s="43"/>
      <c r="E475" s="43"/>
      <c r="F475" s="43"/>
      <c r="G475" s="43"/>
      <c r="H475" s="203"/>
      <c r="I475" s="43"/>
      <c r="J475" s="43"/>
      <c r="K475" s="43"/>
      <c r="L475" s="43"/>
      <c r="M475" s="44"/>
      <c r="N475" s="43"/>
      <c r="O475" s="43"/>
      <c r="P475" s="43"/>
      <c r="Q475" s="43"/>
      <c r="R475" s="43"/>
      <c r="S475" s="43"/>
      <c r="T475" s="43"/>
      <c r="U475" s="43"/>
      <c r="V475" s="43"/>
      <c r="W475" s="43"/>
      <c r="X475" s="43"/>
      <c r="Y475" s="43"/>
      <c r="Z475" s="43"/>
      <c r="AA475" s="43"/>
      <c r="AB475" s="43"/>
      <c r="AC475" s="43"/>
      <c r="AD475" s="43"/>
      <c r="AE475" s="43"/>
      <c r="AF475" s="43"/>
    </row>
    <row r="476" spans="1:32" ht="15">
      <c r="A476" s="43"/>
      <c r="B476" s="43"/>
      <c r="C476" s="43"/>
      <c r="D476" s="43"/>
      <c r="E476" s="43"/>
      <c r="F476" s="43"/>
      <c r="G476" s="43"/>
      <c r="H476" s="203"/>
      <c r="I476" s="43"/>
      <c r="J476" s="43"/>
      <c r="K476" s="43"/>
      <c r="L476" s="43"/>
      <c r="M476" s="44"/>
      <c r="N476" s="43"/>
      <c r="O476" s="43"/>
      <c r="P476" s="43"/>
      <c r="Q476" s="43"/>
      <c r="R476" s="43"/>
      <c r="S476" s="43"/>
      <c r="T476" s="43"/>
      <c r="U476" s="43"/>
      <c r="V476" s="43"/>
      <c r="W476" s="43"/>
      <c r="X476" s="43"/>
      <c r="Y476" s="43"/>
      <c r="Z476" s="43"/>
      <c r="AA476" s="43"/>
      <c r="AB476" s="43"/>
      <c r="AC476" s="43"/>
      <c r="AD476" s="43"/>
      <c r="AE476" s="43"/>
      <c r="AF476" s="43"/>
    </row>
    <row r="477" spans="1:32" ht="15">
      <c r="A477" s="43"/>
      <c r="B477" s="43"/>
      <c r="C477" s="43"/>
      <c r="D477" s="43"/>
      <c r="E477" s="43"/>
      <c r="F477" s="43"/>
      <c r="G477" s="43"/>
      <c r="H477" s="203"/>
      <c r="I477" s="43"/>
      <c r="J477" s="43"/>
      <c r="K477" s="43"/>
      <c r="L477" s="43"/>
      <c r="M477" s="44"/>
      <c r="N477" s="43"/>
      <c r="O477" s="43"/>
      <c r="P477" s="43"/>
      <c r="Q477" s="43"/>
      <c r="R477" s="43"/>
      <c r="S477" s="43"/>
      <c r="T477" s="43"/>
      <c r="U477" s="43"/>
      <c r="V477" s="43"/>
      <c r="W477" s="43"/>
      <c r="X477" s="43"/>
      <c r="Y477" s="43"/>
      <c r="Z477" s="43"/>
      <c r="AA477" s="43"/>
      <c r="AB477" s="43"/>
      <c r="AC477" s="43"/>
      <c r="AD477" s="43"/>
      <c r="AE477" s="43"/>
      <c r="AF477" s="43"/>
    </row>
    <row r="478" spans="1:32" ht="15">
      <c r="A478" s="43"/>
      <c r="B478" s="43"/>
      <c r="C478" s="43"/>
      <c r="D478" s="43"/>
      <c r="E478" s="43"/>
      <c r="F478" s="43"/>
      <c r="G478" s="43"/>
      <c r="H478" s="203"/>
      <c r="I478" s="43"/>
      <c r="J478" s="43"/>
      <c r="K478" s="43"/>
      <c r="L478" s="43"/>
      <c r="M478" s="44"/>
      <c r="N478" s="43"/>
      <c r="O478" s="43"/>
      <c r="P478" s="43"/>
      <c r="Q478" s="43"/>
      <c r="R478" s="43"/>
      <c r="S478" s="43"/>
      <c r="T478" s="43"/>
      <c r="U478" s="43"/>
      <c r="V478" s="43"/>
      <c r="W478" s="43"/>
      <c r="X478" s="43"/>
      <c r="Y478" s="43"/>
      <c r="Z478" s="43"/>
      <c r="AA478" s="43"/>
      <c r="AB478" s="43"/>
      <c r="AC478" s="43"/>
      <c r="AD478" s="43"/>
      <c r="AE478" s="43"/>
      <c r="AF478" s="43"/>
    </row>
    <row r="479" spans="1:32" ht="15">
      <c r="A479" s="43"/>
      <c r="B479" s="43"/>
      <c r="C479" s="43"/>
      <c r="D479" s="43"/>
      <c r="E479" s="43"/>
      <c r="F479" s="43"/>
      <c r="G479" s="43"/>
      <c r="H479" s="203"/>
      <c r="I479" s="43"/>
      <c r="J479" s="43"/>
      <c r="K479" s="43"/>
      <c r="L479" s="43"/>
      <c r="M479" s="44"/>
      <c r="N479" s="43"/>
      <c r="O479" s="43"/>
      <c r="P479" s="43"/>
      <c r="Q479" s="43"/>
      <c r="R479" s="43"/>
      <c r="S479" s="43"/>
      <c r="T479" s="43"/>
      <c r="U479" s="43"/>
      <c r="V479" s="43"/>
      <c r="W479" s="43"/>
      <c r="X479" s="43"/>
      <c r="Y479" s="43"/>
      <c r="Z479" s="43"/>
      <c r="AA479" s="43"/>
      <c r="AB479" s="43"/>
      <c r="AC479" s="43"/>
      <c r="AD479" s="43"/>
      <c r="AE479" s="43"/>
      <c r="AF479" s="43"/>
    </row>
    <row r="480" spans="1:32" ht="15">
      <c r="A480" s="43"/>
      <c r="B480" s="43"/>
      <c r="C480" s="43"/>
      <c r="D480" s="43"/>
      <c r="E480" s="43"/>
      <c r="F480" s="43"/>
      <c r="G480" s="43"/>
      <c r="H480" s="203"/>
      <c r="I480" s="43"/>
      <c r="J480" s="43"/>
      <c r="K480" s="43"/>
      <c r="L480" s="43"/>
      <c r="M480" s="44"/>
      <c r="N480" s="43"/>
      <c r="O480" s="43"/>
      <c r="P480" s="43"/>
      <c r="Q480" s="43"/>
      <c r="R480" s="43"/>
      <c r="S480" s="43"/>
      <c r="T480" s="43"/>
      <c r="U480" s="43"/>
      <c r="V480" s="43"/>
      <c r="W480" s="43"/>
      <c r="X480" s="43"/>
      <c r="Y480" s="43"/>
      <c r="Z480" s="43"/>
      <c r="AA480" s="43"/>
      <c r="AB480" s="43"/>
      <c r="AC480" s="43"/>
      <c r="AD480" s="43"/>
      <c r="AE480" s="43"/>
      <c r="AF480" s="43"/>
    </row>
    <row r="481" spans="1:32" ht="15">
      <c r="A481" s="43"/>
      <c r="B481" s="43"/>
      <c r="C481" s="43"/>
      <c r="D481" s="43"/>
      <c r="E481" s="43"/>
      <c r="F481" s="43"/>
      <c r="G481" s="43"/>
      <c r="H481" s="203"/>
      <c r="I481" s="43"/>
      <c r="J481" s="43"/>
      <c r="K481" s="43"/>
      <c r="L481" s="43"/>
      <c r="M481" s="44"/>
      <c r="N481" s="43"/>
      <c r="O481" s="43"/>
      <c r="P481" s="43"/>
      <c r="Q481" s="43"/>
      <c r="R481" s="43"/>
      <c r="S481" s="43"/>
      <c r="T481" s="43"/>
      <c r="U481" s="43"/>
      <c r="V481" s="43"/>
      <c r="W481" s="43"/>
      <c r="X481" s="43"/>
      <c r="Y481" s="43"/>
      <c r="Z481" s="43"/>
      <c r="AA481" s="43"/>
      <c r="AB481" s="43"/>
      <c r="AC481" s="43"/>
      <c r="AD481" s="43"/>
      <c r="AE481" s="43"/>
      <c r="AF481" s="43"/>
    </row>
    <row r="482" spans="1:32" ht="15">
      <c r="A482" s="43"/>
      <c r="B482" s="43"/>
      <c r="C482" s="43"/>
      <c r="D482" s="43"/>
      <c r="E482" s="43"/>
      <c r="F482" s="43"/>
      <c r="G482" s="43"/>
      <c r="H482" s="203"/>
      <c r="I482" s="43"/>
      <c r="J482" s="43"/>
      <c r="K482" s="43"/>
      <c r="L482" s="43"/>
      <c r="M482" s="44"/>
      <c r="N482" s="43"/>
      <c r="O482" s="43"/>
      <c r="P482" s="43"/>
      <c r="Q482" s="43"/>
      <c r="R482" s="43"/>
      <c r="S482" s="43"/>
      <c r="T482" s="43"/>
      <c r="U482" s="43"/>
      <c r="V482" s="43"/>
      <c r="W482" s="43"/>
      <c r="X482" s="43"/>
      <c r="Y482" s="43"/>
      <c r="Z482" s="43"/>
      <c r="AA482" s="43"/>
      <c r="AB482" s="43"/>
      <c r="AC482" s="43"/>
      <c r="AD482" s="43"/>
      <c r="AE482" s="43"/>
      <c r="AF482" s="43"/>
    </row>
    <row r="483" spans="1:32" ht="15">
      <c r="A483" s="43"/>
      <c r="B483" s="43"/>
      <c r="C483" s="43"/>
      <c r="D483" s="43"/>
      <c r="E483" s="43"/>
      <c r="F483" s="43"/>
      <c r="G483" s="43"/>
      <c r="H483" s="203"/>
      <c r="I483" s="43"/>
      <c r="J483" s="43"/>
      <c r="K483" s="43"/>
      <c r="L483" s="43"/>
      <c r="M483" s="44"/>
      <c r="N483" s="43"/>
      <c r="O483" s="43"/>
      <c r="P483" s="43"/>
      <c r="Q483" s="43"/>
      <c r="R483" s="43"/>
      <c r="S483" s="43"/>
      <c r="T483" s="43"/>
      <c r="U483" s="43"/>
      <c r="V483" s="43"/>
      <c r="W483" s="43"/>
      <c r="X483" s="43"/>
      <c r="Y483" s="43"/>
      <c r="Z483" s="43"/>
      <c r="AA483" s="43"/>
      <c r="AB483" s="43"/>
      <c r="AC483" s="43"/>
      <c r="AD483" s="43"/>
      <c r="AE483" s="43"/>
      <c r="AF483" s="43"/>
    </row>
    <row r="484" spans="1:32" ht="15">
      <c r="A484" s="43"/>
      <c r="B484" s="43"/>
      <c r="C484" s="43"/>
      <c r="D484" s="43"/>
      <c r="E484" s="43"/>
      <c r="F484" s="43"/>
      <c r="G484" s="43"/>
      <c r="H484" s="203"/>
      <c r="I484" s="43"/>
      <c r="J484" s="43"/>
      <c r="K484" s="43"/>
      <c r="L484" s="43"/>
      <c r="M484" s="44"/>
      <c r="N484" s="43"/>
      <c r="O484" s="43"/>
      <c r="P484" s="43"/>
      <c r="Q484" s="43"/>
      <c r="R484" s="43"/>
      <c r="S484" s="43"/>
      <c r="T484" s="43"/>
      <c r="U484" s="43"/>
      <c r="V484" s="43"/>
      <c r="W484" s="43"/>
      <c r="X484" s="43"/>
      <c r="Y484" s="43"/>
      <c r="Z484" s="43"/>
      <c r="AA484" s="43"/>
      <c r="AB484" s="43"/>
      <c r="AC484" s="43"/>
      <c r="AD484" s="43"/>
      <c r="AE484" s="43"/>
      <c r="AF484" s="43"/>
    </row>
    <row r="485" spans="1:32" ht="15">
      <c r="A485" s="43"/>
      <c r="B485" s="43"/>
      <c r="C485" s="43"/>
      <c r="D485" s="43"/>
      <c r="E485" s="43"/>
      <c r="F485" s="43"/>
      <c r="G485" s="43"/>
      <c r="H485" s="203"/>
      <c r="I485" s="43"/>
      <c r="J485" s="43"/>
      <c r="K485" s="43"/>
      <c r="L485" s="43"/>
      <c r="M485" s="44"/>
      <c r="N485" s="43"/>
      <c r="O485" s="43"/>
      <c r="P485" s="43"/>
      <c r="Q485" s="43"/>
      <c r="R485" s="43"/>
      <c r="S485" s="43"/>
      <c r="T485" s="43"/>
      <c r="U485" s="43"/>
      <c r="V485" s="43"/>
      <c r="W485" s="43"/>
      <c r="X485" s="43"/>
      <c r="Y485" s="43"/>
      <c r="Z485" s="43"/>
      <c r="AA485" s="43"/>
      <c r="AB485" s="43"/>
      <c r="AC485" s="43"/>
      <c r="AD485" s="43"/>
      <c r="AE485" s="43"/>
      <c r="AF485" s="43"/>
    </row>
    <row r="486" spans="1:32" ht="15">
      <c r="A486" s="43"/>
      <c r="B486" s="43"/>
      <c r="C486" s="43"/>
      <c r="D486" s="43"/>
      <c r="E486" s="43"/>
      <c r="F486" s="43"/>
      <c r="G486" s="43"/>
      <c r="H486" s="203"/>
      <c r="I486" s="43"/>
      <c r="J486" s="43"/>
      <c r="K486" s="43"/>
      <c r="L486" s="43"/>
      <c r="M486" s="44"/>
      <c r="N486" s="43"/>
      <c r="O486" s="43"/>
      <c r="P486" s="43"/>
      <c r="Q486" s="43"/>
      <c r="R486" s="43"/>
      <c r="S486" s="43"/>
      <c r="T486" s="43"/>
      <c r="U486" s="43"/>
      <c r="V486" s="43"/>
      <c r="W486" s="43"/>
      <c r="X486" s="43"/>
      <c r="Y486" s="43"/>
      <c r="Z486" s="43"/>
      <c r="AA486" s="43"/>
      <c r="AB486" s="43"/>
      <c r="AC486" s="43"/>
      <c r="AD486" s="43"/>
      <c r="AE486" s="43"/>
      <c r="AF486" s="43"/>
    </row>
    <row r="487" spans="1:32" ht="15">
      <c r="A487" s="43"/>
      <c r="B487" s="43"/>
      <c r="C487" s="43"/>
      <c r="D487" s="43"/>
      <c r="E487" s="43"/>
      <c r="F487" s="43"/>
      <c r="G487" s="43"/>
      <c r="H487" s="203"/>
      <c r="I487" s="43"/>
      <c r="J487" s="43"/>
      <c r="K487" s="43"/>
      <c r="L487" s="43"/>
      <c r="M487" s="44"/>
      <c r="N487" s="43"/>
      <c r="O487" s="43"/>
      <c r="P487" s="43"/>
      <c r="Q487" s="43"/>
      <c r="R487" s="43"/>
      <c r="S487" s="43"/>
      <c r="T487" s="43"/>
      <c r="U487" s="43"/>
      <c r="V487" s="43"/>
      <c r="W487" s="43"/>
      <c r="X487" s="43"/>
      <c r="Y487" s="43"/>
      <c r="Z487" s="43"/>
      <c r="AA487" s="43"/>
      <c r="AB487" s="43"/>
      <c r="AC487" s="43"/>
      <c r="AD487" s="43"/>
      <c r="AE487" s="43"/>
      <c r="AF487" s="43"/>
    </row>
    <row r="488" spans="1:32" ht="15">
      <c r="A488" s="43"/>
      <c r="B488" s="43"/>
      <c r="C488" s="43"/>
      <c r="D488" s="43"/>
      <c r="E488" s="43"/>
      <c r="F488" s="43"/>
      <c r="G488" s="43"/>
      <c r="H488" s="203"/>
      <c r="I488" s="43"/>
      <c r="J488" s="43"/>
      <c r="K488" s="43"/>
      <c r="L488" s="43"/>
      <c r="M488" s="44"/>
      <c r="N488" s="43"/>
      <c r="O488" s="43"/>
      <c r="P488" s="43"/>
      <c r="Q488" s="43"/>
      <c r="R488" s="43"/>
      <c r="S488" s="43"/>
      <c r="T488" s="43"/>
      <c r="U488" s="43"/>
      <c r="V488" s="43"/>
      <c r="W488" s="43"/>
      <c r="X488" s="43"/>
      <c r="Y488" s="43"/>
      <c r="Z488" s="43"/>
      <c r="AA488" s="43"/>
      <c r="AB488" s="43"/>
      <c r="AC488" s="43"/>
      <c r="AD488" s="43"/>
      <c r="AE488" s="43"/>
      <c r="AF488" s="43"/>
    </row>
    <row r="489" spans="1:32" ht="15">
      <c r="A489" s="43"/>
      <c r="B489" s="43"/>
      <c r="C489" s="43"/>
      <c r="D489" s="43"/>
      <c r="E489" s="43"/>
      <c r="F489" s="43"/>
      <c r="G489" s="43"/>
      <c r="H489" s="203"/>
      <c r="I489" s="43"/>
      <c r="J489" s="43"/>
      <c r="K489" s="43"/>
      <c r="L489" s="43"/>
      <c r="M489" s="44"/>
      <c r="N489" s="43"/>
      <c r="O489" s="43"/>
      <c r="P489" s="43"/>
      <c r="Q489" s="43"/>
      <c r="R489" s="43"/>
      <c r="S489" s="43"/>
      <c r="T489" s="43"/>
      <c r="U489" s="43"/>
      <c r="V489" s="43"/>
      <c r="W489" s="43"/>
      <c r="X489" s="43"/>
      <c r="Y489" s="43"/>
      <c r="Z489" s="43"/>
      <c r="AA489" s="43"/>
      <c r="AB489" s="43"/>
      <c r="AC489" s="43"/>
      <c r="AD489" s="43"/>
      <c r="AE489" s="43"/>
      <c r="AF489" s="43"/>
    </row>
    <row r="490" spans="1:32" ht="15">
      <c r="A490" s="43"/>
      <c r="B490" s="43"/>
      <c r="C490" s="43"/>
      <c r="D490" s="43"/>
      <c r="E490" s="43"/>
      <c r="F490" s="43"/>
      <c r="G490" s="43"/>
      <c r="H490" s="203"/>
      <c r="I490" s="43"/>
      <c r="J490" s="43"/>
      <c r="K490" s="43"/>
      <c r="L490" s="43"/>
      <c r="M490" s="44"/>
      <c r="N490" s="43"/>
      <c r="O490" s="43"/>
      <c r="P490" s="43"/>
      <c r="Q490" s="43"/>
      <c r="R490" s="43"/>
      <c r="S490" s="43"/>
      <c r="T490" s="43"/>
      <c r="U490" s="43"/>
      <c r="V490" s="43"/>
      <c r="W490" s="43"/>
      <c r="X490" s="43"/>
      <c r="Y490" s="43"/>
      <c r="Z490" s="43"/>
      <c r="AA490" s="43"/>
      <c r="AB490" s="43"/>
      <c r="AC490" s="43"/>
      <c r="AD490" s="43"/>
      <c r="AE490" s="43"/>
      <c r="AF490" s="43"/>
    </row>
    <row r="491" spans="1:32" ht="15">
      <c r="A491" s="43"/>
      <c r="B491" s="43"/>
      <c r="C491" s="43"/>
      <c r="D491" s="43"/>
      <c r="E491" s="43"/>
      <c r="F491" s="43"/>
      <c r="G491" s="43"/>
      <c r="H491" s="203"/>
      <c r="I491" s="43"/>
      <c r="J491" s="43"/>
      <c r="K491" s="43"/>
      <c r="L491" s="43"/>
      <c r="M491" s="44"/>
      <c r="N491" s="43"/>
      <c r="O491" s="43"/>
      <c r="P491" s="43"/>
      <c r="Q491" s="43"/>
      <c r="R491" s="43"/>
      <c r="S491" s="43"/>
      <c r="T491" s="43"/>
      <c r="U491" s="43"/>
      <c r="V491" s="43"/>
      <c r="W491" s="43"/>
      <c r="X491" s="43"/>
      <c r="Y491" s="43"/>
      <c r="Z491" s="43"/>
      <c r="AA491" s="43"/>
      <c r="AB491" s="43"/>
      <c r="AC491" s="43"/>
      <c r="AD491" s="43"/>
      <c r="AE491" s="43"/>
      <c r="AF491" s="43"/>
    </row>
    <row r="492" spans="1:32" ht="15">
      <c r="A492" s="43"/>
      <c r="B492" s="43"/>
      <c r="C492" s="43"/>
      <c r="D492" s="43"/>
      <c r="E492" s="43"/>
      <c r="F492" s="43"/>
      <c r="G492" s="43"/>
      <c r="H492" s="203"/>
      <c r="I492" s="43"/>
      <c r="J492" s="43"/>
      <c r="K492" s="43"/>
      <c r="L492" s="43"/>
      <c r="M492" s="44"/>
      <c r="N492" s="43"/>
      <c r="O492" s="43"/>
      <c r="P492" s="43"/>
      <c r="Q492" s="43"/>
      <c r="R492" s="43"/>
      <c r="S492" s="43"/>
      <c r="T492" s="43"/>
      <c r="U492" s="43"/>
      <c r="V492" s="43"/>
      <c r="W492" s="43"/>
      <c r="X492" s="43"/>
      <c r="Y492" s="43"/>
      <c r="Z492" s="43"/>
      <c r="AA492" s="43"/>
      <c r="AB492" s="43"/>
      <c r="AC492" s="43"/>
      <c r="AD492" s="43"/>
      <c r="AE492" s="43"/>
      <c r="AF492" s="43"/>
    </row>
    <row r="493" spans="1:32" ht="15">
      <c r="A493" s="43"/>
      <c r="B493" s="43"/>
      <c r="C493" s="43"/>
      <c r="D493" s="43"/>
      <c r="E493" s="43"/>
      <c r="F493" s="43"/>
      <c r="G493" s="43"/>
      <c r="H493" s="203"/>
      <c r="I493" s="43"/>
      <c r="J493" s="43"/>
      <c r="K493" s="43"/>
      <c r="L493" s="43"/>
      <c r="M493" s="44"/>
      <c r="N493" s="43"/>
      <c r="O493" s="43"/>
      <c r="P493" s="43"/>
      <c r="Q493" s="43"/>
      <c r="R493" s="43"/>
      <c r="S493" s="43"/>
      <c r="T493" s="43"/>
      <c r="U493" s="43"/>
      <c r="V493" s="43"/>
      <c r="W493" s="43"/>
      <c r="X493" s="43"/>
      <c r="Y493" s="43"/>
      <c r="Z493" s="43"/>
      <c r="AA493" s="43"/>
      <c r="AB493" s="43"/>
      <c r="AC493" s="43"/>
      <c r="AD493" s="43"/>
      <c r="AE493" s="43"/>
      <c r="AF493" s="43"/>
    </row>
    <row r="494" spans="1:32" ht="15">
      <c r="A494" s="43"/>
      <c r="B494" s="43"/>
      <c r="C494" s="43"/>
      <c r="D494" s="43"/>
      <c r="E494" s="43"/>
      <c r="F494" s="43"/>
      <c r="G494" s="43"/>
      <c r="H494" s="203"/>
      <c r="I494" s="43"/>
      <c r="J494" s="43"/>
      <c r="K494" s="43"/>
      <c r="L494" s="43"/>
      <c r="M494" s="44"/>
      <c r="N494" s="43"/>
      <c r="O494" s="43"/>
      <c r="P494" s="43"/>
      <c r="Q494" s="43"/>
      <c r="R494" s="43"/>
      <c r="S494" s="43"/>
      <c r="T494" s="43"/>
      <c r="U494" s="43"/>
      <c r="V494" s="43"/>
      <c r="W494" s="43"/>
      <c r="X494" s="43"/>
      <c r="Y494" s="43"/>
      <c r="Z494" s="43"/>
      <c r="AA494" s="43"/>
      <c r="AB494" s="43"/>
      <c r="AC494" s="43"/>
      <c r="AD494" s="43"/>
      <c r="AE494" s="43"/>
      <c r="AF494" s="43"/>
    </row>
    <row r="495" spans="1:32" ht="15">
      <c r="A495" s="43"/>
      <c r="B495" s="43"/>
      <c r="C495" s="43"/>
      <c r="D495" s="43"/>
      <c r="E495" s="43"/>
      <c r="F495" s="43"/>
      <c r="G495" s="43"/>
      <c r="H495" s="203"/>
      <c r="I495" s="43"/>
      <c r="J495" s="43"/>
      <c r="K495" s="43"/>
      <c r="L495" s="43"/>
      <c r="M495" s="44"/>
      <c r="N495" s="43"/>
      <c r="O495" s="43"/>
      <c r="P495" s="43"/>
      <c r="Q495" s="43"/>
      <c r="R495" s="43"/>
      <c r="S495" s="43"/>
      <c r="T495" s="43"/>
      <c r="U495" s="43"/>
      <c r="V495" s="43"/>
      <c r="W495" s="43"/>
      <c r="X495" s="43"/>
      <c r="Y495" s="43"/>
      <c r="Z495" s="43"/>
      <c r="AA495" s="43"/>
      <c r="AB495" s="43"/>
      <c r="AC495" s="43"/>
      <c r="AD495" s="43"/>
      <c r="AE495" s="43"/>
      <c r="AF495" s="43"/>
    </row>
    <row r="496" spans="1:32" ht="15">
      <c r="A496" s="43"/>
      <c r="B496" s="43"/>
      <c r="C496" s="43"/>
      <c r="D496" s="43"/>
      <c r="E496" s="43"/>
      <c r="F496" s="43"/>
      <c r="G496" s="43"/>
      <c r="H496" s="203"/>
      <c r="I496" s="43"/>
      <c r="J496" s="43"/>
      <c r="K496" s="43"/>
      <c r="L496" s="43"/>
      <c r="M496" s="44"/>
      <c r="N496" s="43"/>
      <c r="O496" s="43"/>
      <c r="P496" s="43"/>
      <c r="Q496" s="43"/>
      <c r="R496" s="43"/>
      <c r="S496" s="43"/>
      <c r="T496" s="43"/>
      <c r="U496" s="43"/>
      <c r="V496" s="43"/>
      <c r="W496" s="43"/>
      <c r="X496" s="43"/>
      <c r="Y496" s="43"/>
      <c r="Z496" s="43"/>
      <c r="AA496" s="43"/>
      <c r="AB496" s="43"/>
      <c r="AC496" s="43"/>
      <c r="AD496" s="43"/>
      <c r="AE496" s="43"/>
      <c r="AF496" s="43"/>
    </row>
    <row r="497" spans="1:32" ht="15">
      <c r="A497" s="43"/>
      <c r="B497" s="43"/>
      <c r="C497" s="43"/>
      <c r="D497" s="43"/>
      <c r="E497" s="43"/>
      <c r="F497" s="43"/>
      <c r="G497" s="43"/>
      <c r="H497" s="203"/>
      <c r="I497" s="43"/>
      <c r="J497" s="43"/>
      <c r="K497" s="43"/>
      <c r="L497" s="43"/>
      <c r="M497" s="44"/>
      <c r="N497" s="43"/>
      <c r="O497" s="43"/>
      <c r="P497" s="43"/>
      <c r="Q497" s="43"/>
      <c r="R497" s="43"/>
      <c r="S497" s="43"/>
      <c r="T497" s="43"/>
      <c r="U497" s="43"/>
      <c r="V497" s="43"/>
      <c r="W497" s="43"/>
      <c r="X497" s="43"/>
      <c r="Y497" s="43"/>
      <c r="Z497" s="43"/>
      <c r="AA497" s="43"/>
      <c r="AB497" s="43"/>
      <c r="AC497" s="43"/>
      <c r="AD497" s="43"/>
      <c r="AE497" s="43"/>
      <c r="AF497" s="43"/>
    </row>
    <row r="498" spans="1:32" ht="15">
      <c r="A498" s="43"/>
      <c r="B498" s="43"/>
      <c r="C498" s="43"/>
      <c r="D498" s="43"/>
      <c r="E498" s="43"/>
      <c r="F498" s="43"/>
      <c r="G498" s="43"/>
      <c r="H498" s="203"/>
      <c r="I498" s="43"/>
      <c r="J498" s="43"/>
      <c r="K498" s="43"/>
      <c r="L498" s="43"/>
      <c r="M498" s="44"/>
      <c r="N498" s="43"/>
      <c r="O498" s="43"/>
      <c r="P498" s="43"/>
      <c r="Q498" s="43"/>
      <c r="R498" s="43"/>
      <c r="S498" s="43"/>
      <c r="T498" s="43"/>
      <c r="U498" s="43"/>
      <c r="V498" s="43"/>
      <c r="W498" s="43"/>
      <c r="X498" s="43"/>
      <c r="Y498" s="43"/>
      <c r="Z498" s="43"/>
      <c r="AA498" s="43"/>
      <c r="AB498" s="43"/>
      <c r="AC498" s="43"/>
      <c r="AD498" s="43"/>
      <c r="AE498" s="43"/>
      <c r="AF498" s="43"/>
    </row>
    <row r="499" spans="1:32" ht="15">
      <c r="A499" s="43"/>
      <c r="B499" s="43"/>
      <c r="C499" s="43"/>
      <c r="D499" s="43"/>
      <c r="E499" s="43"/>
      <c r="F499" s="43"/>
      <c r="G499" s="43"/>
      <c r="H499" s="203"/>
      <c r="I499" s="43"/>
      <c r="J499" s="43"/>
      <c r="K499" s="43"/>
      <c r="L499" s="43"/>
      <c r="M499" s="44"/>
      <c r="N499" s="43"/>
      <c r="O499" s="43"/>
      <c r="P499" s="43"/>
      <c r="Q499" s="43"/>
      <c r="R499" s="43"/>
      <c r="S499" s="43"/>
      <c r="T499" s="43"/>
      <c r="U499" s="43"/>
      <c r="V499" s="43"/>
      <c r="W499" s="43"/>
      <c r="X499" s="43"/>
      <c r="Y499" s="43"/>
      <c r="Z499" s="43"/>
      <c r="AA499" s="43"/>
      <c r="AB499" s="43"/>
      <c r="AC499" s="43"/>
      <c r="AD499" s="43"/>
      <c r="AE499" s="43"/>
      <c r="AF499" s="43"/>
    </row>
    <row r="500" spans="1:32" ht="15">
      <c r="A500" s="43"/>
      <c r="B500" s="43"/>
      <c r="C500" s="43"/>
      <c r="D500" s="43"/>
      <c r="E500" s="43"/>
      <c r="F500" s="43"/>
      <c r="G500" s="43"/>
      <c r="H500" s="203"/>
      <c r="I500" s="43"/>
      <c r="J500" s="43"/>
      <c r="K500" s="43"/>
      <c r="L500" s="43"/>
      <c r="M500" s="44"/>
      <c r="N500" s="43"/>
      <c r="O500" s="43"/>
      <c r="P500" s="43"/>
      <c r="Q500" s="43"/>
      <c r="R500" s="43"/>
      <c r="S500" s="43"/>
      <c r="T500" s="43"/>
      <c r="U500" s="43"/>
      <c r="V500" s="43"/>
      <c r="W500" s="43"/>
      <c r="X500" s="43"/>
      <c r="Y500" s="43"/>
      <c r="Z500" s="43"/>
      <c r="AA500" s="43"/>
      <c r="AB500" s="43"/>
      <c r="AC500" s="43"/>
      <c r="AD500" s="43"/>
      <c r="AE500" s="43"/>
      <c r="AF500" s="43"/>
    </row>
    <row r="501" spans="1:32" ht="15">
      <c r="A501" s="43"/>
      <c r="B501" s="43"/>
      <c r="C501" s="43"/>
      <c r="D501" s="43"/>
      <c r="E501" s="43"/>
      <c r="F501" s="43"/>
      <c r="G501" s="43"/>
      <c r="H501" s="203"/>
      <c r="I501" s="43"/>
      <c r="J501" s="43"/>
      <c r="K501" s="43"/>
      <c r="L501" s="43"/>
      <c r="M501" s="44"/>
      <c r="N501" s="43"/>
      <c r="O501" s="43"/>
      <c r="P501" s="43"/>
      <c r="Q501" s="43"/>
      <c r="R501" s="43"/>
      <c r="S501" s="43"/>
      <c r="T501" s="43"/>
      <c r="U501" s="43"/>
      <c r="V501" s="43"/>
      <c r="W501" s="43"/>
      <c r="X501" s="43"/>
      <c r="Y501" s="43"/>
      <c r="Z501" s="43"/>
      <c r="AA501" s="43"/>
      <c r="AB501" s="43"/>
      <c r="AC501" s="43"/>
      <c r="AD501" s="43"/>
      <c r="AE501" s="43"/>
      <c r="AF501" s="43"/>
    </row>
    <row r="502" spans="1:32" ht="15">
      <c r="A502" s="43"/>
      <c r="B502" s="43"/>
      <c r="C502" s="43"/>
      <c r="D502" s="43"/>
      <c r="E502" s="43"/>
      <c r="F502" s="43"/>
      <c r="G502" s="43"/>
      <c r="H502" s="203"/>
      <c r="I502" s="43"/>
      <c r="J502" s="43"/>
      <c r="K502" s="43"/>
      <c r="L502" s="43"/>
      <c r="M502" s="44"/>
      <c r="N502" s="43"/>
      <c r="O502" s="43"/>
      <c r="P502" s="43"/>
      <c r="Q502" s="43"/>
      <c r="R502" s="43"/>
      <c r="S502" s="43"/>
      <c r="T502" s="43"/>
      <c r="U502" s="43"/>
      <c r="V502" s="43"/>
      <c r="W502" s="43"/>
      <c r="X502" s="43"/>
      <c r="Y502" s="43"/>
      <c r="Z502" s="43"/>
      <c r="AA502" s="43"/>
      <c r="AB502" s="43"/>
      <c r="AC502" s="43"/>
      <c r="AD502" s="43"/>
      <c r="AE502" s="43"/>
      <c r="AF502" s="43"/>
    </row>
    <row r="503" spans="1:32" ht="15">
      <c r="A503" s="43"/>
      <c r="B503" s="43"/>
      <c r="C503" s="43"/>
      <c r="D503" s="43"/>
      <c r="E503" s="43"/>
      <c r="F503" s="43"/>
      <c r="G503" s="43"/>
      <c r="H503" s="203"/>
      <c r="I503" s="43"/>
      <c r="J503" s="43"/>
      <c r="K503" s="43"/>
      <c r="L503" s="43"/>
      <c r="M503" s="44"/>
      <c r="N503" s="43"/>
      <c r="O503" s="43"/>
      <c r="P503" s="43"/>
      <c r="Q503" s="43"/>
      <c r="R503" s="43"/>
      <c r="S503" s="43"/>
      <c r="T503" s="43"/>
      <c r="U503" s="43"/>
      <c r="V503" s="43"/>
      <c r="W503" s="43"/>
      <c r="X503" s="43"/>
      <c r="Y503" s="43"/>
      <c r="Z503" s="43"/>
      <c r="AA503" s="43"/>
      <c r="AB503" s="43"/>
      <c r="AC503" s="43"/>
      <c r="AD503" s="43"/>
      <c r="AE503" s="43"/>
      <c r="AF503" s="43"/>
    </row>
    <row r="504" spans="1:32" ht="15">
      <c r="A504" s="43"/>
      <c r="B504" s="43"/>
      <c r="C504" s="43"/>
      <c r="D504" s="43"/>
      <c r="E504" s="43"/>
      <c r="F504" s="43"/>
      <c r="G504" s="43"/>
      <c r="H504" s="203"/>
      <c r="I504" s="43"/>
      <c r="J504" s="43"/>
      <c r="K504" s="43"/>
      <c r="L504" s="43"/>
      <c r="M504" s="44"/>
      <c r="N504" s="43"/>
      <c r="O504" s="43"/>
      <c r="P504" s="43"/>
      <c r="Q504" s="43"/>
      <c r="R504" s="43"/>
      <c r="S504" s="43"/>
      <c r="T504" s="43"/>
      <c r="U504" s="43"/>
      <c r="V504" s="43"/>
      <c r="W504" s="43"/>
      <c r="X504" s="43"/>
      <c r="Y504" s="43"/>
      <c r="Z504" s="43"/>
      <c r="AA504" s="43"/>
      <c r="AB504" s="43"/>
      <c r="AC504" s="43"/>
      <c r="AD504" s="43"/>
      <c r="AE504" s="43"/>
      <c r="AF504" s="43"/>
    </row>
    <row r="505" spans="1:32" ht="15">
      <c r="A505" s="43"/>
      <c r="B505" s="43"/>
      <c r="C505" s="43"/>
      <c r="D505" s="43"/>
      <c r="E505" s="43"/>
      <c r="F505" s="43"/>
      <c r="G505" s="43"/>
      <c r="H505" s="203"/>
      <c r="I505" s="43"/>
      <c r="J505" s="43"/>
      <c r="K505" s="43"/>
      <c r="L505" s="43"/>
      <c r="M505" s="44"/>
      <c r="N505" s="43"/>
      <c r="O505" s="43"/>
      <c r="P505" s="43"/>
      <c r="Q505" s="43"/>
      <c r="R505" s="43"/>
      <c r="S505" s="43"/>
      <c r="T505" s="43"/>
      <c r="U505" s="43"/>
      <c r="V505" s="43"/>
      <c r="W505" s="43"/>
      <c r="X505" s="43"/>
      <c r="Y505" s="43"/>
      <c r="Z505" s="43"/>
      <c r="AA505" s="43"/>
      <c r="AB505" s="43"/>
      <c r="AC505" s="43"/>
      <c r="AD505" s="43"/>
      <c r="AE505" s="43"/>
      <c r="AF505" s="43"/>
    </row>
    <row r="506" spans="1:32" ht="15">
      <c r="A506" s="43"/>
      <c r="B506" s="43"/>
      <c r="C506" s="43"/>
      <c r="D506" s="43"/>
      <c r="E506" s="43"/>
      <c r="F506" s="43"/>
      <c r="G506" s="43"/>
      <c r="H506" s="203"/>
      <c r="I506" s="43"/>
      <c r="J506" s="43"/>
      <c r="K506" s="43"/>
      <c r="L506" s="43"/>
      <c r="M506" s="44"/>
      <c r="N506" s="43"/>
      <c r="O506" s="43"/>
      <c r="P506" s="43"/>
      <c r="Q506" s="43"/>
      <c r="R506" s="43"/>
      <c r="S506" s="43"/>
      <c r="T506" s="43"/>
      <c r="U506" s="43"/>
      <c r="V506" s="43"/>
      <c r="W506" s="43"/>
      <c r="X506" s="43"/>
      <c r="Y506" s="43"/>
      <c r="Z506" s="43"/>
      <c r="AA506" s="43"/>
      <c r="AB506" s="43"/>
      <c r="AC506" s="43"/>
      <c r="AD506" s="43"/>
      <c r="AE506" s="43"/>
      <c r="AF506" s="43"/>
    </row>
    <row r="507" spans="1:32" ht="15">
      <c r="A507" s="43"/>
      <c r="B507" s="43"/>
      <c r="C507" s="43"/>
      <c r="D507" s="43"/>
      <c r="E507" s="43"/>
      <c r="F507" s="43"/>
      <c r="G507" s="43"/>
      <c r="H507" s="203"/>
      <c r="I507" s="43"/>
      <c r="J507" s="43"/>
      <c r="K507" s="43"/>
      <c r="L507" s="43"/>
      <c r="M507" s="44"/>
      <c r="N507" s="43"/>
      <c r="O507" s="43"/>
      <c r="P507" s="43"/>
      <c r="Q507" s="43"/>
      <c r="R507" s="43"/>
      <c r="S507" s="43"/>
      <c r="T507" s="43"/>
      <c r="U507" s="43"/>
      <c r="V507" s="43"/>
      <c r="W507" s="43"/>
      <c r="X507" s="43"/>
      <c r="Y507" s="43"/>
      <c r="Z507" s="43"/>
      <c r="AA507" s="43"/>
      <c r="AB507" s="43"/>
      <c r="AC507" s="43"/>
      <c r="AD507" s="43"/>
      <c r="AE507" s="43"/>
      <c r="AF507" s="43"/>
    </row>
    <row r="508" spans="1:32" ht="15">
      <c r="A508" s="43"/>
      <c r="B508" s="43"/>
      <c r="C508" s="43"/>
      <c r="D508" s="43"/>
      <c r="E508" s="43"/>
      <c r="F508" s="43"/>
      <c r="G508" s="43"/>
      <c r="H508" s="203"/>
      <c r="I508" s="43"/>
      <c r="J508" s="43"/>
      <c r="K508" s="43"/>
      <c r="L508" s="43"/>
      <c r="M508" s="44"/>
      <c r="N508" s="43"/>
      <c r="O508" s="43"/>
      <c r="P508" s="43"/>
      <c r="Q508" s="43"/>
      <c r="R508" s="43"/>
      <c r="S508" s="43"/>
      <c r="T508" s="43"/>
      <c r="U508" s="43"/>
      <c r="V508" s="43"/>
      <c r="W508" s="43"/>
      <c r="X508" s="43"/>
      <c r="Y508" s="43"/>
      <c r="Z508" s="43"/>
      <c r="AA508" s="43"/>
      <c r="AB508" s="43"/>
      <c r="AC508" s="43"/>
      <c r="AD508" s="43"/>
      <c r="AE508" s="43"/>
      <c r="AF508" s="43"/>
    </row>
    <row r="509" spans="1:32" ht="15">
      <c r="A509" s="43"/>
      <c r="B509" s="43"/>
      <c r="C509" s="43"/>
      <c r="D509" s="43"/>
      <c r="E509" s="43"/>
      <c r="F509" s="43"/>
      <c r="G509" s="43"/>
      <c r="H509" s="203"/>
      <c r="I509" s="43"/>
      <c r="J509" s="43"/>
      <c r="K509" s="43"/>
      <c r="L509" s="43"/>
      <c r="M509" s="44"/>
      <c r="N509" s="43"/>
      <c r="O509" s="43"/>
      <c r="P509" s="43"/>
      <c r="Q509" s="43"/>
      <c r="R509" s="43"/>
      <c r="S509" s="43"/>
      <c r="T509" s="43"/>
      <c r="U509" s="43"/>
      <c r="V509" s="43"/>
      <c r="W509" s="43"/>
      <c r="X509" s="43"/>
      <c r="Y509" s="43"/>
      <c r="Z509" s="43"/>
      <c r="AA509" s="43"/>
      <c r="AB509" s="43"/>
      <c r="AC509" s="43"/>
      <c r="AD509" s="43"/>
      <c r="AE509" s="43"/>
      <c r="AF509" s="43"/>
    </row>
    <row r="510" spans="1:32" ht="15">
      <c r="A510" s="43"/>
      <c r="B510" s="43"/>
      <c r="C510" s="43"/>
      <c r="D510" s="43"/>
      <c r="E510" s="43"/>
      <c r="F510" s="43"/>
      <c r="G510" s="43"/>
      <c r="H510" s="203"/>
      <c r="I510" s="43"/>
      <c r="J510" s="43"/>
      <c r="K510" s="43"/>
      <c r="L510" s="43"/>
      <c r="M510" s="44"/>
      <c r="N510" s="43"/>
      <c r="O510" s="43"/>
      <c r="P510" s="43"/>
      <c r="Q510" s="43"/>
      <c r="R510" s="43"/>
      <c r="S510" s="43"/>
      <c r="T510" s="43"/>
      <c r="U510" s="43"/>
      <c r="V510" s="43"/>
      <c r="W510" s="43"/>
      <c r="X510" s="43"/>
      <c r="Y510" s="43"/>
      <c r="Z510" s="43"/>
      <c r="AA510" s="43"/>
      <c r="AB510" s="43"/>
      <c r="AC510" s="43"/>
      <c r="AD510" s="43"/>
      <c r="AE510" s="43"/>
      <c r="AF510" s="43"/>
    </row>
    <row r="511" spans="1:32" ht="15">
      <c r="A511" s="43"/>
      <c r="B511" s="43"/>
      <c r="C511" s="43"/>
      <c r="D511" s="43"/>
      <c r="E511" s="43"/>
      <c r="F511" s="43"/>
      <c r="G511" s="43"/>
      <c r="H511" s="203"/>
      <c r="I511" s="43"/>
      <c r="J511" s="43"/>
      <c r="K511" s="43"/>
      <c r="L511" s="43"/>
      <c r="M511" s="44"/>
      <c r="N511" s="43"/>
      <c r="O511" s="43"/>
      <c r="P511" s="43"/>
      <c r="Q511" s="43"/>
      <c r="R511" s="43"/>
      <c r="S511" s="43"/>
      <c r="T511" s="43"/>
      <c r="U511" s="43"/>
      <c r="V511" s="43"/>
      <c r="W511" s="43"/>
      <c r="X511" s="43"/>
      <c r="Y511" s="43"/>
      <c r="Z511" s="43"/>
      <c r="AA511" s="43"/>
      <c r="AB511" s="43"/>
      <c r="AC511" s="43"/>
      <c r="AD511" s="43"/>
      <c r="AE511" s="43"/>
      <c r="AF511" s="43"/>
    </row>
    <row r="512" spans="1:32" ht="15">
      <c r="A512" s="43"/>
      <c r="B512" s="43"/>
      <c r="C512" s="43"/>
      <c r="D512" s="43"/>
      <c r="E512" s="43"/>
      <c r="F512" s="43"/>
      <c r="G512" s="43"/>
      <c r="H512" s="203"/>
      <c r="I512" s="43"/>
      <c r="J512" s="43"/>
      <c r="K512" s="43"/>
      <c r="L512" s="43"/>
      <c r="M512" s="44"/>
      <c r="N512" s="43"/>
      <c r="O512" s="43"/>
      <c r="P512" s="43"/>
      <c r="Q512" s="43"/>
      <c r="R512" s="43"/>
      <c r="S512" s="43"/>
      <c r="T512" s="43"/>
      <c r="U512" s="43"/>
      <c r="V512" s="43"/>
      <c r="W512" s="43"/>
      <c r="X512" s="43"/>
      <c r="Y512" s="43"/>
      <c r="Z512" s="43"/>
      <c r="AA512" s="43"/>
      <c r="AB512" s="43"/>
      <c r="AC512" s="43"/>
      <c r="AD512" s="43"/>
      <c r="AE512" s="43"/>
      <c r="AF512" s="43"/>
    </row>
    <row r="513" spans="1:32" ht="15">
      <c r="A513" s="43"/>
      <c r="B513" s="43"/>
      <c r="C513" s="43"/>
      <c r="D513" s="43"/>
      <c r="E513" s="43"/>
      <c r="F513" s="43"/>
      <c r="G513" s="43"/>
      <c r="H513" s="203"/>
      <c r="I513" s="43"/>
      <c r="J513" s="43"/>
      <c r="K513" s="43"/>
      <c r="L513" s="43"/>
      <c r="M513" s="44"/>
      <c r="N513" s="43"/>
      <c r="O513" s="43"/>
      <c r="P513" s="43"/>
      <c r="Q513" s="43"/>
      <c r="R513" s="43"/>
      <c r="S513" s="43"/>
      <c r="T513" s="43"/>
      <c r="U513" s="43"/>
      <c r="V513" s="43"/>
      <c r="W513" s="43"/>
      <c r="X513" s="43"/>
      <c r="Y513" s="43"/>
      <c r="Z513" s="43"/>
      <c r="AA513" s="43"/>
      <c r="AB513" s="43"/>
      <c r="AC513" s="43"/>
      <c r="AD513" s="43"/>
      <c r="AE513" s="43"/>
      <c r="AF513" s="43"/>
    </row>
    <row r="514" spans="1:32" ht="15">
      <c r="A514" s="43"/>
      <c r="B514" s="43"/>
      <c r="C514" s="43"/>
      <c r="D514" s="43"/>
      <c r="E514" s="43"/>
      <c r="F514" s="43"/>
      <c r="G514" s="43"/>
      <c r="H514" s="203"/>
      <c r="I514" s="43"/>
      <c r="J514" s="43"/>
      <c r="K514" s="43"/>
      <c r="L514" s="43"/>
      <c r="M514" s="44"/>
      <c r="N514" s="43"/>
      <c r="O514" s="43"/>
      <c r="P514" s="43"/>
      <c r="Q514" s="43"/>
      <c r="R514" s="43"/>
      <c r="S514" s="43"/>
      <c r="T514" s="43"/>
      <c r="U514" s="43"/>
      <c r="V514" s="43"/>
      <c r="W514" s="43"/>
      <c r="X514" s="43"/>
      <c r="Y514" s="43"/>
      <c r="Z514" s="43"/>
      <c r="AA514" s="43"/>
      <c r="AB514" s="43"/>
      <c r="AC514" s="43"/>
      <c r="AD514" s="43"/>
      <c r="AE514" s="43"/>
      <c r="AF514" s="43"/>
    </row>
    <row r="515" spans="1:32" ht="15">
      <c r="A515" s="43"/>
      <c r="B515" s="43"/>
      <c r="C515" s="43"/>
      <c r="D515" s="43"/>
      <c r="E515" s="43"/>
      <c r="F515" s="43"/>
      <c r="G515" s="43"/>
      <c r="H515" s="203"/>
      <c r="I515" s="43"/>
      <c r="J515" s="43"/>
      <c r="K515" s="43"/>
      <c r="L515" s="43"/>
      <c r="M515" s="44"/>
      <c r="N515" s="43"/>
      <c r="O515" s="43"/>
      <c r="P515" s="43"/>
      <c r="Q515" s="43"/>
      <c r="R515" s="43"/>
      <c r="S515" s="43"/>
      <c r="T515" s="43"/>
      <c r="U515" s="43"/>
      <c r="V515" s="43"/>
      <c r="W515" s="43"/>
      <c r="X515" s="43"/>
      <c r="Y515" s="43"/>
      <c r="Z515" s="43"/>
      <c r="AA515" s="43"/>
      <c r="AB515" s="43"/>
      <c r="AC515" s="43"/>
      <c r="AD515" s="43"/>
      <c r="AE515" s="43"/>
      <c r="AF515" s="43"/>
    </row>
    <row r="516" spans="1:32" ht="15">
      <c r="A516" s="43"/>
      <c r="B516" s="43"/>
      <c r="C516" s="43"/>
      <c r="D516" s="43"/>
      <c r="E516" s="43"/>
      <c r="F516" s="43"/>
      <c r="G516" s="43"/>
      <c r="H516" s="203"/>
      <c r="I516" s="43"/>
      <c r="J516" s="43"/>
      <c r="K516" s="43"/>
      <c r="L516" s="43"/>
      <c r="M516" s="44"/>
      <c r="N516" s="43"/>
      <c r="O516" s="43"/>
      <c r="P516" s="43"/>
      <c r="Q516" s="43"/>
      <c r="R516" s="43"/>
      <c r="S516" s="43"/>
      <c r="T516" s="43"/>
      <c r="U516" s="43"/>
      <c r="V516" s="43"/>
      <c r="W516" s="43"/>
      <c r="X516" s="43"/>
      <c r="Y516" s="43"/>
      <c r="Z516" s="43"/>
      <c r="AA516" s="43"/>
      <c r="AB516" s="43"/>
      <c r="AC516" s="43"/>
      <c r="AD516" s="43"/>
      <c r="AE516" s="43"/>
      <c r="AF516" s="43"/>
    </row>
    <row r="517" spans="1:32" ht="15">
      <c r="A517" s="43"/>
      <c r="B517" s="43"/>
      <c r="C517" s="43"/>
      <c r="D517" s="43"/>
      <c r="E517" s="43"/>
      <c r="F517" s="43"/>
      <c r="G517" s="43"/>
      <c r="H517" s="203"/>
      <c r="I517" s="43"/>
      <c r="J517" s="43"/>
      <c r="K517" s="43"/>
      <c r="L517" s="43"/>
      <c r="M517" s="44"/>
      <c r="N517" s="43"/>
      <c r="O517" s="43"/>
      <c r="P517" s="43"/>
      <c r="Q517" s="43"/>
      <c r="R517" s="43"/>
      <c r="S517" s="43"/>
      <c r="T517" s="43"/>
      <c r="U517" s="43"/>
      <c r="V517" s="43"/>
      <c r="W517" s="43"/>
      <c r="X517" s="43"/>
      <c r="Y517" s="43"/>
      <c r="Z517" s="43"/>
      <c r="AA517" s="43"/>
      <c r="AB517" s="43"/>
      <c r="AC517" s="43"/>
      <c r="AD517" s="43"/>
      <c r="AE517" s="43"/>
      <c r="AF517" s="43"/>
    </row>
    <row r="518" spans="1:32" ht="15">
      <c r="A518" s="43"/>
      <c r="B518" s="43"/>
      <c r="C518" s="43"/>
      <c r="D518" s="43"/>
      <c r="E518" s="43"/>
      <c r="F518" s="43"/>
      <c r="G518" s="43"/>
      <c r="H518" s="203"/>
      <c r="I518" s="43"/>
      <c r="J518" s="43"/>
      <c r="K518" s="43"/>
      <c r="L518" s="43"/>
      <c r="M518" s="44"/>
      <c r="N518" s="43"/>
      <c r="O518" s="43"/>
      <c r="P518" s="43"/>
      <c r="Q518" s="43"/>
      <c r="R518" s="43"/>
      <c r="S518" s="43"/>
      <c r="T518" s="43"/>
      <c r="U518" s="43"/>
      <c r="V518" s="43"/>
      <c r="W518" s="43"/>
      <c r="X518" s="43"/>
      <c r="Y518" s="43"/>
      <c r="Z518" s="43"/>
      <c r="AA518" s="43"/>
      <c r="AB518" s="43"/>
      <c r="AC518" s="43"/>
      <c r="AD518" s="43"/>
      <c r="AE518" s="43"/>
      <c r="AF518" s="43"/>
    </row>
    <row r="519" spans="1:32" ht="15">
      <c r="A519" s="43"/>
      <c r="B519" s="43"/>
      <c r="C519" s="43"/>
      <c r="D519" s="43"/>
      <c r="E519" s="43"/>
      <c r="F519" s="43"/>
      <c r="G519" s="43"/>
      <c r="H519" s="203"/>
      <c r="I519" s="43"/>
      <c r="J519" s="43"/>
      <c r="K519" s="43"/>
      <c r="L519" s="43"/>
      <c r="M519" s="44"/>
      <c r="N519" s="43"/>
      <c r="O519" s="43"/>
      <c r="P519" s="43"/>
      <c r="Q519" s="43"/>
      <c r="R519" s="43"/>
      <c r="S519" s="43"/>
      <c r="T519" s="43"/>
      <c r="U519" s="43"/>
      <c r="V519" s="43"/>
      <c r="W519" s="43"/>
      <c r="X519" s="43"/>
      <c r="Y519" s="43"/>
      <c r="Z519" s="43"/>
      <c r="AA519" s="43"/>
      <c r="AB519" s="43"/>
      <c r="AC519" s="43"/>
      <c r="AD519" s="43"/>
      <c r="AE519" s="43"/>
      <c r="AF519" s="43"/>
    </row>
    <row r="520" spans="1:32" ht="15">
      <c r="A520" s="43"/>
      <c r="B520" s="43"/>
      <c r="C520" s="43"/>
      <c r="D520" s="43"/>
      <c r="E520" s="43"/>
      <c r="F520" s="43"/>
      <c r="G520" s="43"/>
      <c r="H520" s="203"/>
      <c r="I520" s="43"/>
      <c r="J520" s="43"/>
      <c r="K520" s="43"/>
      <c r="L520" s="43"/>
      <c r="M520" s="44"/>
      <c r="N520" s="43"/>
      <c r="O520" s="43"/>
      <c r="P520" s="43"/>
      <c r="Q520" s="43"/>
      <c r="R520" s="43"/>
      <c r="S520" s="43"/>
      <c r="T520" s="43"/>
      <c r="U520" s="43"/>
      <c r="V520" s="43"/>
      <c r="W520" s="43"/>
      <c r="X520" s="43"/>
      <c r="Y520" s="43"/>
      <c r="Z520" s="43"/>
      <c r="AA520" s="43"/>
      <c r="AB520" s="43"/>
      <c r="AC520" s="43"/>
      <c r="AD520" s="43"/>
      <c r="AE520" s="43"/>
      <c r="AF520" s="43"/>
    </row>
    <row r="521" spans="1:32" ht="15">
      <c r="A521" s="43"/>
      <c r="B521" s="43"/>
      <c r="C521" s="43"/>
      <c r="D521" s="43"/>
      <c r="E521" s="43"/>
      <c r="F521" s="43"/>
      <c r="G521" s="43"/>
      <c r="H521" s="203"/>
      <c r="I521" s="43"/>
      <c r="J521" s="43"/>
      <c r="K521" s="43"/>
      <c r="L521" s="43"/>
      <c r="M521" s="44"/>
      <c r="N521" s="43"/>
      <c r="O521" s="43"/>
      <c r="P521" s="43"/>
      <c r="Q521" s="43"/>
      <c r="R521" s="43"/>
      <c r="S521" s="43"/>
      <c r="T521" s="43"/>
      <c r="U521" s="43"/>
      <c r="V521" s="43"/>
      <c r="W521" s="43"/>
      <c r="X521" s="43"/>
      <c r="Y521" s="43"/>
      <c r="Z521" s="43"/>
      <c r="AA521" s="43"/>
      <c r="AB521" s="43"/>
      <c r="AC521" s="43"/>
      <c r="AD521" s="43"/>
      <c r="AE521" s="43"/>
      <c r="AF521" s="43"/>
    </row>
    <row r="522" spans="1:32" ht="15">
      <c r="A522" s="43"/>
      <c r="B522" s="43"/>
      <c r="C522" s="43"/>
      <c r="D522" s="43"/>
      <c r="E522" s="43"/>
      <c r="F522" s="43"/>
      <c r="G522" s="43"/>
      <c r="H522" s="203"/>
      <c r="I522" s="43"/>
      <c r="J522" s="43"/>
      <c r="K522" s="43"/>
      <c r="L522" s="43"/>
      <c r="M522" s="44"/>
      <c r="N522" s="43"/>
      <c r="O522" s="43"/>
      <c r="P522" s="43"/>
      <c r="Q522" s="43"/>
      <c r="R522" s="43"/>
      <c r="S522" s="43"/>
      <c r="T522" s="43"/>
      <c r="U522" s="43"/>
      <c r="V522" s="43"/>
      <c r="W522" s="43"/>
      <c r="X522" s="43"/>
      <c r="Y522" s="43"/>
      <c r="Z522" s="43"/>
      <c r="AA522" s="43"/>
      <c r="AB522" s="43"/>
      <c r="AC522" s="43"/>
      <c r="AD522" s="43"/>
      <c r="AE522" s="43"/>
      <c r="AF522" s="43"/>
    </row>
    <row r="523" spans="1:32" ht="15">
      <c r="A523" s="43"/>
      <c r="B523" s="43"/>
      <c r="C523" s="43"/>
      <c r="D523" s="43"/>
      <c r="E523" s="43"/>
      <c r="F523" s="43"/>
      <c r="G523" s="43"/>
      <c r="H523" s="203"/>
      <c r="I523" s="43"/>
      <c r="J523" s="43"/>
      <c r="K523" s="43"/>
      <c r="L523" s="43"/>
      <c r="M523" s="44"/>
      <c r="N523" s="43"/>
      <c r="O523" s="43"/>
      <c r="P523" s="43"/>
      <c r="Q523" s="43"/>
      <c r="R523" s="43"/>
      <c r="S523" s="43"/>
      <c r="T523" s="43"/>
      <c r="U523" s="43"/>
      <c r="V523" s="43"/>
      <c r="W523" s="43"/>
      <c r="X523" s="43"/>
      <c r="Y523" s="43"/>
      <c r="Z523" s="43"/>
      <c r="AA523" s="43"/>
      <c r="AB523" s="43"/>
      <c r="AC523" s="43"/>
      <c r="AD523" s="43"/>
      <c r="AE523" s="43"/>
      <c r="AF523" s="43"/>
    </row>
    <row r="524" spans="1:32" ht="15">
      <c r="A524" s="43"/>
      <c r="B524" s="43"/>
      <c r="C524" s="43"/>
      <c r="D524" s="43"/>
      <c r="E524" s="43"/>
      <c r="F524" s="43"/>
      <c r="G524" s="43"/>
      <c r="H524" s="203"/>
      <c r="I524" s="43"/>
      <c r="J524" s="43"/>
      <c r="K524" s="43"/>
      <c r="L524" s="43"/>
      <c r="M524" s="44"/>
      <c r="N524" s="43"/>
      <c r="O524" s="43"/>
      <c r="P524" s="43"/>
      <c r="Q524" s="43"/>
      <c r="R524" s="43"/>
      <c r="S524" s="43"/>
      <c r="T524" s="43"/>
      <c r="U524" s="43"/>
      <c r="V524" s="43"/>
      <c r="W524" s="43"/>
      <c r="X524" s="43"/>
      <c r="Y524" s="43"/>
      <c r="Z524" s="43"/>
      <c r="AA524" s="43"/>
      <c r="AB524" s="43"/>
      <c r="AC524" s="43"/>
      <c r="AD524" s="43"/>
      <c r="AE524" s="43"/>
      <c r="AF524" s="43"/>
    </row>
    <row r="525" spans="1:32" ht="15">
      <c r="A525" s="43"/>
      <c r="B525" s="43"/>
      <c r="C525" s="43"/>
      <c r="D525" s="43"/>
      <c r="E525" s="43"/>
      <c r="F525" s="43"/>
      <c r="G525" s="43"/>
      <c r="H525" s="203"/>
      <c r="I525" s="43"/>
      <c r="J525" s="43"/>
      <c r="K525" s="43"/>
      <c r="L525" s="43"/>
      <c r="M525" s="44"/>
      <c r="N525" s="43"/>
      <c r="O525" s="43"/>
      <c r="P525" s="43"/>
      <c r="Q525" s="43"/>
      <c r="R525" s="43"/>
      <c r="S525" s="43"/>
      <c r="T525" s="43"/>
      <c r="U525" s="43"/>
      <c r="V525" s="43"/>
      <c r="W525" s="43"/>
      <c r="X525" s="43"/>
      <c r="Y525" s="43"/>
      <c r="Z525" s="43"/>
      <c r="AA525" s="43"/>
      <c r="AB525" s="43"/>
      <c r="AC525" s="43"/>
      <c r="AD525" s="43"/>
      <c r="AE525" s="43"/>
      <c r="AF525" s="43"/>
    </row>
    <row r="526" spans="1:32" ht="15">
      <c r="A526" s="43"/>
      <c r="B526" s="43"/>
      <c r="C526" s="43"/>
      <c r="D526" s="43"/>
      <c r="E526" s="43"/>
      <c r="F526" s="43"/>
      <c r="G526" s="43"/>
      <c r="H526" s="203"/>
      <c r="I526" s="43"/>
      <c r="J526" s="43"/>
      <c r="K526" s="43"/>
      <c r="L526" s="43"/>
      <c r="M526" s="44"/>
      <c r="N526" s="43"/>
      <c r="O526" s="43"/>
      <c r="P526" s="43"/>
      <c r="Q526" s="43"/>
      <c r="R526" s="43"/>
      <c r="S526" s="43"/>
      <c r="T526" s="43"/>
      <c r="U526" s="43"/>
      <c r="V526" s="43"/>
      <c r="W526" s="43"/>
      <c r="X526" s="43"/>
      <c r="Y526" s="43"/>
      <c r="Z526" s="43"/>
      <c r="AA526" s="43"/>
      <c r="AB526" s="43"/>
      <c r="AC526" s="43"/>
      <c r="AD526" s="43"/>
      <c r="AE526" s="43"/>
      <c r="AF526" s="43"/>
    </row>
    <row r="527" spans="1:32" ht="15">
      <c r="A527" s="43"/>
      <c r="B527" s="43"/>
      <c r="C527" s="43"/>
      <c r="D527" s="43"/>
      <c r="E527" s="43"/>
      <c r="F527" s="43"/>
      <c r="G527" s="43"/>
      <c r="H527" s="203"/>
      <c r="I527" s="43"/>
      <c r="J527" s="43"/>
      <c r="K527" s="43"/>
      <c r="L527" s="43"/>
      <c r="M527" s="44"/>
      <c r="N527" s="43"/>
      <c r="O527" s="43"/>
      <c r="P527" s="43"/>
      <c r="Q527" s="43"/>
      <c r="R527" s="43"/>
      <c r="S527" s="43"/>
      <c r="T527" s="43"/>
      <c r="U527" s="43"/>
      <c r="V527" s="43"/>
      <c r="W527" s="43"/>
      <c r="X527" s="43"/>
      <c r="Y527" s="43"/>
      <c r="Z527" s="43"/>
      <c r="AA527" s="43"/>
      <c r="AB527" s="43"/>
      <c r="AC527" s="43"/>
      <c r="AD527" s="43"/>
      <c r="AE527" s="43"/>
      <c r="AF527" s="43"/>
    </row>
    <row r="528" spans="1:32" ht="15">
      <c r="A528" s="43"/>
      <c r="B528" s="43"/>
      <c r="C528" s="43"/>
      <c r="D528" s="43"/>
      <c r="E528" s="43"/>
      <c r="F528" s="43"/>
      <c r="G528" s="43"/>
      <c r="H528" s="203"/>
      <c r="I528" s="43"/>
      <c r="J528" s="43"/>
      <c r="K528" s="43"/>
      <c r="L528" s="43"/>
      <c r="M528" s="44"/>
      <c r="N528" s="43"/>
      <c r="O528" s="43"/>
      <c r="P528" s="43"/>
      <c r="Q528" s="43"/>
      <c r="R528" s="43"/>
      <c r="S528" s="43"/>
      <c r="T528" s="43"/>
      <c r="U528" s="43"/>
      <c r="V528" s="43"/>
      <c r="W528" s="43"/>
      <c r="X528" s="43"/>
      <c r="Y528" s="43"/>
      <c r="Z528" s="43"/>
      <c r="AA528" s="43"/>
      <c r="AB528" s="43"/>
      <c r="AC528" s="43"/>
      <c r="AD528" s="43"/>
      <c r="AE528" s="43"/>
      <c r="AF528" s="43"/>
    </row>
    <row r="529" spans="1:32" ht="15">
      <c r="A529" s="43"/>
      <c r="B529" s="43"/>
      <c r="C529" s="43"/>
      <c r="D529" s="43"/>
      <c r="E529" s="43"/>
      <c r="F529" s="43"/>
      <c r="G529" s="43"/>
      <c r="H529" s="203"/>
      <c r="I529" s="43"/>
      <c r="J529" s="43"/>
      <c r="K529" s="43"/>
      <c r="L529" s="43"/>
      <c r="M529" s="44"/>
      <c r="N529" s="43"/>
      <c r="O529" s="43"/>
      <c r="P529" s="43"/>
      <c r="Q529" s="43"/>
      <c r="R529" s="43"/>
      <c r="S529" s="43"/>
      <c r="T529" s="43"/>
      <c r="U529" s="43"/>
      <c r="V529" s="43"/>
      <c r="W529" s="43"/>
      <c r="X529" s="43"/>
      <c r="Y529" s="43"/>
      <c r="Z529" s="43"/>
      <c r="AA529" s="43"/>
      <c r="AB529" s="43"/>
      <c r="AC529" s="43"/>
      <c r="AD529" s="43"/>
      <c r="AE529" s="43"/>
      <c r="AF529" s="43"/>
    </row>
    <row r="530" spans="1:32" ht="15">
      <c r="A530" s="43"/>
      <c r="B530" s="43"/>
      <c r="C530" s="43"/>
      <c r="D530" s="43"/>
      <c r="E530" s="43"/>
      <c r="F530" s="43"/>
      <c r="G530" s="43"/>
      <c r="H530" s="203"/>
      <c r="I530" s="43"/>
      <c r="J530" s="43"/>
      <c r="K530" s="43"/>
      <c r="L530" s="43"/>
      <c r="M530" s="44"/>
      <c r="N530" s="43"/>
      <c r="O530" s="43"/>
      <c r="P530" s="43"/>
      <c r="Q530" s="43"/>
      <c r="R530" s="43"/>
      <c r="S530" s="43"/>
      <c r="T530" s="43"/>
      <c r="U530" s="43"/>
      <c r="V530" s="43"/>
      <c r="W530" s="43"/>
      <c r="X530" s="43"/>
      <c r="Y530" s="43"/>
      <c r="Z530" s="43"/>
      <c r="AA530" s="43"/>
      <c r="AB530" s="43"/>
      <c r="AC530" s="43"/>
      <c r="AD530" s="43"/>
      <c r="AE530" s="43"/>
      <c r="AF530" s="43"/>
    </row>
    <row r="531" spans="1:32" ht="15">
      <c r="A531" s="43"/>
      <c r="B531" s="43"/>
      <c r="C531" s="43"/>
      <c r="D531" s="43"/>
      <c r="E531" s="43"/>
      <c r="F531" s="43"/>
      <c r="G531" s="43"/>
      <c r="H531" s="203"/>
      <c r="I531" s="43"/>
      <c r="J531" s="43"/>
      <c r="K531" s="43"/>
      <c r="L531" s="43"/>
      <c r="M531" s="44"/>
      <c r="N531" s="43"/>
      <c r="O531" s="43"/>
      <c r="P531" s="43"/>
      <c r="Q531" s="43"/>
      <c r="R531" s="43"/>
      <c r="S531" s="43"/>
      <c r="T531" s="43"/>
      <c r="U531" s="43"/>
      <c r="V531" s="43"/>
      <c r="W531" s="43"/>
      <c r="X531" s="43"/>
      <c r="Y531" s="43"/>
      <c r="Z531" s="43"/>
      <c r="AA531" s="43"/>
      <c r="AB531" s="43"/>
      <c r="AC531" s="43"/>
      <c r="AD531" s="43"/>
      <c r="AE531" s="43"/>
      <c r="AF531" s="43"/>
    </row>
    <row r="532" spans="1:32" ht="15">
      <c r="A532" s="43"/>
      <c r="B532" s="43"/>
      <c r="C532" s="43"/>
      <c r="D532" s="43"/>
      <c r="E532" s="43"/>
      <c r="F532" s="43"/>
      <c r="G532" s="43"/>
      <c r="H532" s="203"/>
      <c r="I532" s="43"/>
      <c r="J532" s="43"/>
      <c r="K532" s="43"/>
      <c r="L532" s="43"/>
      <c r="M532" s="44"/>
      <c r="N532" s="43"/>
      <c r="O532" s="43"/>
      <c r="P532" s="43"/>
      <c r="Q532" s="43"/>
      <c r="R532" s="43"/>
      <c r="S532" s="43"/>
      <c r="T532" s="43"/>
      <c r="U532" s="43"/>
      <c r="V532" s="43"/>
      <c r="W532" s="43"/>
      <c r="X532" s="43"/>
      <c r="Y532" s="43"/>
      <c r="Z532" s="43"/>
      <c r="AA532" s="43"/>
      <c r="AB532" s="43"/>
      <c r="AC532" s="43"/>
      <c r="AD532" s="43"/>
      <c r="AE532" s="43"/>
      <c r="AF532" s="43"/>
    </row>
    <row r="533" spans="1:32" ht="15">
      <c r="A533" s="43"/>
      <c r="B533" s="43"/>
      <c r="C533" s="43"/>
      <c r="D533" s="43"/>
      <c r="E533" s="43"/>
      <c r="F533" s="43"/>
      <c r="G533" s="43"/>
      <c r="H533" s="203"/>
      <c r="I533" s="43"/>
      <c r="J533" s="43"/>
      <c r="K533" s="43"/>
      <c r="L533" s="43"/>
      <c r="M533" s="44"/>
      <c r="N533" s="43"/>
      <c r="O533" s="43"/>
      <c r="P533" s="43"/>
      <c r="Q533" s="43"/>
      <c r="R533" s="43"/>
      <c r="S533" s="43"/>
      <c r="T533" s="43"/>
      <c r="U533" s="43"/>
      <c r="V533" s="43"/>
      <c r="W533" s="43"/>
      <c r="X533" s="43"/>
      <c r="Y533" s="43"/>
      <c r="Z533" s="43"/>
      <c r="AA533" s="43"/>
      <c r="AB533" s="43"/>
      <c r="AC533" s="43"/>
      <c r="AD533" s="43"/>
      <c r="AE533" s="43"/>
      <c r="AF533" s="43"/>
    </row>
    <row r="534" spans="1:32" ht="15">
      <c r="A534" s="43"/>
      <c r="B534" s="43"/>
      <c r="C534" s="43"/>
      <c r="D534" s="43"/>
      <c r="E534" s="43"/>
      <c r="F534" s="43"/>
      <c r="G534" s="43"/>
      <c r="H534" s="203"/>
      <c r="I534" s="43"/>
      <c r="J534" s="43"/>
      <c r="K534" s="43"/>
      <c r="L534" s="43"/>
      <c r="M534" s="44"/>
      <c r="N534" s="43"/>
      <c r="O534" s="43"/>
      <c r="P534" s="43"/>
      <c r="Q534" s="43"/>
      <c r="R534" s="43"/>
      <c r="S534" s="43"/>
      <c r="T534" s="43"/>
      <c r="U534" s="43"/>
      <c r="V534" s="43"/>
      <c r="W534" s="43"/>
      <c r="X534" s="43"/>
      <c r="Y534" s="43"/>
      <c r="Z534" s="43"/>
      <c r="AA534" s="43"/>
      <c r="AB534" s="43"/>
      <c r="AC534" s="43"/>
      <c r="AD534" s="43"/>
      <c r="AE534" s="43"/>
      <c r="AF534" s="43"/>
    </row>
    <row r="535" spans="1:32" ht="15">
      <c r="A535" s="43"/>
      <c r="B535" s="43"/>
      <c r="C535" s="43"/>
      <c r="D535" s="43"/>
      <c r="E535" s="43"/>
      <c r="F535" s="43"/>
      <c r="G535" s="43"/>
      <c r="H535" s="203"/>
      <c r="I535" s="43"/>
      <c r="J535" s="43"/>
      <c r="K535" s="43"/>
      <c r="L535" s="43"/>
      <c r="M535" s="44"/>
      <c r="N535" s="43"/>
      <c r="O535" s="43"/>
      <c r="P535" s="43"/>
      <c r="Q535" s="43"/>
      <c r="R535" s="43"/>
      <c r="S535" s="43"/>
      <c r="T535" s="43"/>
      <c r="U535" s="43"/>
      <c r="V535" s="43"/>
      <c r="W535" s="43"/>
      <c r="X535" s="43"/>
      <c r="Y535" s="43"/>
      <c r="Z535" s="43"/>
      <c r="AA535" s="43"/>
      <c r="AB535" s="43"/>
      <c r="AC535" s="43"/>
      <c r="AD535" s="43"/>
      <c r="AE535" s="43"/>
      <c r="AF535" s="43"/>
    </row>
    <row r="536" spans="1:32" ht="15">
      <c r="A536" s="43"/>
      <c r="B536" s="43"/>
      <c r="C536" s="43"/>
      <c r="D536" s="43"/>
      <c r="E536" s="43"/>
      <c r="F536" s="43"/>
      <c r="G536" s="43"/>
      <c r="H536" s="203"/>
      <c r="I536" s="43"/>
      <c r="J536" s="43"/>
      <c r="K536" s="43"/>
      <c r="L536" s="43"/>
      <c r="M536" s="44"/>
      <c r="N536" s="43"/>
      <c r="O536" s="43"/>
      <c r="P536" s="43"/>
      <c r="Q536" s="43"/>
      <c r="R536" s="43"/>
      <c r="S536" s="43"/>
      <c r="T536" s="43"/>
      <c r="U536" s="43"/>
      <c r="V536" s="43"/>
      <c r="W536" s="43"/>
      <c r="X536" s="43"/>
      <c r="Y536" s="43"/>
      <c r="Z536" s="43"/>
      <c r="AA536" s="43"/>
      <c r="AB536" s="43"/>
      <c r="AC536" s="43"/>
      <c r="AD536" s="43"/>
      <c r="AE536" s="43"/>
      <c r="AF536" s="43"/>
    </row>
    <row r="537" spans="1:32" ht="15">
      <c r="A537" s="43"/>
      <c r="B537" s="43"/>
      <c r="C537" s="43"/>
      <c r="D537" s="43"/>
      <c r="E537" s="43"/>
      <c r="F537" s="43"/>
      <c r="G537" s="43"/>
      <c r="H537" s="203"/>
      <c r="I537" s="43"/>
      <c r="J537" s="43"/>
      <c r="K537" s="43"/>
      <c r="L537" s="43"/>
      <c r="M537" s="44"/>
      <c r="N537" s="43"/>
      <c r="O537" s="43"/>
      <c r="P537" s="43"/>
      <c r="Q537" s="43"/>
      <c r="R537" s="43"/>
      <c r="S537" s="43"/>
      <c r="T537" s="43"/>
      <c r="U537" s="43"/>
      <c r="V537" s="43"/>
      <c r="W537" s="43"/>
      <c r="X537" s="43"/>
      <c r="Y537" s="43"/>
      <c r="Z537" s="43"/>
      <c r="AA537" s="43"/>
      <c r="AB537" s="43"/>
      <c r="AC537" s="43"/>
      <c r="AD537" s="43"/>
      <c r="AE537" s="43"/>
      <c r="AF537" s="43"/>
    </row>
    <row r="538" spans="1:32" ht="15">
      <c r="A538" s="43"/>
      <c r="B538" s="43"/>
      <c r="C538" s="43"/>
      <c r="D538" s="43"/>
      <c r="E538" s="43"/>
      <c r="F538" s="43"/>
      <c r="G538" s="43"/>
      <c r="H538" s="203"/>
      <c r="I538" s="43"/>
      <c r="J538" s="43"/>
      <c r="K538" s="43"/>
      <c r="L538" s="43"/>
      <c r="M538" s="44"/>
      <c r="N538" s="43"/>
      <c r="O538" s="43"/>
      <c r="P538" s="43"/>
      <c r="Q538" s="43"/>
      <c r="R538" s="43"/>
      <c r="S538" s="43"/>
      <c r="T538" s="43"/>
      <c r="U538" s="43"/>
      <c r="V538" s="43"/>
      <c r="W538" s="43"/>
      <c r="X538" s="43"/>
      <c r="Y538" s="43"/>
      <c r="Z538" s="43"/>
      <c r="AA538" s="43"/>
      <c r="AB538" s="43"/>
      <c r="AC538" s="43"/>
      <c r="AD538" s="43"/>
      <c r="AE538" s="43"/>
      <c r="AF538" s="43"/>
    </row>
    <row r="539" spans="1:32" ht="15">
      <c r="A539" s="43"/>
      <c r="B539" s="43"/>
      <c r="C539" s="43"/>
      <c r="D539" s="43"/>
      <c r="E539" s="43"/>
      <c r="F539" s="43"/>
      <c r="G539" s="43"/>
      <c r="H539" s="203"/>
      <c r="I539" s="43"/>
      <c r="J539" s="43"/>
      <c r="K539" s="43"/>
      <c r="L539" s="43"/>
      <c r="M539" s="44"/>
      <c r="N539" s="43"/>
      <c r="O539" s="43"/>
      <c r="P539" s="43"/>
      <c r="Q539" s="43"/>
      <c r="R539" s="43"/>
      <c r="S539" s="43"/>
      <c r="T539" s="43"/>
      <c r="U539" s="43"/>
      <c r="V539" s="43"/>
      <c r="W539" s="43"/>
      <c r="X539" s="43"/>
      <c r="Y539" s="43"/>
      <c r="Z539" s="43"/>
      <c r="AA539" s="43"/>
      <c r="AB539" s="43"/>
      <c r="AC539" s="43"/>
      <c r="AD539" s="43"/>
      <c r="AE539" s="43"/>
      <c r="AF539" s="43"/>
    </row>
    <row r="540" spans="1:32" ht="15">
      <c r="A540" s="43"/>
      <c r="B540" s="43"/>
      <c r="C540" s="43"/>
      <c r="D540" s="43"/>
      <c r="E540" s="43"/>
      <c r="F540" s="43"/>
      <c r="G540" s="43"/>
      <c r="H540" s="203"/>
      <c r="I540" s="43"/>
      <c r="J540" s="43"/>
      <c r="K540" s="43"/>
      <c r="L540" s="43"/>
      <c r="M540" s="44"/>
      <c r="N540" s="43"/>
      <c r="O540" s="43"/>
      <c r="P540" s="43"/>
      <c r="Q540" s="43"/>
      <c r="R540" s="43"/>
      <c r="S540" s="43"/>
      <c r="T540" s="43"/>
      <c r="U540" s="43"/>
      <c r="V540" s="43"/>
      <c r="W540" s="43"/>
      <c r="X540" s="43"/>
      <c r="Y540" s="43"/>
      <c r="Z540" s="43"/>
      <c r="AA540" s="43"/>
      <c r="AB540" s="43"/>
      <c r="AC540" s="43"/>
      <c r="AD540" s="43"/>
      <c r="AE540" s="43"/>
      <c r="AF540" s="43"/>
    </row>
    <row r="541" spans="1:32" ht="15">
      <c r="A541" s="43"/>
      <c r="B541" s="43"/>
      <c r="C541" s="43"/>
      <c r="D541" s="43"/>
      <c r="E541" s="43"/>
      <c r="F541" s="43"/>
      <c r="G541" s="43"/>
      <c r="H541" s="203"/>
      <c r="I541" s="43"/>
      <c r="J541" s="43"/>
      <c r="K541" s="43"/>
      <c r="L541" s="43"/>
      <c r="M541" s="44"/>
      <c r="N541" s="43"/>
      <c r="O541" s="43"/>
      <c r="P541" s="43"/>
      <c r="Q541" s="43"/>
      <c r="R541" s="43"/>
      <c r="S541" s="43"/>
      <c r="T541" s="43"/>
      <c r="U541" s="43"/>
      <c r="V541" s="43"/>
      <c r="W541" s="43"/>
      <c r="X541" s="43"/>
      <c r="Y541" s="43"/>
      <c r="Z541" s="43"/>
      <c r="AA541" s="43"/>
      <c r="AB541" s="43"/>
      <c r="AC541" s="43"/>
      <c r="AD541" s="43"/>
      <c r="AE541" s="43"/>
      <c r="AF541" s="43"/>
    </row>
    <row r="542" spans="1:32" ht="15">
      <c r="A542" s="43"/>
      <c r="B542" s="43"/>
      <c r="C542" s="43"/>
      <c r="D542" s="43"/>
      <c r="E542" s="43"/>
      <c r="F542" s="43"/>
      <c r="G542" s="43"/>
      <c r="H542" s="203"/>
      <c r="I542" s="43"/>
      <c r="J542" s="43"/>
      <c r="K542" s="43"/>
      <c r="L542" s="43"/>
      <c r="M542" s="44"/>
      <c r="N542" s="43"/>
      <c r="O542" s="43"/>
      <c r="P542" s="43"/>
      <c r="Q542" s="43"/>
      <c r="R542" s="43"/>
      <c r="S542" s="43"/>
      <c r="T542" s="43"/>
      <c r="U542" s="43"/>
      <c r="V542" s="43"/>
      <c r="W542" s="43"/>
      <c r="X542" s="43"/>
      <c r="Y542" s="43"/>
      <c r="Z542" s="43"/>
      <c r="AA542" s="43"/>
      <c r="AB542" s="43"/>
      <c r="AC542" s="43"/>
      <c r="AD542" s="43"/>
      <c r="AE542" s="43"/>
      <c r="AF542" s="43"/>
    </row>
    <row r="543" spans="1:32" ht="15">
      <c r="A543" s="43"/>
      <c r="B543" s="43"/>
      <c r="C543" s="43"/>
      <c r="D543" s="43"/>
      <c r="E543" s="43"/>
      <c r="F543" s="43"/>
      <c r="G543" s="43"/>
      <c r="H543" s="203"/>
      <c r="I543" s="43"/>
      <c r="J543" s="43"/>
      <c r="K543" s="43"/>
      <c r="L543" s="43"/>
      <c r="M543" s="44"/>
      <c r="N543" s="43"/>
      <c r="O543" s="43"/>
      <c r="P543" s="43"/>
      <c r="Q543" s="43"/>
      <c r="R543" s="43"/>
      <c r="S543" s="43"/>
      <c r="T543" s="43"/>
      <c r="U543" s="43"/>
      <c r="V543" s="43"/>
      <c r="W543" s="43"/>
      <c r="X543" s="43"/>
      <c r="Y543" s="43"/>
      <c r="Z543" s="43"/>
      <c r="AA543" s="43"/>
      <c r="AB543" s="43"/>
      <c r="AC543" s="43"/>
      <c r="AD543" s="43"/>
      <c r="AE543" s="43"/>
      <c r="AF543" s="43"/>
    </row>
    <row r="544" spans="1:32" ht="15">
      <c r="A544" s="43"/>
      <c r="B544" s="43"/>
      <c r="C544" s="43"/>
      <c r="D544" s="43"/>
      <c r="E544" s="43"/>
      <c r="F544" s="43"/>
      <c r="G544" s="43"/>
      <c r="H544" s="203"/>
      <c r="I544" s="43"/>
      <c r="J544" s="43"/>
      <c r="K544" s="43"/>
      <c r="L544" s="43"/>
      <c r="M544" s="44"/>
      <c r="N544" s="43"/>
      <c r="O544" s="43"/>
      <c r="P544" s="43"/>
      <c r="Q544" s="43"/>
      <c r="R544" s="43"/>
      <c r="S544" s="43"/>
      <c r="T544" s="43"/>
      <c r="U544" s="43"/>
      <c r="V544" s="43"/>
      <c r="W544" s="43"/>
      <c r="X544" s="43"/>
      <c r="Y544" s="43"/>
      <c r="Z544" s="43"/>
      <c r="AA544" s="43"/>
      <c r="AB544" s="43"/>
      <c r="AC544" s="43"/>
      <c r="AD544" s="43"/>
      <c r="AE544" s="43"/>
      <c r="AF544" s="43"/>
    </row>
    <row r="545" spans="1:32" ht="15">
      <c r="A545" s="43"/>
      <c r="B545" s="43"/>
      <c r="C545" s="43"/>
      <c r="D545" s="43"/>
      <c r="E545" s="43"/>
      <c r="F545" s="43"/>
      <c r="G545" s="43"/>
      <c r="H545" s="203"/>
      <c r="I545" s="43"/>
      <c r="J545" s="43"/>
      <c r="K545" s="43"/>
      <c r="L545" s="43"/>
      <c r="M545" s="44"/>
      <c r="N545" s="43"/>
      <c r="O545" s="43"/>
      <c r="P545" s="43"/>
      <c r="Q545" s="43"/>
      <c r="R545" s="43"/>
      <c r="S545" s="43"/>
      <c r="T545" s="43"/>
      <c r="U545" s="43"/>
      <c r="V545" s="43"/>
      <c r="W545" s="43"/>
      <c r="X545" s="43"/>
      <c r="Y545" s="43"/>
      <c r="Z545" s="43"/>
      <c r="AA545" s="43"/>
      <c r="AB545" s="43"/>
      <c r="AC545" s="43"/>
      <c r="AD545" s="43"/>
      <c r="AE545" s="43"/>
      <c r="AF545" s="43"/>
    </row>
    <row r="546" spans="1:32" ht="15">
      <c r="A546" s="43"/>
      <c r="B546" s="43"/>
      <c r="C546" s="43"/>
      <c r="D546" s="43"/>
      <c r="E546" s="43"/>
      <c r="F546" s="43"/>
      <c r="G546" s="43"/>
      <c r="H546" s="203"/>
      <c r="I546" s="43"/>
      <c r="J546" s="43"/>
      <c r="K546" s="43"/>
      <c r="L546" s="43"/>
      <c r="M546" s="44"/>
      <c r="N546" s="43"/>
      <c r="O546" s="43"/>
      <c r="P546" s="43"/>
      <c r="Q546" s="43"/>
      <c r="R546" s="43"/>
      <c r="S546" s="43"/>
      <c r="T546" s="43"/>
      <c r="U546" s="43"/>
      <c r="V546" s="43"/>
      <c r="W546" s="43"/>
      <c r="X546" s="43"/>
      <c r="Y546" s="43"/>
      <c r="Z546" s="43"/>
      <c r="AA546" s="43"/>
      <c r="AB546" s="43"/>
      <c r="AC546" s="43"/>
      <c r="AD546" s="43"/>
      <c r="AE546" s="43"/>
      <c r="AF546" s="43"/>
    </row>
    <row r="547" spans="1:32" ht="15">
      <c r="A547" s="43"/>
      <c r="B547" s="43"/>
      <c r="C547" s="43"/>
      <c r="D547" s="43"/>
      <c r="E547" s="43"/>
      <c r="F547" s="43"/>
      <c r="G547" s="43"/>
      <c r="H547" s="203"/>
      <c r="I547" s="43"/>
      <c r="J547" s="43"/>
      <c r="K547" s="43"/>
      <c r="L547" s="43"/>
      <c r="M547" s="44"/>
      <c r="N547" s="43"/>
      <c r="O547" s="43"/>
      <c r="P547" s="43"/>
      <c r="Q547" s="43"/>
      <c r="R547" s="43"/>
      <c r="S547" s="43"/>
      <c r="T547" s="43"/>
      <c r="U547" s="43"/>
      <c r="V547" s="43"/>
      <c r="W547" s="43"/>
      <c r="X547" s="43"/>
      <c r="Y547" s="43"/>
      <c r="Z547" s="43"/>
      <c r="AA547" s="43"/>
      <c r="AB547" s="43"/>
      <c r="AC547" s="43"/>
      <c r="AD547" s="43"/>
      <c r="AE547" s="43"/>
      <c r="AF547" s="43"/>
    </row>
    <row r="548" spans="1:32" ht="15">
      <c r="A548" s="43"/>
      <c r="B548" s="43"/>
      <c r="C548" s="43"/>
      <c r="D548" s="43"/>
      <c r="E548" s="43"/>
      <c r="F548" s="43"/>
      <c r="G548" s="43"/>
      <c r="H548" s="203"/>
      <c r="I548" s="43"/>
      <c r="J548" s="43"/>
      <c r="K548" s="43"/>
      <c r="L548" s="43"/>
      <c r="M548" s="44"/>
      <c r="N548" s="43"/>
      <c r="O548" s="43"/>
      <c r="P548" s="43"/>
      <c r="Q548" s="43"/>
      <c r="R548" s="43"/>
      <c r="S548" s="43"/>
      <c r="T548" s="43"/>
      <c r="U548" s="43"/>
      <c r="V548" s="43"/>
      <c r="W548" s="43"/>
      <c r="X548" s="43"/>
      <c r="Y548" s="43"/>
      <c r="Z548" s="43"/>
      <c r="AA548" s="43"/>
      <c r="AB548" s="43"/>
      <c r="AC548" s="43"/>
      <c r="AD548" s="43"/>
      <c r="AE548" s="43"/>
      <c r="AF548" s="43"/>
    </row>
    <row r="549" spans="1:32" ht="15">
      <c r="A549" s="43"/>
      <c r="B549" s="43"/>
      <c r="C549" s="43"/>
      <c r="D549" s="43"/>
      <c r="E549" s="43"/>
      <c r="F549" s="43"/>
      <c r="G549" s="43"/>
      <c r="H549" s="203"/>
      <c r="I549" s="43"/>
      <c r="J549" s="43"/>
      <c r="K549" s="43"/>
      <c r="L549" s="43"/>
      <c r="M549" s="44"/>
      <c r="N549" s="43"/>
      <c r="O549" s="43"/>
      <c r="P549" s="43"/>
      <c r="Q549" s="43"/>
      <c r="R549" s="43"/>
      <c r="S549" s="43"/>
      <c r="T549" s="43"/>
      <c r="U549" s="43"/>
      <c r="V549" s="43"/>
      <c r="W549" s="43"/>
      <c r="X549" s="43"/>
      <c r="Y549" s="43"/>
      <c r="Z549" s="43"/>
      <c r="AA549" s="43"/>
      <c r="AB549" s="43"/>
      <c r="AC549" s="43"/>
      <c r="AD549" s="43"/>
      <c r="AE549" s="43"/>
      <c r="AF549" s="43"/>
    </row>
    <row r="550" spans="1:32" ht="15">
      <c r="A550" s="43"/>
      <c r="B550" s="43"/>
      <c r="C550" s="43"/>
      <c r="D550" s="43"/>
      <c r="E550" s="43"/>
      <c r="F550" s="43"/>
      <c r="G550" s="43"/>
      <c r="H550" s="203"/>
      <c r="I550" s="43"/>
      <c r="J550" s="43"/>
      <c r="K550" s="43"/>
      <c r="L550" s="43"/>
      <c r="M550" s="44"/>
      <c r="N550" s="43"/>
      <c r="O550" s="43"/>
      <c r="P550" s="43"/>
      <c r="Q550" s="43"/>
      <c r="R550" s="43"/>
      <c r="S550" s="43"/>
      <c r="T550" s="43"/>
      <c r="U550" s="43"/>
      <c r="V550" s="43"/>
      <c r="W550" s="43"/>
      <c r="X550" s="43"/>
      <c r="Y550" s="43"/>
      <c r="Z550" s="43"/>
      <c r="AA550" s="43"/>
      <c r="AB550" s="43"/>
      <c r="AC550" s="43"/>
      <c r="AD550" s="43"/>
      <c r="AE550" s="43"/>
      <c r="AF550" s="43"/>
    </row>
    <row r="551" spans="1:32" ht="15">
      <c r="A551" s="43"/>
      <c r="B551" s="43"/>
      <c r="C551" s="43"/>
      <c r="D551" s="43"/>
      <c r="E551" s="43"/>
      <c r="F551" s="43"/>
      <c r="G551" s="43"/>
      <c r="H551" s="203"/>
      <c r="I551" s="43"/>
      <c r="J551" s="43"/>
      <c r="K551" s="43"/>
      <c r="L551" s="43"/>
      <c r="M551" s="44"/>
      <c r="N551" s="43"/>
      <c r="O551" s="43"/>
      <c r="P551" s="43"/>
      <c r="Q551" s="43"/>
      <c r="R551" s="43"/>
      <c r="S551" s="43"/>
      <c r="T551" s="43"/>
      <c r="U551" s="43"/>
      <c r="V551" s="43"/>
      <c r="W551" s="43"/>
      <c r="X551" s="43"/>
      <c r="Y551" s="43"/>
      <c r="Z551" s="43"/>
      <c r="AA551" s="43"/>
      <c r="AB551" s="43"/>
      <c r="AC551" s="43"/>
      <c r="AD551" s="43"/>
      <c r="AE551" s="43"/>
      <c r="AF551" s="43"/>
    </row>
    <row r="552" spans="1:32" ht="15">
      <c r="A552" s="43"/>
      <c r="B552" s="43"/>
      <c r="C552" s="43"/>
      <c r="D552" s="43"/>
      <c r="E552" s="43"/>
      <c r="F552" s="43"/>
      <c r="G552" s="43"/>
      <c r="H552" s="203"/>
      <c r="I552" s="43"/>
      <c r="J552" s="43"/>
      <c r="K552" s="43"/>
      <c r="L552" s="43"/>
      <c r="M552" s="44"/>
      <c r="N552" s="43"/>
      <c r="O552" s="43"/>
      <c r="P552" s="43"/>
      <c r="Q552" s="43"/>
      <c r="R552" s="43"/>
      <c r="S552" s="43"/>
      <c r="T552" s="43"/>
      <c r="U552" s="43"/>
      <c r="V552" s="43"/>
      <c r="W552" s="43"/>
      <c r="X552" s="43"/>
      <c r="Y552" s="43"/>
      <c r="Z552" s="43"/>
      <c r="AA552" s="43"/>
      <c r="AB552" s="43"/>
      <c r="AC552" s="43"/>
      <c r="AD552" s="43"/>
      <c r="AE552" s="43"/>
      <c r="AF552" s="43"/>
    </row>
    <row r="553" spans="1:32" ht="15">
      <c r="A553" s="43"/>
      <c r="B553" s="43"/>
      <c r="C553" s="43"/>
      <c r="D553" s="43"/>
      <c r="E553" s="43"/>
      <c r="F553" s="43"/>
      <c r="G553" s="43"/>
      <c r="H553" s="203"/>
      <c r="I553" s="43"/>
      <c r="J553" s="43"/>
      <c r="K553" s="43"/>
      <c r="L553" s="43"/>
      <c r="M553" s="44"/>
      <c r="N553" s="43"/>
      <c r="O553" s="43"/>
      <c r="P553" s="43"/>
      <c r="Q553" s="43"/>
      <c r="R553" s="43"/>
      <c r="S553" s="43"/>
      <c r="T553" s="43"/>
      <c r="U553" s="43"/>
      <c r="V553" s="43"/>
      <c r="W553" s="43"/>
      <c r="X553" s="43"/>
      <c r="Y553" s="43"/>
      <c r="Z553" s="43"/>
      <c r="AA553" s="43"/>
      <c r="AB553" s="43"/>
      <c r="AC553" s="43"/>
      <c r="AD553" s="43"/>
      <c r="AE553" s="43"/>
      <c r="AF553" s="43"/>
    </row>
    <row r="554" spans="1:32" ht="15">
      <c r="A554" s="43"/>
      <c r="B554" s="43"/>
      <c r="C554" s="43"/>
      <c r="D554" s="43"/>
      <c r="E554" s="43"/>
      <c r="F554" s="43"/>
      <c r="G554" s="43"/>
      <c r="H554" s="203"/>
      <c r="I554" s="43"/>
      <c r="J554" s="43"/>
      <c r="K554" s="43"/>
      <c r="L554" s="43"/>
      <c r="M554" s="44"/>
      <c r="N554" s="43"/>
      <c r="O554" s="43"/>
      <c r="P554" s="43"/>
      <c r="Q554" s="43"/>
      <c r="R554" s="43"/>
      <c r="S554" s="43"/>
      <c r="T554" s="43"/>
      <c r="U554" s="43"/>
      <c r="V554" s="43"/>
      <c r="W554" s="43"/>
      <c r="X554" s="43"/>
      <c r="Y554" s="43"/>
      <c r="Z554" s="43"/>
      <c r="AA554" s="43"/>
      <c r="AB554" s="43"/>
      <c r="AC554" s="43"/>
      <c r="AD554" s="43"/>
      <c r="AE554" s="43"/>
      <c r="AF554" s="43"/>
    </row>
    <row r="555" spans="1:32" ht="15">
      <c r="A555" s="43"/>
      <c r="B555" s="43"/>
      <c r="C555" s="43"/>
      <c r="D555" s="43"/>
      <c r="E555" s="43"/>
      <c r="F555" s="43"/>
      <c r="G555" s="43"/>
      <c r="H555" s="203"/>
      <c r="I555" s="43"/>
      <c r="J555" s="43"/>
      <c r="K555" s="43"/>
      <c r="L555" s="43"/>
      <c r="M555" s="44"/>
      <c r="N555" s="43"/>
      <c r="O555" s="43"/>
      <c r="P555" s="43"/>
      <c r="Q555" s="43"/>
      <c r="R555" s="43"/>
      <c r="S555" s="43"/>
      <c r="T555" s="43"/>
      <c r="U555" s="43"/>
      <c r="V555" s="43"/>
      <c r="W555" s="43"/>
      <c r="X555" s="43"/>
      <c r="Y555" s="43"/>
      <c r="Z555" s="43"/>
      <c r="AA555" s="43"/>
      <c r="AB555" s="43"/>
      <c r="AC555" s="43"/>
      <c r="AD555" s="43"/>
      <c r="AE555" s="43"/>
      <c r="AF555" s="43"/>
    </row>
    <row r="556" spans="1:32" ht="15">
      <c r="A556" s="43"/>
      <c r="B556" s="43"/>
      <c r="C556" s="43"/>
      <c r="D556" s="43"/>
      <c r="E556" s="43"/>
      <c r="F556" s="43"/>
      <c r="G556" s="43"/>
      <c r="H556" s="203"/>
      <c r="I556" s="43"/>
      <c r="J556" s="43"/>
      <c r="K556" s="43"/>
      <c r="L556" s="43"/>
      <c r="M556" s="44"/>
      <c r="N556" s="43"/>
      <c r="O556" s="43"/>
      <c r="P556" s="43"/>
      <c r="Q556" s="43"/>
      <c r="R556" s="43"/>
      <c r="S556" s="43"/>
      <c r="T556" s="43"/>
      <c r="U556" s="43"/>
      <c r="V556" s="43"/>
      <c r="W556" s="43"/>
      <c r="X556" s="43"/>
      <c r="Y556" s="43"/>
      <c r="Z556" s="43"/>
      <c r="AA556" s="43"/>
      <c r="AB556" s="43"/>
      <c r="AC556" s="43"/>
      <c r="AD556" s="43"/>
      <c r="AE556" s="43"/>
      <c r="AF556" s="43"/>
    </row>
    <row r="557" spans="1:32" ht="15">
      <c r="A557" s="43"/>
      <c r="B557" s="43"/>
      <c r="C557" s="43"/>
      <c r="D557" s="43"/>
      <c r="E557" s="43"/>
      <c r="F557" s="43"/>
      <c r="G557" s="43"/>
      <c r="H557" s="203"/>
      <c r="I557" s="43"/>
      <c r="J557" s="43"/>
      <c r="K557" s="43"/>
      <c r="L557" s="43"/>
      <c r="M557" s="44"/>
      <c r="N557" s="43"/>
      <c r="O557" s="43"/>
      <c r="P557" s="43"/>
      <c r="Q557" s="43"/>
      <c r="R557" s="43"/>
      <c r="S557" s="43"/>
      <c r="T557" s="43"/>
      <c r="U557" s="43"/>
      <c r="V557" s="43"/>
      <c r="W557" s="43"/>
      <c r="X557" s="43"/>
      <c r="Y557" s="43"/>
      <c r="Z557" s="43"/>
      <c r="AA557" s="43"/>
      <c r="AB557" s="43"/>
      <c r="AC557" s="43"/>
      <c r="AD557" s="43"/>
      <c r="AE557" s="43"/>
      <c r="AF557" s="43"/>
    </row>
    <row r="558" spans="1:32" ht="15">
      <c r="A558" s="43"/>
      <c r="B558" s="43"/>
      <c r="C558" s="43"/>
      <c r="D558" s="43"/>
      <c r="E558" s="43"/>
      <c r="F558" s="43"/>
      <c r="G558" s="43"/>
      <c r="H558" s="203"/>
      <c r="I558" s="43"/>
      <c r="J558" s="43"/>
      <c r="K558" s="43"/>
      <c r="L558" s="43"/>
      <c r="M558" s="44"/>
      <c r="N558" s="43"/>
      <c r="O558" s="43"/>
      <c r="P558" s="43"/>
      <c r="Q558" s="43"/>
      <c r="R558" s="43"/>
      <c r="S558" s="43"/>
      <c r="T558" s="43"/>
      <c r="U558" s="43"/>
      <c r="V558" s="43"/>
      <c r="W558" s="43"/>
      <c r="X558" s="43"/>
      <c r="Y558" s="43"/>
      <c r="Z558" s="43"/>
      <c r="AA558" s="43"/>
      <c r="AB558" s="43"/>
      <c r="AC558" s="43"/>
      <c r="AD558" s="43"/>
      <c r="AE558" s="43"/>
      <c r="AF558" s="43"/>
    </row>
    <row r="559" spans="1:32" ht="15">
      <c r="A559" s="43"/>
      <c r="B559" s="43"/>
      <c r="C559" s="43"/>
      <c r="D559" s="43"/>
      <c r="E559" s="43"/>
      <c r="F559" s="43"/>
      <c r="G559" s="43"/>
      <c r="H559" s="203"/>
      <c r="I559" s="43"/>
      <c r="J559" s="43"/>
      <c r="K559" s="43"/>
      <c r="L559" s="43"/>
      <c r="M559" s="44"/>
      <c r="N559" s="43"/>
      <c r="O559" s="43"/>
      <c r="P559" s="43"/>
      <c r="Q559" s="43"/>
      <c r="R559" s="43"/>
      <c r="S559" s="43"/>
      <c r="T559" s="43"/>
      <c r="U559" s="43"/>
      <c r="V559" s="43"/>
      <c r="W559" s="43"/>
      <c r="X559" s="43"/>
      <c r="Y559" s="43"/>
      <c r="Z559" s="43"/>
      <c r="AA559" s="43"/>
      <c r="AB559" s="43"/>
      <c r="AC559" s="43"/>
      <c r="AD559" s="43"/>
      <c r="AE559" s="43"/>
      <c r="AF559" s="43"/>
    </row>
    <row r="560" spans="1:32" ht="15">
      <c r="A560" s="43"/>
      <c r="B560" s="43"/>
      <c r="C560" s="43"/>
      <c r="D560" s="43"/>
      <c r="E560" s="43"/>
      <c r="F560" s="43"/>
      <c r="G560" s="43"/>
      <c r="H560" s="203"/>
      <c r="I560" s="43"/>
      <c r="J560" s="43"/>
      <c r="K560" s="43"/>
      <c r="L560" s="43"/>
      <c r="M560" s="44"/>
      <c r="N560" s="43"/>
      <c r="O560" s="43"/>
      <c r="P560" s="43"/>
      <c r="Q560" s="43"/>
      <c r="R560" s="43"/>
      <c r="S560" s="43"/>
      <c r="T560" s="43"/>
      <c r="U560" s="43"/>
      <c r="V560" s="43"/>
      <c r="W560" s="43"/>
      <c r="X560" s="43"/>
      <c r="Y560" s="43"/>
      <c r="Z560" s="43"/>
      <c r="AA560" s="43"/>
      <c r="AB560" s="43"/>
      <c r="AC560" s="43"/>
      <c r="AD560" s="43"/>
      <c r="AE560" s="43"/>
      <c r="AF560" s="43"/>
    </row>
    <row r="561" spans="1:32" ht="15">
      <c r="A561" s="43"/>
      <c r="B561" s="43"/>
      <c r="C561" s="43"/>
      <c r="D561" s="43"/>
      <c r="E561" s="43"/>
      <c r="F561" s="43"/>
      <c r="G561" s="43"/>
      <c r="H561" s="203"/>
      <c r="I561" s="43"/>
      <c r="J561" s="43"/>
      <c r="K561" s="43"/>
      <c r="L561" s="43"/>
      <c r="M561" s="44"/>
      <c r="N561" s="43"/>
      <c r="O561" s="43"/>
      <c r="P561" s="43"/>
      <c r="Q561" s="43"/>
      <c r="R561" s="43"/>
      <c r="S561" s="43"/>
      <c r="T561" s="43"/>
      <c r="U561" s="43"/>
      <c r="V561" s="43"/>
      <c r="W561" s="43"/>
      <c r="X561" s="43"/>
      <c r="Y561" s="43"/>
      <c r="Z561" s="43"/>
      <c r="AA561" s="43"/>
      <c r="AB561" s="43"/>
      <c r="AC561" s="43"/>
      <c r="AD561" s="43"/>
      <c r="AE561" s="43"/>
      <c r="AF561" s="43"/>
    </row>
    <row r="562" spans="1:32" ht="15">
      <c r="A562" s="43"/>
      <c r="B562" s="43"/>
      <c r="C562" s="43"/>
      <c r="D562" s="43"/>
      <c r="E562" s="43"/>
      <c r="F562" s="43"/>
      <c r="G562" s="43"/>
      <c r="H562" s="203"/>
      <c r="I562" s="43"/>
      <c r="J562" s="43"/>
      <c r="K562" s="43"/>
      <c r="L562" s="43"/>
      <c r="M562" s="44"/>
      <c r="N562" s="43"/>
      <c r="O562" s="43"/>
      <c r="P562" s="43"/>
      <c r="Q562" s="43"/>
      <c r="R562" s="43"/>
      <c r="S562" s="43"/>
      <c r="T562" s="43"/>
      <c r="U562" s="43"/>
      <c r="V562" s="43"/>
      <c r="W562" s="43"/>
      <c r="X562" s="43"/>
      <c r="Y562" s="43"/>
      <c r="Z562" s="43"/>
      <c r="AA562" s="43"/>
      <c r="AB562" s="43"/>
      <c r="AC562" s="43"/>
      <c r="AD562" s="43"/>
      <c r="AE562" s="43"/>
      <c r="AF562" s="43"/>
    </row>
    <row r="563" spans="1:32" ht="15">
      <c r="A563" s="43"/>
      <c r="B563" s="43"/>
      <c r="C563" s="43"/>
      <c r="D563" s="43"/>
      <c r="E563" s="43"/>
      <c r="F563" s="43"/>
      <c r="G563" s="43"/>
      <c r="H563" s="203"/>
      <c r="I563" s="43"/>
      <c r="J563" s="43"/>
      <c r="K563" s="43"/>
      <c r="L563" s="43"/>
      <c r="M563" s="44"/>
      <c r="N563" s="43"/>
      <c r="O563" s="43"/>
      <c r="P563" s="43"/>
      <c r="Q563" s="43"/>
      <c r="R563" s="43"/>
      <c r="S563" s="43"/>
      <c r="T563" s="43"/>
      <c r="U563" s="43"/>
      <c r="V563" s="43"/>
      <c r="W563" s="43"/>
      <c r="X563" s="43"/>
      <c r="Y563" s="43"/>
      <c r="Z563" s="43"/>
      <c r="AA563" s="43"/>
      <c r="AB563" s="43"/>
      <c r="AC563" s="43"/>
      <c r="AD563" s="43"/>
      <c r="AE563" s="43"/>
      <c r="AF563" s="43"/>
    </row>
    <row r="564" spans="1:32" ht="15">
      <c r="A564" s="43"/>
      <c r="B564" s="43"/>
      <c r="C564" s="43"/>
      <c r="D564" s="43"/>
      <c r="E564" s="43"/>
      <c r="F564" s="43"/>
      <c r="G564" s="43"/>
      <c r="H564" s="203"/>
      <c r="I564" s="43"/>
      <c r="J564" s="43"/>
      <c r="K564" s="43"/>
      <c r="L564" s="43"/>
      <c r="M564" s="44"/>
      <c r="N564" s="43"/>
      <c r="O564" s="43"/>
      <c r="P564" s="43"/>
      <c r="Q564" s="43"/>
      <c r="R564" s="43"/>
      <c r="S564" s="43"/>
      <c r="T564" s="43"/>
      <c r="U564" s="43"/>
      <c r="V564" s="43"/>
      <c r="W564" s="43"/>
      <c r="X564" s="43"/>
      <c r="Y564" s="43"/>
      <c r="Z564" s="43"/>
      <c r="AA564" s="43"/>
      <c r="AB564" s="43"/>
      <c r="AC564" s="43"/>
      <c r="AD564" s="43"/>
      <c r="AE564" s="43"/>
      <c r="AF564" s="43"/>
    </row>
    <row r="565" spans="1:32" ht="15">
      <c r="A565" s="43"/>
      <c r="B565" s="43"/>
      <c r="C565" s="43"/>
      <c r="D565" s="43"/>
      <c r="E565" s="43"/>
      <c r="F565" s="43"/>
      <c r="G565" s="43"/>
      <c r="H565" s="203"/>
      <c r="I565" s="43"/>
      <c r="J565" s="43"/>
      <c r="K565" s="43"/>
      <c r="L565" s="43"/>
      <c r="M565" s="44"/>
      <c r="N565" s="43"/>
      <c r="O565" s="43"/>
      <c r="P565" s="43"/>
      <c r="Q565" s="43"/>
      <c r="R565" s="43"/>
      <c r="S565" s="43"/>
      <c r="T565" s="43"/>
      <c r="U565" s="43"/>
      <c r="V565" s="43"/>
      <c r="W565" s="43"/>
      <c r="X565" s="43"/>
      <c r="Y565" s="43"/>
      <c r="Z565" s="43"/>
      <c r="AA565" s="43"/>
      <c r="AB565" s="43"/>
      <c r="AC565" s="43"/>
      <c r="AD565" s="43"/>
      <c r="AE565" s="43"/>
      <c r="AF565" s="43"/>
    </row>
    <row r="566" spans="1:32" ht="15">
      <c r="A566" s="43"/>
      <c r="B566" s="43"/>
      <c r="C566" s="43"/>
      <c r="D566" s="43"/>
      <c r="E566" s="43"/>
      <c r="F566" s="43"/>
      <c r="G566" s="43"/>
      <c r="H566" s="203"/>
      <c r="I566" s="43"/>
      <c r="J566" s="43"/>
      <c r="K566" s="43"/>
      <c r="L566" s="43"/>
      <c r="M566" s="44"/>
      <c r="N566" s="43"/>
      <c r="O566" s="43"/>
      <c r="P566" s="43"/>
      <c r="Q566" s="43"/>
      <c r="R566" s="43"/>
      <c r="S566" s="43"/>
      <c r="T566" s="43"/>
      <c r="U566" s="43"/>
      <c r="V566" s="43"/>
      <c r="W566" s="43"/>
      <c r="X566" s="43"/>
      <c r="Y566" s="43"/>
      <c r="Z566" s="43"/>
      <c r="AA566" s="43"/>
      <c r="AB566" s="43"/>
      <c r="AC566" s="43"/>
      <c r="AD566" s="43"/>
      <c r="AE566" s="43"/>
      <c r="AF566" s="43"/>
    </row>
    <row r="567" spans="1:32" ht="15">
      <c r="A567" s="43"/>
      <c r="B567" s="43"/>
      <c r="C567" s="43"/>
      <c r="D567" s="43"/>
      <c r="E567" s="43"/>
      <c r="F567" s="43"/>
      <c r="G567" s="43"/>
      <c r="H567" s="203"/>
      <c r="I567" s="43"/>
      <c r="J567" s="43"/>
      <c r="K567" s="43"/>
      <c r="L567" s="43"/>
      <c r="M567" s="44"/>
      <c r="N567" s="43"/>
      <c r="O567" s="43"/>
      <c r="P567" s="43"/>
      <c r="Q567" s="43"/>
      <c r="R567" s="43"/>
      <c r="S567" s="43"/>
      <c r="T567" s="43"/>
      <c r="U567" s="43"/>
      <c r="V567" s="43"/>
      <c r="W567" s="43"/>
      <c r="X567" s="43"/>
      <c r="Y567" s="43"/>
      <c r="Z567" s="43"/>
      <c r="AA567" s="43"/>
      <c r="AB567" s="43"/>
      <c r="AC567" s="43"/>
      <c r="AD567" s="43"/>
      <c r="AE567" s="43"/>
      <c r="AF567" s="43"/>
    </row>
    <row r="568" spans="1:32" ht="15">
      <c r="A568" s="43"/>
      <c r="B568" s="43"/>
      <c r="C568" s="43"/>
      <c r="D568" s="43"/>
      <c r="E568" s="43"/>
      <c r="F568" s="43"/>
      <c r="G568" s="43"/>
      <c r="H568" s="203"/>
      <c r="I568" s="43"/>
      <c r="J568" s="43"/>
      <c r="K568" s="43"/>
      <c r="L568" s="43"/>
      <c r="M568" s="44"/>
      <c r="N568" s="43"/>
      <c r="O568" s="43"/>
      <c r="P568" s="43"/>
      <c r="Q568" s="43"/>
      <c r="R568" s="43"/>
      <c r="S568" s="43"/>
      <c r="T568" s="43"/>
      <c r="U568" s="43"/>
      <c r="V568" s="43"/>
      <c r="W568" s="43"/>
      <c r="X568" s="43"/>
      <c r="Y568" s="43"/>
      <c r="Z568" s="43"/>
      <c r="AA568" s="43"/>
      <c r="AB568" s="43"/>
      <c r="AC568" s="43"/>
      <c r="AD568" s="43"/>
      <c r="AE568" s="43"/>
      <c r="AF568" s="43"/>
    </row>
    <row r="569" spans="1:32" ht="15">
      <c r="A569" s="43"/>
      <c r="B569" s="43"/>
      <c r="C569" s="43"/>
      <c r="D569" s="43"/>
      <c r="E569" s="43"/>
      <c r="F569" s="43"/>
      <c r="G569" s="43"/>
      <c r="H569" s="203"/>
      <c r="I569" s="43"/>
      <c r="J569" s="43"/>
      <c r="K569" s="43"/>
      <c r="L569" s="43"/>
      <c r="M569" s="44"/>
      <c r="N569" s="43"/>
      <c r="O569" s="43"/>
      <c r="P569" s="43"/>
      <c r="Q569" s="43"/>
      <c r="R569" s="43"/>
      <c r="S569" s="43"/>
      <c r="T569" s="43"/>
      <c r="U569" s="43"/>
      <c r="V569" s="43"/>
      <c r="W569" s="43"/>
      <c r="X569" s="43"/>
      <c r="Y569" s="43"/>
      <c r="Z569" s="43"/>
      <c r="AA569" s="43"/>
      <c r="AB569" s="43"/>
      <c r="AC569" s="43"/>
      <c r="AD569" s="43"/>
      <c r="AE569" s="43"/>
      <c r="AF569" s="43"/>
    </row>
    <row r="570" spans="1:32" ht="15">
      <c r="A570" s="43"/>
      <c r="B570" s="43"/>
      <c r="C570" s="43"/>
      <c r="D570" s="43"/>
      <c r="E570" s="43"/>
      <c r="F570" s="43"/>
      <c r="G570" s="43"/>
      <c r="H570" s="203"/>
      <c r="I570" s="43"/>
      <c r="J570" s="43"/>
      <c r="K570" s="43"/>
      <c r="L570" s="43"/>
      <c r="M570" s="44"/>
      <c r="N570" s="43"/>
      <c r="O570" s="43"/>
      <c r="P570" s="43"/>
      <c r="Q570" s="43"/>
      <c r="R570" s="43"/>
      <c r="S570" s="43"/>
      <c r="T570" s="43"/>
      <c r="U570" s="43"/>
      <c r="V570" s="43"/>
      <c r="W570" s="43"/>
      <c r="X570" s="43"/>
      <c r="Y570" s="43"/>
      <c r="Z570" s="43"/>
      <c r="AA570" s="43"/>
      <c r="AB570" s="43"/>
      <c r="AC570" s="43"/>
      <c r="AD570" s="43"/>
      <c r="AE570" s="43"/>
      <c r="AF570" s="43"/>
    </row>
    <row r="571" spans="1:32" ht="15">
      <c r="A571" s="43"/>
      <c r="B571" s="43"/>
      <c r="C571" s="43"/>
      <c r="D571" s="43"/>
      <c r="E571" s="43"/>
      <c r="F571" s="43"/>
      <c r="G571" s="43"/>
      <c r="H571" s="203"/>
      <c r="I571" s="43"/>
      <c r="J571" s="43"/>
      <c r="K571" s="43"/>
      <c r="L571" s="43"/>
      <c r="M571" s="44"/>
      <c r="N571" s="43"/>
      <c r="O571" s="43"/>
      <c r="P571" s="43"/>
      <c r="Q571" s="43"/>
      <c r="R571" s="43"/>
      <c r="S571" s="43"/>
      <c r="T571" s="43"/>
      <c r="U571" s="43"/>
      <c r="V571" s="43"/>
      <c r="W571" s="43"/>
      <c r="X571" s="43"/>
      <c r="Y571" s="43"/>
      <c r="Z571" s="43"/>
      <c r="AA571" s="43"/>
      <c r="AB571" s="43"/>
      <c r="AC571" s="43"/>
      <c r="AD571" s="43"/>
      <c r="AE571" s="43"/>
      <c r="AF571" s="43"/>
    </row>
    <row r="572" spans="1:32" ht="15">
      <c r="A572" s="43"/>
      <c r="B572" s="43"/>
      <c r="C572" s="43"/>
      <c r="D572" s="43"/>
      <c r="E572" s="43"/>
      <c r="F572" s="43"/>
      <c r="G572" s="43"/>
      <c r="H572" s="203"/>
      <c r="I572" s="43"/>
      <c r="J572" s="43"/>
      <c r="K572" s="43"/>
      <c r="L572" s="43"/>
      <c r="M572" s="44"/>
      <c r="N572" s="43"/>
      <c r="O572" s="43"/>
      <c r="P572" s="43"/>
      <c r="Q572" s="43"/>
      <c r="R572" s="43"/>
      <c r="S572" s="43"/>
      <c r="T572" s="43"/>
      <c r="U572" s="43"/>
      <c r="V572" s="43"/>
      <c r="W572" s="43"/>
      <c r="X572" s="43"/>
      <c r="Y572" s="43"/>
      <c r="Z572" s="43"/>
      <c r="AA572" s="43"/>
      <c r="AB572" s="43"/>
      <c r="AC572" s="43"/>
      <c r="AD572" s="43"/>
      <c r="AE572" s="43"/>
      <c r="AF572" s="43"/>
    </row>
    <row r="573" spans="1:32" ht="15">
      <c r="A573" s="43"/>
      <c r="B573" s="43"/>
      <c r="C573" s="43"/>
      <c r="D573" s="43"/>
      <c r="E573" s="43"/>
      <c r="F573" s="43"/>
      <c r="G573" s="43"/>
      <c r="H573" s="203"/>
      <c r="I573" s="43"/>
      <c r="J573" s="43"/>
      <c r="K573" s="43"/>
      <c r="L573" s="43"/>
      <c r="M573" s="44"/>
      <c r="N573" s="43"/>
      <c r="O573" s="43"/>
      <c r="P573" s="43"/>
      <c r="Q573" s="43"/>
      <c r="R573" s="43"/>
      <c r="S573" s="43"/>
      <c r="T573" s="43"/>
      <c r="U573" s="43"/>
      <c r="V573" s="43"/>
      <c r="W573" s="43"/>
      <c r="X573" s="43"/>
      <c r="Y573" s="43"/>
      <c r="Z573" s="43"/>
      <c r="AA573" s="43"/>
      <c r="AB573" s="43"/>
      <c r="AC573" s="43"/>
      <c r="AD573" s="43"/>
      <c r="AE573" s="43"/>
      <c r="AF573" s="43"/>
    </row>
    <row r="574" spans="1:32" ht="15">
      <c r="A574" s="43"/>
      <c r="B574" s="43"/>
      <c r="C574" s="43"/>
      <c r="D574" s="43"/>
      <c r="E574" s="43"/>
      <c r="F574" s="43"/>
      <c r="G574" s="43"/>
      <c r="H574" s="203"/>
      <c r="I574" s="43"/>
      <c r="J574" s="43"/>
      <c r="K574" s="43"/>
      <c r="L574" s="43"/>
      <c r="M574" s="44"/>
      <c r="N574" s="43"/>
      <c r="O574" s="43"/>
      <c r="P574" s="43"/>
      <c r="Q574" s="43"/>
      <c r="R574" s="43"/>
      <c r="S574" s="43"/>
      <c r="T574" s="43"/>
      <c r="U574" s="43"/>
      <c r="V574" s="43"/>
      <c r="W574" s="43"/>
      <c r="X574" s="43"/>
      <c r="Y574" s="43"/>
      <c r="Z574" s="43"/>
      <c r="AA574" s="43"/>
      <c r="AB574" s="43"/>
      <c r="AC574" s="43"/>
      <c r="AD574" s="43"/>
      <c r="AE574" s="43"/>
      <c r="AF574" s="43"/>
    </row>
    <row r="575" spans="1:32" ht="15">
      <c r="A575" s="43"/>
      <c r="B575" s="43"/>
      <c r="C575" s="43"/>
      <c r="D575" s="43"/>
      <c r="E575" s="43"/>
      <c r="F575" s="43"/>
      <c r="G575" s="43"/>
      <c r="H575" s="203"/>
      <c r="I575" s="43"/>
      <c r="J575" s="43"/>
      <c r="K575" s="43"/>
      <c r="L575" s="43"/>
      <c r="M575" s="44"/>
      <c r="N575" s="43"/>
      <c r="O575" s="43"/>
      <c r="P575" s="43"/>
      <c r="Q575" s="43"/>
      <c r="R575" s="43"/>
      <c r="S575" s="43"/>
      <c r="T575" s="43"/>
      <c r="U575" s="43"/>
      <c r="V575" s="43"/>
      <c r="W575" s="43"/>
      <c r="X575" s="43"/>
      <c r="Y575" s="43"/>
      <c r="Z575" s="43"/>
      <c r="AA575" s="43"/>
      <c r="AB575" s="43"/>
      <c r="AC575" s="43"/>
      <c r="AD575" s="43"/>
      <c r="AE575" s="43"/>
      <c r="AF575" s="43"/>
    </row>
    <row r="576" spans="1:32" ht="15">
      <c r="A576" s="43"/>
      <c r="B576" s="43"/>
      <c r="C576" s="43"/>
      <c r="D576" s="43"/>
      <c r="E576" s="43"/>
      <c r="F576" s="43"/>
      <c r="G576" s="43"/>
      <c r="H576" s="203"/>
      <c r="I576" s="43"/>
      <c r="J576" s="43"/>
      <c r="K576" s="43"/>
      <c r="L576" s="43"/>
      <c r="M576" s="44"/>
      <c r="N576" s="43"/>
      <c r="O576" s="43"/>
      <c r="P576" s="43"/>
      <c r="Q576" s="43"/>
      <c r="R576" s="43"/>
      <c r="S576" s="43"/>
      <c r="T576" s="43"/>
      <c r="U576" s="43"/>
      <c r="V576" s="43"/>
      <c r="W576" s="43"/>
      <c r="X576" s="43"/>
      <c r="Y576" s="43"/>
      <c r="Z576" s="43"/>
      <c r="AA576" s="43"/>
      <c r="AB576" s="43"/>
      <c r="AC576" s="43"/>
      <c r="AD576" s="43"/>
      <c r="AE576" s="43"/>
      <c r="AF576" s="43"/>
    </row>
    <row r="577" spans="1:32" ht="15">
      <c r="A577" s="43"/>
      <c r="B577" s="43"/>
      <c r="C577" s="43"/>
      <c r="D577" s="43"/>
      <c r="E577" s="43"/>
      <c r="F577" s="43"/>
      <c r="G577" s="43"/>
      <c r="H577" s="203"/>
      <c r="I577" s="43"/>
      <c r="J577" s="43"/>
      <c r="K577" s="43"/>
      <c r="L577" s="43"/>
      <c r="M577" s="44"/>
      <c r="N577" s="43"/>
      <c r="O577" s="43"/>
      <c r="P577" s="43"/>
      <c r="Q577" s="43"/>
      <c r="R577" s="43"/>
      <c r="S577" s="43"/>
      <c r="T577" s="43"/>
      <c r="U577" s="43"/>
      <c r="V577" s="43"/>
      <c r="W577" s="43"/>
      <c r="X577" s="43"/>
      <c r="Y577" s="43"/>
      <c r="Z577" s="43"/>
      <c r="AA577" s="43"/>
      <c r="AB577" s="43"/>
      <c r="AC577" s="43"/>
      <c r="AD577" s="43"/>
      <c r="AE577" s="43"/>
      <c r="AF577" s="43"/>
    </row>
    <row r="578" spans="1:32" ht="15">
      <c r="A578" s="43"/>
      <c r="B578" s="43"/>
      <c r="C578" s="43"/>
      <c r="D578" s="43"/>
      <c r="E578" s="43"/>
      <c r="F578" s="43"/>
      <c r="G578" s="43"/>
      <c r="H578" s="203"/>
      <c r="I578" s="43"/>
      <c r="J578" s="43"/>
      <c r="K578" s="43"/>
      <c r="L578" s="43"/>
      <c r="M578" s="44"/>
      <c r="N578" s="43"/>
      <c r="O578" s="43"/>
      <c r="P578" s="43"/>
      <c r="Q578" s="43"/>
      <c r="R578" s="43"/>
      <c r="S578" s="43"/>
      <c r="T578" s="43"/>
      <c r="U578" s="43"/>
      <c r="V578" s="43"/>
      <c r="W578" s="43"/>
      <c r="X578" s="43"/>
      <c r="Y578" s="43"/>
      <c r="Z578" s="43"/>
      <c r="AA578" s="43"/>
      <c r="AB578" s="43"/>
      <c r="AC578" s="43"/>
      <c r="AD578" s="43"/>
      <c r="AE578" s="43"/>
      <c r="AF578" s="43"/>
    </row>
    <row r="579" spans="1:32" ht="15">
      <c r="A579" s="43"/>
      <c r="B579" s="43"/>
      <c r="C579" s="43"/>
      <c r="D579" s="43"/>
      <c r="E579" s="43"/>
      <c r="F579" s="43"/>
      <c r="G579" s="43"/>
      <c r="H579" s="203"/>
      <c r="I579" s="43"/>
      <c r="J579" s="43"/>
      <c r="K579" s="43"/>
      <c r="L579" s="43"/>
      <c r="M579" s="44"/>
      <c r="N579" s="43"/>
      <c r="O579" s="43"/>
      <c r="P579" s="43"/>
      <c r="Q579" s="43"/>
      <c r="R579" s="43"/>
      <c r="S579" s="43"/>
      <c r="T579" s="43"/>
      <c r="U579" s="43"/>
      <c r="V579" s="43"/>
      <c r="W579" s="43"/>
      <c r="X579" s="43"/>
      <c r="Y579" s="43"/>
      <c r="Z579" s="43"/>
      <c r="AA579" s="43"/>
      <c r="AB579" s="43"/>
      <c r="AC579" s="43"/>
      <c r="AD579" s="43"/>
      <c r="AE579" s="43"/>
      <c r="AF579" s="43"/>
    </row>
    <row r="580" spans="1:32" ht="15">
      <c r="A580" s="43"/>
      <c r="B580" s="43"/>
      <c r="C580" s="43"/>
      <c r="D580" s="43"/>
      <c r="E580" s="43"/>
      <c r="F580" s="43"/>
      <c r="G580" s="43"/>
      <c r="H580" s="203"/>
      <c r="I580" s="43"/>
      <c r="J580" s="43"/>
      <c r="K580" s="43"/>
      <c r="L580" s="43"/>
      <c r="M580" s="44"/>
      <c r="N580" s="43"/>
      <c r="O580" s="43"/>
      <c r="P580" s="43"/>
      <c r="Q580" s="43"/>
      <c r="R580" s="43"/>
      <c r="S580" s="43"/>
      <c r="T580" s="43"/>
      <c r="U580" s="43"/>
      <c r="V580" s="43"/>
      <c r="W580" s="43"/>
      <c r="X580" s="43"/>
      <c r="Y580" s="43"/>
      <c r="Z580" s="43"/>
      <c r="AA580" s="43"/>
      <c r="AB580" s="43"/>
      <c r="AC580" s="43"/>
      <c r="AD580" s="43"/>
      <c r="AE580" s="43"/>
      <c r="AF580" s="43"/>
    </row>
    <row r="581" spans="1:32" ht="15">
      <c r="A581" s="43"/>
      <c r="B581" s="43"/>
      <c r="C581" s="43"/>
      <c r="D581" s="43"/>
      <c r="E581" s="43"/>
      <c r="F581" s="43"/>
      <c r="G581" s="43"/>
      <c r="H581" s="203"/>
      <c r="I581" s="43"/>
      <c r="J581" s="43"/>
      <c r="K581" s="43"/>
      <c r="L581" s="43"/>
      <c r="M581" s="44"/>
      <c r="N581" s="43"/>
      <c r="O581" s="43"/>
      <c r="P581" s="43"/>
      <c r="Q581" s="43"/>
      <c r="R581" s="43"/>
      <c r="S581" s="43"/>
      <c r="T581" s="43"/>
      <c r="U581" s="43"/>
      <c r="V581" s="43"/>
      <c r="W581" s="43"/>
      <c r="X581" s="43"/>
      <c r="Y581" s="43"/>
      <c r="Z581" s="43"/>
      <c r="AA581" s="43"/>
      <c r="AB581" s="43"/>
      <c r="AC581" s="43"/>
      <c r="AD581" s="43"/>
      <c r="AE581" s="43"/>
      <c r="AF581" s="43"/>
    </row>
    <row r="582" spans="1:32" ht="15">
      <c r="A582" s="43"/>
      <c r="B582" s="43"/>
      <c r="C582" s="43"/>
      <c r="D582" s="43"/>
      <c r="E582" s="43"/>
      <c r="F582" s="43"/>
      <c r="G582" s="43"/>
      <c r="H582" s="203"/>
      <c r="I582" s="43"/>
      <c r="J582" s="43"/>
      <c r="K582" s="43"/>
      <c r="L582" s="43"/>
      <c r="M582" s="44"/>
      <c r="N582" s="43"/>
      <c r="O582" s="43"/>
      <c r="P582" s="43"/>
      <c r="Q582" s="43"/>
      <c r="R582" s="43"/>
      <c r="S582" s="43"/>
      <c r="T582" s="43"/>
      <c r="U582" s="43"/>
      <c r="V582" s="43"/>
      <c r="W582" s="43"/>
      <c r="X582" s="43"/>
      <c r="Y582" s="43"/>
      <c r="Z582" s="43"/>
      <c r="AA582" s="43"/>
      <c r="AB582" s="43"/>
      <c r="AC582" s="43"/>
      <c r="AD582" s="43"/>
      <c r="AE582" s="43"/>
      <c r="AF582" s="43"/>
    </row>
    <row r="583" spans="1:32" ht="15">
      <c r="A583" s="43"/>
      <c r="B583" s="43"/>
      <c r="C583" s="43"/>
      <c r="D583" s="43"/>
      <c r="E583" s="43"/>
      <c r="F583" s="43"/>
      <c r="G583" s="43"/>
      <c r="H583" s="203"/>
      <c r="I583" s="43"/>
      <c r="J583" s="43"/>
      <c r="K583" s="43"/>
      <c r="L583" s="43"/>
      <c r="M583" s="44"/>
      <c r="N583" s="43"/>
      <c r="O583" s="43"/>
      <c r="P583" s="43"/>
      <c r="Q583" s="43"/>
      <c r="R583" s="43"/>
      <c r="S583" s="43"/>
      <c r="T583" s="43"/>
      <c r="U583" s="43"/>
      <c r="V583" s="43"/>
      <c r="W583" s="43"/>
      <c r="X583" s="43"/>
      <c r="Y583" s="43"/>
      <c r="Z583" s="43"/>
      <c r="AA583" s="43"/>
      <c r="AB583" s="43"/>
      <c r="AC583" s="43"/>
      <c r="AD583" s="43"/>
      <c r="AE583" s="43"/>
      <c r="AF583" s="43"/>
    </row>
    <row r="584" spans="1:32" ht="15">
      <c r="A584" s="43"/>
      <c r="B584" s="43"/>
      <c r="C584" s="43"/>
      <c r="D584" s="43"/>
      <c r="E584" s="43"/>
      <c r="F584" s="43"/>
      <c r="G584" s="43"/>
      <c r="H584" s="203"/>
      <c r="I584" s="43"/>
      <c r="J584" s="43"/>
      <c r="K584" s="43"/>
      <c r="L584" s="43"/>
      <c r="M584" s="44"/>
      <c r="N584" s="43"/>
      <c r="O584" s="43"/>
      <c r="P584" s="43"/>
      <c r="Q584" s="43"/>
      <c r="R584" s="43"/>
      <c r="S584" s="43"/>
      <c r="T584" s="43"/>
      <c r="U584" s="43"/>
      <c r="V584" s="43"/>
      <c r="W584" s="43"/>
      <c r="X584" s="43"/>
      <c r="Y584" s="43"/>
      <c r="Z584" s="43"/>
      <c r="AA584" s="43"/>
      <c r="AB584" s="43"/>
      <c r="AC584" s="43"/>
      <c r="AD584" s="43"/>
      <c r="AE584" s="43"/>
      <c r="AF584" s="43"/>
    </row>
    <row r="585" spans="1:32" ht="15">
      <c r="A585" s="43"/>
      <c r="B585" s="43"/>
      <c r="C585" s="43"/>
      <c r="D585" s="43"/>
      <c r="E585" s="43"/>
      <c r="F585" s="43"/>
      <c r="G585" s="43"/>
      <c r="H585" s="203"/>
      <c r="I585" s="43"/>
      <c r="J585" s="43"/>
      <c r="K585" s="43"/>
      <c r="L585" s="43"/>
      <c r="M585" s="44"/>
      <c r="N585" s="43"/>
      <c r="O585" s="43"/>
      <c r="P585" s="43"/>
      <c r="Q585" s="43"/>
      <c r="R585" s="43"/>
      <c r="S585" s="43"/>
      <c r="T585" s="43"/>
      <c r="U585" s="43"/>
      <c r="V585" s="43"/>
      <c r="W585" s="43"/>
      <c r="X585" s="43"/>
      <c r="Y585" s="43"/>
      <c r="Z585" s="43"/>
      <c r="AA585" s="43"/>
      <c r="AB585" s="43"/>
      <c r="AC585" s="43"/>
      <c r="AD585" s="43"/>
      <c r="AE585" s="43"/>
      <c r="AF585" s="43"/>
    </row>
    <row r="586" spans="1:32" ht="15">
      <c r="A586" s="43"/>
      <c r="B586" s="43"/>
      <c r="C586" s="43"/>
      <c r="D586" s="43"/>
      <c r="E586" s="43"/>
      <c r="F586" s="43"/>
      <c r="G586" s="43"/>
      <c r="H586" s="203"/>
      <c r="I586" s="43"/>
      <c r="J586" s="43"/>
      <c r="K586" s="43"/>
      <c r="L586" s="43"/>
      <c r="M586" s="44"/>
      <c r="N586" s="43"/>
      <c r="O586" s="43"/>
      <c r="P586" s="43"/>
      <c r="Q586" s="43"/>
      <c r="R586" s="43"/>
      <c r="S586" s="43"/>
      <c r="T586" s="43"/>
      <c r="U586" s="43"/>
      <c r="V586" s="43"/>
      <c r="W586" s="43"/>
      <c r="X586" s="43"/>
      <c r="Y586" s="43"/>
      <c r="Z586" s="43"/>
      <c r="AA586" s="43"/>
      <c r="AB586" s="43"/>
      <c r="AC586" s="43"/>
      <c r="AD586" s="43"/>
      <c r="AE586" s="43"/>
      <c r="AF586" s="43"/>
    </row>
    <row r="587" spans="1:32" ht="15">
      <c r="A587" s="43"/>
      <c r="B587" s="43"/>
      <c r="C587" s="43"/>
      <c r="D587" s="43"/>
      <c r="E587" s="43"/>
      <c r="F587" s="43"/>
      <c r="G587" s="43"/>
      <c r="H587" s="203"/>
      <c r="I587" s="43"/>
      <c r="J587" s="43"/>
      <c r="K587" s="43"/>
      <c r="L587" s="43"/>
      <c r="M587" s="44"/>
      <c r="N587" s="43"/>
      <c r="O587" s="43"/>
      <c r="P587" s="43"/>
      <c r="Q587" s="43"/>
      <c r="R587" s="43"/>
      <c r="S587" s="43"/>
      <c r="T587" s="43"/>
      <c r="U587" s="43"/>
      <c r="V587" s="43"/>
      <c r="W587" s="43"/>
      <c r="X587" s="43"/>
      <c r="Y587" s="43"/>
      <c r="Z587" s="43"/>
      <c r="AA587" s="43"/>
      <c r="AB587" s="43"/>
      <c r="AC587" s="43"/>
      <c r="AD587" s="43"/>
      <c r="AE587" s="43"/>
      <c r="AF587" s="43"/>
    </row>
    <row r="588" spans="1:32" ht="15">
      <c r="A588" s="43"/>
      <c r="B588" s="43"/>
      <c r="C588" s="43"/>
      <c r="D588" s="43"/>
      <c r="E588" s="43"/>
      <c r="F588" s="43"/>
      <c r="G588" s="43"/>
      <c r="H588" s="203"/>
      <c r="I588" s="43"/>
      <c r="J588" s="43"/>
      <c r="K588" s="43"/>
      <c r="L588" s="43"/>
      <c r="M588" s="44"/>
      <c r="N588" s="43"/>
      <c r="O588" s="43"/>
      <c r="P588" s="43"/>
      <c r="Q588" s="43"/>
      <c r="R588" s="43"/>
      <c r="S588" s="43"/>
      <c r="T588" s="43"/>
      <c r="U588" s="43"/>
      <c r="V588" s="43"/>
      <c r="W588" s="43"/>
      <c r="X588" s="43"/>
      <c r="Y588" s="43"/>
      <c r="Z588" s="43"/>
      <c r="AA588" s="43"/>
      <c r="AB588" s="43"/>
      <c r="AC588" s="43"/>
      <c r="AD588" s="43"/>
      <c r="AE588" s="43"/>
      <c r="AF588" s="43"/>
    </row>
    <row r="589" spans="1:32" ht="15">
      <c r="A589" s="43"/>
      <c r="B589" s="43"/>
      <c r="C589" s="43"/>
      <c r="D589" s="43"/>
      <c r="E589" s="43"/>
      <c r="F589" s="43"/>
      <c r="G589" s="43"/>
      <c r="H589" s="203"/>
      <c r="I589" s="43"/>
      <c r="J589" s="43"/>
      <c r="K589" s="43"/>
      <c r="L589" s="43"/>
      <c r="M589" s="44"/>
      <c r="N589" s="43"/>
      <c r="O589" s="43"/>
      <c r="P589" s="43"/>
      <c r="Q589" s="43"/>
      <c r="R589" s="43"/>
      <c r="S589" s="43"/>
      <c r="T589" s="43"/>
      <c r="U589" s="43"/>
      <c r="V589" s="43"/>
      <c r="W589" s="43"/>
      <c r="X589" s="43"/>
      <c r="Y589" s="43"/>
      <c r="Z589" s="43"/>
      <c r="AA589" s="43"/>
      <c r="AB589" s="43"/>
      <c r="AC589" s="43"/>
      <c r="AD589" s="43"/>
      <c r="AE589" s="43"/>
      <c r="AF589" s="43"/>
    </row>
    <row r="590" spans="1:32" ht="15">
      <c r="A590" s="43"/>
      <c r="B590" s="43"/>
      <c r="C590" s="43"/>
      <c r="D590" s="43"/>
      <c r="E590" s="43"/>
      <c r="F590" s="43"/>
      <c r="G590" s="43"/>
      <c r="H590" s="203"/>
      <c r="I590" s="43"/>
      <c r="J590" s="43"/>
      <c r="K590" s="43"/>
      <c r="L590" s="43"/>
      <c r="M590" s="44"/>
      <c r="N590" s="43"/>
      <c r="O590" s="43"/>
      <c r="P590" s="43"/>
      <c r="Q590" s="43"/>
      <c r="R590" s="43"/>
      <c r="S590" s="43"/>
      <c r="T590" s="43"/>
      <c r="U590" s="43"/>
      <c r="V590" s="43"/>
      <c r="W590" s="43"/>
      <c r="X590" s="43"/>
      <c r="Y590" s="43"/>
      <c r="Z590" s="43"/>
      <c r="AA590" s="43"/>
      <c r="AB590" s="43"/>
      <c r="AC590" s="43"/>
      <c r="AD590" s="43"/>
      <c r="AE590" s="43"/>
      <c r="AF590" s="43"/>
    </row>
    <row r="591" spans="1:32" ht="15">
      <c r="A591" s="43"/>
      <c r="B591" s="43"/>
      <c r="C591" s="43"/>
      <c r="D591" s="43"/>
      <c r="E591" s="43"/>
      <c r="F591" s="43"/>
      <c r="G591" s="43"/>
      <c r="H591" s="203"/>
      <c r="I591" s="43"/>
      <c r="J591" s="43"/>
      <c r="K591" s="43"/>
      <c r="L591" s="43"/>
      <c r="M591" s="44"/>
      <c r="N591" s="43"/>
      <c r="O591" s="43"/>
      <c r="P591" s="43"/>
      <c r="Q591" s="43"/>
      <c r="R591" s="43"/>
      <c r="S591" s="43"/>
      <c r="T591" s="43"/>
      <c r="U591" s="43"/>
      <c r="V591" s="43"/>
      <c r="W591" s="43"/>
      <c r="X591" s="43"/>
      <c r="Y591" s="43"/>
      <c r="Z591" s="43"/>
      <c r="AA591" s="43"/>
      <c r="AB591" s="43"/>
      <c r="AC591" s="43"/>
      <c r="AD591" s="43"/>
      <c r="AE591" s="43"/>
      <c r="AF591" s="43"/>
    </row>
    <row r="592" spans="1:32" ht="15">
      <c r="A592" s="43"/>
      <c r="B592" s="43"/>
      <c r="C592" s="43"/>
      <c r="D592" s="43"/>
      <c r="E592" s="43"/>
      <c r="F592" s="43"/>
      <c r="G592" s="43"/>
      <c r="H592" s="203"/>
      <c r="I592" s="43"/>
      <c r="J592" s="43"/>
      <c r="K592" s="43"/>
      <c r="L592" s="43"/>
      <c r="M592" s="44"/>
      <c r="N592" s="43"/>
      <c r="O592" s="43"/>
      <c r="P592" s="43"/>
      <c r="Q592" s="43"/>
      <c r="R592" s="43"/>
      <c r="S592" s="43"/>
      <c r="T592" s="43"/>
      <c r="U592" s="43"/>
      <c r="V592" s="43"/>
      <c r="W592" s="43"/>
      <c r="X592" s="43"/>
      <c r="Y592" s="43"/>
      <c r="Z592" s="43"/>
      <c r="AA592" s="43"/>
      <c r="AB592" s="43"/>
      <c r="AC592" s="43"/>
      <c r="AD592" s="43"/>
      <c r="AE592" s="43"/>
      <c r="AF592" s="43"/>
    </row>
    <row r="593" spans="1:32" ht="15">
      <c r="A593" s="43"/>
      <c r="B593" s="43"/>
      <c r="C593" s="43"/>
      <c r="D593" s="43"/>
      <c r="E593" s="43"/>
      <c r="F593" s="43"/>
      <c r="G593" s="43"/>
      <c r="H593" s="203"/>
      <c r="I593" s="43"/>
      <c r="J593" s="43"/>
      <c r="K593" s="43"/>
      <c r="L593" s="43"/>
      <c r="M593" s="44"/>
      <c r="N593" s="43"/>
      <c r="O593" s="43"/>
      <c r="P593" s="43"/>
      <c r="Q593" s="43"/>
      <c r="R593" s="43"/>
      <c r="S593" s="43"/>
      <c r="T593" s="43"/>
      <c r="U593" s="43"/>
      <c r="V593" s="43"/>
      <c r="W593" s="43"/>
      <c r="X593" s="43"/>
      <c r="Y593" s="43"/>
      <c r="Z593" s="43"/>
      <c r="AA593" s="43"/>
      <c r="AB593" s="43"/>
      <c r="AC593" s="43"/>
      <c r="AD593" s="43"/>
      <c r="AE593" s="43"/>
      <c r="AF593" s="43"/>
    </row>
    <row r="594" spans="1:32" ht="15">
      <c r="A594" s="43"/>
      <c r="B594" s="43"/>
      <c r="C594" s="43"/>
      <c r="D594" s="43"/>
      <c r="E594" s="43"/>
      <c r="F594" s="43"/>
      <c r="G594" s="43"/>
      <c r="H594" s="203"/>
      <c r="I594" s="43"/>
      <c r="J594" s="43"/>
      <c r="K594" s="43"/>
      <c r="L594" s="43"/>
      <c r="M594" s="44"/>
      <c r="N594" s="43"/>
      <c r="O594" s="43"/>
      <c r="P594" s="43"/>
      <c r="Q594" s="43"/>
      <c r="R594" s="43"/>
      <c r="S594" s="43"/>
      <c r="T594" s="43"/>
      <c r="U594" s="43"/>
      <c r="V594" s="43"/>
      <c r="W594" s="43"/>
      <c r="X594" s="43"/>
      <c r="Y594" s="43"/>
      <c r="Z594" s="43"/>
      <c r="AA594" s="43"/>
      <c r="AB594" s="43"/>
      <c r="AC594" s="43"/>
      <c r="AD594" s="43"/>
      <c r="AE594" s="43"/>
      <c r="AF594" s="43"/>
    </row>
    <row r="595" spans="1:32" ht="15">
      <c r="A595" s="43"/>
      <c r="B595" s="43"/>
      <c r="C595" s="43"/>
      <c r="D595" s="43"/>
      <c r="E595" s="43"/>
      <c r="F595" s="43"/>
      <c r="G595" s="43"/>
      <c r="H595" s="203"/>
      <c r="I595" s="43"/>
      <c r="J595" s="43"/>
      <c r="K595" s="43"/>
      <c r="L595" s="43"/>
      <c r="M595" s="44"/>
      <c r="N595" s="43"/>
      <c r="O595" s="43"/>
      <c r="P595" s="43"/>
      <c r="Q595" s="43"/>
      <c r="R595" s="43"/>
      <c r="S595" s="43"/>
      <c r="T595" s="43"/>
      <c r="U595" s="43"/>
      <c r="V595" s="43"/>
      <c r="W595" s="43"/>
      <c r="X595" s="43"/>
      <c r="Y595" s="43"/>
      <c r="Z595" s="43"/>
      <c r="AA595" s="43"/>
      <c r="AB595" s="43"/>
      <c r="AC595" s="43"/>
      <c r="AD595" s="43"/>
      <c r="AE595" s="43"/>
      <c r="AF595" s="43"/>
    </row>
    <row r="596" spans="1:32" ht="15">
      <c r="A596" s="43"/>
      <c r="B596" s="43"/>
      <c r="C596" s="43"/>
      <c r="D596" s="43"/>
      <c r="E596" s="43"/>
      <c r="F596" s="43"/>
      <c r="G596" s="43"/>
      <c r="H596" s="203"/>
      <c r="I596" s="43"/>
      <c r="J596" s="43"/>
      <c r="K596" s="43"/>
      <c r="L596" s="43"/>
      <c r="M596" s="44"/>
      <c r="N596" s="43"/>
      <c r="O596" s="43"/>
      <c r="P596" s="43"/>
      <c r="Q596" s="43"/>
      <c r="R596" s="43"/>
      <c r="S596" s="43"/>
      <c r="T596" s="43"/>
      <c r="U596" s="43"/>
      <c r="V596" s="43"/>
      <c r="W596" s="43"/>
      <c r="X596" s="43"/>
      <c r="Y596" s="43"/>
      <c r="Z596" s="43"/>
      <c r="AA596" s="43"/>
      <c r="AB596" s="43"/>
      <c r="AC596" s="43"/>
      <c r="AD596" s="43"/>
      <c r="AE596" s="43"/>
      <c r="AF596" s="43"/>
    </row>
    <row r="597" spans="1:32" ht="15">
      <c r="A597" s="43"/>
      <c r="B597" s="43"/>
      <c r="C597" s="43"/>
      <c r="D597" s="43"/>
      <c r="E597" s="43"/>
      <c r="F597" s="43"/>
      <c r="G597" s="43"/>
      <c r="H597" s="203"/>
      <c r="I597" s="43"/>
      <c r="J597" s="43"/>
      <c r="K597" s="43"/>
      <c r="L597" s="43"/>
      <c r="M597" s="44"/>
      <c r="N597" s="43"/>
      <c r="O597" s="43"/>
      <c r="P597" s="43"/>
      <c r="Q597" s="43"/>
      <c r="R597" s="43"/>
      <c r="S597" s="43"/>
      <c r="T597" s="43"/>
      <c r="U597" s="43"/>
      <c r="V597" s="43"/>
      <c r="W597" s="43"/>
      <c r="X597" s="43"/>
      <c r="Y597" s="43"/>
      <c r="Z597" s="43"/>
      <c r="AA597" s="43"/>
      <c r="AB597" s="43"/>
      <c r="AC597" s="43"/>
      <c r="AD597" s="43"/>
      <c r="AE597" s="43"/>
      <c r="AF597" s="43"/>
    </row>
    <row r="598" spans="1:32" ht="15">
      <c r="A598" s="43"/>
      <c r="B598" s="43"/>
      <c r="C598" s="43"/>
      <c r="D598" s="43"/>
      <c r="E598" s="43"/>
      <c r="F598" s="43"/>
      <c r="G598" s="43"/>
      <c r="H598" s="203"/>
      <c r="I598" s="43"/>
      <c r="J598" s="43"/>
      <c r="K598" s="43"/>
      <c r="L598" s="43"/>
      <c r="M598" s="44"/>
      <c r="N598" s="43"/>
      <c r="O598" s="43"/>
      <c r="P598" s="43"/>
      <c r="Q598" s="43"/>
      <c r="R598" s="43"/>
      <c r="S598" s="43"/>
      <c r="T598" s="43"/>
      <c r="U598" s="43"/>
      <c r="V598" s="43"/>
      <c r="W598" s="43"/>
      <c r="X598" s="43"/>
      <c r="Y598" s="43"/>
      <c r="Z598" s="43"/>
      <c r="AA598" s="43"/>
      <c r="AB598" s="43"/>
      <c r="AC598" s="43"/>
      <c r="AD598" s="43"/>
      <c r="AE598" s="43"/>
      <c r="AF598" s="43"/>
    </row>
    <row r="599" spans="1:32" ht="15">
      <c r="A599" s="43"/>
      <c r="B599" s="43"/>
      <c r="C599" s="43"/>
      <c r="D599" s="43"/>
      <c r="E599" s="43"/>
      <c r="F599" s="43"/>
      <c r="G599" s="43"/>
      <c r="H599" s="203"/>
      <c r="I599" s="43"/>
      <c r="J599" s="43"/>
      <c r="K599" s="43"/>
      <c r="L599" s="43"/>
      <c r="M599" s="44"/>
      <c r="N599" s="43"/>
      <c r="O599" s="43"/>
      <c r="P599" s="43"/>
      <c r="Q599" s="43"/>
      <c r="R599" s="43"/>
      <c r="S599" s="43"/>
      <c r="T599" s="43"/>
      <c r="U599" s="43"/>
      <c r="V599" s="43"/>
      <c r="W599" s="43"/>
      <c r="X599" s="43"/>
      <c r="Y599" s="43"/>
      <c r="Z599" s="43"/>
      <c r="AA599" s="43"/>
      <c r="AB599" s="43"/>
      <c r="AC599" s="43"/>
      <c r="AD599" s="43"/>
      <c r="AE599" s="43"/>
      <c r="AF599" s="43"/>
    </row>
    <row r="600" spans="1:32" ht="15">
      <c r="A600" s="43"/>
      <c r="B600" s="43"/>
      <c r="C600" s="43"/>
      <c r="D600" s="43"/>
      <c r="E600" s="43"/>
      <c r="F600" s="43"/>
      <c r="G600" s="43"/>
      <c r="H600" s="203"/>
      <c r="I600" s="43"/>
      <c r="J600" s="43"/>
      <c r="K600" s="43"/>
      <c r="L600" s="43"/>
      <c r="M600" s="44"/>
      <c r="N600" s="43"/>
      <c r="O600" s="43"/>
      <c r="P600" s="43"/>
      <c r="Q600" s="43"/>
      <c r="R600" s="43"/>
      <c r="S600" s="43"/>
      <c r="T600" s="43"/>
      <c r="U600" s="43"/>
      <c r="V600" s="43"/>
      <c r="W600" s="43"/>
      <c r="X600" s="43"/>
      <c r="Y600" s="43"/>
      <c r="Z600" s="43"/>
      <c r="AA600" s="43"/>
      <c r="AB600" s="43"/>
      <c r="AC600" s="43"/>
      <c r="AD600" s="43"/>
      <c r="AE600" s="43"/>
      <c r="AF600" s="43"/>
    </row>
    <row r="601" spans="1:32" ht="15">
      <c r="A601" s="43"/>
      <c r="B601" s="43"/>
      <c r="C601" s="43"/>
      <c r="D601" s="43"/>
      <c r="E601" s="43"/>
      <c r="F601" s="43"/>
      <c r="G601" s="43"/>
      <c r="H601" s="203"/>
      <c r="I601" s="43"/>
      <c r="J601" s="43"/>
      <c r="K601" s="43"/>
      <c r="L601" s="43"/>
      <c r="M601" s="44"/>
      <c r="N601" s="43"/>
      <c r="O601" s="43"/>
      <c r="P601" s="43"/>
      <c r="Q601" s="43"/>
      <c r="R601" s="43"/>
      <c r="S601" s="43"/>
      <c r="T601" s="43"/>
      <c r="U601" s="43"/>
      <c r="V601" s="43"/>
      <c r="W601" s="43"/>
      <c r="X601" s="43"/>
      <c r="Y601" s="43"/>
      <c r="Z601" s="43"/>
      <c r="AA601" s="43"/>
      <c r="AB601" s="43"/>
      <c r="AC601" s="43"/>
      <c r="AD601" s="43"/>
      <c r="AE601" s="43"/>
      <c r="AF601" s="43"/>
    </row>
    <row r="602" spans="1:32" ht="15">
      <c r="A602" s="43"/>
      <c r="B602" s="43"/>
      <c r="C602" s="43"/>
      <c r="D602" s="43"/>
      <c r="E602" s="43"/>
      <c r="F602" s="43"/>
      <c r="G602" s="43"/>
      <c r="H602" s="203"/>
      <c r="I602" s="43"/>
      <c r="J602" s="43"/>
      <c r="K602" s="43"/>
      <c r="L602" s="43"/>
      <c r="M602" s="44"/>
      <c r="N602" s="43"/>
      <c r="O602" s="43"/>
      <c r="P602" s="43"/>
      <c r="Q602" s="43"/>
      <c r="R602" s="43"/>
      <c r="S602" s="43"/>
      <c r="T602" s="43"/>
      <c r="U602" s="43"/>
      <c r="V602" s="43"/>
      <c r="W602" s="43"/>
      <c r="X602" s="43"/>
      <c r="Y602" s="43"/>
      <c r="Z602" s="43"/>
      <c r="AA602" s="43"/>
      <c r="AB602" s="43"/>
      <c r="AC602" s="43"/>
      <c r="AD602" s="43"/>
      <c r="AE602" s="43"/>
      <c r="AF602" s="43"/>
    </row>
    <row r="603" spans="1:32" ht="15">
      <c r="A603" s="43"/>
      <c r="B603" s="43"/>
      <c r="C603" s="43"/>
      <c r="D603" s="43"/>
      <c r="E603" s="43"/>
      <c r="F603" s="43"/>
      <c r="G603" s="43"/>
      <c r="H603" s="203"/>
      <c r="I603" s="43"/>
      <c r="J603" s="43"/>
      <c r="K603" s="43"/>
      <c r="L603" s="43"/>
      <c r="M603" s="44"/>
      <c r="N603" s="43"/>
      <c r="O603" s="43"/>
      <c r="P603" s="43"/>
      <c r="Q603" s="43"/>
      <c r="R603" s="43"/>
      <c r="S603" s="43"/>
      <c r="T603" s="43"/>
      <c r="U603" s="43"/>
      <c r="V603" s="43"/>
      <c r="W603" s="43"/>
      <c r="X603" s="43"/>
      <c r="Y603" s="43"/>
      <c r="Z603" s="43"/>
      <c r="AA603" s="43"/>
      <c r="AB603" s="43"/>
      <c r="AC603" s="43"/>
      <c r="AD603" s="43"/>
      <c r="AE603" s="43"/>
      <c r="AF603" s="43"/>
    </row>
    <row r="604" spans="1:32" ht="15">
      <c r="A604" s="43"/>
      <c r="B604" s="43"/>
      <c r="C604" s="43"/>
      <c r="D604" s="43"/>
      <c r="E604" s="43"/>
      <c r="F604" s="43"/>
      <c r="G604" s="43"/>
      <c r="H604" s="203"/>
      <c r="I604" s="43"/>
      <c r="J604" s="43"/>
      <c r="K604" s="43"/>
      <c r="L604" s="43"/>
      <c r="M604" s="44"/>
      <c r="N604" s="43"/>
      <c r="O604" s="43"/>
      <c r="P604" s="43"/>
      <c r="Q604" s="43"/>
      <c r="R604" s="43"/>
      <c r="S604" s="43"/>
      <c r="T604" s="43"/>
      <c r="U604" s="43"/>
      <c r="V604" s="43"/>
      <c r="W604" s="43"/>
      <c r="X604" s="43"/>
      <c r="Y604" s="43"/>
      <c r="Z604" s="43"/>
      <c r="AA604" s="43"/>
      <c r="AB604" s="43"/>
      <c r="AC604" s="43"/>
      <c r="AD604" s="43"/>
      <c r="AE604" s="43"/>
      <c r="AF604" s="43"/>
    </row>
    <row r="605" spans="1:32" ht="15">
      <c r="A605" s="43"/>
      <c r="B605" s="43"/>
      <c r="C605" s="43"/>
      <c r="D605" s="43"/>
      <c r="E605" s="43"/>
      <c r="F605" s="43"/>
      <c r="G605" s="43"/>
      <c r="H605" s="203"/>
      <c r="I605" s="43"/>
      <c r="J605" s="43"/>
      <c r="K605" s="43"/>
      <c r="L605" s="43"/>
      <c r="M605" s="44"/>
      <c r="N605" s="43"/>
      <c r="O605" s="43"/>
      <c r="P605" s="43"/>
      <c r="Q605" s="43"/>
      <c r="R605" s="43"/>
      <c r="S605" s="43"/>
      <c r="T605" s="43"/>
      <c r="U605" s="43"/>
      <c r="V605" s="43"/>
      <c r="W605" s="43"/>
      <c r="X605" s="43"/>
      <c r="Y605" s="43"/>
      <c r="Z605" s="43"/>
      <c r="AA605" s="43"/>
      <c r="AB605" s="43"/>
      <c r="AC605" s="43"/>
      <c r="AD605" s="43"/>
      <c r="AE605" s="43"/>
      <c r="AF605" s="43"/>
    </row>
    <row r="606" spans="1:32" ht="15">
      <c r="A606" s="43"/>
      <c r="B606" s="43"/>
      <c r="C606" s="43"/>
      <c r="D606" s="43"/>
      <c r="E606" s="43"/>
      <c r="F606" s="43"/>
      <c r="G606" s="43"/>
      <c r="H606" s="203"/>
      <c r="I606" s="43"/>
      <c r="J606" s="43"/>
      <c r="K606" s="43"/>
      <c r="L606" s="43"/>
      <c r="M606" s="44"/>
      <c r="N606" s="43"/>
      <c r="O606" s="43"/>
      <c r="P606" s="43"/>
      <c r="Q606" s="43"/>
      <c r="R606" s="43"/>
      <c r="S606" s="43"/>
      <c r="T606" s="43"/>
      <c r="U606" s="43"/>
      <c r="V606" s="43"/>
      <c r="W606" s="43"/>
      <c r="X606" s="43"/>
      <c r="Y606" s="43"/>
      <c r="Z606" s="43"/>
      <c r="AA606" s="43"/>
      <c r="AB606" s="43"/>
      <c r="AC606" s="43"/>
      <c r="AD606" s="43"/>
      <c r="AE606" s="43"/>
      <c r="AF606" s="43"/>
    </row>
    <row r="607" spans="1:32" ht="15">
      <c r="A607" s="43"/>
      <c r="B607" s="43"/>
      <c r="C607" s="43"/>
      <c r="D607" s="43"/>
      <c r="E607" s="43"/>
      <c r="F607" s="43"/>
      <c r="G607" s="43"/>
      <c r="H607" s="203"/>
      <c r="I607" s="43"/>
      <c r="J607" s="43"/>
      <c r="K607" s="43"/>
      <c r="L607" s="43"/>
      <c r="M607" s="44"/>
      <c r="N607" s="43"/>
      <c r="O607" s="43"/>
      <c r="P607" s="43"/>
      <c r="Q607" s="43"/>
      <c r="R607" s="43"/>
      <c r="S607" s="43"/>
      <c r="T607" s="43"/>
      <c r="U607" s="43"/>
      <c r="V607" s="43"/>
      <c r="W607" s="43"/>
      <c r="X607" s="43"/>
      <c r="Y607" s="43"/>
      <c r="Z607" s="43"/>
      <c r="AA607" s="43"/>
      <c r="AB607" s="43"/>
      <c r="AC607" s="43"/>
      <c r="AD607" s="43"/>
      <c r="AE607" s="43"/>
      <c r="AF607" s="43"/>
    </row>
    <row r="608" spans="1:32" ht="15">
      <c r="A608" s="43"/>
      <c r="B608" s="43"/>
      <c r="C608" s="43"/>
      <c r="D608" s="43"/>
      <c r="E608" s="43"/>
      <c r="F608" s="43"/>
      <c r="G608" s="43"/>
      <c r="H608" s="203"/>
      <c r="I608" s="43"/>
      <c r="J608" s="43"/>
      <c r="K608" s="43"/>
      <c r="L608" s="43"/>
      <c r="M608" s="44"/>
      <c r="N608" s="43"/>
      <c r="O608" s="43"/>
      <c r="P608" s="43"/>
      <c r="Q608" s="43"/>
      <c r="R608" s="43"/>
      <c r="S608" s="43"/>
      <c r="T608" s="43"/>
      <c r="U608" s="43"/>
      <c r="V608" s="43"/>
      <c r="W608" s="43"/>
      <c r="X608" s="43"/>
      <c r="Y608" s="43"/>
      <c r="Z608" s="43"/>
      <c r="AA608" s="43"/>
      <c r="AB608" s="43"/>
      <c r="AC608" s="43"/>
      <c r="AD608" s="43"/>
      <c r="AE608" s="43"/>
      <c r="AF608" s="43"/>
    </row>
    <row r="609" spans="1:32" ht="15">
      <c r="A609" s="43"/>
      <c r="B609" s="43"/>
      <c r="C609" s="43"/>
      <c r="D609" s="43"/>
      <c r="E609" s="43"/>
      <c r="F609" s="43"/>
      <c r="G609" s="43"/>
      <c r="H609" s="203"/>
      <c r="I609" s="43"/>
      <c r="J609" s="43"/>
      <c r="K609" s="43"/>
      <c r="L609" s="43"/>
      <c r="M609" s="44"/>
      <c r="N609" s="43"/>
      <c r="O609" s="43"/>
      <c r="P609" s="43"/>
      <c r="Q609" s="43"/>
      <c r="R609" s="43"/>
      <c r="S609" s="43"/>
      <c r="T609" s="43"/>
      <c r="U609" s="43"/>
      <c r="V609" s="43"/>
      <c r="W609" s="43"/>
      <c r="X609" s="43"/>
      <c r="Y609" s="43"/>
      <c r="Z609" s="43"/>
      <c r="AA609" s="43"/>
      <c r="AB609" s="43"/>
      <c r="AC609" s="43"/>
      <c r="AD609" s="43"/>
      <c r="AE609" s="43"/>
      <c r="AF609" s="43"/>
    </row>
    <row r="610" spans="1:32" ht="15">
      <c r="A610" s="43"/>
      <c r="B610" s="43"/>
      <c r="C610" s="43"/>
      <c r="D610" s="43"/>
      <c r="E610" s="43"/>
      <c r="F610" s="43"/>
      <c r="G610" s="43"/>
      <c r="H610" s="203"/>
      <c r="I610" s="43"/>
      <c r="J610" s="43"/>
      <c r="K610" s="43"/>
      <c r="L610" s="43"/>
      <c r="M610" s="44"/>
      <c r="N610" s="43"/>
      <c r="O610" s="43"/>
      <c r="P610" s="43"/>
      <c r="Q610" s="43"/>
      <c r="R610" s="43"/>
      <c r="S610" s="43"/>
      <c r="T610" s="43"/>
      <c r="U610" s="43"/>
      <c r="V610" s="43"/>
      <c r="W610" s="43"/>
      <c r="X610" s="43"/>
      <c r="Y610" s="43"/>
      <c r="Z610" s="43"/>
      <c r="AA610" s="43"/>
      <c r="AB610" s="43"/>
      <c r="AC610" s="43"/>
      <c r="AD610" s="43"/>
      <c r="AE610" s="43"/>
      <c r="AF610" s="43"/>
    </row>
    <row r="611" spans="1:32" ht="15">
      <c r="A611" s="43"/>
      <c r="B611" s="43"/>
      <c r="C611" s="43"/>
      <c r="D611" s="43"/>
      <c r="E611" s="43"/>
      <c r="F611" s="43"/>
      <c r="G611" s="43"/>
      <c r="H611" s="203"/>
      <c r="I611" s="43"/>
      <c r="J611" s="43"/>
      <c r="K611" s="43"/>
      <c r="L611" s="43"/>
      <c r="M611" s="44"/>
      <c r="N611" s="43"/>
      <c r="O611" s="43"/>
      <c r="P611" s="43"/>
      <c r="Q611" s="43"/>
      <c r="R611" s="43"/>
      <c r="S611" s="43"/>
      <c r="T611" s="43"/>
      <c r="U611" s="43"/>
      <c r="V611" s="43"/>
      <c r="W611" s="43"/>
      <c r="X611" s="43"/>
      <c r="Y611" s="43"/>
      <c r="Z611" s="43"/>
      <c r="AA611" s="43"/>
      <c r="AB611" s="43"/>
      <c r="AC611" s="43"/>
      <c r="AD611" s="43"/>
      <c r="AE611" s="43"/>
      <c r="AF611" s="43"/>
    </row>
    <row r="612" spans="1:32" ht="15">
      <c r="A612" s="43"/>
      <c r="B612" s="43"/>
      <c r="C612" s="43"/>
      <c r="D612" s="43"/>
      <c r="E612" s="43"/>
      <c r="F612" s="43"/>
      <c r="G612" s="43"/>
      <c r="H612" s="203"/>
      <c r="I612" s="43"/>
      <c r="J612" s="43"/>
      <c r="K612" s="43"/>
      <c r="L612" s="43"/>
      <c r="M612" s="44"/>
      <c r="N612" s="43"/>
      <c r="O612" s="43"/>
      <c r="P612" s="43"/>
      <c r="Q612" s="43"/>
      <c r="R612" s="43"/>
      <c r="S612" s="43"/>
      <c r="T612" s="43"/>
      <c r="U612" s="43"/>
      <c r="V612" s="43"/>
      <c r="W612" s="43"/>
      <c r="X612" s="43"/>
      <c r="Y612" s="43"/>
      <c r="Z612" s="43"/>
      <c r="AA612" s="43"/>
      <c r="AB612" s="43"/>
      <c r="AC612" s="43"/>
      <c r="AD612" s="43"/>
      <c r="AE612" s="43"/>
      <c r="AF612" s="43"/>
    </row>
    <row r="613" spans="1:32" ht="15">
      <c r="A613" s="43"/>
      <c r="B613" s="43"/>
      <c r="C613" s="43"/>
      <c r="D613" s="43"/>
      <c r="E613" s="43"/>
      <c r="F613" s="43"/>
      <c r="G613" s="43"/>
      <c r="H613" s="203"/>
      <c r="I613" s="43"/>
      <c r="J613" s="43"/>
      <c r="K613" s="43"/>
      <c r="L613" s="43"/>
      <c r="M613" s="44"/>
      <c r="N613" s="43"/>
      <c r="O613" s="43"/>
      <c r="P613" s="43"/>
      <c r="Q613" s="43"/>
      <c r="R613" s="43"/>
      <c r="S613" s="43"/>
      <c r="T613" s="43"/>
      <c r="U613" s="43"/>
      <c r="V613" s="43"/>
      <c r="W613" s="43"/>
      <c r="X613" s="43"/>
      <c r="Y613" s="43"/>
      <c r="Z613" s="43"/>
      <c r="AA613" s="43"/>
      <c r="AB613" s="43"/>
      <c r="AC613" s="43"/>
      <c r="AD613" s="43"/>
      <c r="AE613" s="43"/>
      <c r="AF613" s="43"/>
    </row>
    <row r="614" spans="1:32" ht="15">
      <c r="A614" s="43"/>
      <c r="B614" s="43"/>
      <c r="C614" s="43"/>
      <c r="D614" s="43"/>
      <c r="E614" s="43"/>
      <c r="F614" s="43"/>
      <c r="G614" s="43"/>
      <c r="H614" s="203"/>
      <c r="I614" s="43"/>
      <c r="J614" s="43"/>
      <c r="K614" s="43"/>
      <c r="L614" s="43"/>
      <c r="M614" s="44"/>
      <c r="N614" s="43"/>
      <c r="O614" s="43"/>
      <c r="P614" s="43"/>
      <c r="Q614" s="43"/>
      <c r="R614" s="43"/>
      <c r="S614" s="43"/>
      <c r="T614" s="43"/>
      <c r="U614" s="43"/>
      <c r="V614" s="43"/>
      <c r="W614" s="43"/>
      <c r="X614" s="43"/>
      <c r="Y614" s="43"/>
      <c r="Z614" s="43"/>
      <c r="AA614" s="43"/>
      <c r="AB614" s="43"/>
      <c r="AC614" s="43"/>
      <c r="AD614" s="43"/>
      <c r="AE614" s="43"/>
      <c r="AF614" s="43"/>
    </row>
    <row r="615" spans="1:32" ht="15">
      <c r="A615" s="43"/>
      <c r="B615" s="43"/>
      <c r="C615" s="43"/>
      <c r="D615" s="43"/>
      <c r="E615" s="43"/>
      <c r="F615" s="43"/>
      <c r="G615" s="43"/>
      <c r="H615" s="203"/>
      <c r="I615" s="43"/>
      <c r="J615" s="43"/>
      <c r="K615" s="43"/>
      <c r="L615" s="43"/>
      <c r="M615" s="44"/>
      <c r="N615" s="43"/>
      <c r="O615" s="43"/>
      <c r="P615" s="43"/>
      <c r="Q615" s="43"/>
      <c r="R615" s="43"/>
      <c r="S615" s="43"/>
      <c r="T615" s="43"/>
      <c r="U615" s="43"/>
      <c r="V615" s="43"/>
      <c r="W615" s="43"/>
      <c r="X615" s="43"/>
      <c r="Y615" s="43"/>
      <c r="Z615" s="43"/>
      <c r="AA615" s="43"/>
      <c r="AB615" s="43"/>
      <c r="AC615" s="43"/>
      <c r="AD615" s="43"/>
      <c r="AE615" s="43"/>
      <c r="AF615" s="43"/>
    </row>
    <row r="616" spans="1:32" ht="15">
      <c r="A616" s="43"/>
      <c r="B616" s="43"/>
      <c r="C616" s="43"/>
      <c r="D616" s="43"/>
      <c r="E616" s="43"/>
      <c r="F616" s="43"/>
      <c r="G616" s="43"/>
      <c r="H616" s="203"/>
      <c r="I616" s="43"/>
      <c r="J616" s="43"/>
      <c r="K616" s="43"/>
      <c r="L616" s="43"/>
      <c r="M616" s="44"/>
      <c r="N616" s="43"/>
      <c r="O616" s="43"/>
      <c r="P616" s="43"/>
      <c r="Q616" s="43"/>
      <c r="R616" s="43"/>
      <c r="S616" s="43"/>
      <c r="T616" s="43"/>
      <c r="U616" s="43"/>
      <c r="V616" s="43"/>
      <c r="W616" s="43"/>
      <c r="X616" s="43"/>
      <c r="Y616" s="43"/>
      <c r="Z616" s="43"/>
      <c r="AA616" s="43"/>
      <c r="AB616" s="43"/>
      <c r="AC616" s="43"/>
      <c r="AD616" s="43"/>
      <c r="AE616" s="43"/>
      <c r="AF616" s="43"/>
    </row>
    <row r="617" spans="1:32" ht="15">
      <c r="A617" s="43"/>
      <c r="B617" s="43"/>
      <c r="C617" s="43"/>
      <c r="D617" s="43"/>
      <c r="E617" s="43"/>
      <c r="F617" s="43"/>
      <c r="G617" s="43"/>
      <c r="H617" s="203"/>
      <c r="I617" s="43"/>
      <c r="J617" s="43"/>
      <c r="K617" s="43"/>
      <c r="L617" s="43"/>
      <c r="M617" s="44"/>
      <c r="N617" s="43"/>
      <c r="O617" s="43"/>
      <c r="P617" s="43"/>
      <c r="Q617" s="43"/>
      <c r="R617" s="43"/>
      <c r="S617" s="43"/>
      <c r="T617" s="43"/>
      <c r="U617" s="43"/>
      <c r="V617" s="43"/>
      <c r="W617" s="43"/>
      <c r="X617" s="43"/>
      <c r="Y617" s="43"/>
      <c r="Z617" s="43"/>
      <c r="AA617" s="43"/>
      <c r="AB617" s="43"/>
      <c r="AC617" s="43"/>
      <c r="AD617" s="43"/>
      <c r="AE617" s="43"/>
      <c r="AF617" s="43"/>
    </row>
    <row r="618" spans="1:32" ht="15">
      <c r="A618" s="43"/>
      <c r="B618" s="43"/>
      <c r="C618" s="43"/>
      <c r="D618" s="43"/>
      <c r="E618" s="43"/>
      <c r="F618" s="43"/>
      <c r="G618" s="43"/>
      <c r="H618" s="203"/>
      <c r="I618" s="43"/>
      <c r="J618" s="43"/>
      <c r="K618" s="43"/>
      <c r="L618" s="43"/>
      <c r="M618" s="44"/>
      <c r="N618" s="43"/>
      <c r="O618" s="43"/>
      <c r="P618" s="43"/>
      <c r="Q618" s="43"/>
      <c r="R618" s="43"/>
      <c r="S618" s="43"/>
      <c r="T618" s="43"/>
      <c r="U618" s="43"/>
      <c r="V618" s="43"/>
      <c r="W618" s="43"/>
      <c r="X618" s="43"/>
      <c r="Y618" s="43"/>
      <c r="Z618" s="43"/>
      <c r="AA618" s="43"/>
      <c r="AB618" s="43"/>
      <c r="AC618" s="43"/>
      <c r="AD618" s="43"/>
      <c r="AE618" s="43"/>
      <c r="AF618" s="43"/>
    </row>
    <row r="619" spans="1:32" ht="15">
      <c r="A619" s="43"/>
      <c r="B619" s="43"/>
      <c r="C619" s="43"/>
      <c r="D619" s="43"/>
      <c r="E619" s="43"/>
      <c r="F619" s="43"/>
      <c r="G619" s="43"/>
      <c r="H619" s="203"/>
      <c r="I619" s="43"/>
      <c r="J619" s="43"/>
      <c r="K619" s="43"/>
      <c r="L619" s="43"/>
      <c r="M619" s="44"/>
      <c r="N619" s="43"/>
      <c r="O619" s="43"/>
      <c r="P619" s="43"/>
      <c r="Q619" s="43"/>
      <c r="R619" s="43"/>
      <c r="S619" s="43"/>
      <c r="T619" s="43"/>
      <c r="U619" s="43"/>
      <c r="V619" s="43"/>
      <c r="W619" s="43"/>
      <c r="X619" s="43"/>
      <c r="Y619" s="43"/>
      <c r="Z619" s="43"/>
      <c r="AA619" s="43"/>
      <c r="AB619" s="43"/>
      <c r="AC619" s="43"/>
      <c r="AD619" s="43"/>
      <c r="AE619" s="43"/>
      <c r="AF619" s="43"/>
    </row>
    <row r="620" spans="1:32" ht="15">
      <c r="A620" s="43"/>
      <c r="B620" s="43"/>
      <c r="C620" s="43"/>
      <c r="D620" s="43"/>
      <c r="E620" s="43"/>
      <c r="F620" s="43"/>
      <c r="G620" s="43"/>
      <c r="H620" s="203"/>
      <c r="I620" s="43"/>
      <c r="J620" s="43"/>
      <c r="K620" s="43"/>
      <c r="L620" s="43"/>
      <c r="M620" s="44"/>
      <c r="N620" s="43"/>
      <c r="O620" s="43"/>
      <c r="P620" s="43"/>
      <c r="Q620" s="43"/>
      <c r="R620" s="43"/>
      <c r="S620" s="43"/>
      <c r="T620" s="43"/>
      <c r="U620" s="43"/>
      <c r="V620" s="43"/>
      <c r="W620" s="43"/>
      <c r="X620" s="43"/>
      <c r="Y620" s="43"/>
      <c r="Z620" s="43"/>
      <c r="AA620" s="43"/>
      <c r="AB620" s="43"/>
      <c r="AC620" s="43"/>
      <c r="AD620" s="43"/>
      <c r="AE620" s="43"/>
      <c r="AF620" s="43"/>
    </row>
    <row r="621" spans="1:32" ht="15">
      <c r="A621" s="43"/>
      <c r="B621" s="43"/>
      <c r="C621" s="43"/>
      <c r="D621" s="43"/>
      <c r="E621" s="43"/>
      <c r="F621" s="43"/>
      <c r="G621" s="43"/>
      <c r="H621" s="203"/>
      <c r="I621" s="43"/>
      <c r="J621" s="43"/>
      <c r="K621" s="43"/>
      <c r="L621" s="43"/>
      <c r="M621" s="44"/>
      <c r="N621" s="43"/>
      <c r="O621" s="43"/>
      <c r="P621" s="43"/>
      <c r="Q621" s="43"/>
      <c r="R621" s="43"/>
      <c r="S621" s="43"/>
      <c r="T621" s="43"/>
      <c r="U621" s="43"/>
      <c r="V621" s="43"/>
      <c r="W621" s="43"/>
      <c r="X621" s="43"/>
      <c r="Y621" s="43"/>
      <c r="Z621" s="43"/>
      <c r="AA621" s="43"/>
      <c r="AB621" s="43"/>
      <c r="AC621" s="43"/>
      <c r="AD621" s="43"/>
      <c r="AE621" s="43"/>
      <c r="AF621" s="43"/>
    </row>
    <row r="622" spans="1:32" ht="15">
      <c r="A622" s="43"/>
      <c r="B622" s="43"/>
      <c r="C622" s="43"/>
      <c r="D622" s="43"/>
      <c r="E622" s="43"/>
      <c r="F622" s="43"/>
      <c r="G622" s="43"/>
      <c r="H622" s="203"/>
      <c r="I622" s="43"/>
      <c r="J622" s="43"/>
      <c r="K622" s="43"/>
      <c r="L622" s="43"/>
      <c r="M622" s="44"/>
      <c r="N622" s="43"/>
      <c r="O622" s="43"/>
      <c r="P622" s="43"/>
      <c r="Q622" s="43"/>
      <c r="R622" s="43"/>
      <c r="S622" s="43"/>
      <c r="T622" s="43"/>
      <c r="U622" s="43"/>
      <c r="V622" s="43"/>
      <c r="W622" s="43"/>
      <c r="X622" s="43"/>
      <c r="Y622" s="43"/>
      <c r="Z622" s="43"/>
      <c r="AA622" s="43"/>
      <c r="AB622" s="43"/>
      <c r="AC622" s="43"/>
      <c r="AD622" s="43"/>
      <c r="AE622" s="43"/>
      <c r="AF622" s="43"/>
    </row>
    <row r="623" spans="1:32" ht="15">
      <c r="A623" s="43"/>
      <c r="B623" s="43"/>
      <c r="C623" s="43"/>
      <c r="D623" s="43"/>
      <c r="E623" s="43"/>
      <c r="F623" s="43"/>
      <c r="G623" s="43"/>
      <c r="H623" s="203"/>
      <c r="I623" s="43"/>
      <c r="J623" s="43"/>
      <c r="K623" s="43"/>
      <c r="L623" s="43"/>
      <c r="M623" s="44"/>
      <c r="N623" s="43"/>
      <c r="O623" s="43"/>
      <c r="P623" s="43"/>
      <c r="Q623" s="43"/>
      <c r="R623" s="43"/>
      <c r="S623" s="43"/>
      <c r="T623" s="43"/>
      <c r="U623" s="43"/>
      <c r="V623" s="43"/>
      <c r="W623" s="43"/>
      <c r="X623" s="43"/>
      <c r="Y623" s="43"/>
      <c r="Z623" s="43"/>
      <c r="AA623" s="43"/>
      <c r="AB623" s="43"/>
      <c r="AC623" s="43"/>
      <c r="AD623" s="43"/>
      <c r="AE623" s="43"/>
      <c r="AF623" s="43"/>
    </row>
    <row r="624" spans="1:32" ht="15">
      <c r="A624" s="43"/>
      <c r="B624" s="43"/>
      <c r="C624" s="43"/>
      <c r="D624" s="43"/>
      <c r="E624" s="43"/>
      <c r="F624" s="43"/>
      <c r="G624" s="43"/>
      <c r="H624" s="203"/>
      <c r="I624" s="43"/>
      <c r="J624" s="43"/>
      <c r="K624" s="43"/>
      <c r="L624" s="43"/>
      <c r="M624" s="44"/>
      <c r="N624" s="43"/>
      <c r="O624" s="43"/>
      <c r="P624" s="43"/>
      <c r="Q624" s="43"/>
      <c r="R624" s="43"/>
      <c r="S624" s="43"/>
      <c r="T624" s="43"/>
      <c r="U624" s="43"/>
      <c r="V624" s="43"/>
      <c r="W624" s="43"/>
      <c r="X624" s="43"/>
      <c r="Y624" s="43"/>
      <c r="Z624" s="43"/>
      <c r="AA624" s="43"/>
      <c r="AB624" s="43"/>
      <c r="AC624" s="43"/>
      <c r="AD624" s="43"/>
      <c r="AE624" s="43"/>
      <c r="AF624" s="43"/>
    </row>
    <row r="625" spans="1:32" ht="15">
      <c r="A625" s="43"/>
      <c r="B625" s="43"/>
      <c r="C625" s="43"/>
      <c r="D625" s="43"/>
      <c r="E625" s="43"/>
      <c r="F625" s="43"/>
      <c r="G625" s="43"/>
      <c r="H625" s="203"/>
      <c r="I625" s="43"/>
      <c r="J625" s="43"/>
      <c r="K625" s="43"/>
      <c r="L625" s="43"/>
      <c r="M625" s="44"/>
      <c r="N625" s="43"/>
      <c r="O625" s="43"/>
      <c r="P625" s="43"/>
      <c r="Q625" s="43"/>
      <c r="R625" s="43"/>
      <c r="S625" s="43"/>
      <c r="T625" s="43"/>
      <c r="U625" s="43"/>
      <c r="V625" s="43"/>
      <c r="W625" s="43"/>
      <c r="X625" s="43"/>
      <c r="Y625" s="43"/>
      <c r="Z625" s="43"/>
      <c r="AA625" s="43"/>
      <c r="AB625" s="43"/>
      <c r="AC625" s="43"/>
      <c r="AD625" s="43"/>
      <c r="AE625" s="43"/>
      <c r="AF625" s="43"/>
    </row>
    <row r="626" spans="1:32" ht="15">
      <c r="A626" s="43"/>
      <c r="B626" s="43"/>
      <c r="C626" s="43"/>
      <c r="D626" s="43"/>
      <c r="E626" s="43"/>
      <c r="F626" s="43"/>
      <c r="G626" s="43"/>
      <c r="H626" s="203"/>
      <c r="I626" s="43"/>
      <c r="J626" s="43"/>
      <c r="K626" s="43"/>
      <c r="L626" s="43"/>
      <c r="M626" s="44"/>
      <c r="N626" s="43"/>
      <c r="O626" s="43"/>
      <c r="P626" s="43"/>
      <c r="Q626" s="43"/>
      <c r="R626" s="43"/>
      <c r="S626" s="43"/>
      <c r="T626" s="43"/>
      <c r="U626" s="43"/>
      <c r="V626" s="43"/>
      <c r="W626" s="43"/>
      <c r="X626" s="43"/>
      <c r="Y626" s="43"/>
      <c r="Z626" s="43"/>
      <c r="AA626" s="43"/>
      <c r="AB626" s="43"/>
      <c r="AC626" s="43"/>
      <c r="AD626" s="43"/>
      <c r="AE626" s="43"/>
      <c r="AF626" s="43"/>
    </row>
    <row r="627" spans="1:32" ht="15">
      <c r="A627" s="43"/>
      <c r="B627" s="43"/>
      <c r="C627" s="43"/>
      <c r="D627" s="43"/>
      <c r="E627" s="43"/>
      <c r="F627" s="43"/>
      <c r="G627" s="43"/>
      <c r="H627" s="203"/>
      <c r="I627" s="43"/>
      <c r="J627" s="43"/>
      <c r="K627" s="43"/>
      <c r="L627" s="43"/>
      <c r="M627" s="44"/>
      <c r="N627" s="43"/>
      <c r="O627" s="43"/>
      <c r="P627" s="43"/>
      <c r="Q627" s="43"/>
      <c r="R627" s="43"/>
      <c r="S627" s="43"/>
      <c r="T627" s="43"/>
      <c r="U627" s="43"/>
      <c r="V627" s="43"/>
      <c r="W627" s="43"/>
      <c r="X627" s="43"/>
      <c r="Y627" s="43"/>
      <c r="Z627" s="43"/>
      <c r="AA627" s="43"/>
      <c r="AB627" s="43"/>
      <c r="AC627" s="43"/>
      <c r="AD627" s="43"/>
      <c r="AE627" s="43"/>
      <c r="AF627" s="43"/>
    </row>
    <row r="628" spans="1:32" ht="15">
      <c r="A628" s="43"/>
      <c r="B628" s="43"/>
      <c r="C628" s="43"/>
      <c r="D628" s="43"/>
      <c r="E628" s="43"/>
      <c r="F628" s="43"/>
      <c r="G628" s="43"/>
      <c r="H628" s="203"/>
      <c r="I628" s="43"/>
      <c r="J628" s="43"/>
      <c r="K628" s="43"/>
      <c r="L628" s="43"/>
      <c r="M628" s="44"/>
      <c r="N628" s="43"/>
      <c r="O628" s="43"/>
      <c r="P628" s="43"/>
      <c r="Q628" s="43"/>
      <c r="R628" s="43"/>
      <c r="S628" s="43"/>
      <c r="T628" s="43"/>
      <c r="U628" s="43"/>
      <c r="V628" s="43"/>
      <c r="W628" s="43"/>
      <c r="X628" s="43"/>
      <c r="Y628" s="43"/>
      <c r="Z628" s="43"/>
      <c r="AA628" s="43"/>
      <c r="AB628" s="43"/>
      <c r="AC628" s="43"/>
      <c r="AD628" s="43"/>
      <c r="AE628" s="43"/>
      <c r="AF628" s="43"/>
    </row>
    <row r="629" spans="1:32" ht="15">
      <c r="A629" s="43"/>
      <c r="B629" s="43"/>
      <c r="C629" s="43"/>
      <c r="D629" s="43"/>
      <c r="E629" s="43"/>
      <c r="F629" s="43"/>
      <c r="G629" s="43"/>
      <c r="H629" s="203"/>
      <c r="I629" s="43"/>
      <c r="J629" s="43"/>
      <c r="K629" s="43"/>
      <c r="L629" s="43"/>
      <c r="M629" s="44"/>
      <c r="N629" s="43"/>
      <c r="O629" s="43"/>
      <c r="P629" s="43"/>
      <c r="Q629" s="43"/>
      <c r="R629" s="43"/>
      <c r="S629" s="43"/>
      <c r="T629" s="43"/>
      <c r="U629" s="43"/>
      <c r="V629" s="43"/>
      <c r="W629" s="43"/>
      <c r="X629" s="43"/>
      <c r="Y629" s="43"/>
      <c r="Z629" s="43"/>
      <c r="AA629" s="43"/>
      <c r="AB629" s="43"/>
      <c r="AC629" s="43"/>
      <c r="AD629" s="43"/>
      <c r="AE629" s="43"/>
      <c r="AF629" s="43"/>
    </row>
    <row r="630" spans="1:32" ht="15">
      <c r="A630" s="43"/>
      <c r="B630" s="43"/>
      <c r="C630" s="43"/>
      <c r="D630" s="43"/>
      <c r="E630" s="43"/>
      <c r="F630" s="43"/>
      <c r="G630" s="43"/>
      <c r="H630" s="203"/>
      <c r="I630" s="43"/>
      <c r="J630" s="43"/>
      <c r="K630" s="43"/>
      <c r="L630" s="43"/>
      <c r="M630" s="44"/>
      <c r="N630" s="43"/>
      <c r="O630" s="43"/>
      <c r="P630" s="43"/>
      <c r="Q630" s="43"/>
      <c r="R630" s="43"/>
      <c r="S630" s="43"/>
      <c r="T630" s="43"/>
      <c r="U630" s="43"/>
      <c r="V630" s="43"/>
      <c r="W630" s="43"/>
      <c r="X630" s="43"/>
      <c r="Y630" s="43"/>
      <c r="Z630" s="43"/>
      <c r="AA630" s="43"/>
      <c r="AB630" s="43"/>
      <c r="AC630" s="43"/>
      <c r="AD630" s="43"/>
      <c r="AE630" s="43"/>
      <c r="AF630" s="43"/>
    </row>
    <row r="631" spans="1:32" ht="15">
      <c r="A631" s="43"/>
      <c r="B631" s="43"/>
      <c r="C631" s="43"/>
      <c r="D631" s="43"/>
      <c r="E631" s="43"/>
      <c r="F631" s="43"/>
      <c r="G631" s="43"/>
      <c r="H631" s="203"/>
      <c r="I631" s="43"/>
      <c r="J631" s="43"/>
      <c r="K631" s="43"/>
      <c r="L631" s="43"/>
      <c r="M631" s="44"/>
      <c r="N631" s="43"/>
      <c r="O631" s="43"/>
      <c r="P631" s="43"/>
      <c r="Q631" s="43"/>
      <c r="R631" s="43"/>
      <c r="S631" s="43"/>
      <c r="T631" s="43"/>
      <c r="U631" s="43"/>
      <c r="V631" s="43"/>
      <c r="W631" s="43"/>
      <c r="X631" s="43"/>
      <c r="Y631" s="43"/>
      <c r="Z631" s="43"/>
      <c r="AA631" s="43"/>
      <c r="AB631" s="43"/>
      <c r="AC631" s="43"/>
      <c r="AD631" s="43"/>
      <c r="AE631" s="43"/>
      <c r="AF631" s="43"/>
    </row>
    <row r="632" spans="1:32" ht="15">
      <c r="A632" s="43"/>
      <c r="B632" s="43"/>
      <c r="C632" s="43"/>
      <c r="D632" s="43"/>
      <c r="E632" s="43"/>
      <c r="F632" s="43"/>
      <c r="G632" s="43"/>
      <c r="H632" s="203"/>
      <c r="I632" s="43"/>
      <c r="J632" s="43"/>
      <c r="K632" s="43"/>
      <c r="L632" s="43"/>
      <c r="M632" s="44"/>
      <c r="N632" s="43"/>
      <c r="O632" s="43"/>
      <c r="P632" s="43"/>
      <c r="Q632" s="43"/>
      <c r="R632" s="43"/>
      <c r="S632" s="43"/>
      <c r="T632" s="43"/>
      <c r="U632" s="43"/>
      <c r="V632" s="43"/>
      <c r="W632" s="43"/>
      <c r="X632" s="43"/>
      <c r="Y632" s="43"/>
      <c r="Z632" s="43"/>
      <c r="AA632" s="43"/>
      <c r="AB632" s="43"/>
      <c r="AC632" s="43"/>
      <c r="AD632" s="43"/>
      <c r="AE632" s="43"/>
      <c r="AF632" s="43"/>
    </row>
    <row r="633" spans="1:32" ht="15">
      <c r="A633" s="43"/>
      <c r="B633" s="43"/>
      <c r="C633" s="43"/>
      <c r="D633" s="43"/>
      <c r="E633" s="43"/>
      <c r="F633" s="43"/>
      <c r="G633" s="43"/>
      <c r="H633" s="203"/>
      <c r="I633" s="43"/>
      <c r="J633" s="43"/>
      <c r="K633" s="43"/>
      <c r="L633" s="43"/>
      <c r="M633" s="44"/>
      <c r="N633" s="43"/>
      <c r="O633" s="43"/>
      <c r="P633" s="43"/>
      <c r="Q633" s="43"/>
      <c r="R633" s="43"/>
      <c r="S633" s="43"/>
      <c r="T633" s="43"/>
      <c r="U633" s="43"/>
      <c r="V633" s="43"/>
      <c r="W633" s="43"/>
      <c r="X633" s="43"/>
      <c r="Y633" s="43"/>
      <c r="Z633" s="43"/>
      <c r="AA633" s="43"/>
      <c r="AB633" s="43"/>
      <c r="AC633" s="43"/>
      <c r="AD633" s="43"/>
      <c r="AE633" s="43"/>
      <c r="AF633" s="43"/>
    </row>
    <row r="634" spans="1:32" ht="15">
      <c r="A634" s="43"/>
      <c r="B634" s="43"/>
      <c r="C634" s="43"/>
      <c r="D634" s="43"/>
      <c r="E634" s="43"/>
      <c r="F634" s="43"/>
      <c r="G634" s="43"/>
      <c r="H634" s="203"/>
      <c r="I634" s="43"/>
      <c r="J634" s="43"/>
      <c r="K634" s="43"/>
      <c r="L634" s="43"/>
      <c r="M634" s="44"/>
      <c r="N634" s="43"/>
      <c r="O634" s="43"/>
      <c r="P634" s="43"/>
      <c r="Q634" s="43"/>
      <c r="R634" s="43"/>
      <c r="S634" s="43"/>
      <c r="T634" s="43"/>
      <c r="U634" s="43"/>
      <c r="V634" s="43"/>
      <c r="W634" s="43"/>
      <c r="X634" s="43"/>
      <c r="Y634" s="43"/>
      <c r="Z634" s="43"/>
      <c r="AA634" s="43"/>
      <c r="AB634" s="43"/>
      <c r="AC634" s="43"/>
      <c r="AD634" s="43"/>
      <c r="AE634" s="43"/>
      <c r="AF634" s="43"/>
    </row>
    <row r="635" spans="1:32" ht="15">
      <c r="A635" s="43"/>
      <c r="B635" s="43"/>
      <c r="C635" s="43"/>
      <c r="D635" s="43"/>
      <c r="E635" s="43"/>
      <c r="F635" s="43"/>
      <c r="G635" s="43"/>
      <c r="H635" s="203"/>
      <c r="I635" s="43"/>
      <c r="J635" s="43"/>
      <c r="K635" s="43"/>
      <c r="L635" s="43"/>
      <c r="M635" s="44"/>
      <c r="N635" s="43"/>
      <c r="O635" s="43"/>
      <c r="P635" s="43"/>
      <c r="Q635" s="43"/>
      <c r="R635" s="43"/>
      <c r="S635" s="43"/>
      <c r="T635" s="43"/>
      <c r="U635" s="43"/>
      <c r="V635" s="43"/>
      <c r="W635" s="43"/>
      <c r="X635" s="43"/>
      <c r="Y635" s="43"/>
      <c r="Z635" s="43"/>
      <c r="AA635" s="43"/>
      <c r="AB635" s="43"/>
      <c r="AC635" s="43"/>
      <c r="AD635" s="43"/>
      <c r="AE635" s="43"/>
      <c r="AF635" s="43"/>
    </row>
    <row r="636" spans="1:32" ht="15">
      <c r="A636" s="43"/>
      <c r="B636" s="43"/>
      <c r="C636" s="43"/>
      <c r="D636" s="43"/>
      <c r="E636" s="43"/>
      <c r="F636" s="43"/>
      <c r="G636" s="43"/>
      <c r="H636" s="203"/>
      <c r="I636" s="43"/>
      <c r="J636" s="43"/>
      <c r="K636" s="43"/>
      <c r="L636" s="43"/>
      <c r="M636" s="44"/>
      <c r="N636" s="43"/>
      <c r="O636" s="43"/>
      <c r="P636" s="43"/>
      <c r="Q636" s="43"/>
      <c r="R636" s="43"/>
      <c r="S636" s="43"/>
      <c r="T636" s="43"/>
      <c r="U636" s="43"/>
      <c r="V636" s="43"/>
      <c r="W636" s="43"/>
      <c r="X636" s="43"/>
      <c r="Y636" s="43"/>
      <c r="Z636" s="43"/>
      <c r="AA636" s="43"/>
      <c r="AB636" s="43"/>
      <c r="AC636" s="43"/>
      <c r="AD636" s="43"/>
      <c r="AE636" s="43"/>
      <c r="AF636" s="43"/>
    </row>
    <row r="637" spans="1:32" ht="15">
      <c r="A637" s="43"/>
      <c r="B637" s="43"/>
      <c r="C637" s="43"/>
      <c r="D637" s="43"/>
      <c r="E637" s="43"/>
      <c r="F637" s="43"/>
      <c r="G637" s="43"/>
      <c r="H637" s="203"/>
      <c r="I637" s="43"/>
      <c r="J637" s="43"/>
      <c r="K637" s="43"/>
      <c r="L637" s="43"/>
      <c r="M637" s="44"/>
      <c r="N637" s="43"/>
      <c r="O637" s="43"/>
      <c r="P637" s="43"/>
      <c r="Q637" s="43"/>
      <c r="R637" s="43"/>
      <c r="S637" s="43"/>
      <c r="T637" s="43"/>
      <c r="U637" s="43"/>
      <c r="V637" s="43"/>
      <c r="W637" s="43"/>
      <c r="X637" s="43"/>
      <c r="Y637" s="43"/>
      <c r="Z637" s="43"/>
      <c r="AA637" s="43"/>
      <c r="AB637" s="43"/>
      <c r="AC637" s="43"/>
      <c r="AD637" s="43"/>
      <c r="AE637" s="43"/>
      <c r="AF637" s="43"/>
    </row>
    <row r="638" spans="1:32" ht="15">
      <c r="A638" s="43"/>
      <c r="B638" s="43"/>
      <c r="C638" s="43"/>
      <c r="D638" s="43"/>
      <c r="E638" s="43"/>
      <c r="F638" s="43"/>
      <c r="G638" s="43"/>
      <c r="H638" s="203"/>
      <c r="I638" s="43"/>
      <c r="J638" s="43"/>
      <c r="K638" s="43"/>
      <c r="L638" s="43"/>
      <c r="M638" s="44"/>
      <c r="N638" s="43"/>
      <c r="O638" s="43"/>
      <c r="P638" s="43"/>
      <c r="Q638" s="43"/>
      <c r="R638" s="43"/>
      <c r="S638" s="43"/>
      <c r="T638" s="43"/>
      <c r="U638" s="43"/>
      <c r="V638" s="43"/>
      <c r="W638" s="43"/>
      <c r="X638" s="43"/>
      <c r="Y638" s="43"/>
      <c r="Z638" s="43"/>
      <c r="AA638" s="43"/>
      <c r="AB638" s="43"/>
      <c r="AC638" s="43"/>
      <c r="AD638" s="43"/>
      <c r="AE638" s="43"/>
      <c r="AF638" s="43"/>
    </row>
    <row r="639" spans="1:32" ht="15">
      <c r="A639" s="43"/>
      <c r="B639" s="43"/>
      <c r="C639" s="43"/>
      <c r="D639" s="43"/>
      <c r="E639" s="43"/>
      <c r="F639" s="43"/>
      <c r="G639" s="43"/>
      <c r="H639" s="203"/>
      <c r="I639" s="43"/>
      <c r="J639" s="43"/>
      <c r="K639" s="43"/>
      <c r="L639" s="43"/>
      <c r="M639" s="44"/>
      <c r="N639" s="43"/>
      <c r="O639" s="43"/>
      <c r="P639" s="43"/>
      <c r="Q639" s="43"/>
      <c r="R639" s="43"/>
      <c r="S639" s="43"/>
      <c r="T639" s="43"/>
      <c r="U639" s="43"/>
      <c r="V639" s="43"/>
      <c r="W639" s="43"/>
      <c r="X639" s="43"/>
      <c r="Y639" s="43"/>
      <c r="Z639" s="43"/>
      <c r="AA639" s="43"/>
      <c r="AB639" s="43"/>
      <c r="AC639" s="43"/>
      <c r="AD639" s="43"/>
      <c r="AE639" s="43"/>
      <c r="AF639" s="43"/>
    </row>
    <row r="640" spans="1:32" ht="15">
      <c r="A640" s="43"/>
      <c r="B640" s="43"/>
      <c r="C640" s="43"/>
      <c r="D640" s="43"/>
      <c r="E640" s="43"/>
      <c r="F640" s="43"/>
      <c r="G640" s="43"/>
      <c r="H640" s="203"/>
      <c r="I640" s="43"/>
      <c r="J640" s="43"/>
      <c r="K640" s="43"/>
      <c r="L640" s="43"/>
      <c r="M640" s="44"/>
      <c r="N640" s="43"/>
      <c r="O640" s="43"/>
      <c r="P640" s="43"/>
      <c r="Q640" s="43"/>
      <c r="R640" s="43"/>
      <c r="S640" s="43"/>
      <c r="T640" s="43"/>
      <c r="U640" s="43"/>
      <c r="V640" s="43"/>
      <c r="W640" s="43"/>
      <c r="X640" s="43"/>
      <c r="Y640" s="43"/>
      <c r="Z640" s="43"/>
      <c r="AA640" s="43"/>
      <c r="AB640" s="43"/>
      <c r="AC640" s="43"/>
      <c r="AD640" s="43"/>
      <c r="AE640" s="43"/>
      <c r="AF640" s="43"/>
    </row>
    <row r="641" spans="1:32" ht="15">
      <c r="A641" s="43"/>
      <c r="B641" s="43"/>
      <c r="C641" s="43"/>
      <c r="D641" s="43"/>
      <c r="E641" s="43"/>
      <c r="F641" s="43"/>
      <c r="G641" s="43"/>
      <c r="H641" s="203"/>
      <c r="I641" s="43"/>
      <c r="J641" s="43"/>
      <c r="K641" s="43"/>
      <c r="L641" s="43"/>
      <c r="M641" s="44"/>
      <c r="N641" s="43"/>
      <c r="O641" s="43"/>
      <c r="P641" s="43"/>
      <c r="Q641" s="43"/>
      <c r="R641" s="43"/>
      <c r="S641" s="43"/>
      <c r="T641" s="43"/>
      <c r="U641" s="43"/>
      <c r="V641" s="43"/>
      <c r="W641" s="43"/>
      <c r="X641" s="43"/>
      <c r="Y641" s="43"/>
      <c r="Z641" s="43"/>
      <c r="AA641" s="43"/>
      <c r="AB641" s="43"/>
      <c r="AC641" s="43"/>
      <c r="AD641" s="43"/>
      <c r="AE641" s="43"/>
      <c r="AF641" s="43"/>
    </row>
    <row r="642" spans="1:32" ht="15">
      <c r="A642" s="43"/>
      <c r="B642" s="43"/>
      <c r="C642" s="43"/>
      <c r="D642" s="43"/>
      <c r="E642" s="43"/>
      <c r="F642" s="43"/>
      <c r="G642" s="43"/>
      <c r="H642" s="203"/>
      <c r="I642" s="43"/>
      <c r="J642" s="43"/>
      <c r="K642" s="43"/>
      <c r="L642" s="43"/>
      <c r="M642" s="44"/>
      <c r="N642" s="43"/>
      <c r="O642" s="43"/>
      <c r="P642" s="43"/>
      <c r="Q642" s="43"/>
      <c r="R642" s="43"/>
      <c r="S642" s="43"/>
      <c r="T642" s="43"/>
      <c r="U642" s="43"/>
      <c r="V642" s="43"/>
      <c r="W642" s="43"/>
      <c r="X642" s="43"/>
      <c r="Y642" s="43"/>
      <c r="Z642" s="43"/>
      <c r="AA642" s="43"/>
      <c r="AB642" s="43"/>
      <c r="AC642" s="43"/>
      <c r="AD642" s="43"/>
      <c r="AE642" s="43"/>
      <c r="AF642" s="43"/>
    </row>
    <row r="643" spans="1:32" ht="15">
      <c r="A643" s="43"/>
      <c r="B643" s="43"/>
      <c r="C643" s="43"/>
      <c r="D643" s="43"/>
      <c r="E643" s="43"/>
      <c r="F643" s="43"/>
      <c r="G643" s="43"/>
      <c r="H643" s="203"/>
      <c r="I643" s="43"/>
      <c r="J643" s="43"/>
      <c r="K643" s="43"/>
      <c r="L643" s="43"/>
      <c r="M643" s="44"/>
      <c r="N643" s="43"/>
      <c r="O643" s="43"/>
      <c r="P643" s="43"/>
      <c r="Q643" s="43"/>
      <c r="R643" s="43"/>
      <c r="S643" s="43"/>
      <c r="T643" s="43"/>
      <c r="U643" s="43"/>
      <c r="V643" s="43"/>
      <c r="W643" s="43"/>
      <c r="X643" s="43"/>
      <c r="Y643" s="43"/>
      <c r="Z643" s="43"/>
      <c r="AA643" s="43"/>
      <c r="AB643" s="43"/>
      <c r="AC643" s="43"/>
      <c r="AD643" s="43"/>
      <c r="AE643" s="43"/>
      <c r="AF643" s="43"/>
    </row>
    <row r="644" spans="1:32" ht="15">
      <c r="A644" s="43"/>
      <c r="B644" s="43"/>
      <c r="C644" s="43"/>
      <c r="D644" s="43"/>
      <c r="E644" s="43"/>
      <c r="F644" s="43"/>
      <c r="G644" s="43"/>
      <c r="H644" s="203"/>
      <c r="I644" s="43"/>
      <c r="J644" s="43"/>
      <c r="K644" s="43"/>
      <c r="L644" s="43"/>
      <c r="M644" s="44"/>
      <c r="N644" s="43"/>
      <c r="O644" s="43"/>
      <c r="P644" s="43"/>
      <c r="Q644" s="43"/>
      <c r="R644" s="43"/>
      <c r="S644" s="43"/>
      <c r="T644" s="43"/>
      <c r="U644" s="43"/>
      <c r="V644" s="43"/>
      <c r="W644" s="43"/>
      <c r="X644" s="43"/>
      <c r="Y644" s="43"/>
      <c r="Z644" s="43"/>
      <c r="AA644" s="43"/>
      <c r="AB644" s="43"/>
      <c r="AC644" s="43"/>
      <c r="AD644" s="43"/>
      <c r="AE644" s="43"/>
      <c r="AF644" s="43"/>
    </row>
    <row r="645" spans="1:32" ht="15">
      <c r="A645" s="43"/>
      <c r="B645" s="43"/>
      <c r="C645" s="43"/>
      <c r="D645" s="43"/>
      <c r="E645" s="43"/>
      <c r="F645" s="43"/>
      <c r="G645" s="43"/>
      <c r="H645" s="203"/>
      <c r="I645" s="43"/>
      <c r="J645" s="43"/>
      <c r="K645" s="43"/>
      <c r="L645" s="43"/>
      <c r="M645" s="44"/>
      <c r="N645" s="43"/>
      <c r="O645" s="43"/>
      <c r="P645" s="43"/>
      <c r="Q645" s="43"/>
      <c r="R645" s="43"/>
      <c r="S645" s="43"/>
      <c r="T645" s="43"/>
      <c r="U645" s="43"/>
      <c r="V645" s="43"/>
      <c r="W645" s="43"/>
      <c r="X645" s="43"/>
      <c r="Y645" s="43"/>
      <c r="Z645" s="43"/>
      <c r="AA645" s="43"/>
      <c r="AB645" s="43"/>
      <c r="AC645" s="43"/>
      <c r="AD645" s="43"/>
      <c r="AE645" s="43"/>
      <c r="AF645" s="43"/>
    </row>
    <row r="646" spans="1:32" ht="15">
      <c r="A646" s="43"/>
      <c r="B646" s="43"/>
      <c r="C646" s="43"/>
      <c r="D646" s="43"/>
      <c r="E646" s="43"/>
      <c r="F646" s="43"/>
      <c r="G646" s="43"/>
      <c r="H646" s="203"/>
      <c r="I646" s="43"/>
      <c r="J646" s="43"/>
      <c r="K646" s="43"/>
      <c r="L646" s="43"/>
      <c r="M646" s="44"/>
      <c r="N646" s="43"/>
      <c r="O646" s="43"/>
      <c r="P646" s="43"/>
      <c r="Q646" s="43"/>
      <c r="R646" s="43"/>
      <c r="S646" s="43"/>
      <c r="T646" s="43"/>
      <c r="U646" s="43"/>
      <c r="V646" s="43"/>
      <c r="W646" s="43"/>
      <c r="X646" s="43"/>
      <c r="Y646" s="43"/>
      <c r="Z646" s="43"/>
      <c r="AA646" s="43"/>
      <c r="AB646" s="43"/>
      <c r="AC646" s="43"/>
      <c r="AD646" s="43"/>
      <c r="AE646" s="43"/>
      <c r="AF646" s="43"/>
    </row>
    <row r="647" spans="1:32" ht="15">
      <c r="A647" s="43"/>
      <c r="B647" s="43"/>
      <c r="C647" s="43"/>
      <c r="D647" s="43"/>
      <c r="E647" s="43"/>
      <c r="F647" s="43"/>
      <c r="G647" s="43"/>
      <c r="H647" s="203"/>
      <c r="I647" s="43"/>
      <c r="J647" s="43"/>
      <c r="K647" s="43"/>
      <c r="L647" s="43"/>
      <c r="M647" s="44"/>
      <c r="N647" s="43"/>
      <c r="O647" s="43"/>
      <c r="P647" s="43"/>
      <c r="Q647" s="43"/>
      <c r="R647" s="43"/>
      <c r="S647" s="43"/>
      <c r="T647" s="43"/>
      <c r="U647" s="43"/>
      <c r="V647" s="43"/>
      <c r="W647" s="43"/>
      <c r="X647" s="43"/>
      <c r="Y647" s="43"/>
      <c r="Z647" s="43"/>
      <c r="AA647" s="43"/>
      <c r="AB647" s="43"/>
      <c r="AC647" s="43"/>
      <c r="AD647" s="43"/>
      <c r="AE647" s="43"/>
      <c r="AF647" s="43"/>
    </row>
    <row r="648" spans="1:32" ht="15">
      <c r="A648" s="43"/>
      <c r="B648" s="43"/>
      <c r="C648" s="43"/>
      <c r="D648" s="43"/>
      <c r="E648" s="43"/>
      <c r="F648" s="43"/>
      <c r="G648" s="43"/>
      <c r="H648" s="203"/>
      <c r="I648" s="43"/>
      <c r="J648" s="43"/>
      <c r="K648" s="43"/>
      <c r="L648" s="43"/>
      <c r="M648" s="44"/>
      <c r="N648" s="43"/>
      <c r="O648" s="43"/>
      <c r="P648" s="43"/>
      <c r="Q648" s="43"/>
      <c r="R648" s="43"/>
      <c r="S648" s="43"/>
      <c r="T648" s="43"/>
      <c r="U648" s="43"/>
      <c r="V648" s="43"/>
      <c r="W648" s="43"/>
      <c r="X648" s="43"/>
      <c r="Y648" s="43"/>
      <c r="Z648" s="43"/>
      <c r="AA648" s="43"/>
      <c r="AB648" s="43"/>
      <c r="AC648" s="43"/>
      <c r="AD648" s="43"/>
      <c r="AE648" s="43"/>
      <c r="AF648" s="43"/>
    </row>
    <row r="649" spans="1:32" ht="15">
      <c r="A649" s="43"/>
      <c r="B649" s="43"/>
      <c r="C649" s="43"/>
      <c r="D649" s="43"/>
      <c r="E649" s="43"/>
      <c r="F649" s="43"/>
      <c r="G649" s="43"/>
      <c r="H649" s="203"/>
      <c r="I649" s="43"/>
      <c r="J649" s="43"/>
      <c r="K649" s="43"/>
      <c r="L649" s="43"/>
      <c r="M649" s="44"/>
      <c r="N649" s="43"/>
      <c r="O649" s="43"/>
      <c r="P649" s="43"/>
      <c r="Q649" s="43"/>
      <c r="R649" s="43"/>
      <c r="S649" s="43"/>
      <c r="T649" s="43"/>
      <c r="U649" s="43"/>
      <c r="V649" s="43"/>
      <c r="W649" s="43"/>
      <c r="X649" s="43"/>
      <c r="Y649" s="43"/>
      <c r="Z649" s="43"/>
      <c r="AA649" s="43"/>
      <c r="AB649" s="43"/>
      <c r="AC649" s="43"/>
      <c r="AD649" s="43"/>
      <c r="AE649" s="43"/>
      <c r="AF649" s="43"/>
    </row>
    <row r="650" spans="1:32" ht="15">
      <c r="A650" s="43"/>
      <c r="B650" s="43"/>
      <c r="C650" s="43"/>
      <c r="D650" s="43"/>
      <c r="E650" s="43"/>
      <c r="F650" s="43"/>
      <c r="G650" s="43"/>
      <c r="H650" s="203"/>
      <c r="I650" s="43"/>
      <c r="J650" s="43"/>
      <c r="K650" s="43"/>
      <c r="L650" s="43"/>
      <c r="M650" s="44"/>
      <c r="N650" s="43"/>
      <c r="O650" s="43"/>
      <c r="P650" s="43"/>
      <c r="Q650" s="43"/>
      <c r="R650" s="43"/>
      <c r="S650" s="43"/>
      <c r="T650" s="43"/>
      <c r="U650" s="43"/>
      <c r="V650" s="43"/>
      <c r="W650" s="43"/>
      <c r="X650" s="43"/>
      <c r="Y650" s="43"/>
      <c r="Z650" s="43"/>
      <c r="AA650" s="43"/>
      <c r="AB650" s="43"/>
      <c r="AC650" s="43"/>
      <c r="AD650" s="43"/>
      <c r="AE650" s="43"/>
      <c r="AF650" s="43"/>
    </row>
    <row r="651" spans="1:32" ht="15">
      <c r="A651" s="43"/>
      <c r="B651" s="43"/>
      <c r="C651" s="43"/>
      <c r="D651" s="43"/>
      <c r="E651" s="43"/>
      <c r="F651" s="43"/>
      <c r="G651" s="43"/>
      <c r="H651" s="203"/>
      <c r="I651" s="43"/>
      <c r="J651" s="43"/>
      <c r="K651" s="43"/>
      <c r="L651" s="43"/>
      <c r="M651" s="44"/>
      <c r="N651" s="43"/>
      <c r="O651" s="43"/>
      <c r="P651" s="43"/>
      <c r="Q651" s="43"/>
      <c r="R651" s="43"/>
      <c r="S651" s="43"/>
      <c r="T651" s="43"/>
      <c r="U651" s="43"/>
      <c r="V651" s="43"/>
      <c r="W651" s="43"/>
      <c r="X651" s="43"/>
      <c r="Y651" s="43"/>
      <c r="Z651" s="43"/>
      <c r="AA651" s="43"/>
      <c r="AB651" s="43"/>
      <c r="AC651" s="43"/>
      <c r="AD651" s="43"/>
      <c r="AE651" s="43"/>
      <c r="AF651" s="43"/>
    </row>
    <row r="652" spans="1:32" ht="15">
      <c r="A652" s="43"/>
      <c r="B652" s="43"/>
      <c r="C652" s="43"/>
      <c r="D652" s="43"/>
      <c r="E652" s="43"/>
      <c r="F652" s="43"/>
      <c r="G652" s="43"/>
      <c r="H652" s="203"/>
      <c r="I652" s="43"/>
      <c r="J652" s="43"/>
      <c r="K652" s="43"/>
      <c r="L652" s="43"/>
      <c r="M652" s="44"/>
      <c r="N652" s="43"/>
      <c r="O652" s="43"/>
      <c r="P652" s="43"/>
      <c r="Q652" s="43"/>
      <c r="R652" s="43"/>
      <c r="S652" s="43"/>
      <c r="T652" s="43"/>
      <c r="U652" s="43"/>
      <c r="V652" s="43"/>
      <c r="W652" s="43"/>
      <c r="X652" s="43"/>
      <c r="Y652" s="43"/>
      <c r="Z652" s="43"/>
      <c r="AA652" s="43"/>
      <c r="AB652" s="43"/>
      <c r="AC652" s="43"/>
      <c r="AD652" s="43"/>
      <c r="AE652" s="43"/>
      <c r="AF652" s="43"/>
    </row>
    <row r="653" spans="1:32" ht="15">
      <c r="A653" s="43"/>
      <c r="B653" s="43"/>
      <c r="C653" s="43"/>
      <c r="D653" s="43"/>
      <c r="E653" s="43"/>
      <c r="F653" s="43"/>
      <c r="G653" s="43"/>
      <c r="H653" s="203"/>
      <c r="I653" s="43"/>
      <c r="J653" s="43"/>
      <c r="K653" s="43"/>
      <c r="L653" s="43"/>
      <c r="M653" s="44"/>
      <c r="N653" s="43"/>
      <c r="O653" s="43"/>
      <c r="P653" s="43"/>
      <c r="Q653" s="43"/>
      <c r="R653" s="43"/>
      <c r="S653" s="43"/>
      <c r="T653" s="43"/>
      <c r="U653" s="43"/>
      <c r="V653" s="43"/>
      <c r="W653" s="43"/>
      <c r="X653" s="43"/>
      <c r="Y653" s="43"/>
      <c r="Z653" s="43"/>
      <c r="AA653" s="43"/>
      <c r="AB653" s="43"/>
      <c r="AC653" s="43"/>
      <c r="AD653" s="43"/>
      <c r="AE653" s="43"/>
      <c r="AF653" s="43"/>
    </row>
    <row r="654" spans="1:32" ht="15">
      <c r="A654" s="43"/>
      <c r="B654" s="43"/>
      <c r="C654" s="43"/>
      <c r="D654" s="43"/>
      <c r="E654" s="43"/>
      <c r="F654" s="43"/>
      <c r="G654" s="43"/>
      <c r="H654" s="203"/>
      <c r="I654" s="43"/>
      <c r="J654" s="43"/>
      <c r="K654" s="43"/>
      <c r="L654" s="43"/>
      <c r="M654" s="44"/>
      <c r="N654" s="43"/>
      <c r="O654" s="43"/>
      <c r="P654" s="43"/>
      <c r="Q654" s="43"/>
      <c r="R654" s="43"/>
      <c r="S654" s="43"/>
      <c r="T654" s="43"/>
      <c r="U654" s="43"/>
      <c r="V654" s="43"/>
      <c r="W654" s="43"/>
      <c r="X654" s="43"/>
      <c r="Y654" s="43"/>
      <c r="Z654" s="43"/>
      <c r="AA654" s="43"/>
      <c r="AB654" s="43"/>
      <c r="AC654" s="43"/>
      <c r="AD654" s="43"/>
      <c r="AE654" s="43"/>
      <c r="AF654" s="43"/>
    </row>
    <row r="655" spans="1:32" ht="15">
      <c r="A655" s="43"/>
      <c r="B655" s="43"/>
      <c r="C655" s="43"/>
      <c r="D655" s="43"/>
      <c r="E655" s="43"/>
      <c r="F655" s="43"/>
      <c r="G655" s="43"/>
      <c r="H655" s="203"/>
      <c r="I655" s="43"/>
      <c r="J655" s="43"/>
      <c r="K655" s="43"/>
      <c r="L655" s="43"/>
      <c r="M655" s="44"/>
      <c r="N655" s="43"/>
      <c r="O655" s="43"/>
      <c r="P655" s="43"/>
      <c r="Q655" s="43"/>
      <c r="R655" s="43"/>
      <c r="S655" s="43"/>
      <c r="T655" s="43"/>
      <c r="U655" s="43"/>
      <c r="V655" s="43"/>
      <c r="W655" s="43"/>
      <c r="X655" s="43"/>
      <c r="Y655" s="43"/>
      <c r="Z655" s="43"/>
      <c r="AA655" s="43"/>
      <c r="AB655" s="43"/>
      <c r="AC655" s="43"/>
      <c r="AD655" s="43"/>
      <c r="AE655" s="43"/>
      <c r="AF655" s="43"/>
    </row>
    <row r="656" spans="1:32" ht="15">
      <c r="A656" s="43"/>
      <c r="B656" s="43"/>
      <c r="C656" s="43"/>
      <c r="D656" s="43"/>
      <c r="E656" s="43"/>
      <c r="F656" s="43"/>
      <c r="G656" s="43"/>
      <c r="H656" s="203"/>
      <c r="I656" s="43"/>
      <c r="J656" s="43"/>
      <c r="K656" s="43"/>
      <c r="L656" s="43"/>
      <c r="M656" s="44"/>
      <c r="N656" s="43"/>
      <c r="O656" s="43"/>
      <c r="P656" s="43"/>
      <c r="Q656" s="43"/>
      <c r="R656" s="43"/>
      <c r="S656" s="43"/>
      <c r="T656" s="43"/>
      <c r="U656" s="43"/>
      <c r="V656" s="43"/>
      <c r="W656" s="43"/>
      <c r="X656" s="43"/>
      <c r="Y656" s="43"/>
      <c r="Z656" s="43"/>
      <c r="AA656" s="43"/>
      <c r="AB656" s="43"/>
      <c r="AC656" s="43"/>
      <c r="AD656" s="43"/>
      <c r="AE656" s="43"/>
      <c r="AF656" s="43"/>
    </row>
    <row r="657" spans="1:32" ht="15">
      <c r="A657" s="43"/>
      <c r="B657" s="43"/>
      <c r="C657" s="43"/>
      <c r="D657" s="43"/>
      <c r="E657" s="43"/>
      <c r="F657" s="43"/>
      <c r="G657" s="43"/>
      <c r="H657" s="203"/>
      <c r="I657" s="43"/>
      <c r="J657" s="43"/>
      <c r="K657" s="43"/>
      <c r="L657" s="43"/>
      <c r="M657" s="44"/>
      <c r="N657" s="43"/>
      <c r="O657" s="43"/>
      <c r="P657" s="43"/>
      <c r="Q657" s="43"/>
      <c r="R657" s="43"/>
      <c r="S657" s="43"/>
      <c r="T657" s="43"/>
      <c r="U657" s="43"/>
      <c r="V657" s="43"/>
      <c r="W657" s="43"/>
      <c r="X657" s="43"/>
      <c r="Y657" s="43"/>
      <c r="Z657" s="43"/>
      <c r="AA657" s="43"/>
      <c r="AB657" s="43"/>
      <c r="AC657" s="43"/>
      <c r="AD657" s="43"/>
      <c r="AE657" s="43"/>
      <c r="AF657" s="43"/>
    </row>
    <row r="658" spans="1:32" ht="15">
      <c r="A658" s="43"/>
      <c r="B658" s="43"/>
      <c r="C658" s="43"/>
      <c r="D658" s="43"/>
      <c r="E658" s="43"/>
      <c r="F658" s="43"/>
      <c r="G658" s="43"/>
      <c r="H658" s="203"/>
      <c r="I658" s="43"/>
      <c r="J658" s="43"/>
      <c r="K658" s="43"/>
      <c r="L658" s="43"/>
      <c r="M658" s="44"/>
      <c r="N658" s="43"/>
      <c r="O658" s="43"/>
      <c r="P658" s="43"/>
      <c r="Q658" s="43"/>
      <c r="R658" s="43"/>
      <c r="S658" s="43"/>
      <c r="T658" s="43"/>
      <c r="U658" s="43"/>
      <c r="V658" s="43"/>
      <c r="W658" s="43"/>
      <c r="X658" s="43"/>
      <c r="Y658" s="43"/>
      <c r="Z658" s="43"/>
      <c r="AA658" s="43"/>
      <c r="AB658" s="43"/>
      <c r="AC658" s="43"/>
      <c r="AD658" s="43"/>
      <c r="AE658" s="43"/>
      <c r="AF658" s="43"/>
    </row>
    <row r="659" spans="1:32" ht="15">
      <c r="A659" s="43"/>
      <c r="B659" s="43"/>
      <c r="C659" s="43"/>
      <c r="D659" s="43"/>
      <c r="E659" s="43"/>
      <c r="F659" s="43"/>
      <c r="G659" s="43"/>
      <c r="H659" s="203"/>
      <c r="I659" s="43"/>
      <c r="J659" s="43"/>
      <c r="K659" s="43"/>
      <c r="L659" s="43"/>
      <c r="M659" s="44"/>
      <c r="N659" s="43"/>
      <c r="O659" s="43"/>
      <c r="P659" s="43"/>
      <c r="Q659" s="43"/>
      <c r="R659" s="43"/>
      <c r="S659" s="43"/>
      <c r="T659" s="43"/>
      <c r="U659" s="43"/>
      <c r="V659" s="43"/>
      <c r="W659" s="43"/>
      <c r="X659" s="43"/>
      <c r="Y659" s="43"/>
      <c r="Z659" s="43"/>
      <c r="AA659" s="43"/>
      <c r="AB659" s="43"/>
      <c r="AC659" s="43"/>
      <c r="AD659" s="43"/>
      <c r="AE659" s="43"/>
      <c r="AF659" s="43"/>
    </row>
    <row r="660" spans="1:32" ht="15">
      <c r="A660" s="43"/>
      <c r="B660" s="43"/>
      <c r="C660" s="43"/>
      <c r="D660" s="43"/>
      <c r="E660" s="43"/>
      <c r="F660" s="43"/>
      <c r="G660" s="43"/>
      <c r="H660" s="203"/>
      <c r="I660" s="43"/>
      <c r="J660" s="43"/>
      <c r="K660" s="43"/>
      <c r="L660" s="43"/>
      <c r="M660" s="44"/>
      <c r="N660" s="43"/>
      <c r="O660" s="43"/>
      <c r="P660" s="43"/>
      <c r="Q660" s="43"/>
      <c r="R660" s="43"/>
      <c r="S660" s="43"/>
      <c r="T660" s="43"/>
      <c r="U660" s="43"/>
      <c r="V660" s="43"/>
      <c r="W660" s="43"/>
      <c r="X660" s="43"/>
      <c r="Y660" s="43"/>
      <c r="Z660" s="43"/>
      <c r="AA660" s="43"/>
      <c r="AB660" s="43"/>
      <c r="AC660" s="43"/>
      <c r="AD660" s="43"/>
      <c r="AE660" s="43"/>
      <c r="AF660" s="43"/>
    </row>
    <row r="661" spans="1:32" ht="15">
      <c r="A661" s="43"/>
      <c r="B661" s="43"/>
      <c r="C661" s="43"/>
      <c r="D661" s="43"/>
      <c r="E661" s="43"/>
      <c r="F661" s="43"/>
      <c r="G661" s="43"/>
      <c r="H661" s="203"/>
      <c r="I661" s="43"/>
      <c r="J661" s="43"/>
      <c r="K661" s="43"/>
      <c r="L661" s="43"/>
      <c r="M661" s="44"/>
      <c r="N661" s="43"/>
      <c r="O661" s="43"/>
      <c r="P661" s="43"/>
      <c r="Q661" s="43"/>
      <c r="R661" s="43"/>
      <c r="S661" s="43"/>
      <c r="T661" s="43"/>
      <c r="U661" s="43"/>
      <c r="V661" s="43"/>
      <c r="W661" s="43"/>
      <c r="X661" s="43"/>
      <c r="Y661" s="43"/>
      <c r="Z661" s="43"/>
      <c r="AA661" s="43"/>
      <c r="AB661" s="43"/>
      <c r="AC661" s="43"/>
      <c r="AD661" s="43"/>
      <c r="AE661" s="43"/>
      <c r="AF661" s="43"/>
    </row>
    <row r="662" spans="1:32" ht="15">
      <c r="A662" s="43"/>
      <c r="B662" s="43"/>
      <c r="C662" s="43"/>
      <c r="D662" s="43"/>
      <c r="E662" s="43"/>
      <c r="F662" s="43"/>
      <c r="G662" s="43"/>
      <c r="H662" s="203"/>
      <c r="I662" s="43"/>
      <c r="J662" s="43"/>
      <c r="K662" s="43"/>
      <c r="L662" s="43"/>
      <c r="M662" s="44"/>
      <c r="N662" s="43"/>
      <c r="O662" s="43"/>
      <c r="P662" s="43"/>
      <c r="Q662" s="43"/>
      <c r="R662" s="43"/>
      <c r="S662" s="43"/>
      <c r="T662" s="43"/>
      <c r="U662" s="43"/>
      <c r="V662" s="43"/>
      <c r="W662" s="43"/>
      <c r="X662" s="43"/>
      <c r="Y662" s="43"/>
      <c r="Z662" s="43"/>
      <c r="AA662" s="43"/>
      <c r="AB662" s="43"/>
      <c r="AC662" s="43"/>
      <c r="AD662" s="43"/>
      <c r="AE662" s="43"/>
      <c r="AF662" s="43"/>
    </row>
    <row r="663" spans="1:32" ht="15">
      <c r="A663" s="43"/>
      <c r="B663" s="43"/>
      <c r="C663" s="43"/>
      <c r="D663" s="43"/>
      <c r="E663" s="43"/>
      <c r="F663" s="43"/>
      <c r="G663" s="43"/>
      <c r="H663" s="203"/>
      <c r="I663" s="43"/>
      <c r="J663" s="43"/>
      <c r="K663" s="43"/>
      <c r="L663" s="43"/>
      <c r="M663" s="44"/>
      <c r="N663" s="43"/>
      <c r="O663" s="43"/>
      <c r="P663" s="43"/>
      <c r="Q663" s="43"/>
      <c r="R663" s="43"/>
      <c r="S663" s="43"/>
      <c r="T663" s="43"/>
      <c r="U663" s="43"/>
      <c r="V663" s="43"/>
      <c r="W663" s="43"/>
      <c r="X663" s="43"/>
      <c r="Y663" s="43"/>
      <c r="Z663" s="43"/>
      <c r="AA663" s="43"/>
      <c r="AB663" s="43"/>
      <c r="AC663" s="43"/>
      <c r="AD663" s="43"/>
      <c r="AE663" s="43"/>
      <c r="AF663" s="43"/>
    </row>
    <row r="664" spans="1:32" ht="15">
      <c r="A664" s="43"/>
      <c r="B664" s="43"/>
      <c r="C664" s="43"/>
      <c r="D664" s="43"/>
      <c r="E664" s="43"/>
      <c r="F664" s="43"/>
      <c r="G664" s="43"/>
      <c r="H664" s="203"/>
      <c r="I664" s="43"/>
      <c r="J664" s="43"/>
      <c r="K664" s="43"/>
      <c r="L664" s="43"/>
      <c r="M664" s="44"/>
      <c r="N664" s="43"/>
      <c r="O664" s="43"/>
      <c r="P664" s="43"/>
      <c r="Q664" s="43"/>
      <c r="R664" s="43"/>
      <c r="S664" s="43"/>
      <c r="T664" s="43"/>
      <c r="U664" s="43"/>
      <c r="V664" s="43"/>
      <c r="W664" s="43"/>
      <c r="X664" s="43"/>
      <c r="Y664" s="43"/>
      <c r="Z664" s="43"/>
      <c r="AA664" s="43"/>
      <c r="AB664" s="43"/>
      <c r="AC664" s="43"/>
      <c r="AD664" s="43"/>
      <c r="AE664" s="43"/>
      <c r="AF664" s="43"/>
    </row>
    <row r="665" spans="1:32" ht="15">
      <c r="A665" s="43"/>
      <c r="B665" s="43"/>
      <c r="C665" s="43"/>
      <c r="D665" s="43"/>
      <c r="E665" s="43"/>
      <c r="F665" s="43"/>
      <c r="G665" s="43"/>
      <c r="H665" s="203"/>
      <c r="I665" s="43"/>
      <c r="J665" s="43"/>
      <c r="K665" s="43"/>
      <c r="L665" s="43"/>
      <c r="M665" s="44"/>
      <c r="N665" s="43"/>
      <c r="O665" s="43"/>
      <c r="P665" s="43"/>
      <c r="Q665" s="43"/>
      <c r="R665" s="43"/>
      <c r="S665" s="43"/>
      <c r="T665" s="43"/>
      <c r="U665" s="43"/>
      <c r="V665" s="43"/>
      <c r="W665" s="43"/>
      <c r="X665" s="43"/>
      <c r="Y665" s="43"/>
      <c r="Z665" s="43"/>
      <c r="AA665" s="43"/>
      <c r="AB665" s="43"/>
      <c r="AC665" s="43"/>
      <c r="AD665" s="43"/>
      <c r="AE665" s="43"/>
      <c r="AF665" s="43"/>
    </row>
    <row r="666" spans="1:32" ht="15">
      <c r="A666" s="43"/>
      <c r="B666" s="43"/>
      <c r="C666" s="43"/>
      <c r="D666" s="43"/>
      <c r="E666" s="43"/>
      <c r="F666" s="43"/>
      <c r="G666" s="43"/>
      <c r="H666" s="203"/>
      <c r="I666" s="43"/>
      <c r="J666" s="43"/>
      <c r="K666" s="43"/>
      <c r="L666" s="43"/>
      <c r="M666" s="44"/>
      <c r="N666" s="43"/>
      <c r="O666" s="43"/>
      <c r="P666" s="43"/>
      <c r="Q666" s="43"/>
      <c r="R666" s="43"/>
      <c r="S666" s="43"/>
      <c r="T666" s="43"/>
      <c r="U666" s="43"/>
      <c r="V666" s="43"/>
      <c r="W666" s="43"/>
      <c r="X666" s="43"/>
      <c r="Y666" s="43"/>
      <c r="Z666" s="43"/>
      <c r="AA666" s="43"/>
      <c r="AB666" s="43"/>
      <c r="AC666" s="43"/>
      <c r="AD666" s="43"/>
      <c r="AE666" s="43"/>
      <c r="AF666" s="43"/>
    </row>
    <row r="667" spans="1:32" ht="15">
      <c r="A667" s="43"/>
      <c r="B667" s="43"/>
      <c r="C667" s="43"/>
      <c r="D667" s="43"/>
      <c r="E667" s="43"/>
      <c r="F667" s="43"/>
      <c r="G667" s="43"/>
      <c r="H667" s="203"/>
      <c r="I667" s="43"/>
      <c r="J667" s="43"/>
      <c r="K667" s="43"/>
      <c r="L667" s="43"/>
      <c r="M667" s="44"/>
      <c r="N667" s="43"/>
      <c r="O667" s="43"/>
      <c r="P667" s="43"/>
      <c r="Q667" s="43"/>
      <c r="R667" s="43"/>
      <c r="S667" s="43"/>
      <c r="T667" s="43"/>
      <c r="U667" s="43"/>
      <c r="V667" s="43"/>
      <c r="W667" s="43"/>
      <c r="X667" s="43"/>
      <c r="Y667" s="43"/>
      <c r="Z667" s="43"/>
      <c r="AA667" s="43"/>
      <c r="AB667" s="43"/>
      <c r="AC667" s="43"/>
      <c r="AD667" s="43"/>
      <c r="AE667" s="43"/>
      <c r="AF667" s="43"/>
    </row>
    <row r="668" spans="1:32" ht="15">
      <c r="A668" s="43"/>
      <c r="B668" s="43"/>
      <c r="C668" s="43"/>
      <c r="D668" s="43"/>
      <c r="E668" s="43"/>
      <c r="F668" s="43"/>
      <c r="G668" s="43"/>
      <c r="H668" s="203"/>
      <c r="I668" s="43"/>
      <c r="J668" s="43"/>
      <c r="K668" s="43"/>
      <c r="L668" s="43"/>
      <c r="M668" s="44"/>
      <c r="N668" s="43"/>
      <c r="O668" s="43"/>
      <c r="P668" s="43"/>
      <c r="Q668" s="43"/>
      <c r="R668" s="43"/>
      <c r="S668" s="43"/>
      <c r="T668" s="43"/>
      <c r="U668" s="43"/>
      <c r="V668" s="43"/>
      <c r="W668" s="43"/>
      <c r="X668" s="43"/>
      <c r="Y668" s="43"/>
      <c r="Z668" s="43"/>
      <c r="AA668" s="43"/>
      <c r="AB668" s="43"/>
      <c r="AC668" s="43"/>
      <c r="AD668" s="43"/>
      <c r="AE668" s="43"/>
      <c r="AF668" s="43"/>
    </row>
    <row r="669" spans="1:32" ht="15">
      <c r="A669" s="43"/>
      <c r="B669" s="43"/>
      <c r="C669" s="43"/>
      <c r="D669" s="43"/>
      <c r="E669" s="43"/>
      <c r="F669" s="43"/>
      <c r="G669" s="43"/>
      <c r="H669" s="203"/>
      <c r="I669" s="43"/>
      <c r="J669" s="43"/>
      <c r="K669" s="43"/>
      <c r="L669" s="43"/>
      <c r="M669" s="44"/>
      <c r="N669" s="43"/>
      <c r="O669" s="43"/>
      <c r="P669" s="43"/>
      <c r="Q669" s="43"/>
      <c r="R669" s="43"/>
      <c r="S669" s="43"/>
      <c r="T669" s="43"/>
      <c r="U669" s="43"/>
      <c r="V669" s="43"/>
      <c r="W669" s="43"/>
      <c r="X669" s="43"/>
      <c r="Y669" s="43"/>
      <c r="Z669" s="43"/>
      <c r="AA669" s="43"/>
      <c r="AB669" s="43"/>
      <c r="AC669" s="43"/>
      <c r="AD669" s="43"/>
      <c r="AE669" s="43"/>
      <c r="AF669" s="43"/>
    </row>
    <row r="670" spans="1:32" ht="15">
      <c r="A670" s="43"/>
      <c r="B670" s="43"/>
      <c r="C670" s="43"/>
      <c r="D670" s="43"/>
      <c r="E670" s="43"/>
      <c r="F670" s="43"/>
      <c r="G670" s="43"/>
      <c r="H670" s="203"/>
      <c r="I670" s="43"/>
      <c r="J670" s="43"/>
      <c r="K670" s="43"/>
      <c r="L670" s="43"/>
      <c r="M670" s="44"/>
      <c r="N670" s="43"/>
      <c r="O670" s="43"/>
      <c r="P670" s="43"/>
      <c r="Q670" s="43"/>
      <c r="R670" s="43"/>
      <c r="S670" s="43"/>
      <c r="T670" s="43"/>
      <c r="U670" s="43"/>
      <c r="V670" s="43"/>
      <c r="W670" s="43"/>
      <c r="X670" s="43"/>
      <c r="Y670" s="43"/>
      <c r="Z670" s="43"/>
      <c r="AA670" s="43"/>
      <c r="AB670" s="43"/>
      <c r="AC670" s="43"/>
      <c r="AD670" s="43"/>
      <c r="AE670" s="43"/>
      <c r="AF670" s="43"/>
    </row>
    <row r="671" spans="1:32" ht="15">
      <c r="A671" s="43"/>
      <c r="B671" s="43"/>
      <c r="C671" s="43"/>
      <c r="D671" s="43"/>
      <c r="E671" s="43"/>
      <c r="F671" s="43"/>
      <c r="G671" s="43"/>
      <c r="H671" s="203"/>
      <c r="I671" s="43"/>
      <c r="J671" s="43"/>
      <c r="K671" s="43"/>
      <c r="L671" s="43"/>
      <c r="M671" s="44"/>
      <c r="N671" s="43"/>
      <c r="O671" s="43"/>
      <c r="P671" s="43"/>
      <c r="Q671" s="43"/>
      <c r="R671" s="43"/>
      <c r="S671" s="43"/>
      <c r="T671" s="43"/>
      <c r="U671" s="43"/>
      <c r="V671" s="43"/>
      <c r="W671" s="43"/>
      <c r="X671" s="43"/>
      <c r="Y671" s="43"/>
      <c r="Z671" s="43"/>
      <c r="AA671" s="43"/>
      <c r="AB671" s="43"/>
      <c r="AC671" s="43"/>
      <c r="AD671" s="43"/>
      <c r="AE671" s="43"/>
      <c r="AF671" s="43"/>
    </row>
    <row r="672" spans="1:32" ht="15">
      <c r="A672" s="43"/>
      <c r="B672" s="43"/>
      <c r="C672" s="43"/>
      <c r="D672" s="43"/>
      <c r="E672" s="43"/>
      <c r="F672" s="43"/>
      <c r="G672" s="43"/>
      <c r="H672" s="203"/>
      <c r="I672" s="43"/>
      <c r="J672" s="43"/>
      <c r="K672" s="43"/>
      <c r="L672" s="43"/>
      <c r="M672" s="44"/>
      <c r="N672" s="43"/>
      <c r="O672" s="43"/>
      <c r="P672" s="43"/>
      <c r="Q672" s="43"/>
      <c r="R672" s="43"/>
      <c r="S672" s="43"/>
      <c r="T672" s="43"/>
      <c r="U672" s="43"/>
      <c r="V672" s="43"/>
      <c r="W672" s="43"/>
      <c r="X672" s="43"/>
      <c r="Y672" s="43"/>
      <c r="Z672" s="43"/>
      <c r="AA672" s="43"/>
      <c r="AB672" s="43"/>
      <c r="AC672" s="43"/>
      <c r="AD672" s="43"/>
      <c r="AE672" s="43"/>
      <c r="AF672" s="43"/>
    </row>
    <row r="673" spans="1:32" ht="15">
      <c r="A673" s="43"/>
      <c r="B673" s="43"/>
      <c r="C673" s="43"/>
      <c r="D673" s="43"/>
      <c r="E673" s="43"/>
      <c r="F673" s="43"/>
      <c r="G673" s="43"/>
      <c r="H673" s="203"/>
      <c r="I673" s="43"/>
      <c r="J673" s="43"/>
      <c r="K673" s="43"/>
      <c r="L673" s="43"/>
      <c r="M673" s="44"/>
      <c r="N673" s="43"/>
      <c r="O673" s="43"/>
      <c r="P673" s="43"/>
      <c r="Q673" s="43"/>
      <c r="R673" s="43"/>
      <c r="S673" s="43"/>
      <c r="T673" s="43"/>
      <c r="U673" s="43"/>
      <c r="V673" s="43"/>
      <c r="W673" s="43"/>
      <c r="X673" s="43"/>
      <c r="Y673" s="43"/>
      <c r="Z673" s="43"/>
      <c r="AA673" s="43"/>
      <c r="AB673" s="43"/>
      <c r="AC673" s="43"/>
      <c r="AD673" s="43"/>
      <c r="AE673" s="43"/>
      <c r="AF673" s="43"/>
    </row>
    <row r="674" spans="1:32" ht="15">
      <c r="A674" s="43"/>
      <c r="B674" s="43"/>
      <c r="C674" s="43"/>
      <c r="D674" s="43"/>
      <c r="E674" s="43"/>
      <c r="F674" s="43"/>
      <c r="G674" s="43"/>
      <c r="H674" s="203"/>
      <c r="I674" s="43"/>
      <c r="J674" s="43"/>
      <c r="K674" s="43"/>
      <c r="L674" s="43"/>
      <c r="M674" s="44"/>
      <c r="N674" s="43"/>
      <c r="O674" s="43"/>
      <c r="P674" s="43"/>
      <c r="Q674" s="43"/>
      <c r="R674" s="43"/>
      <c r="S674" s="43"/>
      <c r="T674" s="43"/>
      <c r="U674" s="43"/>
      <c r="V674" s="43"/>
      <c r="W674" s="43"/>
      <c r="X674" s="43"/>
      <c r="Y674" s="43"/>
      <c r="Z674" s="43"/>
      <c r="AA674" s="43"/>
      <c r="AB674" s="43"/>
      <c r="AC674" s="43"/>
      <c r="AD674" s="43"/>
      <c r="AE674" s="43"/>
      <c r="AF674" s="43"/>
    </row>
    <row r="675" spans="1:32" ht="15">
      <c r="A675" s="43"/>
      <c r="B675" s="43"/>
      <c r="C675" s="43"/>
      <c r="D675" s="43"/>
      <c r="E675" s="43"/>
      <c r="F675" s="43"/>
      <c r="G675" s="43"/>
      <c r="H675" s="203"/>
      <c r="I675" s="43"/>
      <c r="J675" s="43"/>
      <c r="K675" s="43"/>
      <c r="L675" s="43"/>
      <c r="M675" s="44"/>
      <c r="N675" s="43"/>
      <c r="O675" s="43"/>
      <c r="P675" s="43"/>
      <c r="Q675" s="43"/>
      <c r="R675" s="43"/>
      <c r="S675" s="43"/>
      <c r="T675" s="43"/>
      <c r="U675" s="43"/>
      <c r="V675" s="43"/>
      <c r="W675" s="43"/>
      <c r="X675" s="43"/>
      <c r="Y675" s="43"/>
      <c r="Z675" s="43"/>
      <c r="AA675" s="43"/>
      <c r="AB675" s="43"/>
      <c r="AC675" s="43"/>
      <c r="AD675" s="43"/>
      <c r="AE675" s="43"/>
      <c r="AF675" s="43"/>
    </row>
    <row r="676" spans="1:32" ht="15">
      <c r="A676" s="43"/>
      <c r="B676" s="43"/>
      <c r="C676" s="43"/>
      <c r="D676" s="43"/>
      <c r="E676" s="43"/>
      <c r="F676" s="43"/>
      <c r="G676" s="43"/>
      <c r="H676" s="203"/>
      <c r="I676" s="43"/>
      <c r="J676" s="43"/>
      <c r="K676" s="43"/>
      <c r="L676" s="43"/>
      <c r="M676" s="44"/>
      <c r="N676" s="43"/>
      <c r="O676" s="43"/>
      <c r="P676" s="43"/>
      <c r="Q676" s="43"/>
      <c r="R676" s="43"/>
      <c r="S676" s="43"/>
      <c r="T676" s="43"/>
      <c r="U676" s="43"/>
      <c r="V676" s="43"/>
      <c r="W676" s="43"/>
      <c r="X676" s="43"/>
      <c r="Y676" s="43"/>
      <c r="Z676" s="43"/>
      <c r="AA676" s="43"/>
      <c r="AB676" s="43"/>
      <c r="AC676" s="43"/>
      <c r="AD676" s="43"/>
      <c r="AE676" s="43"/>
      <c r="AF676" s="43"/>
    </row>
    <row r="677" spans="1:32" ht="15">
      <c r="A677" s="43"/>
      <c r="B677" s="43"/>
      <c r="C677" s="43"/>
      <c r="D677" s="43"/>
      <c r="E677" s="43"/>
      <c r="F677" s="43"/>
      <c r="G677" s="43"/>
      <c r="H677" s="203"/>
      <c r="I677" s="43"/>
      <c r="J677" s="43"/>
      <c r="K677" s="43"/>
      <c r="L677" s="43"/>
      <c r="M677" s="44"/>
      <c r="N677" s="43"/>
      <c r="O677" s="43"/>
      <c r="P677" s="43"/>
      <c r="Q677" s="43"/>
      <c r="R677" s="43"/>
      <c r="S677" s="43"/>
      <c r="T677" s="43"/>
      <c r="U677" s="43"/>
      <c r="V677" s="43"/>
      <c r="W677" s="43"/>
      <c r="X677" s="43"/>
      <c r="Y677" s="43"/>
      <c r="Z677" s="43"/>
      <c r="AA677" s="43"/>
      <c r="AB677" s="43"/>
      <c r="AC677" s="43"/>
      <c r="AD677" s="43"/>
      <c r="AE677" s="43"/>
      <c r="AF677" s="43"/>
    </row>
    <row r="678" spans="1:32" ht="15">
      <c r="A678" s="43"/>
      <c r="B678" s="43"/>
      <c r="C678" s="43"/>
      <c r="D678" s="43"/>
      <c r="E678" s="43"/>
      <c r="F678" s="43"/>
      <c r="G678" s="43"/>
      <c r="H678" s="203"/>
      <c r="I678" s="43"/>
      <c r="J678" s="43"/>
      <c r="K678" s="43"/>
      <c r="L678" s="43"/>
      <c r="M678" s="44"/>
      <c r="N678" s="43"/>
      <c r="O678" s="43"/>
      <c r="P678" s="43"/>
      <c r="Q678" s="43"/>
      <c r="R678" s="43"/>
      <c r="S678" s="43"/>
      <c r="T678" s="43"/>
      <c r="U678" s="43"/>
      <c r="V678" s="43"/>
      <c r="W678" s="43"/>
      <c r="X678" s="43"/>
      <c r="Y678" s="43"/>
      <c r="Z678" s="43"/>
      <c r="AA678" s="43"/>
      <c r="AB678" s="43"/>
      <c r="AC678" s="43"/>
      <c r="AD678" s="43"/>
      <c r="AE678" s="43"/>
      <c r="AF678" s="43"/>
    </row>
    <row r="679" spans="1:32" ht="15">
      <c r="A679" s="43"/>
      <c r="B679" s="43"/>
      <c r="C679" s="43"/>
      <c r="D679" s="43"/>
      <c r="E679" s="43"/>
      <c r="F679" s="43"/>
      <c r="G679" s="43"/>
      <c r="H679" s="203"/>
      <c r="I679" s="43"/>
      <c r="J679" s="43"/>
      <c r="K679" s="43"/>
      <c r="L679" s="43"/>
      <c r="M679" s="44"/>
      <c r="N679" s="43"/>
      <c r="O679" s="43"/>
      <c r="P679" s="43"/>
      <c r="Q679" s="43"/>
      <c r="R679" s="43"/>
      <c r="S679" s="43"/>
      <c r="T679" s="43"/>
      <c r="U679" s="43"/>
      <c r="V679" s="43"/>
      <c r="W679" s="43"/>
      <c r="X679" s="43"/>
      <c r="Y679" s="43"/>
      <c r="Z679" s="43"/>
      <c r="AA679" s="43"/>
      <c r="AB679" s="43"/>
      <c r="AC679" s="43"/>
      <c r="AD679" s="43"/>
      <c r="AE679" s="43"/>
      <c r="AF679" s="43"/>
    </row>
    <row r="680" spans="1:32" ht="15">
      <c r="A680" s="43"/>
      <c r="B680" s="43"/>
      <c r="C680" s="43"/>
      <c r="D680" s="43"/>
      <c r="E680" s="43"/>
      <c r="F680" s="43"/>
      <c r="G680" s="43"/>
      <c r="H680" s="203"/>
      <c r="I680" s="43"/>
      <c r="J680" s="43"/>
      <c r="K680" s="43"/>
      <c r="L680" s="43"/>
      <c r="M680" s="44"/>
      <c r="N680" s="43"/>
      <c r="O680" s="43"/>
      <c r="P680" s="43"/>
      <c r="Q680" s="43"/>
      <c r="R680" s="43"/>
      <c r="S680" s="43"/>
      <c r="T680" s="43"/>
      <c r="U680" s="43"/>
      <c r="V680" s="43"/>
      <c r="W680" s="43"/>
      <c r="X680" s="43"/>
      <c r="Y680" s="43"/>
      <c r="Z680" s="43"/>
      <c r="AA680" s="43"/>
      <c r="AB680" s="43"/>
      <c r="AC680" s="43"/>
      <c r="AD680" s="43"/>
      <c r="AE680" s="43"/>
      <c r="AF680" s="43"/>
    </row>
    <row r="681" spans="1:32" ht="15">
      <c r="A681" s="43"/>
      <c r="B681" s="43"/>
      <c r="C681" s="43"/>
      <c r="D681" s="43"/>
      <c r="E681" s="43"/>
      <c r="F681" s="43"/>
      <c r="G681" s="43"/>
      <c r="H681" s="203"/>
      <c r="I681" s="43"/>
      <c r="J681" s="43"/>
      <c r="K681" s="43"/>
      <c r="L681" s="43"/>
      <c r="M681" s="44"/>
      <c r="N681" s="43"/>
      <c r="O681" s="43"/>
      <c r="P681" s="43"/>
      <c r="Q681" s="43"/>
      <c r="R681" s="43"/>
      <c r="S681" s="43"/>
      <c r="T681" s="43"/>
      <c r="U681" s="43"/>
      <c r="V681" s="43"/>
      <c r="W681" s="43"/>
      <c r="X681" s="43"/>
      <c r="Y681" s="43"/>
      <c r="Z681" s="43"/>
      <c r="AA681" s="43"/>
      <c r="AB681" s="43"/>
      <c r="AC681" s="43"/>
      <c r="AD681" s="43"/>
      <c r="AE681" s="43"/>
      <c r="AF681" s="43"/>
    </row>
    <row r="682" spans="1:32" ht="15">
      <c r="A682" s="43"/>
      <c r="B682" s="43"/>
      <c r="C682" s="43"/>
      <c r="D682" s="43"/>
      <c r="E682" s="43"/>
      <c r="F682" s="43"/>
      <c r="G682" s="43"/>
      <c r="H682" s="203"/>
      <c r="I682" s="43"/>
      <c r="J682" s="43"/>
      <c r="K682" s="43"/>
      <c r="L682" s="43"/>
      <c r="M682" s="44"/>
      <c r="N682" s="43"/>
      <c r="O682" s="43"/>
      <c r="P682" s="43"/>
      <c r="Q682" s="43"/>
      <c r="R682" s="43"/>
      <c r="S682" s="43"/>
      <c r="T682" s="43"/>
      <c r="U682" s="43"/>
      <c r="V682" s="43"/>
      <c r="W682" s="43"/>
      <c r="X682" s="43"/>
      <c r="Y682" s="43"/>
      <c r="Z682" s="43"/>
      <c r="AA682" s="43"/>
      <c r="AB682" s="43"/>
      <c r="AC682" s="43"/>
      <c r="AD682" s="43"/>
      <c r="AE682" s="43"/>
      <c r="AF682" s="43"/>
    </row>
    <row r="683" spans="1:32" ht="15">
      <c r="A683" s="43"/>
      <c r="B683" s="43"/>
      <c r="C683" s="43"/>
      <c r="D683" s="43"/>
      <c r="E683" s="43"/>
      <c r="F683" s="43"/>
      <c r="G683" s="43"/>
      <c r="H683" s="203"/>
      <c r="I683" s="43"/>
      <c r="J683" s="43"/>
      <c r="K683" s="43"/>
      <c r="L683" s="43"/>
      <c r="M683" s="44"/>
      <c r="N683" s="43"/>
      <c r="O683" s="43"/>
      <c r="P683" s="43"/>
      <c r="Q683" s="43"/>
      <c r="R683" s="43"/>
      <c r="S683" s="43"/>
      <c r="T683" s="43"/>
      <c r="U683" s="43"/>
      <c r="V683" s="43"/>
      <c r="W683" s="43"/>
      <c r="X683" s="43"/>
      <c r="Y683" s="43"/>
      <c r="Z683" s="43"/>
      <c r="AA683" s="43"/>
      <c r="AB683" s="43"/>
      <c r="AC683" s="43"/>
      <c r="AD683" s="43"/>
      <c r="AE683" s="43"/>
      <c r="AF683" s="43"/>
    </row>
    <row r="684" spans="1:32" ht="15">
      <c r="A684" s="43"/>
      <c r="B684" s="43"/>
      <c r="C684" s="43"/>
      <c r="D684" s="43"/>
      <c r="E684" s="43"/>
      <c r="F684" s="43"/>
      <c r="G684" s="43"/>
      <c r="H684" s="203"/>
      <c r="I684" s="43"/>
      <c r="J684" s="43"/>
      <c r="K684" s="43"/>
      <c r="L684" s="43"/>
      <c r="M684" s="44"/>
      <c r="N684" s="43"/>
      <c r="O684" s="43"/>
      <c r="P684" s="43"/>
      <c r="Q684" s="43"/>
      <c r="R684" s="43"/>
      <c r="S684" s="43"/>
      <c r="T684" s="43"/>
      <c r="U684" s="43"/>
      <c r="V684" s="43"/>
      <c r="W684" s="43"/>
      <c r="X684" s="43"/>
      <c r="Y684" s="43"/>
      <c r="Z684" s="43"/>
      <c r="AA684" s="43"/>
      <c r="AB684" s="43"/>
      <c r="AC684" s="43"/>
      <c r="AD684" s="43"/>
      <c r="AE684" s="43"/>
      <c r="AF684" s="43"/>
    </row>
    <row r="685" spans="1:32" ht="15">
      <c r="A685" s="43"/>
      <c r="B685" s="43"/>
      <c r="C685" s="43"/>
      <c r="D685" s="43"/>
      <c r="E685" s="43"/>
      <c r="F685" s="43"/>
      <c r="G685" s="43"/>
      <c r="H685" s="203"/>
      <c r="I685" s="43"/>
      <c r="J685" s="43"/>
      <c r="K685" s="43"/>
      <c r="L685" s="43"/>
      <c r="M685" s="44"/>
      <c r="N685" s="43"/>
      <c r="O685" s="43"/>
      <c r="P685" s="43"/>
      <c r="Q685" s="43"/>
      <c r="R685" s="43"/>
      <c r="S685" s="43"/>
      <c r="T685" s="43"/>
      <c r="U685" s="43"/>
      <c r="V685" s="43"/>
      <c r="W685" s="43"/>
      <c r="X685" s="43"/>
      <c r="Y685" s="43"/>
      <c r="Z685" s="43"/>
      <c r="AA685" s="43"/>
      <c r="AB685" s="43"/>
      <c r="AC685" s="43"/>
      <c r="AD685" s="43"/>
      <c r="AE685" s="43"/>
      <c r="AF685" s="43"/>
    </row>
    <row r="686" spans="1:32" ht="15">
      <c r="A686" s="43"/>
      <c r="B686" s="43"/>
      <c r="C686" s="43"/>
      <c r="D686" s="43"/>
      <c r="E686" s="43"/>
      <c r="F686" s="43"/>
      <c r="G686" s="43"/>
      <c r="H686" s="203"/>
      <c r="I686" s="43"/>
      <c r="J686" s="43"/>
      <c r="K686" s="43"/>
      <c r="L686" s="43"/>
      <c r="M686" s="44"/>
      <c r="N686" s="43"/>
      <c r="O686" s="43"/>
      <c r="P686" s="43"/>
      <c r="Q686" s="43"/>
      <c r="R686" s="43"/>
      <c r="S686" s="43"/>
      <c r="T686" s="43"/>
      <c r="U686" s="43"/>
      <c r="V686" s="43"/>
      <c r="W686" s="43"/>
      <c r="X686" s="43"/>
      <c r="Y686" s="43"/>
      <c r="Z686" s="43"/>
      <c r="AA686" s="43"/>
      <c r="AB686" s="43"/>
      <c r="AC686" s="43"/>
      <c r="AD686" s="43"/>
      <c r="AE686" s="43"/>
      <c r="AF686" s="43"/>
    </row>
    <row r="687" spans="1:32" ht="15">
      <c r="A687" s="43"/>
      <c r="B687" s="43"/>
      <c r="C687" s="43"/>
      <c r="D687" s="43"/>
      <c r="E687" s="43"/>
      <c r="F687" s="43"/>
      <c r="G687" s="43"/>
      <c r="H687" s="203"/>
      <c r="I687" s="43"/>
      <c r="J687" s="43"/>
      <c r="K687" s="43"/>
      <c r="L687" s="43"/>
      <c r="M687" s="44"/>
      <c r="N687" s="43"/>
      <c r="O687" s="43"/>
      <c r="P687" s="43"/>
      <c r="Q687" s="43"/>
      <c r="R687" s="43"/>
      <c r="S687" s="43"/>
      <c r="T687" s="43"/>
      <c r="U687" s="43"/>
      <c r="V687" s="43"/>
      <c r="W687" s="43"/>
      <c r="X687" s="43"/>
      <c r="Y687" s="43"/>
      <c r="Z687" s="43"/>
      <c r="AA687" s="43"/>
      <c r="AB687" s="43"/>
      <c r="AC687" s="43"/>
      <c r="AD687" s="43"/>
      <c r="AE687" s="43"/>
      <c r="AF687" s="43"/>
    </row>
    <row r="688" spans="1:32" ht="15">
      <c r="A688" s="43"/>
      <c r="B688" s="43"/>
      <c r="C688" s="43"/>
      <c r="D688" s="43"/>
      <c r="E688" s="43"/>
      <c r="F688" s="43"/>
      <c r="G688" s="43"/>
      <c r="H688" s="203"/>
      <c r="I688" s="43"/>
      <c r="J688" s="43"/>
      <c r="K688" s="43"/>
      <c r="L688" s="43"/>
      <c r="M688" s="44"/>
      <c r="N688" s="43"/>
      <c r="O688" s="43"/>
      <c r="P688" s="43"/>
      <c r="Q688" s="43"/>
      <c r="R688" s="43"/>
      <c r="S688" s="43"/>
      <c r="T688" s="43"/>
      <c r="U688" s="43"/>
      <c r="V688" s="43"/>
      <c r="W688" s="43"/>
      <c r="X688" s="43"/>
      <c r="Y688" s="43"/>
      <c r="Z688" s="43"/>
      <c r="AA688" s="43"/>
      <c r="AB688" s="43"/>
      <c r="AC688" s="43"/>
      <c r="AD688" s="43"/>
      <c r="AE688" s="43"/>
      <c r="AF688" s="43"/>
    </row>
    <row r="689" spans="1:32" ht="15">
      <c r="A689" s="43"/>
      <c r="B689" s="43"/>
      <c r="C689" s="43"/>
      <c r="D689" s="43"/>
      <c r="E689" s="43"/>
      <c r="F689" s="43"/>
      <c r="G689" s="43"/>
      <c r="H689" s="203"/>
      <c r="I689" s="43"/>
      <c r="J689" s="43"/>
      <c r="K689" s="43"/>
      <c r="L689" s="43"/>
      <c r="M689" s="44"/>
      <c r="N689" s="43"/>
      <c r="O689" s="43"/>
      <c r="P689" s="43"/>
      <c r="Q689" s="43"/>
      <c r="R689" s="43"/>
      <c r="S689" s="43"/>
      <c r="T689" s="43"/>
      <c r="U689" s="43"/>
      <c r="V689" s="43"/>
      <c r="W689" s="43"/>
      <c r="X689" s="43"/>
      <c r="Y689" s="43"/>
      <c r="Z689" s="43"/>
      <c r="AA689" s="43"/>
      <c r="AB689" s="43"/>
      <c r="AC689" s="43"/>
      <c r="AD689" s="43"/>
      <c r="AE689" s="43"/>
      <c r="AF689" s="43"/>
    </row>
    <row r="690" spans="1:32" ht="15">
      <c r="A690" s="43"/>
      <c r="B690" s="43"/>
      <c r="C690" s="43"/>
      <c r="D690" s="43"/>
      <c r="E690" s="43"/>
      <c r="F690" s="43"/>
      <c r="G690" s="43"/>
      <c r="H690" s="203"/>
      <c r="I690" s="43"/>
      <c r="J690" s="43"/>
      <c r="K690" s="43"/>
      <c r="L690" s="43"/>
      <c r="M690" s="44"/>
      <c r="N690" s="43"/>
      <c r="O690" s="43"/>
      <c r="P690" s="43"/>
      <c r="Q690" s="43"/>
      <c r="R690" s="43"/>
      <c r="S690" s="43"/>
      <c r="T690" s="43"/>
      <c r="U690" s="43"/>
      <c r="V690" s="43"/>
      <c r="W690" s="43"/>
      <c r="X690" s="43"/>
      <c r="Y690" s="43"/>
      <c r="Z690" s="43"/>
      <c r="AA690" s="43"/>
      <c r="AB690" s="43"/>
      <c r="AC690" s="43"/>
      <c r="AD690" s="43"/>
      <c r="AE690" s="43"/>
      <c r="AF690" s="43"/>
    </row>
    <row r="691" spans="1:32" ht="15">
      <c r="A691" s="43"/>
      <c r="B691" s="43"/>
      <c r="C691" s="43"/>
      <c r="D691" s="43"/>
      <c r="E691" s="43"/>
      <c r="F691" s="43"/>
      <c r="G691" s="43"/>
      <c r="H691" s="203"/>
      <c r="I691" s="43"/>
      <c r="J691" s="43"/>
      <c r="K691" s="43"/>
      <c r="L691" s="43"/>
      <c r="M691" s="44"/>
      <c r="N691" s="43"/>
      <c r="O691" s="43"/>
      <c r="P691" s="43"/>
      <c r="Q691" s="43"/>
      <c r="R691" s="43"/>
      <c r="S691" s="43"/>
      <c r="T691" s="43"/>
      <c r="U691" s="43"/>
      <c r="V691" s="43"/>
      <c r="W691" s="43"/>
      <c r="X691" s="43"/>
      <c r="Y691" s="43"/>
      <c r="Z691" s="43"/>
      <c r="AA691" s="43"/>
      <c r="AB691" s="43"/>
      <c r="AC691" s="43"/>
      <c r="AD691" s="43"/>
      <c r="AE691" s="43"/>
      <c r="AF691" s="43"/>
    </row>
    <row r="692" spans="1:32" ht="15">
      <c r="A692" s="43"/>
      <c r="B692" s="43"/>
      <c r="C692" s="43"/>
      <c r="D692" s="43"/>
      <c r="E692" s="43"/>
      <c r="F692" s="43"/>
      <c r="G692" s="43"/>
      <c r="H692" s="203"/>
      <c r="I692" s="43"/>
      <c r="J692" s="43"/>
      <c r="K692" s="43"/>
      <c r="L692" s="43"/>
      <c r="M692" s="44"/>
      <c r="N692" s="43"/>
      <c r="O692" s="43"/>
      <c r="P692" s="43"/>
      <c r="Q692" s="43"/>
      <c r="R692" s="43"/>
      <c r="S692" s="43"/>
      <c r="T692" s="43"/>
      <c r="U692" s="43"/>
      <c r="V692" s="43"/>
      <c r="W692" s="43"/>
      <c r="X692" s="43"/>
      <c r="Y692" s="43"/>
      <c r="Z692" s="43"/>
      <c r="AA692" s="43"/>
      <c r="AB692" s="43"/>
      <c r="AC692" s="43"/>
      <c r="AD692" s="43"/>
      <c r="AE692" s="43"/>
      <c r="AF692" s="43"/>
    </row>
    <row r="693" spans="1:32" ht="15">
      <c r="A693" s="43"/>
      <c r="B693" s="43"/>
      <c r="C693" s="43"/>
      <c r="D693" s="43"/>
      <c r="E693" s="43"/>
      <c r="F693" s="43"/>
      <c r="G693" s="43"/>
      <c r="H693" s="203"/>
      <c r="I693" s="43"/>
      <c r="J693" s="43"/>
      <c r="K693" s="43"/>
      <c r="L693" s="43"/>
      <c r="M693" s="44"/>
      <c r="N693" s="43"/>
      <c r="O693" s="43"/>
      <c r="P693" s="43"/>
      <c r="Q693" s="43"/>
      <c r="R693" s="43"/>
      <c r="S693" s="43"/>
      <c r="T693" s="43"/>
      <c r="U693" s="43"/>
      <c r="V693" s="43"/>
      <c r="W693" s="43"/>
      <c r="X693" s="43"/>
      <c r="Y693" s="43"/>
      <c r="Z693" s="43"/>
      <c r="AA693" s="43"/>
      <c r="AB693" s="43"/>
      <c r="AC693" s="43"/>
      <c r="AD693" s="43"/>
      <c r="AE693" s="43"/>
      <c r="AF693" s="43"/>
    </row>
    <row r="694" spans="1:32" ht="15">
      <c r="A694" s="43"/>
      <c r="B694" s="43"/>
      <c r="C694" s="43"/>
      <c r="D694" s="43"/>
      <c r="E694" s="43"/>
      <c r="F694" s="43"/>
      <c r="G694" s="43"/>
      <c r="H694" s="203"/>
      <c r="I694" s="43"/>
      <c r="J694" s="43"/>
      <c r="K694" s="43"/>
      <c r="L694" s="43"/>
      <c r="M694" s="44"/>
      <c r="N694" s="43"/>
      <c r="O694" s="43"/>
      <c r="P694" s="43"/>
      <c r="Q694" s="43"/>
      <c r="R694" s="43"/>
      <c r="S694" s="43"/>
      <c r="T694" s="43"/>
      <c r="U694" s="43"/>
      <c r="V694" s="43"/>
      <c r="W694" s="43"/>
      <c r="X694" s="43"/>
      <c r="Y694" s="43"/>
      <c r="Z694" s="43"/>
      <c r="AA694" s="43"/>
      <c r="AB694" s="43"/>
      <c r="AC694" s="43"/>
      <c r="AD694" s="43"/>
      <c r="AE694" s="43"/>
      <c r="AF694" s="43"/>
    </row>
    <row r="695" spans="1:32" ht="15">
      <c r="A695" s="43"/>
      <c r="B695" s="43"/>
      <c r="C695" s="43"/>
      <c r="D695" s="43"/>
      <c r="E695" s="43"/>
      <c r="F695" s="43"/>
      <c r="G695" s="43"/>
      <c r="H695" s="203"/>
      <c r="I695" s="43"/>
      <c r="J695" s="43"/>
      <c r="K695" s="43"/>
      <c r="L695" s="43"/>
      <c r="M695" s="44"/>
      <c r="N695" s="43"/>
      <c r="O695" s="43"/>
      <c r="P695" s="43"/>
      <c r="Q695" s="43"/>
      <c r="R695" s="43"/>
      <c r="S695" s="43"/>
      <c r="T695" s="43"/>
      <c r="U695" s="43"/>
      <c r="V695" s="43"/>
      <c r="W695" s="43"/>
      <c r="X695" s="43"/>
      <c r="Y695" s="43"/>
      <c r="Z695" s="43"/>
      <c r="AA695" s="43"/>
      <c r="AB695" s="43"/>
      <c r="AC695" s="43"/>
      <c r="AD695" s="43"/>
      <c r="AE695" s="43"/>
      <c r="AF695" s="43"/>
    </row>
    <row r="696" spans="1:32" ht="15">
      <c r="A696" s="43"/>
      <c r="B696" s="43"/>
      <c r="C696" s="43"/>
      <c r="D696" s="43"/>
      <c r="E696" s="43"/>
      <c r="F696" s="43"/>
      <c r="G696" s="43"/>
      <c r="H696" s="203"/>
      <c r="I696" s="43"/>
      <c r="J696" s="43"/>
      <c r="K696" s="43"/>
      <c r="L696" s="43"/>
      <c r="M696" s="44"/>
      <c r="N696" s="43"/>
      <c r="O696" s="43"/>
      <c r="P696" s="43"/>
      <c r="Q696" s="43"/>
      <c r="R696" s="43"/>
      <c r="S696" s="43"/>
      <c r="T696" s="43"/>
      <c r="U696" s="43"/>
      <c r="V696" s="43"/>
      <c r="W696" s="43"/>
      <c r="X696" s="43"/>
      <c r="Y696" s="43"/>
      <c r="Z696" s="43"/>
      <c r="AA696" s="43"/>
      <c r="AB696" s="43"/>
      <c r="AC696" s="43"/>
      <c r="AD696" s="43"/>
      <c r="AE696" s="43"/>
      <c r="AF696" s="43"/>
    </row>
    <row r="697" spans="1:32" ht="15">
      <c r="A697" s="43"/>
      <c r="B697" s="43"/>
      <c r="C697" s="43"/>
      <c r="D697" s="43"/>
      <c r="E697" s="43"/>
      <c r="F697" s="43"/>
      <c r="G697" s="43"/>
      <c r="H697" s="203"/>
      <c r="I697" s="43"/>
      <c r="J697" s="43"/>
      <c r="K697" s="43"/>
      <c r="L697" s="43"/>
      <c r="M697" s="44"/>
      <c r="N697" s="43"/>
      <c r="O697" s="43"/>
      <c r="P697" s="43"/>
      <c r="Q697" s="43"/>
      <c r="R697" s="43"/>
      <c r="S697" s="43"/>
      <c r="T697" s="43"/>
      <c r="U697" s="43"/>
      <c r="V697" s="43"/>
      <c r="W697" s="43"/>
      <c r="X697" s="43"/>
      <c r="Y697" s="43"/>
      <c r="Z697" s="43"/>
      <c r="AA697" s="43"/>
      <c r="AB697" s="43"/>
      <c r="AC697" s="43"/>
      <c r="AD697" s="43"/>
      <c r="AE697" s="43"/>
      <c r="AF697" s="43"/>
    </row>
    <row r="698" spans="1:32" ht="15">
      <c r="A698" s="43"/>
      <c r="B698" s="43"/>
      <c r="C698" s="43"/>
      <c r="D698" s="43"/>
      <c r="E698" s="43"/>
      <c r="F698" s="43"/>
      <c r="G698" s="43"/>
      <c r="H698" s="203"/>
      <c r="I698" s="43"/>
      <c r="J698" s="43"/>
      <c r="K698" s="43"/>
      <c r="L698" s="43"/>
      <c r="M698" s="44"/>
      <c r="N698" s="43"/>
      <c r="O698" s="43"/>
      <c r="P698" s="43"/>
      <c r="Q698" s="43"/>
      <c r="R698" s="43"/>
      <c r="S698" s="43"/>
      <c r="T698" s="43"/>
      <c r="U698" s="43"/>
      <c r="V698" s="43"/>
      <c r="W698" s="43"/>
      <c r="X698" s="43"/>
      <c r="Y698" s="43"/>
      <c r="Z698" s="43"/>
      <c r="AA698" s="43"/>
      <c r="AB698" s="43"/>
      <c r="AC698" s="43"/>
      <c r="AD698" s="43"/>
      <c r="AE698" s="43"/>
      <c r="AF698" s="43"/>
    </row>
    <row r="699" spans="1:32" ht="15">
      <c r="A699" s="43"/>
      <c r="B699" s="43"/>
      <c r="C699" s="43"/>
      <c r="D699" s="43"/>
      <c r="E699" s="43"/>
      <c r="F699" s="43"/>
      <c r="G699" s="43"/>
      <c r="H699" s="203"/>
      <c r="I699" s="43"/>
      <c r="J699" s="43"/>
      <c r="K699" s="43"/>
      <c r="L699" s="43"/>
      <c r="M699" s="44"/>
      <c r="N699" s="43"/>
      <c r="O699" s="43"/>
      <c r="P699" s="43"/>
      <c r="Q699" s="43"/>
      <c r="R699" s="43"/>
      <c r="S699" s="43"/>
      <c r="T699" s="43"/>
      <c r="U699" s="43"/>
      <c r="V699" s="43"/>
      <c r="W699" s="43"/>
      <c r="X699" s="43"/>
      <c r="Y699" s="43"/>
      <c r="Z699" s="43"/>
      <c r="AA699" s="43"/>
      <c r="AB699" s="43"/>
      <c r="AC699" s="43"/>
      <c r="AD699" s="43"/>
      <c r="AE699" s="43"/>
      <c r="AF699" s="43"/>
    </row>
    <row r="700" spans="1:32" ht="15">
      <c r="A700" s="43"/>
      <c r="B700" s="43"/>
      <c r="C700" s="43"/>
      <c r="D700" s="43"/>
      <c r="E700" s="43"/>
      <c r="F700" s="43"/>
      <c r="G700" s="43"/>
      <c r="H700" s="203"/>
      <c r="I700" s="43"/>
      <c r="J700" s="43"/>
      <c r="K700" s="43"/>
      <c r="L700" s="43"/>
      <c r="M700" s="44"/>
      <c r="N700" s="43"/>
      <c r="O700" s="43"/>
      <c r="P700" s="43"/>
      <c r="Q700" s="43"/>
      <c r="R700" s="43"/>
      <c r="S700" s="43"/>
      <c r="T700" s="43"/>
      <c r="U700" s="43"/>
      <c r="V700" s="43"/>
      <c r="W700" s="43"/>
      <c r="X700" s="43"/>
      <c r="Y700" s="43"/>
      <c r="Z700" s="43"/>
      <c r="AA700" s="43"/>
      <c r="AB700" s="43"/>
      <c r="AC700" s="43"/>
      <c r="AD700" s="43"/>
      <c r="AE700" s="43"/>
      <c r="AF700" s="43"/>
    </row>
    <row r="701" spans="1:32" ht="15">
      <c r="A701" s="43"/>
      <c r="B701" s="43"/>
      <c r="C701" s="43"/>
      <c r="D701" s="43"/>
      <c r="E701" s="43"/>
      <c r="F701" s="43"/>
      <c r="G701" s="43"/>
      <c r="H701" s="203"/>
      <c r="I701" s="43"/>
      <c r="J701" s="43"/>
      <c r="K701" s="43"/>
      <c r="L701" s="43"/>
      <c r="M701" s="44"/>
      <c r="N701" s="43"/>
      <c r="O701" s="43"/>
      <c r="P701" s="43"/>
      <c r="Q701" s="43"/>
      <c r="R701" s="43"/>
      <c r="S701" s="43"/>
      <c r="T701" s="43"/>
      <c r="U701" s="43"/>
      <c r="V701" s="43"/>
      <c r="W701" s="43"/>
      <c r="X701" s="43"/>
      <c r="Y701" s="43"/>
      <c r="Z701" s="43"/>
      <c r="AA701" s="43"/>
      <c r="AB701" s="43"/>
      <c r="AC701" s="43"/>
      <c r="AD701" s="43"/>
      <c r="AE701" s="43"/>
      <c r="AF701" s="43"/>
    </row>
    <row r="702" spans="1:32" ht="15">
      <c r="A702" s="43"/>
      <c r="B702" s="43"/>
      <c r="C702" s="43"/>
      <c r="D702" s="43"/>
      <c r="E702" s="43"/>
      <c r="F702" s="43"/>
      <c r="G702" s="43"/>
      <c r="H702" s="203"/>
      <c r="I702" s="43"/>
      <c r="J702" s="43"/>
      <c r="K702" s="43"/>
      <c r="L702" s="43"/>
      <c r="M702" s="44"/>
      <c r="N702" s="43"/>
      <c r="O702" s="43"/>
      <c r="P702" s="43"/>
      <c r="Q702" s="43"/>
      <c r="R702" s="43"/>
      <c r="S702" s="43"/>
      <c r="T702" s="43"/>
      <c r="U702" s="43"/>
      <c r="V702" s="43"/>
      <c r="W702" s="43"/>
      <c r="X702" s="43"/>
      <c r="Y702" s="43"/>
      <c r="Z702" s="43"/>
      <c r="AA702" s="43"/>
      <c r="AB702" s="43"/>
      <c r="AC702" s="43"/>
      <c r="AD702" s="43"/>
      <c r="AE702" s="43"/>
      <c r="AF702" s="43"/>
    </row>
    <row r="703" spans="1:32" ht="15">
      <c r="A703" s="43"/>
      <c r="B703" s="43"/>
      <c r="C703" s="43"/>
      <c r="D703" s="43"/>
      <c r="E703" s="43"/>
      <c r="F703" s="43"/>
      <c r="G703" s="43"/>
      <c r="H703" s="203"/>
      <c r="I703" s="43"/>
      <c r="J703" s="43"/>
      <c r="K703" s="43"/>
      <c r="L703" s="43"/>
      <c r="M703" s="44"/>
      <c r="N703" s="43"/>
      <c r="O703" s="43"/>
      <c r="P703" s="43"/>
      <c r="Q703" s="43"/>
      <c r="R703" s="43"/>
      <c r="S703" s="43"/>
      <c r="T703" s="43"/>
      <c r="U703" s="43"/>
      <c r="V703" s="43"/>
      <c r="W703" s="43"/>
      <c r="X703" s="43"/>
      <c r="Y703" s="43"/>
      <c r="Z703" s="43"/>
      <c r="AA703" s="43"/>
      <c r="AB703" s="43"/>
      <c r="AC703" s="43"/>
      <c r="AD703" s="43"/>
      <c r="AE703" s="43"/>
      <c r="AF703" s="43"/>
    </row>
    <row r="704" spans="1:32" ht="15">
      <c r="A704" s="43"/>
      <c r="B704" s="43"/>
      <c r="C704" s="43"/>
      <c r="D704" s="43"/>
      <c r="E704" s="43"/>
      <c r="F704" s="43"/>
      <c r="G704" s="43"/>
      <c r="H704" s="203"/>
      <c r="I704" s="43"/>
      <c r="J704" s="43"/>
      <c r="K704" s="43"/>
      <c r="L704" s="43"/>
      <c r="M704" s="44"/>
      <c r="N704" s="43"/>
      <c r="O704" s="43"/>
      <c r="P704" s="43"/>
      <c r="Q704" s="43"/>
      <c r="R704" s="43"/>
      <c r="S704" s="43"/>
      <c r="T704" s="43"/>
      <c r="U704" s="43"/>
      <c r="V704" s="43"/>
      <c r="W704" s="43"/>
      <c r="X704" s="43"/>
      <c r="Y704" s="43"/>
      <c r="Z704" s="43"/>
      <c r="AA704" s="43"/>
      <c r="AB704" s="43"/>
      <c r="AC704" s="43"/>
      <c r="AD704" s="43"/>
      <c r="AE704" s="43"/>
      <c r="AF704" s="43"/>
    </row>
    <row r="705" spans="1:32" ht="15">
      <c r="A705" s="43"/>
      <c r="B705" s="43"/>
      <c r="C705" s="43"/>
      <c r="D705" s="43"/>
      <c r="E705" s="43"/>
      <c r="F705" s="43"/>
      <c r="G705" s="43"/>
      <c r="H705" s="203"/>
      <c r="I705" s="43"/>
      <c r="J705" s="43"/>
      <c r="K705" s="43"/>
      <c r="L705" s="43"/>
      <c r="M705" s="44"/>
      <c r="N705" s="43"/>
      <c r="O705" s="43"/>
      <c r="P705" s="43"/>
      <c r="Q705" s="43"/>
      <c r="R705" s="43"/>
      <c r="S705" s="43"/>
      <c r="T705" s="43"/>
      <c r="U705" s="43"/>
      <c r="V705" s="43"/>
      <c r="W705" s="43"/>
      <c r="X705" s="43"/>
      <c r="Y705" s="43"/>
      <c r="Z705" s="43"/>
      <c r="AA705" s="43"/>
      <c r="AB705" s="43"/>
      <c r="AC705" s="43"/>
      <c r="AD705" s="43"/>
      <c r="AE705" s="43"/>
      <c r="AF705" s="43"/>
    </row>
    <row r="706" spans="1:32" ht="15">
      <c r="A706" s="43"/>
      <c r="B706" s="43"/>
      <c r="C706" s="43"/>
      <c r="D706" s="43"/>
      <c r="E706" s="43"/>
      <c r="F706" s="43"/>
      <c r="G706" s="43"/>
      <c r="H706" s="203"/>
      <c r="I706" s="43"/>
      <c r="J706" s="43"/>
      <c r="K706" s="43"/>
      <c r="L706" s="43"/>
      <c r="M706" s="44"/>
      <c r="N706" s="43"/>
      <c r="O706" s="43"/>
      <c r="P706" s="43"/>
      <c r="Q706" s="43"/>
      <c r="R706" s="43"/>
      <c r="S706" s="43"/>
      <c r="T706" s="43"/>
      <c r="U706" s="43"/>
      <c r="V706" s="43"/>
      <c r="W706" s="43"/>
      <c r="X706" s="43"/>
      <c r="Y706" s="43"/>
      <c r="Z706" s="43"/>
      <c r="AA706" s="43"/>
      <c r="AB706" s="43"/>
      <c r="AC706" s="43"/>
      <c r="AD706" s="43"/>
      <c r="AE706" s="43"/>
      <c r="AF706" s="43"/>
    </row>
    <row r="707" spans="1:32" ht="15">
      <c r="A707" s="43"/>
      <c r="B707" s="43"/>
      <c r="C707" s="43"/>
      <c r="D707" s="43"/>
      <c r="E707" s="43"/>
      <c r="F707" s="43"/>
      <c r="G707" s="43"/>
      <c r="H707" s="203"/>
      <c r="I707" s="43"/>
      <c r="J707" s="43"/>
      <c r="K707" s="43"/>
      <c r="L707" s="43"/>
      <c r="M707" s="44"/>
      <c r="N707" s="43"/>
      <c r="O707" s="43"/>
      <c r="P707" s="43"/>
      <c r="Q707" s="43"/>
      <c r="R707" s="43"/>
      <c r="S707" s="43"/>
      <c r="T707" s="43"/>
      <c r="U707" s="43"/>
      <c r="V707" s="43"/>
      <c r="W707" s="43"/>
      <c r="X707" s="43"/>
      <c r="Y707" s="43"/>
      <c r="Z707" s="43"/>
      <c r="AA707" s="43"/>
      <c r="AB707" s="43"/>
      <c r="AC707" s="43"/>
      <c r="AD707" s="43"/>
      <c r="AE707" s="43"/>
      <c r="AF707" s="43"/>
    </row>
    <row r="708" spans="1:32" ht="15">
      <c r="A708" s="43"/>
      <c r="B708" s="43"/>
      <c r="C708" s="43"/>
      <c r="D708" s="43"/>
      <c r="E708" s="43"/>
      <c r="F708" s="43"/>
      <c r="G708" s="43"/>
      <c r="H708" s="203"/>
      <c r="I708" s="43"/>
      <c r="J708" s="43"/>
      <c r="K708" s="43"/>
      <c r="L708" s="43"/>
      <c r="M708" s="44"/>
      <c r="N708" s="43"/>
      <c r="O708" s="43"/>
      <c r="P708" s="43"/>
      <c r="Q708" s="43"/>
      <c r="R708" s="43"/>
      <c r="S708" s="43"/>
      <c r="T708" s="43"/>
      <c r="U708" s="43"/>
      <c r="V708" s="43"/>
      <c r="W708" s="43"/>
      <c r="X708" s="43"/>
      <c r="Y708" s="43"/>
      <c r="Z708" s="43"/>
      <c r="AA708" s="43"/>
      <c r="AB708" s="43"/>
      <c r="AC708" s="43"/>
      <c r="AD708" s="43"/>
      <c r="AE708" s="43"/>
      <c r="AF708" s="43"/>
    </row>
    <row r="709" spans="1:32" ht="15">
      <c r="A709" s="43"/>
      <c r="B709" s="43"/>
      <c r="C709" s="43"/>
      <c r="D709" s="43"/>
      <c r="E709" s="43"/>
      <c r="F709" s="43"/>
      <c r="G709" s="43"/>
      <c r="H709" s="203"/>
      <c r="I709" s="43"/>
      <c r="J709" s="43"/>
      <c r="K709" s="43"/>
      <c r="L709" s="43"/>
      <c r="M709" s="44"/>
      <c r="N709" s="43"/>
      <c r="O709" s="43"/>
      <c r="P709" s="43"/>
      <c r="Q709" s="43"/>
      <c r="R709" s="43"/>
      <c r="S709" s="43"/>
      <c r="T709" s="43"/>
      <c r="U709" s="43"/>
      <c r="V709" s="43"/>
      <c r="W709" s="43"/>
      <c r="X709" s="43"/>
      <c r="Y709" s="43"/>
      <c r="Z709" s="43"/>
      <c r="AA709" s="43"/>
      <c r="AB709" s="43"/>
      <c r="AC709" s="43"/>
      <c r="AD709" s="43"/>
      <c r="AE709" s="43"/>
      <c r="AF709" s="43"/>
    </row>
    <row r="710" spans="1:32" ht="15">
      <c r="A710" s="43"/>
      <c r="B710" s="43"/>
      <c r="C710" s="43"/>
      <c r="D710" s="43"/>
      <c r="E710" s="43"/>
      <c r="F710" s="43"/>
      <c r="G710" s="43"/>
      <c r="H710" s="203"/>
      <c r="I710" s="43"/>
      <c r="J710" s="43"/>
      <c r="K710" s="43"/>
      <c r="L710" s="43"/>
      <c r="M710" s="44"/>
      <c r="N710" s="43"/>
      <c r="O710" s="43"/>
      <c r="P710" s="43"/>
      <c r="Q710" s="43"/>
      <c r="R710" s="43"/>
      <c r="S710" s="43"/>
      <c r="T710" s="43"/>
      <c r="U710" s="43"/>
      <c r="V710" s="43"/>
      <c r="W710" s="43"/>
      <c r="X710" s="43"/>
      <c r="Y710" s="43"/>
      <c r="Z710" s="43"/>
      <c r="AA710" s="43"/>
      <c r="AB710" s="43"/>
      <c r="AC710" s="43"/>
      <c r="AD710" s="43"/>
      <c r="AE710" s="43"/>
      <c r="AF710" s="43"/>
    </row>
    <row r="711" spans="1:32" ht="15">
      <c r="A711" s="43"/>
      <c r="B711" s="43"/>
      <c r="C711" s="43"/>
      <c r="D711" s="43"/>
      <c r="E711" s="43"/>
      <c r="F711" s="43"/>
      <c r="G711" s="43"/>
      <c r="H711" s="203"/>
      <c r="I711" s="43"/>
      <c r="J711" s="43"/>
      <c r="K711" s="43"/>
      <c r="L711" s="43"/>
      <c r="M711" s="44"/>
      <c r="N711" s="43"/>
      <c r="O711" s="43"/>
      <c r="P711" s="43"/>
      <c r="Q711" s="43"/>
      <c r="R711" s="43"/>
      <c r="S711" s="43"/>
      <c r="T711" s="43"/>
      <c r="U711" s="43"/>
      <c r="V711" s="43"/>
      <c r="W711" s="43"/>
      <c r="X711" s="43"/>
      <c r="Y711" s="43"/>
      <c r="Z711" s="43"/>
      <c r="AA711" s="43"/>
      <c r="AB711" s="43"/>
      <c r="AC711" s="43"/>
      <c r="AD711" s="43"/>
      <c r="AE711" s="43"/>
      <c r="AF711" s="43"/>
    </row>
    <row r="712" spans="1:32" ht="15">
      <c r="A712" s="43"/>
      <c r="B712" s="43"/>
      <c r="C712" s="43"/>
      <c r="D712" s="43"/>
      <c r="E712" s="43"/>
      <c r="F712" s="43"/>
      <c r="G712" s="43"/>
      <c r="H712" s="203"/>
      <c r="I712" s="43"/>
      <c r="J712" s="43"/>
      <c r="K712" s="43"/>
      <c r="L712" s="43"/>
      <c r="M712" s="44"/>
      <c r="N712" s="43"/>
      <c r="O712" s="43"/>
      <c r="P712" s="43"/>
      <c r="Q712" s="43"/>
      <c r="R712" s="43"/>
      <c r="S712" s="43"/>
      <c r="T712" s="43"/>
      <c r="U712" s="43"/>
      <c r="V712" s="43"/>
      <c r="W712" s="43"/>
      <c r="X712" s="43"/>
      <c r="Y712" s="43"/>
      <c r="Z712" s="43"/>
      <c r="AA712" s="43"/>
      <c r="AB712" s="43"/>
      <c r="AC712" s="43"/>
      <c r="AD712" s="43"/>
      <c r="AE712" s="43"/>
      <c r="AF712" s="43"/>
    </row>
    <row r="713" spans="1:32" ht="15">
      <c r="A713" s="43"/>
      <c r="B713" s="43"/>
      <c r="C713" s="43"/>
      <c r="D713" s="43"/>
      <c r="E713" s="43"/>
      <c r="F713" s="43"/>
      <c r="G713" s="43"/>
      <c r="H713" s="203"/>
      <c r="I713" s="43"/>
      <c r="J713" s="43"/>
      <c r="K713" s="43"/>
      <c r="L713" s="43"/>
      <c r="M713" s="44"/>
      <c r="N713" s="43"/>
      <c r="O713" s="43"/>
      <c r="P713" s="43"/>
      <c r="Q713" s="43"/>
      <c r="R713" s="43"/>
      <c r="S713" s="43"/>
      <c r="T713" s="43"/>
      <c r="U713" s="43"/>
      <c r="V713" s="43"/>
      <c r="W713" s="43"/>
      <c r="X713" s="43"/>
      <c r="Y713" s="43"/>
      <c r="Z713" s="43"/>
      <c r="AA713" s="43"/>
      <c r="AB713" s="43"/>
      <c r="AC713" s="43"/>
      <c r="AD713" s="43"/>
      <c r="AE713" s="43"/>
      <c r="AF713" s="43"/>
    </row>
    <row r="714" spans="1:32" ht="15">
      <c r="A714" s="43"/>
      <c r="B714" s="43"/>
      <c r="C714" s="43"/>
      <c r="D714" s="43"/>
      <c r="E714" s="43"/>
      <c r="F714" s="43"/>
      <c r="G714" s="43"/>
      <c r="H714" s="203"/>
      <c r="I714" s="43"/>
      <c r="J714" s="43"/>
      <c r="K714" s="43"/>
      <c r="L714" s="43"/>
      <c r="M714" s="44"/>
      <c r="N714" s="43"/>
      <c r="O714" s="43"/>
      <c r="P714" s="43"/>
      <c r="Q714" s="43"/>
      <c r="R714" s="43"/>
      <c r="S714" s="43"/>
      <c r="T714" s="43"/>
      <c r="U714" s="43"/>
      <c r="V714" s="43"/>
      <c r="W714" s="43"/>
      <c r="X714" s="43"/>
      <c r="Y714" s="43"/>
      <c r="Z714" s="43"/>
      <c r="AA714" s="43"/>
      <c r="AB714" s="43"/>
      <c r="AC714" s="43"/>
      <c r="AD714" s="43"/>
      <c r="AE714" s="43"/>
      <c r="AF714" s="43"/>
    </row>
    <row r="715" spans="1:32" ht="15">
      <c r="A715" s="43"/>
      <c r="B715" s="43"/>
      <c r="C715" s="43"/>
      <c r="D715" s="43"/>
      <c r="E715" s="43"/>
      <c r="F715" s="43"/>
      <c r="G715" s="43"/>
      <c r="H715" s="203"/>
      <c r="I715" s="43"/>
      <c r="J715" s="43"/>
      <c r="K715" s="43"/>
      <c r="L715" s="43"/>
      <c r="M715" s="44"/>
      <c r="N715" s="43"/>
      <c r="O715" s="43"/>
      <c r="P715" s="43"/>
      <c r="Q715" s="43"/>
      <c r="R715" s="43"/>
      <c r="S715" s="43"/>
      <c r="T715" s="43"/>
      <c r="U715" s="43"/>
      <c r="V715" s="43"/>
      <c r="W715" s="43"/>
      <c r="X715" s="43"/>
      <c r="Y715" s="43"/>
      <c r="Z715" s="43"/>
      <c r="AA715" s="43"/>
      <c r="AB715" s="43"/>
      <c r="AC715" s="43"/>
      <c r="AD715" s="43"/>
      <c r="AE715" s="43"/>
      <c r="AF715" s="43"/>
    </row>
    <row r="716" spans="1:32" ht="15">
      <c r="A716" s="43"/>
      <c r="B716" s="43"/>
      <c r="C716" s="43"/>
      <c r="D716" s="43"/>
      <c r="E716" s="43"/>
      <c r="F716" s="43"/>
      <c r="G716" s="43"/>
      <c r="H716" s="203"/>
      <c r="I716" s="43"/>
      <c r="J716" s="43"/>
      <c r="K716" s="43"/>
      <c r="L716" s="43"/>
      <c r="M716" s="44"/>
      <c r="N716" s="43"/>
      <c r="O716" s="43"/>
      <c r="P716" s="43"/>
      <c r="Q716" s="43"/>
      <c r="R716" s="43"/>
      <c r="S716" s="43"/>
      <c r="T716" s="43"/>
      <c r="U716" s="43"/>
      <c r="V716" s="43"/>
      <c r="W716" s="43"/>
      <c r="X716" s="43"/>
      <c r="Y716" s="43"/>
      <c r="Z716" s="43"/>
      <c r="AA716" s="43"/>
      <c r="AB716" s="43"/>
      <c r="AC716" s="43"/>
      <c r="AD716" s="43"/>
      <c r="AE716" s="43"/>
      <c r="AF716" s="43"/>
    </row>
    <row r="717" spans="1:32" ht="15">
      <c r="A717" s="43"/>
      <c r="B717" s="43"/>
      <c r="C717" s="43"/>
      <c r="D717" s="43"/>
      <c r="E717" s="43"/>
      <c r="F717" s="43"/>
      <c r="G717" s="43"/>
      <c r="H717" s="203"/>
      <c r="I717" s="43"/>
      <c r="J717" s="43"/>
      <c r="K717" s="43"/>
      <c r="L717" s="43"/>
      <c r="M717" s="44"/>
      <c r="N717" s="43"/>
      <c r="O717" s="43"/>
      <c r="P717" s="43"/>
      <c r="Q717" s="43"/>
      <c r="R717" s="43"/>
      <c r="S717" s="43"/>
      <c r="T717" s="43"/>
      <c r="U717" s="43"/>
      <c r="V717" s="43"/>
      <c r="W717" s="43"/>
      <c r="X717" s="43"/>
      <c r="Y717" s="43"/>
      <c r="Z717" s="43"/>
      <c r="AA717" s="43"/>
      <c r="AB717" s="43"/>
      <c r="AC717" s="43"/>
      <c r="AD717" s="43"/>
      <c r="AE717" s="43"/>
      <c r="AF717" s="43"/>
    </row>
    <row r="718" spans="1:32" ht="15">
      <c r="A718" s="43"/>
      <c r="B718" s="43"/>
      <c r="C718" s="43"/>
      <c r="D718" s="43"/>
      <c r="E718" s="43"/>
      <c r="F718" s="43"/>
      <c r="G718" s="43"/>
      <c r="H718" s="203"/>
      <c r="I718" s="43"/>
      <c r="J718" s="43"/>
      <c r="K718" s="43"/>
      <c r="L718" s="43"/>
      <c r="M718" s="44"/>
      <c r="N718" s="43"/>
      <c r="O718" s="43"/>
      <c r="P718" s="43"/>
      <c r="Q718" s="43"/>
      <c r="R718" s="43"/>
      <c r="S718" s="43"/>
      <c r="T718" s="43"/>
      <c r="U718" s="43"/>
      <c r="V718" s="43"/>
      <c r="W718" s="43"/>
      <c r="X718" s="43"/>
      <c r="Y718" s="43"/>
      <c r="Z718" s="43"/>
      <c r="AA718" s="43"/>
      <c r="AB718" s="43"/>
      <c r="AC718" s="43"/>
      <c r="AD718" s="43"/>
      <c r="AE718" s="43"/>
      <c r="AF718" s="43"/>
    </row>
    <row r="719" spans="1:32" ht="15">
      <c r="A719" s="43"/>
      <c r="B719" s="43"/>
      <c r="C719" s="43"/>
      <c r="D719" s="43"/>
      <c r="E719" s="43"/>
      <c r="F719" s="43"/>
      <c r="G719" s="43"/>
      <c r="H719" s="203"/>
      <c r="I719" s="43"/>
      <c r="J719" s="43"/>
      <c r="K719" s="43"/>
      <c r="L719" s="43"/>
      <c r="M719" s="44"/>
      <c r="N719" s="43"/>
      <c r="O719" s="43"/>
      <c r="P719" s="43"/>
      <c r="Q719" s="43"/>
      <c r="R719" s="43"/>
      <c r="S719" s="43"/>
      <c r="T719" s="43"/>
      <c r="U719" s="43"/>
      <c r="V719" s="43"/>
      <c r="W719" s="43"/>
      <c r="X719" s="43"/>
      <c r="Y719" s="43"/>
      <c r="Z719" s="43"/>
      <c r="AA719" s="43"/>
      <c r="AB719" s="43"/>
      <c r="AC719" s="43"/>
      <c r="AD719" s="43"/>
      <c r="AE719" s="43"/>
      <c r="AF719" s="43"/>
    </row>
    <row r="720" spans="1:32" ht="15">
      <c r="A720" s="43"/>
      <c r="B720" s="43"/>
      <c r="C720" s="43"/>
      <c r="D720" s="43"/>
      <c r="E720" s="43"/>
      <c r="F720" s="43"/>
      <c r="G720" s="43"/>
      <c r="H720" s="203"/>
      <c r="I720" s="43"/>
      <c r="J720" s="43"/>
      <c r="K720" s="43"/>
      <c r="L720" s="43"/>
      <c r="M720" s="44"/>
      <c r="N720" s="43"/>
      <c r="O720" s="43"/>
      <c r="P720" s="43"/>
      <c r="Q720" s="43"/>
      <c r="R720" s="43"/>
      <c r="S720" s="43"/>
      <c r="T720" s="43"/>
      <c r="U720" s="43"/>
      <c r="V720" s="43"/>
      <c r="W720" s="43"/>
      <c r="X720" s="43"/>
      <c r="Y720" s="43"/>
      <c r="Z720" s="43"/>
      <c r="AA720" s="43"/>
      <c r="AB720" s="43"/>
      <c r="AC720" s="43"/>
      <c r="AD720" s="43"/>
      <c r="AE720" s="43"/>
      <c r="AF720" s="43"/>
    </row>
    <row r="721" spans="1:32" ht="15">
      <c r="A721" s="43"/>
      <c r="B721" s="43"/>
      <c r="C721" s="43"/>
      <c r="D721" s="43"/>
      <c r="E721" s="43"/>
      <c r="F721" s="43"/>
      <c r="G721" s="43"/>
      <c r="H721" s="203"/>
      <c r="I721" s="43"/>
      <c r="J721" s="43"/>
      <c r="K721" s="43"/>
      <c r="L721" s="43"/>
      <c r="M721" s="44"/>
      <c r="N721" s="43"/>
      <c r="O721" s="43"/>
      <c r="P721" s="43"/>
      <c r="Q721" s="43"/>
      <c r="R721" s="43"/>
      <c r="S721" s="43"/>
      <c r="T721" s="43"/>
      <c r="U721" s="43"/>
      <c r="V721" s="43"/>
      <c r="W721" s="43"/>
      <c r="X721" s="43"/>
      <c r="Y721" s="43"/>
      <c r="Z721" s="43"/>
      <c r="AA721" s="43"/>
      <c r="AB721" s="43"/>
      <c r="AC721" s="43"/>
      <c r="AD721" s="43"/>
      <c r="AE721" s="43"/>
      <c r="AF721" s="43"/>
    </row>
    <row r="722" spans="1:32" ht="15">
      <c r="A722" s="43"/>
      <c r="B722" s="43"/>
      <c r="C722" s="43"/>
      <c r="D722" s="43"/>
      <c r="E722" s="43"/>
      <c r="F722" s="43"/>
      <c r="G722" s="43"/>
      <c r="H722" s="203"/>
      <c r="I722" s="43"/>
      <c r="J722" s="43"/>
      <c r="K722" s="43"/>
      <c r="L722" s="43"/>
      <c r="M722" s="44"/>
      <c r="N722" s="43"/>
      <c r="O722" s="43"/>
      <c r="P722" s="43"/>
      <c r="Q722" s="43"/>
      <c r="R722" s="43"/>
      <c r="S722" s="43"/>
      <c r="T722" s="43"/>
      <c r="U722" s="43"/>
      <c r="V722" s="43"/>
      <c r="W722" s="43"/>
      <c r="X722" s="43"/>
      <c r="Y722" s="43"/>
      <c r="Z722" s="43"/>
      <c r="AA722" s="43"/>
      <c r="AB722" s="43"/>
      <c r="AC722" s="43"/>
      <c r="AD722" s="43"/>
      <c r="AE722" s="43"/>
      <c r="AF722" s="43"/>
    </row>
    <row r="723" spans="1:32" ht="15">
      <c r="A723" s="43"/>
      <c r="B723" s="43"/>
      <c r="C723" s="43"/>
      <c r="D723" s="43"/>
      <c r="E723" s="43"/>
      <c r="F723" s="43"/>
      <c r="G723" s="43"/>
      <c r="H723" s="203"/>
      <c r="I723" s="43"/>
      <c r="J723" s="43"/>
      <c r="K723" s="43"/>
      <c r="L723" s="43"/>
      <c r="M723" s="44"/>
      <c r="N723" s="43"/>
      <c r="O723" s="43"/>
      <c r="P723" s="43"/>
      <c r="Q723" s="43"/>
      <c r="R723" s="43"/>
      <c r="S723" s="43"/>
      <c r="T723" s="43"/>
      <c r="U723" s="43"/>
      <c r="V723" s="43"/>
      <c r="W723" s="43"/>
      <c r="X723" s="43"/>
      <c r="Y723" s="43"/>
      <c r="Z723" s="43"/>
      <c r="AA723" s="43"/>
      <c r="AB723" s="43"/>
      <c r="AC723" s="43"/>
      <c r="AD723" s="43"/>
      <c r="AE723" s="43"/>
      <c r="AF723" s="43"/>
    </row>
    <row r="724" spans="1:32" ht="15">
      <c r="A724" s="43"/>
      <c r="B724" s="43"/>
      <c r="C724" s="43"/>
      <c r="D724" s="43"/>
      <c r="E724" s="43"/>
      <c r="F724" s="43"/>
      <c r="G724" s="43"/>
      <c r="H724" s="203"/>
      <c r="I724" s="43"/>
      <c r="J724" s="43"/>
      <c r="K724" s="43"/>
      <c r="L724" s="43"/>
      <c r="M724" s="44"/>
      <c r="N724" s="43"/>
      <c r="O724" s="43"/>
      <c r="P724" s="43"/>
      <c r="Q724" s="43"/>
      <c r="R724" s="43"/>
      <c r="S724" s="43"/>
      <c r="T724" s="43"/>
      <c r="U724" s="43"/>
      <c r="V724" s="43"/>
      <c r="W724" s="43"/>
      <c r="X724" s="43"/>
      <c r="Y724" s="43"/>
      <c r="Z724" s="43"/>
      <c r="AA724" s="43"/>
      <c r="AB724" s="43"/>
      <c r="AC724" s="43"/>
      <c r="AD724" s="43"/>
      <c r="AE724" s="43"/>
      <c r="AF724" s="43"/>
    </row>
    <row r="725" spans="1:32" ht="15">
      <c r="A725" s="43"/>
      <c r="B725" s="43"/>
      <c r="C725" s="43"/>
      <c r="D725" s="43"/>
      <c r="E725" s="43"/>
      <c r="F725" s="43"/>
      <c r="G725" s="43"/>
      <c r="H725" s="203"/>
      <c r="I725" s="43"/>
      <c r="J725" s="43"/>
      <c r="K725" s="43"/>
      <c r="L725" s="43"/>
      <c r="M725" s="44"/>
      <c r="N725" s="43"/>
      <c r="O725" s="43"/>
      <c r="P725" s="43"/>
      <c r="Q725" s="43"/>
      <c r="R725" s="43"/>
      <c r="S725" s="43"/>
      <c r="T725" s="43"/>
      <c r="U725" s="43"/>
      <c r="V725" s="43"/>
      <c r="W725" s="43"/>
      <c r="X725" s="43"/>
      <c r="Y725" s="43"/>
      <c r="Z725" s="43"/>
      <c r="AA725" s="43"/>
      <c r="AB725" s="43"/>
      <c r="AC725" s="43"/>
      <c r="AD725" s="43"/>
      <c r="AE725" s="43"/>
      <c r="AF725" s="43"/>
    </row>
    <row r="726" spans="1:32" ht="15">
      <c r="A726" s="43"/>
      <c r="B726" s="43"/>
      <c r="C726" s="43"/>
      <c r="D726" s="43"/>
      <c r="E726" s="43"/>
      <c r="F726" s="43"/>
      <c r="G726" s="43"/>
      <c r="H726" s="203"/>
      <c r="I726" s="43"/>
      <c r="J726" s="43"/>
      <c r="K726" s="43"/>
      <c r="L726" s="43"/>
      <c r="M726" s="44"/>
      <c r="N726" s="43"/>
      <c r="O726" s="43"/>
      <c r="P726" s="43"/>
      <c r="Q726" s="43"/>
      <c r="R726" s="43"/>
      <c r="S726" s="43"/>
      <c r="T726" s="43"/>
      <c r="U726" s="43"/>
      <c r="V726" s="43"/>
      <c r="W726" s="43"/>
      <c r="X726" s="43"/>
      <c r="Y726" s="43"/>
      <c r="Z726" s="43"/>
      <c r="AA726" s="43"/>
      <c r="AB726" s="43"/>
      <c r="AC726" s="43"/>
      <c r="AD726" s="43"/>
      <c r="AE726" s="43"/>
      <c r="AF726" s="43"/>
    </row>
    <row r="727" spans="1:32" ht="15">
      <c r="A727" s="43"/>
      <c r="B727" s="43"/>
      <c r="C727" s="43"/>
      <c r="D727" s="43"/>
      <c r="E727" s="43"/>
      <c r="F727" s="43"/>
      <c r="G727" s="43"/>
      <c r="H727" s="203"/>
      <c r="I727" s="43"/>
      <c r="J727" s="43"/>
      <c r="K727" s="43"/>
      <c r="L727" s="43"/>
      <c r="M727" s="44"/>
      <c r="N727" s="43"/>
      <c r="O727" s="43"/>
      <c r="P727" s="43"/>
      <c r="Q727" s="43"/>
      <c r="R727" s="43"/>
      <c r="S727" s="43"/>
      <c r="T727" s="43"/>
      <c r="U727" s="43"/>
      <c r="V727" s="43"/>
      <c r="W727" s="43"/>
      <c r="X727" s="43"/>
      <c r="Y727" s="43"/>
      <c r="Z727" s="43"/>
      <c r="AA727" s="43"/>
      <c r="AB727" s="43"/>
      <c r="AC727" s="43"/>
      <c r="AD727" s="43"/>
      <c r="AE727" s="43"/>
      <c r="AF727" s="43"/>
    </row>
    <row r="728" spans="1:32" ht="15">
      <c r="A728" s="43"/>
      <c r="B728" s="43"/>
      <c r="C728" s="43"/>
      <c r="D728" s="43"/>
      <c r="E728" s="43"/>
      <c r="F728" s="43"/>
      <c r="G728" s="43"/>
      <c r="H728" s="203"/>
      <c r="I728" s="43"/>
      <c r="J728" s="43"/>
      <c r="K728" s="43"/>
      <c r="L728" s="43"/>
      <c r="M728" s="44"/>
      <c r="N728" s="43"/>
      <c r="O728" s="43"/>
      <c r="P728" s="43"/>
      <c r="Q728" s="43"/>
      <c r="R728" s="43"/>
      <c r="S728" s="43"/>
      <c r="T728" s="43"/>
      <c r="U728" s="43"/>
      <c r="V728" s="43"/>
      <c r="W728" s="43"/>
      <c r="X728" s="43"/>
      <c r="Y728" s="43"/>
      <c r="Z728" s="43"/>
      <c r="AA728" s="43"/>
      <c r="AB728" s="43"/>
      <c r="AC728" s="43"/>
      <c r="AD728" s="43"/>
      <c r="AE728" s="43"/>
      <c r="AF728" s="43"/>
    </row>
    <row r="729" spans="1:32" ht="15">
      <c r="A729" s="43"/>
      <c r="B729" s="43"/>
      <c r="C729" s="43"/>
      <c r="D729" s="43"/>
      <c r="E729" s="43"/>
      <c r="F729" s="43"/>
      <c r="G729" s="43"/>
      <c r="H729" s="203"/>
      <c r="I729" s="43"/>
      <c r="J729" s="43"/>
      <c r="K729" s="43"/>
      <c r="L729" s="43"/>
      <c r="M729" s="44"/>
      <c r="N729" s="43"/>
      <c r="O729" s="43"/>
      <c r="P729" s="43"/>
      <c r="Q729" s="43"/>
      <c r="R729" s="43"/>
      <c r="S729" s="43"/>
      <c r="T729" s="43"/>
      <c r="U729" s="43"/>
      <c r="V729" s="43"/>
      <c r="W729" s="43"/>
      <c r="X729" s="43"/>
      <c r="Y729" s="43"/>
      <c r="Z729" s="43"/>
      <c r="AA729" s="43"/>
      <c r="AB729" s="43"/>
      <c r="AC729" s="43"/>
      <c r="AD729" s="43"/>
      <c r="AE729" s="43"/>
      <c r="AF729" s="43"/>
    </row>
    <row r="730" spans="1:32" ht="15">
      <c r="A730" s="43"/>
      <c r="B730" s="43"/>
      <c r="C730" s="43"/>
      <c r="D730" s="43"/>
      <c r="E730" s="43"/>
      <c r="F730" s="43"/>
      <c r="G730" s="43"/>
      <c r="H730" s="203"/>
      <c r="I730" s="43"/>
      <c r="J730" s="43"/>
      <c r="K730" s="43"/>
      <c r="L730" s="43"/>
      <c r="M730" s="44"/>
      <c r="N730" s="43"/>
      <c r="O730" s="43"/>
      <c r="P730" s="43"/>
      <c r="Q730" s="43"/>
      <c r="R730" s="43"/>
      <c r="S730" s="43"/>
      <c r="T730" s="43"/>
      <c r="U730" s="43"/>
      <c r="V730" s="43"/>
      <c r="W730" s="43"/>
      <c r="X730" s="43"/>
      <c r="Y730" s="43"/>
      <c r="Z730" s="43"/>
      <c r="AA730" s="43"/>
      <c r="AB730" s="43"/>
      <c r="AC730" s="43"/>
      <c r="AD730" s="43"/>
      <c r="AE730" s="43"/>
      <c r="AF730" s="43"/>
    </row>
    <row r="731" spans="1:32" ht="15">
      <c r="A731" s="43"/>
      <c r="B731" s="43"/>
      <c r="C731" s="43"/>
      <c r="D731" s="43"/>
      <c r="E731" s="43"/>
      <c r="F731" s="43"/>
      <c r="G731" s="43"/>
      <c r="H731" s="203"/>
      <c r="I731" s="43"/>
      <c r="J731" s="43"/>
      <c r="K731" s="43"/>
      <c r="L731" s="43"/>
      <c r="M731" s="44"/>
      <c r="N731" s="43"/>
      <c r="O731" s="43"/>
      <c r="P731" s="43"/>
      <c r="Q731" s="43"/>
      <c r="R731" s="43"/>
      <c r="S731" s="43"/>
      <c r="T731" s="43"/>
      <c r="U731" s="43"/>
      <c r="V731" s="43"/>
      <c r="W731" s="43"/>
      <c r="X731" s="43"/>
      <c r="Y731" s="43"/>
      <c r="Z731" s="43"/>
      <c r="AA731" s="43"/>
      <c r="AB731" s="43"/>
      <c r="AC731" s="43"/>
      <c r="AD731" s="43"/>
      <c r="AE731" s="43"/>
      <c r="AF731" s="43"/>
    </row>
    <row r="732" spans="1:32" ht="15">
      <c r="A732" s="43"/>
      <c r="B732" s="43"/>
      <c r="C732" s="43"/>
      <c r="D732" s="43"/>
      <c r="E732" s="43"/>
      <c r="F732" s="43"/>
      <c r="G732" s="43"/>
      <c r="H732" s="203"/>
      <c r="I732" s="43"/>
      <c r="J732" s="43"/>
      <c r="K732" s="43"/>
      <c r="L732" s="43"/>
      <c r="M732" s="44"/>
      <c r="N732" s="43"/>
      <c r="O732" s="43"/>
      <c r="P732" s="43"/>
      <c r="Q732" s="43"/>
      <c r="R732" s="43"/>
      <c r="S732" s="43"/>
      <c r="T732" s="43"/>
      <c r="U732" s="43"/>
      <c r="V732" s="43"/>
      <c r="W732" s="43"/>
      <c r="X732" s="43"/>
      <c r="Y732" s="43"/>
      <c r="Z732" s="43"/>
      <c r="AA732" s="43"/>
      <c r="AB732" s="43"/>
      <c r="AC732" s="43"/>
      <c r="AD732" s="43"/>
      <c r="AE732" s="43"/>
      <c r="AF732" s="43"/>
    </row>
    <row r="733" spans="1:32" ht="15">
      <c r="A733" s="43"/>
      <c r="B733" s="43"/>
      <c r="C733" s="43"/>
      <c r="D733" s="43"/>
      <c r="E733" s="43"/>
      <c r="F733" s="43"/>
      <c r="G733" s="43"/>
      <c r="H733" s="203"/>
      <c r="I733" s="43"/>
      <c r="J733" s="43"/>
      <c r="K733" s="43"/>
      <c r="L733" s="43"/>
      <c r="M733" s="44"/>
      <c r="N733" s="43"/>
      <c r="O733" s="43"/>
      <c r="P733" s="43"/>
      <c r="Q733" s="43"/>
      <c r="R733" s="43"/>
      <c r="S733" s="43"/>
      <c r="T733" s="43"/>
      <c r="U733" s="43"/>
      <c r="V733" s="43"/>
      <c r="W733" s="43"/>
      <c r="X733" s="43"/>
      <c r="Y733" s="43"/>
      <c r="Z733" s="43"/>
      <c r="AA733" s="43"/>
      <c r="AB733" s="43"/>
      <c r="AC733" s="43"/>
      <c r="AD733" s="43"/>
      <c r="AE733" s="43"/>
      <c r="AF733" s="43"/>
    </row>
    <row r="734" spans="1:32" ht="15">
      <c r="A734" s="43"/>
      <c r="B734" s="43"/>
      <c r="C734" s="43"/>
      <c r="D734" s="43"/>
      <c r="E734" s="43"/>
      <c r="F734" s="43"/>
      <c r="G734" s="43"/>
      <c r="H734" s="203"/>
      <c r="I734" s="43"/>
      <c r="J734" s="43"/>
      <c r="K734" s="43"/>
      <c r="L734" s="43"/>
      <c r="M734" s="44"/>
      <c r="N734" s="43"/>
      <c r="O734" s="43"/>
      <c r="P734" s="43"/>
      <c r="Q734" s="43"/>
      <c r="R734" s="43"/>
      <c r="S734" s="43"/>
      <c r="T734" s="43"/>
      <c r="U734" s="43"/>
      <c r="V734" s="43"/>
      <c r="W734" s="43"/>
      <c r="X734" s="43"/>
      <c r="Y734" s="43"/>
      <c r="Z734" s="43"/>
      <c r="AA734" s="43"/>
      <c r="AB734" s="43"/>
      <c r="AC734" s="43"/>
      <c r="AD734" s="43"/>
      <c r="AE734" s="43"/>
      <c r="AF734" s="43"/>
    </row>
    <row r="735" spans="1:32" ht="15">
      <c r="A735" s="43"/>
      <c r="B735" s="43"/>
      <c r="C735" s="43"/>
      <c r="D735" s="43"/>
      <c r="E735" s="43"/>
      <c r="F735" s="43"/>
      <c r="G735" s="43"/>
      <c r="H735" s="203"/>
      <c r="I735" s="43"/>
      <c r="J735" s="43"/>
      <c r="K735" s="43"/>
      <c r="L735" s="43"/>
      <c r="M735" s="44"/>
      <c r="N735" s="43"/>
      <c r="O735" s="43"/>
      <c r="P735" s="43"/>
      <c r="Q735" s="43"/>
      <c r="R735" s="43"/>
      <c r="S735" s="43"/>
      <c r="T735" s="43"/>
      <c r="U735" s="43"/>
      <c r="V735" s="43"/>
      <c r="W735" s="43"/>
      <c r="X735" s="43"/>
      <c r="Y735" s="43"/>
      <c r="Z735" s="43"/>
      <c r="AA735" s="43"/>
      <c r="AB735" s="43"/>
      <c r="AC735" s="43"/>
      <c r="AD735" s="43"/>
      <c r="AE735" s="43"/>
      <c r="AF735" s="43"/>
    </row>
    <row r="736" spans="1:32" ht="15">
      <c r="A736" s="43"/>
      <c r="B736" s="43"/>
      <c r="C736" s="43"/>
      <c r="D736" s="43"/>
      <c r="E736" s="43"/>
      <c r="F736" s="43"/>
      <c r="G736" s="43"/>
      <c r="H736" s="203"/>
      <c r="I736" s="43"/>
      <c r="J736" s="43"/>
      <c r="K736" s="43"/>
      <c r="L736" s="43"/>
      <c r="M736" s="44"/>
      <c r="N736" s="43"/>
      <c r="O736" s="43"/>
      <c r="P736" s="43"/>
      <c r="Q736" s="43"/>
      <c r="R736" s="43"/>
      <c r="S736" s="43"/>
      <c r="T736" s="43"/>
      <c r="U736" s="43"/>
      <c r="V736" s="43"/>
      <c r="W736" s="43"/>
      <c r="X736" s="43"/>
      <c r="Y736" s="43"/>
      <c r="Z736" s="43"/>
      <c r="AA736" s="43"/>
      <c r="AB736" s="43"/>
      <c r="AC736" s="43"/>
      <c r="AD736" s="43"/>
      <c r="AE736" s="43"/>
      <c r="AF736" s="43"/>
    </row>
    <row r="737" spans="1:32" ht="15">
      <c r="A737" s="43"/>
      <c r="B737" s="43"/>
      <c r="C737" s="43"/>
      <c r="D737" s="43"/>
      <c r="E737" s="43"/>
      <c r="F737" s="43"/>
      <c r="G737" s="43"/>
      <c r="H737" s="203"/>
      <c r="I737" s="43"/>
      <c r="J737" s="43"/>
      <c r="K737" s="43"/>
      <c r="L737" s="43"/>
      <c r="M737" s="44"/>
      <c r="N737" s="43"/>
      <c r="O737" s="43"/>
      <c r="P737" s="43"/>
      <c r="Q737" s="43"/>
      <c r="R737" s="43"/>
      <c r="S737" s="43"/>
      <c r="T737" s="43"/>
      <c r="U737" s="43"/>
      <c r="V737" s="43"/>
      <c r="W737" s="43"/>
      <c r="X737" s="43"/>
      <c r="Y737" s="43"/>
      <c r="Z737" s="43"/>
      <c r="AA737" s="43"/>
      <c r="AB737" s="43"/>
      <c r="AC737" s="43"/>
      <c r="AD737" s="43"/>
      <c r="AE737" s="43"/>
      <c r="AF737" s="43"/>
    </row>
    <row r="738" spans="1:32" ht="15">
      <c r="A738" s="43"/>
      <c r="B738" s="43"/>
      <c r="C738" s="43"/>
      <c r="D738" s="43"/>
      <c r="E738" s="43"/>
      <c r="F738" s="43"/>
      <c r="G738" s="43"/>
      <c r="H738" s="203"/>
      <c r="I738" s="43"/>
      <c r="J738" s="43"/>
      <c r="K738" s="43"/>
      <c r="L738" s="43"/>
      <c r="M738" s="44"/>
      <c r="N738" s="43"/>
      <c r="O738" s="43"/>
      <c r="P738" s="43"/>
      <c r="Q738" s="43"/>
      <c r="R738" s="43"/>
      <c r="S738" s="43"/>
      <c r="T738" s="43"/>
      <c r="U738" s="43"/>
      <c r="V738" s="43"/>
      <c r="W738" s="43"/>
      <c r="X738" s="43"/>
      <c r="Y738" s="43"/>
      <c r="Z738" s="43"/>
      <c r="AA738" s="43"/>
      <c r="AB738" s="43"/>
      <c r="AC738" s="43"/>
      <c r="AD738" s="43"/>
      <c r="AE738" s="43"/>
      <c r="AF738" s="43"/>
    </row>
    <row r="739" spans="1:32" ht="15">
      <c r="A739" s="43"/>
      <c r="B739" s="43"/>
      <c r="C739" s="43"/>
      <c r="D739" s="43"/>
      <c r="E739" s="43"/>
      <c r="F739" s="43"/>
      <c r="G739" s="43"/>
      <c r="H739" s="203"/>
      <c r="I739" s="43"/>
      <c r="J739" s="43"/>
      <c r="K739" s="43"/>
      <c r="L739" s="43"/>
      <c r="M739" s="44"/>
      <c r="N739" s="43"/>
      <c r="O739" s="43"/>
      <c r="P739" s="43"/>
      <c r="Q739" s="43"/>
      <c r="R739" s="43"/>
      <c r="S739" s="43"/>
      <c r="T739" s="43"/>
      <c r="U739" s="43"/>
      <c r="V739" s="43"/>
      <c r="W739" s="43"/>
      <c r="X739" s="43"/>
      <c r="Y739" s="43"/>
      <c r="Z739" s="43"/>
      <c r="AA739" s="43"/>
      <c r="AB739" s="43"/>
      <c r="AC739" s="43"/>
      <c r="AD739" s="43"/>
      <c r="AE739" s="43"/>
      <c r="AF739" s="43"/>
    </row>
    <row r="740" spans="1:32" ht="15">
      <c r="A740" s="43"/>
      <c r="B740" s="43"/>
      <c r="C740" s="43"/>
      <c r="D740" s="43"/>
      <c r="E740" s="43"/>
      <c r="F740" s="43"/>
      <c r="G740" s="43"/>
      <c r="H740" s="203"/>
      <c r="I740" s="43"/>
      <c r="J740" s="43"/>
      <c r="K740" s="43"/>
      <c r="L740" s="43"/>
      <c r="M740" s="44"/>
      <c r="N740" s="43"/>
      <c r="O740" s="43"/>
      <c r="P740" s="43"/>
      <c r="Q740" s="43"/>
      <c r="R740" s="43"/>
      <c r="S740" s="43"/>
      <c r="T740" s="43"/>
      <c r="U740" s="43"/>
      <c r="V740" s="43"/>
      <c r="W740" s="43"/>
      <c r="X740" s="43"/>
      <c r="Y740" s="43"/>
      <c r="Z740" s="43"/>
      <c r="AA740" s="43"/>
      <c r="AB740" s="43"/>
      <c r="AC740" s="43"/>
      <c r="AD740" s="43"/>
      <c r="AE740" s="43"/>
      <c r="AF740" s="43"/>
    </row>
    <row r="741" spans="1:32" ht="15">
      <c r="A741" s="43"/>
      <c r="B741" s="43"/>
      <c r="C741" s="43"/>
      <c r="D741" s="43"/>
      <c r="E741" s="43"/>
      <c r="F741" s="43"/>
      <c r="G741" s="43"/>
      <c r="H741" s="203"/>
      <c r="I741" s="43"/>
      <c r="J741" s="43"/>
      <c r="K741" s="43"/>
      <c r="L741" s="43"/>
      <c r="M741" s="44"/>
      <c r="N741" s="43"/>
      <c r="O741" s="43"/>
      <c r="P741" s="43"/>
      <c r="Q741" s="43"/>
      <c r="R741" s="43"/>
      <c r="S741" s="43"/>
      <c r="T741" s="43"/>
      <c r="U741" s="43"/>
      <c r="V741" s="43"/>
      <c r="W741" s="43"/>
      <c r="X741" s="43"/>
      <c r="Y741" s="43"/>
      <c r="Z741" s="43"/>
      <c r="AA741" s="43"/>
      <c r="AB741" s="43"/>
      <c r="AC741" s="43"/>
      <c r="AD741" s="43"/>
      <c r="AE741" s="43"/>
      <c r="AF741" s="43"/>
    </row>
    <row r="742" spans="1:32" ht="15">
      <c r="A742" s="43"/>
      <c r="B742" s="43"/>
      <c r="C742" s="43"/>
      <c r="D742" s="43"/>
      <c r="E742" s="43"/>
      <c r="F742" s="43"/>
      <c r="G742" s="43"/>
      <c r="H742" s="203"/>
      <c r="I742" s="43"/>
      <c r="J742" s="43"/>
      <c r="K742" s="43"/>
      <c r="L742" s="43"/>
      <c r="M742" s="44"/>
      <c r="N742" s="43"/>
      <c r="O742" s="43"/>
      <c r="P742" s="43"/>
      <c r="Q742" s="43"/>
      <c r="R742" s="43"/>
      <c r="S742" s="43"/>
      <c r="T742" s="43"/>
      <c r="U742" s="43"/>
      <c r="V742" s="43"/>
      <c r="W742" s="43"/>
      <c r="X742" s="43"/>
      <c r="Y742" s="43"/>
      <c r="Z742" s="43"/>
      <c r="AA742" s="43"/>
      <c r="AB742" s="43"/>
      <c r="AC742" s="43"/>
      <c r="AD742" s="43"/>
      <c r="AE742" s="43"/>
      <c r="AF742" s="43"/>
    </row>
    <row r="743" spans="1:32" ht="15">
      <c r="A743" s="43"/>
      <c r="B743" s="43"/>
      <c r="C743" s="43"/>
      <c r="D743" s="43"/>
      <c r="E743" s="43"/>
      <c r="F743" s="43"/>
      <c r="G743" s="43"/>
      <c r="H743" s="203"/>
      <c r="I743" s="43"/>
      <c r="J743" s="43"/>
      <c r="K743" s="43"/>
      <c r="L743" s="43"/>
      <c r="M743" s="44"/>
      <c r="N743" s="43"/>
      <c r="O743" s="43"/>
      <c r="P743" s="43"/>
      <c r="Q743" s="43"/>
      <c r="R743" s="43"/>
      <c r="S743" s="43"/>
      <c r="T743" s="43"/>
      <c r="U743" s="43"/>
      <c r="V743" s="43"/>
      <c r="W743" s="43"/>
      <c r="X743" s="43"/>
      <c r="Y743" s="43"/>
      <c r="Z743" s="43"/>
      <c r="AA743" s="43"/>
      <c r="AB743" s="43"/>
      <c r="AC743" s="43"/>
      <c r="AD743" s="43"/>
      <c r="AE743" s="43"/>
      <c r="AF743" s="43"/>
    </row>
    <row r="744" spans="1:32" ht="15">
      <c r="A744" s="43"/>
      <c r="B744" s="43"/>
      <c r="C744" s="43"/>
      <c r="D744" s="43"/>
      <c r="E744" s="43"/>
      <c r="F744" s="43"/>
      <c r="G744" s="43"/>
      <c r="H744" s="203"/>
      <c r="I744" s="43"/>
      <c r="J744" s="43"/>
      <c r="K744" s="43"/>
      <c r="L744" s="43"/>
      <c r="M744" s="44"/>
      <c r="N744" s="43"/>
      <c r="O744" s="43"/>
      <c r="P744" s="43"/>
      <c r="Q744" s="43"/>
      <c r="R744" s="43"/>
      <c r="S744" s="43"/>
      <c r="T744" s="43"/>
      <c r="U744" s="43"/>
      <c r="V744" s="43"/>
      <c r="W744" s="43"/>
      <c r="X744" s="43"/>
      <c r="Y744" s="43"/>
      <c r="Z744" s="43"/>
      <c r="AA744" s="43"/>
      <c r="AB744" s="43"/>
      <c r="AC744" s="43"/>
      <c r="AD744" s="43"/>
      <c r="AE744" s="43"/>
      <c r="AF744" s="43"/>
    </row>
    <row r="745" spans="1:32" ht="15">
      <c r="A745" s="43"/>
      <c r="B745" s="43"/>
      <c r="C745" s="43"/>
      <c r="D745" s="43"/>
      <c r="E745" s="43"/>
      <c r="F745" s="43"/>
      <c r="G745" s="43"/>
      <c r="H745" s="203"/>
      <c r="I745" s="43"/>
      <c r="J745" s="43"/>
      <c r="K745" s="43"/>
      <c r="L745" s="43"/>
      <c r="M745" s="44"/>
      <c r="N745" s="43"/>
      <c r="O745" s="43"/>
      <c r="P745" s="43"/>
      <c r="Q745" s="43"/>
      <c r="R745" s="43"/>
      <c r="S745" s="43"/>
      <c r="T745" s="43"/>
      <c r="U745" s="43"/>
      <c r="V745" s="43"/>
      <c r="W745" s="43"/>
      <c r="X745" s="43"/>
      <c r="Y745" s="43"/>
      <c r="Z745" s="43"/>
      <c r="AA745" s="43"/>
      <c r="AB745" s="43"/>
      <c r="AC745" s="43"/>
      <c r="AD745" s="43"/>
      <c r="AE745" s="43"/>
      <c r="AF745" s="43"/>
    </row>
    <row r="746" spans="1:32" ht="15">
      <c r="A746" s="43"/>
      <c r="B746" s="43"/>
      <c r="C746" s="43"/>
      <c r="D746" s="43"/>
      <c r="E746" s="43"/>
      <c r="F746" s="43"/>
      <c r="G746" s="43"/>
      <c r="H746" s="203"/>
      <c r="I746" s="43"/>
      <c r="J746" s="43"/>
      <c r="K746" s="43"/>
      <c r="L746" s="43"/>
      <c r="M746" s="44"/>
      <c r="N746" s="43"/>
      <c r="O746" s="43"/>
      <c r="P746" s="43"/>
      <c r="Q746" s="43"/>
      <c r="R746" s="43"/>
      <c r="S746" s="43"/>
      <c r="T746" s="43"/>
      <c r="U746" s="43"/>
      <c r="V746" s="43"/>
      <c r="W746" s="43"/>
      <c r="X746" s="43"/>
      <c r="Y746" s="43"/>
      <c r="Z746" s="43"/>
      <c r="AA746" s="43"/>
      <c r="AB746" s="43"/>
      <c r="AC746" s="43"/>
      <c r="AD746" s="43"/>
      <c r="AE746" s="43"/>
      <c r="AF746" s="43"/>
    </row>
    <row r="747" spans="1:32" ht="15">
      <c r="A747" s="43"/>
      <c r="B747" s="43"/>
      <c r="C747" s="43"/>
      <c r="D747" s="43"/>
      <c r="E747" s="43"/>
      <c r="F747" s="43"/>
      <c r="G747" s="43"/>
      <c r="H747" s="203"/>
      <c r="I747" s="43"/>
      <c r="J747" s="43"/>
      <c r="K747" s="43"/>
      <c r="L747" s="43"/>
      <c r="M747" s="44"/>
      <c r="N747" s="43"/>
      <c r="O747" s="43"/>
      <c r="P747" s="43"/>
      <c r="Q747" s="43"/>
      <c r="R747" s="43"/>
      <c r="S747" s="43"/>
      <c r="T747" s="43"/>
      <c r="U747" s="43"/>
      <c r="V747" s="43"/>
      <c r="W747" s="43"/>
      <c r="X747" s="43"/>
      <c r="Y747" s="43"/>
      <c r="Z747" s="43"/>
      <c r="AA747" s="43"/>
      <c r="AB747" s="43"/>
      <c r="AC747" s="43"/>
      <c r="AD747" s="43"/>
      <c r="AE747" s="43"/>
      <c r="AF747" s="43"/>
    </row>
    <row r="748" spans="1:32" ht="15">
      <c r="A748" s="43"/>
      <c r="B748" s="43"/>
      <c r="C748" s="43"/>
      <c r="D748" s="43"/>
      <c r="E748" s="43"/>
      <c r="F748" s="43"/>
      <c r="G748" s="43"/>
      <c r="H748" s="203"/>
      <c r="I748" s="43"/>
      <c r="J748" s="43"/>
      <c r="K748" s="43"/>
      <c r="L748" s="43"/>
      <c r="M748" s="44"/>
      <c r="N748" s="43"/>
      <c r="O748" s="43"/>
      <c r="P748" s="43"/>
      <c r="Q748" s="43"/>
      <c r="R748" s="43"/>
      <c r="S748" s="43"/>
      <c r="T748" s="43"/>
      <c r="U748" s="43"/>
      <c r="V748" s="43"/>
      <c r="W748" s="43"/>
      <c r="X748" s="43"/>
      <c r="Y748" s="43"/>
      <c r="Z748" s="43"/>
      <c r="AA748" s="43"/>
      <c r="AB748" s="43"/>
      <c r="AC748" s="43"/>
      <c r="AD748" s="43"/>
      <c r="AE748" s="43"/>
      <c r="AF748" s="43"/>
    </row>
    <row r="749" spans="1:32" ht="15">
      <c r="A749" s="43"/>
      <c r="B749" s="43"/>
      <c r="C749" s="43"/>
      <c r="D749" s="43"/>
      <c r="E749" s="43"/>
      <c r="F749" s="43"/>
      <c r="G749" s="43"/>
      <c r="H749" s="203"/>
      <c r="I749" s="43"/>
      <c r="J749" s="43"/>
      <c r="K749" s="43"/>
      <c r="L749" s="43"/>
      <c r="M749" s="44"/>
      <c r="N749" s="43"/>
      <c r="O749" s="43"/>
      <c r="P749" s="43"/>
      <c r="Q749" s="43"/>
      <c r="R749" s="43"/>
      <c r="S749" s="43"/>
      <c r="T749" s="43"/>
      <c r="U749" s="43"/>
      <c r="V749" s="43"/>
      <c r="W749" s="43"/>
      <c r="X749" s="43"/>
      <c r="Y749" s="43"/>
      <c r="Z749" s="43"/>
      <c r="AA749" s="43"/>
      <c r="AB749" s="43"/>
      <c r="AC749" s="43"/>
      <c r="AD749" s="43"/>
      <c r="AE749" s="43"/>
      <c r="AF749" s="43"/>
    </row>
    <row r="750" spans="1:32" ht="15">
      <c r="A750" s="43"/>
      <c r="B750" s="43"/>
      <c r="C750" s="43"/>
      <c r="D750" s="43"/>
      <c r="E750" s="43"/>
      <c r="F750" s="43"/>
      <c r="G750" s="43"/>
      <c r="H750" s="203"/>
      <c r="I750" s="43"/>
      <c r="J750" s="43"/>
      <c r="K750" s="43"/>
      <c r="L750" s="43"/>
      <c r="M750" s="44"/>
      <c r="N750" s="43"/>
      <c r="O750" s="43"/>
      <c r="P750" s="43"/>
      <c r="Q750" s="43"/>
      <c r="R750" s="43"/>
      <c r="S750" s="43"/>
      <c r="T750" s="43"/>
      <c r="U750" s="43"/>
      <c r="V750" s="43"/>
      <c r="W750" s="43"/>
      <c r="X750" s="43"/>
      <c r="Y750" s="43"/>
      <c r="Z750" s="43"/>
      <c r="AA750" s="43"/>
      <c r="AB750" s="43"/>
      <c r="AC750" s="43"/>
      <c r="AD750" s="43"/>
      <c r="AE750" s="43"/>
      <c r="AF750" s="43"/>
    </row>
    <row r="751" spans="1:32" ht="15">
      <c r="A751" s="43"/>
      <c r="B751" s="43"/>
      <c r="C751" s="43"/>
      <c r="D751" s="43"/>
      <c r="E751" s="43"/>
      <c r="F751" s="43"/>
      <c r="G751" s="43"/>
      <c r="H751" s="203"/>
      <c r="I751" s="43"/>
      <c r="J751" s="43"/>
      <c r="K751" s="43"/>
      <c r="L751" s="43"/>
      <c r="M751" s="44"/>
      <c r="N751" s="43"/>
      <c r="O751" s="43"/>
      <c r="P751" s="43"/>
      <c r="Q751" s="43"/>
      <c r="R751" s="43"/>
      <c r="S751" s="43"/>
      <c r="T751" s="43"/>
      <c r="U751" s="43"/>
      <c r="V751" s="43"/>
      <c r="W751" s="43"/>
      <c r="X751" s="43"/>
      <c r="Y751" s="43"/>
      <c r="Z751" s="43"/>
      <c r="AA751" s="43"/>
      <c r="AB751" s="43"/>
      <c r="AC751" s="43"/>
      <c r="AD751" s="43"/>
      <c r="AE751" s="43"/>
      <c r="AF751" s="43"/>
    </row>
    <row r="752" spans="1:32" ht="15">
      <c r="A752" s="43"/>
      <c r="B752" s="43"/>
      <c r="C752" s="43"/>
      <c r="D752" s="43"/>
      <c r="E752" s="43"/>
      <c r="F752" s="43"/>
      <c r="G752" s="43"/>
      <c r="H752" s="203"/>
      <c r="I752" s="43"/>
      <c r="J752" s="43"/>
      <c r="K752" s="43"/>
      <c r="L752" s="43"/>
      <c r="M752" s="44"/>
      <c r="N752" s="43"/>
      <c r="O752" s="43"/>
      <c r="P752" s="43"/>
      <c r="Q752" s="43"/>
      <c r="R752" s="43"/>
      <c r="S752" s="43"/>
      <c r="T752" s="43"/>
      <c r="U752" s="43"/>
      <c r="V752" s="43"/>
      <c r="W752" s="43"/>
      <c r="X752" s="43"/>
      <c r="Y752" s="43"/>
      <c r="Z752" s="43"/>
      <c r="AA752" s="43"/>
      <c r="AB752" s="43"/>
      <c r="AC752" s="43"/>
      <c r="AD752" s="43"/>
      <c r="AE752" s="43"/>
      <c r="AF752" s="43"/>
    </row>
    <row r="753" spans="1:32" ht="15">
      <c r="A753" s="43"/>
      <c r="B753" s="43"/>
      <c r="C753" s="43"/>
      <c r="D753" s="43"/>
      <c r="E753" s="43"/>
      <c r="F753" s="43"/>
      <c r="G753" s="43"/>
      <c r="H753" s="203"/>
      <c r="I753" s="43"/>
      <c r="J753" s="43"/>
      <c r="K753" s="43"/>
      <c r="L753" s="43"/>
      <c r="M753" s="44"/>
      <c r="N753" s="43"/>
      <c r="O753" s="43"/>
      <c r="P753" s="43"/>
      <c r="Q753" s="43"/>
      <c r="R753" s="43"/>
      <c r="S753" s="43"/>
      <c r="T753" s="43"/>
      <c r="U753" s="43"/>
      <c r="V753" s="43"/>
      <c r="W753" s="43"/>
      <c r="X753" s="43"/>
      <c r="Y753" s="43"/>
      <c r="Z753" s="43"/>
      <c r="AA753" s="43"/>
      <c r="AB753" s="43"/>
      <c r="AC753" s="43"/>
      <c r="AD753" s="43"/>
      <c r="AE753" s="43"/>
      <c r="AF753" s="43"/>
    </row>
    <row r="754" spans="1:32" ht="15">
      <c r="A754" s="43"/>
      <c r="B754" s="43"/>
      <c r="C754" s="43"/>
      <c r="D754" s="43"/>
      <c r="E754" s="43"/>
      <c r="F754" s="43"/>
      <c r="G754" s="43"/>
      <c r="H754" s="203"/>
      <c r="I754" s="43"/>
      <c r="J754" s="43"/>
      <c r="K754" s="43"/>
      <c r="L754" s="43"/>
      <c r="M754" s="44"/>
      <c r="N754" s="43"/>
      <c r="O754" s="43"/>
      <c r="P754" s="43"/>
      <c r="Q754" s="43"/>
      <c r="R754" s="43"/>
      <c r="S754" s="43"/>
      <c r="T754" s="43"/>
      <c r="U754" s="43"/>
      <c r="V754" s="43"/>
      <c r="W754" s="43"/>
      <c r="X754" s="43"/>
      <c r="Y754" s="43"/>
      <c r="Z754" s="43"/>
      <c r="AA754" s="43"/>
      <c r="AB754" s="43"/>
      <c r="AC754" s="43"/>
      <c r="AD754" s="43"/>
      <c r="AE754" s="43"/>
      <c r="AF754" s="43"/>
    </row>
    <row r="755" spans="1:32" ht="15">
      <c r="A755" s="43"/>
      <c r="B755" s="43"/>
      <c r="C755" s="43"/>
      <c r="D755" s="43"/>
      <c r="E755" s="43"/>
      <c r="F755" s="43"/>
      <c r="G755" s="43"/>
      <c r="H755" s="203"/>
      <c r="I755" s="43"/>
      <c r="J755" s="43"/>
      <c r="K755" s="43"/>
      <c r="L755" s="43"/>
      <c r="M755" s="44"/>
      <c r="N755" s="43"/>
      <c r="O755" s="43"/>
      <c r="P755" s="43"/>
      <c r="Q755" s="43"/>
      <c r="R755" s="43"/>
      <c r="S755" s="43"/>
      <c r="T755" s="43"/>
      <c r="U755" s="43"/>
      <c r="V755" s="43"/>
      <c r="W755" s="43"/>
      <c r="X755" s="43"/>
      <c r="Y755" s="43"/>
      <c r="Z755" s="43"/>
      <c r="AA755" s="43"/>
      <c r="AB755" s="43"/>
      <c r="AC755" s="43"/>
      <c r="AD755" s="43"/>
      <c r="AE755" s="43"/>
      <c r="AF755" s="43"/>
    </row>
    <row r="756" spans="1:32" ht="15">
      <c r="A756" s="43"/>
      <c r="B756" s="43"/>
      <c r="C756" s="43"/>
      <c r="D756" s="43"/>
      <c r="E756" s="43"/>
      <c r="F756" s="43"/>
      <c r="G756" s="43"/>
      <c r="H756" s="203"/>
      <c r="I756" s="43"/>
      <c r="J756" s="43"/>
      <c r="K756" s="43"/>
      <c r="L756" s="43"/>
      <c r="M756" s="44"/>
      <c r="N756" s="43"/>
      <c r="O756" s="43"/>
      <c r="P756" s="43"/>
      <c r="Q756" s="43"/>
      <c r="R756" s="43"/>
      <c r="S756" s="43"/>
      <c r="T756" s="43"/>
      <c r="U756" s="43"/>
      <c r="V756" s="43"/>
      <c r="W756" s="43"/>
      <c r="X756" s="43"/>
      <c r="Y756" s="43"/>
      <c r="Z756" s="43"/>
      <c r="AA756" s="43"/>
      <c r="AB756" s="43"/>
      <c r="AC756" s="43"/>
      <c r="AD756" s="43"/>
      <c r="AE756" s="43"/>
      <c r="AF756" s="43"/>
    </row>
    <row r="757" spans="1:32" ht="15">
      <c r="A757" s="43"/>
      <c r="B757" s="43"/>
      <c r="C757" s="43"/>
      <c r="D757" s="43"/>
      <c r="E757" s="43"/>
      <c r="F757" s="43"/>
      <c r="G757" s="43"/>
      <c r="H757" s="203"/>
      <c r="I757" s="43"/>
      <c r="J757" s="43"/>
      <c r="K757" s="43"/>
      <c r="L757" s="43"/>
      <c r="M757" s="44"/>
      <c r="N757" s="43"/>
      <c r="O757" s="43"/>
      <c r="P757" s="43"/>
      <c r="Q757" s="43"/>
      <c r="R757" s="43"/>
      <c r="S757" s="43"/>
      <c r="T757" s="43"/>
      <c r="U757" s="43"/>
      <c r="V757" s="43"/>
      <c r="W757" s="43"/>
      <c r="X757" s="43"/>
      <c r="Y757" s="43"/>
      <c r="Z757" s="43"/>
      <c r="AA757" s="43"/>
      <c r="AB757" s="43"/>
      <c r="AC757" s="43"/>
      <c r="AD757" s="43"/>
      <c r="AE757" s="43"/>
      <c r="AF757" s="43"/>
    </row>
    <row r="758" spans="1:32" ht="15">
      <c r="A758" s="43"/>
      <c r="B758" s="43"/>
      <c r="C758" s="43"/>
      <c r="D758" s="43"/>
      <c r="E758" s="43"/>
      <c r="F758" s="43"/>
      <c r="G758" s="43"/>
      <c r="H758" s="203"/>
      <c r="I758" s="43"/>
      <c r="J758" s="43"/>
      <c r="K758" s="43"/>
      <c r="L758" s="43"/>
      <c r="M758" s="44"/>
      <c r="N758" s="43"/>
      <c r="O758" s="43"/>
      <c r="P758" s="43"/>
      <c r="Q758" s="43"/>
      <c r="R758" s="43"/>
      <c r="S758" s="43"/>
      <c r="T758" s="43"/>
      <c r="U758" s="43"/>
      <c r="V758" s="43"/>
      <c r="W758" s="43"/>
      <c r="X758" s="43"/>
      <c r="Y758" s="43"/>
      <c r="Z758" s="43"/>
      <c r="AA758" s="43"/>
      <c r="AB758" s="43"/>
      <c r="AC758" s="43"/>
      <c r="AD758" s="43"/>
      <c r="AE758" s="43"/>
      <c r="AF758" s="43"/>
    </row>
    <row r="759" spans="1:32" ht="15">
      <c r="A759" s="43"/>
      <c r="B759" s="43"/>
      <c r="C759" s="43"/>
      <c r="D759" s="43"/>
      <c r="E759" s="43"/>
      <c r="F759" s="43"/>
      <c r="G759" s="43"/>
      <c r="H759" s="203"/>
      <c r="I759" s="43"/>
      <c r="J759" s="43"/>
      <c r="K759" s="43"/>
      <c r="L759" s="43"/>
      <c r="M759" s="44"/>
      <c r="N759" s="43"/>
      <c r="O759" s="43"/>
      <c r="P759" s="43"/>
      <c r="Q759" s="43"/>
      <c r="R759" s="43"/>
      <c r="S759" s="43"/>
      <c r="T759" s="43"/>
      <c r="U759" s="43"/>
      <c r="V759" s="43"/>
      <c r="W759" s="43"/>
      <c r="X759" s="43"/>
      <c r="Y759" s="43"/>
      <c r="Z759" s="43"/>
      <c r="AA759" s="43"/>
      <c r="AB759" s="43"/>
      <c r="AC759" s="43"/>
      <c r="AD759" s="43"/>
      <c r="AE759" s="43"/>
      <c r="AF759" s="43"/>
    </row>
    <row r="760" spans="1:32" ht="15">
      <c r="A760" s="43"/>
      <c r="B760" s="43"/>
      <c r="C760" s="43"/>
      <c r="D760" s="43"/>
      <c r="E760" s="43"/>
      <c r="F760" s="43"/>
      <c r="G760" s="43"/>
      <c r="H760" s="203"/>
      <c r="I760" s="43"/>
      <c r="J760" s="43"/>
      <c r="K760" s="43"/>
      <c r="L760" s="43"/>
      <c r="M760" s="44"/>
      <c r="N760" s="43"/>
      <c r="O760" s="43"/>
      <c r="P760" s="43"/>
      <c r="Q760" s="43"/>
      <c r="R760" s="43"/>
      <c r="S760" s="43"/>
      <c r="T760" s="43"/>
      <c r="U760" s="43"/>
      <c r="V760" s="43"/>
      <c r="W760" s="43"/>
      <c r="X760" s="43"/>
      <c r="Y760" s="43"/>
      <c r="Z760" s="43"/>
      <c r="AA760" s="43"/>
      <c r="AB760" s="43"/>
      <c r="AC760" s="43"/>
      <c r="AD760" s="43"/>
      <c r="AE760" s="43"/>
      <c r="AF760" s="43"/>
    </row>
    <row r="761" spans="1:32" ht="15">
      <c r="A761" s="43"/>
      <c r="B761" s="43"/>
      <c r="C761" s="43"/>
      <c r="D761" s="43"/>
      <c r="E761" s="43"/>
      <c r="F761" s="43"/>
      <c r="G761" s="43"/>
      <c r="H761" s="203"/>
      <c r="I761" s="43"/>
      <c r="J761" s="43"/>
      <c r="K761" s="43"/>
      <c r="L761" s="43"/>
      <c r="M761" s="44"/>
      <c r="N761" s="43"/>
      <c r="O761" s="43"/>
      <c r="P761" s="43"/>
      <c r="Q761" s="43"/>
      <c r="R761" s="43"/>
      <c r="S761" s="43"/>
      <c r="T761" s="43"/>
      <c r="U761" s="43"/>
      <c r="V761" s="43"/>
      <c r="W761" s="43"/>
      <c r="X761" s="43"/>
      <c r="Y761" s="43"/>
      <c r="Z761" s="43"/>
      <c r="AA761" s="43"/>
      <c r="AB761" s="43"/>
      <c r="AC761" s="43"/>
      <c r="AD761" s="43"/>
      <c r="AE761" s="43"/>
      <c r="AF761" s="43"/>
    </row>
    <row r="762" spans="1:32" ht="15">
      <c r="A762" s="43"/>
      <c r="B762" s="43"/>
      <c r="C762" s="43"/>
      <c r="D762" s="43"/>
      <c r="E762" s="43"/>
      <c r="F762" s="43"/>
      <c r="G762" s="43"/>
      <c r="H762" s="203"/>
      <c r="I762" s="43"/>
      <c r="J762" s="43"/>
      <c r="K762" s="43"/>
      <c r="L762" s="43"/>
      <c r="M762" s="44"/>
      <c r="N762" s="43"/>
      <c r="O762" s="43"/>
      <c r="P762" s="43"/>
      <c r="Q762" s="43"/>
      <c r="R762" s="43"/>
      <c r="S762" s="43"/>
      <c r="T762" s="43"/>
      <c r="U762" s="43"/>
      <c r="V762" s="43"/>
      <c r="W762" s="43"/>
      <c r="X762" s="43"/>
      <c r="Y762" s="43"/>
      <c r="Z762" s="43"/>
      <c r="AA762" s="43"/>
      <c r="AB762" s="43"/>
      <c r="AC762" s="43"/>
      <c r="AD762" s="43"/>
      <c r="AE762" s="43"/>
      <c r="AF762" s="43"/>
    </row>
    <row r="763" spans="1:32" ht="15">
      <c r="A763" s="43"/>
      <c r="B763" s="43"/>
      <c r="C763" s="43"/>
      <c r="D763" s="43"/>
      <c r="E763" s="43"/>
      <c r="F763" s="43"/>
      <c r="G763" s="43"/>
      <c r="H763" s="203"/>
      <c r="I763" s="43"/>
      <c r="J763" s="43"/>
      <c r="K763" s="43"/>
      <c r="L763" s="43"/>
      <c r="M763" s="44"/>
      <c r="N763" s="43"/>
      <c r="O763" s="43"/>
      <c r="P763" s="43"/>
      <c r="Q763" s="43"/>
      <c r="R763" s="43"/>
      <c r="S763" s="43"/>
      <c r="T763" s="43"/>
      <c r="U763" s="43"/>
      <c r="V763" s="43"/>
      <c r="W763" s="43"/>
      <c r="X763" s="43"/>
      <c r="Y763" s="43"/>
      <c r="Z763" s="43"/>
      <c r="AA763" s="43"/>
      <c r="AB763" s="43"/>
      <c r="AC763" s="43"/>
      <c r="AD763" s="43"/>
      <c r="AE763" s="43"/>
      <c r="AF763" s="43"/>
    </row>
    <row r="764" spans="1:32" ht="15">
      <c r="A764" s="43"/>
      <c r="B764" s="43"/>
      <c r="C764" s="43"/>
      <c r="D764" s="43"/>
      <c r="E764" s="43"/>
      <c r="F764" s="43"/>
      <c r="G764" s="43"/>
      <c r="H764" s="203"/>
      <c r="I764" s="43"/>
      <c r="J764" s="43"/>
      <c r="K764" s="43"/>
      <c r="L764" s="43"/>
      <c r="M764" s="44"/>
      <c r="N764" s="43"/>
      <c r="O764" s="43"/>
      <c r="P764" s="43"/>
      <c r="Q764" s="43"/>
      <c r="R764" s="43"/>
      <c r="S764" s="43"/>
      <c r="T764" s="43"/>
      <c r="U764" s="43"/>
      <c r="V764" s="43"/>
      <c r="W764" s="43"/>
      <c r="X764" s="43"/>
      <c r="Y764" s="43"/>
      <c r="Z764" s="43"/>
      <c r="AA764" s="43"/>
      <c r="AB764" s="43"/>
      <c r="AC764" s="43"/>
      <c r="AD764" s="43"/>
      <c r="AE764" s="43"/>
      <c r="AF764" s="43"/>
    </row>
    <row r="765" spans="1:32" ht="15">
      <c r="A765" s="43"/>
      <c r="B765" s="43"/>
      <c r="C765" s="43"/>
      <c r="D765" s="43"/>
      <c r="E765" s="43"/>
      <c r="F765" s="43"/>
      <c r="G765" s="43"/>
      <c r="H765" s="203"/>
      <c r="I765" s="43"/>
      <c r="J765" s="43"/>
      <c r="K765" s="43"/>
      <c r="L765" s="43"/>
      <c r="M765" s="44"/>
      <c r="N765" s="43"/>
      <c r="O765" s="43"/>
      <c r="P765" s="43"/>
      <c r="Q765" s="43"/>
      <c r="R765" s="43"/>
      <c r="S765" s="43"/>
      <c r="T765" s="43"/>
      <c r="U765" s="43"/>
      <c r="V765" s="43"/>
      <c r="W765" s="43"/>
      <c r="X765" s="43"/>
      <c r="Y765" s="43"/>
      <c r="Z765" s="43"/>
      <c r="AA765" s="43"/>
      <c r="AB765" s="43"/>
      <c r="AC765" s="43"/>
      <c r="AD765" s="43"/>
      <c r="AE765" s="43"/>
      <c r="AF765" s="43"/>
    </row>
    <row r="766" spans="1:32" ht="15">
      <c r="A766" s="43"/>
      <c r="B766" s="43"/>
      <c r="C766" s="43"/>
      <c r="D766" s="43"/>
      <c r="E766" s="43"/>
      <c r="F766" s="43"/>
      <c r="G766" s="43"/>
      <c r="H766" s="203"/>
      <c r="I766" s="43"/>
      <c r="J766" s="43"/>
      <c r="K766" s="43"/>
      <c r="L766" s="43"/>
      <c r="M766" s="44"/>
      <c r="N766" s="43"/>
      <c r="O766" s="43"/>
      <c r="P766" s="43"/>
      <c r="Q766" s="43"/>
      <c r="R766" s="43"/>
      <c r="S766" s="43"/>
      <c r="T766" s="43"/>
      <c r="U766" s="43"/>
      <c r="V766" s="43"/>
      <c r="W766" s="43"/>
      <c r="X766" s="43"/>
      <c r="Y766" s="43"/>
      <c r="Z766" s="43"/>
      <c r="AA766" s="43"/>
      <c r="AB766" s="43"/>
      <c r="AC766" s="43"/>
      <c r="AD766" s="43"/>
      <c r="AE766" s="43"/>
      <c r="AF766" s="43"/>
    </row>
    <row r="767" spans="1:32" ht="15">
      <c r="A767" s="43"/>
      <c r="B767" s="43"/>
      <c r="C767" s="43"/>
      <c r="D767" s="43"/>
      <c r="E767" s="43"/>
      <c r="F767" s="43"/>
      <c r="G767" s="43"/>
      <c r="H767" s="203"/>
      <c r="I767" s="43"/>
      <c r="J767" s="43"/>
      <c r="K767" s="43"/>
      <c r="L767" s="43"/>
      <c r="M767" s="44"/>
      <c r="N767" s="43"/>
      <c r="O767" s="43"/>
      <c r="P767" s="43"/>
      <c r="Q767" s="43"/>
      <c r="R767" s="43"/>
      <c r="S767" s="43"/>
      <c r="T767" s="43"/>
      <c r="U767" s="43"/>
      <c r="V767" s="43"/>
      <c r="W767" s="43"/>
      <c r="X767" s="43"/>
      <c r="Y767" s="43"/>
      <c r="Z767" s="43"/>
      <c r="AA767" s="43"/>
      <c r="AB767" s="43"/>
      <c r="AC767" s="43"/>
      <c r="AD767" s="43"/>
      <c r="AE767" s="43"/>
      <c r="AF767" s="43"/>
    </row>
    <row r="768" spans="1:32" ht="15">
      <c r="A768" s="43"/>
      <c r="B768" s="43"/>
      <c r="C768" s="43"/>
      <c r="D768" s="43"/>
      <c r="E768" s="43"/>
      <c r="F768" s="43"/>
      <c r="G768" s="43"/>
      <c r="H768" s="203"/>
      <c r="I768" s="43"/>
      <c r="J768" s="43"/>
      <c r="K768" s="43"/>
      <c r="L768" s="43"/>
      <c r="M768" s="44"/>
      <c r="N768" s="43"/>
      <c r="O768" s="43"/>
      <c r="P768" s="43"/>
      <c r="Q768" s="43"/>
      <c r="R768" s="43"/>
      <c r="S768" s="43"/>
      <c r="T768" s="43"/>
      <c r="U768" s="43"/>
      <c r="V768" s="43"/>
      <c r="W768" s="43"/>
      <c r="X768" s="43"/>
      <c r="Y768" s="43"/>
      <c r="Z768" s="43"/>
      <c r="AA768" s="43"/>
      <c r="AB768" s="43"/>
      <c r="AC768" s="43"/>
      <c r="AD768" s="43"/>
      <c r="AE768" s="43"/>
      <c r="AF768" s="43"/>
    </row>
    <row r="769" spans="1:32" ht="15">
      <c r="A769" s="43"/>
      <c r="B769" s="43"/>
      <c r="C769" s="43"/>
      <c r="D769" s="43"/>
      <c r="E769" s="43"/>
      <c r="F769" s="43"/>
      <c r="G769" s="43"/>
      <c r="H769" s="203"/>
      <c r="I769" s="43"/>
      <c r="J769" s="43"/>
      <c r="K769" s="43"/>
      <c r="L769" s="43"/>
      <c r="M769" s="44"/>
      <c r="N769" s="43"/>
      <c r="O769" s="43"/>
      <c r="P769" s="43"/>
      <c r="Q769" s="43"/>
      <c r="R769" s="43"/>
      <c r="S769" s="43"/>
      <c r="T769" s="43"/>
      <c r="U769" s="43"/>
      <c r="V769" s="43"/>
      <c r="W769" s="43"/>
      <c r="X769" s="43"/>
      <c r="Y769" s="43"/>
      <c r="Z769" s="43"/>
      <c r="AA769" s="43"/>
      <c r="AB769" s="43"/>
      <c r="AC769" s="43"/>
      <c r="AD769" s="43"/>
      <c r="AE769" s="43"/>
      <c r="AF769" s="43"/>
    </row>
    <row r="770" spans="1:32" ht="15">
      <c r="A770" s="43"/>
      <c r="B770" s="43"/>
      <c r="C770" s="43"/>
      <c r="D770" s="43"/>
      <c r="E770" s="43"/>
      <c r="F770" s="43"/>
      <c r="G770" s="43"/>
      <c r="H770" s="203"/>
      <c r="I770" s="43"/>
      <c r="J770" s="43"/>
      <c r="K770" s="43"/>
      <c r="L770" s="43"/>
      <c r="M770" s="44"/>
      <c r="N770" s="43"/>
      <c r="O770" s="43"/>
      <c r="P770" s="43"/>
      <c r="Q770" s="43"/>
      <c r="R770" s="43"/>
      <c r="S770" s="43"/>
      <c r="T770" s="43"/>
      <c r="U770" s="43"/>
      <c r="V770" s="43"/>
      <c r="W770" s="43"/>
      <c r="X770" s="43"/>
      <c r="Y770" s="43"/>
      <c r="Z770" s="43"/>
      <c r="AA770" s="43"/>
      <c r="AB770" s="43"/>
      <c r="AC770" s="43"/>
      <c r="AD770" s="43"/>
      <c r="AE770" s="43"/>
      <c r="AF770" s="43"/>
    </row>
    <row r="771" spans="1:32" ht="15">
      <c r="A771" s="43"/>
      <c r="B771" s="43"/>
      <c r="C771" s="43"/>
      <c r="D771" s="43"/>
      <c r="E771" s="43"/>
      <c r="F771" s="43"/>
      <c r="G771" s="43"/>
      <c r="H771" s="203"/>
      <c r="I771" s="43"/>
      <c r="J771" s="43"/>
      <c r="K771" s="43"/>
      <c r="L771" s="43"/>
      <c r="M771" s="44"/>
      <c r="N771" s="43"/>
      <c r="O771" s="43"/>
      <c r="P771" s="43"/>
      <c r="Q771" s="43"/>
      <c r="R771" s="43"/>
      <c r="S771" s="43"/>
      <c r="T771" s="43"/>
      <c r="U771" s="43"/>
      <c r="V771" s="43"/>
      <c r="W771" s="43"/>
      <c r="X771" s="43"/>
      <c r="Y771" s="43"/>
      <c r="Z771" s="43"/>
      <c r="AA771" s="43"/>
      <c r="AB771" s="43"/>
      <c r="AC771" s="43"/>
      <c r="AD771" s="43"/>
      <c r="AE771" s="43"/>
      <c r="AF771" s="43"/>
    </row>
    <row r="772" spans="1:32" ht="15">
      <c r="A772" s="43"/>
      <c r="B772" s="43"/>
      <c r="C772" s="43"/>
      <c r="D772" s="43"/>
      <c r="E772" s="43"/>
      <c r="F772" s="43"/>
      <c r="G772" s="43"/>
      <c r="H772" s="203"/>
      <c r="I772" s="43"/>
      <c r="J772" s="43"/>
      <c r="K772" s="43"/>
      <c r="L772" s="43"/>
      <c r="M772" s="44"/>
      <c r="N772" s="43"/>
      <c r="O772" s="43"/>
      <c r="P772" s="43"/>
      <c r="Q772" s="43"/>
      <c r="R772" s="43"/>
      <c r="S772" s="43"/>
      <c r="T772" s="43"/>
      <c r="U772" s="43"/>
      <c r="V772" s="43"/>
      <c r="W772" s="43"/>
      <c r="X772" s="43"/>
      <c r="Y772" s="43"/>
      <c r="Z772" s="43"/>
      <c r="AA772" s="43"/>
      <c r="AB772" s="43"/>
      <c r="AC772" s="43"/>
      <c r="AD772" s="43"/>
      <c r="AE772" s="43"/>
      <c r="AF772" s="43"/>
    </row>
    <row r="773" spans="1:32" ht="15">
      <c r="A773" s="43"/>
      <c r="B773" s="43"/>
      <c r="C773" s="43"/>
      <c r="D773" s="43"/>
      <c r="E773" s="43"/>
      <c r="F773" s="43"/>
      <c r="G773" s="43"/>
      <c r="H773" s="203"/>
      <c r="I773" s="43"/>
      <c r="J773" s="43"/>
      <c r="K773" s="43"/>
      <c r="L773" s="43"/>
      <c r="M773" s="44"/>
      <c r="N773" s="43"/>
      <c r="O773" s="43"/>
      <c r="P773" s="43"/>
      <c r="Q773" s="43"/>
      <c r="R773" s="43"/>
      <c r="S773" s="43"/>
      <c r="T773" s="43"/>
      <c r="U773" s="43"/>
      <c r="V773" s="43"/>
      <c r="W773" s="43"/>
      <c r="X773" s="43"/>
      <c r="Y773" s="43"/>
      <c r="Z773" s="43"/>
      <c r="AA773" s="43"/>
      <c r="AB773" s="43"/>
      <c r="AC773" s="43"/>
      <c r="AD773" s="43"/>
      <c r="AE773" s="43"/>
      <c r="AF773" s="43"/>
    </row>
    <row r="774" spans="1:32" ht="15">
      <c r="A774" s="43"/>
      <c r="B774" s="43"/>
      <c r="C774" s="43"/>
      <c r="D774" s="43"/>
      <c r="E774" s="43"/>
      <c r="F774" s="43"/>
      <c r="G774" s="43"/>
      <c r="H774" s="203"/>
      <c r="I774" s="43"/>
      <c r="J774" s="43"/>
      <c r="K774" s="43"/>
      <c r="L774" s="43"/>
      <c r="M774" s="44"/>
      <c r="N774" s="43"/>
      <c r="O774" s="43"/>
      <c r="P774" s="43"/>
      <c r="Q774" s="43"/>
      <c r="R774" s="43"/>
      <c r="S774" s="43"/>
      <c r="T774" s="43"/>
      <c r="U774" s="43"/>
      <c r="V774" s="43"/>
      <c r="W774" s="43"/>
      <c r="X774" s="43"/>
      <c r="Y774" s="43"/>
      <c r="Z774" s="43"/>
      <c r="AA774" s="43"/>
      <c r="AB774" s="43"/>
      <c r="AC774" s="43"/>
      <c r="AD774" s="43"/>
      <c r="AE774" s="43"/>
      <c r="AF774" s="43"/>
    </row>
    <row r="775" spans="1:32" ht="15">
      <c r="A775" s="43"/>
      <c r="B775" s="43"/>
      <c r="C775" s="43"/>
      <c r="D775" s="43"/>
      <c r="E775" s="43"/>
      <c r="F775" s="43"/>
      <c r="G775" s="43"/>
      <c r="H775" s="203"/>
      <c r="I775" s="43"/>
      <c r="J775" s="43"/>
      <c r="K775" s="43"/>
      <c r="L775" s="43"/>
      <c r="M775" s="44"/>
      <c r="N775" s="43"/>
      <c r="O775" s="43"/>
      <c r="P775" s="43"/>
      <c r="Q775" s="43"/>
      <c r="R775" s="43"/>
      <c r="S775" s="43"/>
      <c r="T775" s="43"/>
      <c r="U775" s="43"/>
      <c r="V775" s="43"/>
      <c r="W775" s="43"/>
      <c r="X775" s="43"/>
      <c r="Y775" s="43"/>
      <c r="Z775" s="43"/>
      <c r="AA775" s="43"/>
      <c r="AB775" s="43"/>
      <c r="AC775" s="43"/>
      <c r="AD775" s="43"/>
      <c r="AE775" s="43"/>
      <c r="AF775" s="43"/>
    </row>
    <row r="776" spans="1:32" ht="15">
      <c r="A776" s="43"/>
      <c r="B776" s="43"/>
      <c r="C776" s="43"/>
      <c r="D776" s="43"/>
      <c r="E776" s="43"/>
      <c r="F776" s="43"/>
      <c r="G776" s="43"/>
      <c r="H776" s="203"/>
      <c r="I776" s="43"/>
      <c r="J776" s="43"/>
      <c r="K776" s="43"/>
      <c r="L776" s="43"/>
      <c r="M776" s="44"/>
      <c r="N776" s="43"/>
      <c r="O776" s="43"/>
      <c r="P776" s="43"/>
      <c r="Q776" s="43"/>
      <c r="R776" s="43"/>
      <c r="S776" s="43"/>
      <c r="T776" s="43"/>
      <c r="U776" s="43"/>
      <c r="V776" s="43"/>
      <c r="W776" s="43"/>
      <c r="X776" s="43"/>
      <c r="Y776" s="43"/>
      <c r="Z776" s="43"/>
      <c r="AA776" s="43"/>
      <c r="AB776" s="43"/>
      <c r="AC776" s="43"/>
      <c r="AD776" s="43"/>
      <c r="AE776" s="43"/>
      <c r="AF776" s="43"/>
    </row>
    <row r="777" spans="1:32" ht="15">
      <c r="A777" s="43"/>
      <c r="B777" s="43"/>
      <c r="C777" s="43"/>
      <c r="D777" s="43"/>
      <c r="E777" s="43"/>
      <c r="F777" s="43"/>
      <c r="G777" s="43"/>
      <c r="H777" s="203"/>
      <c r="I777" s="43"/>
      <c r="J777" s="43"/>
      <c r="K777" s="43"/>
      <c r="L777" s="43"/>
      <c r="M777" s="44"/>
      <c r="N777" s="43"/>
      <c r="O777" s="43"/>
      <c r="P777" s="43"/>
      <c r="Q777" s="43"/>
      <c r="R777" s="43"/>
      <c r="S777" s="43"/>
      <c r="T777" s="43"/>
      <c r="U777" s="43"/>
      <c r="V777" s="43"/>
      <c r="W777" s="43"/>
      <c r="X777" s="43"/>
      <c r="Y777" s="43"/>
      <c r="Z777" s="43"/>
      <c r="AA777" s="43"/>
      <c r="AB777" s="43"/>
      <c r="AC777" s="43"/>
      <c r="AD777" s="43"/>
      <c r="AE777" s="43"/>
      <c r="AF777" s="43"/>
    </row>
    <row r="778" spans="1:32" ht="15">
      <c r="A778" s="43"/>
      <c r="B778" s="43"/>
      <c r="C778" s="43"/>
      <c r="D778" s="43"/>
      <c r="E778" s="43"/>
      <c r="F778" s="43"/>
      <c r="G778" s="43"/>
      <c r="H778" s="203"/>
      <c r="I778" s="43"/>
      <c r="J778" s="43"/>
      <c r="K778" s="43"/>
      <c r="L778" s="43"/>
      <c r="M778" s="44"/>
      <c r="N778" s="43"/>
      <c r="O778" s="43"/>
      <c r="P778" s="43"/>
      <c r="Q778" s="43"/>
      <c r="R778" s="43"/>
      <c r="S778" s="43"/>
      <c r="T778" s="43"/>
      <c r="U778" s="43"/>
      <c r="V778" s="43"/>
      <c r="W778" s="43"/>
      <c r="X778" s="43"/>
      <c r="Y778" s="43"/>
      <c r="Z778" s="43"/>
      <c r="AA778" s="43"/>
      <c r="AB778" s="43"/>
      <c r="AC778" s="43"/>
      <c r="AD778" s="43"/>
      <c r="AE778" s="43"/>
      <c r="AF778" s="43"/>
    </row>
    <row r="779" spans="1:32" ht="15">
      <c r="A779" s="43"/>
      <c r="B779" s="43"/>
      <c r="C779" s="43"/>
      <c r="D779" s="43"/>
      <c r="E779" s="43"/>
      <c r="F779" s="43"/>
      <c r="G779" s="43"/>
      <c r="H779" s="203"/>
      <c r="I779" s="43"/>
      <c r="J779" s="43"/>
      <c r="K779" s="43"/>
      <c r="L779" s="43"/>
      <c r="M779" s="44"/>
      <c r="N779" s="43"/>
      <c r="O779" s="43"/>
      <c r="P779" s="43"/>
      <c r="Q779" s="43"/>
      <c r="R779" s="43"/>
      <c r="S779" s="43"/>
      <c r="T779" s="43"/>
      <c r="U779" s="43"/>
      <c r="V779" s="43"/>
      <c r="W779" s="43"/>
      <c r="X779" s="43"/>
      <c r="Y779" s="43"/>
      <c r="Z779" s="43"/>
      <c r="AA779" s="43"/>
      <c r="AB779" s="43"/>
      <c r="AC779" s="43"/>
      <c r="AD779" s="43"/>
      <c r="AE779" s="43"/>
      <c r="AF779" s="43"/>
    </row>
    <row r="780" spans="1:32" ht="15">
      <c r="A780" s="43"/>
      <c r="B780" s="43"/>
      <c r="C780" s="43"/>
      <c r="D780" s="43"/>
      <c r="E780" s="43"/>
      <c r="F780" s="43"/>
      <c r="G780" s="43"/>
      <c r="H780" s="203"/>
      <c r="I780" s="43"/>
      <c r="J780" s="43"/>
      <c r="K780" s="43"/>
      <c r="L780" s="43"/>
      <c r="M780" s="44"/>
      <c r="N780" s="43"/>
      <c r="O780" s="43"/>
      <c r="P780" s="43"/>
      <c r="Q780" s="43"/>
      <c r="R780" s="43"/>
      <c r="S780" s="43"/>
      <c r="T780" s="43"/>
      <c r="U780" s="43"/>
      <c r="V780" s="43"/>
      <c r="W780" s="43"/>
      <c r="X780" s="43"/>
      <c r="Y780" s="43"/>
      <c r="Z780" s="43"/>
      <c r="AA780" s="43"/>
      <c r="AB780" s="43"/>
      <c r="AC780" s="43"/>
      <c r="AD780" s="43"/>
      <c r="AE780" s="43"/>
      <c r="AF780" s="43"/>
    </row>
    <row r="781" spans="1:32" ht="15">
      <c r="A781" s="43"/>
      <c r="B781" s="43"/>
      <c r="C781" s="43"/>
      <c r="D781" s="43"/>
      <c r="E781" s="43"/>
      <c r="F781" s="43"/>
      <c r="G781" s="43"/>
      <c r="H781" s="203"/>
      <c r="I781" s="43"/>
      <c r="J781" s="43"/>
      <c r="K781" s="43"/>
      <c r="L781" s="43"/>
      <c r="M781" s="44"/>
      <c r="N781" s="43"/>
      <c r="O781" s="43"/>
      <c r="P781" s="43"/>
      <c r="Q781" s="43"/>
      <c r="R781" s="43"/>
      <c r="S781" s="43"/>
      <c r="T781" s="43"/>
      <c r="U781" s="43"/>
      <c r="V781" s="43"/>
      <c r="W781" s="43"/>
      <c r="X781" s="43"/>
      <c r="Y781" s="43"/>
      <c r="Z781" s="43"/>
      <c r="AA781" s="43"/>
      <c r="AB781" s="43"/>
      <c r="AC781" s="43"/>
      <c r="AD781" s="43"/>
      <c r="AE781" s="43"/>
      <c r="AF781" s="43"/>
    </row>
    <row r="782" spans="1:32" ht="15">
      <c r="A782" s="43"/>
      <c r="B782" s="43"/>
      <c r="C782" s="43"/>
      <c r="D782" s="43"/>
      <c r="E782" s="43"/>
      <c r="F782" s="43"/>
      <c r="G782" s="43"/>
      <c r="H782" s="203"/>
      <c r="I782" s="43"/>
      <c r="J782" s="43"/>
      <c r="K782" s="43"/>
      <c r="L782" s="43"/>
      <c r="M782" s="44"/>
      <c r="N782" s="43"/>
      <c r="O782" s="43"/>
      <c r="P782" s="43"/>
      <c r="Q782" s="43"/>
      <c r="R782" s="43"/>
      <c r="S782" s="43"/>
      <c r="T782" s="43"/>
      <c r="U782" s="43"/>
      <c r="V782" s="43"/>
      <c r="W782" s="43"/>
      <c r="X782" s="43"/>
      <c r="Y782" s="43"/>
      <c r="Z782" s="43"/>
      <c r="AA782" s="43"/>
      <c r="AB782" s="43"/>
      <c r="AC782" s="43"/>
      <c r="AD782" s="43"/>
      <c r="AE782" s="43"/>
      <c r="AF782" s="43"/>
    </row>
    <row r="783" spans="1:32" ht="15">
      <c r="A783" s="43"/>
      <c r="B783" s="43"/>
      <c r="C783" s="43"/>
      <c r="D783" s="43"/>
      <c r="E783" s="43"/>
      <c r="F783" s="43"/>
      <c r="G783" s="43"/>
      <c r="H783" s="203"/>
      <c r="I783" s="43"/>
      <c r="J783" s="43"/>
      <c r="K783" s="43"/>
      <c r="L783" s="43"/>
      <c r="M783" s="44"/>
      <c r="N783" s="43"/>
      <c r="O783" s="43"/>
      <c r="P783" s="43"/>
      <c r="Q783" s="43"/>
      <c r="R783" s="43"/>
      <c r="S783" s="43"/>
      <c r="T783" s="43"/>
      <c r="U783" s="43"/>
      <c r="V783" s="43"/>
      <c r="W783" s="43"/>
      <c r="X783" s="43"/>
      <c r="Y783" s="43"/>
      <c r="Z783" s="43"/>
      <c r="AA783" s="43"/>
      <c r="AB783" s="43"/>
      <c r="AC783" s="43"/>
      <c r="AD783" s="43"/>
      <c r="AE783" s="43"/>
      <c r="AF783" s="43"/>
    </row>
    <row r="784" spans="1:32" ht="15">
      <c r="A784" s="43"/>
      <c r="B784" s="43"/>
      <c r="C784" s="43"/>
      <c r="D784" s="43"/>
      <c r="E784" s="43"/>
      <c r="F784" s="43"/>
      <c r="G784" s="43"/>
      <c r="H784" s="203"/>
      <c r="I784" s="43"/>
      <c r="J784" s="43"/>
      <c r="K784" s="43"/>
      <c r="L784" s="43"/>
      <c r="M784" s="44"/>
      <c r="N784" s="43"/>
      <c r="O784" s="43"/>
      <c r="P784" s="43"/>
      <c r="Q784" s="43"/>
      <c r="R784" s="43"/>
      <c r="S784" s="43"/>
      <c r="T784" s="43"/>
      <c r="U784" s="43"/>
      <c r="V784" s="43"/>
      <c r="W784" s="43"/>
      <c r="X784" s="43"/>
      <c r="Y784" s="43"/>
      <c r="Z784" s="43"/>
      <c r="AA784" s="43"/>
      <c r="AB784" s="43"/>
      <c r="AC784" s="43"/>
      <c r="AD784" s="43"/>
      <c r="AE784" s="43"/>
      <c r="AF784" s="43"/>
    </row>
    <row r="785" spans="1:32" ht="15">
      <c r="A785" s="43"/>
      <c r="B785" s="43"/>
      <c r="C785" s="43"/>
      <c r="D785" s="43"/>
      <c r="E785" s="43"/>
      <c r="F785" s="43"/>
      <c r="G785" s="43"/>
      <c r="H785" s="203"/>
      <c r="I785" s="43"/>
      <c r="J785" s="43"/>
      <c r="K785" s="43"/>
      <c r="L785" s="43"/>
      <c r="M785" s="44"/>
      <c r="N785" s="43"/>
      <c r="O785" s="43"/>
      <c r="P785" s="43"/>
      <c r="Q785" s="43"/>
      <c r="R785" s="43"/>
      <c r="S785" s="43"/>
      <c r="T785" s="43"/>
      <c r="U785" s="43"/>
      <c r="V785" s="43"/>
      <c r="W785" s="43"/>
      <c r="X785" s="43"/>
      <c r="Y785" s="43"/>
      <c r="Z785" s="43"/>
      <c r="AA785" s="43"/>
      <c r="AB785" s="43"/>
      <c r="AC785" s="43"/>
      <c r="AD785" s="43"/>
      <c r="AE785" s="43"/>
      <c r="AF785" s="43"/>
    </row>
    <row r="786" spans="1:32" ht="15">
      <c r="A786" s="43"/>
      <c r="B786" s="43"/>
      <c r="C786" s="43"/>
      <c r="D786" s="43"/>
      <c r="E786" s="43"/>
      <c r="F786" s="43"/>
      <c r="G786" s="43"/>
      <c r="H786" s="203"/>
      <c r="I786" s="43"/>
      <c r="J786" s="43"/>
      <c r="K786" s="43"/>
      <c r="L786" s="43"/>
      <c r="M786" s="44"/>
      <c r="N786" s="43"/>
      <c r="O786" s="43"/>
      <c r="P786" s="43"/>
      <c r="Q786" s="43"/>
      <c r="R786" s="43"/>
      <c r="S786" s="43"/>
      <c r="T786" s="43"/>
      <c r="U786" s="43"/>
      <c r="V786" s="43"/>
      <c r="W786" s="43"/>
      <c r="X786" s="43"/>
      <c r="Y786" s="43"/>
      <c r="Z786" s="43"/>
      <c r="AA786" s="43"/>
      <c r="AB786" s="43"/>
      <c r="AC786" s="43"/>
      <c r="AD786" s="43"/>
      <c r="AE786" s="43"/>
      <c r="AF786" s="43"/>
    </row>
    <row r="787" spans="1:32" ht="15">
      <c r="A787" s="43"/>
      <c r="B787" s="43"/>
      <c r="C787" s="43"/>
      <c r="D787" s="43"/>
      <c r="E787" s="43"/>
      <c r="F787" s="43"/>
      <c r="G787" s="43"/>
      <c r="H787" s="203"/>
      <c r="I787" s="43"/>
      <c r="J787" s="43"/>
      <c r="K787" s="43"/>
      <c r="L787" s="43"/>
      <c r="M787" s="44"/>
      <c r="N787" s="43"/>
      <c r="O787" s="43"/>
      <c r="P787" s="43"/>
      <c r="Q787" s="43"/>
      <c r="R787" s="43"/>
      <c r="S787" s="43"/>
      <c r="T787" s="43"/>
      <c r="U787" s="43"/>
      <c r="V787" s="43"/>
      <c r="W787" s="43"/>
      <c r="X787" s="43"/>
      <c r="Y787" s="43"/>
      <c r="Z787" s="43"/>
      <c r="AA787" s="43"/>
      <c r="AB787" s="43"/>
      <c r="AC787" s="43"/>
      <c r="AD787" s="43"/>
      <c r="AE787" s="43"/>
      <c r="AF787" s="43"/>
    </row>
    <row r="788" spans="1:32" ht="15">
      <c r="A788" s="43"/>
      <c r="B788" s="43"/>
      <c r="C788" s="43"/>
      <c r="D788" s="43"/>
      <c r="E788" s="43"/>
      <c r="F788" s="43"/>
      <c r="G788" s="43"/>
      <c r="H788" s="203"/>
      <c r="I788" s="43"/>
      <c r="J788" s="43"/>
      <c r="K788" s="43"/>
      <c r="L788" s="43"/>
      <c r="M788" s="44"/>
      <c r="N788" s="43"/>
      <c r="O788" s="43"/>
      <c r="P788" s="43"/>
      <c r="Q788" s="43"/>
      <c r="R788" s="43"/>
      <c r="S788" s="43"/>
      <c r="T788" s="43"/>
      <c r="U788" s="43"/>
      <c r="V788" s="43"/>
      <c r="W788" s="43"/>
      <c r="X788" s="43"/>
      <c r="Y788" s="43"/>
      <c r="Z788" s="43"/>
      <c r="AA788" s="43"/>
      <c r="AB788" s="43"/>
      <c r="AC788" s="43"/>
      <c r="AD788" s="43"/>
      <c r="AE788" s="43"/>
      <c r="AF788" s="43"/>
    </row>
    <row r="789" spans="1:32" ht="15">
      <c r="A789" s="43"/>
      <c r="B789" s="43"/>
      <c r="C789" s="43"/>
      <c r="D789" s="43"/>
      <c r="E789" s="43"/>
      <c r="F789" s="43"/>
      <c r="G789" s="43"/>
      <c r="H789" s="203"/>
      <c r="I789" s="43"/>
      <c r="J789" s="43"/>
      <c r="K789" s="43"/>
      <c r="L789" s="43"/>
      <c r="M789" s="44"/>
      <c r="N789" s="43"/>
      <c r="O789" s="43"/>
      <c r="P789" s="43"/>
      <c r="Q789" s="43"/>
      <c r="R789" s="43"/>
      <c r="S789" s="43"/>
      <c r="T789" s="43"/>
      <c r="U789" s="43"/>
      <c r="V789" s="43"/>
      <c r="W789" s="43"/>
      <c r="X789" s="43"/>
      <c r="Y789" s="43"/>
      <c r="Z789" s="43"/>
      <c r="AA789" s="43"/>
      <c r="AB789" s="43"/>
      <c r="AC789" s="43"/>
      <c r="AD789" s="43"/>
      <c r="AE789" s="43"/>
      <c r="AF789" s="43"/>
    </row>
    <row r="790" spans="1:32" ht="15">
      <c r="A790" s="43"/>
      <c r="B790" s="43"/>
      <c r="C790" s="43"/>
      <c r="D790" s="43"/>
      <c r="E790" s="43"/>
      <c r="F790" s="43"/>
      <c r="G790" s="43"/>
      <c r="H790" s="203"/>
      <c r="I790" s="43"/>
      <c r="J790" s="43"/>
      <c r="K790" s="43"/>
      <c r="L790" s="43"/>
      <c r="M790" s="44"/>
      <c r="N790" s="43"/>
      <c r="O790" s="43"/>
      <c r="P790" s="43"/>
      <c r="Q790" s="43"/>
      <c r="R790" s="43"/>
      <c r="S790" s="43"/>
      <c r="T790" s="43"/>
      <c r="U790" s="43"/>
      <c r="V790" s="43"/>
      <c r="W790" s="43"/>
      <c r="X790" s="43"/>
      <c r="Y790" s="43"/>
      <c r="Z790" s="43"/>
      <c r="AA790" s="43"/>
      <c r="AB790" s="43"/>
      <c r="AC790" s="43"/>
      <c r="AD790" s="43"/>
      <c r="AE790" s="43"/>
      <c r="AF790" s="43"/>
    </row>
    <row r="791" spans="1:32" ht="15">
      <c r="A791" s="43"/>
      <c r="B791" s="43"/>
      <c r="C791" s="43"/>
      <c r="D791" s="43"/>
      <c r="E791" s="43"/>
      <c r="F791" s="43"/>
      <c r="G791" s="43"/>
      <c r="H791" s="203"/>
      <c r="I791" s="43"/>
      <c r="J791" s="43"/>
      <c r="K791" s="43"/>
      <c r="L791" s="43"/>
      <c r="M791" s="44"/>
      <c r="N791" s="43"/>
      <c r="O791" s="43"/>
      <c r="P791" s="43"/>
      <c r="Q791" s="43"/>
      <c r="R791" s="43"/>
      <c r="S791" s="43"/>
      <c r="T791" s="43"/>
      <c r="U791" s="43"/>
      <c r="V791" s="43"/>
      <c r="W791" s="43"/>
      <c r="X791" s="43"/>
      <c r="Y791" s="43"/>
      <c r="Z791" s="43"/>
      <c r="AA791" s="43"/>
      <c r="AB791" s="43"/>
      <c r="AC791" s="43"/>
      <c r="AD791" s="43"/>
      <c r="AE791" s="43"/>
      <c r="AF791" s="43"/>
    </row>
    <row r="792" spans="1:32" ht="15">
      <c r="A792" s="43"/>
      <c r="B792" s="43"/>
      <c r="C792" s="43"/>
      <c r="D792" s="43"/>
      <c r="E792" s="43"/>
      <c r="F792" s="43"/>
      <c r="G792" s="43"/>
      <c r="H792" s="203"/>
      <c r="I792" s="43"/>
      <c r="J792" s="43"/>
      <c r="K792" s="43"/>
      <c r="L792" s="43"/>
      <c r="M792" s="44"/>
      <c r="N792" s="43"/>
      <c r="O792" s="43"/>
      <c r="P792" s="43"/>
      <c r="Q792" s="43"/>
      <c r="R792" s="43"/>
      <c r="S792" s="43"/>
      <c r="T792" s="43"/>
      <c r="U792" s="43"/>
      <c r="V792" s="43"/>
      <c r="W792" s="43"/>
      <c r="X792" s="43"/>
      <c r="Y792" s="43"/>
      <c r="Z792" s="43"/>
      <c r="AA792" s="43"/>
      <c r="AB792" s="43"/>
      <c r="AC792" s="43"/>
      <c r="AD792" s="43"/>
      <c r="AE792" s="43"/>
      <c r="AF792" s="43"/>
    </row>
    <row r="793" spans="1:32" ht="15">
      <c r="A793" s="43"/>
      <c r="B793" s="43"/>
      <c r="C793" s="43"/>
      <c r="D793" s="43"/>
      <c r="E793" s="43"/>
      <c r="F793" s="43"/>
      <c r="G793" s="43"/>
      <c r="H793" s="203"/>
      <c r="I793" s="43"/>
      <c r="J793" s="43"/>
      <c r="K793" s="43"/>
      <c r="L793" s="43"/>
      <c r="M793" s="44"/>
      <c r="N793" s="43"/>
      <c r="O793" s="43"/>
      <c r="P793" s="43"/>
      <c r="Q793" s="43"/>
      <c r="R793" s="43"/>
      <c r="S793" s="43"/>
      <c r="T793" s="43"/>
      <c r="U793" s="43"/>
      <c r="V793" s="43"/>
      <c r="W793" s="43"/>
      <c r="X793" s="43"/>
      <c r="Y793" s="43"/>
      <c r="Z793" s="43"/>
      <c r="AA793" s="43"/>
      <c r="AB793" s="43"/>
      <c r="AC793" s="43"/>
      <c r="AD793" s="43"/>
      <c r="AE793" s="43"/>
      <c r="AF793" s="43"/>
    </row>
    <row r="794" spans="1:32" ht="15">
      <c r="A794" s="43"/>
      <c r="B794" s="43"/>
      <c r="C794" s="43"/>
      <c r="D794" s="43"/>
      <c r="E794" s="43"/>
      <c r="F794" s="43"/>
      <c r="G794" s="43"/>
      <c r="H794" s="203"/>
      <c r="I794" s="43"/>
      <c r="J794" s="43"/>
      <c r="K794" s="43"/>
      <c r="L794" s="43"/>
      <c r="M794" s="44"/>
      <c r="N794" s="43"/>
      <c r="O794" s="43"/>
      <c r="P794" s="43"/>
      <c r="Q794" s="43"/>
      <c r="R794" s="43"/>
      <c r="S794" s="43"/>
      <c r="T794" s="43"/>
      <c r="U794" s="43"/>
      <c r="V794" s="43"/>
      <c r="W794" s="43"/>
      <c r="X794" s="43"/>
      <c r="Y794" s="43"/>
      <c r="Z794" s="43"/>
      <c r="AA794" s="43"/>
      <c r="AB794" s="43"/>
      <c r="AC794" s="43"/>
      <c r="AD794" s="43"/>
      <c r="AE794" s="43"/>
      <c r="AF794" s="43"/>
    </row>
    <row r="795" spans="1:32" ht="15">
      <c r="A795" s="43"/>
      <c r="B795" s="43"/>
      <c r="C795" s="43"/>
      <c r="D795" s="43"/>
      <c r="E795" s="43"/>
      <c r="F795" s="43"/>
      <c r="G795" s="43"/>
      <c r="H795" s="203"/>
      <c r="I795" s="43"/>
      <c r="J795" s="43"/>
      <c r="K795" s="43"/>
      <c r="L795" s="43"/>
      <c r="M795" s="44"/>
      <c r="N795" s="43"/>
      <c r="O795" s="43"/>
      <c r="P795" s="43"/>
      <c r="Q795" s="43"/>
      <c r="R795" s="43"/>
      <c r="S795" s="43"/>
      <c r="T795" s="43"/>
      <c r="U795" s="43"/>
      <c r="V795" s="43"/>
      <c r="W795" s="43"/>
      <c r="X795" s="43"/>
      <c r="Y795" s="43"/>
      <c r="Z795" s="43"/>
      <c r="AA795" s="43"/>
      <c r="AB795" s="43"/>
      <c r="AC795" s="43"/>
      <c r="AD795" s="43"/>
      <c r="AE795" s="43"/>
      <c r="AF795" s="43"/>
    </row>
    <row r="796" spans="1:32" ht="15">
      <c r="A796" s="43"/>
      <c r="B796" s="43"/>
      <c r="C796" s="43"/>
      <c r="D796" s="43"/>
      <c r="E796" s="43"/>
      <c r="F796" s="43"/>
      <c r="G796" s="43"/>
      <c r="H796" s="203"/>
      <c r="I796" s="43"/>
      <c r="J796" s="43"/>
      <c r="K796" s="43"/>
      <c r="L796" s="43"/>
      <c r="M796" s="44"/>
      <c r="N796" s="43"/>
      <c r="O796" s="43"/>
      <c r="P796" s="43"/>
      <c r="Q796" s="43"/>
      <c r="R796" s="43"/>
      <c r="S796" s="43"/>
      <c r="T796" s="43"/>
      <c r="U796" s="43"/>
      <c r="V796" s="43"/>
      <c r="W796" s="43"/>
      <c r="X796" s="43"/>
      <c r="Y796" s="43"/>
      <c r="Z796" s="43"/>
      <c r="AA796" s="43"/>
      <c r="AB796" s="43"/>
      <c r="AC796" s="43"/>
      <c r="AD796" s="43"/>
      <c r="AE796" s="43"/>
      <c r="AF796" s="43"/>
    </row>
    <row r="797" spans="1:32" ht="15">
      <c r="A797" s="43"/>
      <c r="B797" s="43"/>
      <c r="C797" s="43"/>
      <c r="D797" s="43"/>
      <c r="E797" s="43"/>
      <c r="F797" s="43"/>
      <c r="G797" s="43"/>
      <c r="H797" s="203"/>
      <c r="I797" s="43"/>
      <c r="J797" s="43"/>
      <c r="K797" s="43"/>
      <c r="L797" s="43"/>
      <c r="M797" s="44"/>
      <c r="N797" s="43"/>
      <c r="O797" s="43"/>
      <c r="P797" s="43"/>
      <c r="Q797" s="43"/>
      <c r="R797" s="43"/>
      <c r="S797" s="43"/>
      <c r="T797" s="43"/>
      <c r="U797" s="43"/>
      <c r="V797" s="43"/>
      <c r="W797" s="43"/>
      <c r="X797" s="43"/>
      <c r="Y797" s="43"/>
      <c r="Z797" s="43"/>
      <c r="AA797" s="43"/>
      <c r="AB797" s="43"/>
      <c r="AC797" s="43"/>
      <c r="AD797" s="43"/>
      <c r="AE797" s="43"/>
      <c r="AF797" s="43"/>
    </row>
    <row r="798" spans="1:32" ht="15">
      <c r="A798" s="43"/>
      <c r="B798" s="43"/>
      <c r="C798" s="43"/>
      <c r="D798" s="43"/>
      <c r="E798" s="43"/>
      <c r="F798" s="43"/>
      <c r="G798" s="43"/>
      <c r="H798" s="203"/>
      <c r="I798" s="43"/>
      <c r="J798" s="43"/>
      <c r="K798" s="43"/>
      <c r="L798" s="43"/>
      <c r="M798" s="44"/>
      <c r="N798" s="43"/>
      <c r="O798" s="43"/>
      <c r="P798" s="43"/>
      <c r="Q798" s="43"/>
      <c r="R798" s="43"/>
      <c r="S798" s="43"/>
      <c r="T798" s="43"/>
      <c r="U798" s="43"/>
      <c r="V798" s="43"/>
      <c r="W798" s="43"/>
      <c r="X798" s="43"/>
      <c r="Y798" s="43"/>
      <c r="Z798" s="43"/>
      <c r="AA798" s="43"/>
      <c r="AB798" s="43"/>
      <c r="AC798" s="43"/>
      <c r="AD798" s="43"/>
      <c r="AE798" s="43"/>
      <c r="AF798" s="43"/>
    </row>
    <row r="799" spans="1:32" ht="15">
      <c r="A799" s="43"/>
      <c r="B799" s="43"/>
      <c r="C799" s="43"/>
      <c r="D799" s="43"/>
      <c r="E799" s="43"/>
      <c r="F799" s="43"/>
      <c r="G799" s="43"/>
      <c r="H799" s="203"/>
      <c r="I799" s="43"/>
      <c r="J799" s="43"/>
      <c r="K799" s="43"/>
      <c r="L799" s="43"/>
      <c r="M799" s="44"/>
      <c r="N799" s="43"/>
      <c r="O799" s="43"/>
      <c r="P799" s="43"/>
      <c r="Q799" s="43"/>
      <c r="R799" s="43"/>
      <c r="S799" s="43"/>
      <c r="T799" s="43"/>
      <c r="U799" s="43"/>
      <c r="V799" s="43"/>
      <c r="W799" s="43"/>
      <c r="X799" s="43"/>
      <c r="Y799" s="43"/>
      <c r="Z799" s="43"/>
      <c r="AA799" s="43"/>
      <c r="AB799" s="43"/>
      <c r="AC799" s="43"/>
      <c r="AD799" s="43"/>
      <c r="AE799" s="43"/>
      <c r="AF799" s="43"/>
    </row>
    <row r="800" spans="1:32" ht="15">
      <c r="A800" s="43"/>
      <c r="B800" s="43"/>
      <c r="C800" s="43"/>
      <c r="D800" s="43"/>
      <c r="E800" s="43"/>
      <c r="F800" s="43"/>
      <c r="G800" s="43"/>
      <c r="H800" s="203"/>
      <c r="I800" s="43"/>
      <c r="J800" s="43"/>
      <c r="K800" s="43"/>
      <c r="L800" s="43"/>
      <c r="M800" s="44"/>
      <c r="N800" s="43"/>
      <c r="O800" s="43"/>
      <c r="P800" s="43"/>
      <c r="Q800" s="43"/>
      <c r="R800" s="43"/>
      <c r="S800" s="43"/>
      <c r="T800" s="43"/>
      <c r="U800" s="43"/>
      <c r="V800" s="43"/>
      <c r="W800" s="43"/>
      <c r="X800" s="43"/>
      <c r="Y800" s="43"/>
      <c r="Z800" s="43"/>
      <c r="AA800" s="43"/>
      <c r="AB800" s="43"/>
      <c r="AC800" s="43"/>
      <c r="AD800" s="43"/>
      <c r="AE800" s="43"/>
      <c r="AF800" s="43"/>
    </row>
    <row r="801" spans="1:32" ht="15">
      <c r="A801" s="43"/>
      <c r="B801" s="43"/>
      <c r="C801" s="43"/>
      <c r="D801" s="43"/>
      <c r="E801" s="43"/>
      <c r="F801" s="43"/>
      <c r="G801" s="43"/>
      <c r="H801" s="203"/>
      <c r="I801" s="43"/>
      <c r="J801" s="43"/>
      <c r="K801" s="43"/>
      <c r="L801" s="43"/>
      <c r="M801" s="44"/>
      <c r="N801" s="43"/>
      <c r="O801" s="43"/>
      <c r="P801" s="43"/>
      <c r="Q801" s="43"/>
      <c r="R801" s="43"/>
      <c r="S801" s="43"/>
      <c r="T801" s="43"/>
      <c r="U801" s="43"/>
      <c r="V801" s="43"/>
      <c r="W801" s="43"/>
      <c r="X801" s="43"/>
      <c r="Y801" s="43"/>
      <c r="Z801" s="43"/>
      <c r="AA801" s="43"/>
      <c r="AB801" s="43"/>
      <c r="AC801" s="43"/>
      <c r="AD801" s="43"/>
      <c r="AE801" s="43"/>
      <c r="AF801" s="43"/>
    </row>
    <row r="802" spans="1:32" ht="15">
      <c r="A802" s="43"/>
      <c r="B802" s="43"/>
      <c r="C802" s="43"/>
      <c r="D802" s="43"/>
      <c r="E802" s="43"/>
      <c r="F802" s="43"/>
      <c r="G802" s="43"/>
      <c r="H802" s="203"/>
      <c r="I802" s="43"/>
      <c r="J802" s="43"/>
      <c r="K802" s="43"/>
      <c r="L802" s="43"/>
      <c r="M802" s="44"/>
      <c r="N802" s="43"/>
      <c r="O802" s="43"/>
      <c r="P802" s="43"/>
      <c r="Q802" s="43"/>
      <c r="R802" s="43"/>
      <c r="S802" s="43"/>
      <c r="T802" s="43"/>
      <c r="U802" s="43"/>
      <c r="V802" s="43"/>
      <c r="W802" s="43"/>
      <c r="X802" s="43"/>
      <c r="Y802" s="43"/>
      <c r="Z802" s="43"/>
      <c r="AA802" s="43"/>
      <c r="AB802" s="43"/>
      <c r="AC802" s="43"/>
      <c r="AD802" s="43"/>
      <c r="AE802" s="43"/>
      <c r="AF802" s="43"/>
    </row>
    <row r="803" spans="1:32" ht="15">
      <c r="A803" s="43"/>
      <c r="B803" s="43"/>
      <c r="C803" s="43"/>
      <c r="D803" s="43"/>
      <c r="E803" s="43"/>
      <c r="F803" s="43"/>
      <c r="G803" s="43"/>
      <c r="H803" s="203"/>
      <c r="I803" s="43"/>
      <c r="J803" s="43"/>
      <c r="K803" s="43"/>
      <c r="L803" s="43"/>
      <c r="M803" s="44"/>
      <c r="N803" s="43"/>
      <c r="O803" s="43"/>
      <c r="P803" s="43"/>
      <c r="Q803" s="43"/>
      <c r="R803" s="43"/>
      <c r="S803" s="43"/>
      <c r="T803" s="43"/>
      <c r="U803" s="43"/>
      <c r="V803" s="43"/>
      <c r="W803" s="43"/>
      <c r="X803" s="43"/>
      <c r="Y803" s="43"/>
      <c r="Z803" s="43"/>
      <c r="AA803" s="43"/>
      <c r="AB803" s="43"/>
      <c r="AC803" s="43"/>
      <c r="AD803" s="43"/>
      <c r="AE803" s="43"/>
      <c r="AF803" s="43"/>
    </row>
    <row r="804" spans="1:32" ht="15">
      <c r="A804" s="43"/>
      <c r="B804" s="43"/>
      <c r="C804" s="43"/>
      <c r="D804" s="43"/>
      <c r="E804" s="43"/>
      <c r="F804" s="43"/>
      <c r="G804" s="43"/>
      <c r="H804" s="203"/>
      <c r="I804" s="43"/>
      <c r="J804" s="43"/>
      <c r="K804" s="43"/>
      <c r="L804" s="43"/>
      <c r="M804" s="44"/>
      <c r="N804" s="43"/>
      <c r="O804" s="43"/>
      <c r="P804" s="43"/>
      <c r="Q804" s="43"/>
      <c r="R804" s="43"/>
      <c r="S804" s="43"/>
      <c r="T804" s="43"/>
      <c r="U804" s="43"/>
      <c r="V804" s="43"/>
      <c r="W804" s="43"/>
      <c r="X804" s="43"/>
      <c r="Y804" s="43"/>
      <c r="Z804" s="43"/>
      <c r="AA804" s="43"/>
      <c r="AB804" s="43"/>
      <c r="AC804" s="43"/>
      <c r="AD804" s="43"/>
      <c r="AE804" s="43"/>
      <c r="AF804" s="43"/>
    </row>
    <row r="805" spans="1:32" ht="15">
      <c r="A805" s="43"/>
      <c r="B805" s="43"/>
      <c r="C805" s="43"/>
      <c r="D805" s="43"/>
      <c r="E805" s="43"/>
      <c r="F805" s="43"/>
      <c r="G805" s="43"/>
      <c r="H805" s="203"/>
      <c r="I805" s="43"/>
      <c r="J805" s="43"/>
      <c r="K805" s="43"/>
      <c r="L805" s="43"/>
      <c r="M805" s="44"/>
      <c r="N805" s="43"/>
      <c r="O805" s="43"/>
      <c r="P805" s="43"/>
      <c r="Q805" s="43"/>
      <c r="R805" s="43"/>
      <c r="S805" s="43"/>
      <c r="T805" s="43"/>
      <c r="U805" s="43"/>
      <c r="V805" s="43"/>
      <c r="W805" s="43"/>
      <c r="X805" s="43"/>
      <c r="Y805" s="43"/>
      <c r="Z805" s="43"/>
      <c r="AA805" s="43"/>
      <c r="AB805" s="43"/>
      <c r="AC805" s="43"/>
      <c r="AD805" s="43"/>
      <c r="AE805" s="43"/>
      <c r="AF805" s="43"/>
    </row>
    <row r="806" spans="1:32" ht="15">
      <c r="A806" s="43"/>
      <c r="B806" s="43"/>
      <c r="C806" s="43"/>
      <c r="D806" s="43"/>
      <c r="E806" s="43"/>
      <c r="F806" s="43"/>
      <c r="G806" s="43"/>
      <c r="H806" s="203"/>
      <c r="I806" s="43"/>
      <c r="J806" s="43"/>
      <c r="K806" s="43"/>
      <c r="L806" s="43"/>
      <c r="M806" s="44"/>
      <c r="N806" s="43"/>
      <c r="O806" s="43"/>
      <c r="P806" s="43"/>
      <c r="Q806" s="43"/>
      <c r="R806" s="43"/>
      <c r="S806" s="43"/>
      <c r="T806" s="43"/>
      <c r="U806" s="43"/>
      <c r="V806" s="43"/>
      <c r="W806" s="43"/>
      <c r="X806" s="43"/>
      <c r="Y806" s="43"/>
      <c r="Z806" s="43"/>
      <c r="AA806" s="43"/>
      <c r="AB806" s="43"/>
      <c r="AC806" s="43"/>
      <c r="AD806" s="43"/>
      <c r="AE806" s="43"/>
      <c r="AF806" s="43"/>
    </row>
    <row r="807" spans="1:32" ht="15">
      <c r="A807" s="43"/>
      <c r="B807" s="43"/>
      <c r="C807" s="43"/>
      <c r="D807" s="43"/>
      <c r="E807" s="43"/>
      <c r="F807" s="43"/>
      <c r="G807" s="43"/>
      <c r="H807" s="203"/>
      <c r="I807" s="43"/>
      <c r="J807" s="43"/>
      <c r="K807" s="43"/>
      <c r="L807" s="43"/>
      <c r="M807" s="44"/>
      <c r="N807" s="43"/>
      <c r="O807" s="43"/>
      <c r="P807" s="43"/>
      <c r="Q807" s="43"/>
      <c r="R807" s="43"/>
      <c r="S807" s="43"/>
      <c r="T807" s="43"/>
      <c r="U807" s="43"/>
      <c r="V807" s="43"/>
      <c r="W807" s="43"/>
      <c r="X807" s="43"/>
      <c r="Y807" s="43"/>
      <c r="Z807" s="43"/>
      <c r="AA807" s="43"/>
      <c r="AB807" s="43"/>
      <c r="AC807" s="43"/>
      <c r="AD807" s="43"/>
      <c r="AE807" s="43"/>
      <c r="AF807" s="43"/>
    </row>
    <row r="808" spans="1:32" ht="15">
      <c r="A808" s="43"/>
      <c r="B808" s="43"/>
      <c r="C808" s="43"/>
      <c r="D808" s="43"/>
      <c r="E808" s="43"/>
      <c r="F808" s="43"/>
      <c r="G808" s="43"/>
      <c r="H808" s="203"/>
      <c r="I808" s="43"/>
      <c r="J808" s="43"/>
      <c r="K808" s="43"/>
      <c r="L808" s="43"/>
      <c r="M808" s="44"/>
      <c r="N808" s="43"/>
      <c r="O808" s="43"/>
      <c r="P808" s="43"/>
      <c r="Q808" s="43"/>
      <c r="R808" s="43"/>
      <c r="S808" s="43"/>
      <c r="T808" s="43"/>
      <c r="U808" s="43"/>
      <c r="V808" s="43"/>
      <c r="W808" s="43"/>
      <c r="X808" s="43"/>
      <c r="Y808" s="43"/>
      <c r="Z808" s="43"/>
      <c r="AA808" s="43"/>
      <c r="AB808" s="43"/>
      <c r="AC808" s="43"/>
      <c r="AD808" s="43"/>
      <c r="AE808" s="43"/>
      <c r="AF808" s="43"/>
    </row>
    <row r="809" spans="1:32" ht="15">
      <c r="A809" s="43"/>
      <c r="B809" s="43"/>
      <c r="C809" s="43"/>
      <c r="D809" s="43"/>
      <c r="E809" s="43"/>
      <c r="F809" s="43"/>
      <c r="G809" s="43"/>
      <c r="H809" s="203"/>
      <c r="I809" s="43"/>
      <c r="J809" s="43"/>
      <c r="K809" s="43"/>
      <c r="L809" s="43"/>
      <c r="M809" s="44"/>
      <c r="N809" s="43"/>
      <c r="O809" s="43"/>
      <c r="P809" s="43"/>
      <c r="Q809" s="43"/>
      <c r="R809" s="43"/>
      <c r="S809" s="43"/>
      <c r="T809" s="43"/>
      <c r="U809" s="43"/>
      <c r="V809" s="43"/>
      <c r="W809" s="43"/>
      <c r="X809" s="43"/>
      <c r="Y809" s="43"/>
      <c r="Z809" s="43"/>
      <c r="AA809" s="43"/>
      <c r="AB809" s="43"/>
      <c r="AC809" s="43"/>
      <c r="AD809" s="43"/>
      <c r="AE809" s="43"/>
      <c r="AF809" s="43"/>
    </row>
    <row r="810" spans="1:32" ht="15">
      <c r="A810" s="43"/>
      <c r="B810" s="43"/>
      <c r="C810" s="43"/>
      <c r="D810" s="43"/>
      <c r="E810" s="43"/>
      <c r="F810" s="43"/>
      <c r="G810" s="43"/>
      <c r="H810" s="203"/>
      <c r="I810" s="43"/>
      <c r="J810" s="43"/>
      <c r="K810" s="43"/>
      <c r="L810" s="43"/>
      <c r="M810" s="44"/>
      <c r="N810" s="43"/>
      <c r="O810" s="43"/>
      <c r="P810" s="43"/>
      <c r="Q810" s="43"/>
      <c r="R810" s="43"/>
      <c r="S810" s="43"/>
      <c r="T810" s="43"/>
      <c r="U810" s="43"/>
      <c r="V810" s="43"/>
      <c r="W810" s="43"/>
      <c r="X810" s="43"/>
      <c r="Y810" s="43"/>
      <c r="Z810" s="43"/>
      <c r="AA810" s="43"/>
      <c r="AB810" s="43"/>
      <c r="AC810" s="43"/>
      <c r="AD810" s="43"/>
      <c r="AE810" s="43"/>
      <c r="AF810" s="43"/>
    </row>
    <row r="811" spans="1:32" ht="15">
      <c r="A811" s="43"/>
      <c r="B811" s="43"/>
      <c r="C811" s="43"/>
      <c r="D811" s="43"/>
      <c r="E811" s="43"/>
      <c r="F811" s="43"/>
      <c r="G811" s="43"/>
      <c r="H811" s="203"/>
      <c r="I811" s="43"/>
      <c r="J811" s="43"/>
      <c r="K811" s="43"/>
      <c r="L811" s="43"/>
      <c r="M811" s="44"/>
      <c r="N811" s="43"/>
      <c r="O811" s="43"/>
      <c r="P811" s="43"/>
      <c r="Q811" s="43"/>
      <c r="R811" s="43"/>
      <c r="S811" s="43"/>
      <c r="T811" s="43"/>
      <c r="U811" s="43"/>
      <c r="V811" s="43"/>
      <c r="W811" s="43"/>
      <c r="X811" s="43"/>
      <c r="Y811" s="43"/>
      <c r="Z811" s="43"/>
      <c r="AA811" s="43"/>
      <c r="AB811" s="43"/>
      <c r="AC811" s="43"/>
      <c r="AD811" s="43"/>
      <c r="AE811" s="43"/>
      <c r="AF811" s="43"/>
    </row>
    <row r="812" spans="1:32" ht="15">
      <c r="A812" s="43"/>
      <c r="B812" s="43"/>
      <c r="C812" s="43"/>
      <c r="D812" s="43"/>
      <c r="E812" s="43"/>
      <c r="F812" s="43"/>
      <c r="G812" s="43"/>
      <c r="H812" s="203"/>
      <c r="I812" s="43"/>
      <c r="J812" s="43"/>
      <c r="K812" s="43"/>
      <c r="L812" s="43"/>
      <c r="M812" s="44"/>
      <c r="N812" s="43"/>
      <c r="O812" s="43"/>
      <c r="P812" s="43"/>
      <c r="Q812" s="43"/>
      <c r="R812" s="43"/>
      <c r="S812" s="43"/>
      <c r="T812" s="43"/>
      <c r="U812" s="43"/>
      <c r="V812" s="43"/>
      <c r="W812" s="43"/>
      <c r="X812" s="43"/>
      <c r="Y812" s="43"/>
      <c r="Z812" s="43"/>
      <c r="AA812" s="43"/>
      <c r="AB812" s="43"/>
      <c r="AC812" s="43"/>
      <c r="AD812" s="43"/>
      <c r="AE812" s="43"/>
      <c r="AF812" s="43"/>
    </row>
    <row r="813" spans="1:32" ht="15">
      <c r="A813" s="43"/>
      <c r="B813" s="43"/>
      <c r="C813" s="43"/>
      <c r="D813" s="43"/>
      <c r="E813" s="43"/>
      <c r="F813" s="43"/>
      <c r="G813" s="43"/>
      <c r="H813" s="203"/>
      <c r="I813" s="43"/>
      <c r="J813" s="43"/>
      <c r="K813" s="43"/>
      <c r="L813" s="43"/>
      <c r="M813" s="44"/>
      <c r="N813" s="43"/>
      <c r="O813" s="43"/>
      <c r="P813" s="43"/>
      <c r="Q813" s="43"/>
      <c r="R813" s="43"/>
      <c r="S813" s="43"/>
      <c r="T813" s="43"/>
      <c r="U813" s="43"/>
      <c r="V813" s="43"/>
      <c r="W813" s="43"/>
      <c r="X813" s="43"/>
      <c r="Y813" s="43"/>
      <c r="Z813" s="43"/>
      <c r="AA813" s="43"/>
      <c r="AB813" s="43"/>
      <c r="AC813" s="43"/>
      <c r="AD813" s="43"/>
      <c r="AE813" s="43"/>
      <c r="AF813" s="43"/>
    </row>
    <row r="814" spans="1:32" ht="15">
      <c r="A814" s="43"/>
      <c r="B814" s="43"/>
      <c r="C814" s="43"/>
      <c r="D814" s="43"/>
      <c r="E814" s="43"/>
      <c r="F814" s="43"/>
      <c r="G814" s="43"/>
      <c r="H814" s="203"/>
      <c r="I814" s="43"/>
      <c r="J814" s="43"/>
      <c r="K814" s="43"/>
      <c r="L814" s="43"/>
      <c r="M814" s="44"/>
      <c r="N814" s="43"/>
      <c r="O814" s="43"/>
      <c r="P814" s="43"/>
      <c r="Q814" s="43"/>
      <c r="R814" s="43"/>
      <c r="S814" s="43"/>
      <c r="T814" s="43"/>
      <c r="U814" s="43"/>
      <c r="V814" s="43"/>
      <c r="W814" s="43"/>
      <c r="X814" s="43"/>
      <c r="Y814" s="43"/>
      <c r="Z814" s="43"/>
      <c r="AA814" s="43"/>
      <c r="AB814" s="43"/>
      <c r="AC814" s="43"/>
      <c r="AD814" s="43"/>
      <c r="AE814" s="43"/>
      <c r="AF814" s="43"/>
    </row>
    <row r="815" spans="1:32" ht="15">
      <c r="A815" s="43"/>
      <c r="B815" s="43"/>
      <c r="C815" s="43"/>
      <c r="D815" s="43"/>
      <c r="E815" s="43"/>
      <c r="F815" s="43"/>
      <c r="G815" s="43"/>
      <c r="H815" s="203"/>
      <c r="I815" s="43"/>
      <c r="J815" s="43"/>
      <c r="K815" s="43"/>
      <c r="L815" s="43"/>
      <c r="M815" s="44"/>
      <c r="N815" s="43"/>
      <c r="O815" s="43"/>
      <c r="P815" s="43"/>
      <c r="Q815" s="43"/>
      <c r="R815" s="43"/>
      <c r="S815" s="43"/>
      <c r="T815" s="43"/>
      <c r="U815" s="43"/>
      <c r="V815" s="43"/>
      <c r="W815" s="43"/>
      <c r="X815" s="43"/>
      <c r="Y815" s="43"/>
      <c r="Z815" s="43"/>
      <c r="AA815" s="43"/>
      <c r="AB815" s="43"/>
      <c r="AC815" s="43"/>
      <c r="AD815" s="43"/>
      <c r="AE815" s="43"/>
      <c r="AF815" s="43"/>
    </row>
    <row r="816" spans="1:32" ht="15">
      <c r="A816" s="43"/>
      <c r="B816" s="43"/>
      <c r="C816" s="43"/>
      <c r="D816" s="43"/>
      <c r="E816" s="43"/>
      <c r="F816" s="43"/>
      <c r="G816" s="43"/>
      <c r="H816" s="203"/>
      <c r="I816" s="43"/>
      <c r="J816" s="43"/>
      <c r="K816" s="43"/>
      <c r="L816" s="43"/>
      <c r="M816" s="44"/>
      <c r="N816" s="43"/>
      <c r="O816" s="43"/>
      <c r="P816" s="43"/>
      <c r="Q816" s="43"/>
      <c r="R816" s="43"/>
      <c r="S816" s="43"/>
      <c r="T816" s="43"/>
      <c r="U816" s="43"/>
      <c r="V816" s="43"/>
      <c r="W816" s="43"/>
      <c r="X816" s="43"/>
      <c r="Y816" s="43"/>
      <c r="Z816" s="43"/>
      <c r="AA816" s="43"/>
      <c r="AB816" s="43"/>
      <c r="AC816" s="43"/>
      <c r="AD816" s="43"/>
      <c r="AE816" s="43"/>
      <c r="AF816" s="43"/>
    </row>
    <row r="817" spans="1:32" ht="15">
      <c r="A817" s="43"/>
      <c r="B817" s="43"/>
      <c r="C817" s="43"/>
      <c r="D817" s="43"/>
      <c r="E817" s="43"/>
      <c r="F817" s="43"/>
      <c r="G817" s="43"/>
      <c r="H817" s="203"/>
      <c r="I817" s="43"/>
      <c r="J817" s="43"/>
      <c r="K817" s="43"/>
      <c r="L817" s="43"/>
      <c r="M817" s="44"/>
      <c r="N817" s="43"/>
      <c r="O817" s="43"/>
      <c r="P817" s="43"/>
      <c r="Q817" s="43"/>
      <c r="R817" s="43"/>
      <c r="S817" s="43"/>
      <c r="T817" s="43"/>
      <c r="U817" s="43"/>
      <c r="V817" s="43"/>
      <c r="W817" s="43"/>
      <c r="X817" s="43"/>
      <c r="Y817" s="43"/>
      <c r="Z817" s="43"/>
      <c r="AA817" s="43"/>
      <c r="AB817" s="43"/>
      <c r="AC817" s="43"/>
      <c r="AD817" s="43"/>
      <c r="AE817" s="43"/>
      <c r="AF817" s="43"/>
    </row>
    <row r="818" spans="1:32" ht="15">
      <c r="A818" s="43"/>
      <c r="B818" s="43"/>
      <c r="C818" s="43"/>
      <c r="D818" s="43"/>
      <c r="E818" s="43"/>
      <c r="F818" s="43"/>
      <c r="G818" s="43"/>
      <c r="H818" s="203"/>
      <c r="I818" s="43"/>
      <c r="J818" s="43"/>
      <c r="K818" s="43"/>
      <c r="L818" s="43"/>
      <c r="M818" s="44"/>
      <c r="N818" s="43"/>
      <c r="O818" s="43"/>
      <c r="P818" s="43"/>
      <c r="Q818" s="43"/>
      <c r="R818" s="43"/>
      <c r="S818" s="43"/>
      <c r="T818" s="43"/>
      <c r="U818" s="43"/>
      <c r="V818" s="43"/>
      <c r="W818" s="43"/>
      <c r="X818" s="43"/>
      <c r="Y818" s="43"/>
      <c r="Z818" s="43"/>
      <c r="AA818" s="43"/>
      <c r="AB818" s="43"/>
      <c r="AC818" s="43"/>
      <c r="AD818" s="43"/>
      <c r="AE818" s="43"/>
      <c r="AF818" s="43"/>
    </row>
    <row r="819" spans="1:32" ht="15">
      <c r="A819" s="43"/>
      <c r="B819" s="43"/>
      <c r="C819" s="43"/>
      <c r="D819" s="43"/>
      <c r="E819" s="43"/>
      <c r="F819" s="43"/>
      <c r="G819" s="43"/>
      <c r="H819" s="203"/>
      <c r="I819" s="43"/>
      <c r="J819" s="43"/>
      <c r="K819" s="43"/>
      <c r="L819" s="43"/>
      <c r="M819" s="44"/>
      <c r="N819" s="43"/>
      <c r="O819" s="43"/>
      <c r="P819" s="43"/>
      <c r="Q819" s="43"/>
      <c r="R819" s="43"/>
      <c r="S819" s="43"/>
      <c r="T819" s="43"/>
      <c r="U819" s="43"/>
      <c r="V819" s="43"/>
      <c r="W819" s="43"/>
      <c r="X819" s="43"/>
      <c r="Y819" s="43"/>
      <c r="Z819" s="43"/>
      <c r="AA819" s="43"/>
      <c r="AB819" s="43"/>
      <c r="AC819" s="43"/>
      <c r="AD819" s="43"/>
      <c r="AE819" s="43"/>
      <c r="AF819" s="43"/>
    </row>
    <row r="820" spans="1:32" ht="15">
      <c r="A820" s="43"/>
      <c r="B820" s="43"/>
      <c r="C820" s="43"/>
      <c r="D820" s="43"/>
      <c r="E820" s="43"/>
      <c r="F820" s="43"/>
      <c r="G820" s="43"/>
      <c r="H820" s="203"/>
      <c r="I820" s="43"/>
      <c r="J820" s="43"/>
      <c r="K820" s="43"/>
      <c r="L820" s="43"/>
      <c r="M820" s="44"/>
      <c r="N820" s="43"/>
      <c r="O820" s="43"/>
      <c r="P820" s="43"/>
      <c r="Q820" s="43"/>
      <c r="R820" s="43"/>
      <c r="S820" s="43"/>
      <c r="T820" s="43"/>
      <c r="U820" s="43"/>
      <c r="V820" s="43"/>
      <c r="W820" s="43"/>
      <c r="X820" s="43"/>
      <c r="Y820" s="43"/>
      <c r="Z820" s="43"/>
      <c r="AA820" s="43"/>
      <c r="AB820" s="43"/>
      <c r="AC820" s="43"/>
      <c r="AD820" s="43"/>
      <c r="AE820" s="43"/>
      <c r="AF820" s="43"/>
    </row>
    <row r="821" spans="1:32" ht="15">
      <c r="A821" s="43"/>
      <c r="B821" s="43"/>
      <c r="C821" s="43"/>
      <c r="D821" s="43"/>
      <c r="E821" s="43"/>
      <c r="F821" s="43"/>
      <c r="G821" s="43"/>
      <c r="H821" s="203"/>
      <c r="I821" s="43"/>
      <c r="J821" s="43"/>
      <c r="K821" s="43"/>
      <c r="L821" s="43"/>
      <c r="M821" s="44"/>
      <c r="N821" s="43"/>
      <c r="O821" s="43"/>
      <c r="P821" s="43"/>
      <c r="Q821" s="43"/>
      <c r="R821" s="43"/>
      <c r="S821" s="43"/>
      <c r="T821" s="43"/>
      <c r="U821" s="43"/>
      <c r="V821" s="43"/>
      <c r="W821" s="43"/>
      <c r="X821" s="43"/>
      <c r="Y821" s="43"/>
      <c r="Z821" s="43"/>
      <c r="AA821" s="43"/>
      <c r="AB821" s="43"/>
      <c r="AC821" s="43"/>
      <c r="AD821" s="43"/>
      <c r="AE821" s="43"/>
      <c r="AF821" s="43"/>
    </row>
    <row r="822" spans="1:32" ht="15">
      <c r="A822" s="43"/>
      <c r="B822" s="43"/>
      <c r="C822" s="43"/>
      <c r="D822" s="43"/>
      <c r="E822" s="43"/>
      <c r="F822" s="43"/>
      <c r="G822" s="43"/>
      <c r="H822" s="203"/>
      <c r="I822" s="43"/>
      <c r="J822" s="43"/>
      <c r="K822" s="43"/>
      <c r="L822" s="43"/>
      <c r="M822" s="44"/>
      <c r="N822" s="43"/>
      <c r="O822" s="43"/>
      <c r="P822" s="43"/>
      <c r="Q822" s="43"/>
      <c r="R822" s="43"/>
      <c r="S822" s="43"/>
      <c r="T822" s="43"/>
      <c r="U822" s="43"/>
      <c r="V822" s="43"/>
      <c r="W822" s="43"/>
      <c r="X822" s="43"/>
      <c r="Y822" s="43"/>
      <c r="Z822" s="43"/>
      <c r="AA822" s="43"/>
      <c r="AB822" s="43"/>
      <c r="AC822" s="43"/>
      <c r="AD822" s="43"/>
      <c r="AE822" s="43"/>
      <c r="AF822" s="43"/>
    </row>
    <row r="823" spans="1:32" ht="15">
      <c r="A823" s="43"/>
      <c r="B823" s="43"/>
      <c r="C823" s="43"/>
      <c r="D823" s="43"/>
      <c r="E823" s="43"/>
      <c r="F823" s="43"/>
      <c r="G823" s="43"/>
      <c r="H823" s="203"/>
      <c r="I823" s="43"/>
      <c r="J823" s="43"/>
      <c r="K823" s="43"/>
      <c r="L823" s="43"/>
      <c r="M823" s="44"/>
      <c r="N823" s="43"/>
      <c r="O823" s="43"/>
      <c r="P823" s="43"/>
      <c r="Q823" s="43"/>
      <c r="R823" s="43"/>
      <c r="S823" s="43"/>
      <c r="T823" s="43"/>
      <c r="U823" s="43"/>
      <c r="V823" s="43"/>
      <c r="W823" s="43"/>
      <c r="X823" s="43"/>
      <c r="Y823" s="43"/>
      <c r="Z823" s="43"/>
      <c r="AA823" s="43"/>
      <c r="AB823" s="43"/>
      <c r="AC823" s="43"/>
      <c r="AD823" s="43"/>
      <c r="AE823" s="43"/>
      <c r="AF823" s="43"/>
    </row>
    <row r="824" spans="1:32" ht="15">
      <c r="A824" s="43"/>
      <c r="B824" s="43"/>
      <c r="C824" s="43"/>
      <c r="D824" s="43"/>
      <c r="E824" s="43"/>
      <c r="F824" s="43"/>
      <c r="G824" s="43"/>
      <c r="H824" s="203"/>
      <c r="I824" s="43"/>
      <c r="J824" s="43"/>
      <c r="K824" s="43"/>
      <c r="L824" s="43"/>
      <c r="M824" s="44"/>
      <c r="N824" s="43"/>
      <c r="O824" s="43"/>
      <c r="P824" s="43"/>
      <c r="Q824" s="43"/>
      <c r="R824" s="43"/>
      <c r="S824" s="43"/>
      <c r="T824" s="43"/>
      <c r="U824" s="43"/>
      <c r="V824" s="43"/>
      <c r="W824" s="43"/>
      <c r="X824" s="43"/>
      <c r="Y824" s="43"/>
      <c r="Z824" s="43"/>
      <c r="AA824" s="43"/>
      <c r="AB824" s="43"/>
      <c r="AC824" s="43"/>
      <c r="AD824" s="43"/>
      <c r="AE824" s="43"/>
      <c r="AF824" s="43"/>
    </row>
    <row r="825" spans="1:32" ht="15">
      <c r="A825" s="43"/>
      <c r="B825" s="43"/>
      <c r="C825" s="43"/>
      <c r="D825" s="43"/>
      <c r="E825" s="43"/>
      <c r="F825" s="43"/>
      <c r="G825" s="43"/>
      <c r="H825" s="203"/>
      <c r="I825" s="43"/>
      <c r="J825" s="43"/>
      <c r="K825" s="43"/>
      <c r="L825" s="43"/>
      <c r="M825" s="44"/>
      <c r="N825" s="43"/>
      <c r="O825" s="43"/>
      <c r="P825" s="43"/>
      <c r="Q825" s="43"/>
      <c r="R825" s="43"/>
      <c r="S825" s="43"/>
      <c r="T825" s="43"/>
      <c r="U825" s="43"/>
      <c r="V825" s="43"/>
      <c r="W825" s="43"/>
      <c r="X825" s="43"/>
      <c r="Y825" s="43"/>
      <c r="Z825" s="43"/>
      <c r="AA825" s="43"/>
      <c r="AB825" s="43"/>
      <c r="AC825" s="43"/>
      <c r="AD825" s="43"/>
      <c r="AE825" s="43"/>
      <c r="AF825" s="43"/>
    </row>
    <row r="826" spans="1:32" ht="15">
      <c r="A826" s="43"/>
      <c r="B826" s="43"/>
      <c r="C826" s="43"/>
      <c r="D826" s="43"/>
      <c r="E826" s="43"/>
      <c r="F826" s="43"/>
      <c r="G826" s="43"/>
      <c r="H826" s="203"/>
      <c r="I826" s="43"/>
      <c r="J826" s="43"/>
      <c r="K826" s="43"/>
      <c r="L826" s="43"/>
      <c r="M826" s="44"/>
      <c r="N826" s="43"/>
      <c r="O826" s="43"/>
      <c r="P826" s="43"/>
      <c r="Q826" s="43"/>
      <c r="R826" s="43"/>
      <c r="S826" s="43"/>
      <c r="T826" s="43"/>
      <c r="U826" s="43"/>
      <c r="V826" s="43"/>
      <c r="W826" s="43"/>
      <c r="X826" s="43"/>
      <c r="Y826" s="43"/>
      <c r="Z826" s="43"/>
      <c r="AA826" s="43"/>
      <c r="AB826" s="43"/>
      <c r="AC826" s="43"/>
      <c r="AD826" s="43"/>
      <c r="AE826" s="43"/>
      <c r="AF826" s="43"/>
    </row>
    <row r="827" spans="1:32" ht="15">
      <c r="A827" s="43"/>
      <c r="B827" s="43"/>
      <c r="C827" s="43"/>
      <c r="D827" s="43"/>
      <c r="E827" s="43"/>
      <c r="F827" s="43"/>
      <c r="G827" s="43"/>
      <c r="H827" s="203"/>
      <c r="I827" s="43"/>
      <c r="J827" s="43"/>
      <c r="K827" s="43"/>
      <c r="L827" s="43"/>
      <c r="M827" s="44"/>
      <c r="N827" s="43"/>
      <c r="O827" s="43"/>
      <c r="P827" s="43"/>
      <c r="Q827" s="43"/>
      <c r="R827" s="43"/>
      <c r="S827" s="43"/>
      <c r="T827" s="43"/>
      <c r="U827" s="43"/>
      <c r="V827" s="43"/>
      <c r="W827" s="43"/>
      <c r="X827" s="43"/>
      <c r="Y827" s="43"/>
      <c r="Z827" s="43"/>
      <c r="AA827" s="43"/>
      <c r="AB827" s="43"/>
      <c r="AC827" s="43"/>
      <c r="AD827" s="43"/>
      <c r="AE827" s="43"/>
      <c r="AF827" s="43"/>
    </row>
    <row r="828" spans="1:32" ht="15">
      <c r="A828" s="43"/>
      <c r="B828" s="43"/>
      <c r="C828" s="43"/>
      <c r="D828" s="43"/>
      <c r="E828" s="43"/>
      <c r="F828" s="43"/>
      <c r="G828" s="43"/>
      <c r="H828" s="203"/>
      <c r="I828" s="43"/>
      <c r="J828" s="43"/>
      <c r="K828" s="43"/>
      <c r="L828" s="43"/>
      <c r="M828" s="44"/>
      <c r="N828" s="43"/>
      <c r="O828" s="43"/>
      <c r="P828" s="43"/>
      <c r="Q828" s="43"/>
      <c r="R828" s="43"/>
      <c r="S828" s="43"/>
      <c r="T828" s="43"/>
      <c r="U828" s="43"/>
      <c r="V828" s="43"/>
      <c r="W828" s="43"/>
      <c r="X828" s="43"/>
      <c r="Y828" s="43"/>
      <c r="Z828" s="43"/>
      <c r="AA828" s="43"/>
      <c r="AB828" s="43"/>
      <c r="AC828" s="43"/>
      <c r="AD828" s="43"/>
      <c r="AE828" s="43"/>
      <c r="AF828" s="43"/>
    </row>
    <row r="829" spans="1:32" ht="15">
      <c r="A829" s="43"/>
      <c r="B829" s="43"/>
      <c r="C829" s="43"/>
      <c r="D829" s="43"/>
      <c r="E829" s="43"/>
      <c r="F829" s="43"/>
      <c r="G829" s="43"/>
      <c r="H829" s="203"/>
      <c r="I829" s="43"/>
      <c r="J829" s="43"/>
      <c r="K829" s="43"/>
      <c r="L829" s="43"/>
      <c r="M829" s="44"/>
      <c r="N829" s="43"/>
      <c r="O829" s="43"/>
      <c r="P829" s="43"/>
      <c r="Q829" s="43"/>
      <c r="R829" s="43"/>
      <c r="S829" s="43"/>
      <c r="T829" s="43"/>
      <c r="U829" s="43"/>
      <c r="V829" s="43"/>
      <c r="W829" s="43"/>
      <c r="X829" s="43"/>
      <c r="Y829" s="43"/>
      <c r="Z829" s="43"/>
      <c r="AA829" s="43"/>
      <c r="AB829" s="43"/>
      <c r="AC829" s="43"/>
      <c r="AD829" s="43"/>
      <c r="AE829" s="43"/>
      <c r="AF829" s="43"/>
    </row>
    <row r="830" spans="1:32" ht="15">
      <c r="A830" s="43"/>
      <c r="B830" s="43"/>
      <c r="C830" s="43"/>
      <c r="D830" s="43"/>
      <c r="E830" s="43"/>
      <c r="F830" s="43"/>
      <c r="G830" s="43"/>
      <c r="H830" s="203"/>
      <c r="I830" s="43"/>
      <c r="J830" s="43"/>
      <c r="K830" s="43"/>
      <c r="L830" s="43"/>
      <c r="M830" s="44"/>
      <c r="N830" s="43"/>
      <c r="O830" s="43"/>
      <c r="P830" s="43"/>
      <c r="Q830" s="43"/>
      <c r="R830" s="43"/>
      <c r="S830" s="43"/>
      <c r="T830" s="43"/>
      <c r="U830" s="43"/>
      <c r="V830" s="43"/>
      <c r="W830" s="43"/>
      <c r="X830" s="43"/>
      <c r="Y830" s="43"/>
      <c r="Z830" s="43"/>
      <c r="AA830" s="43"/>
      <c r="AB830" s="43"/>
      <c r="AC830" s="43"/>
      <c r="AD830" s="43"/>
      <c r="AE830" s="43"/>
      <c r="AF830" s="43"/>
    </row>
    <row r="831" spans="1:32" ht="15">
      <c r="A831" s="43"/>
      <c r="B831" s="43"/>
      <c r="C831" s="43"/>
      <c r="D831" s="43"/>
      <c r="E831" s="43"/>
      <c r="F831" s="43"/>
      <c r="G831" s="43"/>
      <c r="H831" s="203"/>
      <c r="I831" s="43"/>
      <c r="J831" s="43"/>
      <c r="K831" s="43"/>
      <c r="L831" s="43"/>
      <c r="M831" s="44"/>
      <c r="N831" s="43"/>
      <c r="O831" s="43"/>
      <c r="P831" s="43"/>
      <c r="Q831" s="43"/>
      <c r="R831" s="43"/>
      <c r="S831" s="43"/>
      <c r="T831" s="43"/>
      <c r="U831" s="43"/>
      <c r="V831" s="43"/>
      <c r="W831" s="43"/>
      <c r="X831" s="43"/>
      <c r="Y831" s="43"/>
      <c r="Z831" s="43"/>
      <c r="AA831" s="43"/>
      <c r="AB831" s="43"/>
      <c r="AC831" s="43"/>
      <c r="AD831" s="43"/>
      <c r="AE831" s="43"/>
      <c r="AF831" s="43"/>
    </row>
    <row r="832" spans="1:32" ht="15">
      <c r="A832" s="43"/>
      <c r="B832" s="43"/>
      <c r="C832" s="43"/>
      <c r="D832" s="43"/>
      <c r="E832" s="43"/>
      <c r="F832" s="43"/>
      <c r="G832" s="43"/>
      <c r="H832" s="203"/>
      <c r="I832" s="43"/>
      <c r="J832" s="43"/>
      <c r="K832" s="43"/>
      <c r="L832" s="43"/>
      <c r="M832" s="44"/>
      <c r="N832" s="43"/>
      <c r="O832" s="43"/>
      <c r="P832" s="43"/>
      <c r="Q832" s="43"/>
      <c r="R832" s="43"/>
      <c r="S832" s="43"/>
      <c r="T832" s="43"/>
      <c r="U832" s="43"/>
      <c r="V832" s="43"/>
      <c r="W832" s="43"/>
      <c r="X832" s="43"/>
      <c r="Y832" s="43"/>
      <c r="Z832" s="43"/>
      <c r="AA832" s="43"/>
      <c r="AB832" s="43"/>
      <c r="AC832" s="43"/>
      <c r="AD832" s="43"/>
      <c r="AE832" s="43"/>
      <c r="AF832" s="43"/>
    </row>
    <row r="833" spans="1:32" ht="15">
      <c r="A833" s="43"/>
      <c r="B833" s="43"/>
      <c r="C833" s="43"/>
      <c r="D833" s="43"/>
      <c r="E833" s="43"/>
      <c r="F833" s="43"/>
      <c r="G833" s="43"/>
      <c r="H833" s="203"/>
      <c r="I833" s="43"/>
      <c r="J833" s="43"/>
      <c r="K833" s="43"/>
      <c r="L833" s="43"/>
      <c r="M833" s="44"/>
      <c r="N833" s="43"/>
      <c r="O833" s="43"/>
      <c r="P833" s="43"/>
      <c r="Q833" s="43"/>
      <c r="R833" s="43"/>
      <c r="S833" s="43"/>
      <c r="T833" s="43"/>
      <c r="U833" s="43"/>
      <c r="V833" s="43"/>
      <c r="W833" s="43"/>
      <c r="X833" s="43"/>
      <c r="Y833" s="43"/>
      <c r="Z833" s="43"/>
      <c r="AA833" s="43"/>
      <c r="AB833" s="43"/>
      <c r="AC833" s="43"/>
      <c r="AD833" s="43"/>
      <c r="AE833" s="43"/>
      <c r="AF833" s="43"/>
    </row>
    <row r="834" spans="1:32" ht="15">
      <c r="A834" s="43"/>
      <c r="B834" s="43"/>
      <c r="C834" s="43"/>
      <c r="D834" s="43"/>
      <c r="E834" s="43"/>
      <c r="F834" s="43"/>
      <c r="G834" s="43"/>
      <c r="H834" s="203"/>
      <c r="I834" s="43"/>
      <c r="J834" s="43"/>
      <c r="K834" s="43"/>
      <c r="L834" s="43"/>
      <c r="M834" s="44"/>
      <c r="N834" s="43"/>
      <c r="O834" s="43"/>
      <c r="P834" s="43"/>
      <c r="Q834" s="43"/>
      <c r="R834" s="43"/>
      <c r="S834" s="43"/>
      <c r="T834" s="43"/>
      <c r="U834" s="43"/>
      <c r="V834" s="43"/>
      <c r="W834" s="43"/>
      <c r="X834" s="43"/>
      <c r="Y834" s="43"/>
      <c r="Z834" s="43"/>
      <c r="AA834" s="43"/>
      <c r="AB834" s="43"/>
      <c r="AC834" s="43"/>
      <c r="AD834" s="43"/>
      <c r="AE834" s="43"/>
      <c r="AF834" s="43"/>
    </row>
    <row r="835" spans="1:32" ht="15">
      <c r="A835" s="43"/>
      <c r="B835" s="43"/>
      <c r="C835" s="43"/>
      <c r="D835" s="43"/>
      <c r="E835" s="43"/>
      <c r="F835" s="43"/>
      <c r="G835" s="43"/>
      <c r="H835" s="203"/>
      <c r="I835" s="43"/>
      <c r="J835" s="43"/>
      <c r="K835" s="43"/>
      <c r="L835" s="43"/>
      <c r="M835" s="44"/>
      <c r="N835" s="43"/>
      <c r="O835" s="43"/>
      <c r="P835" s="43"/>
      <c r="Q835" s="43"/>
      <c r="R835" s="43"/>
      <c r="S835" s="43"/>
      <c r="T835" s="43"/>
      <c r="U835" s="43"/>
      <c r="V835" s="43"/>
      <c r="W835" s="43"/>
      <c r="X835" s="43"/>
      <c r="Y835" s="43"/>
      <c r="Z835" s="43"/>
      <c r="AA835" s="43"/>
      <c r="AB835" s="43"/>
      <c r="AC835" s="43"/>
      <c r="AD835" s="43"/>
      <c r="AE835" s="43"/>
      <c r="AF835" s="43"/>
    </row>
    <row r="836" spans="1:32" ht="15">
      <c r="A836" s="43"/>
      <c r="B836" s="43"/>
      <c r="C836" s="43"/>
      <c r="D836" s="43"/>
      <c r="E836" s="43"/>
      <c r="F836" s="43"/>
      <c r="G836" s="43"/>
      <c r="H836" s="203"/>
      <c r="I836" s="43"/>
      <c r="J836" s="43"/>
      <c r="K836" s="43"/>
      <c r="L836" s="43"/>
      <c r="M836" s="44"/>
      <c r="N836" s="43"/>
      <c r="O836" s="43"/>
      <c r="P836" s="43"/>
      <c r="Q836" s="43"/>
      <c r="R836" s="43"/>
      <c r="S836" s="43"/>
      <c r="T836" s="43"/>
      <c r="U836" s="43"/>
      <c r="V836" s="43"/>
      <c r="W836" s="43"/>
      <c r="X836" s="43"/>
      <c r="Y836" s="43"/>
      <c r="Z836" s="43"/>
      <c r="AA836" s="43"/>
      <c r="AB836" s="43"/>
      <c r="AC836" s="43"/>
      <c r="AD836" s="43"/>
      <c r="AE836" s="43"/>
      <c r="AF836" s="43"/>
    </row>
    <row r="837" spans="1:32" ht="15">
      <c r="A837" s="43"/>
      <c r="B837" s="43"/>
      <c r="C837" s="43"/>
      <c r="D837" s="43"/>
      <c r="E837" s="43"/>
      <c r="F837" s="43"/>
      <c r="G837" s="43"/>
      <c r="H837" s="203"/>
      <c r="I837" s="43"/>
      <c r="J837" s="43"/>
      <c r="K837" s="43"/>
      <c r="L837" s="43"/>
      <c r="M837" s="44"/>
      <c r="N837" s="43"/>
      <c r="O837" s="43"/>
      <c r="P837" s="43"/>
      <c r="Q837" s="43"/>
      <c r="R837" s="43"/>
      <c r="S837" s="43"/>
      <c r="T837" s="43"/>
      <c r="U837" s="43"/>
      <c r="V837" s="43"/>
      <c r="W837" s="43"/>
      <c r="X837" s="43"/>
      <c r="Y837" s="43"/>
      <c r="Z837" s="43"/>
      <c r="AA837" s="43"/>
      <c r="AB837" s="43"/>
      <c r="AC837" s="43"/>
      <c r="AD837" s="43"/>
      <c r="AE837" s="43"/>
      <c r="AF837" s="43"/>
    </row>
    <row r="838" spans="1:32" ht="15">
      <c r="A838" s="43"/>
      <c r="B838" s="43"/>
      <c r="C838" s="43"/>
      <c r="D838" s="43"/>
      <c r="E838" s="43"/>
      <c r="F838" s="43"/>
      <c r="G838" s="43"/>
      <c r="H838" s="203"/>
      <c r="I838" s="43"/>
      <c r="J838" s="43"/>
      <c r="K838" s="43"/>
      <c r="L838" s="43"/>
      <c r="M838" s="44"/>
      <c r="N838" s="43"/>
      <c r="O838" s="43"/>
      <c r="P838" s="43"/>
      <c r="Q838" s="43"/>
      <c r="R838" s="43"/>
      <c r="S838" s="43"/>
      <c r="T838" s="43"/>
      <c r="U838" s="43"/>
      <c r="V838" s="43"/>
      <c r="W838" s="43"/>
      <c r="X838" s="43"/>
      <c r="Y838" s="43"/>
      <c r="Z838" s="43"/>
      <c r="AA838" s="43"/>
      <c r="AB838" s="43"/>
      <c r="AC838" s="43"/>
      <c r="AD838" s="43"/>
      <c r="AE838" s="43"/>
      <c r="AF838" s="43"/>
    </row>
    <row r="839" spans="1:32" ht="15">
      <c r="A839" s="43"/>
      <c r="B839" s="43"/>
      <c r="C839" s="43"/>
      <c r="D839" s="43"/>
      <c r="E839" s="43"/>
      <c r="F839" s="43"/>
      <c r="G839" s="43"/>
      <c r="H839" s="203"/>
      <c r="I839" s="43"/>
      <c r="J839" s="43"/>
      <c r="K839" s="43"/>
      <c r="L839" s="43"/>
      <c r="M839" s="44"/>
      <c r="N839" s="43"/>
      <c r="O839" s="43"/>
      <c r="P839" s="43"/>
      <c r="Q839" s="43"/>
      <c r="R839" s="43"/>
      <c r="S839" s="43"/>
      <c r="T839" s="43"/>
      <c r="U839" s="43"/>
      <c r="V839" s="43"/>
      <c r="W839" s="43"/>
      <c r="X839" s="43"/>
      <c r="Y839" s="43"/>
      <c r="Z839" s="43"/>
      <c r="AA839" s="43"/>
      <c r="AB839" s="43"/>
      <c r="AC839" s="43"/>
      <c r="AD839" s="43"/>
      <c r="AE839" s="43"/>
      <c r="AF839" s="43"/>
    </row>
    <row r="840" spans="1:32" ht="15">
      <c r="A840" s="43"/>
      <c r="B840" s="43"/>
      <c r="C840" s="43"/>
      <c r="D840" s="43"/>
      <c r="E840" s="43"/>
      <c r="F840" s="43"/>
      <c r="G840" s="43"/>
      <c r="H840" s="203"/>
      <c r="I840" s="43"/>
      <c r="J840" s="43"/>
      <c r="K840" s="43"/>
      <c r="L840" s="43"/>
      <c r="M840" s="44"/>
      <c r="N840" s="43"/>
      <c r="O840" s="43"/>
      <c r="P840" s="43"/>
      <c r="Q840" s="43"/>
      <c r="R840" s="43"/>
      <c r="S840" s="43"/>
      <c r="T840" s="43"/>
      <c r="U840" s="43"/>
      <c r="V840" s="43"/>
      <c r="W840" s="43"/>
      <c r="X840" s="43"/>
      <c r="Y840" s="43"/>
      <c r="Z840" s="43"/>
      <c r="AA840" s="43"/>
      <c r="AB840" s="43"/>
      <c r="AC840" s="43"/>
      <c r="AD840" s="43"/>
      <c r="AE840" s="43"/>
      <c r="AF840" s="43"/>
    </row>
    <row r="841" spans="1:32" ht="15">
      <c r="A841" s="43"/>
      <c r="B841" s="43"/>
      <c r="C841" s="43"/>
      <c r="D841" s="43"/>
      <c r="E841" s="43"/>
      <c r="F841" s="43"/>
      <c r="G841" s="43"/>
      <c r="H841" s="203"/>
      <c r="I841" s="43"/>
      <c r="J841" s="43"/>
      <c r="K841" s="43"/>
      <c r="L841" s="43"/>
      <c r="M841" s="44"/>
      <c r="N841" s="43"/>
      <c r="O841" s="43"/>
      <c r="P841" s="43"/>
      <c r="Q841" s="43"/>
      <c r="R841" s="43"/>
      <c r="S841" s="43"/>
      <c r="T841" s="43"/>
      <c r="U841" s="43"/>
      <c r="V841" s="43"/>
      <c r="W841" s="43"/>
      <c r="X841" s="43"/>
      <c r="Y841" s="43"/>
      <c r="Z841" s="43"/>
      <c r="AA841" s="43"/>
      <c r="AB841" s="43"/>
      <c r="AC841" s="43"/>
      <c r="AD841" s="43"/>
      <c r="AE841" s="43"/>
      <c r="AF841" s="43"/>
    </row>
    <row r="842" spans="1:32" ht="15">
      <c r="A842" s="43"/>
      <c r="B842" s="43"/>
      <c r="C842" s="43"/>
      <c r="D842" s="43"/>
      <c r="E842" s="43"/>
      <c r="F842" s="43"/>
      <c r="G842" s="43"/>
      <c r="H842" s="203"/>
      <c r="I842" s="43"/>
      <c r="J842" s="43"/>
      <c r="K842" s="43"/>
      <c r="L842" s="43"/>
      <c r="M842" s="44"/>
      <c r="N842" s="43"/>
      <c r="O842" s="43"/>
      <c r="P842" s="43"/>
      <c r="Q842" s="43"/>
      <c r="R842" s="43"/>
      <c r="S842" s="43"/>
      <c r="T842" s="43"/>
      <c r="U842" s="43"/>
      <c r="V842" s="43"/>
      <c r="W842" s="43"/>
      <c r="X842" s="43"/>
      <c r="Y842" s="43"/>
      <c r="Z842" s="43"/>
      <c r="AA842" s="43"/>
      <c r="AB842" s="43"/>
      <c r="AC842" s="43"/>
      <c r="AD842" s="43"/>
      <c r="AE842" s="43"/>
      <c r="AF842" s="43"/>
    </row>
    <row r="843" spans="1:32" ht="15">
      <c r="A843" s="43"/>
      <c r="B843" s="43"/>
      <c r="C843" s="43"/>
      <c r="D843" s="43"/>
      <c r="E843" s="43"/>
      <c r="F843" s="43"/>
      <c r="G843" s="43"/>
      <c r="H843" s="203"/>
      <c r="I843" s="43"/>
      <c r="J843" s="43"/>
      <c r="K843" s="43"/>
      <c r="L843" s="43"/>
      <c r="M843" s="44"/>
      <c r="N843" s="43"/>
      <c r="O843" s="43"/>
      <c r="P843" s="43"/>
      <c r="Q843" s="43"/>
      <c r="R843" s="43"/>
      <c r="S843" s="43"/>
      <c r="T843" s="43"/>
      <c r="U843" s="43"/>
      <c r="V843" s="43"/>
      <c r="W843" s="43"/>
      <c r="X843" s="43"/>
      <c r="Y843" s="43"/>
      <c r="Z843" s="43"/>
      <c r="AA843" s="43"/>
      <c r="AB843" s="43"/>
      <c r="AC843" s="43"/>
      <c r="AD843" s="43"/>
      <c r="AE843" s="43"/>
      <c r="AF843" s="43"/>
    </row>
    <row r="844" spans="1:32" ht="15">
      <c r="A844" s="43"/>
      <c r="B844" s="43"/>
      <c r="C844" s="43"/>
      <c r="D844" s="43"/>
      <c r="E844" s="43"/>
      <c r="F844" s="43"/>
      <c r="G844" s="43"/>
      <c r="H844" s="203"/>
      <c r="I844" s="43"/>
      <c r="J844" s="43"/>
      <c r="K844" s="43"/>
      <c r="L844" s="43"/>
      <c r="M844" s="44"/>
      <c r="N844" s="43"/>
      <c r="O844" s="43"/>
      <c r="P844" s="43"/>
      <c r="Q844" s="43"/>
      <c r="R844" s="43"/>
      <c r="S844" s="43"/>
      <c r="T844" s="43"/>
      <c r="U844" s="43"/>
      <c r="V844" s="43"/>
      <c r="W844" s="43"/>
      <c r="X844" s="43"/>
      <c r="Y844" s="43"/>
      <c r="Z844" s="43"/>
      <c r="AA844" s="43"/>
      <c r="AB844" s="43"/>
      <c r="AC844" s="43"/>
      <c r="AD844" s="43"/>
      <c r="AE844" s="43"/>
      <c r="AF844" s="43"/>
    </row>
    <row r="845" spans="1:32" ht="15">
      <c r="A845" s="43"/>
      <c r="B845" s="43"/>
      <c r="C845" s="43"/>
      <c r="D845" s="43"/>
      <c r="E845" s="43"/>
      <c r="F845" s="43"/>
      <c r="G845" s="43"/>
      <c r="H845" s="203"/>
      <c r="I845" s="43"/>
      <c r="J845" s="43"/>
      <c r="K845" s="43"/>
      <c r="L845" s="43"/>
      <c r="M845" s="44"/>
      <c r="N845" s="43"/>
      <c r="O845" s="43"/>
      <c r="P845" s="43"/>
      <c r="Q845" s="43"/>
      <c r="R845" s="43"/>
      <c r="S845" s="43"/>
      <c r="T845" s="43"/>
      <c r="U845" s="43"/>
      <c r="V845" s="43"/>
      <c r="W845" s="43"/>
      <c r="X845" s="43"/>
      <c r="Y845" s="43"/>
      <c r="Z845" s="43"/>
      <c r="AA845" s="43"/>
      <c r="AB845" s="43"/>
      <c r="AC845" s="43"/>
      <c r="AD845" s="43"/>
      <c r="AE845" s="43"/>
      <c r="AF845" s="43"/>
    </row>
    <row r="846" spans="1:32" ht="15">
      <c r="A846" s="43"/>
      <c r="B846" s="43"/>
      <c r="C846" s="43"/>
      <c r="D846" s="43"/>
      <c r="E846" s="43"/>
      <c r="F846" s="43"/>
      <c r="G846" s="43"/>
      <c r="H846" s="203"/>
      <c r="I846" s="43"/>
      <c r="J846" s="43"/>
      <c r="K846" s="43"/>
      <c r="L846" s="43"/>
      <c r="M846" s="44"/>
      <c r="N846" s="43"/>
      <c r="O846" s="43"/>
      <c r="P846" s="43"/>
      <c r="Q846" s="43"/>
      <c r="R846" s="43"/>
      <c r="S846" s="43"/>
      <c r="T846" s="43"/>
      <c r="U846" s="43"/>
      <c r="V846" s="43"/>
      <c r="W846" s="43"/>
      <c r="X846" s="43"/>
      <c r="Y846" s="43"/>
      <c r="Z846" s="43"/>
      <c r="AA846" s="43"/>
      <c r="AB846" s="43"/>
      <c r="AC846" s="43"/>
      <c r="AD846" s="43"/>
      <c r="AE846" s="43"/>
      <c r="AF846" s="43"/>
    </row>
    <row r="847" spans="1:32" ht="15">
      <c r="A847" s="43"/>
      <c r="B847" s="43"/>
      <c r="C847" s="43"/>
      <c r="D847" s="43"/>
      <c r="E847" s="43"/>
      <c r="F847" s="43"/>
      <c r="G847" s="43"/>
      <c r="H847" s="203"/>
      <c r="I847" s="43"/>
      <c r="J847" s="43"/>
      <c r="K847" s="43"/>
      <c r="L847" s="43"/>
      <c r="M847" s="44"/>
      <c r="N847" s="43"/>
      <c r="O847" s="43"/>
      <c r="P847" s="43"/>
      <c r="Q847" s="43"/>
      <c r="R847" s="43"/>
      <c r="S847" s="43"/>
      <c r="T847" s="43"/>
      <c r="U847" s="43"/>
      <c r="V847" s="43"/>
      <c r="W847" s="43"/>
      <c r="X847" s="43"/>
      <c r="Y847" s="43"/>
      <c r="Z847" s="43"/>
      <c r="AA847" s="43"/>
      <c r="AB847" s="43"/>
      <c r="AC847" s="43"/>
      <c r="AD847" s="43"/>
      <c r="AE847" s="43"/>
      <c r="AF847" s="43"/>
    </row>
    <row r="848" spans="1:32" ht="15">
      <c r="A848" s="43"/>
      <c r="B848" s="43"/>
      <c r="C848" s="43"/>
      <c r="D848" s="43"/>
      <c r="E848" s="43"/>
      <c r="F848" s="43"/>
      <c r="G848" s="43"/>
      <c r="H848" s="203"/>
      <c r="I848" s="43"/>
      <c r="J848" s="43"/>
      <c r="K848" s="43"/>
      <c r="L848" s="43"/>
      <c r="M848" s="44"/>
      <c r="N848" s="43"/>
      <c r="O848" s="43"/>
      <c r="P848" s="43"/>
      <c r="Q848" s="43"/>
      <c r="R848" s="43"/>
      <c r="S848" s="43"/>
      <c r="T848" s="43"/>
      <c r="U848" s="43"/>
      <c r="V848" s="43"/>
      <c r="W848" s="43"/>
      <c r="X848" s="43"/>
      <c r="Y848" s="43"/>
      <c r="Z848" s="43"/>
      <c r="AA848" s="43"/>
      <c r="AB848" s="43"/>
      <c r="AC848" s="43"/>
      <c r="AD848" s="43"/>
      <c r="AE848" s="43"/>
      <c r="AF848" s="43"/>
    </row>
    <row r="849" spans="1:32" ht="15">
      <c r="A849" s="43"/>
      <c r="B849" s="43"/>
      <c r="C849" s="43"/>
      <c r="D849" s="43"/>
      <c r="E849" s="43"/>
      <c r="F849" s="43"/>
      <c r="G849" s="43"/>
      <c r="H849" s="203"/>
      <c r="I849" s="43"/>
      <c r="J849" s="43"/>
      <c r="K849" s="43"/>
      <c r="L849" s="43"/>
      <c r="M849" s="44"/>
      <c r="N849" s="43"/>
      <c r="O849" s="43"/>
      <c r="P849" s="43"/>
      <c r="Q849" s="43"/>
      <c r="R849" s="43"/>
      <c r="S849" s="43"/>
      <c r="T849" s="43"/>
      <c r="U849" s="43"/>
      <c r="V849" s="43"/>
      <c r="W849" s="43"/>
      <c r="X849" s="43"/>
      <c r="Y849" s="43"/>
      <c r="Z849" s="43"/>
      <c r="AA849" s="43"/>
      <c r="AB849" s="43"/>
      <c r="AC849" s="43"/>
      <c r="AD849" s="43"/>
      <c r="AE849" s="43"/>
      <c r="AF849" s="43"/>
    </row>
    <row r="850" spans="1:32" ht="15">
      <c r="A850" s="43"/>
      <c r="B850" s="43"/>
      <c r="C850" s="43"/>
      <c r="D850" s="43"/>
      <c r="E850" s="43"/>
      <c r="F850" s="43"/>
      <c r="G850" s="43"/>
      <c r="H850" s="203"/>
      <c r="I850" s="43"/>
      <c r="J850" s="43"/>
      <c r="K850" s="43"/>
      <c r="L850" s="43"/>
      <c r="M850" s="44"/>
      <c r="N850" s="43"/>
      <c r="O850" s="43"/>
      <c r="P850" s="43"/>
      <c r="Q850" s="43"/>
      <c r="R850" s="43"/>
      <c r="S850" s="43"/>
      <c r="T850" s="43"/>
      <c r="U850" s="43"/>
      <c r="V850" s="43"/>
      <c r="W850" s="43"/>
      <c r="X850" s="43"/>
      <c r="Y850" s="43"/>
      <c r="Z850" s="43"/>
      <c r="AA850" s="43"/>
      <c r="AB850" s="43"/>
      <c r="AC850" s="43"/>
      <c r="AD850" s="43"/>
      <c r="AE850" s="43"/>
      <c r="AF850" s="43"/>
    </row>
    <row r="851" spans="1:32" ht="15">
      <c r="A851" s="43"/>
      <c r="B851" s="43"/>
      <c r="C851" s="43"/>
      <c r="D851" s="43"/>
      <c r="E851" s="43"/>
      <c r="F851" s="43"/>
      <c r="G851" s="43"/>
      <c r="H851" s="203"/>
      <c r="I851" s="43"/>
      <c r="J851" s="43"/>
      <c r="K851" s="43"/>
      <c r="L851" s="43"/>
      <c r="M851" s="44"/>
      <c r="N851" s="43"/>
      <c r="O851" s="43"/>
      <c r="P851" s="43"/>
      <c r="Q851" s="43"/>
      <c r="R851" s="43"/>
      <c r="S851" s="43"/>
      <c r="T851" s="43"/>
      <c r="U851" s="43"/>
      <c r="V851" s="43"/>
      <c r="W851" s="43"/>
      <c r="X851" s="43"/>
      <c r="Y851" s="43"/>
      <c r="Z851" s="43"/>
      <c r="AA851" s="43"/>
      <c r="AB851" s="43"/>
      <c r="AC851" s="43"/>
      <c r="AD851" s="43"/>
      <c r="AE851" s="43"/>
      <c r="AF851" s="43"/>
    </row>
    <row r="852" spans="1:32" ht="15">
      <c r="A852" s="43"/>
      <c r="B852" s="43"/>
      <c r="C852" s="43"/>
      <c r="D852" s="43"/>
      <c r="E852" s="43"/>
      <c r="F852" s="43"/>
      <c r="G852" s="43"/>
      <c r="H852" s="203"/>
      <c r="I852" s="43"/>
      <c r="J852" s="43"/>
      <c r="K852" s="43"/>
      <c r="L852" s="43"/>
      <c r="M852" s="44"/>
      <c r="N852" s="43"/>
      <c r="O852" s="43"/>
      <c r="P852" s="43"/>
      <c r="Q852" s="43"/>
      <c r="R852" s="43"/>
      <c r="S852" s="43"/>
      <c r="T852" s="43"/>
      <c r="U852" s="43"/>
      <c r="V852" s="43"/>
      <c r="W852" s="43"/>
      <c r="X852" s="43"/>
      <c r="Y852" s="43"/>
      <c r="Z852" s="43"/>
      <c r="AA852" s="43"/>
      <c r="AB852" s="43"/>
      <c r="AC852" s="43"/>
      <c r="AD852" s="43"/>
      <c r="AE852" s="43"/>
      <c r="AF852" s="43"/>
    </row>
    <row r="853" spans="1:32" ht="15">
      <c r="A853" s="43"/>
      <c r="B853" s="43"/>
      <c r="C853" s="43"/>
      <c r="D853" s="43"/>
      <c r="E853" s="43"/>
      <c r="F853" s="43"/>
      <c r="G853" s="43"/>
      <c r="H853" s="203"/>
      <c r="I853" s="43"/>
      <c r="J853" s="43"/>
      <c r="K853" s="43"/>
      <c r="L853" s="43"/>
      <c r="M853" s="44"/>
      <c r="N853" s="43"/>
      <c r="O853" s="43"/>
      <c r="P853" s="43"/>
      <c r="Q853" s="43"/>
      <c r="R853" s="43"/>
      <c r="S853" s="43"/>
      <c r="T853" s="43"/>
      <c r="U853" s="43"/>
      <c r="V853" s="43"/>
      <c r="W853" s="43"/>
      <c r="X853" s="43"/>
      <c r="Y853" s="43"/>
      <c r="Z853" s="43"/>
      <c r="AA853" s="43"/>
      <c r="AB853" s="43"/>
      <c r="AC853" s="43"/>
      <c r="AD853" s="43"/>
      <c r="AE853" s="43"/>
      <c r="AF853" s="43"/>
    </row>
    <row r="854" spans="1:32" ht="15">
      <c r="A854" s="43"/>
      <c r="B854" s="43"/>
      <c r="C854" s="43"/>
      <c r="D854" s="43"/>
      <c r="E854" s="43"/>
      <c r="F854" s="43"/>
      <c r="G854" s="43"/>
      <c r="H854" s="203"/>
      <c r="I854" s="43"/>
      <c r="J854" s="43"/>
      <c r="K854" s="43"/>
      <c r="L854" s="43"/>
      <c r="M854" s="44"/>
      <c r="N854" s="43"/>
      <c r="O854" s="43"/>
      <c r="P854" s="43"/>
      <c r="Q854" s="43"/>
      <c r="R854" s="43"/>
      <c r="S854" s="43"/>
      <c r="T854" s="43"/>
      <c r="U854" s="43"/>
      <c r="V854" s="43"/>
      <c r="W854" s="43"/>
      <c r="X854" s="43"/>
      <c r="Y854" s="43"/>
      <c r="Z854" s="43"/>
      <c r="AA854" s="43"/>
      <c r="AB854" s="43"/>
      <c r="AC854" s="43"/>
      <c r="AD854" s="43"/>
      <c r="AE854" s="43"/>
      <c r="AF854" s="43"/>
    </row>
    <row r="855" spans="1:32" ht="15">
      <c r="A855" s="43"/>
      <c r="B855" s="43"/>
      <c r="C855" s="43"/>
      <c r="D855" s="43"/>
      <c r="E855" s="43"/>
      <c r="F855" s="43"/>
      <c r="G855" s="43"/>
      <c r="H855" s="203"/>
      <c r="I855" s="43"/>
      <c r="J855" s="43"/>
      <c r="K855" s="43"/>
      <c r="L855" s="43"/>
      <c r="M855" s="44"/>
      <c r="N855" s="43"/>
      <c r="O855" s="43"/>
      <c r="P855" s="43"/>
      <c r="Q855" s="43"/>
      <c r="R855" s="43"/>
      <c r="S855" s="43"/>
      <c r="T855" s="43"/>
      <c r="U855" s="43"/>
      <c r="V855" s="43"/>
      <c r="W855" s="43"/>
      <c r="X855" s="43"/>
      <c r="Y855" s="43"/>
      <c r="Z855" s="43"/>
      <c r="AA855" s="43"/>
      <c r="AB855" s="43"/>
      <c r="AC855" s="43"/>
      <c r="AD855" s="43"/>
      <c r="AE855" s="43"/>
      <c r="AF855" s="43"/>
    </row>
    <row r="856" spans="1:32" ht="15">
      <c r="A856" s="43"/>
      <c r="B856" s="43"/>
      <c r="C856" s="43"/>
      <c r="D856" s="43"/>
      <c r="E856" s="43"/>
      <c r="F856" s="43"/>
      <c r="G856" s="43"/>
      <c r="H856" s="203"/>
      <c r="I856" s="43"/>
      <c r="J856" s="43"/>
      <c r="K856" s="43"/>
      <c r="L856" s="43"/>
      <c r="M856" s="44"/>
      <c r="N856" s="43"/>
      <c r="O856" s="43"/>
      <c r="P856" s="43"/>
      <c r="Q856" s="43"/>
      <c r="R856" s="43"/>
      <c r="S856" s="43"/>
      <c r="T856" s="43"/>
      <c r="U856" s="43"/>
      <c r="V856" s="43"/>
      <c r="W856" s="43"/>
      <c r="X856" s="43"/>
      <c r="Y856" s="43"/>
      <c r="Z856" s="43"/>
      <c r="AA856" s="43"/>
      <c r="AB856" s="43"/>
      <c r="AC856" s="43"/>
      <c r="AD856" s="43"/>
      <c r="AE856" s="43"/>
      <c r="AF856" s="43"/>
    </row>
    <row r="857" spans="1:32" ht="15">
      <c r="A857" s="43"/>
      <c r="B857" s="43"/>
      <c r="C857" s="43"/>
      <c r="D857" s="43"/>
      <c r="E857" s="43"/>
      <c r="F857" s="43"/>
      <c r="G857" s="43"/>
      <c r="H857" s="203"/>
      <c r="I857" s="43"/>
      <c r="J857" s="43"/>
      <c r="K857" s="43"/>
      <c r="L857" s="43"/>
      <c r="M857" s="44"/>
      <c r="N857" s="43"/>
      <c r="O857" s="43"/>
      <c r="P857" s="43"/>
      <c r="Q857" s="43"/>
      <c r="R857" s="43"/>
      <c r="S857" s="43"/>
      <c r="T857" s="43"/>
      <c r="U857" s="43"/>
      <c r="V857" s="43"/>
      <c r="W857" s="43"/>
      <c r="X857" s="43"/>
      <c r="Y857" s="43"/>
      <c r="Z857" s="43"/>
      <c r="AA857" s="43"/>
      <c r="AB857" s="43"/>
      <c r="AC857" s="43"/>
      <c r="AD857" s="43"/>
      <c r="AE857" s="43"/>
      <c r="AF857" s="43"/>
    </row>
    <row r="858" spans="1:32" ht="15">
      <c r="A858" s="43"/>
      <c r="B858" s="43"/>
      <c r="C858" s="43"/>
      <c r="D858" s="43"/>
      <c r="E858" s="43"/>
      <c r="F858" s="43"/>
      <c r="G858" s="43"/>
      <c r="H858" s="203"/>
      <c r="I858" s="43"/>
      <c r="J858" s="43"/>
      <c r="K858" s="43"/>
      <c r="L858" s="43"/>
      <c r="M858" s="44"/>
      <c r="N858" s="43"/>
      <c r="O858" s="43"/>
      <c r="P858" s="43"/>
      <c r="Q858" s="43"/>
      <c r="R858" s="43"/>
      <c r="S858" s="43"/>
      <c r="T858" s="43"/>
      <c r="U858" s="43"/>
      <c r="V858" s="43"/>
      <c r="W858" s="43"/>
      <c r="X858" s="43"/>
      <c r="Y858" s="43"/>
      <c r="Z858" s="43"/>
      <c r="AA858" s="43"/>
      <c r="AB858" s="43"/>
      <c r="AC858" s="43"/>
      <c r="AD858" s="43"/>
      <c r="AE858" s="43"/>
      <c r="AF858" s="43"/>
    </row>
    <row r="859" spans="1:32" ht="15">
      <c r="A859" s="43"/>
      <c r="B859" s="43"/>
      <c r="C859" s="43"/>
      <c r="D859" s="43"/>
      <c r="E859" s="43"/>
      <c r="F859" s="43"/>
      <c r="G859" s="43"/>
      <c r="H859" s="203"/>
      <c r="I859" s="43"/>
      <c r="J859" s="43"/>
      <c r="K859" s="43"/>
      <c r="L859" s="43"/>
      <c r="M859" s="44"/>
      <c r="N859" s="43"/>
      <c r="O859" s="43"/>
      <c r="P859" s="43"/>
      <c r="Q859" s="43"/>
      <c r="R859" s="43"/>
      <c r="S859" s="43"/>
      <c r="T859" s="43"/>
      <c r="U859" s="43"/>
      <c r="V859" s="43"/>
      <c r="W859" s="43"/>
      <c r="X859" s="43"/>
      <c r="Y859" s="43"/>
      <c r="Z859" s="43"/>
      <c r="AA859" s="43"/>
      <c r="AB859" s="43"/>
      <c r="AC859" s="43"/>
      <c r="AD859" s="43"/>
      <c r="AE859" s="43"/>
      <c r="AF859" s="43"/>
    </row>
    <row r="860" spans="1:32" ht="15">
      <c r="A860" s="43"/>
      <c r="B860" s="43"/>
      <c r="C860" s="43"/>
      <c r="D860" s="43"/>
      <c r="E860" s="43"/>
      <c r="F860" s="43"/>
      <c r="G860" s="43"/>
      <c r="H860" s="203"/>
      <c r="I860" s="43"/>
      <c r="J860" s="43"/>
      <c r="K860" s="43"/>
      <c r="L860" s="43"/>
      <c r="M860" s="44"/>
      <c r="N860" s="43"/>
      <c r="O860" s="43"/>
      <c r="P860" s="43"/>
      <c r="Q860" s="43"/>
      <c r="R860" s="43"/>
      <c r="S860" s="43"/>
      <c r="T860" s="43"/>
      <c r="U860" s="43"/>
      <c r="V860" s="43"/>
      <c r="W860" s="43"/>
      <c r="X860" s="43"/>
      <c r="Y860" s="43"/>
      <c r="Z860" s="43"/>
      <c r="AA860" s="43"/>
      <c r="AB860" s="43"/>
      <c r="AC860" s="43"/>
      <c r="AD860" s="43"/>
      <c r="AE860" s="43"/>
      <c r="AF860" s="43"/>
    </row>
    <row r="861" spans="1:32" ht="15">
      <c r="A861" s="43"/>
      <c r="B861" s="43"/>
      <c r="C861" s="43"/>
      <c r="D861" s="43"/>
      <c r="E861" s="43"/>
      <c r="F861" s="43"/>
      <c r="G861" s="43"/>
      <c r="H861" s="203"/>
      <c r="I861" s="43"/>
      <c r="J861" s="43"/>
      <c r="K861" s="43"/>
      <c r="L861" s="43"/>
      <c r="M861" s="44"/>
      <c r="N861" s="43"/>
      <c r="O861" s="43"/>
      <c r="P861" s="43"/>
      <c r="Q861" s="43"/>
      <c r="R861" s="43"/>
      <c r="S861" s="43"/>
      <c r="T861" s="43"/>
      <c r="U861" s="43"/>
      <c r="V861" s="43"/>
      <c r="W861" s="43"/>
      <c r="X861" s="43"/>
      <c r="Y861" s="43"/>
      <c r="Z861" s="43"/>
      <c r="AA861" s="43"/>
      <c r="AB861" s="43"/>
      <c r="AC861" s="43"/>
      <c r="AD861" s="43"/>
      <c r="AE861" s="43"/>
      <c r="AF861" s="43"/>
    </row>
    <row r="862" spans="1:32" ht="15">
      <c r="A862" s="43"/>
      <c r="B862" s="43"/>
      <c r="C862" s="43"/>
      <c r="D862" s="43"/>
      <c r="E862" s="43"/>
      <c r="F862" s="43"/>
      <c r="G862" s="43"/>
      <c r="H862" s="203"/>
      <c r="I862" s="43"/>
      <c r="J862" s="43"/>
      <c r="K862" s="43"/>
      <c r="L862" s="43"/>
      <c r="M862" s="44"/>
      <c r="N862" s="43"/>
      <c r="O862" s="43"/>
      <c r="P862" s="43"/>
      <c r="Q862" s="43"/>
      <c r="R862" s="43"/>
      <c r="S862" s="43"/>
      <c r="T862" s="43"/>
      <c r="U862" s="43"/>
      <c r="V862" s="43"/>
      <c r="W862" s="43"/>
      <c r="X862" s="43"/>
      <c r="Y862" s="43"/>
      <c r="Z862" s="43"/>
      <c r="AA862" s="43"/>
      <c r="AB862" s="43"/>
      <c r="AC862" s="43"/>
      <c r="AD862" s="43"/>
      <c r="AE862" s="43"/>
      <c r="AF862" s="43"/>
    </row>
    <row r="863" spans="1:32" ht="15">
      <c r="A863" s="43"/>
      <c r="B863" s="43"/>
      <c r="C863" s="43"/>
      <c r="D863" s="43"/>
      <c r="E863" s="43"/>
      <c r="F863" s="43"/>
      <c r="G863" s="43"/>
      <c r="H863" s="203"/>
      <c r="I863" s="43"/>
      <c r="J863" s="43"/>
      <c r="K863" s="43"/>
      <c r="L863" s="43"/>
      <c r="M863" s="44"/>
      <c r="N863" s="43"/>
      <c r="O863" s="43"/>
      <c r="P863" s="43"/>
      <c r="Q863" s="43"/>
      <c r="R863" s="43"/>
      <c r="S863" s="43"/>
      <c r="T863" s="43"/>
      <c r="U863" s="43"/>
      <c r="V863" s="43"/>
      <c r="W863" s="43"/>
      <c r="X863" s="43"/>
      <c r="Y863" s="43"/>
      <c r="Z863" s="43"/>
      <c r="AA863" s="43"/>
      <c r="AB863" s="43"/>
      <c r="AC863" s="43"/>
      <c r="AD863" s="43"/>
      <c r="AE863" s="43"/>
      <c r="AF863" s="43"/>
    </row>
    <row r="864" spans="1:32" ht="15">
      <c r="A864" s="43"/>
      <c r="B864" s="43"/>
      <c r="C864" s="43"/>
      <c r="D864" s="43"/>
      <c r="E864" s="43"/>
      <c r="F864" s="43"/>
      <c r="G864" s="43"/>
      <c r="H864" s="203"/>
      <c r="I864" s="43"/>
      <c r="J864" s="43"/>
      <c r="K864" s="43"/>
      <c r="L864" s="43"/>
      <c r="M864" s="44"/>
      <c r="N864" s="43"/>
      <c r="O864" s="43"/>
      <c r="P864" s="43"/>
      <c r="Q864" s="43"/>
      <c r="R864" s="43"/>
      <c r="S864" s="43"/>
      <c r="T864" s="43"/>
      <c r="U864" s="43"/>
      <c r="V864" s="43"/>
      <c r="W864" s="43"/>
      <c r="X864" s="43"/>
      <c r="Y864" s="43"/>
      <c r="Z864" s="43"/>
      <c r="AA864" s="43"/>
      <c r="AB864" s="43"/>
      <c r="AC864" s="43"/>
      <c r="AD864" s="43"/>
      <c r="AE864" s="43"/>
      <c r="AF864" s="43"/>
    </row>
    <row r="865" spans="1:32" ht="15">
      <c r="A865" s="43"/>
      <c r="B865" s="43"/>
      <c r="C865" s="43"/>
      <c r="D865" s="43"/>
      <c r="E865" s="43"/>
      <c r="F865" s="43"/>
      <c r="G865" s="43"/>
      <c r="H865" s="203"/>
      <c r="I865" s="43"/>
      <c r="J865" s="43"/>
      <c r="K865" s="43"/>
      <c r="L865" s="43"/>
      <c r="M865" s="44"/>
      <c r="N865" s="43"/>
      <c r="O865" s="43"/>
      <c r="P865" s="43"/>
      <c r="Q865" s="43"/>
      <c r="R865" s="43"/>
      <c r="S865" s="43"/>
      <c r="T865" s="43"/>
      <c r="U865" s="43"/>
      <c r="V865" s="43"/>
      <c r="W865" s="43"/>
      <c r="X865" s="43"/>
      <c r="Y865" s="43"/>
      <c r="Z865" s="43"/>
      <c r="AA865" s="43"/>
      <c r="AB865" s="43"/>
      <c r="AC865" s="43"/>
      <c r="AD865" s="43"/>
      <c r="AE865" s="43"/>
      <c r="AF865" s="43"/>
    </row>
    <row r="866" spans="1:32" ht="15">
      <c r="A866" s="43"/>
      <c r="B866" s="43"/>
      <c r="C866" s="43"/>
      <c r="D866" s="43"/>
      <c r="E866" s="43"/>
      <c r="F866" s="43"/>
      <c r="G866" s="43"/>
      <c r="H866" s="203"/>
      <c r="I866" s="43"/>
      <c r="J866" s="43"/>
      <c r="K866" s="43"/>
      <c r="L866" s="43"/>
      <c r="M866" s="44"/>
      <c r="N866" s="43"/>
      <c r="O866" s="43"/>
      <c r="P866" s="43"/>
      <c r="Q866" s="43"/>
      <c r="R866" s="43"/>
      <c r="S866" s="43"/>
      <c r="T866" s="43"/>
      <c r="U866" s="43"/>
      <c r="V866" s="43"/>
      <c r="W866" s="43"/>
      <c r="X866" s="43"/>
      <c r="Y866" s="43"/>
      <c r="Z866" s="43"/>
      <c r="AA866" s="43"/>
      <c r="AB866" s="43"/>
      <c r="AC866" s="43"/>
      <c r="AD866" s="43"/>
      <c r="AE866" s="43"/>
      <c r="AF866" s="43"/>
    </row>
    <row r="867" spans="1:32" ht="15">
      <c r="A867" s="43"/>
      <c r="B867" s="43"/>
      <c r="C867" s="43"/>
      <c r="D867" s="43"/>
      <c r="E867" s="43"/>
      <c r="F867" s="43"/>
      <c r="G867" s="43"/>
      <c r="H867" s="203"/>
      <c r="I867" s="43"/>
      <c r="J867" s="43"/>
      <c r="K867" s="43"/>
      <c r="L867" s="43"/>
      <c r="M867" s="44"/>
      <c r="N867" s="43"/>
      <c r="O867" s="43"/>
      <c r="P867" s="43"/>
      <c r="Q867" s="43"/>
      <c r="R867" s="43"/>
      <c r="S867" s="43"/>
      <c r="T867" s="43"/>
      <c r="U867" s="43"/>
      <c r="V867" s="43"/>
      <c r="W867" s="43"/>
      <c r="X867" s="43"/>
      <c r="Y867" s="43"/>
      <c r="Z867" s="43"/>
      <c r="AA867" s="43"/>
      <c r="AB867" s="43"/>
      <c r="AC867" s="43"/>
      <c r="AD867" s="43"/>
      <c r="AE867" s="43"/>
      <c r="AF867" s="43"/>
    </row>
    <row r="868" spans="1:32" ht="15">
      <c r="A868" s="43"/>
      <c r="B868" s="43"/>
      <c r="C868" s="43"/>
      <c r="D868" s="43"/>
      <c r="E868" s="43"/>
      <c r="F868" s="43"/>
      <c r="G868" s="43"/>
      <c r="H868" s="203"/>
      <c r="I868" s="43"/>
      <c r="J868" s="43"/>
      <c r="K868" s="43"/>
      <c r="L868" s="43"/>
      <c r="M868" s="44"/>
      <c r="N868" s="43"/>
      <c r="O868" s="43"/>
      <c r="P868" s="43"/>
      <c r="Q868" s="43"/>
      <c r="R868" s="43"/>
      <c r="S868" s="43"/>
      <c r="T868" s="43"/>
      <c r="U868" s="43"/>
      <c r="V868" s="43"/>
      <c r="W868" s="43"/>
      <c r="X868" s="43"/>
      <c r="Y868" s="43"/>
      <c r="Z868" s="43"/>
      <c r="AA868" s="43"/>
      <c r="AB868" s="43"/>
      <c r="AC868" s="43"/>
      <c r="AD868" s="43"/>
      <c r="AE868" s="43"/>
      <c r="AF868" s="43"/>
    </row>
    <row r="869" spans="1:32" ht="15">
      <c r="A869" s="43"/>
      <c r="B869" s="43"/>
      <c r="C869" s="43"/>
      <c r="D869" s="43"/>
      <c r="E869" s="43"/>
      <c r="F869" s="43"/>
      <c r="G869" s="43"/>
      <c r="H869" s="203"/>
      <c r="I869" s="43"/>
      <c r="J869" s="43"/>
      <c r="K869" s="43"/>
      <c r="L869" s="43"/>
      <c r="M869" s="44"/>
      <c r="N869" s="43"/>
      <c r="O869" s="43"/>
      <c r="P869" s="43"/>
      <c r="Q869" s="43"/>
      <c r="R869" s="43"/>
      <c r="S869" s="43"/>
      <c r="T869" s="43"/>
      <c r="U869" s="43"/>
      <c r="V869" s="43"/>
      <c r="W869" s="43"/>
      <c r="X869" s="43"/>
      <c r="Y869" s="43"/>
      <c r="Z869" s="43"/>
      <c r="AA869" s="43"/>
      <c r="AB869" s="43"/>
      <c r="AC869" s="43"/>
      <c r="AD869" s="43"/>
      <c r="AE869" s="43"/>
      <c r="AF869" s="43"/>
    </row>
    <row r="870" spans="1:32" ht="15">
      <c r="A870" s="43"/>
      <c r="B870" s="43"/>
      <c r="C870" s="43"/>
      <c r="D870" s="43"/>
      <c r="E870" s="43"/>
      <c r="F870" s="43"/>
      <c r="G870" s="43"/>
      <c r="H870" s="203"/>
      <c r="I870" s="43"/>
      <c r="J870" s="43"/>
      <c r="K870" s="43"/>
      <c r="L870" s="43"/>
      <c r="M870" s="44"/>
      <c r="N870" s="43"/>
      <c r="O870" s="43"/>
      <c r="P870" s="43"/>
      <c r="Q870" s="43"/>
      <c r="R870" s="43"/>
      <c r="S870" s="43"/>
      <c r="T870" s="43"/>
      <c r="U870" s="43"/>
      <c r="V870" s="43"/>
      <c r="W870" s="43"/>
      <c r="X870" s="43"/>
      <c r="Y870" s="43"/>
      <c r="Z870" s="43"/>
      <c r="AA870" s="43"/>
      <c r="AB870" s="43"/>
      <c r="AC870" s="43"/>
      <c r="AD870" s="43"/>
      <c r="AE870" s="43"/>
      <c r="AF870" s="43"/>
    </row>
    <row r="871" spans="1:32" ht="15">
      <c r="A871" s="43"/>
      <c r="B871" s="43"/>
      <c r="C871" s="43"/>
      <c r="D871" s="43"/>
      <c r="E871" s="43"/>
      <c r="F871" s="43"/>
      <c r="G871" s="43"/>
      <c r="H871" s="203"/>
      <c r="I871" s="43"/>
      <c r="J871" s="43"/>
      <c r="K871" s="43"/>
      <c r="L871" s="43"/>
      <c r="M871" s="44"/>
      <c r="N871" s="43"/>
      <c r="O871" s="43"/>
      <c r="P871" s="43"/>
      <c r="Q871" s="43"/>
      <c r="R871" s="43"/>
      <c r="S871" s="43"/>
      <c r="T871" s="43"/>
      <c r="U871" s="43"/>
      <c r="V871" s="43"/>
      <c r="W871" s="43"/>
      <c r="X871" s="43"/>
      <c r="Y871" s="43"/>
      <c r="Z871" s="43"/>
      <c r="AA871" s="43"/>
      <c r="AB871" s="43"/>
      <c r="AC871" s="43"/>
      <c r="AD871" s="43"/>
      <c r="AE871" s="43"/>
      <c r="AF871" s="43"/>
    </row>
    <row r="872" spans="1:32" ht="15">
      <c r="A872" s="43"/>
      <c r="B872" s="43"/>
      <c r="C872" s="43"/>
      <c r="D872" s="43"/>
      <c r="E872" s="43"/>
      <c r="F872" s="43"/>
      <c r="G872" s="43"/>
      <c r="H872" s="203"/>
      <c r="I872" s="43"/>
      <c r="J872" s="43"/>
      <c r="K872" s="43"/>
      <c r="L872" s="43"/>
      <c r="M872" s="44"/>
      <c r="N872" s="43"/>
      <c r="O872" s="43"/>
      <c r="P872" s="43"/>
      <c r="Q872" s="43"/>
      <c r="R872" s="43"/>
      <c r="S872" s="43"/>
      <c r="T872" s="43"/>
      <c r="U872" s="43"/>
      <c r="V872" s="43"/>
      <c r="W872" s="43"/>
      <c r="X872" s="43"/>
      <c r="Y872" s="43"/>
      <c r="Z872" s="43"/>
      <c r="AA872" s="43"/>
      <c r="AB872" s="43"/>
      <c r="AC872" s="43"/>
      <c r="AD872" s="43"/>
      <c r="AE872" s="43"/>
      <c r="AF872" s="43"/>
    </row>
    <row r="873" spans="1:32" ht="15">
      <c r="A873" s="43"/>
      <c r="B873" s="43"/>
      <c r="C873" s="43"/>
      <c r="D873" s="43"/>
      <c r="E873" s="43"/>
      <c r="F873" s="43"/>
      <c r="G873" s="43"/>
      <c r="H873" s="203"/>
      <c r="I873" s="43"/>
      <c r="J873" s="43"/>
      <c r="K873" s="43"/>
      <c r="L873" s="43"/>
      <c r="M873" s="44"/>
      <c r="N873" s="43"/>
      <c r="O873" s="43"/>
      <c r="P873" s="43"/>
      <c r="Q873" s="43"/>
      <c r="R873" s="43"/>
      <c r="S873" s="43"/>
      <c r="T873" s="43"/>
      <c r="U873" s="43"/>
      <c r="V873" s="43"/>
      <c r="W873" s="43"/>
      <c r="X873" s="43"/>
      <c r="Y873" s="43"/>
      <c r="Z873" s="43"/>
      <c r="AA873" s="43"/>
      <c r="AB873" s="43"/>
      <c r="AC873" s="43"/>
      <c r="AD873" s="43"/>
      <c r="AE873" s="43"/>
      <c r="AF873" s="43"/>
    </row>
    <row r="874" spans="1:32" ht="15">
      <c r="A874" s="43"/>
      <c r="B874" s="43"/>
      <c r="C874" s="43"/>
      <c r="D874" s="43"/>
      <c r="E874" s="43"/>
      <c r="F874" s="43"/>
      <c r="G874" s="43"/>
      <c r="H874" s="203"/>
      <c r="I874" s="43"/>
      <c r="J874" s="43"/>
      <c r="K874" s="43"/>
      <c r="L874" s="43"/>
      <c r="M874" s="44"/>
      <c r="N874" s="43"/>
      <c r="O874" s="43"/>
      <c r="P874" s="43"/>
      <c r="Q874" s="43"/>
      <c r="R874" s="43"/>
      <c r="S874" s="43"/>
      <c r="T874" s="43"/>
      <c r="U874" s="43"/>
      <c r="V874" s="43"/>
      <c r="W874" s="43"/>
      <c r="X874" s="43"/>
      <c r="Y874" s="43"/>
      <c r="Z874" s="43"/>
      <c r="AA874" s="43"/>
      <c r="AB874" s="43"/>
      <c r="AC874" s="43"/>
      <c r="AD874" s="43"/>
      <c r="AE874" s="43"/>
      <c r="AF874" s="43"/>
    </row>
    <row r="875" spans="1:32" ht="15">
      <c r="A875" s="43"/>
      <c r="B875" s="43"/>
      <c r="C875" s="43"/>
      <c r="D875" s="43"/>
      <c r="E875" s="43"/>
      <c r="F875" s="43"/>
      <c r="G875" s="43"/>
      <c r="H875" s="203"/>
      <c r="I875" s="43"/>
      <c r="J875" s="43"/>
      <c r="K875" s="43"/>
      <c r="L875" s="43"/>
      <c r="M875" s="44"/>
      <c r="N875" s="43"/>
      <c r="O875" s="43"/>
      <c r="P875" s="43"/>
      <c r="Q875" s="43"/>
      <c r="R875" s="43"/>
      <c r="S875" s="43"/>
      <c r="T875" s="43"/>
      <c r="U875" s="43"/>
      <c r="V875" s="43"/>
      <c r="W875" s="43"/>
      <c r="X875" s="43"/>
      <c r="Y875" s="43"/>
      <c r="Z875" s="43"/>
      <c r="AA875" s="43"/>
      <c r="AB875" s="43"/>
      <c r="AC875" s="43"/>
      <c r="AD875" s="43"/>
      <c r="AE875" s="43"/>
      <c r="AF875" s="43"/>
    </row>
    <row r="876" spans="1:32" ht="15">
      <c r="A876" s="43"/>
      <c r="B876" s="43"/>
      <c r="C876" s="43"/>
      <c r="D876" s="43"/>
      <c r="E876" s="43"/>
      <c r="F876" s="43"/>
      <c r="G876" s="43"/>
      <c r="H876" s="203"/>
      <c r="I876" s="43"/>
      <c r="J876" s="43"/>
      <c r="K876" s="43"/>
      <c r="L876" s="43"/>
      <c r="M876" s="44"/>
      <c r="N876" s="43"/>
      <c r="O876" s="43"/>
      <c r="P876" s="43"/>
      <c r="Q876" s="43"/>
      <c r="R876" s="43"/>
      <c r="S876" s="43"/>
      <c r="T876" s="43"/>
      <c r="U876" s="43"/>
      <c r="V876" s="43"/>
      <c r="W876" s="43"/>
      <c r="X876" s="43"/>
      <c r="Y876" s="43"/>
      <c r="Z876" s="43"/>
      <c r="AA876" s="43"/>
      <c r="AB876" s="43"/>
      <c r="AC876" s="43"/>
      <c r="AD876" s="43"/>
      <c r="AE876" s="43"/>
      <c r="AF876" s="43"/>
    </row>
    <row r="877" spans="1:32" ht="15">
      <c r="A877" s="43"/>
      <c r="B877" s="43"/>
      <c r="C877" s="43"/>
      <c r="D877" s="43"/>
      <c r="E877" s="43"/>
      <c r="F877" s="43"/>
      <c r="G877" s="43"/>
      <c r="H877" s="203"/>
      <c r="I877" s="43"/>
      <c r="J877" s="43"/>
      <c r="K877" s="43"/>
      <c r="L877" s="43"/>
      <c r="M877" s="44"/>
      <c r="N877" s="43"/>
      <c r="O877" s="43"/>
      <c r="P877" s="43"/>
      <c r="Q877" s="43"/>
      <c r="R877" s="43"/>
      <c r="S877" s="43"/>
      <c r="T877" s="43"/>
      <c r="U877" s="43"/>
      <c r="V877" s="43"/>
      <c r="W877" s="43"/>
      <c r="X877" s="43"/>
      <c r="Y877" s="43"/>
      <c r="Z877" s="43"/>
      <c r="AA877" s="43"/>
      <c r="AB877" s="43"/>
      <c r="AC877" s="43"/>
      <c r="AD877" s="43"/>
      <c r="AE877" s="43"/>
      <c r="AF877" s="43"/>
    </row>
    <row r="878" spans="1:32" ht="15">
      <c r="A878" s="43"/>
      <c r="B878" s="43"/>
      <c r="C878" s="43"/>
      <c r="D878" s="43"/>
      <c r="E878" s="43"/>
      <c r="F878" s="43"/>
      <c r="G878" s="43"/>
      <c r="H878" s="203"/>
      <c r="I878" s="43"/>
      <c r="J878" s="43"/>
      <c r="K878" s="43"/>
      <c r="L878" s="43"/>
      <c r="M878" s="44"/>
      <c r="N878" s="43"/>
      <c r="O878" s="43"/>
      <c r="P878" s="43"/>
      <c r="Q878" s="43"/>
      <c r="R878" s="43"/>
      <c r="S878" s="43"/>
      <c r="T878" s="43"/>
      <c r="U878" s="43"/>
      <c r="V878" s="43"/>
      <c r="W878" s="43"/>
      <c r="X878" s="43"/>
      <c r="Y878" s="43"/>
      <c r="Z878" s="43"/>
      <c r="AA878" s="43"/>
      <c r="AB878" s="43"/>
      <c r="AC878" s="43"/>
      <c r="AD878" s="43"/>
      <c r="AE878" s="43"/>
      <c r="AF878" s="43"/>
    </row>
    <row r="879" spans="1:32" ht="15">
      <c r="A879" s="43"/>
      <c r="B879" s="43"/>
      <c r="C879" s="43"/>
      <c r="D879" s="43"/>
      <c r="E879" s="43"/>
      <c r="F879" s="43"/>
      <c r="G879" s="43"/>
      <c r="H879" s="203"/>
      <c r="I879" s="43"/>
      <c r="J879" s="43"/>
      <c r="K879" s="43"/>
      <c r="L879" s="43"/>
      <c r="M879" s="44"/>
      <c r="N879" s="43"/>
      <c r="O879" s="43"/>
      <c r="P879" s="43"/>
      <c r="Q879" s="43"/>
      <c r="R879" s="43"/>
      <c r="S879" s="43"/>
      <c r="T879" s="43"/>
      <c r="U879" s="43"/>
      <c r="V879" s="43"/>
      <c r="W879" s="43"/>
      <c r="X879" s="43"/>
      <c r="Y879" s="43"/>
      <c r="Z879" s="43"/>
      <c r="AA879" s="43"/>
      <c r="AB879" s="43"/>
      <c r="AC879" s="43"/>
      <c r="AD879" s="43"/>
      <c r="AE879" s="43"/>
      <c r="AF879" s="43"/>
    </row>
    <row r="880" spans="1:32" ht="15">
      <c r="A880" s="43"/>
      <c r="B880" s="43"/>
      <c r="C880" s="43"/>
      <c r="D880" s="43"/>
      <c r="E880" s="43"/>
      <c r="F880" s="43"/>
      <c r="G880" s="43"/>
      <c r="H880" s="203"/>
      <c r="I880" s="43"/>
      <c r="J880" s="43"/>
      <c r="K880" s="43"/>
      <c r="L880" s="43"/>
      <c r="M880" s="44"/>
      <c r="N880" s="43"/>
      <c r="O880" s="43"/>
      <c r="P880" s="43"/>
      <c r="Q880" s="43"/>
      <c r="R880" s="43"/>
      <c r="S880" s="43"/>
      <c r="T880" s="43"/>
      <c r="U880" s="43"/>
      <c r="V880" s="43"/>
      <c r="W880" s="43"/>
      <c r="X880" s="43"/>
      <c r="Y880" s="43"/>
      <c r="Z880" s="43"/>
      <c r="AA880" s="43"/>
      <c r="AB880" s="43"/>
      <c r="AC880" s="43"/>
      <c r="AD880" s="43"/>
      <c r="AE880" s="43"/>
      <c r="AF880" s="43"/>
    </row>
    <row r="881" spans="1:32" ht="15">
      <c r="A881" s="43"/>
      <c r="B881" s="43"/>
      <c r="C881" s="43"/>
      <c r="D881" s="43"/>
      <c r="E881" s="43"/>
      <c r="F881" s="43"/>
      <c r="G881" s="43"/>
      <c r="H881" s="203"/>
      <c r="I881" s="43"/>
      <c r="J881" s="43"/>
      <c r="K881" s="43"/>
      <c r="L881" s="43"/>
      <c r="M881" s="44"/>
      <c r="N881" s="43"/>
      <c r="O881" s="43"/>
      <c r="P881" s="43"/>
      <c r="Q881" s="43"/>
      <c r="R881" s="43"/>
      <c r="S881" s="43"/>
      <c r="T881" s="43"/>
      <c r="U881" s="43"/>
      <c r="V881" s="43"/>
      <c r="W881" s="43"/>
      <c r="X881" s="43"/>
      <c r="Y881" s="43"/>
      <c r="Z881" s="43"/>
      <c r="AA881" s="43"/>
      <c r="AB881" s="43"/>
      <c r="AC881" s="43"/>
      <c r="AD881" s="43"/>
      <c r="AE881" s="43"/>
      <c r="AF881" s="43"/>
    </row>
    <row r="882" spans="1:32" ht="15">
      <c r="A882" s="43"/>
      <c r="B882" s="43"/>
      <c r="C882" s="43"/>
      <c r="D882" s="43"/>
      <c r="E882" s="43"/>
      <c r="F882" s="43"/>
      <c r="G882" s="43"/>
      <c r="H882" s="203"/>
      <c r="I882" s="43"/>
      <c r="J882" s="43"/>
      <c r="K882" s="43"/>
      <c r="L882" s="43"/>
      <c r="M882" s="44"/>
      <c r="N882" s="43"/>
      <c r="O882" s="43"/>
      <c r="P882" s="43"/>
      <c r="Q882" s="43"/>
      <c r="R882" s="43"/>
      <c r="S882" s="43"/>
      <c r="T882" s="43"/>
      <c r="U882" s="43"/>
      <c r="V882" s="43"/>
      <c r="W882" s="43"/>
      <c r="X882" s="43"/>
      <c r="Y882" s="43"/>
      <c r="Z882" s="43"/>
      <c r="AA882" s="43"/>
      <c r="AB882" s="43"/>
      <c r="AC882" s="43"/>
      <c r="AD882" s="43"/>
      <c r="AE882" s="43"/>
      <c r="AF882" s="43"/>
    </row>
    <row r="883" spans="1:32" ht="15">
      <c r="A883" s="43"/>
      <c r="B883" s="43"/>
      <c r="C883" s="43"/>
      <c r="D883" s="43"/>
      <c r="E883" s="43"/>
      <c r="F883" s="43"/>
      <c r="G883" s="43"/>
      <c r="H883" s="203"/>
      <c r="I883" s="43"/>
      <c r="J883" s="43"/>
      <c r="K883" s="43"/>
      <c r="L883" s="43"/>
      <c r="M883" s="44"/>
      <c r="N883" s="43"/>
      <c r="O883" s="43"/>
      <c r="P883" s="43"/>
      <c r="Q883" s="43"/>
      <c r="R883" s="43"/>
      <c r="S883" s="43"/>
      <c r="T883" s="43"/>
      <c r="U883" s="43"/>
      <c r="V883" s="43"/>
      <c r="W883" s="43"/>
      <c r="X883" s="43"/>
      <c r="Y883" s="43"/>
      <c r="Z883" s="43"/>
      <c r="AA883" s="43"/>
      <c r="AB883" s="43"/>
      <c r="AC883" s="43"/>
      <c r="AD883" s="43"/>
      <c r="AE883" s="43"/>
      <c r="AF883" s="43"/>
    </row>
    <row r="884" spans="1:32" ht="15">
      <c r="A884" s="43"/>
      <c r="B884" s="43"/>
      <c r="C884" s="43"/>
      <c r="D884" s="43"/>
      <c r="E884" s="43"/>
      <c r="F884" s="43"/>
      <c r="G884" s="43"/>
      <c r="H884" s="203"/>
      <c r="I884" s="43"/>
      <c r="J884" s="43"/>
      <c r="K884" s="43"/>
      <c r="L884" s="43"/>
      <c r="M884" s="44"/>
      <c r="N884" s="43"/>
      <c r="O884" s="43"/>
      <c r="P884" s="43"/>
      <c r="Q884" s="43"/>
      <c r="R884" s="43"/>
      <c r="S884" s="43"/>
      <c r="T884" s="43"/>
      <c r="U884" s="43"/>
      <c r="V884" s="43"/>
      <c r="W884" s="43"/>
      <c r="X884" s="43"/>
      <c r="Y884" s="43"/>
      <c r="Z884" s="43"/>
      <c r="AA884" s="43"/>
      <c r="AB884" s="43"/>
      <c r="AC884" s="43"/>
      <c r="AD884" s="43"/>
      <c r="AE884" s="43"/>
      <c r="AF884" s="43"/>
    </row>
    <row r="885" spans="1:32" ht="15">
      <c r="A885" s="43"/>
      <c r="B885" s="43"/>
      <c r="C885" s="43"/>
      <c r="D885" s="43"/>
      <c r="E885" s="43"/>
      <c r="F885" s="43"/>
      <c r="G885" s="43"/>
      <c r="H885" s="203"/>
      <c r="I885" s="43"/>
      <c r="J885" s="43"/>
      <c r="K885" s="43"/>
      <c r="L885" s="43"/>
      <c r="M885" s="44"/>
      <c r="N885" s="43"/>
      <c r="O885" s="43"/>
      <c r="P885" s="43"/>
      <c r="Q885" s="43"/>
      <c r="R885" s="43"/>
      <c r="S885" s="43"/>
      <c r="T885" s="43"/>
      <c r="U885" s="43"/>
      <c r="V885" s="43"/>
      <c r="W885" s="43"/>
      <c r="X885" s="43"/>
      <c r="Y885" s="43"/>
      <c r="Z885" s="43"/>
      <c r="AA885" s="43"/>
      <c r="AB885" s="43"/>
      <c r="AC885" s="43"/>
      <c r="AD885" s="43"/>
      <c r="AE885" s="43"/>
      <c r="AF885" s="43"/>
    </row>
    <row r="886" spans="1:32" ht="15">
      <c r="A886" s="43"/>
      <c r="B886" s="43"/>
      <c r="C886" s="43"/>
      <c r="D886" s="43"/>
      <c r="E886" s="43"/>
      <c r="F886" s="43"/>
      <c r="G886" s="43"/>
      <c r="H886" s="203"/>
      <c r="I886" s="43"/>
      <c r="J886" s="43"/>
      <c r="K886" s="43"/>
      <c r="L886" s="43"/>
      <c r="M886" s="44"/>
      <c r="N886" s="43"/>
      <c r="O886" s="43"/>
      <c r="P886" s="43"/>
      <c r="Q886" s="43"/>
      <c r="R886" s="43"/>
      <c r="S886" s="43"/>
      <c r="T886" s="43"/>
      <c r="U886" s="43"/>
      <c r="V886" s="43"/>
      <c r="W886" s="43"/>
      <c r="X886" s="43"/>
      <c r="Y886" s="43"/>
      <c r="Z886" s="43"/>
      <c r="AA886" s="43"/>
      <c r="AB886" s="43"/>
      <c r="AC886" s="43"/>
      <c r="AD886" s="43"/>
      <c r="AE886" s="43"/>
      <c r="AF886" s="43"/>
    </row>
    <row r="887" spans="1:32" ht="15">
      <c r="A887" s="43"/>
      <c r="B887" s="43"/>
      <c r="C887" s="43"/>
      <c r="D887" s="43"/>
      <c r="E887" s="43"/>
      <c r="F887" s="43"/>
      <c r="G887" s="43"/>
      <c r="H887" s="203"/>
      <c r="I887" s="43"/>
      <c r="J887" s="43"/>
      <c r="K887" s="43"/>
      <c r="L887" s="43"/>
      <c r="M887" s="44"/>
      <c r="N887" s="43"/>
      <c r="O887" s="43"/>
      <c r="P887" s="43"/>
      <c r="Q887" s="43"/>
      <c r="R887" s="43"/>
      <c r="S887" s="43"/>
      <c r="T887" s="43"/>
      <c r="U887" s="43"/>
      <c r="V887" s="43"/>
      <c r="W887" s="43"/>
      <c r="X887" s="43"/>
      <c r="Y887" s="43"/>
      <c r="Z887" s="43"/>
      <c r="AA887" s="43"/>
      <c r="AB887" s="43"/>
      <c r="AC887" s="43"/>
      <c r="AD887" s="43"/>
      <c r="AE887" s="43"/>
      <c r="AF887" s="43"/>
    </row>
    <row r="888" spans="1:32" ht="15">
      <c r="A888" s="43"/>
      <c r="B888" s="43"/>
      <c r="C888" s="43"/>
      <c r="D888" s="43"/>
      <c r="E888" s="43"/>
      <c r="F888" s="43"/>
      <c r="G888" s="43"/>
      <c r="H888" s="203"/>
      <c r="I888" s="43"/>
      <c r="J888" s="43"/>
      <c r="K888" s="43"/>
      <c r="L888" s="43"/>
      <c r="M888" s="44"/>
      <c r="N888" s="43"/>
      <c r="O888" s="43"/>
      <c r="P888" s="43"/>
      <c r="Q888" s="43"/>
      <c r="R888" s="43"/>
      <c r="S888" s="43"/>
      <c r="T888" s="43"/>
      <c r="U888" s="43"/>
      <c r="V888" s="43"/>
      <c r="W888" s="43"/>
      <c r="X888" s="43"/>
      <c r="Y888" s="43"/>
      <c r="Z888" s="43"/>
      <c r="AA888" s="43"/>
      <c r="AB888" s="43"/>
      <c r="AC888" s="43"/>
      <c r="AD888" s="43"/>
      <c r="AE888" s="43"/>
      <c r="AF888" s="43"/>
    </row>
    <row r="889" spans="1:32" ht="15">
      <c r="A889" s="43"/>
      <c r="B889" s="43"/>
      <c r="C889" s="43"/>
      <c r="D889" s="43"/>
      <c r="E889" s="43"/>
      <c r="F889" s="43"/>
      <c r="G889" s="43"/>
      <c r="H889" s="203"/>
      <c r="I889" s="43"/>
      <c r="J889" s="43"/>
      <c r="K889" s="43"/>
      <c r="L889" s="43"/>
      <c r="M889" s="44"/>
      <c r="N889" s="43"/>
      <c r="O889" s="43"/>
      <c r="P889" s="43"/>
      <c r="Q889" s="43"/>
      <c r="R889" s="43"/>
      <c r="S889" s="43"/>
      <c r="T889" s="43"/>
      <c r="U889" s="43"/>
      <c r="V889" s="43"/>
      <c r="W889" s="43"/>
      <c r="X889" s="43"/>
      <c r="Y889" s="43"/>
      <c r="Z889" s="43"/>
      <c r="AA889" s="43"/>
      <c r="AB889" s="43"/>
      <c r="AC889" s="43"/>
      <c r="AD889" s="43"/>
      <c r="AE889" s="43"/>
      <c r="AF889" s="43"/>
    </row>
    <row r="890" spans="1:32" ht="15">
      <c r="A890" s="43"/>
      <c r="B890" s="43"/>
      <c r="C890" s="43"/>
      <c r="D890" s="43"/>
      <c r="E890" s="43"/>
      <c r="F890" s="43"/>
      <c r="G890" s="43"/>
      <c r="H890" s="203"/>
      <c r="I890" s="43"/>
      <c r="J890" s="43"/>
      <c r="K890" s="43"/>
      <c r="L890" s="43"/>
      <c r="M890" s="44"/>
      <c r="N890" s="43"/>
      <c r="O890" s="43"/>
      <c r="P890" s="43"/>
      <c r="Q890" s="43"/>
      <c r="R890" s="43"/>
      <c r="S890" s="43"/>
      <c r="T890" s="43"/>
      <c r="U890" s="43"/>
      <c r="V890" s="43"/>
      <c r="W890" s="43"/>
      <c r="X890" s="43"/>
      <c r="Y890" s="43"/>
      <c r="Z890" s="43"/>
      <c r="AA890" s="43"/>
      <c r="AB890" s="43"/>
      <c r="AC890" s="43"/>
      <c r="AD890" s="43"/>
      <c r="AE890" s="43"/>
      <c r="AF890" s="43"/>
    </row>
    <row r="891" spans="1:32" ht="15">
      <c r="A891" s="43"/>
      <c r="B891" s="43"/>
      <c r="C891" s="43"/>
      <c r="D891" s="43"/>
      <c r="E891" s="43"/>
      <c r="F891" s="43"/>
      <c r="G891" s="43"/>
      <c r="H891" s="203"/>
      <c r="I891" s="43"/>
      <c r="J891" s="43"/>
      <c r="K891" s="43"/>
      <c r="L891" s="43"/>
      <c r="M891" s="44"/>
      <c r="N891" s="43"/>
      <c r="O891" s="43"/>
      <c r="P891" s="43"/>
      <c r="Q891" s="43"/>
      <c r="R891" s="43"/>
      <c r="S891" s="43"/>
      <c r="T891" s="43"/>
      <c r="U891" s="43"/>
      <c r="V891" s="43"/>
      <c r="W891" s="43"/>
      <c r="X891" s="43"/>
      <c r="Y891" s="43"/>
      <c r="Z891" s="43"/>
      <c r="AA891" s="43"/>
      <c r="AB891" s="43"/>
      <c r="AC891" s="43"/>
      <c r="AD891" s="43"/>
      <c r="AE891" s="43"/>
      <c r="AF891" s="43"/>
    </row>
    <row r="892" spans="1:32" ht="15">
      <c r="A892" s="43"/>
      <c r="B892" s="43"/>
      <c r="C892" s="43"/>
      <c r="D892" s="43"/>
      <c r="E892" s="43"/>
      <c r="F892" s="43"/>
      <c r="G892" s="43"/>
      <c r="H892" s="203"/>
      <c r="I892" s="43"/>
      <c r="J892" s="43"/>
      <c r="K892" s="43"/>
      <c r="L892" s="43"/>
      <c r="M892" s="44"/>
      <c r="N892" s="43"/>
      <c r="O892" s="43"/>
      <c r="P892" s="43"/>
      <c r="Q892" s="43"/>
      <c r="R892" s="43"/>
      <c r="S892" s="43"/>
      <c r="T892" s="43"/>
      <c r="U892" s="43"/>
      <c r="V892" s="43"/>
      <c r="W892" s="43"/>
      <c r="X892" s="43"/>
      <c r="Y892" s="43"/>
      <c r="Z892" s="43"/>
      <c r="AA892" s="43"/>
      <c r="AB892" s="43"/>
      <c r="AC892" s="43"/>
      <c r="AD892" s="43"/>
      <c r="AE892" s="43"/>
      <c r="AF892" s="43"/>
    </row>
    <row r="893" spans="1:32" ht="15">
      <c r="A893" s="43"/>
      <c r="B893" s="43"/>
      <c r="C893" s="43"/>
      <c r="D893" s="43"/>
      <c r="E893" s="43"/>
      <c r="F893" s="43"/>
      <c r="G893" s="43"/>
      <c r="H893" s="203"/>
      <c r="I893" s="43"/>
      <c r="J893" s="43"/>
      <c r="K893" s="43"/>
      <c r="L893" s="43"/>
      <c r="M893" s="44"/>
      <c r="N893" s="43"/>
      <c r="O893" s="43"/>
      <c r="P893" s="43"/>
      <c r="Q893" s="43"/>
      <c r="R893" s="43"/>
      <c r="S893" s="43"/>
      <c r="T893" s="43"/>
      <c r="U893" s="43"/>
      <c r="V893" s="43"/>
      <c r="W893" s="43"/>
      <c r="X893" s="43"/>
      <c r="Y893" s="43"/>
      <c r="Z893" s="43"/>
      <c r="AA893" s="43"/>
      <c r="AB893" s="43"/>
      <c r="AC893" s="43"/>
      <c r="AD893" s="43"/>
      <c r="AE893" s="43"/>
      <c r="AF893" s="43"/>
    </row>
    <row r="894" spans="1:32" ht="15">
      <c r="A894" s="43"/>
      <c r="B894" s="43"/>
      <c r="C894" s="43"/>
      <c r="D894" s="43"/>
      <c r="E894" s="43"/>
      <c r="F894" s="43"/>
      <c r="G894" s="43"/>
      <c r="H894" s="203"/>
      <c r="I894" s="43"/>
      <c r="J894" s="43"/>
      <c r="K894" s="43"/>
      <c r="L894" s="43"/>
      <c r="M894" s="44"/>
      <c r="N894" s="43"/>
      <c r="O894" s="43"/>
      <c r="P894" s="43"/>
      <c r="Q894" s="43"/>
      <c r="R894" s="43"/>
      <c r="S894" s="43"/>
      <c r="T894" s="43"/>
      <c r="U894" s="43"/>
      <c r="V894" s="43"/>
      <c r="W894" s="43"/>
      <c r="X894" s="43"/>
      <c r="Y894" s="43"/>
      <c r="Z894" s="43"/>
      <c r="AA894" s="43"/>
      <c r="AB894" s="43"/>
      <c r="AC894" s="43"/>
      <c r="AD894" s="43"/>
      <c r="AE894" s="43"/>
      <c r="AF894" s="43"/>
    </row>
    <row r="895" spans="1:32" ht="15">
      <c r="A895" s="43"/>
      <c r="B895" s="43"/>
      <c r="C895" s="43"/>
      <c r="D895" s="43"/>
      <c r="E895" s="43"/>
      <c r="F895" s="43"/>
      <c r="G895" s="43"/>
      <c r="H895" s="203"/>
      <c r="I895" s="43"/>
      <c r="J895" s="43"/>
      <c r="K895" s="43"/>
      <c r="L895" s="43"/>
      <c r="M895" s="44"/>
      <c r="N895" s="43"/>
      <c r="O895" s="43"/>
      <c r="P895" s="43"/>
      <c r="Q895" s="43"/>
      <c r="R895" s="43"/>
      <c r="S895" s="43"/>
      <c r="T895" s="43"/>
      <c r="U895" s="43"/>
      <c r="V895" s="43"/>
      <c r="W895" s="43"/>
      <c r="X895" s="43"/>
      <c r="Y895" s="43"/>
      <c r="Z895" s="43"/>
      <c r="AA895" s="43"/>
      <c r="AB895" s="43"/>
      <c r="AC895" s="43"/>
      <c r="AD895" s="43"/>
      <c r="AE895" s="43"/>
      <c r="AF895" s="43"/>
    </row>
    <row r="896" spans="1:32" ht="15">
      <c r="A896" s="43"/>
      <c r="B896" s="43"/>
      <c r="C896" s="43"/>
      <c r="D896" s="43"/>
      <c r="E896" s="43"/>
      <c r="F896" s="43"/>
      <c r="G896" s="43"/>
      <c r="H896" s="203"/>
      <c r="I896" s="43"/>
      <c r="J896" s="43"/>
      <c r="K896" s="43"/>
      <c r="L896" s="43"/>
      <c r="M896" s="44"/>
      <c r="N896" s="43"/>
      <c r="O896" s="43"/>
      <c r="P896" s="43"/>
      <c r="Q896" s="43"/>
      <c r="R896" s="43"/>
      <c r="S896" s="43"/>
      <c r="T896" s="43"/>
      <c r="U896" s="43"/>
      <c r="V896" s="43"/>
      <c r="W896" s="43"/>
      <c r="X896" s="43"/>
      <c r="Y896" s="43"/>
      <c r="Z896" s="43"/>
      <c r="AA896" s="43"/>
      <c r="AB896" s="43"/>
      <c r="AC896" s="43"/>
      <c r="AD896" s="43"/>
      <c r="AE896" s="43"/>
      <c r="AF896" s="43"/>
    </row>
    <row r="897" spans="1:32" ht="15">
      <c r="A897" s="43"/>
      <c r="B897" s="43"/>
      <c r="C897" s="43"/>
      <c r="D897" s="43"/>
      <c r="E897" s="43"/>
      <c r="F897" s="43"/>
      <c r="G897" s="43"/>
      <c r="H897" s="203"/>
      <c r="I897" s="43"/>
      <c r="J897" s="43"/>
      <c r="K897" s="43"/>
      <c r="L897" s="43"/>
      <c r="M897" s="44"/>
      <c r="N897" s="43"/>
      <c r="O897" s="43"/>
      <c r="P897" s="43"/>
      <c r="Q897" s="43"/>
      <c r="R897" s="43"/>
      <c r="S897" s="43"/>
      <c r="T897" s="43"/>
      <c r="U897" s="43"/>
      <c r="V897" s="43"/>
      <c r="W897" s="43"/>
      <c r="X897" s="43"/>
      <c r="Y897" s="43"/>
      <c r="Z897" s="43"/>
      <c r="AA897" s="43"/>
      <c r="AB897" s="43"/>
      <c r="AC897" s="43"/>
      <c r="AD897" s="43"/>
      <c r="AE897" s="43"/>
      <c r="AF897" s="43"/>
    </row>
    <row r="898" spans="1:32" ht="15">
      <c r="A898" s="43"/>
      <c r="B898" s="43"/>
      <c r="C898" s="43"/>
      <c r="D898" s="43"/>
      <c r="E898" s="43"/>
      <c r="F898" s="43"/>
      <c r="G898" s="43"/>
      <c r="H898" s="203"/>
      <c r="I898" s="43"/>
      <c r="J898" s="43"/>
      <c r="K898" s="43"/>
      <c r="L898" s="43"/>
      <c r="M898" s="44"/>
      <c r="N898" s="43"/>
      <c r="O898" s="43"/>
      <c r="P898" s="43"/>
      <c r="Q898" s="43"/>
      <c r="R898" s="43"/>
      <c r="S898" s="43"/>
      <c r="T898" s="43"/>
      <c r="U898" s="43"/>
      <c r="V898" s="43"/>
      <c r="W898" s="43"/>
      <c r="X898" s="43"/>
      <c r="Y898" s="43"/>
      <c r="Z898" s="43"/>
      <c r="AA898" s="43"/>
      <c r="AB898" s="43"/>
      <c r="AC898" s="43"/>
      <c r="AD898" s="43"/>
      <c r="AE898" s="43"/>
      <c r="AF898" s="43"/>
    </row>
    <row r="899" spans="1:32" ht="15">
      <c r="A899" s="43"/>
      <c r="B899" s="43"/>
      <c r="C899" s="43"/>
      <c r="D899" s="43"/>
      <c r="E899" s="43"/>
      <c r="F899" s="43"/>
      <c r="G899" s="43"/>
      <c r="H899" s="203"/>
      <c r="I899" s="43"/>
      <c r="J899" s="43"/>
      <c r="K899" s="43"/>
      <c r="L899" s="43"/>
      <c r="M899" s="44"/>
      <c r="N899" s="43"/>
      <c r="O899" s="43"/>
      <c r="P899" s="43"/>
      <c r="Q899" s="43"/>
      <c r="R899" s="43"/>
      <c r="S899" s="43"/>
      <c r="T899" s="43"/>
      <c r="U899" s="43"/>
      <c r="V899" s="43"/>
      <c r="W899" s="43"/>
      <c r="X899" s="43"/>
      <c r="Y899" s="43"/>
      <c r="Z899" s="43"/>
      <c r="AA899" s="43"/>
      <c r="AB899" s="43"/>
      <c r="AC899" s="43"/>
      <c r="AD899" s="43"/>
      <c r="AE899" s="43"/>
      <c r="AF899" s="43"/>
    </row>
    <row r="900" spans="1:32" ht="15">
      <c r="A900" s="43"/>
      <c r="B900" s="43"/>
      <c r="C900" s="43"/>
      <c r="D900" s="43"/>
      <c r="E900" s="43"/>
      <c r="F900" s="43"/>
      <c r="G900" s="43"/>
      <c r="H900" s="203"/>
      <c r="I900" s="43"/>
      <c r="J900" s="43"/>
      <c r="K900" s="43"/>
      <c r="L900" s="43"/>
      <c r="M900" s="44"/>
      <c r="N900" s="43"/>
      <c r="O900" s="43"/>
      <c r="P900" s="43"/>
      <c r="Q900" s="43"/>
      <c r="R900" s="43"/>
      <c r="S900" s="43"/>
      <c r="T900" s="43"/>
      <c r="U900" s="43"/>
      <c r="V900" s="43"/>
      <c r="W900" s="43"/>
      <c r="X900" s="43"/>
      <c r="Y900" s="43"/>
      <c r="Z900" s="43"/>
      <c r="AA900" s="43"/>
      <c r="AB900" s="43"/>
      <c r="AC900" s="43"/>
      <c r="AD900" s="43"/>
      <c r="AE900" s="43"/>
      <c r="AF900" s="43"/>
    </row>
    <row r="901" spans="1:32" ht="15">
      <c r="A901" s="43"/>
      <c r="B901" s="43"/>
      <c r="C901" s="43"/>
      <c r="D901" s="43"/>
      <c r="E901" s="43"/>
      <c r="F901" s="43"/>
      <c r="G901" s="43"/>
      <c r="H901" s="203"/>
      <c r="I901" s="43"/>
      <c r="J901" s="43"/>
      <c r="K901" s="43"/>
      <c r="L901" s="43"/>
      <c r="M901" s="44"/>
      <c r="N901" s="43"/>
      <c r="O901" s="43"/>
      <c r="P901" s="43"/>
      <c r="Q901" s="43"/>
      <c r="R901" s="43"/>
      <c r="S901" s="43"/>
      <c r="T901" s="43"/>
      <c r="U901" s="43"/>
      <c r="V901" s="43"/>
      <c r="W901" s="43"/>
      <c r="X901" s="43"/>
      <c r="Y901" s="43"/>
      <c r="Z901" s="43"/>
      <c r="AA901" s="43"/>
      <c r="AB901" s="43"/>
      <c r="AC901" s="43"/>
      <c r="AD901" s="43"/>
      <c r="AE901" s="43"/>
      <c r="AF901" s="43"/>
    </row>
    <row r="902" spans="1:32" ht="15">
      <c r="A902" s="43"/>
      <c r="B902" s="43"/>
      <c r="C902" s="43"/>
      <c r="D902" s="43"/>
      <c r="E902" s="43"/>
      <c r="F902" s="43"/>
      <c r="G902" s="43"/>
      <c r="H902" s="203"/>
      <c r="I902" s="43"/>
      <c r="J902" s="43"/>
      <c r="K902" s="43"/>
      <c r="L902" s="43"/>
      <c r="M902" s="44"/>
      <c r="N902" s="43"/>
      <c r="O902" s="43"/>
      <c r="P902" s="43"/>
      <c r="Q902" s="43"/>
      <c r="R902" s="43"/>
      <c r="S902" s="43"/>
      <c r="T902" s="43"/>
      <c r="U902" s="43"/>
      <c r="V902" s="43"/>
      <c r="W902" s="43"/>
      <c r="X902" s="43"/>
      <c r="Y902" s="43"/>
      <c r="Z902" s="43"/>
      <c r="AA902" s="43"/>
      <c r="AB902" s="43"/>
      <c r="AC902" s="43"/>
      <c r="AD902" s="43"/>
      <c r="AE902" s="43"/>
      <c r="AF902" s="43"/>
    </row>
    <row r="903" spans="1:32" ht="15">
      <c r="A903" s="43"/>
      <c r="B903" s="43"/>
      <c r="C903" s="43"/>
      <c r="D903" s="43"/>
      <c r="E903" s="43"/>
      <c r="F903" s="43"/>
      <c r="G903" s="43"/>
      <c r="H903" s="203"/>
      <c r="I903" s="43"/>
      <c r="J903" s="43"/>
      <c r="K903" s="43"/>
      <c r="L903" s="43"/>
      <c r="M903" s="44"/>
      <c r="N903" s="43"/>
      <c r="O903" s="43"/>
      <c r="P903" s="43"/>
      <c r="Q903" s="43"/>
      <c r="R903" s="43"/>
      <c r="S903" s="43"/>
      <c r="T903" s="43"/>
      <c r="U903" s="43"/>
      <c r="V903" s="43"/>
      <c r="W903" s="43"/>
      <c r="X903" s="43"/>
      <c r="Y903" s="43"/>
      <c r="Z903" s="43"/>
      <c r="AA903" s="43"/>
      <c r="AB903" s="43"/>
      <c r="AC903" s="43"/>
      <c r="AD903" s="43"/>
      <c r="AE903" s="43"/>
      <c r="AF903" s="43"/>
    </row>
    <row r="904" spans="1:32" ht="15">
      <c r="A904" s="43"/>
      <c r="B904" s="43"/>
      <c r="C904" s="43"/>
      <c r="D904" s="43"/>
      <c r="E904" s="43"/>
      <c r="F904" s="43"/>
      <c r="G904" s="43"/>
      <c r="H904" s="203"/>
      <c r="I904" s="43"/>
      <c r="J904" s="43"/>
      <c r="K904" s="43"/>
      <c r="L904" s="43"/>
      <c r="M904" s="44"/>
      <c r="N904" s="43"/>
      <c r="O904" s="43"/>
      <c r="P904" s="43"/>
      <c r="Q904" s="43"/>
      <c r="R904" s="43"/>
      <c r="S904" s="43"/>
      <c r="T904" s="43"/>
      <c r="U904" s="43"/>
      <c r="V904" s="43"/>
      <c r="W904" s="43"/>
      <c r="X904" s="43"/>
      <c r="Y904" s="43"/>
      <c r="Z904" s="43"/>
      <c r="AA904" s="43"/>
      <c r="AB904" s="43"/>
      <c r="AC904" s="43"/>
      <c r="AD904" s="43"/>
      <c r="AE904" s="43"/>
      <c r="AF904" s="43"/>
    </row>
    <row r="905" spans="1:32" ht="15">
      <c r="A905" s="43"/>
      <c r="B905" s="43"/>
      <c r="C905" s="43"/>
      <c r="D905" s="43"/>
      <c r="E905" s="43"/>
      <c r="F905" s="43"/>
      <c r="G905" s="43"/>
      <c r="H905" s="203"/>
      <c r="I905" s="43"/>
      <c r="J905" s="43"/>
      <c r="K905" s="43"/>
      <c r="L905" s="43"/>
      <c r="M905" s="44"/>
      <c r="N905" s="43"/>
      <c r="O905" s="43"/>
      <c r="P905" s="43"/>
      <c r="Q905" s="43"/>
      <c r="R905" s="43"/>
      <c r="S905" s="43"/>
      <c r="T905" s="43"/>
      <c r="U905" s="43"/>
      <c r="V905" s="43"/>
      <c r="W905" s="43"/>
      <c r="X905" s="43"/>
      <c r="Y905" s="43"/>
      <c r="Z905" s="43"/>
      <c r="AA905" s="43"/>
      <c r="AB905" s="43"/>
      <c r="AC905" s="43"/>
      <c r="AD905" s="43"/>
      <c r="AE905" s="43"/>
      <c r="AF905" s="43"/>
    </row>
    <row r="906" spans="1:32" ht="15">
      <c r="A906" s="43"/>
      <c r="B906" s="43"/>
      <c r="C906" s="43"/>
      <c r="D906" s="43"/>
      <c r="E906" s="43"/>
      <c r="F906" s="43"/>
      <c r="G906" s="43"/>
      <c r="H906" s="203"/>
      <c r="I906" s="43"/>
      <c r="J906" s="43"/>
      <c r="K906" s="43"/>
      <c r="L906" s="43"/>
      <c r="M906" s="44"/>
      <c r="N906" s="43"/>
      <c r="O906" s="43"/>
      <c r="P906" s="43"/>
      <c r="Q906" s="43"/>
      <c r="R906" s="43"/>
      <c r="S906" s="43"/>
      <c r="T906" s="43"/>
      <c r="U906" s="43"/>
      <c r="V906" s="43"/>
      <c r="W906" s="43"/>
      <c r="X906" s="43"/>
      <c r="Y906" s="43"/>
      <c r="Z906" s="43"/>
      <c r="AA906" s="43"/>
      <c r="AB906" s="43"/>
      <c r="AC906" s="43"/>
      <c r="AD906" s="43"/>
      <c r="AE906" s="43"/>
      <c r="AF906" s="43"/>
    </row>
    <row r="907" spans="1:32" ht="15">
      <c r="A907" s="43"/>
      <c r="B907" s="43"/>
      <c r="C907" s="43"/>
      <c r="D907" s="43"/>
      <c r="E907" s="43"/>
      <c r="F907" s="43"/>
      <c r="G907" s="43"/>
      <c r="H907" s="203"/>
      <c r="I907" s="43"/>
      <c r="J907" s="43"/>
      <c r="K907" s="43"/>
      <c r="L907" s="43"/>
      <c r="M907" s="44"/>
      <c r="N907" s="43"/>
      <c r="O907" s="43"/>
      <c r="P907" s="43"/>
      <c r="Q907" s="43"/>
      <c r="R907" s="43"/>
      <c r="S907" s="43"/>
      <c r="T907" s="43"/>
      <c r="U907" s="43"/>
      <c r="V907" s="43"/>
      <c r="W907" s="43"/>
      <c r="X907" s="43"/>
      <c r="Y907" s="43"/>
      <c r="Z907" s="43"/>
      <c r="AA907" s="43"/>
      <c r="AB907" s="43"/>
      <c r="AC907" s="43"/>
      <c r="AD907" s="43"/>
      <c r="AE907" s="43"/>
      <c r="AF907" s="43"/>
    </row>
    <row r="908" spans="1:32" ht="15">
      <c r="A908" s="43"/>
      <c r="B908" s="43"/>
      <c r="C908" s="43"/>
      <c r="D908" s="43"/>
      <c r="E908" s="43"/>
      <c r="F908" s="43"/>
      <c r="G908" s="43"/>
      <c r="H908" s="203"/>
      <c r="I908" s="43"/>
      <c r="J908" s="43"/>
      <c r="K908" s="43"/>
      <c r="L908" s="43"/>
      <c r="M908" s="44"/>
      <c r="N908" s="43"/>
      <c r="O908" s="43"/>
      <c r="P908" s="43"/>
      <c r="Q908" s="43"/>
      <c r="R908" s="43"/>
      <c r="S908" s="43"/>
      <c r="T908" s="43"/>
      <c r="U908" s="43"/>
      <c r="V908" s="43"/>
      <c r="W908" s="43"/>
      <c r="X908" s="43"/>
      <c r="Y908" s="43"/>
      <c r="Z908" s="43"/>
      <c r="AA908" s="43"/>
      <c r="AB908" s="43"/>
      <c r="AC908" s="43"/>
      <c r="AD908" s="43"/>
      <c r="AE908" s="43"/>
      <c r="AF908" s="43"/>
    </row>
    <row r="909" spans="1:32" ht="15">
      <c r="A909" s="43"/>
      <c r="B909" s="43"/>
      <c r="C909" s="43"/>
      <c r="D909" s="43"/>
      <c r="E909" s="43"/>
      <c r="F909" s="43"/>
      <c r="G909" s="43"/>
      <c r="H909" s="203"/>
      <c r="I909" s="43"/>
      <c r="J909" s="43"/>
      <c r="K909" s="43"/>
      <c r="L909" s="43"/>
      <c r="M909" s="44"/>
      <c r="N909" s="43"/>
      <c r="O909" s="43"/>
      <c r="P909" s="43"/>
      <c r="Q909" s="43"/>
      <c r="R909" s="43"/>
      <c r="S909" s="43"/>
      <c r="T909" s="43"/>
      <c r="U909" s="43"/>
      <c r="V909" s="43"/>
      <c r="W909" s="43"/>
      <c r="X909" s="43"/>
      <c r="Y909" s="43"/>
      <c r="Z909" s="43"/>
      <c r="AA909" s="43"/>
      <c r="AB909" s="43"/>
      <c r="AC909" s="43"/>
      <c r="AD909" s="43"/>
      <c r="AE909" s="43"/>
      <c r="AF909" s="43"/>
    </row>
    <row r="910" spans="1:32" ht="15">
      <c r="A910" s="43"/>
      <c r="B910" s="43"/>
      <c r="C910" s="43"/>
      <c r="D910" s="43"/>
      <c r="E910" s="43"/>
      <c r="F910" s="43"/>
      <c r="G910" s="43"/>
      <c r="H910" s="203"/>
      <c r="I910" s="43"/>
      <c r="J910" s="43"/>
      <c r="K910" s="43"/>
      <c r="L910" s="43"/>
      <c r="M910" s="44"/>
      <c r="N910" s="43"/>
      <c r="O910" s="43"/>
      <c r="P910" s="43"/>
      <c r="Q910" s="43"/>
      <c r="R910" s="43"/>
      <c r="S910" s="43"/>
      <c r="T910" s="43"/>
      <c r="U910" s="43"/>
      <c r="V910" s="43"/>
      <c r="W910" s="43"/>
      <c r="X910" s="43"/>
      <c r="Y910" s="43"/>
      <c r="Z910" s="43"/>
      <c r="AA910" s="43"/>
      <c r="AB910" s="43"/>
      <c r="AC910" s="43"/>
      <c r="AD910" s="43"/>
      <c r="AE910" s="43"/>
      <c r="AF910" s="43"/>
    </row>
    <row r="911" spans="1:32" ht="15">
      <c r="A911" s="43"/>
      <c r="B911" s="43"/>
      <c r="C911" s="43"/>
      <c r="D911" s="43"/>
      <c r="E911" s="43"/>
      <c r="F911" s="43"/>
      <c r="G911" s="43"/>
      <c r="H911" s="203"/>
      <c r="I911" s="43"/>
      <c r="J911" s="43"/>
      <c r="K911" s="43"/>
      <c r="L911" s="43"/>
      <c r="M911" s="44"/>
      <c r="N911" s="43"/>
      <c r="O911" s="43"/>
      <c r="P911" s="43"/>
      <c r="Q911" s="43"/>
      <c r="R911" s="43"/>
      <c r="S911" s="43"/>
      <c r="T911" s="43"/>
      <c r="U911" s="43"/>
      <c r="V911" s="43"/>
      <c r="W911" s="43"/>
      <c r="X911" s="43"/>
      <c r="Y911" s="43"/>
      <c r="Z911" s="43"/>
      <c r="AA911" s="43"/>
      <c r="AB911" s="43"/>
      <c r="AC911" s="43"/>
      <c r="AD911" s="43"/>
      <c r="AE911" s="43"/>
      <c r="AF911" s="43"/>
    </row>
    <row r="912" spans="1:32" ht="15">
      <c r="A912" s="43"/>
      <c r="B912" s="43"/>
      <c r="C912" s="43"/>
      <c r="D912" s="43"/>
      <c r="E912" s="43"/>
      <c r="F912" s="43"/>
      <c r="G912" s="43"/>
      <c r="H912" s="203"/>
      <c r="I912" s="43"/>
      <c r="J912" s="43"/>
      <c r="K912" s="43"/>
      <c r="L912" s="43"/>
      <c r="M912" s="44"/>
      <c r="N912" s="43"/>
      <c r="O912" s="43"/>
      <c r="P912" s="43"/>
      <c r="Q912" s="43"/>
      <c r="R912" s="43"/>
      <c r="S912" s="43"/>
      <c r="T912" s="43"/>
      <c r="U912" s="43"/>
      <c r="V912" s="43"/>
      <c r="W912" s="43"/>
      <c r="X912" s="43"/>
      <c r="Y912" s="43"/>
      <c r="Z912" s="43"/>
      <c r="AA912" s="43"/>
      <c r="AB912" s="43"/>
      <c r="AC912" s="43"/>
      <c r="AD912" s="43"/>
      <c r="AE912" s="43"/>
      <c r="AF912" s="43"/>
    </row>
    <row r="913" spans="1:32" ht="15">
      <c r="A913" s="43"/>
      <c r="B913" s="43"/>
      <c r="C913" s="43"/>
      <c r="D913" s="43"/>
      <c r="E913" s="43"/>
      <c r="F913" s="43"/>
      <c r="G913" s="43"/>
      <c r="H913" s="203"/>
      <c r="I913" s="43"/>
      <c r="J913" s="43"/>
      <c r="K913" s="43"/>
      <c r="L913" s="43"/>
      <c r="M913" s="44"/>
      <c r="N913" s="43"/>
      <c r="O913" s="43"/>
      <c r="P913" s="43"/>
      <c r="Q913" s="43"/>
      <c r="R913" s="43"/>
      <c r="S913" s="43"/>
      <c r="T913" s="43"/>
      <c r="U913" s="43"/>
      <c r="V913" s="43"/>
      <c r="W913" s="43"/>
      <c r="X913" s="43"/>
      <c r="Y913" s="43"/>
      <c r="Z913" s="43"/>
      <c r="AA913" s="43"/>
      <c r="AB913" s="43"/>
      <c r="AC913" s="43"/>
      <c r="AD913" s="43"/>
      <c r="AE913" s="43"/>
      <c r="AF913" s="43"/>
    </row>
    <row r="914" spans="1:32" ht="15">
      <c r="A914" s="43"/>
      <c r="B914" s="43"/>
      <c r="C914" s="43"/>
      <c r="D914" s="43"/>
      <c r="E914" s="43"/>
      <c r="F914" s="43"/>
      <c r="G914" s="43"/>
      <c r="H914" s="203"/>
      <c r="I914" s="43"/>
      <c r="J914" s="43"/>
      <c r="K914" s="43"/>
      <c r="L914" s="43"/>
      <c r="M914" s="44"/>
      <c r="N914" s="43"/>
      <c r="O914" s="43"/>
      <c r="P914" s="43"/>
      <c r="Q914" s="43"/>
      <c r="R914" s="43"/>
      <c r="S914" s="43"/>
      <c r="T914" s="43"/>
      <c r="U914" s="43"/>
      <c r="V914" s="43"/>
      <c r="W914" s="43"/>
      <c r="X914" s="43"/>
      <c r="Y914" s="43"/>
      <c r="Z914" s="43"/>
      <c r="AA914" s="43"/>
      <c r="AB914" s="43"/>
      <c r="AC914" s="43"/>
      <c r="AD914" s="43"/>
      <c r="AE914" s="43"/>
      <c r="AF914" s="43"/>
    </row>
    <row r="915" spans="1:32" ht="15">
      <c r="A915" s="43"/>
      <c r="B915" s="43"/>
      <c r="C915" s="43"/>
      <c r="D915" s="43"/>
      <c r="E915" s="43"/>
      <c r="F915" s="43"/>
      <c r="G915" s="43"/>
      <c r="H915" s="203"/>
      <c r="I915" s="43"/>
      <c r="J915" s="43"/>
      <c r="K915" s="43"/>
      <c r="L915" s="43"/>
      <c r="M915" s="44"/>
      <c r="N915" s="43"/>
      <c r="O915" s="43"/>
      <c r="P915" s="43"/>
      <c r="Q915" s="43"/>
      <c r="R915" s="43"/>
      <c r="S915" s="43"/>
      <c r="T915" s="43"/>
      <c r="U915" s="43"/>
      <c r="V915" s="43"/>
      <c r="W915" s="43"/>
      <c r="X915" s="43"/>
      <c r="Y915" s="43"/>
      <c r="Z915" s="43"/>
      <c r="AA915" s="43"/>
      <c r="AB915" s="43"/>
      <c r="AC915" s="43"/>
      <c r="AD915" s="43"/>
      <c r="AE915" s="43"/>
      <c r="AF915" s="43"/>
    </row>
    <row r="916" spans="1:32" ht="15">
      <c r="A916" s="43"/>
      <c r="B916" s="43"/>
      <c r="C916" s="43"/>
      <c r="D916" s="43"/>
      <c r="E916" s="43"/>
      <c r="F916" s="43"/>
      <c r="G916" s="43"/>
      <c r="H916" s="203"/>
      <c r="I916" s="43"/>
      <c r="J916" s="43"/>
      <c r="K916" s="43"/>
      <c r="L916" s="43"/>
      <c r="M916" s="44"/>
      <c r="N916" s="43"/>
      <c r="O916" s="43"/>
      <c r="P916" s="43"/>
      <c r="Q916" s="43"/>
      <c r="R916" s="43"/>
      <c r="S916" s="43"/>
      <c r="T916" s="43"/>
      <c r="U916" s="43"/>
      <c r="V916" s="43"/>
      <c r="W916" s="43"/>
      <c r="X916" s="43"/>
      <c r="Y916" s="43"/>
      <c r="Z916" s="43"/>
      <c r="AA916" s="43"/>
      <c r="AB916" s="43"/>
      <c r="AC916" s="43"/>
      <c r="AD916" s="43"/>
      <c r="AE916" s="43"/>
      <c r="AF916" s="43"/>
    </row>
    <row r="917" spans="1:32" ht="15">
      <c r="A917" s="43"/>
      <c r="B917" s="43"/>
      <c r="C917" s="43"/>
      <c r="D917" s="43"/>
      <c r="E917" s="43"/>
      <c r="F917" s="43"/>
      <c r="G917" s="43"/>
      <c r="H917" s="203"/>
      <c r="I917" s="43"/>
      <c r="J917" s="43"/>
      <c r="K917" s="43"/>
      <c r="L917" s="43"/>
      <c r="M917" s="44"/>
      <c r="N917" s="43"/>
      <c r="O917" s="43"/>
      <c r="P917" s="43"/>
      <c r="Q917" s="43"/>
      <c r="R917" s="43"/>
      <c r="S917" s="43"/>
      <c r="T917" s="43"/>
      <c r="U917" s="43"/>
      <c r="V917" s="43"/>
      <c r="W917" s="43"/>
      <c r="X917" s="43"/>
      <c r="Y917" s="43"/>
      <c r="Z917" s="43"/>
      <c r="AA917" s="43"/>
      <c r="AB917" s="43"/>
      <c r="AC917" s="43"/>
      <c r="AD917" s="43"/>
      <c r="AE917" s="43"/>
      <c r="AF917" s="43"/>
    </row>
    <row r="918" spans="1:32" ht="15">
      <c r="A918" s="43"/>
      <c r="B918" s="43"/>
      <c r="C918" s="43"/>
      <c r="D918" s="43"/>
      <c r="E918" s="43"/>
      <c r="F918" s="43"/>
      <c r="G918" s="43"/>
      <c r="H918" s="203"/>
      <c r="I918" s="43"/>
      <c r="J918" s="43"/>
      <c r="K918" s="43"/>
      <c r="L918" s="43"/>
      <c r="M918" s="44"/>
      <c r="N918" s="43"/>
      <c r="O918" s="43"/>
      <c r="P918" s="43"/>
      <c r="Q918" s="43"/>
      <c r="R918" s="43"/>
      <c r="S918" s="43"/>
      <c r="T918" s="43"/>
      <c r="U918" s="43"/>
      <c r="V918" s="43"/>
      <c r="W918" s="43"/>
      <c r="X918" s="43"/>
      <c r="Y918" s="43"/>
      <c r="Z918" s="43"/>
      <c r="AA918" s="43"/>
      <c r="AB918" s="43"/>
      <c r="AC918" s="43"/>
      <c r="AD918" s="43"/>
      <c r="AE918" s="43"/>
      <c r="AF918" s="43"/>
    </row>
    <row r="919" spans="1:32" ht="15">
      <c r="A919" s="43"/>
      <c r="B919" s="43"/>
      <c r="C919" s="43"/>
      <c r="D919" s="43"/>
      <c r="E919" s="43"/>
      <c r="F919" s="43"/>
      <c r="G919" s="43"/>
      <c r="H919" s="203"/>
      <c r="I919" s="43"/>
      <c r="J919" s="43"/>
      <c r="K919" s="43"/>
      <c r="L919" s="43"/>
      <c r="M919" s="44"/>
      <c r="N919" s="43"/>
      <c r="O919" s="43"/>
      <c r="P919" s="43"/>
      <c r="Q919" s="43"/>
      <c r="R919" s="43"/>
      <c r="S919" s="43"/>
      <c r="T919" s="43"/>
      <c r="U919" s="43"/>
      <c r="V919" s="43"/>
      <c r="W919" s="43"/>
      <c r="X919" s="43"/>
      <c r="Y919" s="43"/>
      <c r="Z919" s="43"/>
      <c r="AA919" s="43"/>
      <c r="AB919" s="43"/>
      <c r="AC919" s="43"/>
      <c r="AD919" s="43"/>
      <c r="AE919" s="43"/>
      <c r="AF919" s="43"/>
    </row>
    <row r="920" spans="1:32" ht="15">
      <c r="A920" s="43"/>
      <c r="B920" s="43"/>
      <c r="C920" s="43"/>
      <c r="D920" s="43"/>
      <c r="E920" s="43"/>
      <c r="F920" s="43"/>
      <c r="G920" s="43"/>
      <c r="H920" s="203"/>
      <c r="I920" s="43"/>
      <c r="J920" s="43"/>
      <c r="K920" s="43"/>
      <c r="L920" s="43"/>
      <c r="M920" s="44"/>
      <c r="N920" s="43"/>
      <c r="O920" s="43"/>
      <c r="P920" s="43"/>
      <c r="Q920" s="43"/>
      <c r="R920" s="43"/>
      <c r="S920" s="43"/>
      <c r="T920" s="43"/>
      <c r="U920" s="43"/>
      <c r="V920" s="43"/>
      <c r="W920" s="43"/>
      <c r="X920" s="43"/>
      <c r="Y920" s="43"/>
      <c r="Z920" s="43"/>
      <c r="AA920" s="43"/>
      <c r="AB920" s="43"/>
      <c r="AC920" s="43"/>
      <c r="AD920" s="43"/>
      <c r="AE920" s="43"/>
      <c r="AF920" s="43"/>
    </row>
    <row r="921" spans="1:32" ht="15">
      <c r="A921" s="43"/>
      <c r="B921" s="43"/>
      <c r="C921" s="43"/>
      <c r="D921" s="43"/>
      <c r="E921" s="43"/>
      <c r="F921" s="43"/>
      <c r="G921" s="43"/>
      <c r="H921" s="203"/>
      <c r="I921" s="43"/>
      <c r="J921" s="43"/>
      <c r="K921" s="43"/>
      <c r="L921" s="43"/>
      <c r="M921" s="44"/>
      <c r="N921" s="43"/>
      <c r="O921" s="43"/>
      <c r="P921" s="43"/>
      <c r="Q921" s="43"/>
      <c r="R921" s="43"/>
      <c r="S921" s="43"/>
      <c r="T921" s="43"/>
      <c r="U921" s="43"/>
      <c r="V921" s="43"/>
      <c r="W921" s="43"/>
      <c r="X921" s="43"/>
      <c r="Y921" s="43"/>
      <c r="Z921" s="43"/>
      <c r="AA921" s="43"/>
      <c r="AB921" s="43"/>
      <c r="AC921" s="43"/>
      <c r="AD921" s="43"/>
      <c r="AE921" s="43"/>
      <c r="AF921" s="43"/>
    </row>
    <row r="922" spans="1:32" ht="15">
      <c r="A922" s="43"/>
      <c r="B922" s="43"/>
      <c r="C922" s="43"/>
      <c r="D922" s="43"/>
      <c r="E922" s="43"/>
      <c r="F922" s="43"/>
      <c r="G922" s="43"/>
      <c r="H922" s="203"/>
      <c r="I922" s="43"/>
      <c r="J922" s="43"/>
      <c r="K922" s="43"/>
      <c r="L922" s="43"/>
      <c r="M922" s="44"/>
      <c r="N922" s="43"/>
      <c r="O922" s="43"/>
      <c r="P922" s="43"/>
      <c r="Q922" s="43"/>
      <c r="R922" s="43"/>
      <c r="S922" s="43"/>
      <c r="T922" s="43"/>
      <c r="U922" s="43"/>
      <c r="V922" s="43"/>
      <c r="W922" s="43"/>
      <c r="X922" s="43"/>
      <c r="Y922" s="43"/>
      <c r="Z922" s="43"/>
      <c r="AA922" s="43"/>
      <c r="AB922" s="43"/>
      <c r="AC922" s="43"/>
      <c r="AD922" s="43"/>
      <c r="AE922" s="43"/>
      <c r="AF922" s="43"/>
    </row>
    <row r="923" spans="1:32" ht="15">
      <c r="A923" s="43"/>
      <c r="B923" s="43"/>
      <c r="C923" s="43"/>
      <c r="D923" s="43"/>
      <c r="E923" s="43"/>
      <c r="F923" s="43"/>
      <c r="G923" s="43"/>
      <c r="H923" s="203"/>
      <c r="I923" s="43"/>
      <c r="J923" s="43"/>
      <c r="K923" s="43"/>
      <c r="L923" s="43"/>
      <c r="M923" s="44"/>
      <c r="N923" s="43"/>
      <c r="O923" s="43"/>
      <c r="P923" s="43"/>
      <c r="Q923" s="43"/>
      <c r="R923" s="43"/>
      <c r="S923" s="43"/>
      <c r="T923" s="43"/>
      <c r="U923" s="43"/>
      <c r="V923" s="43"/>
      <c r="W923" s="43"/>
      <c r="X923" s="43"/>
      <c r="Y923" s="43"/>
      <c r="Z923" s="43"/>
      <c r="AA923" s="43"/>
      <c r="AB923" s="43"/>
      <c r="AC923" s="43"/>
      <c r="AD923" s="43"/>
      <c r="AE923" s="43"/>
      <c r="AF923" s="43"/>
    </row>
    <row r="924" spans="1:32" ht="15">
      <c r="A924" s="43"/>
      <c r="B924" s="43"/>
      <c r="C924" s="43"/>
      <c r="D924" s="43"/>
      <c r="E924" s="43"/>
      <c r="F924" s="43"/>
      <c r="G924" s="43"/>
      <c r="H924" s="203"/>
      <c r="I924" s="43"/>
      <c r="J924" s="43"/>
      <c r="K924" s="43"/>
      <c r="L924" s="43"/>
      <c r="M924" s="44"/>
      <c r="N924" s="43"/>
      <c r="O924" s="43"/>
      <c r="P924" s="43"/>
      <c r="Q924" s="43"/>
      <c r="R924" s="43"/>
      <c r="S924" s="43"/>
      <c r="T924" s="43"/>
      <c r="U924" s="43"/>
      <c r="V924" s="43"/>
      <c r="W924" s="43"/>
      <c r="X924" s="43"/>
      <c r="Y924" s="43"/>
      <c r="Z924" s="43"/>
      <c r="AA924" s="43"/>
      <c r="AB924" s="43"/>
      <c r="AC924" s="43"/>
      <c r="AD924" s="43"/>
      <c r="AE924" s="43"/>
      <c r="AF924" s="43"/>
    </row>
    <row r="925" spans="1:32" ht="15">
      <c r="A925" s="43"/>
      <c r="B925" s="43"/>
      <c r="C925" s="43"/>
      <c r="D925" s="43"/>
      <c r="E925" s="43"/>
      <c r="F925" s="43"/>
      <c r="G925" s="43"/>
      <c r="H925" s="203"/>
      <c r="I925" s="43"/>
      <c r="J925" s="43"/>
      <c r="K925" s="43"/>
      <c r="L925" s="43"/>
      <c r="M925" s="44"/>
      <c r="N925" s="43"/>
      <c r="O925" s="43"/>
      <c r="P925" s="43"/>
      <c r="Q925" s="43"/>
      <c r="R925" s="43"/>
      <c r="S925" s="43"/>
      <c r="T925" s="43"/>
      <c r="U925" s="43"/>
      <c r="V925" s="43"/>
      <c r="W925" s="43"/>
      <c r="X925" s="43"/>
      <c r="Y925" s="43"/>
      <c r="Z925" s="43"/>
      <c r="AA925" s="43"/>
      <c r="AB925" s="43"/>
      <c r="AC925" s="43"/>
      <c r="AD925" s="43"/>
      <c r="AE925" s="43"/>
      <c r="AF925" s="43"/>
    </row>
    <row r="926" spans="1:32" ht="15">
      <c r="A926" s="43"/>
      <c r="B926" s="43"/>
      <c r="C926" s="43"/>
      <c r="D926" s="43"/>
      <c r="E926" s="43"/>
      <c r="F926" s="43"/>
      <c r="G926" s="43"/>
      <c r="H926" s="203"/>
      <c r="I926" s="43"/>
      <c r="J926" s="43"/>
      <c r="K926" s="43"/>
      <c r="L926" s="43"/>
      <c r="M926" s="44"/>
      <c r="N926" s="43"/>
      <c r="O926" s="43"/>
      <c r="P926" s="43"/>
      <c r="Q926" s="43"/>
      <c r="R926" s="43"/>
      <c r="S926" s="43"/>
      <c r="T926" s="43"/>
      <c r="U926" s="43"/>
      <c r="V926" s="43"/>
      <c r="W926" s="43"/>
      <c r="X926" s="43"/>
      <c r="Y926" s="43"/>
      <c r="Z926" s="43"/>
      <c r="AA926" s="43"/>
      <c r="AB926" s="43"/>
      <c r="AC926" s="43"/>
      <c r="AD926" s="43"/>
      <c r="AE926" s="43"/>
      <c r="AF926" s="43"/>
    </row>
    <row r="927" spans="1:32" ht="15">
      <c r="A927" s="43"/>
      <c r="B927" s="43"/>
      <c r="C927" s="43"/>
      <c r="D927" s="43"/>
      <c r="E927" s="43"/>
      <c r="F927" s="43"/>
      <c r="G927" s="43"/>
      <c r="H927" s="203"/>
      <c r="I927" s="43"/>
      <c r="J927" s="43"/>
      <c r="K927" s="43"/>
      <c r="L927" s="43"/>
      <c r="M927" s="44"/>
      <c r="N927" s="43"/>
      <c r="O927" s="43"/>
      <c r="P927" s="43"/>
      <c r="Q927" s="43"/>
      <c r="R927" s="43"/>
      <c r="S927" s="43"/>
      <c r="T927" s="43"/>
      <c r="U927" s="43"/>
      <c r="V927" s="43"/>
      <c r="W927" s="43"/>
      <c r="X927" s="43"/>
      <c r="Y927" s="43"/>
      <c r="Z927" s="43"/>
      <c r="AA927" s="43"/>
      <c r="AB927" s="43"/>
      <c r="AC927" s="43"/>
      <c r="AD927" s="43"/>
      <c r="AE927" s="43"/>
      <c r="AF927" s="43"/>
    </row>
    <row r="928" spans="1:32" ht="15">
      <c r="A928" s="43"/>
      <c r="B928" s="43"/>
      <c r="C928" s="43"/>
      <c r="D928" s="43"/>
      <c r="E928" s="43"/>
      <c r="F928" s="43"/>
      <c r="G928" s="43"/>
      <c r="H928" s="203"/>
      <c r="I928" s="43"/>
      <c r="J928" s="43"/>
      <c r="K928" s="43"/>
      <c r="L928" s="43"/>
      <c r="M928" s="44"/>
      <c r="N928" s="43"/>
      <c r="O928" s="43"/>
      <c r="P928" s="43"/>
      <c r="Q928" s="43"/>
      <c r="R928" s="43"/>
      <c r="S928" s="43"/>
      <c r="T928" s="43"/>
      <c r="U928" s="43"/>
      <c r="V928" s="43"/>
      <c r="W928" s="43"/>
      <c r="X928" s="43"/>
      <c r="Y928" s="43"/>
      <c r="Z928" s="43"/>
      <c r="AA928" s="43"/>
      <c r="AB928" s="43"/>
      <c r="AC928" s="43"/>
      <c r="AD928" s="43"/>
      <c r="AE928" s="43"/>
      <c r="AF928" s="43"/>
    </row>
    <row r="929" spans="1:32" ht="15">
      <c r="A929" s="43"/>
      <c r="B929" s="43"/>
      <c r="C929" s="43"/>
      <c r="D929" s="43"/>
      <c r="E929" s="43"/>
      <c r="F929" s="43"/>
      <c r="G929" s="43"/>
      <c r="H929" s="203"/>
      <c r="I929" s="43"/>
      <c r="J929" s="43"/>
      <c r="K929" s="43"/>
      <c r="L929" s="43"/>
      <c r="M929" s="44"/>
      <c r="N929" s="43"/>
      <c r="O929" s="43"/>
      <c r="P929" s="43"/>
      <c r="Q929" s="43"/>
      <c r="R929" s="43"/>
      <c r="S929" s="43"/>
      <c r="T929" s="43"/>
      <c r="U929" s="43"/>
      <c r="V929" s="43"/>
      <c r="W929" s="43"/>
      <c r="X929" s="43"/>
      <c r="Y929" s="43"/>
      <c r="Z929" s="43"/>
      <c r="AA929" s="43"/>
      <c r="AB929" s="43"/>
      <c r="AC929" s="43"/>
      <c r="AD929" s="43"/>
      <c r="AE929" s="43"/>
      <c r="AF929" s="43"/>
    </row>
    <row r="930" spans="1:32" ht="15">
      <c r="A930" s="43"/>
      <c r="B930" s="43"/>
      <c r="C930" s="43"/>
      <c r="D930" s="43"/>
      <c r="E930" s="43"/>
      <c r="F930" s="43"/>
      <c r="G930" s="43"/>
      <c r="H930" s="203"/>
      <c r="I930" s="43"/>
      <c r="J930" s="43"/>
      <c r="K930" s="43"/>
      <c r="L930" s="43"/>
      <c r="M930" s="44"/>
      <c r="N930" s="43"/>
      <c r="O930" s="43"/>
      <c r="P930" s="43"/>
      <c r="Q930" s="43"/>
      <c r="R930" s="43"/>
      <c r="S930" s="43"/>
      <c r="T930" s="43"/>
      <c r="U930" s="43"/>
      <c r="V930" s="43"/>
      <c r="W930" s="43"/>
      <c r="X930" s="43"/>
      <c r="Y930" s="43"/>
      <c r="Z930" s="43"/>
      <c r="AA930" s="43"/>
      <c r="AB930" s="43"/>
      <c r="AC930" s="43"/>
      <c r="AD930" s="43"/>
      <c r="AE930" s="43"/>
      <c r="AF930" s="43"/>
    </row>
    <row r="931" spans="1:32" ht="15">
      <c r="A931" s="43"/>
      <c r="B931" s="43"/>
      <c r="C931" s="43"/>
      <c r="D931" s="43"/>
      <c r="E931" s="43"/>
      <c r="F931" s="43"/>
      <c r="G931" s="43"/>
      <c r="H931" s="203"/>
      <c r="I931" s="43"/>
      <c r="J931" s="43"/>
      <c r="K931" s="43"/>
      <c r="L931" s="43"/>
      <c r="M931" s="44"/>
      <c r="N931" s="43"/>
      <c r="O931" s="43"/>
      <c r="P931" s="43"/>
      <c r="Q931" s="43"/>
      <c r="R931" s="43"/>
      <c r="S931" s="43"/>
      <c r="T931" s="43"/>
      <c r="U931" s="43"/>
      <c r="V931" s="43"/>
      <c r="W931" s="43"/>
      <c r="X931" s="43"/>
      <c r="Y931" s="43"/>
      <c r="Z931" s="43"/>
      <c r="AA931" s="43"/>
      <c r="AB931" s="43"/>
      <c r="AC931" s="43"/>
      <c r="AD931" s="43"/>
      <c r="AE931" s="43"/>
      <c r="AF931" s="43"/>
    </row>
    <row r="932" spans="1:32" ht="15">
      <c r="A932" s="43"/>
      <c r="B932" s="43"/>
      <c r="C932" s="43"/>
      <c r="D932" s="43"/>
      <c r="E932" s="43"/>
      <c r="F932" s="43"/>
      <c r="G932" s="43"/>
      <c r="H932" s="203"/>
      <c r="I932" s="43"/>
      <c r="J932" s="43"/>
      <c r="K932" s="43"/>
      <c r="L932" s="43"/>
      <c r="M932" s="44"/>
      <c r="N932" s="43"/>
      <c r="O932" s="43"/>
      <c r="P932" s="43"/>
      <c r="Q932" s="43"/>
      <c r="R932" s="43"/>
      <c r="S932" s="43"/>
      <c r="T932" s="43"/>
      <c r="U932" s="43"/>
      <c r="V932" s="43"/>
      <c r="W932" s="43"/>
      <c r="X932" s="43"/>
      <c r="Y932" s="43"/>
      <c r="Z932" s="43"/>
      <c r="AA932" s="43"/>
      <c r="AB932" s="43"/>
      <c r="AC932" s="43"/>
      <c r="AD932" s="43"/>
      <c r="AE932" s="43"/>
      <c r="AF932" s="43"/>
    </row>
    <row r="933" spans="1:32" ht="15">
      <c r="A933" s="43"/>
      <c r="B933" s="43"/>
      <c r="C933" s="43"/>
      <c r="D933" s="43"/>
      <c r="E933" s="43"/>
      <c r="F933" s="43"/>
      <c r="G933" s="43"/>
      <c r="H933" s="203"/>
      <c r="I933" s="43"/>
      <c r="J933" s="43"/>
      <c r="K933" s="43"/>
      <c r="L933" s="43"/>
      <c r="M933" s="44"/>
      <c r="N933" s="43"/>
      <c r="O933" s="43"/>
      <c r="P933" s="43"/>
      <c r="Q933" s="43"/>
      <c r="R933" s="43"/>
      <c r="S933" s="43"/>
      <c r="T933" s="43"/>
      <c r="U933" s="43"/>
      <c r="V933" s="43"/>
      <c r="W933" s="43"/>
      <c r="X933" s="43"/>
      <c r="Y933" s="43"/>
      <c r="Z933" s="43"/>
      <c r="AA933" s="43"/>
      <c r="AB933" s="43"/>
      <c r="AC933" s="43"/>
      <c r="AD933" s="43"/>
      <c r="AE933" s="43"/>
      <c r="AF933" s="43"/>
    </row>
    <row r="934" spans="1:32" ht="15">
      <c r="A934" s="43"/>
      <c r="B934" s="43"/>
      <c r="C934" s="43"/>
      <c r="D934" s="43"/>
      <c r="E934" s="43"/>
      <c r="F934" s="43"/>
      <c r="G934" s="43"/>
      <c r="H934" s="203"/>
      <c r="I934" s="43"/>
      <c r="J934" s="43"/>
      <c r="K934" s="43"/>
      <c r="L934" s="43"/>
      <c r="M934" s="44"/>
      <c r="N934" s="43"/>
      <c r="O934" s="43"/>
      <c r="P934" s="43"/>
      <c r="Q934" s="43"/>
      <c r="R934" s="43"/>
      <c r="S934" s="43"/>
      <c r="T934" s="43"/>
      <c r="U934" s="43"/>
      <c r="V934" s="43"/>
      <c r="W934" s="43"/>
      <c r="X934" s="43"/>
      <c r="Y934" s="43"/>
      <c r="Z934" s="43"/>
      <c r="AA934" s="43"/>
      <c r="AB934" s="43"/>
      <c r="AC934" s="43"/>
      <c r="AD934" s="43"/>
      <c r="AE934" s="43"/>
      <c r="AF934" s="43"/>
    </row>
    <row r="935" spans="1:32" ht="15">
      <c r="A935" s="43"/>
      <c r="B935" s="43"/>
      <c r="C935" s="43"/>
      <c r="D935" s="43"/>
      <c r="E935" s="43"/>
      <c r="F935" s="43"/>
      <c r="G935" s="43"/>
      <c r="H935" s="203"/>
      <c r="I935" s="43"/>
      <c r="J935" s="43"/>
      <c r="K935" s="43"/>
      <c r="L935" s="43"/>
      <c r="M935" s="44"/>
      <c r="N935" s="43"/>
      <c r="O935" s="43"/>
      <c r="P935" s="43"/>
      <c r="Q935" s="43"/>
      <c r="R935" s="43"/>
      <c r="S935" s="43"/>
      <c r="T935" s="43"/>
      <c r="U935" s="43"/>
      <c r="V935" s="43"/>
      <c r="W935" s="43"/>
      <c r="X935" s="43"/>
      <c r="Y935" s="43"/>
      <c r="Z935" s="43"/>
      <c r="AA935" s="43"/>
      <c r="AB935" s="43"/>
      <c r="AC935" s="43"/>
      <c r="AD935" s="43"/>
      <c r="AE935" s="43"/>
      <c r="AF935" s="43"/>
    </row>
    <row r="936" spans="1:32" ht="15">
      <c r="A936" s="43"/>
      <c r="B936" s="43"/>
      <c r="C936" s="43"/>
      <c r="D936" s="43"/>
      <c r="E936" s="43"/>
      <c r="F936" s="43"/>
      <c r="G936" s="43"/>
      <c r="H936" s="203"/>
      <c r="I936" s="43"/>
      <c r="J936" s="43"/>
      <c r="K936" s="43"/>
      <c r="L936" s="43"/>
      <c r="M936" s="44"/>
      <c r="N936" s="43"/>
      <c r="O936" s="43"/>
      <c r="P936" s="43"/>
      <c r="Q936" s="43"/>
      <c r="R936" s="43"/>
      <c r="S936" s="43"/>
      <c r="T936" s="43"/>
      <c r="U936" s="43"/>
      <c r="V936" s="43"/>
      <c r="W936" s="43"/>
      <c r="X936" s="43"/>
      <c r="Y936" s="43"/>
      <c r="Z936" s="43"/>
      <c r="AA936" s="43"/>
      <c r="AB936" s="43"/>
      <c r="AC936" s="43"/>
      <c r="AD936" s="43"/>
      <c r="AE936" s="43"/>
      <c r="AF936" s="43"/>
    </row>
    <row r="937" spans="1:32" ht="15">
      <c r="A937" s="43"/>
      <c r="B937" s="43"/>
      <c r="C937" s="43"/>
      <c r="D937" s="43"/>
      <c r="E937" s="43"/>
      <c r="F937" s="43"/>
      <c r="G937" s="43"/>
      <c r="H937" s="203"/>
      <c r="I937" s="43"/>
      <c r="J937" s="43"/>
      <c r="K937" s="43"/>
      <c r="L937" s="43"/>
      <c r="M937" s="44"/>
      <c r="N937" s="43"/>
      <c r="O937" s="43"/>
      <c r="P937" s="43"/>
      <c r="Q937" s="43"/>
      <c r="R937" s="43"/>
      <c r="S937" s="43"/>
      <c r="T937" s="43"/>
      <c r="U937" s="43"/>
      <c r="V937" s="43"/>
      <c r="W937" s="43"/>
      <c r="X937" s="43"/>
      <c r="Y937" s="43"/>
      <c r="Z937" s="43"/>
      <c r="AA937" s="43"/>
      <c r="AB937" s="43"/>
      <c r="AC937" s="43"/>
      <c r="AD937" s="43"/>
      <c r="AE937" s="43"/>
      <c r="AF937" s="43"/>
    </row>
    <row r="938" spans="1:32" ht="15">
      <c r="A938" s="43"/>
      <c r="B938" s="43"/>
      <c r="C938" s="43"/>
      <c r="D938" s="43"/>
      <c r="E938" s="43"/>
      <c r="F938" s="43"/>
      <c r="G938" s="43"/>
      <c r="H938" s="203"/>
      <c r="I938" s="43"/>
      <c r="J938" s="43"/>
      <c r="K938" s="43"/>
      <c r="L938" s="43"/>
      <c r="M938" s="44"/>
      <c r="N938" s="43"/>
      <c r="O938" s="43"/>
      <c r="P938" s="43"/>
      <c r="Q938" s="43"/>
      <c r="R938" s="43"/>
      <c r="S938" s="43"/>
      <c r="T938" s="43"/>
      <c r="U938" s="43"/>
      <c r="V938" s="43"/>
      <c r="W938" s="43"/>
      <c r="X938" s="43"/>
      <c r="Y938" s="43"/>
      <c r="Z938" s="43"/>
      <c r="AA938" s="43"/>
      <c r="AB938" s="43"/>
      <c r="AC938" s="43"/>
      <c r="AD938" s="43"/>
      <c r="AE938" s="43"/>
      <c r="AF938" s="43"/>
    </row>
    <row r="939" spans="1:32" ht="15">
      <c r="A939" s="43"/>
      <c r="B939" s="43"/>
      <c r="C939" s="43"/>
      <c r="D939" s="43"/>
      <c r="E939" s="43"/>
      <c r="F939" s="43"/>
      <c r="G939" s="43"/>
      <c r="H939" s="203"/>
      <c r="I939" s="43"/>
      <c r="J939" s="43"/>
      <c r="K939" s="43"/>
      <c r="L939" s="43"/>
      <c r="M939" s="44"/>
      <c r="N939" s="43"/>
      <c r="O939" s="43"/>
      <c r="P939" s="43"/>
      <c r="Q939" s="43"/>
      <c r="R939" s="43"/>
      <c r="S939" s="43"/>
      <c r="T939" s="43"/>
      <c r="U939" s="43"/>
      <c r="V939" s="43"/>
      <c r="W939" s="43"/>
      <c r="X939" s="43"/>
      <c r="Y939" s="43"/>
      <c r="Z939" s="43"/>
      <c r="AA939" s="43"/>
      <c r="AB939" s="43"/>
      <c r="AC939" s="43"/>
      <c r="AD939" s="43"/>
      <c r="AE939" s="43"/>
      <c r="AF939" s="43"/>
    </row>
    <row r="940" spans="1:32" ht="15">
      <c r="A940" s="43"/>
      <c r="B940" s="43"/>
      <c r="C940" s="43"/>
      <c r="D940" s="43"/>
      <c r="E940" s="43"/>
      <c r="F940" s="43"/>
      <c r="G940" s="43"/>
      <c r="H940" s="203"/>
      <c r="I940" s="43"/>
      <c r="J940" s="43"/>
      <c r="K940" s="43"/>
      <c r="L940" s="43"/>
      <c r="M940" s="44"/>
      <c r="N940" s="43"/>
      <c r="O940" s="43"/>
      <c r="P940" s="43"/>
      <c r="Q940" s="43"/>
      <c r="R940" s="43"/>
      <c r="S940" s="43"/>
      <c r="T940" s="43"/>
      <c r="U940" s="43"/>
      <c r="V940" s="43"/>
      <c r="W940" s="43"/>
      <c r="X940" s="43"/>
      <c r="Y940" s="43"/>
      <c r="Z940" s="43"/>
      <c r="AA940" s="43"/>
      <c r="AB940" s="43"/>
      <c r="AC940" s="43"/>
      <c r="AD940" s="43"/>
      <c r="AE940" s="43"/>
      <c r="AF940" s="43"/>
    </row>
    <row r="941" spans="1:32" ht="15">
      <c r="A941" s="43"/>
      <c r="B941" s="43"/>
      <c r="C941" s="43"/>
      <c r="D941" s="43"/>
      <c r="E941" s="43"/>
      <c r="F941" s="43"/>
      <c r="G941" s="43"/>
      <c r="H941" s="203"/>
      <c r="I941" s="43"/>
      <c r="J941" s="43"/>
      <c r="K941" s="43"/>
      <c r="L941" s="43"/>
      <c r="M941" s="44"/>
      <c r="N941" s="43"/>
      <c r="O941" s="43"/>
      <c r="P941" s="43"/>
      <c r="Q941" s="43"/>
      <c r="R941" s="43"/>
      <c r="S941" s="43"/>
      <c r="T941" s="43"/>
      <c r="U941" s="43"/>
      <c r="V941" s="43"/>
      <c r="W941" s="43"/>
      <c r="X941" s="43"/>
      <c r="Y941" s="43"/>
      <c r="Z941" s="43"/>
      <c r="AA941" s="43"/>
      <c r="AB941" s="43"/>
      <c r="AC941" s="43"/>
      <c r="AD941" s="43"/>
      <c r="AE941" s="43"/>
      <c r="AF941" s="43"/>
    </row>
    <row r="942" spans="1:32" ht="15">
      <c r="A942" s="43"/>
      <c r="B942" s="43"/>
      <c r="C942" s="43"/>
      <c r="D942" s="43"/>
      <c r="E942" s="43"/>
      <c r="F942" s="43"/>
      <c r="G942" s="43"/>
      <c r="H942" s="203"/>
      <c r="I942" s="43"/>
      <c r="J942" s="43"/>
      <c r="K942" s="43"/>
      <c r="L942" s="43"/>
      <c r="M942" s="44"/>
      <c r="N942" s="43"/>
      <c r="O942" s="43"/>
      <c r="P942" s="43"/>
      <c r="Q942" s="43"/>
      <c r="R942" s="43"/>
      <c r="S942" s="43"/>
      <c r="T942" s="43"/>
      <c r="U942" s="43"/>
      <c r="V942" s="43"/>
      <c r="W942" s="43"/>
      <c r="X942" s="43"/>
      <c r="Y942" s="43"/>
      <c r="Z942" s="43"/>
      <c r="AA942" s="43"/>
      <c r="AB942" s="43"/>
      <c r="AC942" s="43"/>
      <c r="AD942" s="43"/>
      <c r="AE942" s="43"/>
      <c r="AF942" s="43"/>
    </row>
    <row r="943" spans="1:32" ht="15">
      <c r="A943" s="43"/>
      <c r="B943" s="43"/>
      <c r="C943" s="43"/>
      <c r="D943" s="43"/>
      <c r="E943" s="43"/>
      <c r="F943" s="43"/>
      <c r="G943" s="43"/>
      <c r="H943" s="203"/>
      <c r="I943" s="43"/>
      <c r="J943" s="43"/>
      <c r="K943" s="43"/>
      <c r="L943" s="43"/>
      <c r="M943" s="44"/>
      <c r="N943" s="43"/>
      <c r="O943" s="43"/>
      <c r="P943" s="43"/>
      <c r="Q943" s="43"/>
      <c r="R943" s="43"/>
      <c r="S943" s="43"/>
      <c r="T943" s="43"/>
      <c r="U943" s="43"/>
      <c r="V943" s="43"/>
      <c r="W943" s="43"/>
      <c r="X943" s="43"/>
      <c r="Y943" s="43"/>
      <c r="Z943" s="43"/>
      <c r="AA943" s="43"/>
      <c r="AB943" s="43"/>
      <c r="AC943" s="43"/>
      <c r="AD943" s="43"/>
      <c r="AE943" s="43"/>
      <c r="AF943" s="43"/>
    </row>
    <row r="944" spans="1:32" ht="15">
      <c r="A944" s="43"/>
      <c r="B944" s="43"/>
      <c r="C944" s="43"/>
      <c r="D944" s="43"/>
      <c r="E944" s="43"/>
      <c r="F944" s="43"/>
      <c r="G944" s="43"/>
      <c r="H944" s="203"/>
      <c r="I944" s="43"/>
      <c r="J944" s="43"/>
      <c r="K944" s="43"/>
      <c r="L944" s="43"/>
      <c r="M944" s="44"/>
      <c r="N944" s="43"/>
      <c r="O944" s="43"/>
      <c r="P944" s="43"/>
      <c r="Q944" s="43"/>
      <c r="R944" s="43"/>
      <c r="S944" s="43"/>
      <c r="T944" s="43"/>
      <c r="U944" s="43"/>
      <c r="V944" s="43"/>
      <c r="W944" s="43"/>
      <c r="X944" s="43"/>
      <c r="Y944" s="43"/>
      <c r="Z944" s="43"/>
      <c r="AA944" s="43"/>
      <c r="AB944" s="43"/>
      <c r="AC944" s="43"/>
      <c r="AD944" s="43"/>
      <c r="AE944" s="43"/>
      <c r="AF944" s="43"/>
    </row>
    <row r="945" spans="1:32" ht="15">
      <c r="A945" s="43"/>
      <c r="B945" s="43"/>
      <c r="C945" s="43"/>
      <c r="D945" s="43"/>
      <c r="E945" s="43"/>
      <c r="F945" s="43"/>
      <c r="G945" s="43"/>
      <c r="H945" s="203"/>
      <c r="I945" s="43"/>
      <c r="J945" s="43"/>
      <c r="K945" s="43"/>
      <c r="L945" s="43"/>
      <c r="M945" s="44"/>
      <c r="N945" s="43"/>
      <c r="O945" s="43"/>
      <c r="P945" s="43"/>
      <c r="Q945" s="43"/>
      <c r="R945" s="43"/>
      <c r="S945" s="43"/>
      <c r="T945" s="43"/>
      <c r="U945" s="43"/>
      <c r="V945" s="43"/>
      <c r="W945" s="43"/>
      <c r="X945" s="43"/>
      <c r="Y945" s="43"/>
      <c r="Z945" s="43"/>
      <c r="AA945" s="43"/>
      <c r="AB945" s="43"/>
      <c r="AC945" s="43"/>
      <c r="AD945" s="43"/>
      <c r="AE945" s="43"/>
      <c r="AF945" s="43"/>
    </row>
    <row r="946" spans="1:32" ht="15">
      <c r="A946" s="43"/>
      <c r="B946" s="43"/>
      <c r="C946" s="43"/>
      <c r="D946" s="43"/>
      <c r="E946" s="43"/>
      <c r="F946" s="43"/>
      <c r="G946" s="43"/>
      <c r="H946" s="203"/>
      <c r="I946" s="43"/>
      <c r="J946" s="43"/>
      <c r="K946" s="43"/>
      <c r="L946" s="43"/>
      <c r="M946" s="44"/>
      <c r="N946" s="43"/>
      <c r="O946" s="43"/>
      <c r="P946" s="43"/>
      <c r="Q946" s="43"/>
      <c r="R946" s="43"/>
      <c r="S946" s="43"/>
      <c r="T946" s="43"/>
      <c r="U946" s="43"/>
      <c r="V946" s="43"/>
      <c r="W946" s="43"/>
      <c r="X946" s="43"/>
      <c r="Y946" s="43"/>
      <c r="Z946" s="43"/>
      <c r="AA946" s="43"/>
      <c r="AB946" s="43"/>
      <c r="AC946" s="43"/>
      <c r="AD946" s="43"/>
      <c r="AE946" s="43"/>
      <c r="AF946" s="43"/>
    </row>
    <row r="947" spans="1:32" ht="15">
      <c r="A947" s="43"/>
      <c r="B947" s="43"/>
      <c r="C947" s="43"/>
      <c r="D947" s="43"/>
      <c r="E947" s="43"/>
      <c r="F947" s="43"/>
      <c r="G947" s="43"/>
      <c r="H947" s="203"/>
      <c r="I947" s="43"/>
      <c r="J947" s="43"/>
      <c r="K947" s="43"/>
      <c r="L947" s="43"/>
      <c r="M947" s="44"/>
      <c r="N947" s="43"/>
      <c r="O947" s="43"/>
      <c r="P947" s="43"/>
      <c r="Q947" s="43"/>
      <c r="R947" s="43"/>
      <c r="S947" s="43"/>
      <c r="T947" s="43"/>
      <c r="U947" s="43"/>
      <c r="V947" s="43"/>
      <c r="W947" s="43"/>
      <c r="X947" s="43"/>
      <c r="Y947" s="43"/>
      <c r="Z947" s="43"/>
      <c r="AA947" s="43"/>
      <c r="AB947" s="43"/>
      <c r="AC947" s="43"/>
      <c r="AD947" s="43"/>
      <c r="AE947" s="43"/>
      <c r="AF947" s="43"/>
    </row>
    <row r="948" spans="1:32" ht="15">
      <c r="A948" s="43"/>
      <c r="B948" s="43"/>
      <c r="C948" s="43"/>
      <c r="D948" s="43"/>
      <c r="E948" s="43"/>
      <c r="F948" s="43"/>
      <c r="G948" s="43"/>
      <c r="H948" s="203"/>
      <c r="I948" s="43"/>
      <c r="J948" s="43"/>
      <c r="K948" s="43"/>
      <c r="L948" s="43"/>
      <c r="M948" s="44"/>
      <c r="N948" s="43"/>
      <c r="O948" s="43"/>
      <c r="P948" s="43"/>
      <c r="Q948" s="43"/>
      <c r="R948" s="43"/>
      <c r="S948" s="43"/>
      <c r="T948" s="43"/>
      <c r="U948" s="43"/>
      <c r="V948" s="43"/>
      <c r="W948" s="43"/>
      <c r="X948" s="43"/>
      <c r="Y948" s="43"/>
      <c r="Z948" s="43"/>
      <c r="AA948" s="43"/>
      <c r="AB948" s="43"/>
      <c r="AC948" s="43"/>
      <c r="AD948" s="43"/>
      <c r="AE948" s="43"/>
      <c r="AF948" s="43"/>
    </row>
    <row r="949" spans="1:32" ht="15">
      <c r="A949" s="43"/>
      <c r="B949" s="43"/>
      <c r="C949" s="43"/>
      <c r="D949" s="43"/>
      <c r="E949" s="43"/>
      <c r="F949" s="43"/>
      <c r="G949" s="43"/>
      <c r="H949" s="203"/>
      <c r="I949" s="43"/>
      <c r="J949" s="43"/>
      <c r="K949" s="43"/>
      <c r="L949" s="43"/>
      <c r="M949" s="44"/>
      <c r="N949" s="43"/>
      <c r="O949" s="43"/>
      <c r="P949" s="43"/>
      <c r="Q949" s="43"/>
      <c r="R949" s="43"/>
      <c r="S949" s="43"/>
      <c r="T949" s="43"/>
      <c r="U949" s="43"/>
      <c r="V949" s="43"/>
      <c r="W949" s="43"/>
      <c r="X949" s="43"/>
      <c r="Y949" s="43"/>
      <c r="Z949" s="43"/>
      <c r="AA949" s="43"/>
      <c r="AB949" s="43"/>
      <c r="AC949" s="43"/>
      <c r="AD949" s="43"/>
      <c r="AE949" s="43"/>
      <c r="AF949" s="43"/>
    </row>
    <row r="950" spans="1:32" ht="15">
      <c r="A950" s="43"/>
      <c r="B950" s="43"/>
      <c r="C950" s="43"/>
      <c r="D950" s="43"/>
      <c r="E950" s="43"/>
      <c r="F950" s="43"/>
      <c r="G950" s="43"/>
      <c r="H950" s="203"/>
      <c r="I950" s="43"/>
      <c r="J950" s="43"/>
      <c r="K950" s="43"/>
      <c r="L950" s="43"/>
      <c r="M950" s="44"/>
      <c r="N950" s="43"/>
      <c r="O950" s="43"/>
      <c r="P950" s="43"/>
      <c r="Q950" s="43"/>
      <c r="R950" s="43"/>
      <c r="S950" s="43"/>
      <c r="T950" s="43"/>
      <c r="U950" s="43"/>
      <c r="V950" s="43"/>
      <c r="W950" s="43"/>
      <c r="X950" s="43"/>
      <c r="Y950" s="43"/>
      <c r="Z950" s="43"/>
      <c r="AA950" s="43"/>
      <c r="AB950" s="43"/>
      <c r="AC950" s="43"/>
      <c r="AD950" s="43"/>
      <c r="AE950" s="43"/>
      <c r="AF950" s="43"/>
    </row>
    <row r="951" spans="1:32" ht="15">
      <c r="A951" s="43"/>
      <c r="B951" s="43"/>
      <c r="C951" s="43"/>
      <c r="D951" s="43"/>
      <c r="E951" s="43"/>
      <c r="F951" s="43"/>
      <c r="G951" s="43"/>
      <c r="H951" s="203"/>
      <c r="I951" s="43"/>
      <c r="J951" s="43"/>
      <c r="K951" s="43"/>
      <c r="L951" s="43"/>
      <c r="M951" s="44"/>
      <c r="N951" s="43"/>
      <c r="O951" s="43"/>
      <c r="P951" s="43"/>
      <c r="Q951" s="43"/>
      <c r="R951" s="43"/>
      <c r="S951" s="43"/>
      <c r="T951" s="43"/>
      <c r="U951" s="43"/>
      <c r="V951" s="43"/>
      <c r="W951" s="43"/>
      <c r="X951" s="43"/>
      <c r="Y951" s="43"/>
      <c r="Z951" s="43"/>
      <c r="AA951" s="43"/>
      <c r="AB951" s="43"/>
      <c r="AC951" s="43"/>
      <c r="AD951" s="43"/>
      <c r="AE951" s="43"/>
      <c r="AF951" s="43"/>
    </row>
    <row r="952" spans="1:32" ht="15">
      <c r="A952" s="43"/>
      <c r="B952" s="43"/>
      <c r="C952" s="43"/>
      <c r="D952" s="43"/>
      <c r="E952" s="43"/>
      <c r="F952" s="43"/>
      <c r="G952" s="43"/>
      <c r="H952" s="203"/>
      <c r="I952" s="43"/>
      <c r="J952" s="43"/>
      <c r="K952" s="43"/>
      <c r="L952" s="43"/>
      <c r="M952" s="44"/>
      <c r="N952" s="43"/>
      <c r="O952" s="43"/>
      <c r="P952" s="43"/>
      <c r="Q952" s="43"/>
      <c r="R952" s="43"/>
      <c r="S952" s="43"/>
      <c r="T952" s="43"/>
      <c r="U952" s="43"/>
      <c r="V952" s="43"/>
      <c r="W952" s="43"/>
      <c r="X952" s="43"/>
      <c r="Y952" s="43"/>
      <c r="Z952" s="43"/>
      <c r="AA952" s="43"/>
      <c r="AB952" s="43"/>
      <c r="AC952" s="43"/>
      <c r="AD952" s="43"/>
      <c r="AE952" s="43"/>
      <c r="AF952" s="43"/>
    </row>
    <row r="953" spans="1:32" ht="15">
      <c r="A953" s="43"/>
      <c r="B953" s="43"/>
      <c r="C953" s="43"/>
      <c r="D953" s="43"/>
      <c r="E953" s="43"/>
      <c r="F953" s="43"/>
      <c r="G953" s="43"/>
      <c r="H953" s="203"/>
      <c r="I953" s="43"/>
      <c r="J953" s="43"/>
      <c r="K953" s="43"/>
      <c r="L953" s="43"/>
      <c r="M953" s="44"/>
      <c r="N953" s="43"/>
      <c r="O953" s="43"/>
      <c r="P953" s="43"/>
      <c r="Q953" s="43"/>
      <c r="R953" s="43"/>
      <c r="S953" s="43"/>
      <c r="T953" s="43"/>
      <c r="U953" s="43"/>
      <c r="V953" s="43"/>
      <c r="W953" s="43"/>
      <c r="X953" s="43"/>
      <c r="Y953" s="43"/>
      <c r="Z953" s="43"/>
      <c r="AA953" s="43"/>
      <c r="AB953" s="43"/>
      <c r="AC953" s="43"/>
      <c r="AD953" s="43"/>
      <c r="AE953" s="43"/>
      <c r="AF953" s="43"/>
    </row>
    <row r="954" spans="1:32" ht="15">
      <c r="A954" s="43"/>
      <c r="B954" s="43"/>
      <c r="C954" s="43"/>
      <c r="D954" s="43"/>
      <c r="E954" s="43"/>
      <c r="F954" s="43"/>
      <c r="G954" s="43"/>
      <c r="H954" s="203"/>
      <c r="I954" s="43"/>
      <c r="J954" s="43"/>
      <c r="K954" s="43"/>
      <c r="L954" s="43"/>
      <c r="M954" s="44"/>
      <c r="N954" s="43"/>
      <c r="O954" s="43"/>
      <c r="P954" s="43"/>
      <c r="Q954" s="43"/>
      <c r="R954" s="43"/>
      <c r="S954" s="43"/>
      <c r="T954" s="43"/>
      <c r="U954" s="43"/>
      <c r="V954" s="43"/>
      <c r="W954" s="43"/>
      <c r="X954" s="43"/>
      <c r="Y954" s="43"/>
      <c r="Z954" s="43"/>
      <c r="AA954" s="43"/>
      <c r="AB954" s="43"/>
      <c r="AC954" s="43"/>
      <c r="AD954" s="43"/>
      <c r="AE954" s="43"/>
      <c r="AF954" s="43"/>
    </row>
    <row r="955" spans="1:32" ht="15">
      <c r="A955" s="43"/>
      <c r="B955" s="43"/>
      <c r="C955" s="43"/>
      <c r="D955" s="43"/>
      <c r="E955" s="43"/>
      <c r="F955" s="43"/>
      <c r="G955" s="43"/>
      <c r="H955" s="203"/>
      <c r="I955" s="43"/>
      <c r="J955" s="43"/>
      <c r="K955" s="43"/>
      <c r="L955" s="43"/>
      <c r="M955" s="44"/>
      <c r="N955" s="43"/>
      <c r="O955" s="43"/>
      <c r="P955" s="43"/>
      <c r="Q955" s="43"/>
      <c r="R955" s="43"/>
      <c r="S955" s="43"/>
      <c r="T955" s="43"/>
      <c r="U955" s="43"/>
      <c r="V955" s="43"/>
      <c r="W955" s="43"/>
      <c r="X955" s="43"/>
      <c r="Y955" s="43"/>
      <c r="Z955" s="43"/>
      <c r="AA955" s="43"/>
      <c r="AB955" s="43"/>
      <c r="AC955" s="43"/>
      <c r="AD955" s="43"/>
      <c r="AE955" s="43"/>
      <c r="AF955" s="43"/>
    </row>
    <row r="956" spans="1:32" ht="15">
      <c r="A956" s="43"/>
      <c r="B956" s="43"/>
      <c r="C956" s="43"/>
      <c r="D956" s="43"/>
      <c r="E956" s="43"/>
      <c r="F956" s="43"/>
      <c r="G956" s="43"/>
      <c r="H956" s="203"/>
      <c r="I956" s="43"/>
      <c r="J956" s="43"/>
      <c r="K956" s="43"/>
      <c r="L956" s="43"/>
      <c r="M956" s="44"/>
      <c r="N956" s="43"/>
      <c r="O956" s="43"/>
      <c r="P956" s="43"/>
      <c r="Q956" s="43"/>
      <c r="R956" s="43"/>
      <c r="S956" s="43"/>
      <c r="T956" s="43"/>
      <c r="U956" s="43"/>
      <c r="V956" s="43"/>
      <c r="W956" s="43"/>
      <c r="X956" s="43"/>
      <c r="Y956" s="43"/>
      <c r="Z956" s="43"/>
      <c r="AA956" s="43"/>
      <c r="AB956" s="43"/>
      <c r="AC956" s="43"/>
      <c r="AD956" s="43"/>
      <c r="AE956" s="43"/>
      <c r="AF956" s="43"/>
    </row>
    <row r="957" spans="1:32" ht="15">
      <c r="A957" s="43"/>
      <c r="B957" s="43"/>
      <c r="C957" s="43"/>
      <c r="D957" s="43"/>
      <c r="E957" s="43"/>
      <c r="F957" s="43"/>
      <c r="G957" s="43"/>
      <c r="H957" s="203"/>
      <c r="I957" s="43"/>
      <c r="J957" s="43"/>
      <c r="K957" s="43"/>
      <c r="L957" s="43"/>
      <c r="M957" s="44"/>
      <c r="N957" s="43"/>
      <c r="O957" s="43"/>
      <c r="P957" s="43"/>
      <c r="Q957" s="43"/>
      <c r="R957" s="43"/>
      <c r="S957" s="43"/>
      <c r="T957" s="43"/>
      <c r="U957" s="43"/>
      <c r="V957" s="43"/>
      <c r="W957" s="43"/>
      <c r="X957" s="43"/>
      <c r="Y957" s="43"/>
      <c r="Z957" s="43"/>
      <c r="AA957" s="43"/>
      <c r="AB957" s="43"/>
      <c r="AC957" s="43"/>
      <c r="AD957" s="43"/>
      <c r="AE957" s="43"/>
      <c r="AF957" s="43"/>
    </row>
    <row r="958" spans="1:32" ht="15">
      <c r="A958" s="43"/>
      <c r="B958" s="43"/>
      <c r="C958" s="43"/>
      <c r="D958" s="43"/>
      <c r="E958" s="43"/>
      <c r="F958" s="43"/>
      <c r="G958" s="43"/>
      <c r="H958" s="203"/>
      <c r="I958" s="43"/>
      <c r="J958" s="43"/>
      <c r="K958" s="43"/>
      <c r="L958" s="43"/>
      <c r="M958" s="44"/>
      <c r="N958" s="43"/>
      <c r="O958" s="43"/>
      <c r="P958" s="43"/>
      <c r="Q958" s="43"/>
      <c r="R958" s="43"/>
      <c r="S958" s="43"/>
      <c r="T958" s="43"/>
      <c r="U958" s="43"/>
      <c r="V958" s="43"/>
      <c r="W958" s="43"/>
      <c r="X958" s="43"/>
      <c r="Y958" s="43"/>
      <c r="Z958" s="43"/>
      <c r="AA958" s="43"/>
      <c r="AB958" s="43"/>
      <c r="AC958" s="43"/>
      <c r="AD958" s="43"/>
      <c r="AE958" s="43"/>
      <c r="AF958" s="43"/>
    </row>
    <row r="959" spans="1:32" ht="15">
      <c r="A959" s="43"/>
      <c r="B959" s="43"/>
      <c r="C959" s="43"/>
      <c r="D959" s="43"/>
      <c r="E959" s="43"/>
      <c r="F959" s="43"/>
      <c r="G959" s="43"/>
      <c r="H959" s="203"/>
      <c r="I959" s="43"/>
      <c r="J959" s="43"/>
      <c r="K959" s="43"/>
      <c r="L959" s="43"/>
      <c r="M959" s="44"/>
      <c r="N959" s="43"/>
      <c r="O959" s="43"/>
      <c r="P959" s="43"/>
      <c r="Q959" s="43"/>
      <c r="R959" s="43"/>
      <c r="S959" s="43"/>
      <c r="T959" s="43"/>
      <c r="U959" s="43"/>
      <c r="V959" s="43"/>
      <c r="W959" s="43"/>
      <c r="X959" s="43"/>
      <c r="Y959" s="43"/>
      <c r="Z959" s="43"/>
      <c r="AA959" s="43"/>
      <c r="AB959" s="43"/>
      <c r="AC959" s="43"/>
      <c r="AD959" s="43"/>
      <c r="AE959" s="43"/>
      <c r="AF959" s="43"/>
    </row>
    <row r="960" spans="1:32" ht="15">
      <c r="A960" s="43"/>
      <c r="B960" s="43"/>
      <c r="C960" s="43"/>
      <c r="D960" s="43"/>
      <c r="E960" s="43"/>
      <c r="F960" s="43"/>
      <c r="G960" s="43"/>
      <c r="H960" s="203"/>
      <c r="I960" s="43"/>
      <c r="J960" s="43"/>
      <c r="K960" s="43"/>
      <c r="L960" s="43"/>
      <c r="M960" s="44"/>
      <c r="N960" s="43"/>
      <c r="O960" s="43"/>
      <c r="P960" s="43"/>
      <c r="Q960" s="43"/>
      <c r="R960" s="43"/>
      <c r="S960" s="43"/>
      <c r="T960" s="43"/>
      <c r="U960" s="43"/>
      <c r="V960" s="43"/>
      <c r="W960" s="43"/>
      <c r="X960" s="43"/>
      <c r="Y960" s="43"/>
      <c r="Z960" s="43"/>
      <c r="AA960" s="43"/>
      <c r="AB960" s="43"/>
      <c r="AC960" s="43"/>
      <c r="AD960" s="43"/>
      <c r="AE960" s="43"/>
      <c r="AF960" s="43"/>
    </row>
    <row r="961" spans="1:32" ht="15">
      <c r="A961" s="43"/>
      <c r="B961" s="43"/>
      <c r="C961" s="43"/>
      <c r="D961" s="43"/>
      <c r="E961" s="43"/>
      <c r="F961" s="43"/>
      <c r="G961" s="43"/>
      <c r="H961" s="203"/>
      <c r="I961" s="43"/>
      <c r="J961" s="43"/>
      <c r="K961" s="43"/>
      <c r="L961" s="43"/>
      <c r="M961" s="44"/>
      <c r="N961" s="43"/>
      <c r="O961" s="43"/>
      <c r="P961" s="43"/>
      <c r="Q961" s="43"/>
      <c r="R961" s="43"/>
      <c r="S961" s="43"/>
      <c r="T961" s="43"/>
      <c r="U961" s="43"/>
      <c r="V961" s="43"/>
      <c r="W961" s="43"/>
      <c r="X961" s="43"/>
      <c r="Y961" s="43"/>
      <c r="Z961" s="43"/>
      <c r="AA961" s="43"/>
      <c r="AB961" s="43"/>
      <c r="AC961" s="43"/>
      <c r="AD961" s="43"/>
      <c r="AE961" s="43"/>
      <c r="AF961" s="43"/>
    </row>
    <row r="962" spans="1:32" ht="15">
      <c r="A962" s="43"/>
      <c r="B962" s="43"/>
      <c r="C962" s="43"/>
      <c r="D962" s="43"/>
      <c r="E962" s="43"/>
      <c r="F962" s="43"/>
      <c r="G962" s="43"/>
      <c r="H962" s="203"/>
      <c r="I962" s="43"/>
      <c r="J962" s="43"/>
      <c r="K962" s="43"/>
      <c r="L962" s="43"/>
      <c r="M962" s="44"/>
      <c r="N962" s="43"/>
      <c r="O962" s="43"/>
      <c r="P962" s="43"/>
      <c r="Q962" s="43"/>
      <c r="R962" s="43"/>
      <c r="S962" s="43"/>
      <c r="T962" s="43"/>
      <c r="U962" s="43"/>
      <c r="V962" s="43"/>
      <c r="W962" s="43"/>
      <c r="X962" s="43"/>
      <c r="Y962" s="43"/>
      <c r="Z962" s="43"/>
      <c r="AA962" s="43"/>
      <c r="AB962" s="43"/>
      <c r="AC962" s="43"/>
      <c r="AD962" s="43"/>
      <c r="AE962" s="43"/>
      <c r="AF962" s="43"/>
    </row>
    <row r="963" spans="1:32" ht="15">
      <c r="A963" s="43"/>
      <c r="B963" s="43"/>
      <c r="C963" s="43"/>
      <c r="D963" s="43"/>
      <c r="E963" s="43"/>
      <c r="F963" s="43"/>
      <c r="G963" s="43"/>
      <c r="H963" s="203"/>
      <c r="I963" s="43"/>
      <c r="J963" s="43"/>
      <c r="K963" s="43"/>
      <c r="L963" s="43"/>
      <c r="M963" s="44"/>
      <c r="N963" s="43"/>
      <c r="O963" s="43"/>
      <c r="P963" s="43"/>
      <c r="Q963" s="43"/>
      <c r="R963" s="43"/>
      <c r="S963" s="43"/>
      <c r="T963" s="43"/>
      <c r="U963" s="43"/>
      <c r="V963" s="43"/>
      <c r="W963" s="43"/>
      <c r="X963" s="43"/>
      <c r="Y963" s="43"/>
      <c r="Z963" s="43"/>
      <c r="AA963" s="43"/>
      <c r="AB963" s="43"/>
      <c r="AC963" s="43"/>
      <c r="AD963" s="43"/>
      <c r="AE963" s="43"/>
      <c r="AF963" s="43"/>
    </row>
    <row r="964" spans="1:32" ht="15">
      <c r="A964" s="43"/>
      <c r="B964" s="43"/>
      <c r="C964" s="43"/>
      <c r="D964" s="43"/>
      <c r="E964" s="43"/>
      <c r="F964" s="43"/>
      <c r="G964" s="43"/>
      <c r="H964" s="203"/>
      <c r="I964" s="43"/>
      <c r="J964" s="43"/>
      <c r="K964" s="43"/>
      <c r="L964" s="43"/>
      <c r="M964" s="44"/>
      <c r="N964" s="43"/>
      <c r="O964" s="43"/>
      <c r="P964" s="43"/>
      <c r="Q964" s="43"/>
      <c r="R964" s="43"/>
      <c r="S964" s="43"/>
      <c r="T964" s="43"/>
      <c r="U964" s="43"/>
      <c r="V964" s="43"/>
      <c r="W964" s="43"/>
      <c r="X964" s="43"/>
      <c r="Y964" s="43"/>
      <c r="Z964" s="43"/>
      <c r="AA964" s="43"/>
      <c r="AB964" s="43"/>
      <c r="AC964" s="43"/>
      <c r="AD964" s="43"/>
      <c r="AE964" s="43"/>
      <c r="AF964" s="43"/>
    </row>
    <row r="965" spans="1:32" ht="15">
      <c r="A965" s="43"/>
      <c r="B965" s="43"/>
      <c r="C965" s="43"/>
      <c r="D965" s="43"/>
      <c r="E965" s="43"/>
      <c r="F965" s="43"/>
      <c r="G965" s="43"/>
      <c r="H965" s="203"/>
      <c r="I965" s="43"/>
      <c r="J965" s="43"/>
      <c r="K965" s="43"/>
      <c r="L965" s="43"/>
      <c r="M965" s="44"/>
      <c r="N965" s="43"/>
      <c r="O965" s="43"/>
      <c r="P965" s="43"/>
      <c r="Q965" s="43"/>
      <c r="R965" s="43"/>
      <c r="S965" s="43"/>
      <c r="T965" s="43"/>
      <c r="U965" s="43"/>
      <c r="V965" s="43"/>
      <c r="W965" s="43"/>
      <c r="X965" s="43"/>
      <c r="Y965" s="43"/>
      <c r="Z965" s="43"/>
      <c r="AA965" s="43"/>
      <c r="AB965" s="43"/>
      <c r="AC965" s="43"/>
      <c r="AD965" s="43"/>
      <c r="AE965" s="43"/>
      <c r="AF965" s="43"/>
    </row>
    <row r="966" spans="1:32" ht="15">
      <c r="A966" s="43"/>
      <c r="B966" s="43"/>
      <c r="C966" s="43"/>
      <c r="D966" s="43"/>
      <c r="E966" s="43"/>
      <c r="F966" s="43"/>
      <c r="G966" s="43"/>
      <c r="H966" s="203"/>
      <c r="I966" s="43"/>
      <c r="J966" s="43"/>
      <c r="K966" s="43"/>
      <c r="L966" s="43"/>
      <c r="M966" s="44"/>
      <c r="N966" s="43"/>
      <c r="O966" s="43"/>
      <c r="P966" s="43"/>
      <c r="Q966" s="43"/>
      <c r="R966" s="43"/>
      <c r="S966" s="43"/>
      <c r="T966" s="43"/>
      <c r="U966" s="43"/>
      <c r="V966" s="43"/>
      <c r="W966" s="43"/>
      <c r="X966" s="43"/>
      <c r="Y966" s="43"/>
      <c r="Z966" s="43"/>
      <c r="AA966" s="43"/>
      <c r="AB966" s="43"/>
      <c r="AC966" s="43"/>
      <c r="AD966" s="43"/>
      <c r="AE966" s="43"/>
      <c r="AF966" s="43"/>
    </row>
    <row r="967" spans="1:32" ht="15">
      <c r="A967" s="43"/>
      <c r="B967" s="43"/>
      <c r="C967" s="43"/>
      <c r="D967" s="43"/>
      <c r="E967" s="43"/>
      <c r="F967" s="43"/>
      <c r="G967" s="43"/>
      <c r="H967" s="203"/>
      <c r="I967" s="43"/>
      <c r="J967" s="43"/>
      <c r="K967" s="43"/>
      <c r="L967" s="43"/>
      <c r="M967" s="44"/>
      <c r="N967" s="43"/>
      <c r="O967" s="43"/>
      <c r="P967" s="43"/>
      <c r="Q967" s="43"/>
      <c r="R967" s="43"/>
      <c r="S967" s="43"/>
      <c r="T967" s="43"/>
      <c r="U967" s="43"/>
      <c r="V967" s="43"/>
      <c r="W967" s="43"/>
      <c r="X967" s="43"/>
      <c r="Y967" s="43"/>
      <c r="Z967" s="43"/>
      <c r="AA967" s="43"/>
      <c r="AB967" s="43"/>
      <c r="AC967" s="43"/>
      <c r="AD967" s="43"/>
      <c r="AE967" s="43"/>
      <c r="AF967" s="43"/>
    </row>
    <row r="968" spans="1:32" ht="15">
      <c r="A968" s="43"/>
      <c r="B968" s="43"/>
      <c r="C968" s="43"/>
      <c r="D968" s="43"/>
      <c r="E968" s="43"/>
      <c r="F968" s="43"/>
      <c r="G968" s="43"/>
      <c r="H968" s="203"/>
      <c r="I968" s="43"/>
      <c r="J968" s="43"/>
      <c r="K968" s="43"/>
      <c r="L968" s="43"/>
      <c r="M968" s="44"/>
      <c r="N968" s="43"/>
      <c r="O968" s="43"/>
      <c r="P968" s="43"/>
      <c r="Q968" s="43"/>
      <c r="R968" s="43"/>
      <c r="S968" s="43"/>
      <c r="T968" s="43"/>
      <c r="U968" s="43"/>
      <c r="V968" s="43"/>
      <c r="W968" s="43"/>
      <c r="X968" s="43"/>
      <c r="Y968" s="43"/>
      <c r="Z968" s="43"/>
      <c r="AA968" s="43"/>
      <c r="AB968" s="43"/>
      <c r="AC968" s="43"/>
      <c r="AD968" s="43"/>
      <c r="AE968" s="43"/>
      <c r="AF968" s="43"/>
    </row>
    <row r="969" spans="1:32" ht="15">
      <c r="A969" s="43"/>
      <c r="B969" s="43"/>
      <c r="C969" s="43"/>
      <c r="D969" s="43"/>
      <c r="E969" s="43"/>
      <c r="F969" s="43"/>
      <c r="G969" s="43"/>
      <c r="H969" s="203"/>
      <c r="I969" s="43"/>
      <c r="J969" s="43"/>
      <c r="K969" s="43"/>
      <c r="L969" s="43"/>
      <c r="M969" s="44"/>
      <c r="N969" s="43"/>
      <c r="O969" s="43"/>
      <c r="P969" s="43"/>
      <c r="Q969" s="43"/>
      <c r="R969" s="43"/>
      <c r="S969" s="43"/>
      <c r="T969" s="43"/>
      <c r="U969" s="43"/>
      <c r="V969" s="43"/>
      <c r="W969" s="43"/>
      <c r="X969" s="43"/>
      <c r="Y969" s="43"/>
      <c r="Z969" s="43"/>
      <c r="AA969" s="43"/>
      <c r="AB969" s="43"/>
      <c r="AC969" s="43"/>
      <c r="AD969" s="43"/>
      <c r="AE969" s="43"/>
      <c r="AF969" s="43"/>
    </row>
    <row r="970" spans="1:32" ht="15">
      <c r="A970" s="43"/>
      <c r="B970" s="43"/>
      <c r="C970" s="43"/>
      <c r="D970" s="43"/>
      <c r="E970" s="43"/>
      <c r="F970" s="43"/>
      <c r="G970" s="43"/>
      <c r="H970" s="203"/>
      <c r="I970" s="43"/>
      <c r="J970" s="43"/>
      <c r="K970" s="43"/>
      <c r="L970" s="43"/>
      <c r="M970" s="44"/>
      <c r="N970" s="43"/>
      <c r="O970" s="43"/>
      <c r="P970" s="43"/>
      <c r="Q970" s="43"/>
      <c r="R970" s="43"/>
      <c r="S970" s="43"/>
      <c r="T970" s="43"/>
      <c r="U970" s="43"/>
      <c r="V970" s="43"/>
      <c r="W970" s="43"/>
      <c r="X970" s="43"/>
      <c r="Y970" s="43"/>
      <c r="Z970" s="43"/>
      <c r="AA970" s="43"/>
      <c r="AB970" s="43"/>
      <c r="AC970" s="43"/>
      <c r="AD970" s="43"/>
      <c r="AE970" s="43"/>
      <c r="AF970" s="43"/>
    </row>
    <row r="971" spans="1:32" ht="15">
      <c r="A971" s="43"/>
      <c r="B971" s="43"/>
      <c r="C971" s="43"/>
      <c r="D971" s="43"/>
      <c r="E971" s="43"/>
      <c r="F971" s="43"/>
      <c r="G971" s="43"/>
      <c r="H971" s="203"/>
      <c r="I971" s="43"/>
      <c r="J971" s="43"/>
      <c r="K971" s="43"/>
      <c r="L971" s="43"/>
      <c r="M971" s="44"/>
      <c r="N971" s="43"/>
      <c r="O971" s="43"/>
      <c r="P971" s="43"/>
      <c r="Q971" s="43"/>
      <c r="R971" s="43"/>
      <c r="S971" s="43"/>
      <c r="T971" s="43"/>
      <c r="U971" s="43"/>
      <c r="V971" s="43"/>
      <c r="W971" s="43"/>
      <c r="X971" s="43"/>
      <c r="Y971" s="43"/>
      <c r="Z971" s="43"/>
      <c r="AA971" s="43"/>
      <c r="AB971" s="43"/>
      <c r="AC971" s="43"/>
      <c r="AD971" s="43"/>
      <c r="AE971" s="43"/>
      <c r="AF971" s="43"/>
    </row>
    <row r="972" spans="1:32" ht="15">
      <c r="A972" s="43"/>
      <c r="B972" s="43"/>
      <c r="C972" s="43"/>
      <c r="D972" s="43"/>
      <c r="E972" s="43"/>
      <c r="F972" s="43"/>
      <c r="G972" s="43"/>
      <c r="H972" s="203"/>
      <c r="I972" s="43"/>
      <c r="J972" s="43"/>
      <c r="K972" s="43"/>
      <c r="L972" s="43"/>
      <c r="M972" s="44"/>
      <c r="N972" s="43"/>
      <c r="O972" s="43"/>
      <c r="P972" s="43"/>
      <c r="Q972" s="43"/>
      <c r="R972" s="43"/>
      <c r="S972" s="43"/>
      <c r="T972" s="43"/>
      <c r="U972" s="43"/>
      <c r="V972" s="43"/>
      <c r="W972" s="43"/>
      <c r="X972" s="43"/>
      <c r="Y972" s="43"/>
      <c r="Z972" s="43"/>
      <c r="AA972" s="43"/>
      <c r="AB972" s="43"/>
      <c r="AC972" s="43"/>
      <c r="AD972" s="43"/>
      <c r="AE972" s="43"/>
      <c r="AF972" s="43"/>
    </row>
    <row r="973" spans="1:32" ht="15">
      <c r="A973" s="43"/>
      <c r="B973" s="43"/>
      <c r="C973" s="43"/>
      <c r="D973" s="43"/>
      <c r="E973" s="43"/>
      <c r="F973" s="43"/>
      <c r="G973" s="43"/>
      <c r="H973" s="203"/>
      <c r="I973" s="43"/>
      <c r="J973" s="43"/>
      <c r="K973" s="43"/>
      <c r="L973" s="43"/>
      <c r="M973" s="44"/>
      <c r="N973" s="43"/>
      <c r="O973" s="43"/>
      <c r="P973" s="43"/>
      <c r="Q973" s="43"/>
      <c r="R973" s="43"/>
      <c r="S973" s="43"/>
      <c r="T973" s="43"/>
      <c r="U973" s="43"/>
      <c r="V973" s="43"/>
      <c r="W973" s="43"/>
      <c r="X973" s="43"/>
      <c r="Y973" s="43"/>
      <c r="Z973" s="43"/>
      <c r="AA973" s="43"/>
      <c r="AB973" s="43"/>
      <c r="AC973" s="43"/>
      <c r="AD973" s="43"/>
      <c r="AE973" s="43"/>
      <c r="AF973" s="43"/>
    </row>
    <row r="974" spans="1:32" ht="15">
      <c r="A974" s="43"/>
      <c r="B974" s="43"/>
      <c r="C974" s="43"/>
      <c r="D974" s="43"/>
      <c r="E974" s="43"/>
      <c r="F974" s="43"/>
      <c r="G974" s="43"/>
      <c r="H974" s="203"/>
      <c r="I974" s="43"/>
      <c r="J974" s="43"/>
      <c r="K974" s="43"/>
      <c r="L974" s="43"/>
      <c r="M974" s="44"/>
      <c r="N974" s="43"/>
      <c r="O974" s="43"/>
      <c r="P974" s="43"/>
      <c r="Q974" s="43"/>
      <c r="R974" s="43"/>
      <c r="S974" s="43"/>
      <c r="T974" s="43"/>
      <c r="U974" s="43"/>
      <c r="V974" s="43"/>
      <c r="W974" s="43"/>
      <c r="X974" s="43"/>
      <c r="Y974" s="43"/>
      <c r="Z974" s="43"/>
      <c r="AA974" s="43"/>
      <c r="AB974" s="43"/>
      <c r="AC974" s="43"/>
      <c r="AD974" s="43"/>
      <c r="AE974" s="43"/>
      <c r="AF974" s="43"/>
    </row>
    <row r="975" spans="1:32" ht="15">
      <c r="A975" s="43"/>
      <c r="B975" s="43"/>
      <c r="C975" s="43"/>
      <c r="D975" s="43"/>
      <c r="E975" s="43"/>
      <c r="F975" s="43"/>
      <c r="G975" s="43"/>
      <c r="H975" s="203"/>
      <c r="I975" s="43"/>
      <c r="J975" s="43"/>
      <c r="K975" s="43"/>
      <c r="L975" s="43"/>
      <c r="M975" s="44"/>
      <c r="N975" s="43"/>
      <c r="O975" s="43"/>
      <c r="P975" s="43"/>
      <c r="Q975" s="43"/>
      <c r="R975" s="43"/>
      <c r="S975" s="43"/>
      <c r="T975" s="43"/>
      <c r="U975" s="43"/>
      <c r="V975" s="43"/>
      <c r="W975" s="43"/>
      <c r="X975" s="43"/>
      <c r="Y975" s="43"/>
      <c r="Z975" s="43"/>
      <c r="AA975" s="43"/>
      <c r="AB975" s="43"/>
      <c r="AC975" s="43"/>
      <c r="AD975" s="43"/>
      <c r="AE975" s="43"/>
      <c r="AF975" s="43"/>
    </row>
    <row r="976" spans="1:32" ht="15">
      <c r="A976" s="43"/>
      <c r="B976" s="43"/>
      <c r="C976" s="43"/>
      <c r="D976" s="43"/>
      <c r="E976" s="43"/>
      <c r="F976" s="43"/>
      <c r="G976" s="43"/>
      <c r="H976" s="203"/>
      <c r="I976" s="43"/>
      <c r="J976" s="43"/>
      <c r="K976" s="43"/>
      <c r="L976" s="43"/>
      <c r="M976" s="44"/>
      <c r="N976" s="43"/>
      <c r="O976" s="43"/>
      <c r="P976" s="43"/>
      <c r="Q976" s="43"/>
      <c r="R976" s="43"/>
      <c r="S976" s="43"/>
      <c r="T976" s="43"/>
      <c r="U976" s="43"/>
      <c r="V976" s="43"/>
      <c r="W976" s="43"/>
      <c r="X976" s="43"/>
      <c r="Y976" s="43"/>
      <c r="Z976" s="43"/>
      <c r="AA976" s="43"/>
      <c r="AB976" s="43"/>
      <c r="AC976" s="43"/>
      <c r="AD976" s="43"/>
      <c r="AE976" s="43"/>
      <c r="AF976" s="43"/>
    </row>
    <row r="977" spans="1:32" ht="15">
      <c r="A977" s="43"/>
      <c r="B977" s="43"/>
      <c r="C977" s="43"/>
      <c r="D977" s="43"/>
      <c r="E977" s="43"/>
      <c r="F977" s="43"/>
      <c r="G977" s="43"/>
      <c r="H977" s="203"/>
      <c r="I977" s="43"/>
      <c r="J977" s="43"/>
      <c r="K977" s="43"/>
      <c r="L977" s="43"/>
      <c r="M977" s="44"/>
      <c r="N977" s="43"/>
      <c r="O977" s="43"/>
      <c r="P977" s="43"/>
      <c r="Q977" s="43"/>
      <c r="R977" s="43"/>
      <c r="S977" s="43"/>
      <c r="T977" s="43"/>
      <c r="U977" s="43"/>
      <c r="V977" s="43"/>
      <c r="W977" s="43"/>
      <c r="X977" s="43"/>
      <c r="Y977" s="43"/>
      <c r="Z977" s="43"/>
      <c r="AA977" s="43"/>
      <c r="AB977" s="43"/>
      <c r="AC977" s="43"/>
      <c r="AD977" s="43"/>
      <c r="AE977" s="43"/>
      <c r="AF977" s="43"/>
    </row>
    <row r="978" spans="1:32" ht="15">
      <c r="A978" s="43"/>
      <c r="B978" s="43"/>
      <c r="C978" s="43"/>
      <c r="D978" s="43"/>
      <c r="E978" s="43"/>
      <c r="F978" s="43"/>
      <c r="G978" s="43"/>
      <c r="H978" s="203"/>
      <c r="I978" s="43"/>
      <c r="J978" s="43"/>
      <c r="K978" s="43"/>
      <c r="L978" s="43"/>
      <c r="M978" s="44"/>
      <c r="N978" s="43"/>
      <c r="O978" s="43"/>
      <c r="P978" s="43"/>
      <c r="Q978" s="43"/>
      <c r="R978" s="43"/>
      <c r="S978" s="43"/>
      <c r="T978" s="43"/>
      <c r="U978" s="43"/>
      <c r="V978" s="43"/>
      <c r="W978" s="43"/>
      <c r="X978" s="43"/>
      <c r="Y978" s="43"/>
      <c r="Z978" s="43"/>
      <c r="AA978" s="43"/>
      <c r="AB978" s="43"/>
      <c r="AC978" s="43"/>
      <c r="AD978" s="43"/>
      <c r="AE978" s="43"/>
      <c r="AF978" s="43"/>
    </row>
    <row r="979" spans="1:32" ht="15">
      <c r="A979" s="43"/>
      <c r="B979" s="43"/>
      <c r="C979" s="43"/>
      <c r="D979" s="43"/>
      <c r="E979" s="43"/>
      <c r="F979" s="43"/>
      <c r="G979" s="43"/>
      <c r="H979" s="203"/>
      <c r="I979" s="43"/>
      <c r="J979" s="43"/>
      <c r="K979" s="43"/>
      <c r="L979" s="43"/>
      <c r="M979" s="44"/>
      <c r="N979" s="43"/>
      <c r="O979" s="43"/>
      <c r="P979" s="43"/>
      <c r="Q979" s="43"/>
      <c r="R979" s="43"/>
      <c r="S979" s="43"/>
      <c r="T979" s="43"/>
      <c r="U979" s="43"/>
      <c r="V979" s="43"/>
      <c r="W979" s="43"/>
      <c r="X979" s="43"/>
      <c r="Y979" s="43"/>
      <c r="Z979" s="43"/>
      <c r="AA979" s="43"/>
      <c r="AB979" s="43"/>
      <c r="AC979" s="43"/>
      <c r="AD979" s="43"/>
      <c r="AE979" s="43"/>
      <c r="AF979" s="43"/>
    </row>
    <row r="980" spans="1:32" ht="15">
      <c r="A980" s="43"/>
      <c r="B980" s="43"/>
      <c r="C980" s="43"/>
      <c r="D980" s="43"/>
      <c r="E980" s="43"/>
      <c r="F980" s="43"/>
      <c r="G980" s="43"/>
      <c r="H980" s="203"/>
      <c r="I980" s="43"/>
      <c r="J980" s="43"/>
      <c r="K980" s="43"/>
      <c r="L980" s="43"/>
      <c r="M980" s="44"/>
      <c r="N980" s="43"/>
      <c r="O980" s="43"/>
      <c r="P980" s="43"/>
      <c r="Q980" s="43"/>
      <c r="R980" s="43"/>
      <c r="S980" s="43"/>
      <c r="T980" s="43"/>
      <c r="U980" s="43"/>
      <c r="V980" s="43"/>
      <c r="W980" s="43"/>
      <c r="X980" s="43"/>
      <c r="Y980" s="43"/>
      <c r="Z980" s="43"/>
      <c r="AA980" s="43"/>
      <c r="AB980" s="43"/>
      <c r="AC980" s="43"/>
      <c r="AD980" s="43"/>
      <c r="AE980" s="43"/>
      <c r="AF980" s="43"/>
    </row>
    <row r="981" spans="1:32" ht="15">
      <c r="A981" s="43"/>
      <c r="B981" s="43"/>
      <c r="C981" s="43"/>
      <c r="D981" s="43"/>
      <c r="E981" s="43"/>
      <c r="F981" s="43"/>
      <c r="G981" s="43"/>
      <c r="H981" s="203"/>
      <c r="I981" s="43"/>
      <c r="J981" s="43"/>
      <c r="K981" s="43"/>
      <c r="L981" s="43"/>
      <c r="M981" s="44"/>
      <c r="N981" s="43"/>
      <c r="O981" s="43"/>
      <c r="P981" s="43"/>
      <c r="Q981" s="43"/>
      <c r="R981" s="43"/>
      <c r="S981" s="43"/>
      <c r="T981" s="43"/>
      <c r="U981" s="43"/>
      <c r="V981" s="43"/>
      <c r="W981" s="43"/>
      <c r="X981" s="43"/>
      <c r="Y981" s="43"/>
      <c r="Z981" s="43"/>
      <c r="AA981" s="43"/>
      <c r="AB981" s="43"/>
      <c r="AC981" s="43"/>
      <c r="AD981" s="43"/>
      <c r="AE981" s="43"/>
      <c r="AF981" s="43"/>
    </row>
    <row r="982" spans="1:32" ht="15">
      <c r="A982" s="43"/>
      <c r="B982" s="43"/>
      <c r="C982" s="43"/>
      <c r="D982" s="43"/>
      <c r="E982" s="43"/>
      <c r="F982" s="43"/>
      <c r="G982" s="43"/>
      <c r="H982" s="203"/>
      <c r="I982" s="43"/>
      <c r="J982" s="43"/>
      <c r="K982" s="43"/>
      <c r="L982" s="43"/>
      <c r="M982" s="44"/>
      <c r="N982" s="43"/>
      <c r="O982" s="43"/>
      <c r="P982" s="43"/>
      <c r="Q982" s="43"/>
      <c r="R982" s="43"/>
      <c r="S982" s="43"/>
      <c r="T982" s="43"/>
      <c r="U982" s="43"/>
      <c r="V982" s="43"/>
      <c r="W982" s="43"/>
      <c r="X982" s="43"/>
      <c r="Y982" s="43"/>
      <c r="Z982" s="43"/>
      <c r="AA982" s="43"/>
      <c r="AB982" s="43"/>
      <c r="AC982" s="43"/>
      <c r="AD982" s="43"/>
      <c r="AE982" s="43"/>
      <c r="AF982" s="43"/>
    </row>
    <row r="983" spans="1:32" ht="15">
      <c r="A983" s="43"/>
      <c r="B983" s="43"/>
      <c r="C983" s="43"/>
      <c r="D983" s="43"/>
      <c r="E983" s="43"/>
      <c r="F983" s="43"/>
      <c r="G983" s="43"/>
      <c r="H983" s="203"/>
      <c r="I983" s="43"/>
      <c r="J983" s="43"/>
      <c r="K983" s="43"/>
      <c r="L983" s="43"/>
      <c r="M983" s="44"/>
      <c r="N983" s="43"/>
      <c r="O983" s="43"/>
      <c r="P983" s="43"/>
      <c r="Q983" s="43"/>
      <c r="R983" s="43"/>
      <c r="S983" s="43"/>
      <c r="T983" s="43"/>
      <c r="U983" s="43"/>
      <c r="V983" s="43"/>
      <c r="W983" s="43"/>
      <c r="X983" s="43"/>
      <c r="Y983" s="43"/>
      <c r="Z983" s="43"/>
      <c r="AA983" s="43"/>
      <c r="AB983" s="43"/>
      <c r="AC983" s="43"/>
      <c r="AD983" s="43"/>
      <c r="AE983" s="43"/>
      <c r="AF983" s="43"/>
    </row>
    <row r="984" spans="1:32" ht="15">
      <c r="A984" s="43"/>
      <c r="B984" s="43"/>
      <c r="C984" s="43"/>
      <c r="D984" s="43"/>
      <c r="E984" s="43"/>
      <c r="F984" s="43"/>
      <c r="G984" s="43"/>
      <c r="H984" s="203"/>
      <c r="I984" s="43"/>
      <c r="J984" s="43"/>
      <c r="K984" s="43"/>
      <c r="L984" s="43"/>
      <c r="M984" s="44"/>
      <c r="N984" s="43"/>
      <c r="O984" s="43"/>
      <c r="P984" s="43"/>
      <c r="Q984" s="43"/>
      <c r="R984" s="43"/>
      <c r="S984" s="43"/>
      <c r="T984" s="43"/>
      <c r="U984" s="43"/>
      <c r="V984" s="43"/>
      <c r="W984" s="43"/>
      <c r="X984" s="43"/>
      <c r="Y984" s="43"/>
      <c r="Z984" s="43"/>
      <c r="AA984" s="43"/>
      <c r="AB984" s="43"/>
      <c r="AC984" s="43"/>
      <c r="AD984" s="43"/>
      <c r="AE984" s="43"/>
      <c r="AF984" s="43"/>
    </row>
    <row r="985" spans="1:32" ht="15">
      <c r="A985" s="43"/>
      <c r="B985" s="43"/>
      <c r="C985" s="43"/>
      <c r="D985" s="43"/>
      <c r="E985" s="43"/>
      <c r="F985" s="43"/>
      <c r="G985" s="43"/>
      <c r="H985" s="203"/>
      <c r="I985" s="43"/>
      <c r="J985" s="43"/>
      <c r="K985" s="43"/>
      <c r="L985" s="43"/>
      <c r="M985" s="44"/>
      <c r="N985" s="43"/>
      <c r="O985" s="43"/>
      <c r="P985" s="43"/>
      <c r="Q985" s="43"/>
      <c r="R985" s="43"/>
      <c r="S985" s="43"/>
      <c r="T985" s="43"/>
      <c r="U985" s="43"/>
      <c r="V985" s="43"/>
      <c r="W985" s="43"/>
      <c r="X985" s="43"/>
      <c r="Y985" s="43"/>
      <c r="Z985" s="43"/>
      <c r="AA985" s="43"/>
      <c r="AB985" s="43"/>
      <c r="AC985" s="43"/>
      <c r="AD985" s="43"/>
      <c r="AE985" s="43"/>
      <c r="AF985" s="43"/>
    </row>
    <row r="986" spans="1:32" ht="15">
      <c r="A986" s="43"/>
      <c r="B986" s="43"/>
      <c r="C986" s="43"/>
      <c r="D986" s="43"/>
      <c r="E986" s="43"/>
      <c r="F986" s="43"/>
      <c r="G986" s="43"/>
      <c r="H986" s="203"/>
      <c r="I986" s="43"/>
      <c r="J986" s="43"/>
      <c r="K986" s="43"/>
      <c r="L986" s="43"/>
      <c r="M986" s="44"/>
      <c r="N986" s="43"/>
      <c r="O986" s="43"/>
      <c r="P986" s="43"/>
      <c r="Q986" s="43"/>
      <c r="R986" s="43"/>
      <c r="S986" s="43"/>
      <c r="T986" s="43"/>
      <c r="U986" s="43"/>
      <c r="V986" s="43"/>
      <c r="W986" s="43"/>
      <c r="X986" s="43"/>
      <c r="Y986" s="43"/>
      <c r="Z986" s="43"/>
      <c r="AA986" s="43"/>
      <c r="AB986" s="43"/>
      <c r="AC986" s="43"/>
      <c r="AD986" s="43"/>
      <c r="AE986" s="43"/>
      <c r="AF986" s="43"/>
    </row>
    <row r="987" spans="1:32" ht="15">
      <c r="A987" s="43"/>
      <c r="B987" s="43"/>
      <c r="C987" s="43"/>
      <c r="D987" s="43"/>
      <c r="E987" s="43"/>
      <c r="F987" s="43"/>
      <c r="G987" s="43"/>
      <c r="H987" s="203"/>
      <c r="I987" s="43"/>
      <c r="J987" s="43"/>
      <c r="K987" s="43"/>
      <c r="L987" s="43"/>
      <c r="M987" s="44"/>
      <c r="N987" s="43"/>
      <c r="O987" s="43"/>
      <c r="P987" s="43"/>
      <c r="Q987" s="43"/>
      <c r="R987" s="43"/>
      <c r="S987" s="43"/>
      <c r="T987" s="43"/>
      <c r="U987" s="43"/>
      <c r="V987" s="43"/>
      <c r="W987" s="43"/>
      <c r="X987" s="43"/>
      <c r="Y987" s="43"/>
      <c r="Z987" s="43"/>
      <c r="AA987" s="43"/>
      <c r="AB987" s="43"/>
      <c r="AC987" s="43"/>
      <c r="AD987" s="43"/>
      <c r="AE987" s="43"/>
      <c r="AF987" s="43"/>
    </row>
    <row r="988" spans="1:32" ht="15">
      <c r="A988" s="43"/>
      <c r="B988" s="43"/>
      <c r="C988" s="43"/>
      <c r="D988" s="43"/>
      <c r="E988" s="43"/>
      <c r="F988" s="43"/>
      <c r="G988" s="43"/>
      <c r="H988" s="203"/>
      <c r="I988" s="43"/>
      <c r="J988" s="43"/>
      <c r="K988" s="43"/>
      <c r="L988" s="43"/>
      <c r="M988" s="44"/>
      <c r="N988" s="43"/>
      <c r="O988" s="43"/>
      <c r="P988" s="43"/>
      <c r="Q988" s="43"/>
      <c r="R988" s="43"/>
      <c r="S988" s="43"/>
      <c r="T988" s="43"/>
      <c r="U988" s="43"/>
      <c r="V988" s="43"/>
      <c r="W988" s="43"/>
      <c r="X988" s="43"/>
      <c r="Y988" s="43"/>
      <c r="Z988" s="43"/>
      <c r="AA988" s="43"/>
      <c r="AB988" s="43"/>
      <c r="AC988" s="43"/>
      <c r="AD988" s="43"/>
      <c r="AE988" s="43"/>
      <c r="AF988" s="43"/>
    </row>
    <row r="989" spans="1:32" ht="15">
      <c r="A989" s="43"/>
      <c r="B989" s="43"/>
      <c r="C989" s="43"/>
      <c r="D989" s="43"/>
      <c r="E989" s="43"/>
      <c r="F989" s="43"/>
      <c r="G989" s="43"/>
      <c r="H989" s="203"/>
      <c r="I989" s="43"/>
      <c r="J989" s="43"/>
      <c r="K989" s="43"/>
      <c r="L989" s="43"/>
      <c r="M989" s="44"/>
      <c r="N989" s="43"/>
      <c r="O989" s="43"/>
      <c r="P989" s="43"/>
      <c r="Q989" s="43"/>
      <c r="R989" s="43"/>
      <c r="S989" s="43"/>
      <c r="T989" s="43"/>
      <c r="U989" s="43"/>
      <c r="V989" s="43"/>
      <c r="W989" s="43"/>
      <c r="X989" s="43"/>
      <c r="Y989" s="43"/>
      <c r="Z989" s="43"/>
      <c r="AA989" s="43"/>
      <c r="AB989" s="43"/>
      <c r="AC989" s="43"/>
      <c r="AD989" s="43"/>
      <c r="AE989" s="43"/>
      <c r="AF989" s="43"/>
    </row>
    <row r="990" spans="1:32" ht="15">
      <c r="A990" s="43"/>
      <c r="B990" s="43"/>
      <c r="C990" s="43"/>
      <c r="D990" s="43"/>
      <c r="E990" s="43"/>
      <c r="F990" s="43"/>
      <c r="G990" s="43"/>
      <c r="H990" s="203"/>
      <c r="I990" s="43"/>
      <c r="J990" s="43"/>
      <c r="K990" s="43"/>
      <c r="L990" s="43"/>
      <c r="M990" s="44"/>
      <c r="N990" s="43"/>
      <c r="O990" s="43"/>
      <c r="P990" s="43"/>
      <c r="Q990" s="43"/>
      <c r="R990" s="43"/>
      <c r="S990" s="43"/>
      <c r="T990" s="43"/>
      <c r="U990" s="43"/>
      <c r="V990" s="43"/>
      <c r="W990" s="43"/>
      <c r="X990" s="43"/>
      <c r="Y990" s="43"/>
      <c r="Z990" s="43"/>
      <c r="AA990" s="43"/>
      <c r="AB990" s="43"/>
      <c r="AC990" s="43"/>
      <c r="AD990" s="43"/>
      <c r="AE990" s="43"/>
      <c r="AF990" s="43"/>
    </row>
    <row r="991" spans="1:32" ht="15">
      <c r="A991" s="43"/>
      <c r="B991" s="43"/>
      <c r="C991" s="43"/>
      <c r="D991" s="43"/>
      <c r="E991" s="43"/>
      <c r="F991" s="43"/>
      <c r="G991" s="43"/>
      <c r="H991" s="203"/>
      <c r="I991" s="43"/>
      <c r="J991" s="43"/>
      <c r="K991" s="43"/>
      <c r="L991" s="43"/>
      <c r="M991" s="44"/>
      <c r="N991" s="43"/>
      <c r="O991" s="43"/>
      <c r="P991" s="43"/>
      <c r="Q991" s="43"/>
      <c r="R991" s="43"/>
      <c r="S991" s="43"/>
      <c r="T991" s="43"/>
      <c r="U991" s="43"/>
      <c r="V991" s="43"/>
      <c r="W991" s="43"/>
      <c r="X991" s="43"/>
      <c r="Y991" s="43"/>
      <c r="Z991" s="43"/>
      <c r="AA991" s="43"/>
      <c r="AB991" s="43"/>
      <c r="AC991" s="43"/>
      <c r="AD991" s="43"/>
      <c r="AE991" s="43"/>
      <c r="AF991" s="43"/>
    </row>
    <row r="992" spans="1:32" ht="15">
      <c r="A992" s="43"/>
      <c r="B992" s="43"/>
      <c r="C992" s="43"/>
      <c r="D992" s="43"/>
      <c r="E992" s="43"/>
      <c r="F992" s="43"/>
      <c r="G992" s="43"/>
      <c r="H992" s="203"/>
      <c r="I992" s="43"/>
      <c r="J992" s="43"/>
      <c r="K992" s="43"/>
      <c r="L992" s="43"/>
      <c r="M992" s="44"/>
      <c r="N992" s="43"/>
      <c r="O992" s="43"/>
      <c r="P992" s="43"/>
      <c r="Q992" s="43"/>
      <c r="R992" s="43"/>
      <c r="S992" s="43"/>
      <c r="T992" s="43"/>
      <c r="U992" s="43"/>
      <c r="V992" s="43"/>
      <c r="W992" s="43"/>
      <c r="X992" s="43"/>
      <c r="Y992" s="43"/>
      <c r="Z992" s="43"/>
      <c r="AA992" s="43"/>
      <c r="AB992" s="43"/>
      <c r="AC992" s="43"/>
      <c r="AD992" s="43"/>
      <c r="AE992" s="43"/>
      <c r="AF992" s="43"/>
    </row>
    <row r="993" spans="1:32" ht="15">
      <c r="A993" s="43"/>
      <c r="B993" s="43"/>
      <c r="C993" s="43"/>
      <c r="D993" s="43"/>
      <c r="E993" s="43"/>
      <c r="F993" s="43"/>
      <c r="G993" s="43"/>
      <c r="H993" s="203"/>
      <c r="I993" s="43"/>
      <c r="J993" s="43"/>
      <c r="K993" s="43"/>
      <c r="L993" s="43"/>
      <c r="M993" s="44"/>
      <c r="N993" s="43"/>
      <c r="O993" s="43"/>
      <c r="P993" s="43"/>
      <c r="Q993" s="43"/>
      <c r="R993" s="43"/>
      <c r="S993" s="43"/>
      <c r="T993" s="43"/>
      <c r="U993" s="43"/>
      <c r="V993" s="43"/>
      <c r="W993" s="43"/>
      <c r="X993" s="43"/>
      <c r="Y993" s="43"/>
      <c r="Z993" s="43"/>
      <c r="AA993" s="43"/>
      <c r="AB993" s="43"/>
      <c r="AC993" s="43"/>
      <c r="AD993" s="43"/>
      <c r="AE993" s="43"/>
      <c r="AF993" s="43"/>
    </row>
    <row r="994" spans="1:32" ht="15">
      <c r="A994" s="43"/>
      <c r="B994" s="43"/>
      <c r="C994" s="43"/>
      <c r="D994" s="43"/>
      <c r="E994" s="43"/>
      <c r="F994" s="43"/>
      <c r="G994" s="43"/>
      <c r="H994" s="203"/>
      <c r="I994" s="43"/>
      <c r="J994" s="43"/>
      <c r="K994" s="43"/>
      <c r="L994" s="43"/>
      <c r="M994" s="44"/>
      <c r="N994" s="43"/>
      <c r="O994" s="43"/>
      <c r="P994" s="43"/>
      <c r="Q994" s="43"/>
      <c r="R994" s="43"/>
      <c r="S994" s="43"/>
      <c r="T994" s="43"/>
      <c r="U994" s="43"/>
      <c r="V994" s="43"/>
      <c r="W994" s="43"/>
      <c r="X994" s="43"/>
      <c r="Y994" s="43"/>
      <c r="Z994" s="43"/>
      <c r="AA994" s="43"/>
      <c r="AB994" s="43"/>
      <c r="AC994" s="43"/>
      <c r="AD994" s="43"/>
      <c r="AE994" s="43"/>
      <c r="AF994" s="43"/>
    </row>
    <row r="995" spans="1:32" ht="15">
      <c r="A995" s="43"/>
      <c r="B995" s="43"/>
      <c r="C995" s="43"/>
      <c r="D995" s="43"/>
      <c r="E995" s="43"/>
      <c r="F995" s="43"/>
      <c r="G995" s="43"/>
      <c r="H995" s="203"/>
      <c r="I995" s="43"/>
      <c r="J995" s="43"/>
      <c r="K995" s="43"/>
      <c r="L995" s="43"/>
      <c r="M995" s="44"/>
      <c r="N995" s="43"/>
      <c r="O995" s="43"/>
      <c r="P995" s="43"/>
      <c r="Q995" s="43"/>
      <c r="R995" s="43"/>
      <c r="S995" s="43"/>
      <c r="T995" s="43"/>
      <c r="U995" s="43"/>
      <c r="V995" s="43"/>
      <c r="W995" s="43"/>
      <c r="X995" s="43"/>
      <c r="Y995" s="43"/>
      <c r="Z995" s="43"/>
      <c r="AA995" s="43"/>
      <c r="AB995" s="43"/>
      <c r="AC995" s="43"/>
      <c r="AD995" s="43"/>
      <c r="AE995" s="43"/>
      <c r="AF995" s="43"/>
    </row>
    <row r="996" spans="1:32" ht="15">
      <c r="A996" s="43"/>
      <c r="B996" s="43"/>
      <c r="C996" s="43"/>
      <c r="D996" s="43"/>
      <c r="E996" s="43"/>
      <c r="F996" s="43"/>
      <c r="G996" s="43"/>
      <c r="H996" s="203"/>
      <c r="I996" s="43"/>
      <c r="J996" s="43"/>
      <c r="K996" s="43"/>
      <c r="L996" s="43"/>
      <c r="M996" s="44"/>
      <c r="N996" s="43"/>
      <c r="O996" s="43"/>
      <c r="P996" s="43"/>
      <c r="Q996" s="43"/>
      <c r="R996" s="43"/>
      <c r="S996" s="43"/>
      <c r="T996" s="43"/>
      <c r="U996" s="43"/>
      <c r="V996" s="43"/>
      <c r="W996" s="43"/>
      <c r="X996" s="43"/>
      <c r="Y996" s="43"/>
      <c r="Z996" s="43"/>
      <c r="AA996" s="43"/>
      <c r="AB996" s="43"/>
      <c r="AC996" s="43"/>
      <c r="AD996" s="43"/>
      <c r="AE996" s="43"/>
      <c r="AF996" s="43"/>
    </row>
    <row r="997" spans="1:32" ht="15">
      <c r="A997" s="43"/>
      <c r="B997" s="43"/>
      <c r="C997" s="43"/>
      <c r="D997" s="43"/>
      <c r="E997" s="43"/>
      <c r="F997" s="43"/>
      <c r="G997" s="43"/>
      <c r="H997" s="203"/>
      <c r="I997" s="43"/>
      <c r="J997" s="43"/>
      <c r="K997" s="43"/>
      <c r="L997" s="43"/>
      <c r="M997" s="44"/>
      <c r="N997" s="43"/>
      <c r="O997" s="43"/>
      <c r="P997" s="43"/>
      <c r="Q997" s="43"/>
      <c r="R997" s="43"/>
      <c r="S997" s="43"/>
      <c r="T997" s="43"/>
      <c r="U997" s="43"/>
      <c r="V997" s="43"/>
      <c r="W997" s="43"/>
      <c r="X997" s="43"/>
      <c r="Y997" s="43"/>
      <c r="Z997" s="43"/>
      <c r="AA997" s="43"/>
      <c r="AB997" s="43"/>
      <c r="AC997" s="43"/>
      <c r="AD997" s="43"/>
      <c r="AE997" s="43"/>
      <c r="AF997" s="43"/>
    </row>
    <row r="998" spans="1:32" ht="15">
      <c r="A998" s="43"/>
      <c r="B998" s="43"/>
      <c r="C998" s="43"/>
      <c r="D998" s="43"/>
      <c r="E998" s="43"/>
      <c r="F998" s="43"/>
      <c r="G998" s="43"/>
      <c r="H998" s="203"/>
      <c r="I998" s="43"/>
      <c r="J998" s="43"/>
      <c r="K998" s="43"/>
      <c r="L998" s="43"/>
      <c r="M998" s="44"/>
      <c r="N998" s="43"/>
      <c r="O998" s="43"/>
      <c r="P998" s="43"/>
      <c r="Q998" s="43"/>
      <c r="R998" s="43"/>
      <c r="S998" s="43"/>
      <c r="T998" s="43"/>
      <c r="U998" s="43"/>
      <c r="V998" s="43"/>
      <c r="W998" s="43"/>
      <c r="X998" s="43"/>
      <c r="Y998" s="43"/>
      <c r="Z998" s="43"/>
      <c r="AA998" s="43"/>
      <c r="AB998" s="43"/>
      <c r="AC998" s="43"/>
      <c r="AD998" s="43"/>
      <c r="AE998" s="43"/>
      <c r="AF998" s="43"/>
    </row>
    <row r="999" spans="1:32" ht="15">
      <c r="A999" s="43"/>
      <c r="B999" s="43"/>
      <c r="C999" s="43"/>
      <c r="D999" s="43"/>
      <c r="E999" s="43"/>
      <c r="F999" s="43"/>
      <c r="G999" s="43"/>
      <c r="H999" s="203"/>
      <c r="I999" s="43"/>
      <c r="J999" s="43"/>
      <c r="K999" s="43"/>
      <c r="L999" s="43"/>
      <c r="M999" s="44"/>
      <c r="N999" s="43"/>
      <c r="O999" s="43"/>
      <c r="P999" s="43"/>
      <c r="Q999" s="43"/>
      <c r="R999" s="43"/>
      <c r="S999" s="43"/>
      <c r="T999" s="43"/>
      <c r="U999" s="43"/>
      <c r="V999" s="43"/>
      <c r="W999" s="43"/>
      <c r="X999" s="43"/>
      <c r="Y999" s="43"/>
      <c r="Z999" s="43"/>
      <c r="AA999" s="43"/>
      <c r="AB999" s="43"/>
      <c r="AC999" s="43"/>
      <c r="AD999" s="43"/>
      <c r="AE999" s="43"/>
      <c r="AF999" s="43"/>
    </row>
    <row r="1000" spans="1:32" ht="15">
      <c r="A1000" s="43"/>
      <c r="B1000" s="43"/>
      <c r="C1000" s="43"/>
      <c r="D1000" s="43"/>
      <c r="E1000" s="43"/>
      <c r="F1000" s="43"/>
      <c r="G1000" s="43"/>
      <c r="H1000" s="203"/>
      <c r="I1000" s="43"/>
      <c r="J1000" s="43"/>
      <c r="K1000" s="43"/>
      <c r="L1000" s="43"/>
      <c r="M1000" s="44"/>
      <c r="N1000" s="43"/>
      <c r="O1000" s="43"/>
      <c r="P1000" s="43"/>
      <c r="Q1000" s="43"/>
      <c r="R1000" s="43"/>
      <c r="S1000" s="43"/>
      <c r="T1000" s="43"/>
      <c r="U1000" s="43"/>
      <c r="V1000" s="43"/>
      <c r="W1000" s="43"/>
      <c r="X1000" s="43"/>
      <c r="Y1000" s="43"/>
      <c r="Z1000" s="43"/>
      <c r="AA1000" s="43"/>
      <c r="AB1000" s="43"/>
      <c r="AC1000" s="43"/>
      <c r="AD1000" s="43"/>
      <c r="AE1000" s="43"/>
      <c r="AF1000" s="43"/>
    </row>
    <row r="1001" spans="1:32" ht="15">
      <c r="A1001" s="43"/>
      <c r="B1001" s="43"/>
      <c r="C1001" s="43"/>
      <c r="D1001" s="43"/>
      <c r="E1001" s="43"/>
      <c r="F1001" s="43"/>
      <c r="G1001" s="43"/>
      <c r="H1001" s="203"/>
      <c r="I1001" s="43"/>
      <c r="J1001" s="43"/>
      <c r="K1001" s="43"/>
      <c r="L1001" s="43"/>
      <c r="M1001" s="44"/>
      <c r="N1001" s="43"/>
      <c r="O1001" s="43"/>
      <c r="P1001" s="43"/>
      <c r="Q1001" s="43"/>
      <c r="R1001" s="43"/>
      <c r="S1001" s="43"/>
      <c r="T1001" s="43"/>
      <c r="U1001" s="43"/>
      <c r="V1001" s="43"/>
      <c r="W1001" s="43"/>
      <c r="X1001" s="43"/>
      <c r="Y1001" s="43"/>
      <c r="Z1001" s="43"/>
      <c r="AA1001" s="43"/>
      <c r="AB1001" s="43"/>
      <c r="AC1001" s="43"/>
      <c r="AD1001" s="43"/>
      <c r="AE1001" s="43"/>
      <c r="AF1001" s="43"/>
    </row>
    <row r="1002" spans="1:32" ht="15">
      <c r="A1002" s="43"/>
      <c r="B1002" s="43"/>
      <c r="C1002" s="43"/>
      <c r="D1002" s="43"/>
      <c r="E1002" s="43"/>
      <c r="F1002" s="43"/>
      <c r="G1002" s="43"/>
      <c r="H1002" s="203"/>
      <c r="I1002" s="43"/>
      <c r="J1002" s="43"/>
      <c r="K1002" s="43"/>
      <c r="L1002" s="43"/>
      <c r="M1002" s="44"/>
      <c r="N1002" s="43"/>
      <c r="O1002" s="43"/>
      <c r="P1002" s="43"/>
      <c r="Q1002" s="43"/>
      <c r="R1002" s="43"/>
      <c r="S1002" s="43"/>
      <c r="T1002" s="43"/>
      <c r="U1002" s="43"/>
      <c r="V1002" s="43"/>
      <c r="W1002" s="43"/>
      <c r="X1002" s="43"/>
      <c r="Y1002" s="43"/>
      <c r="Z1002" s="43"/>
      <c r="AA1002" s="43"/>
      <c r="AB1002" s="43"/>
      <c r="AC1002" s="43"/>
      <c r="AD1002" s="43"/>
      <c r="AE1002" s="43"/>
      <c r="AF1002" s="43"/>
    </row>
    <row r="1003" spans="1:32" ht="15">
      <c r="A1003" s="43"/>
      <c r="B1003" s="43"/>
      <c r="C1003" s="43"/>
      <c r="D1003" s="43"/>
      <c r="E1003" s="43"/>
      <c r="F1003" s="43"/>
      <c r="G1003" s="43"/>
      <c r="H1003" s="203"/>
      <c r="I1003" s="43"/>
      <c r="J1003" s="43"/>
      <c r="K1003" s="43"/>
      <c r="L1003" s="43"/>
      <c r="M1003" s="44"/>
      <c r="N1003" s="43"/>
      <c r="O1003" s="43"/>
      <c r="P1003" s="43"/>
      <c r="Q1003" s="43"/>
      <c r="R1003" s="43"/>
      <c r="S1003" s="43"/>
      <c r="T1003" s="43"/>
      <c r="U1003" s="43"/>
      <c r="V1003" s="43"/>
      <c r="W1003" s="43"/>
      <c r="X1003" s="43"/>
      <c r="Y1003" s="43"/>
      <c r="Z1003" s="43"/>
      <c r="AA1003" s="43"/>
      <c r="AB1003" s="43"/>
      <c r="AC1003" s="43"/>
      <c r="AD1003" s="43"/>
      <c r="AE1003" s="43"/>
      <c r="AF1003" s="43"/>
    </row>
    <row r="1004" spans="1:32" ht="15">
      <c r="A1004" s="43"/>
      <c r="B1004" s="43"/>
      <c r="C1004" s="43"/>
      <c r="D1004" s="43"/>
      <c r="E1004" s="43"/>
      <c r="F1004" s="43"/>
      <c r="G1004" s="43"/>
      <c r="H1004" s="203"/>
      <c r="I1004" s="43"/>
      <c r="J1004" s="43"/>
      <c r="K1004" s="43"/>
      <c r="L1004" s="43"/>
      <c r="M1004" s="44"/>
      <c r="N1004" s="43"/>
      <c r="O1004" s="43"/>
      <c r="P1004" s="43"/>
      <c r="Q1004" s="43"/>
      <c r="R1004" s="43"/>
      <c r="S1004" s="43"/>
      <c r="T1004" s="43"/>
      <c r="U1004" s="43"/>
      <c r="V1004" s="43"/>
      <c r="W1004" s="43"/>
      <c r="X1004" s="43"/>
      <c r="Y1004" s="43"/>
      <c r="Z1004" s="43"/>
      <c r="AA1004" s="43"/>
      <c r="AB1004" s="43"/>
      <c r="AC1004" s="43"/>
      <c r="AD1004" s="43"/>
      <c r="AE1004" s="43"/>
      <c r="AF1004" s="43"/>
    </row>
    <row r="1005" spans="1:32" ht="15">
      <c r="A1005" s="43"/>
      <c r="B1005" s="43"/>
      <c r="C1005" s="43"/>
      <c r="D1005" s="43"/>
      <c r="E1005" s="43"/>
      <c r="F1005" s="43"/>
      <c r="G1005" s="43"/>
      <c r="H1005" s="203"/>
      <c r="I1005" s="43"/>
      <c r="J1005" s="43"/>
      <c r="K1005" s="43"/>
      <c r="L1005" s="43"/>
      <c r="M1005" s="44"/>
      <c r="N1005" s="43"/>
      <c r="O1005" s="43"/>
      <c r="P1005" s="43"/>
      <c r="Q1005" s="43"/>
      <c r="R1005" s="43"/>
      <c r="S1005" s="43"/>
      <c r="T1005" s="43"/>
      <c r="U1005" s="43"/>
      <c r="V1005" s="43"/>
      <c r="W1005" s="43"/>
      <c r="X1005" s="43"/>
      <c r="Y1005" s="43"/>
      <c r="Z1005" s="43"/>
      <c r="AA1005" s="43"/>
      <c r="AB1005" s="43"/>
      <c r="AC1005" s="43"/>
      <c r="AD1005" s="43"/>
      <c r="AE1005" s="43"/>
      <c r="AF1005" s="43"/>
    </row>
    <row r="1006" spans="1:32" ht="15">
      <c r="A1006" s="43"/>
      <c r="B1006" s="43"/>
      <c r="C1006" s="43"/>
      <c r="D1006" s="43"/>
      <c r="E1006" s="43"/>
      <c r="F1006" s="43"/>
      <c r="G1006" s="43"/>
      <c r="H1006" s="203"/>
      <c r="I1006" s="43"/>
      <c r="J1006" s="43"/>
      <c r="K1006" s="43"/>
      <c r="L1006" s="43"/>
      <c r="M1006" s="44"/>
      <c r="N1006" s="43"/>
      <c r="O1006" s="43"/>
      <c r="P1006" s="43"/>
      <c r="Q1006" s="43"/>
      <c r="R1006" s="43"/>
      <c r="S1006" s="43"/>
      <c r="T1006" s="43"/>
      <c r="U1006" s="43"/>
      <c r="V1006" s="43"/>
      <c r="W1006" s="43"/>
      <c r="X1006" s="43"/>
      <c r="Y1006" s="43"/>
      <c r="Z1006" s="43"/>
      <c r="AA1006" s="43"/>
      <c r="AB1006" s="43"/>
      <c r="AC1006" s="43"/>
      <c r="AD1006" s="43"/>
      <c r="AE1006" s="43"/>
      <c r="AF1006" s="43"/>
    </row>
    <row r="1007" spans="1:32" ht="15">
      <c r="A1007" s="43"/>
      <c r="B1007" s="43"/>
      <c r="C1007" s="43"/>
      <c r="D1007" s="43"/>
      <c r="E1007" s="43"/>
      <c r="F1007" s="43"/>
      <c r="G1007" s="43"/>
      <c r="H1007" s="203"/>
      <c r="I1007" s="43"/>
      <c r="J1007" s="43"/>
      <c r="K1007" s="43"/>
      <c r="L1007" s="43"/>
      <c r="M1007" s="44"/>
      <c r="N1007" s="43"/>
      <c r="O1007" s="43"/>
      <c r="P1007" s="43"/>
      <c r="Q1007" s="43"/>
      <c r="R1007" s="43"/>
      <c r="S1007" s="43"/>
      <c r="T1007" s="43"/>
      <c r="U1007" s="43"/>
      <c r="V1007" s="43"/>
      <c r="W1007" s="43"/>
      <c r="X1007" s="43"/>
      <c r="Y1007" s="43"/>
      <c r="Z1007" s="43"/>
      <c r="AA1007" s="43"/>
      <c r="AB1007" s="43"/>
      <c r="AC1007" s="43"/>
      <c r="AD1007" s="43"/>
      <c r="AE1007" s="43"/>
      <c r="AF1007" s="43"/>
    </row>
    <row r="1008" spans="1:32" ht="15">
      <c r="A1008" s="43"/>
      <c r="B1008" s="43"/>
      <c r="C1008" s="43"/>
      <c r="D1008" s="43"/>
      <c r="E1008" s="43"/>
      <c r="F1008" s="43"/>
      <c r="G1008" s="43"/>
      <c r="H1008" s="203"/>
      <c r="I1008" s="43"/>
      <c r="J1008" s="43"/>
      <c r="K1008" s="43"/>
      <c r="L1008" s="43"/>
      <c r="M1008" s="44"/>
      <c r="N1008" s="43"/>
      <c r="O1008" s="43"/>
      <c r="P1008" s="43"/>
      <c r="Q1008" s="43"/>
      <c r="R1008" s="43"/>
      <c r="S1008" s="43"/>
      <c r="T1008" s="43"/>
      <c r="U1008" s="43"/>
      <c r="V1008" s="43"/>
      <c r="W1008" s="43"/>
      <c r="X1008" s="43"/>
      <c r="Y1008" s="43"/>
      <c r="Z1008" s="43"/>
      <c r="AA1008" s="43"/>
      <c r="AB1008" s="43"/>
      <c r="AC1008" s="43"/>
      <c r="AD1008" s="43"/>
      <c r="AE1008" s="43"/>
      <c r="AF1008" s="43"/>
    </row>
    <row r="1009" spans="1:32" ht="15">
      <c r="A1009" s="43"/>
      <c r="B1009" s="43"/>
      <c r="C1009" s="43"/>
      <c r="D1009" s="43"/>
      <c r="E1009" s="43"/>
      <c r="F1009" s="43"/>
      <c r="G1009" s="43"/>
      <c r="H1009" s="203"/>
      <c r="I1009" s="43"/>
      <c r="J1009" s="43"/>
      <c r="K1009" s="43"/>
      <c r="L1009" s="43"/>
      <c r="M1009" s="44"/>
      <c r="N1009" s="43"/>
      <c r="O1009" s="43"/>
      <c r="P1009" s="43"/>
      <c r="Q1009" s="43"/>
      <c r="R1009" s="43"/>
      <c r="S1009" s="43"/>
      <c r="T1009" s="43"/>
      <c r="U1009" s="43"/>
      <c r="V1009" s="43"/>
      <c r="W1009" s="43"/>
      <c r="X1009" s="43"/>
      <c r="Y1009" s="43"/>
      <c r="Z1009" s="43"/>
      <c r="AA1009" s="43"/>
      <c r="AB1009" s="43"/>
      <c r="AC1009" s="43"/>
      <c r="AD1009" s="43"/>
      <c r="AE1009" s="43"/>
      <c r="AF1009" s="43"/>
    </row>
    <row r="1010" spans="1:32" ht="15">
      <c r="A1010" s="43"/>
      <c r="B1010" s="43"/>
      <c r="C1010" s="43"/>
      <c r="D1010" s="43"/>
      <c r="E1010" s="43"/>
      <c r="F1010" s="43"/>
      <c r="G1010" s="43"/>
      <c r="H1010" s="203"/>
      <c r="I1010" s="43"/>
      <c r="J1010" s="43"/>
      <c r="K1010" s="43"/>
      <c r="L1010" s="43"/>
      <c r="M1010" s="44"/>
      <c r="N1010" s="43"/>
      <c r="O1010" s="43"/>
      <c r="P1010" s="43"/>
      <c r="Q1010" s="43"/>
      <c r="R1010" s="43"/>
      <c r="S1010" s="43"/>
      <c r="T1010" s="43"/>
      <c r="U1010" s="43"/>
      <c r="V1010" s="43"/>
      <c r="W1010" s="43"/>
      <c r="X1010" s="43"/>
      <c r="Y1010" s="43"/>
      <c r="Z1010" s="43"/>
      <c r="AA1010" s="43"/>
      <c r="AB1010" s="43"/>
      <c r="AC1010" s="43"/>
      <c r="AD1010" s="43"/>
      <c r="AE1010" s="43"/>
      <c r="AF1010" s="43"/>
    </row>
    <row r="1011" spans="1:32" ht="15">
      <c r="A1011" s="43"/>
      <c r="B1011" s="43"/>
      <c r="C1011" s="43"/>
      <c r="D1011" s="43"/>
      <c r="E1011" s="43"/>
      <c r="F1011" s="43"/>
      <c r="G1011" s="43"/>
      <c r="H1011" s="203"/>
      <c r="I1011" s="43"/>
      <c r="J1011" s="43"/>
      <c r="K1011" s="43"/>
      <c r="L1011" s="43"/>
      <c r="M1011" s="44"/>
      <c r="N1011" s="43"/>
      <c r="O1011" s="43"/>
      <c r="P1011" s="43"/>
      <c r="Q1011" s="43"/>
      <c r="R1011" s="43"/>
      <c r="S1011" s="43"/>
      <c r="T1011" s="43"/>
      <c r="U1011" s="43"/>
      <c r="V1011" s="43"/>
      <c r="W1011" s="43"/>
      <c r="X1011" s="43"/>
      <c r="Y1011" s="43"/>
      <c r="Z1011" s="43"/>
      <c r="AA1011" s="43"/>
      <c r="AB1011" s="43"/>
      <c r="AC1011" s="43"/>
      <c r="AD1011" s="43"/>
      <c r="AE1011" s="43"/>
      <c r="AF1011" s="43"/>
    </row>
    <row r="1012" spans="1:32" ht="15">
      <c r="A1012" s="43"/>
      <c r="B1012" s="43"/>
      <c r="C1012" s="43"/>
      <c r="D1012" s="43"/>
      <c r="E1012" s="43"/>
      <c r="F1012" s="43"/>
      <c r="G1012" s="43"/>
      <c r="H1012" s="203"/>
      <c r="I1012" s="43"/>
      <c r="J1012" s="43"/>
      <c r="K1012" s="43"/>
      <c r="L1012" s="43"/>
      <c r="M1012" s="44"/>
      <c r="N1012" s="43"/>
      <c r="O1012" s="43"/>
      <c r="P1012" s="43"/>
      <c r="Q1012" s="43"/>
      <c r="R1012" s="43"/>
      <c r="S1012" s="43"/>
      <c r="T1012" s="43"/>
      <c r="U1012" s="43"/>
      <c r="V1012" s="43"/>
      <c r="W1012" s="43"/>
      <c r="X1012" s="43"/>
      <c r="Y1012" s="43"/>
      <c r="Z1012" s="43"/>
      <c r="AA1012" s="43"/>
      <c r="AB1012" s="43"/>
      <c r="AC1012" s="43"/>
      <c r="AD1012" s="43"/>
      <c r="AE1012" s="43"/>
      <c r="AF1012" s="43"/>
    </row>
    <row r="1013" spans="1:32" ht="15">
      <c r="A1013" s="43"/>
      <c r="B1013" s="43"/>
      <c r="C1013" s="43"/>
      <c r="D1013" s="43"/>
      <c r="E1013" s="43"/>
      <c r="F1013" s="43"/>
      <c r="G1013" s="43"/>
      <c r="H1013" s="203"/>
      <c r="I1013" s="43"/>
      <c r="J1013" s="43"/>
      <c r="K1013" s="43"/>
      <c r="L1013" s="43"/>
      <c r="M1013" s="44"/>
      <c r="N1013" s="43"/>
      <c r="O1013" s="43"/>
      <c r="P1013" s="43"/>
      <c r="Q1013" s="43"/>
      <c r="R1013" s="43"/>
      <c r="S1013" s="43"/>
      <c r="T1013" s="43"/>
      <c r="U1013" s="43"/>
      <c r="V1013" s="43"/>
      <c r="W1013" s="43"/>
      <c r="X1013" s="43"/>
      <c r="Y1013" s="43"/>
      <c r="Z1013" s="43"/>
      <c r="AA1013" s="43"/>
      <c r="AB1013" s="43"/>
      <c r="AC1013" s="43"/>
      <c r="AD1013" s="43"/>
      <c r="AE1013" s="43"/>
      <c r="AF1013" s="43"/>
    </row>
    <row r="1014" spans="1:32" ht="15">
      <c r="A1014" s="43"/>
      <c r="B1014" s="43"/>
      <c r="C1014" s="43"/>
      <c r="D1014" s="43"/>
      <c r="E1014" s="43"/>
      <c r="F1014" s="43"/>
      <c r="G1014" s="43"/>
      <c r="H1014" s="203"/>
      <c r="I1014" s="43"/>
      <c r="J1014" s="43"/>
      <c r="K1014" s="43"/>
      <c r="L1014" s="43"/>
      <c r="M1014" s="44"/>
      <c r="N1014" s="43"/>
      <c r="O1014" s="43"/>
      <c r="P1014" s="43"/>
      <c r="Q1014" s="43"/>
      <c r="R1014" s="43"/>
      <c r="S1014" s="43"/>
      <c r="T1014" s="43"/>
      <c r="U1014" s="43"/>
      <c r="V1014" s="43"/>
      <c r="W1014" s="43"/>
      <c r="X1014" s="43"/>
      <c r="Y1014" s="43"/>
      <c r="Z1014" s="43"/>
      <c r="AA1014" s="43"/>
      <c r="AB1014" s="43"/>
      <c r="AC1014" s="43"/>
      <c r="AD1014" s="43"/>
      <c r="AE1014" s="43"/>
      <c r="AF1014" s="43"/>
    </row>
    <row r="1015" spans="1:32" ht="15">
      <c r="A1015" s="43"/>
      <c r="B1015" s="43"/>
      <c r="C1015" s="43"/>
      <c r="D1015" s="43"/>
      <c r="E1015" s="43"/>
      <c r="F1015" s="43"/>
      <c r="G1015" s="43"/>
      <c r="H1015" s="203"/>
      <c r="I1015" s="43"/>
      <c r="J1015" s="43"/>
      <c r="K1015" s="43"/>
      <c r="L1015" s="43"/>
      <c r="M1015" s="44"/>
      <c r="N1015" s="43"/>
      <c r="O1015" s="43"/>
      <c r="P1015" s="43"/>
      <c r="Q1015" s="43"/>
      <c r="R1015" s="43"/>
      <c r="S1015" s="43"/>
      <c r="T1015" s="43"/>
      <c r="U1015" s="43"/>
      <c r="V1015" s="43"/>
      <c r="W1015" s="43"/>
      <c r="X1015" s="43"/>
      <c r="Y1015" s="43"/>
      <c r="Z1015" s="43"/>
      <c r="AA1015" s="43"/>
      <c r="AB1015" s="43"/>
      <c r="AC1015" s="43"/>
      <c r="AD1015" s="43"/>
      <c r="AE1015" s="43"/>
      <c r="AF1015" s="43"/>
    </row>
    <row r="1016" spans="1:32" ht="15">
      <c r="A1016" s="43"/>
      <c r="B1016" s="43"/>
      <c r="C1016" s="43"/>
      <c r="D1016" s="43"/>
      <c r="E1016" s="43"/>
      <c r="F1016" s="43"/>
      <c r="G1016" s="43"/>
      <c r="H1016" s="203"/>
      <c r="I1016" s="43"/>
      <c r="J1016" s="43"/>
      <c r="K1016" s="43"/>
      <c r="L1016" s="43"/>
      <c r="M1016" s="44"/>
      <c r="N1016" s="43"/>
      <c r="O1016" s="43"/>
      <c r="P1016" s="43"/>
      <c r="Q1016" s="43"/>
      <c r="R1016" s="43"/>
      <c r="S1016" s="43"/>
      <c r="T1016" s="43"/>
      <c r="U1016" s="43"/>
      <c r="V1016" s="43"/>
      <c r="W1016" s="43"/>
      <c r="X1016" s="43"/>
      <c r="Y1016" s="43"/>
      <c r="Z1016" s="43"/>
      <c r="AA1016" s="43"/>
      <c r="AB1016" s="43"/>
      <c r="AC1016" s="43"/>
      <c r="AD1016" s="43"/>
      <c r="AE1016" s="43"/>
      <c r="AF1016" s="43"/>
    </row>
    <row r="1017" spans="1:32" ht="15">
      <c r="A1017" s="43"/>
      <c r="B1017" s="43"/>
      <c r="C1017" s="43"/>
      <c r="D1017" s="43"/>
      <c r="E1017" s="43"/>
      <c r="F1017" s="43"/>
      <c r="G1017" s="43"/>
      <c r="H1017" s="203"/>
      <c r="I1017" s="43"/>
      <c r="J1017" s="43"/>
      <c r="K1017" s="43"/>
      <c r="L1017" s="43"/>
      <c r="M1017" s="44"/>
      <c r="N1017" s="43"/>
      <c r="O1017" s="43"/>
      <c r="P1017" s="43"/>
      <c r="Q1017" s="43"/>
      <c r="R1017" s="43"/>
      <c r="S1017" s="43"/>
      <c r="T1017" s="43"/>
      <c r="U1017" s="43"/>
      <c r="V1017" s="43"/>
      <c r="W1017" s="43"/>
      <c r="X1017" s="43"/>
      <c r="Y1017" s="43"/>
      <c r="Z1017" s="43"/>
      <c r="AA1017" s="43"/>
      <c r="AB1017" s="43"/>
      <c r="AC1017" s="43"/>
      <c r="AD1017" s="43"/>
      <c r="AE1017" s="43"/>
      <c r="AF1017" s="43"/>
    </row>
    <row r="1018" spans="1:32" ht="15">
      <c r="A1018" s="43"/>
      <c r="B1018" s="43"/>
      <c r="C1018" s="43"/>
      <c r="D1018" s="43"/>
      <c r="E1018" s="43"/>
      <c r="F1018" s="43"/>
      <c r="G1018" s="43"/>
      <c r="H1018" s="203"/>
      <c r="I1018" s="43"/>
      <c r="J1018" s="43"/>
      <c r="K1018" s="43"/>
      <c r="L1018" s="43"/>
      <c r="M1018" s="44"/>
      <c r="N1018" s="43"/>
      <c r="O1018" s="43"/>
      <c r="P1018" s="43"/>
      <c r="Q1018" s="43"/>
      <c r="R1018" s="43"/>
      <c r="S1018" s="43"/>
      <c r="T1018" s="43"/>
      <c r="U1018" s="43"/>
      <c r="V1018" s="43"/>
      <c r="W1018" s="43"/>
      <c r="X1018" s="43"/>
      <c r="Y1018" s="43"/>
      <c r="Z1018" s="43"/>
      <c r="AA1018" s="43"/>
      <c r="AB1018" s="43"/>
      <c r="AC1018" s="43"/>
      <c r="AD1018" s="43"/>
      <c r="AE1018" s="43"/>
      <c r="AF1018" s="43"/>
    </row>
    <row r="1019" spans="1:32" ht="15">
      <c r="A1019" s="43"/>
      <c r="B1019" s="43"/>
      <c r="C1019" s="43"/>
      <c r="D1019" s="43"/>
      <c r="E1019" s="43"/>
      <c r="F1019" s="43"/>
      <c r="G1019" s="43"/>
      <c r="H1019" s="203"/>
      <c r="I1019" s="43"/>
      <c r="J1019" s="43"/>
      <c r="K1019" s="43"/>
      <c r="L1019" s="43"/>
      <c r="M1019" s="44"/>
      <c r="N1019" s="43"/>
      <c r="O1019" s="43"/>
      <c r="P1019" s="43"/>
      <c r="Q1019" s="43"/>
      <c r="R1019" s="43"/>
      <c r="S1019" s="43"/>
      <c r="T1019" s="43"/>
      <c r="U1019" s="43"/>
      <c r="V1019" s="43"/>
      <c r="W1019" s="43"/>
      <c r="X1019" s="43"/>
      <c r="Y1019" s="43"/>
      <c r="Z1019" s="43"/>
      <c r="AA1019" s="43"/>
      <c r="AB1019" s="43"/>
      <c r="AC1019" s="43"/>
      <c r="AD1019" s="43"/>
      <c r="AE1019" s="43"/>
      <c r="AF1019" s="43"/>
    </row>
    <row r="1020" spans="1:32" ht="15">
      <c r="A1020" s="43"/>
      <c r="B1020" s="43"/>
      <c r="C1020" s="43"/>
      <c r="D1020" s="43"/>
      <c r="E1020" s="43"/>
      <c r="F1020" s="43"/>
      <c r="G1020" s="43"/>
      <c r="H1020" s="203"/>
      <c r="I1020" s="43"/>
      <c r="J1020" s="43"/>
      <c r="K1020" s="43"/>
      <c r="L1020" s="43"/>
      <c r="M1020" s="44"/>
      <c r="N1020" s="43"/>
      <c r="O1020" s="43"/>
      <c r="P1020" s="43"/>
      <c r="Q1020" s="43"/>
      <c r="R1020" s="43"/>
      <c r="S1020" s="43"/>
      <c r="T1020" s="43"/>
      <c r="U1020" s="43"/>
      <c r="V1020" s="43"/>
      <c r="W1020" s="43"/>
      <c r="X1020" s="43"/>
      <c r="Y1020" s="43"/>
      <c r="Z1020" s="43"/>
      <c r="AA1020" s="43"/>
      <c r="AB1020" s="43"/>
      <c r="AC1020" s="43"/>
      <c r="AD1020" s="43"/>
      <c r="AE1020" s="43"/>
      <c r="AF1020" s="43"/>
    </row>
    <row r="1021" spans="1:32" ht="15">
      <c r="A1021" s="43"/>
      <c r="B1021" s="43"/>
      <c r="C1021" s="43"/>
      <c r="D1021" s="43"/>
      <c r="E1021" s="43"/>
      <c r="F1021" s="43"/>
      <c r="G1021" s="43"/>
      <c r="H1021" s="203"/>
      <c r="I1021" s="43"/>
      <c r="J1021" s="43"/>
      <c r="K1021" s="43"/>
      <c r="L1021" s="43"/>
      <c r="M1021" s="44"/>
      <c r="N1021" s="43"/>
      <c r="O1021" s="43"/>
      <c r="P1021" s="43"/>
      <c r="Q1021" s="43"/>
      <c r="R1021" s="43"/>
      <c r="S1021" s="43"/>
      <c r="T1021" s="43"/>
      <c r="U1021" s="43"/>
      <c r="V1021" s="43"/>
      <c r="W1021" s="43"/>
      <c r="X1021" s="43"/>
      <c r="Y1021" s="43"/>
      <c r="Z1021" s="43"/>
      <c r="AA1021" s="43"/>
      <c r="AB1021" s="43"/>
      <c r="AC1021" s="43"/>
      <c r="AD1021" s="43"/>
      <c r="AE1021" s="43"/>
      <c r="AF1021" s="43"/>
    </row>
    <row r="1022" spans="1:32" ht="15">
      <c r="A1022" s="43"/>
      <c r="B1022" s="43"/>
      <c r="C1022" s="43"/>
      <c r="D1022" s="43"/>
      <c r="E1022" s="43"/>
      <c r="F1022" s="43"/>
      <c r="G1022" s="43"/>
      <c r="H1022" s="203"/>
      <c r="I1022" s="43"/>
      <c r="J1022" s="43"/>
      <c r="K1022" s="43"/>
      <c r="L1022" s="43"/>
      <c r="M1022" s="44"/>
      <c r="N1022" s="43"/>
      <c r="O1022" s="43"/>
      <c r="P1022" s="43"/>
      <c r="Q1022" s="43"/>
      <c r="R1022" s="43"/>
      <c r="S1022" s="43"/>
      <c r="T1022" s="43"/>
      <c r="U1022" s="43"/>
      <c r="V1022" s="43"/>
      <c r="W1022" s="43"/>
      <c r="X1022" s="43"/>
      <c r="Y1022" s="43"/>
      <c r="Z1022" s="43"/>
      <c r="AA1022" s="43"/>
      <c r="AB1022" s="43"/>
      <c r="AC1022" s="43"/>
      <c r="AD1022" s="43"/>
      <c r="AE1022" s="43"/>
      <c r="AF1022" s="43"/>
    </row>
    <row r="1023" spans="1:32" ht="15">
      <c r="A1023" s="43"/>
      <c r="B1023" s="43"/>
      <c r="C1023" s="43"/>
      <c r="D1023" s="43"/>
      <c r="E1023" s="43"/>
      <c r="F1023" s="43"/>
      <c r="G1023" s="43"/>
      <c r="H1023" s="203"/>
      <c r="I1023" s="43"/>
      <c r="J1023" s="43"/>
      <c r="K1023" s="43"/>
      <c r="L1023" s="43"/>
      <c r="M1023" s="44"/>
      <c r="N1023" s="43"/>
      <c r="O1023" s="43"/>
      <c r="P1023" s="43"/>
      <c r="Q1023" s="43"/>
      <c r="R1023" s="43"/>
      <c r="S1023" s="43"/>
      <c r="T1023" s="43"/>
      <c r="U1023" s="43"/>
      <c r="V1023" s="43"/>
      <c r="W1023" s="43"/>
      <c r="X1023" s="43"/>
      <c r="Y1023" s="43"/>
      <c r="Z1023" s="43"/>
      <c r="AA1023" s="43"/>
      <c r="AB1023" s="43"/>
      <c r="AC1023" s="43"/>
      <c r="AD1023" s="43"/>
      <c r="AE1023" s="43"/>
      <c r="AF1023" s="43"/>
    </row>
    <row r="1024" spans="1:32" ht="15">
      <c r="A1024" s="43"/>
      <c r="B1024" s="43"/>
      <c r="C1024" s="43"/>
      <c r="D1024" s="43"/>
      <c r="E1024" s="43"/>
      <c r="F1024" s="43"/>
      <c r="G1024" s="43"/>
      <c r="H1024" s="203"/>
      <c r="I1024" s="43"/>
      <c r="J1024" s="43"/>
      <c r="K1024" s="43"/>
      <c r="L1024" s="43"/>
      <c r="M1024" s="44"/>
      <c r="N1024" s="43"/>
      <c r="O1024" s="43"/>
      <c r="P1024" s="43"/>
      <c r="Q1024" s="43"/>
      <c r="R1024" s="43"/>
      <c r="S1024" s="43"/>
      <c r="T1024" s="43"/>
      <c r="U1024" s="43"/>
      <c r="V1024" s="43"/>
      <c r="W1024" s="43"/>
      <c r="X1024" s="43"/>
      <c r="Y1024" s="43"/>
      <c r="Z1024" s="43"/>
      <c r="AA1024" s="43"/>
      <c r="AB1024" s="43"/>
      <c r="AC1024" s="43"/>
      <c r="AD1024" s="43"/>
      <c r="AE1024" s="43"/>
      <c r="AF1024" s="43"/>
    </row>
    <row r="1025" spans="1:32" ht="15">
      <c r="A1025" s="43"/>
      <c r="B1025" s="43"/>
      <c r="C1025" s="43"/>
      <c r="D1025" s="43"/>
      <c r="E1025" s="43"/>
      <c r="F1025" s="43"/>
      <c r="G1025" s="43"/>
      <c r="H1025" s="203"/>
      <c r="I1025" s="43"/>
      <c r="J1025" s="43"/>
      <c r="K1025" s="43"/>
      <c r="L1025" s="43"/>
      <c r="M1025" s="44"/>
      <c r="N1025" s="43"/>
      <c r="O1025" s="43"/>
      <c r="P1025" s="43"/>
      <c r="Q1025" s="43"/>
      <c r="R1025" s="43"/>
      <c r="S1025" s="43"/>
      <c r="T1025" s="43"/>
      <c r="U1025" s="43"/>
      <c r="V1025" s="43"/>
      <c r="W1025" s="43"/>
      <c r="X1025" s="43"/>
      <c r="Y1025" s="43"/>
      <c r="Z1025" s="43"/>
      <c r="AA1025" s="43"/>
      <c r="AB1025" s="43"/>
      <c r="AC1025" s="43"/>
      <c r="AD1025" s="43"/>
      <c r="AE1025" s="43"/>
      <c r="AF1025" s="43"/>
    </row>
    <row r="1026" spans="1:32" ht="15">
      <c r="A1026" s="43"/>
      <c r="B1026" s="43"/>
      <c r="C1026" s="43"/>
      <c r="D1026" s="43"/>
      <c r="E1026" s="43"/>
      <c r="F1026" s="43"/>
      <c r="G1026" s="43"/>
      <c r="H1026" s="203"/>
      <c r="I1026" s="43"/>
      <c r="J1026" s="43"/>
      <c r="K1026" s="43"/>
      <c r="L1026" s="43"/>
      <c r="M1026" s="44"/>
      <c r="N1026" s="43"/>
      <c r="O1026" s="43"/>
      <c r="P1026" s="43"/>
      <c r="Q1026" s="43"/>
      <c r="R1026" s="43"/>
      <c r="S1026" s="43"/>
      <c r="T1026" s="43"/>
      <c r="U1026" s="43"/>
      <c r="V1026" s="43"/>
      <c r="W1026" s="43"/>
      <c r="X1026" s="43"/>
      <c r="Y1026" s="43"/>
      <c r="Z1026" s="43"/>
      <c r="AA1026" s="43"/>
      <c r="AB1026" s="43"/>
      <c r="AC1026" s="43"/>
      <c r="AD1026" s="43"/>
      <c r="AE1026" s="43"/>
      <c r="AF1026" s="43"/>
    </row>
    <row r="1027" spans="1:32" ht="15">
      <c r="A1027" s="43"/>
      <c r="B1027" s="43"/>
      <c r="C1027" s="43"/>
      <c r="D1027" s="43"/>
      <c r="E1027" s="43"/>
      <c r="F1027" s="43"/>
      <c r="G1027" s="43"/>
      <c r="H1027" s="203"/>
      <c r="I1027" s="43"/>
      <c r="J1027" s="43"/>
      <c r="K1027" s="43"/>
      <c r="L1027" s="43"/>
      <c r="M1027" s="44"/>
      <c r="N1027" s="43"/>
      <c r="O1027" s="43"/>
      <c r="P1027" s="43"/>
      <c r="Q1027" s="43"/>
      <c r="R1027" s="43"/>
      <c r="S1027" s="43"/>
      <c r="T1027" s="43"/>
      <c r="U1027" s="43"/>
      <c r="V1027" s="43"/>
      <c r="W1027" s="43"/>
      <c r="X1027" s="43"/>
      <c r="Y1027" s="43"/>
      <c r="Z1027" s="43"/>
      <c r="AA1027" s="43"/>
      <c r="AB1027" s="43"/>
      <c r="AC1027" s="43"/>
      <c r="AD1027" s="43"/>
      <c r="AE1027" s="43"/>
      <c r="AF1027" s="43"/>
    </row>
    <row r="1028" spans="1:32" ht="15">
      <c r="A1028" s="43"/>
      <c r="B1028" s="43"/>
      <c r="C1028" s="43"/>
      <c r="D1028" s="43"/>
      <c r="E1028" s="43"/>
      <c r="F1028" s="43"/>
      <c r="G1028" s="43"/>
      <c r="H1028" s="203"/>
      <c r="I1028" s="43"/>
      <c r="J1028" s="43"/>
      <c r="K1028" s="43"/>
      <c r="L1028" s="43"/>
      <c r="M1028" s="44"/>
      <c r="N1028" s="43"/>
      <c r="O1028" s="43"/>
      <c r="P1028" s="43"/>
      <c r="Q1028" s="43"/>
      <c r="R1028" s="43"/>
      <c r="S1028" s="43"/>
      <c r="T1028" s="43"/>
      <c r="U1028" s="43"/>
      <c r="V1028" s="43"/>
      <c r="W1028" s="43"/>
      <c r="X1028" s="43"/>
      <c r="Y1028" s="43"/>
      <c r="Z1028" s="43"/>
      <c r="AA1028" s="43"/>
      <c r="AB1028" s="43"/>
      <c r="AC1028" s="43"/>
      <c r="AD1028" s="43"/>
      <c r="AE1028" s="43"/>
      <c r="AF1028" s="43"/>
    </row>
    <row r="1029" spans="1:32" ht="15">
      <c r="A1029" s="43"/>
      <c r="B1029" s="43"/>
      <c r="C1029" s="43"/>
      <c r="D1029" s="43"/>
      <c r="E1029" s="43"/>
      <c r="F1029" s="43"/>
      <c r="G1029" s="43"/>
      <c r="H1029" s="203"/>
      <c r="I1029" s="43"/>
      <c r="J1029" s="43"/>
      <c r="K1029" s="43"/>
      <c r="L1029" s="43"/>
      <c r="M1029" s="44"/>
      <c r="N1029" s="43"/>
      <c r="O1029" s="43"/>
      <c r="P1029" s="43"/>
      <c r="Q1029" s="43"/>
      <c r="R1029" s="43"/>
      <c r="S1029" s="43"/>
      <c r="T1029" s="43"/>
      <c r="U1029" s="43"/>
      <c r="V1029" s="43"/>
      <c r="W1029" s="43"/>
      <c r="X1029" s="43"/>
      <c r="Y1029" s="43"/>
      <c r="Z1029" s="43"/>
      <c r="AA1029" s="43"/>
      <c r="AB1029" s="43"/>
      <c r="AC1029" s="43"/>
      <c r="AD1029" s="43"/>
      <c r="AE1029" s="43"/>
      <c r="AF1029" s="43"/>
    </row>
    <row r="1030" spans="1:32" ht="15">
      <c r="A1030" s="43"/>
      <c r="B1030" s="43"/>
      <c r="C1030" s="43"/>
      <c r="D1030" s="43"/>
      <c r="E1030" s="43"/>
      <c r="F1030" s="43"/>
      <c r="G1030" s="43"/>
      <c r="H1030" s="203"/>
      <c r="I1030" s="43"/>
      <c r="J1030" s="43"/>
      <c r="K1030" s="43"/>
      <c r="L1030" s="43"/>
      <c r="M1030" s="44"/>
      <c r="N1030" s="43"/>
      <c r="O1030" s="43"/>
      <c r="P1030" s="43"/>
      <c r="Q1030" s="43"/>
      <c r="R1030" s="43"/>
      <c r="S1030" s="43"/>
      <c r="T1030" s="43"/>
      <c r="U1030" s="43"/>
      <c r="V1030" s="43"/>
      <c r="W1030" s="43"/>
      <c r="X1030" s="43"/>
      <c r="Y1030" s="43"/>
      <c r="Z1030" s="43"/>
      <c r="AA1030" s="43"/>
      <c r="AB1030" s="43"/>
      <c r="AC1030" s="43"/>
      <c r="AD1030" s="43"/>
      <c r="AE1030" s="43"/>
      <c r="AF1030" s="43"/>
    </row>
    <row r="1031" spans="1:32" ht="15">
      <c r="A1031" s="43"/>
      <c r="B1031" s="43"/>
      <c r="C1031" s="43"/>
      <c r="D1031" s="43"/>
      <c r="E1031" s="43"/>
      <c r="F1031" s="43"/>
      <c r="G1031" s="43"/>
      <c r="H1031" s="203"/>
      <c r="I1031" s="43"/>
      <c r="J1031" s="43"/>
      <c r="K1031" s="43"/>
      <c r="L1031" s="43"/>
      <c r="M1031" s="44"/>
      <c r="N1031" s="43"/>
      <c r="O1031" s="43"/>
      <c r="P1031" s="43"/>
      <c r="Q1031" s="43"/>
      <c r="R1031" s="43"/>
      <c r="S1031" s="43"/>
      <c r="T1031" s="43"/>
      <c r="U1031" s="43"/>
      <c r="V1031" s="43"/>
      <c r="W1031" s="43"/>
      <c r="X1031" s="43"/>
      <c r="Y1031" s="43"/>
      <c r="Z1031" s="43"/>
      <c r="AA1031" s="43"/>
      <c r="AB1031" s="43"/>
      <c r="AC1031" s="43"/>
      <c r="AD1031" s="43"/>
      <c r="AE1031" s="43"/>
      <c r="AF1031" s="43"/>
    </row>
    <row r="1032" spans="1:32" ht="15">
      <c r="A1032" s="43"/>
      <c r="B1032" s="43"/>
      <c r="C1032" s="43"/>
      <c r="D1032" s="43"/>
      <c r="E1032" s="43"/>
      <c r="F1032" s="43"/>
      <c r="G1032" s="43"/>
      <c r="H1032" s="203"/>
      <c r="I1032" s="43"/>
      <c r="J1032" s="43"/>
      <c r="K1032" s="43"/>
      <c r="L1032" s="43"/>
      <c r="M1032" s="44"/>
      <c r="N1032" s="43"/>
      <c r="O1032" s="43"/>
      <c r="P1032" s="43"/>
      <c r="Q1032" s="43"/>
      <c r="R1032" s="43"/>
      <c r="S1032" s="43"/>
      <c r="T1032" s="43"/>
      <c r="U1032" s="43"/>
      <c r="V1032" s="43"/>
      <c r="W1032" s="43"/>
      <c r="X1032" s="43"/>
      <c r="Y1032" s="43"/>
      <c r="Z1032" s="43"/>
      <c r="AA1032" s="43"/>
      <c r="AB1032" s="43"/>
      <c r="AC1032" s="43"/>
      <c r="AD1032" s="43"/>
      <c r="AE1032" s="43"/>
      <c r="AF1032" s="43"/>
    </row>
    <row r="1033" spans="1:32" ht="15">
      <c r="A1033" s="43"/>
      <c r="B1033" s="43"/>
      <c r="C1033" s="43"/>
      <c r="D1033" s="43"/>
      <c r="E1033" s="43"/>
      <c r="F1033" s="43"/>
      <c r="G1033" s="43"/>
      <c r="H1033" s="203"/>
      <c r="I1033" s="43"/>
      <c r="J1033" s="43"/>
      <c r="K1033" s="43"/>
      <c r="L1033" s="43"/>
      <c r="M1033" s="44"/>
      <c r="N1033" s="43"/>
      <c r="O1033" s="43"/>
      <c r="P1033" s="43"/>
      <c r="Q1033" s="43"/>
      <c r="R1033" s="43"/>
      <c r="S1033" s="43"/>
      <c r="T1033" s="43"/>
      <c r="U1033" s="43"/>
      <c r="V1033" s="43"/>
      <c r="W1033" s="43"/>
      <c r="X1033" s="43"/>
      <c r="Y1033" s="43"/>
      <c r="Z1033" s="43"/>
      <c r="AA1033" s="43"/>
      <c r="AB1033" s="43"/>
      <c r="AC1033" s="43"/>
      <c r="AD1033" s="43"/>
      <c r="AE1033" s="43"/>
      <c r="AF1033" s="43"/>
    </row>
    <row r="1034" spans="1:32" ht="15">
      <c r="A1034" s="43"/>
      <c r="B1034" s="43"/>
      <c r="C1034" s="43"/>
      <c r="D1034" s="43"/>
      <c r="E1034" s="43"/>
      <c r="F1034" s="43"/>
      <c r="G1034" s="43"/>
      <c r="H1034" s="203"/>
      <c r="I1034" s="43"/>
      <c r="J1034" s="43"/>
      <c r="K1034" s="43"/>
      <c r="L1034" s="43"/>
      <c r="M1034" s="44"/>
      <c r="N1034" s="43"/>
      <c r="O1034" s="43"/>
      <c r="P1034" s="43"/>
      <c r="Q1034" s="43"/>
      <c r="R1034" s="43"/>
      <c r="S1034" s="43"/>
      <c r="T1034" s="43"/>
      <c r="U1034" s="43"/>
      <c r="V1034" s="43"/>
      <c r="W1034" s="43"/>
      <c r="X1034" s="43"/>
      <c r="Y1034" s="43"/>
      <c r="Z1034" s="43"/>
      <c r="AA1034" s="43"/>
      <c r="AB1034" s="43"/>
      <c r="AC1034" s="43"/>
      <c r="AD1034" s="43"/>
      <c r="AE1034" s="43"/>
      <c r="AF1034" s="43"/>
    </row>
    <row r="1035" spans="1:32" ht="15">
      <c r="A1035" s="43"/>
      <c r="B1035" s="43"/>
      <c r="C1035" s="43"/>
      <c r="D1035" s="43"/>
      <c r="E1035" s="43"/>
      <c r="F1035" s="43"/>
      <c r="G1035" s="43"/>
      <c r="H1035" s="203"/>
      <c r="I1035" s="43"/>
      <c r="J1035" s="43"/>
      <c r="K1035" s="43"/>
      <c r="L1035" s="43"/>
      <c r="M1035" s="44"/>
      <c r="N1035" s="43"/>
      <c r="O1035" s="43"/>
      <c r="P1035" s="43"/>
      <c r="Q1035" s="43"/>
      <c r="R1035" s="43"/>
      <c r="S1035" s="43"/>
      <c r="T1035" s="43"/>
      <c r="U1035" s="43"/>
      <c r="V1035" s="43"/>
      <c r="W1035" s="43"/>
      <c r="X1035" s="43"/>
      <c r="Y1035" s="43"/>
      <c r="Z1035" s="43"/>
      <c r="AA1035" s="43"/>
      <c r="AB1035" s="43"/>
      <c r="AC1035" s="43"/>
      <c r="AD1035" s="43"/>
      <c r="AE1035" s="43"/>
      <c r="AF1035" s="43"/>
    </row>
    <row r="1036" spans="1:32" ht="15">
      <c r="A1036" s="43"/>
      <c r="B1036" s="43"/>
      <c r="C1036" s="43"/>
      <c r="D1036" s="43"/>
      <c r="E1036" s="43"/>
      <c r="F1036" s="43"/>
      <c r="G1036" s="43"/>
      <c r="H1036" s="203"/>
      <c r="I1036" s="43"/>
      <c r="J1036" s="43"/>
      <c r="K1036" s="43"/>
      <c r="L1036" s="43"/>
      <c r="M1036" s="44"/>
      <c r="N1036" s="43"/>
      <c r="O1036" s="43"/>
      <c r="P1036" s="43"/>
      <c r="Q1036" s="43"/>
      <c r="R1036" s="43"/>
      <c r="S1036" s="43"/>
      <c r="T1036" s="43"/>
      <c r="U1036" s="43"/>
      <c r="V1036" s="43"/>
      <c r="W1036" s="43"/>
      <c r="X1036" s="43"/>
      <c r="Y1036" s="43"/>
      <c r="Z1036" s="43"/>
      <c r="AA1036" s="43"/>
      <c r="AB1036" s="43"/>
      <c r="AC1036" s="43"/>
      <c r="AD1036" s="43"/>
      <c r="AE1036" s="43"/>
      <c r="AF1036" s="43"/>
    </row>
    <row r="1037" spans="1:32" ht="15">
      <c r="A1037" s="43"/>
      <c r="B1037" s="43"/>
      <c r="C1037" s="43"/>
      <c r="D1037" s="43"/>
      <c r="E1037" s="43"/>
      <c r="F1037" s="43"/>
      <c r="G1037" s="43"/>
      <c r="H1037" s="203"/>
      <c r="I1037" s="43"/>
      <c r="J1037" s="43"/>
      <c r="K1037" s="43"/>
      <c r="L1037" s="43"/>
      <c r="M1037" s="44"/>
      <c r="N1037" s="43"/>
      <c r="O1037" s="43"/>
      <c r="P1037" s="43"/>
      <c r="Q1037" s="43"/>
      <c r="R1037" s="43"/>
      <c r="S1037" s="43"/>
      <c r="T1037" s="43"/>
      <c r="U1037" s="43"/>
      <c r="V1037" s="43"/>
      <c r="W1037" s="43"/>
      <c r="X1037" s="43"/>
      <c r="Y1037" s="43"/>
      <c r="Z1037" s="43"/>
      <c r="AA1037" s="43"/>
      <c r="AB1037" s="43"/>
      <c r="AC1037" s="43"/>
      <c r="AD1037" s="43"/>
      <c r="AE1037" s="43"/>
      <c r="AF1037" s="43"/>
    </row>
    <row r="1038" spans="1:32" ht="15">
      <c r="A1038" s="43"/>
      <c r="B1038" s="43"/>
      <c r="C1038" s="43"/>
      <c r="D1038" s="43"/>
      <c r="E1038" s="43"/>
      <c r="F1038" s="43"/>
      <c r="G1038" s="43"/>
      <c r="H1038" s="203"/>
      <c r="I1038" s="43"/>
      <c r="J1038" s="43"/>
      <c r="K1038" s="43"/>
      <c r="L1038" s="43"/>
      <c r="M1038" s="44"/>
      <c r="N1038" s="43"/>
      <c r="O1038" s="43"/>
      <c r="P1038" s="43"/>
      <c r="Q1038" s="43"/>
      <c r="R1038" s="43"/>
      <c r="S1038" s="43"/>
      <c r="T1038" s="43"/>
      <c r="U1038" s="43"/>
      <c r="V1038" s="43"/>
      <c r="W1038" s="43"/>
      <c r="X1038" s="43"/>
      <c r="Y1038" s="43"/>
      <c r="Z1038" s="43"/>
      <c r="AA1038" s="43"/>
      <c r="AB1038" s="43"/>
      <c r="AC1038" s="43"/>
      <c r="AD1038" s="43"/>
      <c r="AE1038" s="43"/>
      <c r="AF1038" s="43"/>
    </row>
    <row r="1039" spans="1:32" ht="15">
      <c r="A1039" s="43"/>
      <c r="B1039" s="43"/>
      <c r="C1039" s="43"/>
      <c r="D1039" s="43"/>
      <c r="E1039" s="43"/>
      <c r="F1039" s="43"/>
      <c r="G1039" s="43"/>
      <c r="H1039" s="203"/>
      <c r="I1039" s="43"/>
      <c r="J1039" s="43"/>
      <c r="K1039" s="43"/>
      <c r="L1039" s="43"/>
      <c r="M1039" s="44"/>
      <c r="N1039" s="43"/>
      <c r="O1039" s="43"/>
      <c r="P1039" s="43"/>
      <c r="Q1039" s="43"/>
      <c r="R1039" s="43"/>
      <c r="S1039" s="43"/>
      <c r="T1039" s="43"/>
      <c r="U1039" s="43"/>
      <c r="V1039" s="43"/>
      <c r="W1039" s="43"/>
      <c r="X1039" s="43"/>
      <c r="Y1039" s="43"/>
      <c r="Z1039" s="43"/>
      <c r="AA1039" s="43"/>
      <c r="AB1039" s="43"/>
      <c r="AC1039" s="43"/>
      <c r="AD1039" s="43"/>
      <c r="AE1039" s="43"/>
      <c r="AF1039" s="43"/>
    </row>
    <row r="1040" spans="1:32" ht="15">
      <c r="A1040" s="43"/>
      <c r="B1040" s="43"/>
      <c r="C1040" s="43"/>
      <c r="D1040" s="43"/>
      <c r="E1040" s="43"/>
      <c r="F1040" s="43"/>
      <c r="G1040" s="43"/>
      <c r="H1040" s="203"/>
      <c r="I1040" s="43"/>
      <c r="J1040" s="43"/>
      <c r="K1040" s="43"/>
      <c r="L1040" s="43"/>
      <c r="M1040" s="44"/>
      <c r="N1040" s="43"/>
      <c r="O1040" s="43"/>
      <c r="P1040" s="43"/>
      <c r="Q1040" s="43"/>
      <c r="R1040" s="43"/>
      <c r="S1040" s="43"/>
      <c r="T1040" s="43"/>
      <c r="U1040" s="43"/>
      <c r="V1040" s="43"/>
      <c r="W1040" s="43"/>
      <c r="X1040" s="43"/>
      <c r="Y1040" s="43"/>
      <c r="Z1040" s="43"/>
      <c r="AA1040" s="43"/>
      <c r="AB1040" s="43"/>
      <c r="AC1040" s="43"/>
      <c r="AD1040" s="43"/>
      <c r="AE1040" s="43"/>
      <c r="AF1040" s="43"/>
    </row>
    <row r="1041" spans="1:32" ht="15">
      <c r="A1041" s="43"/>
      <c r="B1041" s="43"/>
      <c r="C1041" s="43"/>
      <c r="D1041" s="43"/>
      <c r="E1041" s="43"/>
      <c r="F1041" s="43"/>
      <c r="G1041" s="43"/>
      <c r="H1041" s="203"/>
      <c r="I1041" s="43"/>
      <c r="J1041" s="43"/>
      <c r="K1041" s="43"/>
      <c r="L1041" s="43"/>
      <c r="M1041" s="44"/>
      <c r="N1041" s="43"/>
      <c r="O1041" s="43"/>
      <c r="P1041" s="43"/>
      <c r="Q1041" s="43"/>
      <c r="R1041" s="43"/>
      <c r="S1041" s="43"/>
      <c r="T1041" s="43"/>
      <c r="U1041" s="43"/>
      <c r="V1041" s="43"/>
      <c r="W1041" s="43"/>
      <c r="X1041" s="43"/>
      <c r="Y1041" s="43"/>
      <c r="Z1041" s="43"/>
      <c r="AA1041" s="43"/>
      <c r="AB1041" s="43"/>
      <c r="AC1041" s="43"/>
      <c r="AD1041" s="43"/>
      <c r="AE1041" s="43"/>
      <c r="AF1041" s="43"/>
    </row>
    <row r="1042" spans="1:32" ht="15">
      <c r="A1042" s="43"/>
      <c r="B1042" s="43"/>
      <c r="C1042" s="43"/>
      <c r="D1042" s="43"/>
      <c r="E1042" s="43"/>
      <c r="F1042" s="43"/>
      <c r="G1042" s="43"/>
      <c r="H1042" s="203"/>
      <c r="I1042" s="43"/>
      <c r="J1042" s="43"/>
      <c r="K1042" s="43"/>
      <c r="L1042" s="43"/>
      <c r="M1042" s="44"/>
      <c r="N1042" s="43"/>
      <c r="O1042" s="43"/>
      <c r="P1042" s="43"/>
      <c r="Q1042" s="43"/>
      <c r="R1042" s="43"/>
      <c r="S1042" s="43"/>
      <c r="T1042" s="43"/>
      <c r="U1042" s="43"/>
      <c r="V1042" s="43"/>
      <c r="W1042" s="43"/>
      <c r="X1042" s="43"/>
      <c r="Y1042" s="43"/>
      <c r="Z1042" s="43"/>
      <c r="AA1042" s="43"/>
      <c r="AB1042" s="43"/>
      <c r="AC1042" s="43"/>
      <c r="AD1042" s="43"/>
      <c r="AE1042" s="43"/>
      <c r="AF1042" s="43"/>
    </row>
    <row r="1043" spans="1:32" ht="15">
      <c r="A1043" s="43"/>
      <c r="B1043" s="43"/>
      <c r="C1043" s="43"/>
      <c r="D1043" s="43"/>
      <c r="E1043" s="43"/>
      <c r="F1043" s="43"/>
      <c r="G1043" s="43"/>
      <c r="H1043" s="203"/>
      <c r="I1043" s="43"/>
      <c r="J1043" s="43"/>
      <c r="K1043" s="43"/>
      <c r="L1043" s="43"/>
      <c r="M1043" s="44"/>
      <c r="N1043" s="43"/>
      <c r="O1043" s="43"/>
      <c r="P1043" s="43"/>
      <c r="Q1043" s="43"/>
      <c r="R1043" s="43"/>
      <c r="S1043" s="43"/>
      <c r="T1043" s="43"/>
      <c r="U1043" s="43"/>
      <c r="V1043" s="43"/>
      <c r="W1043" s="43"/>
      <c r="X1043" s="43"/>
      <c r="Y1043" s="43"/>
      <c r="Z1043" s="43"/>
      <c r="AA1043" s="43"/>
      <c r="AB1043" s="43"/>
      <c r="AC1043" s="43"/>
      <c r="AD1043" s="43"/>
      <c r="AE1043" s="43"/>
      <c r="AF1043" s="43"/>
    </row>
    <row r="1044" spans="1:32" ht="15">
      <c r="A1044" s="43"/>
      <c r="B1044" s="43"/>
      <c r="C1044" s="43"/>
      <c r="D1044" s="43"/>
      <c r="E1044" s="43"/>
      <c r="F1044" s="43"/>
      <c r="G1044" s="43"/>
      <c r="H1044" s="203"/>
      <c r="I1044" s="43"/>
      <c r="J1044" s="43"/>
      <c r="K1044" s="43"/>
      <c r="L1044" s="43"/>
      <c r="M1044" s="44"/>
      <c r="N1044" s="43"/>
      <c r="O1044" s="43"/>
      <c r="P1044" s="43"/>
      <c r="Q1044" s="43"/>
      <c r="R1044" s="43"/>
      <c r="S1044" s="43"/>
      <c r="T1044" s="43"/>
      <c r="U1044" s="43"/>
      <c r="V1044" s="43"/>
      <c r="W1044" s="43"/>
      <c r="X1044" s="43"/>
      <c r="Y1044" s="43"/>
      <c r="Z1044" s="43"/>
      <c r="AA1044" s="43"/>
      <c r="AB1044" s="43"/>
      <c r="AC1044" s="43"/>
      <c r="AD1044" s="43"/>
      <c r="AE1044" s="43"/>
      <c r="AF1044" s="43"/>
    </row>
    <row r="1045" spans="1:32" ht="15">
      <c r="A1045" s="43"/>
      <c r="B1045" s="43"/>
      <c r="C1045" s="43"/>
      <c r="D1045" s="43"/>
      <c r="E1045" s="43"/>
      <c r="F1045" s="43"/>
      <c r="G1045" s="43"/>
      <c r="H1045" s="203"/>
      <c r="I1045" s="43"/>
      <c r="J1045" s="43"/>
      <c r="K1045" s="43"/>
      <c r="L1045" s="43"/>
      <c r="M1045" s="44"/>
      <c r="N1045" s="43"/>
      <c r="O1045" s="43"/>
      <c r="P1045" s="43"/>
      <c r="Q1045" s="43"/>
      <c r="R1045" s="43"/>
      <c r="S1045" s="43"/>
      <c r="T1045" s="43"/>
      <c r="U1045" s="43"/>
      <c r="V1045" s="43"/>
      <c r="W1045" s="43"/>
      <c r="X1045" s="43"/>
      <c r="Y1045" s="43"/>
      <c r="Z1045" s="43"/>
      <c r="AA1045" s="43"/>
      <c r="AB1045" s="43"/>
      <c r="AC1045" s="43"/>
      <c r="AD1045" s="43"/>
      <c r="AE1045" s="43"/>
      <c r="AF1045" s="43"/>
    </row>
    <row r="1046" spans="1:32" ht="15">
      <c r="A1046" s="43"/>
      <c r="B1046" s="43"/>
      <c r="C1046" s="43"/>
      <c r="D1046" s="43"/>
      <c r="E1046" s="43"/>
      <c r="F1046" s="43"/>
      <c r="G1046" s="43"/>
      <c r="H1046" s="203"/>
      <c r="I1046" s="43"/>
      <c r="J1046" s="43"/>
      <c r="K1046" s="43"/>
      <c r="L1046" s="43"/>
      <c r="M1046" s="44"/>
      <c r="N1046" s="43"/>
      <c r="O1046" s="43"/>
      <c r="P1046" s="43"/>
      <c r="Q1046" s="43"/>
      <c r="R1046" s="43"/>
      <c r="S1046" s="43"/>
      <c r="T1046" s="43"/>
      <c r="U1046" s="43"/>
      <c r="V1046" s="43"/>
      <c r="W1046" s="43"/>
      <c r="X1046" s="43"/>
      <c r="Y1046" s="43"/>
      <c r="Z1046" s="43"/>
      <c r="AA1046" s="43"/>
      <c r="AB1046" s="43"/>
      <c r="AC1046" s="43"/>
      <c r="AD1046" s="43"/>
      <c r="AE1046" s="43"/>
      <c r="AF1046" s="43"/>
    </row>
    <row r="1047" spans="1:32" ht="15">
      <c r="A1047" s="43"/>
      <c r="B1047" s="43"/>
      <c r="C1047" s="43"/>
      <c r="D1047" s="43"/>
      <c r="E1047" s="43"/>
      <c r="F1047" s="43"/>
      <c r="G1047" s="43"/>
      <c r="H1047" s="203"/>
      <c r="I1047" s="43"/>
      <c r="J1047" s="43"/>
      <c r="K1047" s="43"/>
      <c r="L1047" s="43"/>
      <c r="M1047" s="44"/>
      <c r="N1047" s="43"/>
      <c r="O1047" s="43"/>
      <c r="P1047" s="43"/>
      <c r="Q1047" s="43"/>
      <c r="R1047" s="43"/>
      <c r="S1047" s="43"/>
      <c r="T1047" s="43"/>
      <c r="U1047" s="43"/>
      <c r="V1047" s="43"/>
      <c r="W1047" s="43"/>
      <c r="X1047" s="43"/>
      <c r="Y1047" s="43"/>
      <c r="Z1047" s="43"/>
      <c r="AA1047" s="43"/>
      <c r="AB1047" s="43"/>
      <c r="AC1047" s="43"/>
      <c r="AD1047" s="43"/>
      <c r="AE1047" s="43"/>
      <c r="AF1047" s="43"/>
    </row>
    <row r="1048" spans="1:32" ht="15">
      <c r="A1048" s="43"/>
      <c r="B1048" s="43"/>
      <c r="C1048" s="43"/>
      <c r="D1048" s="43"/>
      <c r="E1048" s="43"/>
      <c r="F1048" s="43"/>
      <c r="G1048" s="43"/>
      <c r="H1048" s="203"/>
      <c r="I1048" s="43"/>
      <c r="J1048" s="43"/>
      <c r="K1048" s="43"/>
      <c r="L1048" s="43"/>
      <c r="M1048" s="44"/>
      <c r="N1048" s="43"/>
      <c r="O1048" s="43"/>
      <c r="P1048" s="43"/>
      <c r="Q1048" s="43"/>
      <c r="R1048" s="43"/>
      <c r="S1048" s="43"/>
      <c r="T1048" s="43"/>
      <c r="U1048" s="43"/>
      <c r="V1048" s="43"/>
      <c r="W1048" s="43"/>
      <c r="X1048" s="43"/>
      <c r="Y1048" s="43"/>
      <c r="Z1048" s="43"/>
      <c r="AA1048" s="43"/>
      <c r="AB1048" s="43"/>
      <c r="AC1048" s="43"/>
      <c r="AD1048" s="43"/>
      <c r="AE1048" s="43"/>
      <c r="AF1048" s="43"/>
    </row>
    <row r="1049" spans="1:32" ht="15">
      <c r="A1049" s="43"/>
      <c r="B1049" s="43"/>
      <c r="C1049" s="43"/>
      <c r="D1049" s="43"/>
      <c r="E1049" s="43"/>
      <c r="F1049" s="43"/>
      <c r="G1049" s="43"/>
      <c r="H1049" s="203"/>
      <c r="I1049" s="43"/>
      <c r="J1049" s="43"/>
      <c r="K1049" s="43"/>
      <c r="L1049" s="43"/>
      <c r="M1049" s="44"/>
      <c r="N1049" s="43"/>
      <c r="O1049" s="43"/>
      <c r="P1049" s="43"/>
      <c r="Q1049" s="43"/>
      <c r="R1049" s="43"/>
      <c r="S1049" s="43"/>
      <c r="T1049" s="43"/>
      <c r="U1049" s="43"/>
      <c r="V1049" s="43"/>
      <c r="W1049" s="43"/>
      <c r="X1049" s="43"/>
      <c r="Y1049" s="43"/>
      <c r="Z1049" s="43"/>
      <c r="AA1049" s="43"/>
      <c r="AB1049" s="43"/>
      <c r="AC1049" s="43"/>
      <c r="AD1049" s="43"/>
      <c r="AE1049" s="43"/>
      <c r="AF1049" s="43"/>
    </row>
    <row r="1050" spans="1:32" ht="15">
      <c r="A1050" s="43"/>
      <c r="B1050" s="43"/>
      <c r="C1050" s="43"/>
      <c r="D1050" s="43"/>
      <c r="E1050" s="43"/>
      <c r="F1050" s="43"/>
      <c r="G1050" s="43"/>
      <c r="H1050" s="203"/>
      <c r="I1050" s="43"/>
      <c r="J1050" s="43"/>
      <c r="K1050" s="43"/>
      <c r="L1050" s="43"/>
      <c r="M1050" s="44"/>
      <c r="N1050" s="43"/>
      <c r="O1050" s="43"/>
      <c r="P1050" s="43"/>
      <c r="Q1050" s="43"/>
      <c r="R1050" s="43"/>
      <c r="S1050" s="43"/>
      <c r="T1050" s="43"/>
      <c r="U1050" s="43"/>
      <c r="V1050" s="43"/>
      <c r="W1050" s="43"/>
      <c r="X1050" s="43"/>
      <c r="Y1050" s="43"/>
      <c r="Z1050" s="43"/>
      <c r="AA1050" s="43"/>
      <c r="AB1050" s="43"/>
      <c r="AC1050" s="43"/>
      <c r="AD1050" s="43"/>
      <c r="AE1050" s="43"/>
      <c r="AF1050" s="43"/>
    </row>
    <row r="1051" spans="1:32" ht="15">
      <c r="A1051" s="43"/>
      <c r="B1051" s="43"/>
      <c r="C1051" s="43"/>
      <c r="D1051" s="43"/>
      <c r="E1051" s="43"/>
      <c r="F1051" s="43"/>
      <c r="G1051" s="43"/>
      <c r="H1051" s="203"/>
      <c r="I1051" s="43"/>
      <c r="J1051" s="43"/>
      <c r="K1051" s="43"/>
      <c r="L1051" s="43"/>
      <c r="M1051" s="44"/>
      <c r="N1051" s="43"/>
      <c r="O1051" s="43"/>
      <c r="P1051" s="43"/>
      <c r="Q1051" s="43"/>
      <c r="R1051" s="43"/>
      <c r="S1051" s="43"/>
      <c r="T1051" s="43"/>
      <c r="U1051" s="43"/>
      <c r="V1051" s="43"/>
      <c r="W1051" s="43"/>
      <c r="X1051" s="43"/>
      <c r="Y1051" s="43"/>
      <c r="Z1051" s="43"/>
      <c r="AA1051" s="43"/>
      <c r="AB1051" s="43"/>
      <c r="AC1051" s="43"/>
      <c r="AD1051" s="43"/>
      <c r="AE1051" s="43"/>
      <c r="AF1051" s="43"/>
    </row>
    <row r="1052" spans="1:32" ht="15">
      <c r="A1052" s="43"/>
      <c r="B1052" s="43"/>
      <c r="C1052" s="43"/>
      <c r="D1052" s="43"/>
      <c r="E1052" s="43"/>
      <c r="F1052" s="43"/>
      <c r="G1052" s="43"/>
      <c r="H1052" s="203"/>
      <c r="I1052" s="43"/>
      <c r="J1052" s="43"/>
      <c r="K1052" s="43"/>
      <c r="L1052" s="43"/>
      <c r="M1052" s="44"/>
      <c r="N1052" s="43"/>
      <c r="O1052" s="43"/>
      <c r="P1052" s="43"/>
      <c r="Q1052" s="43"/>
      <c r="R1052" s="43"/>
      <c r="S1052" s="43"/>
      <c r="T1052" s="43"/>
      <c r="U1052" s="43"/>
      <c r="V1052" s="43"/>
      <c r="W1052" s="43"/>
      <c r="X1052" s="43"/>
      <c r="Y1052" s="43"/>
      <c r="Z1052" s="43"/>
      <c r="AA1052" s="43"/>
      <c r="AB1052" s="43"/>
      <c r="AC1052" s="43"/>
      <c r="AD1052" s="43"/>
      <c r="AE1052" s="43"/>
      <c r="AF1052" s="43"/>
    </row>
    <row r="1053" spans="1:32" ht="15">
      <c r="A1053" s="43"/>
      <c r="B1053" s="43"/>
      <c r="C1053" s="43"/>
      <c r="D1053" s="43"/>
      <c r="E1053" s="43"/>
      <c r="F1053" s="43"/>
      <c r="G1053" s="43"/>
      <c r="H1053" s="203"/>
      <c r="I1053" s="43"/>
      <c r="J1053" s="43"/>
      <c r="K1053" s="43"/>
      <c r="L1053" s="43"/>
      <c r="M1053" s="44"/>
      <c r="N1053" s="43"/>
      <c r="O1053" s="43"/>
      <c r="P1053" s="43"/>
      <c r="Q1053" s="43"/>
      <c r="R1053" s="43"/>
      <c r="S1053" s="43"/>
      <c r="T1053" s="43"/>
      <c r="U1053" s="43"/>
      <c r="V1053" s="43"/>
      <c r="W1053" s="43"/>
      <c r="X1053" s="43"/>
      <c r="Y1053" s="43"/>
      <c r="Z1053" s="43"/>
      <c r="AA1053" s="43"/>
      <c r="AB1053" s="43"/>
      <c r="AC1053" s="43"/>
      <c r="AD1053" s="43"/>
      <c r="AE1053" s="43"/>
      <c r="AF1053" s="43"/>
    </row>
    <row r="1054" spans="1:32" ht="15">
      <c r="A1054" s="43"/>
      <c r="B1054" s="43"/>
      <c r="C1054" s="43"/>
      <c r="D1054" s="43"/>
      <c r="E1054" s="43"/>
      <c r="F1054" s="43"/>
      <c r="G1054" s="43"/>
      <c r="H1054" s="203"/>
      <c r="I1054" s="43"/>
      <c r="J1054" s="43"/>
      <c r="K1054" s="43"/>
      <c r="L1054" s="43"/>
      <c r="M1054" s="44"/>
      <c r="N1054" s="43"/>
      <c r="O1054" s="43"/>
      <c r="P1054" s="43"/>
      <c r="Q1054" s="43"/>
      <c r="R1054" s="43"/>
      <c r="S1054" s="43"/>
      <c r="T1054" s="43"/>
      <c r="U1054" s="43"/>
      <c r="V1054" s="43"/>
      <c r="W1054" s="43"/>
      <c r="X1054" s="43"/>
      <c r="Y1054" s="43"/>
      <c r="Z1054" s="43"/>
      <c r="AA1054" s="43"/>
      <c r="AB1054" s="43"/>
      <c r="AC1054" s="43"/>
      <c r="AD1054" s="43"/>
      <c r="AE1054" s="43"/>
      <c r="AF1054" s="43"/>
    </row>
  </sheetData>
  <customSheetViews>
    <customSheetView guid="{5549978B-6762-4B48-803B-C8D8E470D19D}" filter="1" showAutoFilter="1">
      <pageMargins left="0.7" right="0.7" top="0.75" bottom="0.75" header="0.3" footer="0.3"/>
      <autoFilter ref="A2:AF45">
        <filterColumn colId="16">
          <filters>
            <filter val="เจโน่"/>
            <filter val="เฉินเล่อ"/>
            <filter val="เซียวจวิ้น"/>
            <filter val="เตล์น"/>
            <filter val="เฮนเดอรี่"/>
            <filter val="แจมิน"/>
            <filter val="แจฮยอน"/>
            <filter val="แทยง"/>
            <filter val="แทอิล"/>
            <filter val="แฮชาน"/>
            <filter val="โชทาโร่"/>
            <filter val="คุน"/>
            <filter val="จองอู"/>
            <filter val="จอนนี่"/>
            <filter val="จีซอง"/>
            <filter val="ซองชาน"/>
            <filter val="มาร์ค"/>
            <filter val="ยูตะ"/>
            <filter val="หยางหยาง"/>
            <filter val="อินจุน"/>
          </filters>
        </filterColumn>
      </autoFilter>
    </customSheetView>
    <customSheetView guid="{6987177C-E7C3-4245-A017-71E03108C57F}" filter="1" showAutoFilter="1">
      <pageMargins left="0.7" right="0.7" top="0.75" bottom="0.75" header="0.3" footer="0.3"/>
      <autoFilter ref="A2:AF27">
        <filterColumn colId="16">
          <filters>
            <filter val="เจโน่"/>
            <filter val="เฉินเล่อ"/>
            <filter val="เซียวจวิ้น"/>
            <filter val="เตล์น"/>
            <filter val="เฮนเดอรี่"/>
            <filter val="แจมิน"/>
            <filter val="แจฮยอน"/>
            <filter val="แทยง"/>
            <filter val="แทอิล"/>
            <filter val="แฮชาน"/>
            <filter val="โชทาโร่"/>
            <filter val="คุน"/>
            <filter val="จองอู"/>
            <filter val="จอนนี่"/>
            <filter val="จีซอง"/>
            <filter val="ซองชาน"/>
            <filter val="มาร์ค"/>
            <filter val="ยูตะ"/>
            <filter val="หยางหยาง"/>
            <filter val="อินจุน"/>
          </filters>
        </filterColumn>
      </autoFilter>
    </customSheetView>
  </customSheetViews>
  <mergeCells count="2">
    <mergeCell ref="Q94:S94"/>
    <mergeCell ref="P120:Q121"/>
  </mergeCells>
  <conditionalFormatting sqref="K1:K1054">
    <cfRule type="cellIs" dxfId="22" priority="1" operator="equal">
      <formula>0</formula>
    </cfRule>
  </conditionalFormatting>
  <hyperlinks>
    <hyperlink ref="O3" r:id="rId1"/>
    <hyperlink ref="O4" r:id="rId2"/>
    <hyperlink ref="O5" r:id="rId3"/>
    <hyperlink ref="O6" r:id="rId4"/>
    <hyperlink ref="O7" r:id="rId5"/>
    <hyperlink ref="O8" r:id="rId6"/>
    <hyperlink ref="O9" r:id="rId7"/>
    <hyperlink ref="O10" r:id="rId8"/>
    <hyperlink ref="O11" r:id="rId9"/>
    <hyperlink ref="O12" r:id="rId10"/>
    <hyperlink ref="O13" r:id="rId11"/>
    <hyperlink ref="O14" r:id="rId12"/>
    <hyperlink ref="O15" r:id="rId13"/>
    <hyperlink ref="O16" r:id="rId14"/>
    <hyperlink ref="O17" r:id="rId15"/>
    <hyperlink ref="O18" r:id="rId16"/>
    <hyperlink ref="O19" r:id="rId17"/>
    <hyperlink ref="O21" r:id="rId18"/>
    <hyperlink ref="O22" r:id="rId19"/>
    <hyperlink ref="O23" r:id="rId20"/>
    <hyperlink ref="O24" r:id="rId21"/>
    <hyperlink ref="O25" r:id="rId22"/>
    <hyperlink ref="O26" r:id="rId23"/>
    <hyperlink ref="O27" r:id="rId24"/>
    <hyperlink ref="O28" r:id="rId25"/>
    <hyperlink ref="O29" r:id="rId26"/>
    <hyperlink ref="O30" r:id="rId27"/>
    <hyperlink ref="O31" r:id="rId28"/>
    <hyperlink ref="O32" r:id="rId29"/>
    <hyperlink ref="O33" r:id="rId30"/>
    <hyperlink ref="O34" r:id="rId31"/>
    <hyperlink ref="O35" r:id="rId32"/>
    <hyperlink ref="O36" r:id="rId33"/>
    <hyperlink ref="O37" r:id="rId34"/>
    <hyperlink ref="O38" r:id="rId35"/>
    <hyperlink ref="O39" r:id="rId36"/>
    <hyperlink ref="O40" r:id="rId37"/>
    <hyperlink ref="O41" r:id="rId38"/>
    <hyperlink ref="O42" r:id="rId39"/>
    <hyperlink ref="O43" r:id="rId40"/>
    <hyperlink ref="O44" r:id="rId41"/>
    <hyperlink ref="O49" r:id="rId42"/>
    <hyperlink ref="O50" r:id="rId43"/>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F1048"/>
  <sheetViews>
    <sheetView workbookViewId="0">
      <pane ySplit="2" topLeftCell="A3" activePane="bottomLeft" state="frozen"/>
      <selection pane="bottomLeft" activeCell="B4" sqref="B4"/>
    </sheetView>
  </sheetViews>
  <sheetFormatPr defaultColWidth="12.5703125" defaultRowHeight="15.75" customHeight="1"/>
  <cols>
    <col min="1" max="1" width="23.28515625" customWidth="1"/>
    <col min="2" max="2" width="17.5703125" customWidth="1"/>
    <col min="3" max="4" width="30.7109375" customWidth="1"/>
    <col min="5" max="5" width="6.28515625" customWidth="1"/>
    <col min="6" max="6" width="14" customWidth="1"/>
    <col min="7" max="9" width="20.85546875" customWidth="1"/>
    <col min="10" max="10" width="18.7109375" customWidth="1"/>
    <col min="11" max="11" width="20.42578125" customWidth="1"/>
    <col min="12" max="12" width="25.42578125" customWidth="1"/>
    <col min="13" max="13" width="23.7109375" customWidth="1"/>
    <col min="14" max="14" width="22.7109375" customWidth="1"/>
    <col min="15" max="15" width="21.7109375" customWidth="1"/>
  </cols>
  <sheetData>
    <row r="1" spans="1:32" ht="41.25" customHeight="1">
      <c r="A1" s="40" t="s">
        <v>434</v>
      </c>
      <c r="B1" s="41"/>
      <c r="C1" s="42"/>
      <c r="D1" s="42"/>
      <c r="E1" s="42"/>
      <c r="F1" s="42"/>
      <c r="G1" s="134"/>
      <c r="H1" s="134"/>
      <c r="I1" s="42"/>
      <c r="J1" s="43"/>
      <c r="K1" s="43"/>
      <c r="L1" s="43"/>
      <c r="M1" s="44"/>
      <c r="N1" s="43"/>
      <c r="O1" s="43"/>
      <c r="P1" s="43"/>
      <c r="Q1" s="43"/>
      <c r="R1" s="43"/>
      <c r="S1" s="43"/>
      <c r="T1" s="43"/>
      <c r="U1" s="43"/>
      <c r="V1" s="43"/>
      <c r="W1" s="43"/>
      <c r="X1" s="43"/>
      <c r="Y1" s="43"/>
      <c r="Z1" s="43"/>
      <c r="AA1" s="43"/>
      <c r="AB1" s="43"/>
      <c r="AC1" s="43"/>
      <c r="AD1" s="43"/>
      <c r="AE1" s="43"/>
      <c r="AF1" s="43"/>
    </row>
    <row r="2" spans="1:32" ht="41.25" customHeight="1">
      <c r="A2" s="45" t="s">
        <v>155</v>
      </c>
      <c r="B2" s="45" t="s">
        <v>156</v>
      </c>
      <c r="C2" s="45" t="s">
        <v>157</v>
      </c>
      <c r="D2" s="45"/>
      <c r="E2" s="46" t="s">
        <v>158</v>
      </c>
      <c r="F2" s="45" t="s">
        <v>159</v>
      </c>
      <c r="G2" s="49" t="s">
        <v>435</v>
      </c>
      <c r="H2" s="49" t="s">
        <v>436</v>
      </c>
      <c r="I2" s="47" t="s">
        <v>160</v>
      </c>
      <c r="J2" s="45" t="s">
        <v>161</v>
      </c>
      <c r="K2" s="48" t="s">
        <v>162</v>
      </c>
      <c r="L2" s="48" t="s">
        <v>3</v>
      </c>
      <c r="M2" s="49" t="s">
        <v>163</v>
      </c>
      <c r="N2" s="47" t="s">
        <v>164</v>
      </c>
      <c r="O2" s="48" t="s">
        <v>6</v>
      </c>
      <c r="P2" s="135"/>
      <c r="Q2" s="51"/>
      <c r="R2" s="52"/>
      <c r="S2" s="52"/>
      <c r="T2" s="52"/>
      <c r="U2" s="52"/>
      <c r="V2" s="52"/>
      <c r="W2" s="52"/>
      <c r="X2" s="52"/>
      <c r="Y2" s="52"/>
      <c r="Z2" s="52"/>
      <c r="AA2" s="52"/>
      <c r="AB2" s="52"/>
      <c r="AC2" s="52"/>
      <c r="AD2" s="43"/>
      <c r="AE2" s="43"/>
      <c r="AF2" s="52"/>
    </row>
    <row r="3" spans="1:32" ht="57" customHeight="1">
      <c r="A3" s="53">
        <v>44551.549526666669</v>
      </c>
      <c r="B3" s="18" t="s">
        <v>437</v>
      </c>
      <c r="C3" s="226" t="s">
        <v>438</v>
      </c>
      <c r="D3" s="31" t="s">
        <v>439</v>
      </c>
      <c r="E3" s="55">
        <v>620</v>
      </c>
      <c r="F3" s="55">
        <v>1</v>
      </c>
      <c r="G3" s="227" t="s">
        <v>440</v>
      </c>
      <c r="H3" s="227" t="s">
        <v>441</v>
      </c>
      <c r="I3" s="55">
        <f t="shared" ref="I3:I6" si="0">E3*F3</f>
        <v>620</v>
      </c>
      <c r="J3" s="21">
        <v>620</v>
      </c>
      <c r="K3" s="56">
        <f t="shared" ref="K3:K6" si="1">I3-J3</f>
        <v>0</v>
      </c>
      <c r="L3" s="31" t="s">
        <v>11</v>
      </c>
      <c r="M3" s="228" t="s">
        <v>442</v>
      </c>
      <c r="N3" s="28" t="s">
        <v>443</v>
      </c>
      <c r="O3" s="58"/>
      <c r="P3" s="59"/>
      <c r="Q3" s="52"/>
      <c r="R3" s="52"/>
      <c r="S3" s="52"/>
      <c r="T3" s="52"/>
      <c r="U3" s="52"/>
      <c r="V3" s="52"/>
      <c r="W3" s="52"/>
      <c r="X3" s="52"/>
      <c r="Y3" s="52"/>
      <c r="Z3" s="52"/>
      <c r="AA3" s="52"/>
      <c r="AB3" s="52"/>
      <c r="AC3" s="52"/>
      <c r="AD3" s="43"/>
      <c r="AE3" s="43"/>
      <c r="AF3" s="43"/>
    </row>
    <row r="4" spans="1:32" ht="56.25" customHeight="1">
      <c r="A4" s="53">
        <v>44551.596280752317</v>
      </c>
      <c r="B4" s="31" t="s">
        <v>444</v>
      </c>
      <c r="C4" s="226" t="s">
        <v>438</v>
      </c>
      <c r="D4" s="33" t="s">
        <v>445</v>
      </c>
      <c r="E4" s="55">
        <v>620</v>
      </c>
      <c r="F4" s="55">
        <v>1</v>
      </c>
      <c r="G4" s="227" t="s">
        <v>446</v>
      </c>
      <c r="H4" s="227" t="s">
        <v>447</v>
      </c>
      <c r="I4" s="55">
        <f t="shared" si="0"/>
        <v>620</v>
      </c>
      <c r="J4" s="35">
        <v>620</v>
      </c>
      <c r="K4" s="56">
        <f t="shared" si="1"/>
        <v>0</v>
      </c>
      <c r="L4" s="31" t="s">
        <v>11</v>
      </c>
      <c r="M4" s="57" t="s">
        <v>448</v>
      </c>
      <c r="N4" s="60" t="s">
        <v>449</v>
      </c>
      <c r="O4" s="68" t="s">
        <v>450</v>
      </c>
      <c r="P4" s="59"/>
      <c r="Q4" s="52"/>
      <c r="R4" s="43"/>
      <c r="S4" s="43"/>
      <c r="T4" s="52"/>
      <c r="U4" s="43"/>
      <c r="V4" s="43"/>
      <c r="W4" s="43"/>
      <c r="X4" s="43"/>
      <c r="Y4" s="43"/>
      <c r="Z4" s="43"/>
      <c r="AA4" s="43"/>
      <c r="AB4" s="43"/>
      <c r="AC4" s="43"/>
      <c r="AD4" s="43"/>
      <c r="AE4" s="43"/>
      <c r="AF4" s="43"/>
    </row>
    <row r="5" spans="1:32" ht="56.25" customHeight="1">
      <c r="A5" s="53">
        <v>44551.894361400467</v>
      </c>
      <c r="B5" s="31" t="s">
        <v>451</v>
      </c>
      <c r="C5" s="226" t="s">
        <v>438</v>
      </c>
      <c r="D5" s="33" t="s">
        <v>452</v>
      </c>
      <c r="E5" s="55">
        <v>620</v>
      </c>
      <c r="F5" s="55">
        <v>1</v>
      </c>
      <c r="G5" s="227" t="s">
        <v>453</v>
      </c>
      <c r="H5" s="227" t="s">
        <v>441</v>
      </c>
      <c r="I5" s="55">
        <f t="shared" si="0"/>
        <v>620</v>
      </c>
      <c r="J5" s="21">
        <v>620</v>
      </c>
      <c r="K5" s="56">
        <f t="shared" si="1"/>
        <v>0</v>
      </c>
      <c r="L5" s="31" t="s">
        <v>11</v>
      </c>
      <c r="M5" s="18" t="s">
        <v>454</v>
      </c>
      <c r="N5" s="83" t="s">
        <v>455</v>
      </c>
      <c r="O5" s="58"/>
      <c r="P5" s="59"/>
      <c r="Q5" s="52"/>
      <c r="R5" s="43"/>
      <c r="S5" s="43"/>
      <c r="T5" s="43"/>
      <c r="U5" s="43"/>
      <c r="V5" s="43"/>
      <c r="W5" s="43"/>
      <c r="X5" s="43"/>
      <c r="Y5" s="43"/>
      <c r="Z5" s="43"/>
      <c r="AA5" s="43"/>
      <c r="AB5" s="43"/>
      <c r="AC5" s="43"/>
      <c r="AD5" s="43"/>
      <c r="AE5" s="43"/>
      <c r="AF5" s="43"/>
    </row>
    <row r="6" spans="1:32" ht="56.25" customHeight="1">
      <c r="A6" s="35" t="s">
        <v>185</v>
      </c>
      <c r="B6" s="33" t="s">
        <v>456</v>
      </c>
      <c r="C6" s="229" t="s">
        <v>438</v>
      </c>
      <c r="D6" s="29" t="s">
        <v>457</v>
      </c>
      <c r="E6" s="55">
        <v>620</v>
      </c>
      <c r="F6" s="230">
        <v>3</v>
      </c>
      <c r="G6" s="136" t="s">
        <v>458</v>
      </c>
      <c r="H6" s="136" t="s">
        <v>459</v>
      </c>
      <c r="I6" s="55">
        <f t="shared" si="0"/>
        <v>1860</v>
      </c>
      <c r="J6" s="231">
        <v>1060</v>
      </c>
      <c r="K6" s="232">
        <f t="shared" si="1"/>
        <v>800</v>
      </c>
      <c r="L6" s="31" t="s">
        <v>11</v>
      </c>
      <c r="M6" s="44"/>
      <c r="N6" s="62"/>
      <c r="O6" s="58"/>
      <c r="P6" s="59"/>
      <c r="Q6" s="52"/>
      <c r="R6" s="43"/>
      <c r="S6" s="43"/>
      <c r="T6" s="43"/>
      <c r="U6" s="43"/>
      <c r="V6" s="43"/>
      <c r="W6" s="43"/>
      <c r="X6" s="43"/>
      <c r="Y6" s="43"/>
      <c r="Z6" s="43"/>
      <c r="AA6" s="43"/>
      <c r="AB6" s="43"/>
      <c r="AC6" s="43"/>
      <c r="AD6" s="43"/>
      <c r="AE6" s="43"/>
      <c r="AF6" s="43"/>
    </row>
    <row r="7" spans="1:32" ht="56.25" customHeight="1">
      <c r="A7" s="66"/>
      <c r="B7" s="65"/>
      <c r="C7" s="233"/>
      <c r="D7" s="31"/>
      <c r="E7" s="55"/>
      <c r="F7" s="55"/>
      <c r="G7" s="136"/>
      <c r="H7" s="136"/>
      <c r="I7" s="55"/>
      <c r="J7" s="81"/>
      <c r="K7" s="56"/>
      <c r="L7" s="73"/>
      <c r="M7" s="44"/>
      <c r="N7" s="62"/>
      <c r="O7" s="58"/>
      <c r="P7" s="59"/>
      <c r="Q7" s="52"/>
      <c r="R7" s="43"/>
      <c r="S7" s="43"/>
      <c r="T7" s="43"/>
      <c r="U7" s="43"/>
      <c r="V7" s="43"/>
      <c r="W7" s="43"/>
      <c r="X7" s="43"/>
      <c r="Y7" s="43"/>
      <c r="Z7" s="43"/>
      <c r="AA7" s="43"/>
      <c r="AB7" s="43"/>
      <c r="AC7" s="43"/>
      <c r="AD7" s="43"/>
      <c r="AE7" s="43"/>
      <c r="AF7" s="43"/>
    </row>
    <row r="8" spans="1:32" ht="59.25" customHeight="1">
      <c r="A8" s="66"/>
      <c r="B8" s="72"/>
      <c r="C8" s="72"/>
      <c r="D8" s="18"/>
      <c r="E8" s="55"/>
      <c r="F8" s="17"/>
      <c r="G8" s="136"/>
      <c r="H8" s="136"/>
      <c r="I8" s="55"/>
      <c r="J8" s="234"/>
      <c r="K8" s="235">
        <f>SUM(K3:K6)</f>
        <v>800</v>
      </c>
      <c r="L8" s="73"/>
      <c r="M8" s="44"/>
      <c r="N8" s="62"/>
      <c r="O8" s="58"/>
      <c r="P8" s="59"/>
      <c r="Q8" s="52"/>
      <c r="R8" s="43"/>
      <c r="S8" s="52"/>
      <c r="T8" s="43"/>
      <c r="U8" s="43"/>
      <c r="V8" s="43"/>
      <c r="W8" s="43"/>
      <c r="X8" s="43"/>
      <c r="Y8" s="43"/>
      <c r="Z8" s="43"/>
      <c r="AA8" s="43"/>
      <c r="AB8" s="43"/>
      <c r="AC8" s="43"/>
      <c r="AD8" s="43"/>
      <c r="AE8" s="43"/>
      <c r="AF8" s="43"/>
    </row>
    <row r="9" spans="1:32" ht="56.25" customHeight="1">
      <c r="A9" s="66"/>
      <c r="B9" s="236"/>
      <c r="C9" s="72"/>
      <c r="D9" s="72"/>
      <c r="E9" s="55"/>
      <c r="F9" s="81"/>
      <c r="G9" s="171"/>
      <c r="H9" s="171"/>
      <c r="I9" s="55"/>
      <c r="J9" s="81"/>
      <c r="K9" s="56"/>
      <c r="L9" s="73"/>
      <c r="M9" s="44"/>
      <c r="N9" s="62"/>
      <c r="O9" s="58"/>
      <c r="P9" s="59"/>
      <c r="Q9" s="52"/>
      <c r="R9" s="43"/>
      <c r="S9" s="43"/>
      <c r="T9" s="43"/>
      <c r="U9" s="43"/>
      <c r="V9" s="43"/>
      <c r="W9" s="43"/>
      <c r="X9" s="43"/>
      <c r="Y9" s="43"/>
      <c r="Z9" s="43"/>
      <c r="AA9" s="43"/>
      <c r="AB9" s="43"/>
      <c r="AC9" s="43"/>
      <c r="AD9" s="43"/>
      <c r="AE9" s="43"/>
      <c r="AF9" s="43"/>
    </row>
    <row r="10" spans="1:32" ht="66" customHeight="1">
      <c r="A10" s="65"/>
      <c r="B10" s="65"/>
      <c r="C10" s="72"/>
      <c r="D10" s="72"/>
      <c r="E10" s="55"/>
      <c r="F10" s="81"/>
      <c r="G10" s="136"/>
      <c r="H10" s="136"/>
      <c r="I10" s="55"/>
      <c r="J10" s="81"/>
      <c r="K10" s="56"/>
      <c r="L10" s="73"/>
      <c r="M10" s="44"/>
      <c r="N10" s="67"/>
      <c r="O10" s="68"/>
      <c r="P10" s="59"/>
      <c r="Q10" s="52"/>
      <c r="R10" s="43"/>
      <c r="S10" s="43"/>
      <c r="T10" s="43"/>
      <c r="U10" s="43"/>
      <c r="V10" s="43"/>
      <c r="W10" s="43"/>
      <c r="X10" s="43"/>
      <c r="Y10" s="43"/>
      <c r="Z10" s="43"/>
      <c r="AA10" s="43"/>
      <c r="AB10" s="43"/>
      <c r="AC10" s="43"/>
      <c r="AD10" s="43"/>
      <c r="AE10" s="43"/>
      <c r="AF10" s="43"/>
    </row>
    <row r="11" spans="1:32" ht="67.5" customHeight="1">
      <c r="A11" s="66"/>
      <c r="B11" s="72"/>
      <c r="C11" s="72"/>
      <c r="D11" s="72"/>
      <c r="E11" s="55"/>
      <c r="F11" s="81"/>
      <c r="G11" s="136"/>
      <c r="H11" s="136"/>
      <c r="I11" s="55"/>
      <c r="J11" s="81"/>
      <c r="K11" s="56"/>
      <c r="L11" s="73"/>
      <c r="M11" s="44"/>
      <c r="N11" s="70"/>
      <c r="O11" s="58"/>
      <c r="P11" s="59"/>
      <c r="Q11" s="52"/>
      <c r="R11" s="43"/>
      <c r="S11" s="43"/>
      <c r="T11" s="43"/>
      <c r="U11" s="43"/>
      <c r="V11" s="43"/>
      <c r="W11" s="43"/>
      <c r="X11" s="43"/>
      <c r="Y11" s="43"/>
      <c r="Z11" s="43"/>
      <c r="AA11" s="43"/>
      <c r="AB11" s="43"/>
      <c r="AC11" s="43"/>
      <c r="AD11" s="43"/>
      <c r="AE11" s="43"/>
      <c r="AF11" s="43"/>
    </row>
    <row r="12" spans="1:32" ht="66" customHeight="1">
      <c r="A12" s="66"/>
      <c r="B12" s="72"/>
      <c r="C12" s="72"/>
      <c r="D12" s="72"/>
      <c r="E12" s="55"/>
      <c r="F12" s="17"/>
      <c r="G12" s="136"/>
      <c r="H12" s="136"/>
      <c r="I12" s="55"/>
      <c r="J12" s="81"/>
      <c r="K12" s="56"/>
      <c r="L12" s="73"/>
      <c r="M12" s="44"/>
      <c r="N12" s="70"/>
      <c r="O12" s="58"/>
      <c r="P12" s="59"/>
      <c r="Q12" s="52"/>
      <c r="R12" s="43"/>
      <c r="S12" s="43"/>
      <c r="T12" s="43"/>
      <c r="U12" s="43"/>
      <c r="V12" s="43"/>
      <c r="W12" s="43"/>
      <c r="X12" s="43"/>
      <c r="Y12" s="43"/>
      <c r="Z12" s="43"/>
      <c r="AA12" s="43"/>
      <c r="AB12" s="43"/>
      <c r="AC12" s="43"/>
      <c r="AD12" s="43"/>
      <c r="AE12" s="43"/>
      <c r="AF12" s="43"/>
    </row>
    <row r="13" spans="1:32" ht="72" customHeight="1">
      <c r="A13" s="66"/>
      <c r="B13" s="71"/>
      <c r="C13" s="72"/>
      <c r="D13" s="72"/>
      <c r="E13" s="55"/>
      <c r="F13" s="55"/>
      <c r="G13" s="237"/>
      <c r="H13" s="237"/>
      <c r="I13" s="55"/>
      <c r="J13" s="55"/>
      <c r="K13" s="56"/>
      <c r="L13" s="73"/>
      <c r="M13" s="74"/>
      <c r="N13" s="75"/>
      <c r="O13" s="76"/>
      <c r="P13" s="59"/>
      <c r="Q13" s="52"/>
      <c r="R13" s="43"/>
      <c r="S13" s="43"/>
      <c r="T13" s="43"/>
      <c r="U13" s="43"/>
      <c r="V13" s="43"/>
      <c r="W13" s="43"/>
      <c r="X13" s="43"/>
      <c r="Y13" s="43"/>
      <c r="Z13" s="43"/>
      <c r="AA13" s="43"/>
      <c r="AB13" s="43"/>
      <c r="AC13" s="43"/>
      <c r="AD13" s="43"/>
      <c r="AE13" s="43"/>
      <c r="AF13" s="43"/>
    </row>
    <row r="14" spans="1:32" ht="72" customHeight="1">
      <c r="A14" s="77"/>
      <c r="B14" s="65"/>
      <c r="C14" s="72"/>
      <c r="D14" s="72"/>
      <c r="E14" s="55"/>
      <c r="F14" s="78"/>
      <c r="G14" s="171"/>
      <c r="H14" s="171"/>
      <c r="I14" s="55"/>
      <c r="J14" s="73"/>
      <c r="K14" s="56"/>
      <c r="L14" s="73"/>
      <c r="M14" s="44"/>
      <c r="N14" s="79"/>
      <c r="O14" s="52"/>
      <c r="P14" s="59"/>
      <c r="Q14" s="52"/>
      <c r="R14" s="43"/>
      <c r="S14" s="43"/>
      <c r="T14" s="43"/>
      <c r="U14" s="43"/>
      <c r="V14" s="43"/>
      <c r="W14" s="43"/>
      <c r="X14" s="43"/>
      <c r="Y14" s="43"/>
      <c r="Z14" s="43"/>
      <c r="AA14" s="43"/>
      <c r="AB14" s="43"/>
      <c r="AC14" s="43"/>
      <c r="AD14" s="43"/>
      <c r="AE14" s="43"/>
      <c r="AF14" s="43"/>
    </row>
    <row r="15" spans="1:32" ht="72" customHeight="1">
      <c r="A15" s="80"/>
      <c r="B15" s="80"/>
      <c r="C15" s="72"/>
      <c r="D15" s="72"/>
      <c r="E15" s="55"/>
      <c r="F15" s="55"/>
      <c r="G15" s="171"/>
      <c r="H15" s="171"/>
      <c r="I15" s="55"/>
      <c r="J15" s="81"/>
      <c r="K15" s="56"/>
      <c r="L15" s="73"/>
      <c r="M15" s="44"/>
      <c r="N15" s="82"/>
      <c r="O15" s="52"/>
      <c r="P15" s="59"/>
      <c r="Q15" s="52"/>
      <c r="R15" s="43"/>
      <c r="S15" s="43"/>
      <c r="T15" s="43"/>
      <c r="U15" s="43"/>
      <c r="V15" s="43"/>
      <c r="W15" s="43"/>
      <c r="X15" s="43"/>
      <c r="Y15" s="43"/>
      <c r="Z15" s="43"/>
      <c r="AA15" s="43"/>
      <c r="AB15" s="43"/>
      <c r="AC15" s="43"/>
      <c r="AD15" s="43"/>
      <c r="AE15" s="43"/>
      <c r="AF15" s="43"/>
    </row>
    <row r="16" spans="1:32" ht="56.25" customHeight="1">
      <c r="A16" s="80"/>
      <c r="B16" s="80"/>
      <c r="C16" s="72"/>
      <c r="D16" s="72"/>
      <c r="E16" s="55"/>
      <c r="F16" s="55"/>
      <c r="G16" s="171"/>
      <c r="H16" s="171"/>
      <c r="I16" s="55"/>
      <c r="J16" s="81"/>
      <c r="K16" s="56"/>
      <c r="L16" s="73"/>
      <c r="M16" s="44"/>
      <c r="N16" s="79"/>
      <c r="O16" s="52"/>
      <c r="P16" s="59"/>
      <c r="Q16" s="52"/>
      <c r="R16" s="43"/>
      <c r="S16" s="43"/>
      <c r="T16" s="43"/>
      <c r="U16" s="43"/>
      <c r="V16" s="43"/>
      <c r="W16" s="43"/>
      <c r="X16" s="43"/>
      <c r="Y16" s="43"/>
      <c r="Z16" s="43"/>
      <c r="AA16" s="43"/>
      <c r="AB16" s="43"/>
      <c r="AC16" s="43"/>
      <c r="AD16" s="43"/>
      <c r="AE16" s="43"/>
      <c r="AF16" s="43"/>
    </row>
    <row r="17" spans="1:32" ht="18">
      <c r="A17" s="80"/>
      <c r="B17" s="80"/>
      <c r="C17" s="72"/>
      <c r="D17" s="72"/>
      <c r="E17" s="55"/>
      <c r="F17" s="73"/>
      <c r="G17" s="171"/>
      <c r="H17" s="171"/>
      <c r="I17" s="55"/>
      <c r="J17" s="81"/>
      <c r="K17" s="56"/>
      <c r="L17" s="73"/>
      <c r="M17" s="44"/>
      <c r="N17" s="79"/>
      <c r="O17" s="52"/>
      <c r="P17" s="59"/>
      <c r="Q17" s="52"/>
      <c r="R17" s="43"/>
      <c r="S17" s="43"/>
      <c r="T17" s="43"/>
      <c r="U17" s="43"/>
      <c r="V17" s="43"/>
      <c r="W17" s="43"/>
      <c r="X17" s="43"/>
      <c r="Y17" s="43"/>
      <c r="Z17" s="43"/>
      <c r="AA17" s="43"/>
      <c r="AB17" s="43"/>
      <c r="AC17" s="43"/>
      <c r="AD17" s="43"/>
      <c r="AE17" s="43"/>
      <c r="AF17" s="43"/>
    </row>
    <row r="18" spans="1:32" ht="18">
      <c r="A18" s="73"/>
      <c r="C18" s="72"/>
      <c r="D18" s="72"/>
      <c r="E18" s="55"/>
      <c r="F18" s="73"/>
      <c r="G18" s="222"/>
      <c r="H18" s="222"/>
      <c r="I18" s="55"/>
      <c r="J18" s="81"/>
      <c r="K18" s="56"/>
      <c r="L18" s="73"/>
      <c r="M18" s="44"/>
      <c r="N18" s="79"/>
      <c r="O18" s="52"/>
      <c r="P18" s="59"/>
      <c r="Q18" s="52"/>
      <c r="R18" s="43"/>
      <c r="S18" s="43"/>
      <c r="T18" s="43"/>
      <c r="U18" s="43"/>
      <c r="V18" s="43"/>
      <c r="W18" s="43"/>
      <c r="X18" s="43"/>
      <c r="Y18" s="43"/>
      <c r="Z18" s="43"/>
      <c r="AA18" s="43"/>
      <c r="AB18" s="43"/>
      <c r="AC18" s="43"/>
      <c r="AD18" s="43"/>
      <c r="AE18" s="43"/>
      <c r="AF18" s="43"/>
    </row>
    <row r="19" spans="1:32" ht="18">
      <c r="A19" s="53"/>
      <c r="B19" s="18"/>
      <c r="C19" s="72"/>
      <c r="D19" s="72"/>
      <c r="E19" s="55"/>
      <c r="F19" s="73"/>
      <c r="G19" s="185"/>
      <c r="H19" s="185"/>
      <c r="I19" s="55"/>
      <c r="J19" s="81"/>
      <c r="K19" s="56"/>
      <c r="L19" s="73"/>
      <c r="M19" s="44"/>
      <c r="N19" s="79"/>
      <c r="O19" s="58"/>
      <c r="P19" s="59"/>
      <c r="Q19" s="52"/>
      <c r="R19" s="43"/>
      <c r="S19" s="43"/>
      <c r="T19" s="43"/>
      <c r="U19" s="43"/>
      <c r="V19" s="43"/>
      <c r="W19" s="43"/>
      <c r="X19" s="43"/>
      <c r="Y19" s="43"/>
      <c r="Z19" s="43"/>
      <c r="AA19" s="43"/>
      <c r="AB19" s="43"/>
      <c r="AC19" s="43"/>
      <c r="AD19" s="43"/>
      <c r="AE19" s="43"/>
      <c r="AF19" s="43"/>
    </row>
    <row r="20" spans="1:32" ht="18">
      <c r="A20" s="53"/>
      <c r="B20" s="18"/>
      <c r="C20" s="72"/>
      <c r="D20" s="72"/>
      <c r="E20" s="55"/>
      <c r="F20" s="73"/>
      <c r="G20" s="238"/>
      <c r="H20" s="238"/>
      <c r="I20" s="55"/>
      <c r="J20" s="81"/>
      <c r="K20" s="56"/>
      <c r="L20" s="73"/>
      <c r="M20" s="44"/>
      <c r="N20" s="87"/>
      <c r="O20" s="58"/>
      <c r="P20" s="59"/>
      <c r="Q20" s="52"/>
      <c r="R20" s="43"/>
      <c r="S20" s="43"/>
      <c r="T20" s="43"/>
      <c r="U20" s="43"/>
      <c r="V20" s="43"/>
      <c r="W20" s="43"/>
      <c r="X20" s="43"/>
      <c r="Y20" s="43"/>
      <c r="Z20" s="43"/>
      <c r="AA20" s="43"/>
      <c r="AB20" s="43"/>
      <c r="AC20" s="43"/>
      <c r="AD20" s="43"/>
      <c r="AE20" s="43"/>
      <c r="AF20" s="43"/>
    </row>
    <row r="21" spans="1:32" ht="18">
      <c r="A21" s="53"/>
      <c r="B21" s="18"/>
      <c r="C21" s="72"/>
      <c r="D21" s="72"/>
      <c r="E21" s="55"/>
      <c r="F21" s="73"/>
      <c r="G21" s="222"/>
      <c r="H21" s="222"/>
      <c r="I21" s="55"/>
      <c r="J21" s="81"/>
      <c r="K21" s="56"/>
      <c r="L21" s="73"/>
      <c r="M21" s="44"/>
      <c r="N21" s="79"/>
      <c r="O21" s="52"/>
      <c r="P21" s="59"/>
      <c r="Q21" s="52"/>
      <c r="R21" s="43"/>
      <c r="S21" s="43"/>
      <c r="T21" s="43"/>
      <c r="U21" s="43"/>
      <c r="V21" s="43"/>
      <c r="W21" s="43"/>
      <c r="X21" s="43"/>
      <c r="Y21" s="43"/>
      <c r="Z21" s="43"/>
      <c r="AA21" s="43"/>
      <c r="AB21" s="43"/>
      <c r="AC21" s="43"/>
      <c r="AD21" s="43"/>
      <c r="AE21" s="43"/>
      <c r="AF21" s="43"/>
    </row>
    <row r="22" spans="1:32" ht="18">
      <c r="A22" s="53"/>
      <c r="B22" s="18"/>
      <c r="C22" s="72"/>
      <c r="D22" s="72"/>
      <c r="E22" s="55"/>
      <c r="F22" s="73"/>
      <c r="G22" s="239"/>
      <c r="H22" s="239"/>
      <c r="I22" s="55"/>
      <c r="J22" s="81"/>
      <c r="K22" s="56"/>
      <c r="L22" s="73"/>
      <c r="M22" s="74"/>
      <c r="N22" s="79"/>
      <c r="O22" s="52"/>
      <c r="P22" s="59"/>
      <c r="Q22" s="52"/>
      <c r="R22" s="43"/>
      <c r="S22" s="43"/>
      <c r="T22" s="43"/>
      <c r="U22" s="43"/>
      <c r="V22" s="43"/>
      <c r="W22" s="43"/>
      <c r="X22" s="43"/>
      <c r="Y22" s="43"/>
      <c r="Z22" s="43"/>
      <c r="AA22" s="43"/>
      <c r="AB22" s="43"/>
      <c r="AC22" s="43"/>
      <c r="AD22" s="43"/>
      <c r="AE22" s="43"/>
      <c r="AF22" s="43"/>
    </row>
    <row r="23" spans="1:32" ht="18">
      <c r="A23" s="85"/>
      <c r="C23" s="72"/>
      <c r="D23" s="72"/>
      <c r="E23" s="55"/>
      <c r="F23" s="73"/>
      <c r="G23" s="222"/>
      <c r="H23" s="222"/>
      <c r="I23" s="55"/>
      <c r="J23" s="81"/>
      <c r="K23" s="56"/>
      <c r="L23" s="73"/>
      <c r="M23" s="44"/>
      <c r="N23" s="79"/>
      <c r="O23" s="52"/>
      <c r="P23" s="59"/>
      <c r="Q23" s="52"/>
      <c r="R23" s="43"/>
      <c r="S23" s="43"/>
      <c r="T23" s="43"/>
      <c r="U23" s="43"/>
      <c r="V23" s="43"/>
      <c r="W23" s="43"/>
      <c r="X23" s="43"/>
      <c r="Y23" s="43"/>
      <c r="Z23" s="43"/>
      <c r="AA23" s="43"/>
      <c r="AB23" s="43"/>
      <c r="AC23" s="43"/>
      <c r="AD23" s="43"/>
      <c r="AE23" s="43"/>
      <c r="AF23" s="43"/>
    </row>
    <row r="24" spans="1:32" ht="18">
      <c r="A24" s="53"/>
      <c r="B24" s="18"/>
      <c r="C24" s="72"/>
      <c r="D24" s="72"/>
      <c r="E24" s="55"/>
      <c r="F24" s="73"/>
      <c r="G24" s="185"/>
      <c r="H24" s="185"/>
      <c r="I24" s="55"/>
      <c r="J24" s="81"/>
      <c r="K24" s="56"/>
      <c r="L24" s="73"/>
      <c r="M24" s="44"/>
      <c r="N24" s="62"/>
      <c r="O24" s="57"/>
      <c r="P24" s="59"/>
      <c r="Q24" s="52"/>
      <c r="R24" s="43"/>
      <c r="S24" s="43"/>
      <c r="T24" s="43"/>
      <c r="U24" s="43"/>
      <c r="V24" s="43"/>
      <c r="W24" s="43"/>
      <c r="X24" s="43"/>
      <c r="Y24" s="43"/>
      <c r="Z24" s="43"/>
      <c r="AA24" s="43"/>
      <c r="AB24" s="43"/>
      <c r="AC24" s="43"/>
      <c r="AD24" s="43"/>
      <c r="AE24" s="43"/>
      <c r="AF24" s="43"/>
    </row>
    <row r="25" spans="1:32" ht="18">
      <c r="A25" s="53"/>
      <c r="B25" s="18"/>
      <c r="C25" s="72"/>
      <c r="D25" s="72"/>
      <c r="E25" s="55"/>
      <c r="F25" s="73"/>
      <c r="G25" s="185"/>
      <c r="H25" s="185"/>
      <c r="I25" s="55"/>
      <c r="J25" s="55"/>
      <c r="K25" s="56"/>
      <c r="L25" s="73"/>
      <c r="M25" s="44"/>
      <c r="N25" s="62"/>
      <c r="O25" s="18"/>
      <c r="P25" s="59"/>
      <c r="Q25" s="52"/>
      <c r="R25" s="43"/>
      <c r="S25" s="43"/>
      <c r="T25" s="43"/>
      <c r="U25" s="43"/>
      <c r="V25" s="43"/>
      <c r="W25" s="43"/>
      <c r="X25" s="43"/>
      <c r="Y25" s="43"/>
      <c r="Z25" s="43"/>
      <c r="AA25" s="43"/>
      <c r="AB25" s="43"/>
      <c r="AC25" s="43"/>
      <c r="AD25" s="43"/>
      <c r="AE25" s="43"/>
      <c r="AF25" s="43"/>
    </row>
    <row r="26" spans="1:32" ht="18">
      <c r="A26" s="53"/>
      <c r="B26" s="18"/>
      <c r="C26" s="72"/>
      <c r="D26" s="72"/>
      <c r="E26" s="55"/>
      <c r="F26" s="17"/>
      <c r="G26" s="185"/>
      <c r="H26" s="185"/>
      <c r="I26" s="55"/>
      <c r="J26" s="73"/>
      <c r="K26" s="56"/>
      <c r="L26" s="73"/>
      <c r="M26" s="44"/>
      <c r="N26" s="62"/>
      <c r="O26" s="57"/>
      <c r="P26" s="59"/>
      <c r="Q26" s="52"/>
      <c r="R26" s="43"/>
      <c r="S26" s="43"/>
      <c r="T26" s="43"/>
      <c r="U26" s="43"/>
      <c r="V26" s="43"/>
      <c r="W26" s="43"/>
      <c r="X26" s="43"/>
      <c r="Y26" s="43"/>
      <c r="Z26" s="43"/>
      <c r="AA26" s="43"/>
      <c r="AB26" s="43"/>
      <c r="AC26" s="43"/>
      <c r="AD26" s="43"/>
      <c r="AE26" s="43"/>
      <c r="AF26" s="43"/>
    </row>
    <row r="27" spans="1:32" ht="18">
      <c r="A27" s="53"/>
      <c r="B27" s="18"/>
      <c r="C27" s="72"/>
      <c r="D27" s="72"/>
      <c r="E27" s="55"/>
      <c r="F27" s="17"/>
      <c r="G27" s="185"/>
      <c r="H27" s="185"/>
      <c r="I27" s="55"/>
      <c r="J27" s="73"/>
      <c r="K27" s="56"/>
      <c r="L27" s="73"/>
      <c r="M27" s="44"/>
      <c r="N27" s="62"/>
      <c r="O27" s="18"/>
      <c r="P27" s="59"/>
      <c r="Q27" s="52"/>
      <c r="R27" s="43"/>
      <c r="S27" s="43"/>
      <c r="T27" s="43"/>
      <c r="U27" s="43"/>
      <c r="V27" s="43"/>
      <c r="W27" s="43"/>
      <c r="X27" s="43"/>
      <c r="Y27" s="43"/>
      <c r="Z27" s="43"/>
      <c r="AA27" s="43"/>
      <c r="AB27" s="43"/>
      <c r="AC27" s="43"/>
      <c r="AD27" s="43"/>
      <c r="AE27" s="43"/>
      <c r="AF27" s="43"/>
    </row>
    <row r="28" spans="1:32" ht="18">
      <c r="A28" s="53"/>
      <c r="B28" s="18"/>
      <c r="C28" s="72"/>
      <c r="D28" s="72"/>
      <c r="E28" s="55"/>
      <c r="F28" s="17"/>
      <c r="G28" s="185"/>
      <c r="H28" s="185"/>
      <c r="I28" s="55"/>
      <c r="J28" s="17"/>
      <c r="K28" s="56"/>
      <c r="L28" s="73"/>
      <c r="M28" s="44"/>
      <c r="N28" s="62"/>
      <c r="O28" s="57"/>
      <c r="P28" s="59"/>
      <c r="Q28" s="52"/>
      <c r="R28" s="43"/>
      <c r="S28" s="43"/>
      <c r="T28" s="43"/>
      <c r="U28" s="43"/>
      <c r="V28" s="43"/>
      <c r="W28" s="43"/>
      <c r="X28" s="43"/>
      <c r="Y28" s="43"/>
      <c r="Z28" s="43"/>
      <c r="AA28" s="43"/>
      <c r="AB28" s="43"/>
      <c r="AC28" s="43"/>
      <c r="AD28" s="43"/>
      <c r="AE28" s="43"/>
      <c r="AF28" s="43"/>
    </row>
    <row r="29" spans="1:32" ht="18">
      <c r="A29" s="53"/>
      <c r="B29" s="18"/>
      <c r="C29" s="72"/>
      <c r="D29" s="72"/>
      <c r="E29" s="55"/>
      <c r="F29" s="17"/>
      <c r="G29" s="238"/>
      <c r="H29" s="238"/>
      <c r="I29" s="55"/>
      <c r="J29" s="17"/>
      <c r="K29" s="56"/>
      <c r="L29" s="73"/>
      <c r="M29" s="44"/>
      <c r="N29" s="62"/>
      <c r="O29" s="57"/>
      <c r="P29" s="59"/>
      <c r="Q29" s="52"/>
      <c r="R29" s="43"/>
      <c r="S29" s="43"/>
      <c r="T29" s="43"/>
      <c r="U29" s="43"/>
      <c r="V29" s="43"/>
      <c r="W29" s="43"/>
      <c r="X29" s="43"/>
      <c r="Y29" s="43"/>
      <c r="Z29" s="43"/>
      <c r="AA29" s="43"/>
      <c r="AB29" s="43"/>
      <c r="AC29" s="43"/>
      <c r="AD29" s="43"/>
      <c r="AE29" s="43"/>
      <c r="AF29" s="43"/>
    </row>
    <row r="30" spans="1:32" ht="18">
      <c r="A30" s="53"/>
      <c r="B30" s="18"/>
      <c r="C30" s="72"/>
      <c r="D30" s="72"/>
      <c r="E30" s="55"/>
      <c r="F30" s="17"/>
      <c r="G30" s="185"/>
      <c r="H30" s="185"/>
      <c r="I30" s="55"/>
      <c r="J30" s="17"/>
      <c r="K30" s="56"/>
      <c r="L30" s="73"/>
      <c r="M30" s="44"/>
      <c r="N30" s="62"/>
      <c r="O30" s="43"/>
      <c r="P30" s="59"/>
      <c r="Q30" s="52"/>
      <c r="R30" s="43"/>
      <c r="S30" s="43"/>
      <c r="T30" s="43"/>
      <c r="U30" s="43"/>
      <c r="V30" s="43"/>
      <c r="W30" s="43"/>
      <c r="X30" s="43"/>
      <c r="Y30" s="43"/>
      <c r="Z30" s="43"/>
      <c r="AA30" s="43"/>
      <c r="AB30" s="43"/>
      <c r="AC30" s="43"/>
      <c r="AD30" s="43"/>
      <c r="AE30" s="43"/>
      <c r="AF30" s="43"/>
    </row>
    <row r="31" spans="1:32" ht="18">
      <c r="A31" s="53"/>
      <c r="B31" s="18"/>
      <c r="C31" s="72"/>
      <c r="D31" s="72"/>
      <c r="E31" s="55"/>
      <c r="F31" s="17"/>
      <c r="G31" s="238"/>
      <c r="H31" s="238"/>
      <c r="I31" s="55"/>
      <c r="J31" s="17"/>
      <c r="K31" s="56"/>
      <c r="L31" s="73"/>
      <c r="M31" s="44"/>
      <c r="N31" s="62"/>
      <c r="O31" s="43"/>
      <c r="P31" s="59"/>
      <c r="Q31" s="52"/>
      <c r="R31" s="43"/>
      <c r="S31" s="43"/>
      <c r="T31" s="43"/>
      <c r="U31" s="43"/>
      <c r="V31" s="43"/>
      <c r="W31" s="43"/>
      <c r="X31" s="43"/>
      <c r="Y31" s="43"/>
      <c r="Z31" s="43"/>
      <c r="AA31" s="43"/>
      <c r="AB31" s="43"/>
      <c r="AC31" s="43"/>
      <c r="AD31" s="43"/>
      <c r="AE31" s="43"/>
      <c r="AF31" s="43"/>
    </row>
    <row r="32" spans="1:32" ht="18">
      <c r="A32" s="53"/>
      <c r="B32" s="18"/>
      <c r="C32" s="72"/>
      <c r="D32" s="72"/>
      <c r="E32" s="55"/>
      <c r="F32" s="17"/>
      <c r="G32" s="185"/>
      <c r="H32" s="185"/>
      <c r="I32" s="55"/>
      <c r="J32" s="17"/>
      <c r="K32" s="56"/>
      <c r="L32" s="73"/>
      <c r="M32" s="44"/>
      <c r="N32" s="62"/>
      <c r="O32" s="43"/>
      <c r="P32" s="59"/>
      <c r="Q32" s="52"/>
      <c r="R32" s="43"/>
      <c r="S32" s="43"/>
      <c r="T32" s="43"/>
      <c r="U32" s="43"/>
      <c r="V32" s="43"/>
      <c r="W32" s="43"/>
      <c r="X32" s="43"/>
      <c r="Y32" s="43"/>
      <c r="Z32" s="43"/>
      <c r="AA32" s="43"/>
      <c r="AB32" s="43"/>
      <c r="AC32" s="43"/>
      <c r="AD32" s="43"/>
      <c r="AE32" s="43"/>
      <c r="AF32" s="43"/>
    </row>
    <row r="33" spans="1:32" ht="18">
      <c r="A33" s="53"/>
      <c r="B33" s="18"/>
      <c r="C33" s="72"/>
      <c r="D33" s="72"/>
      <c r="E33" s="55"/>
      <c r="F33" s="17"/>
      <c r="G33" s="185"/>
      <c r="H33" s="185"/>
      <c r="I33" s="55"/>
      <c r="J33" s="17"/>
      <c r="K33" s="56"/>
      <c r="L33" s="73"/>
      <c r="M33" s="44"/>
      <c r="N33" s="62"/>
      <c r="O33" s="43"/>
      <c r="P33" s="59"/>
      <c r="Q33" s="52"/>
      <c r="R33" s="43"/>
      <c r="S33" s="43"/>
      <c r="T33" s="43"/>
      <c r="U33" s="43"/>
      <c r="V33" s="43"/>
      <c r="W33" s="43"/>
      <c r="X33" s="43"/>
      <c r="Y33" s="43"/>
      <c r="Z33" s="43"/>
      <c r="AA33" s="43"/>
      <c r="AB33" s="43"/>
      <c r="AC33" s="43"/>
      <c r="AD33" s="43"/>
      <c r="AE33" s="43"/>
      <c r="AF33" s="43"/>
    </row>
    <row r="34" spans="1:32" ht="18">
      <c r="A34" s="53"/>
      <c r="B34" s="31"/>
      <c r="C34" s="72"/>
      <c r="D34" s="72"/>
      <c r="E34" s="55"/>
      <c r="F34" s="17"/>
      <c r="G34" s="185"/>
      <c r="H34" s="185"/>
      <c r="I34" s="55"/>
      <c r="J34" s="17"/>
      <c r="K34" s="56"/>
      <c r="L34" s="73"/>
      <c r="M34" s="44"/>
      <c r="N34" s="62"/>
      <c r="O34" s="43"/>
      <c r="P34" s="59"/>
      <c r="Q34" s="52"/>
      <c r="R34" s="43"/>
      <c r="S34" s="43"/>
      <c r="T34" s="43"/>
      <c r="U34" s="43"/>
      <c r="V34" s="43"/>
      <c r="W34" s="43"/>
      <c r="X34" s="43"/>
      <c r="Y34" s="43"/>
      <c r="Z34" s="43"/>
      <c r="AA34" s="43"/>
      <c r="AB34" s="43"/>
      <c r="AC34" s="43"/>
      <c r="AD34" s="43"/>
      <c r="AE34" s="43"/>
      <c r="AF34" s="43"/>
    </row>
    <row r="35" spans="1:32" ht="18">
      <c r="A35" s="53"/>
      <c r="B35" s="31"/>
      <c r="C35" s="72"/>
      <c r="D35" s="72"/>
      <c r="E35" s="55"/>
      <c r="F35" s="17"/>
      <c r="G35" s="240"/>
      <c r="H35" s="240"/>
      <c r="I35" s="55"/>
      <c r="J35" s="17"/>
      <c r="K35" s="56"/>
      <c r="L35" s="73"/>
      <c r="M35" s="44"/>
      <c r="N35" s="62"/>
      <c r="O35" s="88"/>
      <c r="P35" s="59"/>
      <c r="Q35" s="52"/>
      <c r="R35" s="43"/>
      <c r="S35" s="43"/>
      <c r="T35" s="43"/>
      <c r="U35" s="43"/>
      <c r="V35" s="43"/>
      <c r="W35" s="43"/>
      <c r="X35" s="43"/>
      <c r="Y35" s="43"/>
      <c r="Z35" s="43"/>
      <c r="AA35" s="43"/>
      <c r="AB35" s="43"/>
      <c r="AC35" s="43"/>
      <c r="AD35" s="43"/>
      <c r="AE35" s="43"/>
      <c r="AF35" s="43"/>
    </row>
    <row r="36" spans="1:32" ht="18">
      <c r="A36" s="53"/>
      <c r="B36" s="31"/>
      <c r="C36" s="72"/>
      <c r="D36" s="72"/>
      <c r="E36" s="55"/>
      <c r="F36" s="17"/>
      <c r="G36" s="240"/>
      <c r="H36" s="240"/>
      <c r="I36" s="55"/>
      <c r="J36" s="17"/>
      <c r="K36" s="56"/>
      <c r="L36" s="73"/>
      <c r="M36" s="44"/>
      <c r="N36" s="62"/>
      <c r="O36" s="88"/>
      <c r="P36" s="59"/>
      <c r="Q36" s="52"/>
      <c r="R36" s="43"/>
      <c r="S36" s="43"/>
      <c r="T36" s="43"/>
      <c r="U36" s="43"/>
      <c r="V36" s="43"/>
      <c r="W36" s="43"/>
      <c r="X36" s="43"/>
      <c r="Y36" s="43"/>
      <c r="Z36" s="43"/>
      <c r="AA36" s="43"/>
      <c r="AB36" s="43"/>
      <c r="AC36" s="43"/>
      <c r="AD36" s="43"/>
      <c r="AE36" s="43"/>
      <c r="AF36" s="43"/>
    </row>
    <row r="37" spans="1:32" ht="18">
      <c r="A37" s="53"/>
      <c r="B37" s="31"/>
      <c r="C37" s="72"/>
      <c r="D37" s="72"/>
      <c r="E37" s="55"/>
      <c r="F37" s="73"/>
      <c r="G37" s="240"/>
      <c r="H37" s="240"/>
      <c r="I37" s="55"/>
      <c r="J37" s="17"/>
      <c r="K37" s="56"/>
      <c r="L37" s="73"/>
      <c r="M37" s="44"/>
      <c r="N37" s="62"/>
      <c r="O37" s="88"/>
      <c r="P37" s="59"/>
      <c r="Q37" s="52"/>
      <c r="R37" s="43"/>
      <c r="S37" s="43"/>
      <c r="T37" s="43"/>
      <c r="U37" s="43"/>
      <c r="V37" s="43"/>
      <c r="W37" s="43"/>
      <c r="X37" s="43"/>
      <c r="Y37" s="43"/>
      <c r="Z37" s="43"/>
      <c r="AA37" s="43"/>
      <c r="AB37" s="43"/>
      <c r="AC37" s="43"/>
      <c r="AD37" s="43"/>
      <c r="AE37" s="43"/>
      <c r="AF37" s="43"/>
    </row>
    <row r="38" spans="1:32" ht="18">
      <c r="A38" s="53"/>
      <c r="B38" s="31"/>
      <c r="C38" s="72"/>
      <c r="D38" s="72"/>
      <c r="E38" s="55"/>
      <c r="F38" s="73"/>
      <c r="G38" s="222"/>
      <c r="H38" s="222"/>
      <c r="I38" s="55"/>
      <c r="J38" s="17"/>
      <c r="K38" s="56"/>
      <c r="L38" s="73"/>
      <c r="M38" s="88"/>
      <c r="N38" s="89"/>
      <c r="O38" s="52"/>
      <c r="P38" s="59"/>
      <c r="Q38" s="52"/>
      <c r="R38" s="43"/>
      <c r="S38" s="43"/>
      <c r="T38" s="43"/>
      <c r="U38" s="43"/>
      <c r="V38" s="43"/>
      <c r="W38" s="43"/>
      <c r="X38" s="43"/>
      <c r="Y38" s="43"/>
      <c r="Z38" s="43"/>
      <c r="AA38" s="43"/>
      <c r="AB38" s="43"/>
      <c r="AC38" s="43"/>
      <c r="AD38" s="43"/>
      <c r="AE38" s="43"/>
      <c r="AF38" s="43"/>
    </row>
    <row r="39" spans="1:32" ht="18">
      <c r="A39" s="53"/>
      <c r="B39" s="31"/>
      <c r="C39" s="72"/>
      <c r="D39" s="72"/>
      <c r="E39" s="55"/>
      <c r="F39" s="90"/>
      <c r="G39" s="222"/>
      <c r="H39" s="222"/>
      <c r="I39" s="55"/>
      <c r="J39" s="55"/>
      <c r="K39" s="56"/>
      <c r="L39" s="73"/>
      <c r="M39" s="88"/>
      <c r="N39" s="79"/>
      <c r="O39" s="52"/>
      <c r="P39" s="59"/>
      <c r="Q39" s="52"/>
      <c r="R39" s="43"/>
      <c r="S39" s="43"/>
      <c r="T39" s="43"/>
      <c r="U39" s="43"/>
      <c r="V39" s="43"/>
      <c r="W39" s="43"/>
      <c r="X39" s="43"/>
      <c r="Y39" s="43"/>
      <c r="Z39" s="43"/>
      <c r="AA39" s="43"/>
      <c r="AB39" s="43"/>
      <c r="AC39" s="43"/>
      <c r="AD39" s="43"/>
      <c r="AE39" s="43"/>
      <c r="AF39" s="43"/>
    </row>
    <row r="40" spans="1:32" ht="18">
      <c r="A40" s="53"/>
      <c r="B40" s="31"/>
      <c r="C40" s="72"/>
      <c r="D40" s="72"/>
      <c r="E40" s="55"/>
      <c r="F40" s="90"/>
      <c r="G40" s="222"/>
      <c r="H40" s="222"/>
      <c r="I40" s="55"/>
      <c r="J40" s="73"/>
      <c r="K40" s="56"/>
      <c r="L40" s="73"/>
      <c r="M40" s="44"/>
      <c r="N40" s="62"/>
      <c r="O40" s="52"/>
      <c r="P40" s="59"/>
      <c r="Q40" s="52"/>
      <c r="R40" s="43"/>
      <c r="S40" s="43"/>
      <c r="T40" s="43"/>
      <c r="U40" s="43"/>
      <c r="V40" s="43"/>
      <c r="W40" s="43"/>
      <c r="X40" s="43"/>
      <c r="Y40" s="43"/>
      <c r="Z40" s="43"/>
      <c r="AA40" s="43"/>
      <c r="AB40" s="43"/>
      <c r="AC40" s="43"/>
      <c r="AD40" s="43"/>
      <c r="AE40" s="43"/>
      <c r="AF40" s="43"/>
    </row>
    <row r="41" spans="1:32" ht="18">
      <c r="A41" s="53"/>
      <c r="B41" s="31"/>
      <c r="C41" s="72"/>
      <c r="D41" s="72"/>
      <c r="E41" s="55"/>
      <c r="F41" s="90"/>
      <c r="G41" s="24"/>
      <c r="H41" s="24"/>
      <c r="I41" s="55"/>
      <c r="J41" s="73"/>
      <c r="K41" s="56"/>
      <c r="L41" s="73"/>
      <c r="M41" s="44"/>
      <c r="N41" s="62"/>
      <c r="O41" s="52"/>
      <c r="P41" s="59"/>
      <c r="Q41" s="52"/>
      <c r="R41" s="43"/>
      <c r="S41" s="43"/>
      <c r="T41" s="43"/>
      <c r="U41" s="43"/>
      <c r="V41" s="43"/>
      <c r="W41" s="43"/>
      <c r="X41" s="43"/>
      <c r="Y41" s="43"/>
      <c r="Z41" s="43"/>
      <c r="AA41" s="43"/>
      <c r="AB41" s="43"/>
      <c r="AC41" s="43"/>
      <c r="AD41" s="43"/>
      <c r="AE41" s="43"/>
      <c r="AF41" s="43"/>
    </row>
    <row r="42" spans="1:32" ht="18">
      <c r="A42" s="53"/>
      <c r="B42" s="31"/>
      <c r="C42" s="72"/>
      <c r="D42" s="72"/>
      <c r="E42" s="55"/>
      <c r="F42" s="90"/>
      <c r="G42" s="241"/>
      <c r="H42" s="241"/>
      <c r="I42" s="55"/>
      <c r="J42" s="17"/>
      <c r="K42" s="56"/>
      <c r="L42" s="73"/>
      <c r="M42" s="44"/>
      <c r="N42" s="62"/>
      <c r="O42" s="52"/>
      <c r="P42" s="59"/>
      <c r="Q42" s="52"/>
      <c r="R42" s="43"/>
      <c r="S42" s="43"/>
      <c r="T42" s="43"/>
      <c r="U42" s="43"/>
      <c r="V42" s="43"/>
      <c r="W42" s="43"/>
      <c r="X42" s="43"/>
      <c r="Y42" s="43"/>
      <c r="Z42" s="43"/>
      <c r="AA42" s="43"/>
      <c r="AB42" s="43"/>
      <c r="AC42" s="43"/>
      <c r="AD42" s="43"/>
      <c r="AE42" s="43"/>
      <c r="AF42" s="43"/>
    </row>
    <row r="43" spans="1:32" ht="18">
      <c r="A43" s="53"/>
      <c r="B43" s="31"/>
      <c r="C43" s="72"/>
      <c r="D43" s="72"/>
      <c r="E43" s="55"/>
      <c r="F43" s="90"/>
      <c r="G43" s="24"/>
      <c r="H43" s="24"/>
      <c r="I43" s="55"/>
      <c r="J43" s="17"/>
      <c r="K43" s="56"/>
      <c r="L43" s="73"/>
      <c r="M43" s="44"/>
      <c r="N43" s="62"/>
      <c r="O43" s="52"/>
      <c r="P43" s="59"/>
      <c r="Q43" s="52"/>
      <c r="R43" s="43"/>
      <c r="S43" s="43"/>
      <c r="T43" s="43"/>
      <c r="U43" s="43"/>
      <c r="V43" s="43"/>
      <c r="W43" s="43"/>
      <c r="X43" s="43"/>
      <c r="Y43" s="43"/>
      <c r="Z43" s="43"/>
      <c r="AA43" s="43"/>
      <c r="AB43" s="43"/>
      <c r="AC43" s="43"/>
      <c r="AD43" s="43"/>
      <c r="AE43" s="43"/>
      <c r="AF43" s="43"/>
    </row>
    <row r="44" spans="1:32" ht="18">
      <c r="A44" s="73"/>
      <c r="B44" s="80"/>
      <c r="C44" s="72"/>
      <c r="D44" s="72"/>
      <c r="E44" s="55"/>
      <c r="F44" s="90"/>
      <c r="G44" s="203"/>
      <c r="H44" s="203"/>
      <c r="I44" s="55"/>
      <c r="J44" s="73"/>
      <c r="K44" s="56"/>
      <c r="L44" s="73"/>
      <c r="M44" s="88"/>
      <c r="N44" s="79"/>
      <c r="O44" s="52"/>
      <c r="P44" s="59"/>
      <c r="Q44" s="43"/>
      <c r="R44" s="43"/>
      <c r="S44" s="43"/>
      <c r="T44" s="43"/>
      <c r="U44" s="43"/>
      <c r="V44" s="43"/>
      <c r="W44" s="43"/>
      <c r="X44" s="43"/>
      <c r="Y44" s="43"/>
      <c r="Z44" s="43"/>
      <c r="AA44" s="43"/>
      <c r="AB44" s="43"/>
      <c r="AC44" s="43"/>
      <c r="AD44" s="43"/>
      <c r="AE44" s="43"/>
      <c r="AF44" s="43"/>
    </row>
    <row r="45" spans="1:32" ht="18">
      <c r="A45" s="91"/>
      <c r="B45" s="80"/>
      <c r="C45" s="92"/>
      <c r="D45" s="92"/>
      <c r="E45" s="92"/>
      <c r="F45" s="93"/>
      <c r="G45" s="203"/>
      <c r="H45" s="203"/>
      <c r="I45" s="94"/>
      <c r="J45" s="94"/>
      <c r="K45" s="56"/>
      <c r="L45" s="94"/>
      <c r="M45" s="44"/>
      <c r="N45" s="87"/>
      <c r="O45" s="52"/>
      <c r="P45" s="59"/>
      <c r="Q45" s="43"/>
      <c r="R45" s="43"/>
      <c r="S45" s="43"/>
      <c r="T45" s="43"/>
      <c r="U45" s="43"/>
      <c r="V45" s="43"/>
      <c r="W45" s="43"/>
      <c r="X45" s="43"/>
      <c r="Y45" s="43"/>
      <c r="Z45" s="43"/>
      <c r="AA45" s="43"/>
      <c r="AB45" s="43"/>
      <c r="AC45" s="43"/>
      <c r="AD45" s="43"/>
      <c r="AE45" s="43"/>
      <c r="AF45" s="43"/>
    </row>
    <row r="46" spans="1:32" ht="18">
      <c r="A46" s="91"/>
      <c r="B46" s="80"/>
      <c r="C46" s="92"/>
      <c r="D46" s="92"/>
      <c r="E46" s="92"/>
      <c r="F46" s="93"/>
      <c r="G46" s="203"/>
      <c r="H46" s="203"/>
      <c r="I46" s="94"/>
      <c r="J46" s="94"/>
      <c r="K46" s="56"/>
      <c r="L46" s="94"/>
      <c r="M46" s="44"/>
      <c r="N46" s="87"/>
      <c r="O46" s="52"/>
      <c r="P46" s="59"/>
      <c r="Q46" s="43"/>
      <c r="R46" s="43"/>
      <c r="S46" s="43"/>
      <c r="T46" s="43"/>
      <c r="U46" s="43"/>
      <c r="V46" s="43"/>
      <c r="W46" s="43"/>
      <c r="X46" s="43"/>
      <c r="Y46" s="43"/>
      <c r="Z46" s="43"/>
      <c r="AA46" s="43"/>
      <c r="AB46" s="43"/>
      <c r="AC46" s="43"/>
      <c r="AD46" s="43"/>
      <c r="AE46" s="43"/>
      <c r="AF46" s="43"/>
    </row>
    <row r="47" spans="1:32" ht="18">
      <c r="A47" s="91"/>
      <c r="B47" s="80"/>
      <c r="C47" s="92"/>
      <c r="D47" s="92"/>
      <c r="E47" s="92"/>
      <c r="F47" s="93"/>
      <c r="G47" s="203"/>
      <c r="H47" s="203"/>
      <c r="I47" s="94"/>
      <c r="J47" s="94"/>
      <c r="K47" s="56"/>
      <c r="L47" s="94"/>
      <c r="M47" s="44"/>
      <c r="N47" s="87"/>
      <c r="O47" s="52"/>
      <c r="P47" s="59"/>
      <c r="Q47" s="43"/>
      <c r="R47" s="43"/>
      <c r="S47" s="43"/>
      <c r="T47" s="43"/>
      <c r="U47" s="43"/>
      <c r="V47" s="43"/>
      <c r="W47" s="43"/>
      <c r="X47" s="43"/>
      <c r="Y47" s="43"/>
      <c r="Z47" s="43"/>
      <c r="AA47" s="43"/>
      <c r="AB47" s="43"/>
      <c r="AC47" s="43"/>
      <c r="AD47" s="43"/>
      <c r="AE47" s="43"/>
      <c r="AF47" s="43"/>
    </row>
    <row r="48" spans="1:32" ht="18">
      <c r="A48" s="95"/>
      <c r="B48" s="96"/>
      <c r="C48" s="92"/>
      <c r="D48" s="92"/>
      <c r="E48" s="92"/>
      <c r="F48" s="93"/>
      <c r="G48" s="203"/>
      <c r="H48" s="203"/>
      <c r="I48" s="94"/>
      <c r="J48" s="94"/>
      <c r="K48" s="56"/>
      <c r="L48" s="94"/>
      <c r="M48" s="44"/>
      <c r="N48" s="87"/>
      <c r="O48" s="52"/>
      <c r="P48" s="59"/>
      <c r="Q48" s="43"/>
      <c r="R48" s="43"/>
      <c r="S48" s="43"/>
      <c r="T48" s="43"/>
      <c r="U48" s="43"/>
      <c r="V48" s="43"/>
      <c r="W48" s="43"/>
      <c r="X48" s="43"/>
      <c r="Y48" s="43"/>
      <c r="Z48" s="43"/>
      <c r="AA48" s="43"/>
      <c r="AB48" s="43"/>
      <c r="AC48" s="43"/>
      <c r="AD48" s="43"/>
      <c r="AE48" s="43"/>
      <c r="AF48" s="43"/>
    </row>
    <row r="49" spans="1:32" ht="18">
      <c r="A49" s="95"/>
      <c r="B49" s="96"/>
      <c r="C49" s="92"/>
      <c r="D49" s="92"/>
      <c r="E49" s="92"/>
      <c r="F49" s="93"/>
      <c r="G49" s="203"/>
      <c r="H49" s="203"/>
      <c r="I49" s="94"/>
      <c r="J49" s="94"/>
      <c r="K49" s="56"/>
      <c r="L49" s="94"/>
      <c r="M49" s="44"/>
      <c r="N49" s="87"/>
      <c r="O49" s="52"/>
      <c r="P49" s="59"/>
      <c r="Q49" s="43"/>
      <c r="R49" s="43"/>
      <c r="S49" s="43"/>
      <c r="T49" s="43"/>
      <c r="U49" s="43"/>
      <c r="V49" s="43"/>
      <c r="W49" s="43"/>
      <c r="X49" s="43"/>
      <c r="Y49" s="43"/>
      <c r="Z49" s="43"/>
      <c r="AA49" s="43"/>
      <c r="AB49" s="43"/>
      <c r="AC49" s="43"/>
      <c r="AD49" s="43"/>
      <c r="AE49" s="43"/>
      <c r="AF49" s="43"/>
    </row>
    <row r="50" spans="1:32" ht="18">
      <c r="A50" s="95"/>
      <c r="B50" s="96"/>
      <c r="C50" s="92"/>
      <c r="D50" s="92"/>
      <c r="E50" s="92"/>
      <c r="F50" s="93"/>
      <c r="G50" s="203"/>
      <c r="H50" s="203"/>
      <c r="I50" s="94"/>
      <c r="J50" s="94"/>
      <c r="K50" s="56"/>
      <c r="L50" s="94"/>
      <c r="M50" s="44"/>
      <c r="N50" s="87"/>
      <c r="O50" s="52"/>
      <c r="P50" s="59"/>
      <c r="Q50" s="43"/>
      <c r="R50" s="43"/>
      <c r="S50" s="43"/>
      <c r="T50" s="43"/>
      <c r="U50" s="43"/>
      <c r="V50" s="43"/>
      <c r="W50" s="43"/>
      <c r="X50" s="43"/>
      <c r="Y50" s="43"/>
      <c r="Z50" s="43"/>
      <c r="AA50" s="43"/>
      <c r="AB50" s="43"/>
      <c r="AC50" s="43"/>
      <c r="AD50" s="43"/>
      <c r="AE50" s="43"/>
      <c r="AF50" s="43"/>
    </row>
    <row r="51" spans="1:32" ht="18">
      <c r="A51" s="95"/>
      <c r="B51" s="96"/>
      <c r="C51" s="92"/>
      <c r="D51" s="92"/>
      <c r="E51" s="92"/>
      <c r="F51" s="93"/>
      <c r="G51" s="203"/>
      <c r="H51" s="203"/>
      <c r="I51" s="94"/>
      <c r="J51" s="94"/>
      <c r="K51" s="56"/>
      <c r="L51" s="94"/>
      <c r="M51" s="44"/>
      <c r="N51" s="87"/>
      <c r="O51" s="52"/>
      <c r="P51" s="59"/>
      <c r="Q51" s="43"/>
      <c r="R51" s="43"/>
      <c r="S51" s="43"/>
      <c r="T51" s="43"/>
      <c r="U51" s="43"/>
      <c r="V51" s="43"/>
      <c r="W51" s="43"/>
      <c r="X51" s="43"/>
      <c r="Y51" s="43"/>
      <c r="Z51" s="43"/>
      <c r="AA51" s="43"/>
      <c r="AB51" s="43"/>
      <c r="AC51" s="43"/>
      <c r="AD51" s="43"/>
      <c r="AE51" s="43"/>
      <c r="AF51" s="43"/>
    </row>
    <row r="52" spans="1:32" ht="18">
      <c r="A52" s="95"/>
      <c r="B52" s="96"/>
      <c r="C52" s="92"/>
      <c r="D52" s="92"/>
      <c r="E52" s="92"/>
      <c r="F52" s="93"/>
      <c r="G52" s="203"/>
      <c r="H52" s="203"/>
      <c r="I52" s="94"/>
      <c r="J52" s="73"/>
      <c r="K52" s="56"/>
      <c r="L52" s="94"/>
      <c r="M52" s="44"/>
      <c r="N52" s="87"/>
      <c r="O52" s="52"/>
      <c r="P52" s="59"/>
      <c r="Q52" s="43"/>
      <c r="R52" s="43"/>
      <c r="S52" s="43"/>
      <c r="T52" s="43"/>
      <c r="U52" s="43"/>
      <c r="V52" s="43"/>
      <c r="W52" s="43"/>
      <c r="X52" s="43"/>
      <c r="Y52" s="43"/>
      <c r="Z52" s="43"/>
      <c r="AA52" s="43"/>
      <c r="AB52" s="43"/>
      <c r="AC52" s="43"/>
      <c r="AD52" s="43"/>
      <c r="AE52" s="43"/>
      <c r="AF52" s="43"/>
    </row>
    <row r="53" spans="1:32">
      <c r="A53" s="95"/>
      <c r="B53" s="33"/>
      <c r="C53" s="92"/>
      <c r="D53" s="92"/>
      <c r="E53" s="92"/>
      <c r="F53" s="93"/>
      <c r="G53" s="203"/>
      <c r="H53" s="203"/>
      <c r="I53" s="73"/>
      <c r="J53" s="73"/>
      <c r="K53" s="97"/>
      <c r="L53" s="94"/>
      <c r="M53" s="44"/>
      <c r="N53" s="87"/>
      <c r="O53" s="52"/>
      <c r="P53" s="59"/>
      <c r="Q53" s="43"/>
      <c r="R53" s="43"/>
      <c r="S53" s="43"/>
      <c r="T53" s="43"/>
      <c r="U53" s="43"/>
      <c r="V53" s="43"/>
      <c r="W53" s="43"/>
      <c r="X53" s="43"/>
      <c r="Y53" s="43"/>
      <c r="Z53" s="43"/>
      <c r="AA53" s="43"/>
      <c r="AB53" s="43"/>
      <c r="AC53" s="43"/>
      <c r="AD53" s="43"/>
      <c r="AE53" s="43"/>
      <c r="AF53" s="43"/>
    </row>
    <row r="54" spans="1:32">
      <c r="A54" s="95"/>
      <c r="B54" s="26"/>
      <c r="C54" s="92"/>
      <c r="D54" s="92"/>
      <c r="E54" s="92"/>
      <c r="F54" s="93"/>
      <c r="G54" s="203"/>
      <c r="H54" s="203"/>
      <c r="I54" s="73"/>
      <c r="J54" s="73"/>
      <c r="K54" s="97"/>
      <c r="L54" s="94"/>
      <c r="M54" s="44"/>
      <c r="N54" s="87"/>
      <c r="O54" s="52"/>
      <c r="P54" s="59"/>
      <c r="Q54" s="43"/>
      <c r="R54" s="43"/>
      <c r="S54" s="43"/>
      <c r="T54" s="43"/>
      <c r="U54" s="43"/>
      <c r="V54" s="43"/>
      <c r="W54" s="43"/>
      <c r="X54" s="43"/>
      <c r="Y54" s="43"/>
      <c r="Z54" s="43"/>
      <c r="AA54" s="43"/>
      <c r="AB54" s="43"/>
      <c r="AC54" s="43"/>
      <c r="AD54" s="43"/>
      <c r="AE54" s="43"/>
      <c r="AF54" s="43"/>
    </row>
    <row r="55" spans="1:32" ht="18">
      <c r="A55" s="95"/>
      <c r="B55" s="33"/>
      <c r="C55" s="92"/>
      <c r="D55" s="92"/>
      <c r="E55" s="92"/>
      <c r="F55" s="93"/>
      <c r="G55" s="203"/>
      <c r="H55" s="203"/>
      <c r="I55" s="94"/>
      <c r="J55" s="94"/>
      <c r="K55" s="56"/>
      <c r="L55" s="94"/>
      <c r="M55" s="44"/>
      <c r="N55" s="87"/>
      <c r="O55" s="52"/>
      <c r="P55" s="59"/>
      <c r="Q55" s="43"/>
      <c r="R55" s="43"/>
      <c r="S55" s="43"/>
      <c r="T55" s="43"/>
      <c r="U55" s="43"/>
      <c r="V55" s="43"/>
      <c r="W55" s="43"/>
      <c r="X55" s="43"/>
      <c r="Y55" s="43"/>
      <c r="Z55" s="43"/>
      <c r="AA55" s="43"/>
      <c r="AB55" s="43"/>
      <c r="AC55" s="43"/>
      <c r="AD55" s="43"/>
      <c r="AE55" s="43"/>
      <c r="AF55" s="43"/>
    </row>
    <row r="56" spans="1:32" ht="18">
      <c r="A56" s="95"/>
      <c r="B56" s="98"/>
      <c r="C56" s="92"/>
      <c r="D56" s="92"/>
      <c r="E56" s="92"/>
      <c r="F56" s="93"/>
      <c r="G56" s="203"/>
      <c r="H56" s="203"/>
      <c r="I56" s="94"/>
      <c r="J56" s="94"/>
      <c r="K56" s="56"/>
      <c r="L56" s="94"/>
      <c r="M56" s="44"/>
      <c r="N56" s="87"/>
      <c r="O56" s="52"/>
      <c r="P56" s="59"/>
      <c r="Q56" s="43"/>
      <c r="R56" s="43"/>
      <c r="S56" s="43"/>
      <c r="T56" s="43"/>
      <c r="U56" s="43"/>
      <c r="V56" s="43"/>
      <c r="W56" s="43"/>
      <c r="X56" s="43"/>
      <c r="Y56" s="43"/>
      <c r="Z56" s="43"/>
      <c r="AA56" s="43"/>
      <c r="AB56" s="43"/>
      <c r="AC56" s="43"/>
      <c r="AD56" s="43"/>
      <c r="AE56" s="43"/>
      <c r="AF56" s="43"/>
    </row>
    <row r="57" spans="1:32" ht="18">
      <c r="A57" s="95"/>
      <c r="B57" s="96"/>
      <c r="C57" s="99"/>
      <c r="D57" s="99"/>
      <c r="E57" s="92"/>
      <c r="F57" s="93"/>
      <c r="G57" s="203"/>
      <c r="H57" s="203"/>
      <c r="I57" s="94"/>
      <c r="J57" s="94"/>
      <c r="K57" s="56"/>
      <c r="L57" s="94"/>
      <c r="M57" s="44"/>
      <c r="N57" s="87"/>
      <c r="O57" s="52"/>
      <c r="P57" s="59"/>
      <c r="Q57" s="43"/>
      <c r="R57" s="43"/>
      <c r="S57" s="43"/>
      <c r="T57" s="43"/>
      <c r="U57" s="43"/>
      <c r="V57" s="43"/>
      <c r="W57" s="43"/>
      <c r="X57" s="43"/>
      <c r="Y57" s="43"/>
      <c r="Z57" s="43"/>
      <c r="AA57" s="43"/>
      <c r="AB57" s="43"/>
      <c r="AC57" s="43"/>
      <c r="AD57" s="43"/>
      <c r="AE57" s="43"/>
      <c r="AF57" s="43"/>
    </row>
    <row r="58" spans="1:32" ht="18">
      <c r="A58" s="91"/>
      <c r="B58" s="80"/>
      <c r="C58" s="92"/>
      <c r="D58" s="92"/>
      <c r="E58" s="92"/>
      <c r="F58" s="93"/>
      <c r="G58" s="203"/>
      <c r="H58" s="203"/>
      <c r="I58" s="94"/>
      <c r="J58" s="94"/>
      <c r="K58" s="56"/>
      <c r="L58" s="94"/>
      <c r="M58" s="44"/>
      <c r="N58" s="87"/>
      <c r="O58" s="52"/>
      <c r="P58" s="59"/>
      <c r="Q58" s="43"/>
      <c r="R58" s="43"/>
      <c r="S58" s="43"/>
      <c r="T58" s="43"/>
      <c r="U58" s="43"/>
      <c r="V58" s="43"/>
      <c r="W58" s="43"/>
      <c r="X58" s="43"/>
      <c r="Y58" s="43"/>
      <c r="Z58" s="43"/>
      <c r="AA58" s="43"/>
      <c r="AB58" s="43"/>
      <c r="AC58" s="43"/>
      <c r="AD58" s="43"/>
      <c r="AE58" s="43"/>
      <c r="AF58" s="43"/>
    </row>
    <row r="59" spans="1:32" ht="18">
      <c r="A59" s="80"/>
      <c r="B59" s="80"/>
      <c r="C59" s="92"/>
      <c r="D59" s="92"/>
      <c r="E59" s="92"/>
      <c r="F59" s="93"/>
      <c r="G59" s="203"/>
      <c r="H59" s="203"/>
      <c r="I59" s="94"/>
      <c r="J59" s="94"/>
      <c r="K59" s="56"/>
      <c r="L59" s="94"/>
      <c r="M59" s="44"/>
      <c r="N59" s="87"/>
      <c r="O59" s="52"/>
      <c r="P59" s="59"/>
      <c r="Q59" s="43"/>
      <c r="R59" s="43"/>
      <c r="S59" s="43"/>
      <c r="T59" s="43"/>
      <c r="U59" s="43"/>
      <c r="V59" s="43"/>
      <c r="W59" s="43"/>
      <c r="X59" s="43"/>
      <c r="Y59" s="43"/>
      <c r="Z59" s="43"/>
      <c r="AA59" s="43"/>
      <c r="AB59" s="43"/>
      <c r="AC59" s="43"/>
      <c r="AD59" s="43"/>
      <c r="AE59" s="43"/>
      <c r="AF59" s="43"/>
    </row>
    <row r="60" spans="1:32" ht="18">
      <c r="A60" s="80"/>
      <c r="B60" s="80"/>
      <c r="C60" s="92"/>
      <c r="D60" s="92"/>
      <c r="E60" s="92"/>
      <c r="F60" s="93"/>
      <c r="G60" s="203"/>
      <c r="H60" s="203"/>
      <c r="I60" s="94"/>
      <c r="J60" s="94"/>
      <c r="K60" s="56"/>
      <c r="L60" s="94"/>
      <c r="M60" s="88"/>
      <c r="N60" s="87"/>
      <c r="O60" s="52"/>
      <c r="P60" s="59"/>
      <c r="Q60" s="43"/>
      <c r="R60" s="43"/>
      <c r="S60" s="43"/>
      <c r="T60" s="43"/>
      <c r="U60" s="43"/>
      <c r="V60" s="43"/>
      <c r="W60" s="43"/>
      <c r="X60" s="43"/>
      <c r="Y60" s="43"/>
      <c r="Z60" s="43"/>
      <c r="AA60" s="43"/>
      <c r="AB60" s="43"/>
      <c r="AC60" s="43"/>
      <c r="AD60" s="43"/>
      <c r="AE60" s="43"/>
      <c r="AF60" s="43"/>
    </row>
    <row r="61" spans="1:32" ht="18">
      <c r="A61" s="80"/>
      <c r="B61" s="80"/>
      <c r="C61" s="92"/>
      <c r="D61" s="92"/>
      <c r="E61" s="92"/>
      <c r="F61" s="93"/>
      <c r="G61" s="203"/>
      <c r="H61" s="203"/>
      <c r="I61" s="94"/>
      <c r="J61" s="94"/>
      <c r="K61" s="56"/>
      <c r="L61" s="94"/>
      <c r="M61" s="88"/>
      <c r="N61" s="87"/>
      <c r="O61" s="52"/>
      <c r="P61" s="59"/>
      <c r="Q61" s="43"/>
      <c r="R61" s="43"/>
      <c r="S61" s="43"/>
      <c r="T61" s="43"/>
      <c r="U61" s="43"/>
      <c r="V61" s="43"/>
      <c r="W61" s="43"/>
      <c r="X61" s="43"/>
      <c r="Y61" s="43"/>
      <c r="Z61" s="43"/>
      <c r="AA61" s="43"/>
      <c r="AB61" s="43"/>
      <c r="AC61" s="43"/>
      <c r="AD61" s="43"/>
      <c r="AE61" s="43"/>
      <c r="AF61" s="43"/>
    </row>
    <row r="62" spans="1:32" ht="18">
      <c r="A62" s="73"/>
      <c r="B62" s="80"/>
      <c r="C62" s="92"/>
      <c r="D62" s="92"/>
      <c r="E62" s="92"/>
      <c r="F62" s="93"/>
      <c r="G62" s="203"/>
      <c r="H62" s="203"/>
      <c r="I62" s="94"/>
      <c r="J62" s="94"/>
      <c r="K62" s="56"/>
      <c r="L62" s="94"/>
      <c r="M62" s="88"/>
      <c r="N62" s="87"/>
      <c r="O62" s="52"/>
      <c r="P62" s="59"/>
      <c r="Q62" s="43"/>
      <c r="R62" s="43"/>
      <c r="S62" s="43"/>
      <c r="T62" s="43"/>
      <c r="U62" s="43"/>
      <c r="V62" s="43"/>
      <c r="W62" s="43"/>
      <c r="X62" s="43"/>
      <c r="Y62" s="43"/>
      <c r="Z62" s="43"/>
      <c r="AA62" s="43"/>
      <c r="AB62" s="43"/>
      <c r="AC62" s="43"/>
      <c r="AD62" s="43"/>
      <c r="AE62" s="43"/>
      <c r="AF62" s="43"/>
    </row>
    <row r="63" spans="1:32" ht="51" customHeight="1">
      <c r="A63" s="100"/>
      <c r="B63" s="80"/>
      <c r="C63" s="72"/>
      <c r="D63" s="72"/>
      <c r="E63" s="55"/>
      <c r="F63" s="73"/>
      <c r="G63" s="237"/>
      <c r="H63" s="237"/>
      <c r="I63" s="55"/>
      <c r="J63" s="55"/>
      <c r="K63" s="56"/>
      <c r="L63" s="73"/>
      <c r="M63" s="44"/>
      <c r="N63" s="87"/>
      <c r="O63" s="52"/>
      <c r="P63" s="59"/>
      <c r="Q63" s="52"/>
      <c r="R63" s="43"/>
      <c r="S63" s="43"/>
      <c r="T63" s="43"/>
      <c r="U63" s="43"/>
      <c r="V63" s="43"/>
      <c r="W63" s="43"/>
      <c r="X63" s="43"/>
      <c r="Y63" s="43"/>
      <c r="Z63" s="43"/>
      <c r="AA63" s="43"/>
      <c r="AB63" s="43"/>
      <c r="AC63" s="43"/>
      <c r="AD63" s="43"/>
      <c r="AE63" s="43"/>
      <c r="AF63" s="43"/>
    </row>
    <row r="64" spans="1:32" ht="18">
      <c r="A64" s="100"/>
      <c r="B64" s="80"/>
      <c r="C64" s="72"/>
      <c r="D64" s="72"/>
      <c r="E64" s="55"/>
      <c r="F64" s="73"/>
      <c r="G64" s="237"/>
      <c r="H64" s="237"/>
      <c r="I64" s="55"/>
      <c r="J64" s="55"/>
      <c r="K64" s="56"/>
      <c r="L64" s="73"/>
      <c r="M64" s="44"/>
      <c r="N64" s="87"/>
      <c r="O64" s="52"/>
      <c r="P64" s="84"/>
      <c r="Q64" s="52"/>
      <c r="R64" s="43"/>
      <c r="S64" s="43"/>
      <c r="T64" s="43"/>
      <c r="U64" s="43"/>
      <c r="V64" s="43"/>
      <c r="W64" s="43"/>
      <c r="X64" s="43"/>
      <c r="Y64" s="43"/>
      <c r="Z64" s="43"/>
      <c r="AA64" s="43"/>
      <c r="AB64" s="43"/>
      <c r="AC64" s="43"/>
      <c r="AD64" s="43"/>
      <c r="AE64" s="43"/>
      <c r="AF64" s="43"/>
    </row>
    <row r="65" spans="1:32" ht="18">
      <c r="A65" s="100"/>
      <c r="B65" s="80"/>
      <c r="C65" s="72"/>
      <c r="D65" s="72"/>
      <c r="E65" s="55"/>
      <c r="F65" s="73"/>
      <c r="G65" s="237"/>
      <c r="H65" s="237"/>
      <c r="I65" s="55"/>
      <c r="J65" s="55"/>
      <c r="K65" s="56"/>
      <c r="L65" s="73"/>
      <c r="M65" s="44"/>
      <c r="N65" s="87"/>
      <c r="O65" s="52"/>
      <c r="P65" s="84"/>
      <c r="Q65" s="52"/>
      <c r="R65" s="43"/>
      <c r="S65" s="43"/>
      <c r="T65" s="43"/>
      <c r="U65" s="43"/>
      <c r="V65" s="43"/>
      <c r="W65" s="43"/>
      <c r="X65" s="43"/>
      <c r="Y65" s="43"/>
      <c r="Z65" s="43"/>
      <c r="AA65" s="43"/>
      <c r="AB65" s="43"/>
      <c r="AC65" s="43"/>
      <c r="AD65" s="43"/>
      <c r="AE65" s="43"/>
      <c r="AF65" s="43"/>
    </row>
    <row r="66" spans="1:32" ht="18">
      <c r="A66" s="91"/>
      <c r="B66" s="101"/>
      <c r="C66" s="92"/>
      <c r="D66" s="92"/>
      <c r="E66" s="92"/>
      <c r="F66" s="93"/>
      <c r="G66" s="203"/>
      <c r="H66" s="203"/>
      <c r="I66" s="55"/>
      <c r="J66" s="94"/>
      <c r="K66" s="56"/>
      <c r="L66" s="94"/>
      <c r="M66" s="44"/>
      <c r="N66" s="87"/>
      <c r="O66" s="52"/>
      <c r="P66" s="102"/>
      <c r="Q66" s="43"/>
      <c r="R66" s="43"/>
      <c r="S66" s="43"/>
      <c r="T66" s="43"/>
      <c r="U66" s="43"/>
      <c r="V66" s="43"/>
      <c r="W66" s="43"/>
      <c r="X66" s="43"/>
      <c r="Y66" s="43"/>
      <c r="Z66" s="43"/>
      <c r="AA66" s="43"/>
      <c r="AB66" s="43"/>
      <c r="AC66" s="43"/>
      <c r="AD66" s="43"/>
      <c r="AE66" s="43"/>
      <c r="AF66" s="43"/>
    </row>
    <row r="67" spans="1:32">
      <c r="A67" s="91"/>
      <c r="B67" s="101"/>
      <c r="C67" s="92"/>
      <c r="D67" s="92"/>
      <c r="E67" s="92"/>
      <c r="F67" s="93"/>
      <c r="G67" s="203"/>
      <c r="H67" s="203"/>
      <c r="I67" s="73"/>
      <c r="J67" s="73"/>
      <c r="K67" s="97"/>
      <c r="L67" s="94"/>
      <c r="M67" s="44"/>
      <c r="N67" s="87"/>
      <c r="O67" s="52"/>
      <c r="P67" s="102"/>
      <c r="Q67" s="43"/>
      <c r="R67" s="43"/>
      <c r="S67" s="43"/>
      <c r="T67" s="43"/>
      <c r="U67" s="43"/>
      <c r="V67" s="43"/>
      <c r="W67" s="43"/>
      <c r="X67" s="43"/>
      <c r="Y67" s="43"/>
      <c r="Z67" s="43"/>
      <c r="AA67" s="43"/>
      <c r="AB67" s="43"/>
      <c r="AC67" s="43"/>
      <c r="AD67" s="43"/>
      <c r="AE67" s="43"/>
      <c r="AF67" s="43"/>
    </row>
    <row r="68" spans="1:32" ht="15">
      <c r="A68" s="91"/>
      <c r="B68" s="101"/>
      <c r="C68" s="92"/>
      <c r="D68" s="92"/>
      <c r="E68" s="92"/>
      <c r="F68" s="93"/>
      <c r="G68" s="203"/>
      <c r="H68" s="203"/>
      <c r="I68" s="94"/>
      <c r="J68" s="94"/>
      <c r="K68" s="52"/>
      <c r="L68" s="94"/>
      <c r="M68" s="44"/>
      <c r="N68" s="87"/>
      <c r="O68" s="52"/>
      <c r="P68" s="102"/>
      <c r="Q68" s="43"/>
      <c r="R68" s="43"/>
      <c r="S68" s="43"/>
      <c r="T68" s="43"/>
      <c r="U68" s="43"/>
      <c r="V68" s="43"/>
      <c r="W68" s="43"/>
      <c r="X68" s="43"/>
      <c r="Y68" s="43"/>
      <c r="Z68" s="43"/>
      <c r="AA68" s="43"/>
      <c r="AB68" s="43"/>
      <c r="AC68" s="43"/>
      <c r="AD68" s="43"/>
      <c r="AE68" s="43"/>
      <c r="AF68" s="43"/>
    </row>
    <row r="69" spans="1:32" ht="15">
      <c r="A69" s="91"/>
      <c r="B69" s="101"/>
      <c r="C69" s="92"/>
      <c r="D69" s="92"/>
      <c r="E69" s="92"/>
      <c r="F69" s="93"/>
      <c r="G69" s="203"/>
      <c r="H69" s="203"/>
      <c r="I69" s="73"/>
      <c r="J69" s="73"/>
      <c r="K69" s="103"/>
      <c r="L69" s="94"/>
      <c r="M69" s="44"/>
      <c r="N69" s="87"/>
      <c r="O69" s="52"/>
      <c r="P69" s="102"/>
      <c r="Q69" s="43"/>
      <c r="R69" s="43"/>
      <c r="S69" s="43"/>
      <c r="T69" s="43"/>
      <c r="U69" s="43"/>
      <c r="V69" s="43"/>
      <c r="W69" s="43"/>
      <c r="X69" s="43"/>
      <c r="Y69" s="43"/>
      <c r="Z69" s="43"/>
      <c r="AA69" s="43"/>
      <c r="AB69" s="43"/>
      <c r="AC69" s="43"/>
      <c r="AD69" s="43"/>
      <c r="AE69" s="43"/>
      <c r="AF69" s="43"/>
    </row>
    <row r="70" spans="1:32">
      <c r="A70" s="104"/>
      <c r="B70" s="72"/>
      <c r="C70" s="18"/>
      <c r="D70" s="18"/>
      <c r="E70" s="18"/>
      <c r="F70" s="22"/>
      <c r="G70" s="185"/>
      <c r="H70" s="185"/>
      <c r="I70" s="73"/>
      <c r="J70" s="73"/>
      <c r="K70" s="97"/>
      <c r="L70" s="94"/>
      <c r="M70" s="82"/>
      <c r="N70" s="82"/>
      <c r="O70" s="52"/>
      <c r="P70" s="102"/>
      <c r="Q70" s="43"/>
      <c r="R70" s="43"/>
      <c r="S70" s="43"/>
      <c r="T70" s="43"/>
      <c r="U70" s="43"/>
      <c r="V70" s="43"/>
      <c r="W70" s="43"/>
      <c r="X70" s="43"/>
      <c r="Y70" s="43"/>
      <c r="Z70" s="43"/>
      <c r="AA70" s="43"/>
      <c r="AB70" s="43"/>
      <c r="AC70" s="43"/>
      <c r="AD70" s="43"/>
      <c r="AE70" s="43"/>
      <c r="AF70" s="43"/>
    </row>
    <row r="71" spans="1:32" ht="15">
      <c r="A71" s="105"/>
      <c r="B71" s="72"/>
      <c r="C71" s="18"/>
      <c r="D71" s="18"/>
      <c r="E71" s="18"/>
      <c r="F71" s="22"/>
      <c r="G71" s="185"/>
      <c r="H71" s="185"/>
      <c r="I71" s="73"/>
      <c r="J71" s="73"/>
      <c r="K71" s="43"/>
      <c r="L71" s="94"/>
      <c r="M71" s="106"/>
      <c r="N71" s="62"/>
      <c r="O71" s="52"/>
      <c r="P71" s="102"/>
      <c r="Q71" s="43"/>
      <c r="R71" s="43"/>
      <c r="S71" s="43"/>
      <c r="T71" s="43"/>
      <c r="U71" s="43"/>
      <c r="V71" s="43"/>
      <c r="W71" s="43"/>
      <c r="X71" s="43"/>
      <c r="Y71" s="43"/>
      <c r="Z71" s="43"/>
      <c r="AA71" s="43"/>
      <c r="AB71" s="43"/>
      <c r="AC71" s="43"/>
      <c r="AD71" s="43"/>
      <c r="AE71" s="43"/>
      <c r="AF71" s="43"/>
    </row>
    <row r="72" spans="1:32" ht="15">
      <c r="A72" s="105"/>
      <c r="B72" s="72"/>
      <c r="C72" s="18"/>
      <c r="D72" s="18"/>
      <c r="E72" s="18"/>
      <c r="F72" s="22"/>
      <c r="G72" s="185"/>
      <c r="H72" s="185"/>
      <c r="I72" s="94"/>
      <c r="J72" s="94"/>
      <c r="K72" s="43"/>
      <c r="L72" s="94"/>
      <c r="M72" s="68"/>
      <c r="N72" s="62"/>
      <c r="O72" s="52"/>
      <c r="P72" s="102"/>
      <c r="Q72" s="43"/>
      <c r="R72" s="43"/>
      <c r="S72" s="43"/>
      <c r="T72" s="43"/>
      <c r="U72" s="43"/>
      <c r="V72" s="43"/>
      <c r="W72" s="43"/>
      <c r="X72" s="43"/>
      <c r="Y72" s="43"/>
      <c r="Z72" s="43"/>
      <c r="AA72" s="43"/>
      <c r="AB72" s="43"/>
      <c r="AC72" s="43"/>
      <c r="AD72" s="43"/>
      <c r="AE72" s="43"/>
      <c r="AF72" s="43"/>
    </row>
    <row r="73" spans="1:32" ht="15">
      <c r="A73" s="105"/>
      <c r="B73" s="72"/>
      <c r="C73" s="18"/>
      <c r="D73" s="18"/>
      <c r="E73" s="18"/>
      <c r="F73" s="22"/>
      <c r="G73" s="185"/>
      <c r="H73" s="185"/>
      <c r="I73" s="94"/>
      <c r="J73" s="94"/>
      <c r="K73" s="43"/>
      <c r="L73" s="94"/>
      <c r="M73" s="106"/>
      <c r="N73" s="62"/>
      <c r="O73" s="52"/>
      <c r="P73" s="102"/>
      <c r="Q73" s="43"/>
      <c r="R73" s="43"/>
      <c r="S73" s="43"/>
      <c r="T73" s="43"/>
      <c r="U73" s="43"/>
      <c r="V73" s="43"/>
      <c r="W73" s="43"/>
      <c r="X73" s="43"/>
      <c r="Y73" s="43"/>
      <c r="Z73" s="43"/>
      <c r="AA73" s="43"/>
      <c r="AB73" s="43"/>
      <c r="AC73" s="43"/>
      <c r="AD73" s="43"/>
      <c r="AE73" s="43"/>
      <c r="AF73" s="43"/>
    </row>
    <row r="74" spans="1:32" ht="15">
      <c r="A74" s="105"/>
      <c r="B74" s="72"/>
      <c r="C74" s="18"/>
      <c r="D74" s="18"/>
      <c r="E74" s="18"/>
      <c r="F74" s="22"/>
      <c r="G74" s="185"/>
      <c r="H74" s="185"/>
      <c r="I74" s="73"/>
      <c r="J74" s="73"/>
      <c r="K74" s="43"/>
      <c r="L74" s="94"/>
      <c r="M74" s="106"/>
      <c r="N74" s="62"/>
      <c r="O74" s="52"/>
      <c r="P74" s="102"/>
      <c r="Q74" s="43"/>
      <c r="R74" s="43"/>
      <c r="S74" s="43"/>
      <c r="T74" s="43"/>
      <c r="U74" s="43"/>
      <c r="V74" s="43"/>
      <c r="W74" s="43"/>
      <c r="X74" s="43"/>
      <c r="Y74" s="43"/>
      <c r="Z74" s="43"/>
      <c r="AA74" s="43"/>
      <c r="AB74" s="43"/>
      <c r="AC74" s="43"/>
      <c r="AD74" s="43"/>
      <c r="AE74" s="43"/>
      <c r="AF74" s="43"/>
    </row>
    <row r="75" spans="1:32" ht="15">
      <c r="A75" s="105"/>
      <c r="B75" s="72"/>
      <c r="C75" s="18"/>
      <c r="D75" s="18"/>
      <c r="E75" s="18"/>
      <c r="F75" s="22"/>
      <c r="G75" s="185"/>
      <c r="H75" s="185"/>
      <c r="I75" s="94"/>
      <c r="J75" s="94"/>
      <c r="K75" s="43"/>
      <c r="L75" s="94"/>
      <c r="M75" s="106"/>
      <c r="N75" s="62"/>
      <c r="O75" s="52"/>
      <c r="P75" s="102"/>
      <c r="Q75" s="43"/>
      <c r="R75" s="43"/>
      <c r="S75" s="43"/>
      <c r="T75" s="43"/>
      <c r="U75" s="43"/>
      <c r="V75" s="43"/>
      <c r="W75" s="43"/>
      <c r="X75" s="43"/>
      <c r="Y75" s="43"/>
      <c r="Z75" s="43"/>
      <c r="AA75" s="43"/>
      <c r="AB75" s="43"/>
      <c r="AC75" s="43"/>
      <c r="AD75" s="43"/>
      <c r="AE75" s="43"/>
      <c r="AF75" s="43"/>
    </row>
    <row r="76" spans="1:32" ht="15">
      <c r="A76" s="105"/>
      <c r="B76" s="72"/>
      <c r="C76" s="18"/>
      <c r="D76" s="18"/>
      <c r="E76" s="18"/>
      <c r="F76" s="22"/>
      <c r="G76" s="185"/>
      <c r="H76" s="185"/>
      <c r="I76" s="94"/>
      <c r="J76" s="94"/>
      <c r="K76" s="43"/>
      <c r="L76" s="94"/>
      <c r="M76" s="68"/>
      <c r="N76" s="62"/>
      <c r="O76" s="52"/>
      <c r="P76" s="102"/>
      <c r="Q76" s="43"/>
      <c r="R76" s="43"/>
      <c r="S76" s="43"/>
      <c r="T76" s="43"/>
      <c r="U76" s="43"/>
      <c r="V76" s="43"/>
      <c r="W76" s="43"/>
      <c r="X76" s="43"/>
      <c r="Y76" s="43"/>
      <c r="Z76" s="43"/>
      <c r="AA76" s="43"/>
      <c r="AB76" s="43"/>
      <c r="AC76" s="43"/>
      <c r="AD76" s="43"/>
      <c r="AE76" s="43"/>
      <c r="AF76" s="43"/>
    </row>
    <row r="77" spans="1:32" ht="15">
      <c r="A77" s="105"/>
      <c r="B77" s="72"/>
      <c r="C77" s="18"/>
      <c r="D77" s="18"/>
      <c r="E77" s="18"/>
      <c r="F77" s="22"/>
      <c r="G77" s="185"/>
      <c r="H77" s="185"/>
      <c r="I77" s="94"/>
      <c r="J77" s="94"/>
      <c r="K77" s="43"/>
      <c r="L77" s="94"/>
      <c r="M77" s="106"/>
      <c r="N77" s="62"/>
      <c r="O77" s="52"/>
      <c r="P77" s="102"/>
      <c r="Q77" s="43"/>
      <c r="R77" s="43"/>
      <c r="S77" s="43"/>
      <c r="T77" s="43"/>
      <c r="U77" s="43"/>
      <c r="V77" s="43"/>
      <c r="W77" s="43"/>
      <c r="X77" s="43"/>
      <c r="Y77" s="43"/>
      <c r="Z77" s="43"/>
      <c r="AA77" s="43"/>
      <c r="AB77" s="43"/>
      <c r="AC77" s="43"/>
      <c r="AD77" s="43"/>
      <c r="AE77" s="43"/>
      <c r="AF77" s="43"/>
    </row>
    <row r="78" spans="1:32" ht="15">
      <c r="A78" s="105"/>
      <c r="B78" s="72"/>
      <c r="C78" s="18"/>
      <c r="D78" s="18"/>
      <c r="E78" s="18"/>
      <c r="F78" s="22"/>
      <c r="G78" s="185"/>
      <c r="H78" s="185"/>
      <c r="I78" s="94"/>
      <c r="J78" s="94"/>
      <c r="K78" s="43"/>
      <c r="L78" s="94"/>
      <c r="M78" s="106"/>
      <c r="N78" s="62"/>
      <c r="O78" s="52"/>
      <c r="P78" s="102"/>
      <c r="Q78" s="43"/>
      <c r="R78" s="43"/>
      <c r="S78" s="43"/>
      <c r="T78" s="43"/>
      <c r="U78" s="43"/>
      <c r="V78" s="43"/>
      <c r="W78" s="43"/>
      <c r="X78" s="43"/>
      <c r="Y78" s="43"/>
      <c r="Z78" s="43"/>
      <c r="AA78" s="43"/>
      <c r="AB78" s="43"/>
      <c r="AC78" s="43"/>
      <c r="AD78" s="43"/>
      <c r="AE78" s="43"/>
      <c r="AF78" s="43"/>
    </row>
    <row r="79" spans="1:32" ht="15">
      <c r="A79" s="105"/>
      <c r="B79" s="72"/>
      <c r="C79" s="18"/>
      <c r="D79" s="18"/>
      <c r="E79" s="18"/>
      <c r="F79" s="22"/>
      <c r="G79" s="185"/>
      <c r="H79" s="185"/>
      <c r="I79" s="94"/>
      <c r="J79" s="94"/>
      <c r="K79" s="43"/>
      <c r="L79" s="94"/>
      <c r="M79" s="106"/>
      <c r="N79" s="62"/>
      <c r="O79" s="52"/>
      <c r="P79" s="102"/>
      <c r="Q79" s="43"/>
      <c r="R79" s="43"/>
      <c r="S79" s="43"/>
      <c r="T79" s="43"/>
      <c r="U79" s="43"/>
      <c r="V79" s="43"/>
      <c r="W79" s="43"/>
      <c r="X79" s="43"/>
      <c r="Y79" s="43"/>
      <c r="Z79" s="43"/>
      <c r="AA79" s="43"/>
      <c r="AB79" s="43"/>
      <c r="AC79" s="43"/>
      <c r="AD79" s="43"/>
      <c r="AE79" s="43"/>
      <c r="AF79" s="43"/>
    </row>
    <row r="80" spans="1:32" ht="15">
      <c r="A80" s="105"/>
      <c r="B80" s="72"/>
      <c r="C80" s="18"/>
      <c r="D80" s="18"/>
      <c r="E80" s="18"/>
      <c r="F80" s="22"/>
      <c r="G80" s="185"/>
      <c r="H80" s="185"/>
      <c r="I80" s="94"/>
      <c r="J80" s="94"/>
      <c r="K80" s="43"/>
      <c r="L80" s="94"/>
      <c r="M80" s="106"/>
      <c r="N80" s="62"/>
      <c r="O80" s="52"/>
      <c r="P80" s="102"/>
      <c r="Q80" s="43"/>
      <c r="R80" s="43"/>
      <c r="S80" s="43"/>
      <c r="T80" s="43"/>
      <c r="U80" s="43"/>
      <c r="V80" s="43"/>
      <c r="W80" s="43"/>
      <c r="X80" s="43"/>
      <c r="Y80" s="43"/>
      <c r="Z80" s="43"/>
      <c r="AA80" s="43"/>
      <c r="AB80" s="43"/>
      <c r="AC80" s="43"/>
      <c r="AD80" s="43"/>
      <c r="AE80" s="43"/>
      <c r="AF80" s="43"/>
    </row>
    <row r="81" spans="1:32" ht="15">
      <c r="A81" s="105"/>
      <c r="B81" s="72"/>
      <c r="C81" s="18"/>
      <c r="D81" s="18"/>
      <c r="E81" s="18"/>
      <c r="F81" s="22"/>
      <c r="G81" s="185"/>
      <c r="H81" s="185"/>
      <c r="I81" s="94"/>
      <c r="J81" s="94"/>
      <c r="K81" s="43"/>
      <c r="L81" s="94"/>
      <c r="M81" s="106"/>
      <c r="N81" s="62"/>
      <c r="O81" s="52"/>
      <c r="P81" s="102"/>
      <c r="Q81" s="43"/>
      <c r="R81" s="43"/>
      <c r="S81" s="43"/>
      <c r="T81" s="43"/>
      <c r="U81" s="43"/>
      <c r="V81" s="43"/>
      <c r="W81" s="43"/>
      <c r="X81" s="43"/>
      <c r="Y81" s="43"/>
      <c r="Z81" s="43"/>
      <c r="AA81" s="43"/>
      <c r="AB81" s="43"/>
      <c r="AC81" s="43"/>
      <c r="AD81" s="43"/>
      <c r="AE81" s="43"/>
      <c r="AF81" s="43"/>
    </row>
    <row r="82" spans="1:32">
      <c r="A82" s="105"/>
      <c r="B82" s="72"/>
      <c r="C82" s="18"/>
      <c r="D82" s="18"/>
      <c r="E82" s="18"/>
      <c r="F82" s="22"/>
      <c r="G82" s="185"/>
      <c r="H82" s="185"/>
      <c r="I82" s="73"/>
      <c r="J82" s="73"/>
      <c r="K82" s="97"/>
      <c r="L82" s="94"/>
      <c r="M82" s="106"/>
      <c r="N82" s="62"/>
      <c r="O82" s="52"/>
      <c r="P82" s="102"/>
      <c r="Q82" s="43"/>
      <c r="R82" s="43"/>
      <c r="S82" s="43"/>
      <c r="T82" s="43"/>
      <c r="U82" s="43"/>
      <c r="V82" s="43"/>
      <c r="W82" s="43"/>
      <c r="X82" s="43"/>
      <c r="Y82" s="43"/>
      <c r="Z82" s="43"/>
      <c r="AA82" s="43"/>
      <c r="AB82" s="43"/>
      <c r="AC82" s="43"/>
      <c r="AD82" s="43"/>
      <c r="AE82" s="43"/>
      <c r="AF82" s="43"/>
    </row>
    <row r="83" spans="1:32" ht="15">
      <c r="A83" s="105"/>
      <c r="B83" s="72"/>
      <c r="C83" s="18"/>
      <c r="D83" s="18"/>
      <c r="E83" s="18"/>
      <c r="F83" s="22"/>
      <c r="G83" s="185"/>
      <c r="H83" s="185"/>
      <c r="I83" s="94"/>
      <c r="J83" s="94"/>
      <c r="K83" s="43"/>
      <c r="L83" s="94"/>
      <c r="M83" s="106"/>
      <c r="N83" s="62"/>
      <c r="O83" s="52"/>
      <c r="P83" s="102"/>
      <c r="Q83" s="43"/>
      <c r="R83" s="43"/>
      <c r="S83" s="43"/>
      <c r="T83" s="43"/>
      <c r="U83" s="43"/>
      <c r="V83" s="43"/>
      <c r="W83" s="43"/>
      <c r="X83" s="43"/>
      <c r="Y83" s="43"/>
      <c r="Z83" s="43"/>
      <c r="AA83" s="43"/>
      <c r="AB83" s="43"/>
      <c r="AC83" s="43"/>
      <c r="AD83" s="43"/>
      <c r="AE83" s="43"/>
      <c r="AF83" s="43"/>
    </row>
    <row r="84" spans="1:32" ht="15">
      <c r="A84" s="105"/>
      <c r="B84" s="72"/>
      <c r="C84" s="18"/>
      <c r="D84" s="18"/>
      <c r="E84" s="18"/>
      <c r="F84" s="22"/>
      <c r="G84" s="185"/>
      <c r="H84" s="185"/>
      <c r="I84" s="94"/>
      <c r="J84" s="94"/>
      <c r="K84" s="43"/>
      <c r="L84" s="94"/>
      <c r="M84" s="68"/>
      <c r="N84" s="62"/>
      <c r="O84" s="52"/>
      <c r="P84" s="102"/>
      <c r="Q84" s="43"/>
      <c r="R84" s="43"/>
      <c r="S84" s="43"/>
      <c r="T84" s="43"/>
      <c r="U84" s="43"/>
      <c r="V84" s="43"/>
      <c r="W84" s="43"/>
      <c r="X84" s="43"/>
      <c r="Y84" s="43"/>
      <c r="Z84" s="43"/>
      <c r="AA84" s="43"/>
      <c r="AB84" s="43"/>
      <c r="AC84" s="43"/>
      <c r="AD84" s="43"/>
      <c r="AE84" s="43"/>
      <c r="AF84" s="43"/>
    </row>
    <row r="85" spans="1:32">
      <c r="A85" s="105"/>
      <c r="B85" s="65"/>
      <c r="C85" s="18"/>
      <c r="D85" s="18"/>
      <c r="E85" s="18"/>
      <c r="F85" s="22"/>
      <c r="G85" s="185"/>
      <c r="H85" s="185"/>
      <c r="I85" s="73"/>
      <c r="J85" s="73"/>
      <c r="K85" s="97"/>
      <c r="L85" s="73"/>
      <c r="M85" s="106"/>
      <c r="N85" s="62"/>
      <c r="O85" s="52"/>
      <c r="P85" s="102"/>
      <c r="Q85" s="43"/>
      <c r="R85" s="43"/>
      <c r="S85" s="43"/>
      <c r="T85" s="43"/>
      <c r="U85" s="43"/>
      <c r="V85" s="43"/>
      <c r="W85" s="43"/>
      <c r="X85" s="43"/>
      <c r="Y85" s="43"/>
      <c r="Z85" s="43"/>
      <c r="AA85" s="43"/>
      <c r="AB85" s="43"/>
      <c r="AC85" s="43"/>
      <c r="AD85" s="43"/>
      <c r="AE85" s="43"/>
      <c r="AF85" s="43"/>
    </row>
    <row r="86" spans="1:32" ht="15">
      <c r="A86" s="105"/>
      <c r="B86" s="72"/>
      <c r="C86" s="18"/>
      <c r="D86" s="18"/>
      <c r="E86" s="18"/>
      <c r="F86" s="22"/>
      <c r="G86" s="185"/>
      <c r="H86" s="185"/>
      <c r="I86" s="94"/>
      <c r="J86" s="94"/>
      <c r="K86" s="107"/>
      <c r="L86" s="94"/>
      <c r="M86" s="106"/>
      <c r="N86" s="62"/>
      <c r="O86" s="52"/>
      <c r="P86" s="102"/>
      <c r="Q86" s="43"/>
      <c r="R86" s="43"/>
      <c r="S86" s="43"/>
      <c r="T86" s="43"/>
      <c r="U86" s="43"/>
      <c r="V86" s="43"/>
      <c r="W86" s="43"/>
      <c r="X86" s="43"/>
      <c r="Y86" s="43"/>
      <c r="Z86" s="43"/>
      <c r="AA86" s="43"/>
      <c r="AB86" s="43"/>
      <c r="AC86" s="43"/>
      <c r="AD86" s="43"/>
      <c r="AE86" s="43"/>
      <c r="AF86" s="43"/>
    </row>
    <row r="87" spans="1:32">
      <c r="A87" s="105"/>
      <c r="B87" s="72"/>
      <c r="C87" s="18"/>
      <c r="D87" s="18"/>
      <c r="E87" s="18"/>
      <c r="F87" s="22"/>
      <c r="G87" s="185"/>
      <c r="H87" s="185"/>
      <c r="I87" s="73"/>
      <c r="J87" s="73"/>
      <c r="K87" s="97"/>
      <c r="L87" s="94"/>
      <c r="M87" s="68"/>
      <c r="N87" s="62"/>
      <c r="O87" s="52"/>
      <c r="P87" s="102"/>
      <c r="Q87" s="43"/>
      <c r="R87" s="43"/>
      <c r="S87" s="43"/>
      <c r="T87" s="43"/>
      <c r="U87" s="43"/>
      <c r="V87" s="43"/>
      <c r="W87" s="43"/>
      <c r="X87" s="43"/>
      <c r="Y87" s="43"/>
      <c r="Z87" s="43"/>
      <c r="AA87" s="43"/>
      <c r="AB87" s="43"/>
      <c r="AC87" s="43"/>
      <c r="AD87" s="43"/>
      <c r="AE87" s="43"/>
      <c r="AF87" s="43"/>
    </row>
    <row r="88" spans="1:32" ht="15">
      <c r="A88" s="73"/>
      <c r="B88" s="80"/>
      <c r="C88" s="73"/>
      <c r="D88" s="73"/>
      <c r="E88" s="73"/>
      <c r="F88" s="52"/>
      <c r="G88" s="216"/>
      <c r="H88" s="216"/>
      <c r="I88" s="108"/>
      <c r="J88" s="109"/>
      <c r="K88" s="110"/>
      <c r="L88" s="94"/>
      <c r="M88" s="88"/>
      <c r="N88" s="111"/>
      <c r="O88" s="43"/>
      <c r="P88" s="52"/>
      <c r="Q88" s="1071"/>
      <c r="R88" s="1032"/>
      <c r="S88" s="1032"/>
      <c r="T88" s="73"/>
      <c r="U88" s="43"/>
      <c r="V88" s="43"/>
      <c r="W88" s="43"/>
      <c r="X88" s="43"/>
      <c r="Y88" s="43"/>
      <c r="Z88" s="43"/>
      <c r="AA88" s="43"/>
      <c r="AB88" s="43"/>
      <c r="AC88" s="43"/>
      <c r="AD88" s="43"/>
      <c r="AE88" s="43"/>
      <c r="AF88" s="43"/>
    </row>
    <row r="89" spans="1:32" ht="42" customHeight="1">
      <c r="A89" s="53"/>
      <c r="B89" s="18"/>
      <c r="C89" s="18"/>
      <c r="D89" s="18"/>
      <c r="E89" s="18"/>
      <c r="F89" s="22"/>
      <c r="G89" s="185"/>
      <c r="H89" s="185"/>
      <c r="I89" s="22"/>
      <c r="J89" s="22"/>
      <c r="K89" s="94"/>
      <c r="L89" s="94"/>
      <c r="M89" s="112"/>
      <c r="N89" s="113"/>
      <c r="O89" s="94"/>
      <c r="P89" s="43"/>
      <c r="Q89" s="43"/>
      <c r="R89" s="43"/>
      <c r="S89" s="43"/>
      <c r="T89" s="43"/>
      <c r="U89" s="43"/>
      <c r="V89" s="43"/>
      <c r="W89" s="43"/>
      <c r="X89" s="43"/>
      <c r="Y89" s="43"/>
      <c r="Z89" s="43"/>
      <c r="AA89" s="43"/>
      <c r="AB89" s="43"/>
      <c r="AC89" s="43"/>
      <c r="AD89" s="43"/>
      <c r="AE89" s="43"/>
      <c r="AF89" s="43"/>
    </row>
    <row r="90" spans="1:32" ht="15">
      <c r="A90" s="53"/>
      <c r="B90" s="18"/>
      <c r="C90" s="18"/>
      <c r="D90" s="18"/>
      <c r="E90" s="18"/>
      <c r="F90" s="22"/>
      <c r="G90" s="185"/>
      <c r="H90" s="185"/>
      <c r="I90" s="22"/>
      <c r="J90" s="22"/>
      <c r="K90" s="94"/>
      <c r="L90" s="94"/>
      <c r="M90" s="112"/>
      <c r="N90" s="113"/>
      <c r="O90" s="73"/>
      <c r="P90" s="43"/>
      <c r="Q90" s="43"/>
      <c r="R90" s="43"/>
      <c r="S90" s="43"/>
      <c r="T90" s="43"/>
      <c r="U90" s="43"/>
      <c r="V90" s="43"/>
      <c r="W90" s="43"/>
      <c r="X90" s="43"/>
      <c r="Y90" s="43"/>
      <c r="Z90" s="43"/>
      <c r="AA90" s="43"/>
      <c r="AB90" s="43"/>
      <c r="AC90" s="43"/>
      <c r="AD90" s="43"/>
      <c r="AE90" s="43"/>
      <c r="AF90" s="43"/>
    </row>
    <row r="91" spans="1:32" ht="15">
      <c r="A91" s="53"/>
      <c r="B91" s="18"/>
      <c r="C91" s="18"/>
      <c r="D91" s="18"/>
      <c r="E91" s="18"/>
      <c r="F91" s="22"/>
      <c r="G91" s="185"/>
      <c r="H91" s="185"/>
      <c r="I91" s="22"/>
      <c r="J91" s="22"/>
      <c r="K91" s="94"/>
      <c r="L91" s="94"/>
      <c r="M91" s="112"/>
      <c r="N91" s="114"/>
      <c r="O91" s="73"/>
      <c r="P91" s="43"/>
      <c r="Q91" s="43"/>
      <c r="R91" s="43"/>
      <c r="S91" s="43"/>
      <c r="T91" s="43"/>
      <c r="U91" s="43"/>
      <c r="V91" s="43"/>
      <c r="W91" s="43"/>
      <c r="X91" s="43"/>
      <c r="Y91" s="43"/>
      <c r="Z91" s="43"/>
      <c r="AA91" s="43"/>
      <c r="AB91" s="43"/>
      <c r="AC91" s="43"/>
      <c r="AD91" s="43"/>
      <c r="AE91" s="43"/>
      <c r="AF91" s="43"/>
    </row>
    <row r="92" spans="1:32" ht="15">
      <c r="A92" s="53"/>
      <c r="B92" s="18"/>
      <c r="C92" s="18"/>
      <c r="D92" s="18"/>
      <c r="E92" s="18"/>
      <c r="F92" s="22"/>
      <c r="G92" s="185"/>
      <c r="H92" s="185"/>
      <c r="I92" s="22"/>
      <c r="J92" s="22"/>
      <c r="K92" s="94"/>
      <c r="L92" s="94"/>
      <c r="M92" s="112"/>
      <c r="N92" s="114"/>
      <c r="O92" s="73"/>
      <c r="P92" s="43"/>
      <c r="Q92" s="43"/>
      <c r="R92" s="43"/>
      <c r="S92" s="43"/>
      <c r="T92" s="43"/>
      <c r="U92" s="43"/>
      <c r="V92" s="43"/>
      <c r="W92" s="43"/>
      <c r="X92" s="43"/>
      <c r="Y92" s="43"/>
      <c r="Z92" s="43"/>
      <c r="AA92" s="43"/>
      <c r="AB92" s="43"/>
      <c r="AC92" s="43"/>
      <c r="AD92" s="43"/>
      <c r="AE92" s="43"/>
      <c r="AF92" s="43"/>
    </row>
    <row r="93" spans="1:32" ht="15">
      <c r="A93" s="53"/>
      <c r="B93" s="18"/>
      <c r="C93" s="18"/>
      <c r="D93" s="18"/>
      <c r="E93" s="18"/>
      <c r="F93" s="22"/>
      <c r="G93" s="185"/>
      <c r="H93" s="185"/>
      <c r="I93" s="22"/>
      <c r="J93" s="22"/>
      <c r="K93" s="94"/>
      <c r="L93" s="94"/>
      <c r="M93" s="112"/>
      <c r="N93" s="114"/>
      <c r="O93" s="73"/>
      <c r="P93" s="43"/>
      <c r="Q93" s="43"/>
      <c r="R93" s="43"/>
      <c r="S93" s="43"/>
      <c r="T93" s="43"/>
      <c r="U93" s="43"/>
      <c r="V93" s="43"/>
      <c r="W93" s="43"/>
      <c r="X93" s="43"/>
      <c r="Y93" s="43"/>
      <c r="Z93" s="43"/>
      <c r="AA93" s="43"/>
      <c r="AB93" s="43"/>
      <c r="AC93" s="43"/>
      <c r="AD93" s="43"/>
      <c r="AE93" s="43"/>
      <c r="AF93" s="43"/>
    </row>
    <row r="94" spans="1:32" ht="15">
      <c r="A94" s="53"/>
      <c r="B94" s="18"/>
      <c r="C94" s="18"/>
      <c r="D94" s="18"/>
      <c r="E94" s="18"/>
      <c r="F94" s="22"/>
      <c r="G94" s="185"/>
      <c r="H94" s="185"/>
      <c r="I94" s="22"/>
      <c r="J94" s="22"/>
      <c r="K94" s="94"/>
      <c r="L94" s="94"/>
      <c r="M94" s="112"/>
      <c r="N94" s="114"/>
      <c r="O94" s="73"/>
      <c r="P94" s="43"/>
      <c r="Q94" s="43"/>
      <c r="R94" s="43"/>
      <c r="S94" s="43"/>
      <c r="T94" s="43"/>
      <c r="U94" s="43"/>
      <c r="V94" s="43"/>
      <c r="W94" s="43"/>
      <c r="X94" s="43"/>
      <c r="Y94" s="43"/>
      <c r="Z94" s="43"/>
      <c r="AA94" s="43"/>
      <c r="AB94" s="43"/>
      <c r="AC94" s="43"/>
      <c r="AD94" s="43"/>
      <c r="AE94" s="43"/>
      <c r="AF94" s="43"/>
    </row>
    <row r="95" spans="1:32" ht="15">
      <c r="A95" s="53"/>
      <c r="B95" s="18"/>
      <c r="C95" s="18"/>
      <c r="D95" s="18"/>
      <c r="E95" s="18"/>
      <c r="F95" s="22"/>
      <c r="G95" s="185"/>
      <c r="H95" s="185"/>
      <c r="I95" s="22"/>
      <c r="J95" s="22"/>
      <c r="K95" s="94"/>
      <c r="L95" s="94"/>
      <c r="M95" s="112"/>
      <c r="N95" s="114"/>
      <c r="O95" s="73"/>
      <c r="P95" s="43"/>
      <c r="Q95" s="43"/>
      <c r="R95" s="43"/>
      <c r="S95" s="43"/>
      <c r="T95" s="43"/>
      <c r="U95" s="43"/>
      <c r="V95" s="43"/>
      <c r="W95" s="43"/>
      <c r="X95" s="43"/>
      <c r="Y95" s="43"/>
      <c r="Z95" s="43"/>
      <c r="AA95" s="43"/>
      <c r="AB95" s="43"/>
      <c r="AC95" s="43"/>
      <c r="AD95" s="43"/>
      <c r="AE95" s="43"/>
      <c r="AF95" s="43"/>
    </row>
    <row r="96" spans="1:32" ht="15">
      <c r="A96" s="53"/>
      <c r="B96" s="31"/>
      <c r="C96" s="18"/>
      <c r="D96" s="18"/>
      <c r="E96" s="18"/>
      <c r="F96" s="21"/>
      <c r="G96" s="185"/>
      <c r="H96" s="185"/>
      <c r="I96" s="22"/>
      <c r="J96" s="22"/>
      <c r="K96" s="43"/>
      <c r="L96" s="94"/>
      <c r="M96" s="88"/>
      <c r="N96" s="115"/>
      <c r="O96" s="52"/>
      <c r="P96" s="43"/>
      <c r="Q96" s="43"/>
      <c r="R96" s="43"/>
      <c r="S96" s="43"/>
      <c r="T96" s="43"/>
      <c r="U96" s="43"/>
      <c r="V96" s="43"/>
      <c r="W96" s="43"/>
      <c r="X96" s="43"/>
      <c r="Y96" s="43"/>
      <c r="Z96" s="43"/>
      <c r="AA96" s="43"/>
      <c r="AB96" s="43"/>
      <c r="AC96" s="43"/>
      <c r="AD96" s="43"/>
      <c r="AE96" s="43"/>
      <c r="AF96" s="43"/>
    </row>
    <row r="97" spans="1:32" ht="15">
      <c r="A97" s="53"/>
      <c r="B97" s="31"/>
      <c r="C97" s="18"/>
      <c r="D97" s="18"/>
      <c r="E97" s="18"/>
      <c r="F97" s="29"/>
      <c r="G97" s="185"/>
      <c r="H97" s="185"/>
      <c r="I97" s="35"/>
      <c r="J97" s="22"/>
      <c r="K97" s="94"/>
      <c r="L97" s="94"/>
      <c r="M97" s="88"/>
      <c r="N97" s="43"/>
      <c r="O97" s="52"/>
      <c r="P97" s="43"/>
      <c r="Q97" s="43"/>
      <c r="R97" s="43"/>
      <c r="S97" s="43"/>
      <c r="T97" s="43"/>
      <c r="U97" s="43"/>
      <c r="V97" s="43"/>
      <c r="W97" s="43"/>
      <c r="X97" s="43"/>
      <c r="Y97" s="43"/>
      <c r="Z97" s="43"/>
      <c r="AA97" s="43"/>
      <c r="AB97" s="43"/>
      <c r="AC97" s="43"/>
      <c r="AD97" s="43"/>
      <c r="AE97" s="43"/>
      <c r="AF97" s="43"/>
    </row>
    <row r="98" spans="1:32" ht="15">
      <c r="A98" s="55"/>
      <c r="B98" s="80"/>
      <c r="C98" s="72"/>
      <c r="D98" s="72"/>
      <c r="E98" s="72"/>
      <c r="F98" s="17"/>
      <c r="G98" s="217"/>
      <c r="H98" s="217"/>
      <c r="I98" s="94"/>
      <c r="J98" s="94"/>
      <c r="K98" s="94"/>
      <c r="L98" s="94"/>
      <c r="M98" s="88"/>
      <c r="N98" s="43"/>
      <c r="O98" s="52"/>
      <c r="P98" s="43"/>
      <c r="Q98" s="43"/>
      <c r="R98" s="43"/>
      <c r="S98" s="43"/>
      <c r="T98" s="43"/>
      <c r="U98" s="43"/>
      <c r="V98" s="43"/>
      <c r="W98" s="43"/>
      <c r="X98" s="43"/>
      <c r="Y98" s="43"/>
      <c r="Z98" s="43"/>
      <c r="AA98" s="43"/>
      <c r="AB98" s="43"/>
      <c r="AC98" s="43"/>
      <c r="AD98" s="43"/>
      <c r="AE98" s="43"/>
      <c r="AF98" s="43"/>
    </row>
    <row r="99" spans="1:32" ht="15">
      <c r="A99" s="55"/>
      <c r="B99" s="52"/>
      <c r="C99" s="72"/>
      <c r="D99" s="72"/>
      <c r="E99" s="72"/>
      <c r="F99" s="17"/>
      <c r="G99" s="217"/>
      <c r="H99" s="217"/>
      <c r="I99" s="94"/>
      <c r="J99" s="94"/>
      <c r="K99" s="94"/>
      <c r="L99" s="94"/>
      <c r="M99" s="88"/>
      <c r="N99" s="43"/>
      <c r="O99" s="52"/>
      <c r="P99" s="43"/>
      <c r="Q99" s="52"/>
      <c r="R99" s="43"/>
      <c r="S99" s="43"/>
      <c r="T99" s="43"/>
      <c r="U99" s="43"/>
      <c r="V99" s="43"/>
      <c r="W99" s="43"/>
      <c r="X99" s="43"/>
      <c r="Y99" s="43"/>
      <c r="Z99" s="43"/>
      <c r="AA99" s="43"/>
      <c r="AB99" s="43"/>
      <c r="AC99" s="43"/>
      <c r="AD99" s="43"/>
      <c r="AE99" s="43"/>
      <c r="AF99" s="43"/>
    </row>
    <row r="100" spans="1:32" ht="15">
      <c r="A100" s="55"/>
      <c r="B100" s="52"/>
      <c r="C100" s="72"/>
      <c r="D100" s="72"/>
      <c r="E100" s="72"/>
      <c r="F100" s="17"/>
      <c r="G100" s="217"/>
      <c r="H100" s="217"/>
      <c r="I100" s="94"/>
      <c r="J100" s="94"/>
      <c r="K100" s="94"/>
      <c r="L100" s="94"/>
      <c r="M100" s="88"/>
      <c r="N100" s="43"/>
      <c r="O100" s="52"/>
      <c r="P100" s="43"/>
      <c r="Q100" s="52"/>
      <c r="R100" s="52"/>
      <c r="S100" s="43"/>
      <c r="T100" s="43"/>
      <c r="U100" s="43"/>
      <c r="V100" s="43"/>
      <c r="W100" s="43"/>
      <c r="X100" s="43"/>
      <c r="Y100" s="43"/>
      <c r="Z100" s="43"/>
      <c r="AA100" s="43"/>
      <c r="AB100" s="43"/>
      <c r="AC100" s="43"/>
      <c r="AD100" s="43"/>
      <c r="AE100" s="43"/>
      <c r="AF100" s="43"/>
    </row>
    <row r="101" spans="1:32" ht="15">
      <c r="A101" s="55"/>
      <c r="B101" s="52"/>
      <c r="C101" s="72"/>
      <c r="D101" s="72"/>
      <c r="E101" s="72"/>
      <c r="F101" s="17"/>
      <c r="G101" s="217"/>
      <c r="H101" s="217"/>
      <c r="I101" s="94"/>
      <c r="J101" s="94"/>
      <c r="K101" s="94"/>
      <c r="L101" s="94"/>
      <c r="M101" s="88"/>
      <c r="N101" s="43"/>
      <c r="O101" s="52"/>
      <c r="P101" s="43"/>
      <c r="Q101" s="43"/>
      <c r="R101" s="43"/>
      <c r="S101" s="43"/>
      <c r="T101" s="43"/>
      <c r="U101" s="43"/>
      <c r="V101" s="43"/>
      <c r="W101" s="43"/>
      <c r="X101" s="43"/>
      <c r="Y101" s="43"/>
      <c r="Z101" s="43"/>
      <c r="AA101" s="43"/>
      <c r="AB101" s="43"/>
      <c r="AC101" s="43"/>
      <c r="AD101" s="43"/>
      <c r="AE101" s="43"/>
      <c r="AF101" s="43"/>
    </row>
    <row r="102" spans="1:32" ht="15">
      <c r="A102" s="55"/>
      <c r="B102" s="52"/>
      <c r="C102" s="72"/>
      <c r="D102" s="72"/>
      <c r="E102" s="72"/>
      <c r="F102" s="17"/>
      <c r="G102" s="217"/>
      <c r="H102" s="217"/>
      <c r="I102" s="94"/>
      <c r="J102" s="94"/>
      <c r="K102" s="94"/>
      <c r="L102" s="94"/>
      <c r="M102" s="88"/>
      <c r="N102" s="43"/>
      <c r="O102" s="52"/>
      <c r="P102" s="43"/>
      <c r="Q102" s="43"/>
      <c r="R102" s="43"/>
      <c r="S102" s="43"/>
      <c r="T102" s="43"/>
      <c r="U102" s="43"/>
      <c r="V102" s="43"/>
      <c r="W102" s="43"/>
      <c r="X102" s="43"/>
      <c r="Y102" s="43"/>
      <c r="Z102" s="43"/>
      <c r="AA102" s="43"/>
      <c r="AB102" s="43"/>
      <c r="AC102" s="43"/>
      <c r="AD102" s="43"/>
      <c r="AE102" s="43"/>
      <c r="AF102" s="43"/>
    </row>
    <row r="103" spans="1:32" ht="15">
      <c r="A103" s="55"/>
      <c r="B103" s="52"/>
      <c r="C103" s="72"/>
      <c r="D103" s="72"/>
      <c r="E103" s="72"/>
      <c r="F103" s="55"/>
      <c r="G103" s="217"/>
      <c r="H103" s="217"/>
      <c r="I103" s="94"/>
      <c r="J103" s="94"/>
      <c r="K103" s="94"/>
      <c r="L103" s="94"/>
      <c r="M103" s="88"/>
      <c r="N103" s="43"/>
      <c r="O103" s="52"/>
      <c r="P103" s="43"/>
      <c r="Q103" s="43"/>
      <c r="R103" s="43"/>
      <c r="S103" s="43"/>
      <c r="T103" s="43"/>
      <c r="U103" s="43"/>
      <c r="V103" s="43"/>
      <c r="W103" s="43"/>
      <c r="X103" s="43"/>
      <c r="Y103" s="43"/>
      <c r="Z103" s="43"/>
      <c r="AA103" s="43"/>
      <c r="AB103" s="43"/>
      <c r="AC103" s="43"/>
      <c r="AD103" s="43"/>
      <c r="AE103" s="43"/>
      <c r="AF103" s="43"/>
    </row>
    <row r="104" spans="1:32" ht="15">
      <c r="A104" s="55"/>
      <c r="B104" s="52"/>
      <c r="C104" s="72"/>
      <c r="D104" s="72"/>
      <c r="E104" s="72"/>
      <c r="F104" s="55"/>
      <c r="G104" s="217"/>
      <c r="H104" s="217"/>
      <c r="I104" s="94"/>
      <c r="J104" s="94"/>
      <c r="K104" s="94"/>
      <c r="L104" s="94"/>
      <c r="M104" s="88"/>
      <c r="N104" s="43"/>
      <c r="O104" s="52"/>
      <c r="P104" s="43"/>
      <c r="Q104" s="43"/>
      <c r="R104" s="43"/>
      <c r="S104" s="43"/>
      <c r="T104" s="43"/>
      <c r="U104" s="43"/>
      <c r="V104" s="43"/>
      <c r="W104" s="43"/>
      <c r="X104" s="43"/>
      <c r="Y104" s="43"/>
      <c r="Z104" s="43"/>
      <c r="AA104" s="43"/>
      <c r="AB104" s="43"/>
      <c r="AC104" s="43"/>
      <c r="AD104" s="43"/>
      <c r="AE104" s="43"/>
      <c r="AF104" s="43"/>
    </row>
    <row r="105" spans="1:32" ht="15">
      <c r="A105" s="55"/>
      <c r="B105" s="52"/>
      <c r="C105" s="72"/>
      <c r="D105" s="72"/>
      <c r="E105" s="72"/>
      <c r="F105" s="55"/>
      <c r="G105" s="217"/>
      <c r="H105" s="217"/>
      <c r="I105" s="94"/>
      <c r="J105" s="94"/>
      <c r="K105" s="94"/>
      <c r="L105" s="94"/>
      <c r="M105" s="88"/>
      <c r="N105" s="43"/>
      <c r="O105" s="52"/>
      <c r="P105" s="43"/>
      <c r="Q105" s="43"/>
      <c r="R105" s="43"/>
      <c r="S105" s="43"/>
      <c r="T105" s="43"/>
      <c r="U105" s="43"/>
      <c r="V105" s="43"/>
      <c r="W105" s="43"/>
      <c r="X105" s="43"/>
      <c r="Y105" s="43"/>
      <c r="Z105" s="43"/>
      <c r="AA105" s="43"/>
      <c r="AB105" s="43"/>
      <c r="AC105" s="43"/>
      <c r="AD105" s="43"/>
      <c r="AE105" s="43"/>
      <c r="AF105" s="43"/>
    </row>
    <row r="106" spans="1:32" ht="15">
      <c r="A106" s="55"/>
      <c r="B106" s="80"/>
      <c r="C106" s="72"/>
      <c r="D106" s="72"/>
      <c r="E106" s="72"/>
      <c r="F106" s="17"/>
      <c r="G106" s="217"/>
      <c r="H106" s="217"/>
      <c r="I106" s="94"/>
      <c r="J106" s="94"/>
      <c r="K106" s="94"/>
      <c r="L106" s="94"/>
      <c r="M106" s="116"/>
      <c r="N106" s="80"/>
      <c r="O106" s="80"/>
      <c r="P106" s="43"/>
      <c r="Q106" s="43"/>
      <c r="R106" s="43"/>
      <c r="S106" s="43"/>
      <c r="T106" s="43"/>
      <c r="U106" s="43"/>
      <c r="V106" s="43"/>
      <c r="W106" s="43"/>
      <c r="X106" s="43"/>
      <c r="Y106" s="43"/>
      <c r="Z106" s="43"/>
      <c r="AA106" s="43"/>
      <c r="AB106" s="43"/>
      <c r="AC106" s="43"/>
      <c r="AD106" s="43"/>
      <c r="AE106" s="43"/>
      <c r="AF106" s="43"/>
    </row>
    <row r="107" spans="1:32" ht="15">
      <c r="A107" s="55"/>
      <c r="B107" s="80"/>
      <c r="C107" s="80"/>
      <c r="D107" s="80"/>
      <c r="E107" s="80"/>
      <c r="F107" s="73"/>
      <c r="G107" s="218"/>
      <c r="H107" s="218"/>
      <c r="I107" s="73"/>
      <c r="J107" s="73"/>
      <c r="K107" s="80"/>
      <c r="L107" s="73"/>
      <c r="M107" s="116"/>
      <c r="N107" s="80"/>
      <c r="O107" s="101"/>
      <c r="P107" s="52"/>
      <c r="Q107" s="43"/>
      <c r="R107" s="43"/>
      <c r="S107" s="43"/>
      <c r="T107" s="43"/>
      <c r="U107" s="43"/>
      <c r="V107" s="43"/>
      <c r="W107" s="43"/>
      <c r="X107" s="43"/>
      <c r="Y107" s="43"/>
      <c r="Z107" s="43"/>
      <c r="AA107" s="43"/>
      <c r="AB107" s="43"/>
      <c r="AC107" s="43"/>
      <c r="AD107" s="43"/>
      <c r="AE107" s="43"/>
      <c r="AF107" s="43"/>
    </row>
    <row r="108" spans="1:32" ht="15">
      <c r="A108" s="43"/>
      <c r="B108" s="43"/>
      <c r="C108" s="43"/>
      <c r="D108" s="43"/>
      <c r="E108" s="43"/>
      <c r="F108" s="43"/>
      <c r="G108" s="203"/>
      <c r="H108" s="203"/>
      <c r="I108" s="43"/>
      <c r="J108" s="43"/>
      <c r="K108" s="43"/>
      <c r="L108" s="43"/>
      <c r="M108" s="44"/>
      <c r="N108" s="43"/>
      <c r="O108" s="43"/>
      <c r="P108" s="43"/>
      <c r="Q108" s="43"/>
      <c r="R108" s="43"/>
      <c r="S108" s="43"/>
      <c r="T108" s="43"/>
      <c r="U108" s="43"/>
      <c r="V108" s="43"/>
      <c r="W108" s="43"/>
      <c r="X108" s="43"/>
      <c r="Y108" s="43"/>
      <c r="Z108" s="43"/>
      <c r="AA108" s="43"/>
      <c r="AB108" s="43"/>
      <c r="AC108" s="43"/>
      <c r="AD108" s="43"/>
      <c r="AE108" s="43"/>
      <c r="AF108" s="43"/>
    </row>
    <row r="109" spans="1:32" ht="15">
      <c r="A109" s="43"/>
      <c r="B109" s="101"/>
      <c r="C109" s="43"/>
      <c r="D109" s="43"/>
      <c r="E109" s="43"/>
      <c r="F109" s="43"/>
      <c r="G109" s="203"/>
      <c r="H109" s="203"/>
      <c r="I109" s="43"/>
      <c r="J109" s="43"/>
      <c r="K109" s="43"/>
      <c r="L109" s="43"/>
      <c r="M109" s="44"/>
      <c r="N109" s="43"/>
      <c r="O109" s="43"/>
      <c r="P109" s="43"/>
      <c r="Q109" s="43"/>
      <c r="R109" s="43"/>
      <c r="S109" s="43"/>
      <c r="T109" s="43"/>
      <c r="U109" s="43"/>
      <c r="V109" s="43"/>
      <c r="W109" s="43"/>
      <c r="X109" s="43"/>
      <c r="Y109" s="43"/>
      <c r="Z109" s="43"/>
      <c r="AA109" s="43"/>
      <c r="AB109" s="43"/>
      <c r="AC109" s="43"/>
      <c r="AD109" s="43"/>
      <c r="AE109" s="43"/>
      <c r="AF109" s="43"/>
    </row>
    <row r="110" spans="1:32" ht="15">
      <c r="A110" s="43"/>
      <c r="B110" s="43"/>
      <c r="C110" s="43"/>
      <c r="D110" s="43"/>
      <c r="E110" s="43"/>
      <c r="F110" s="43"/>
      <c r="G110" s="203"/>
      <c r="H110" s="203"/>
      <c r="I110" s="43"/>
      <c r="J110" s="43"/>
      <c r="K110" s="43"/>
      <c r="L110" s="43"/>
      <c r="M110" s="44"/>
      <c r="N110" s="43"/>
      <c r="O110" s="43"/>
      <c r="P110" s="43"/>
      <c r="Q110" s="43"/>
      <c r="R110" s="43"/>
      <c r="S110" s="43"/>
      <c r="T110" s="43"/>
      <c r="U110" s="43"/>
      <c r="V110" s="43"/>
      <c r="W110" s="43"/>
      <c r="X110" s="43"/>
      <c r="Y110" s="43"/>
      <c r="Z110" s="43"/>
      <c r="AA110" s="43"/>
      <c r="AB110" s="43"/>
      <c r="AC110" s="43"/>
      <c r="AD110" s="43"/>
      <c r="AE110" s="43"/>
      <c r="AF110" s="43"/>
    </row>
    <row r="111" spans="1:32" ht="23.25">
      <c r="A111" s="117"/>
      <c r="B111" s="26"/>
      <c r="C111" s="26"/>
      <c r="D111" s="26"/>
      <c r="E111" s="26"/>
      <c r="F111" s="26"/>
      <c r="G111" s="219"/>
      <c r="H111" s="219"/>
      <c r="I111" s="26"/>
      <c r="J111" s="26"/>
      <c r="K111" s="26"/>
      <c r="L111" s="43"/>
      <c r="M111" s="44"/>
      <c r="N111" s="43"/>
      <c r="O111" s="43"/>
      <c r="P111" s="43"/>
      <c r="Q111" s="43"/>
      <c r="R111" s="43"/>
      <c r="S111" s="43"/>
      <c r="T111" s="43"/>
      <c r="U111" s="43"/>
      <c r="V111" s="43"/>
      <c r="W111" s="43"/>
      <c r="X111" s="43"/>
      <c r="Y111" s="43"/>
      <c r="Z111" s="43"/>
      <c r="AA111" s="43"/>
      <c r="AB111" s="43"/>
      <c r="AC111" s="43"/>
      <c r="AD111" s="43"/>
      <c r="AE111" s="43"/>
      <c r="AF111" s="43"/>
    </row>
    <row r="112" spans="1:32" ht="23.25">
      <c r="A112" s="118"/>
      <c r="B112" s="119"/>
      <c r="C112" s="119"/>
      <c r="D112" s="119"/>
      <c r="E112" s="119"/>
      <c r="F112" s="119"/>
      <c r="G112" s="220"/>
      <c r="H112" s="220"/>
      <c r="I112" s="119"/>
      <c r="J112" s="119"/>
      <c r="K112" s="119"/>
      <c r="L112" s="119"/>
      <c r="M112" s="120"/>
      <c r="N112" s="119"/>
      <c r="O112" s="119"/>
      <c r="P112" s="119"/>
      <c r="Q112" s="119"/>
      <c r="R112" s="119"/>
      <c r="S112" s="119"/>
      <c r="T112" s="119"/>
      <c r="U112" s="119"/>
      <c r="V112" s="119"/>
      <c r="W112" s="119"/>
      <c r="X112" s="119"/>
      <c r="Y112" s="119"/>
      <c r="Z112" s="119"/>
      <c r="AA112" s="119"/>
      <c r="AB112" s="119"/>
      <c r="AC112" s="119"/>
      <c r="AD112" s="119"/>
      <c r="AE112" s="119"/>
      <c r="AF112" s="119"/>
    </row>
    <row r="113" spans="1:32" ht="15">
      <c r="A113" s="94"/>
      <c r="B113" s="43"/>
      <c r="C113" s="43"/>
      <c r="D113" s="43"/>
      <c r="E113" s="43"/>
      <c r="F113" s="43"/>
      <c r="G113" s="203"/>
      <c r="H113" s="203"/>
      <c r="I113" s="43"/>
      <c r="J113" s="43"/>
      <c r="K113" s="43"/>
      <c r="L113" s="43"/>
      <c r="M113" s="44"/>
      <c r="N113" s="43"/>
      <c r="O113" s="43"/>
      <c r="P113" s="43"/>
      <c r="Q113" s="43"/>
      <c r="R113" s="43"/>
      <c r="S113" s="43"/>
      <c r="T113" s="43"/>
      <c r="U113" s="43"/>
      <c r="V113" s="43"/>
      <c r="W113" s="43"/>
      <c r="X113" s="43"/>
      <c r="Y113" s="43"/>
      <c r="Z113" s="43"/>
      <c r="AA113" s="43"/>
      <c r="AB113" s="43"/>
      <c r="AC113" s="43"/>
      <c r="AD113" s="43"/>
      <c r="AE113" s="43"/>
      <c r="AF113" s="43"/>
    </row>
    <row r="114" spans="1:32" ht="15">
      <c r="A114" s="94"/>
      <c r="B114" s="73"/>
      <c r="C114" s="94"/>
      <c r="D114" s="94"/>
      <c r="E114" s="94"/>
      <c r="F114" s="73"/>
      <c r="G114" s="220"/>
      <c r="H114" s="220"/>
      <c r="I114" s="73"/>
      <c r="J114" s="73"/>
      <c r="K114" s="73"/>
      <c r="L114" s="73"/>
      <c r="M114" s="116"/>
      <c r="N114" s="73"/>
      <c r="O114" s="94"/>
      <c r="P114" s="1071"/>
      <c r="Q114" s="1032"/>
      <c r="R114" s="43"/>
      <c r="S114" s="43"/>
      <c r="T114" s="43"/>
      <c r="U114" s="43"/>
      <c r="V114" s="43"/>
      <c r="W114" s="43"/>
      <c r="X114" s="43"/>
      <c r="Y114" s="43"/>
      <c r="Z114" s="43"/>
      <c r="AA114" s="43"/>
      <c r="AB114" s="43"/>
      <c r="AC114" s="43"/>
      <c r="AD114" s="43"/>
      <c r="AE114" s="43"/>
      <c r="AF114" s="43"/>
    </row>
    <row r="115" spans="1:32" ht="15">
      <c r="A115" s="91"/>
      <c r="B115" s="101"/>
      <c r="C115" s="101"/>
      <c r="D115" s="101"/>
      <c r="E115" s="101"/>
      <c r="F115" s="93"/>
      <c r="G115" s="221"/>
      <c r="H115" s="221"/>
      <c r="I115" s="94"/>
      <c r="J115" s="94"/>
      <c r="K115" s="101"/>
      <c r="L115" s="94"/>
      <c r="M115" s="116"/>
      <c r="N115" s="121"/>
      <c r="O115" s="80"/>
      <c r="P115" s="1032"/>
      <c r="Q115" s="1032"/>
      <c r="R115" s="101"/>
      <c r="S115" s="101"/>
      <c r="T115" s="101"/>
      <c r="U115" s="101"/>
      <c r="V115" s="101"/>
      <c r="W115" s="101"/>
      <c r="X115" s="101"/>
      <c r="Y115" s="101"/>
      <c r="Z115" s="101"/>
      <c r="AA115" s="101"/>
      <c r="AB115" s="101"/>
      <c r="AC115" s="101"/>
      <c r="AD115" s="101"/>
      <c r="AE115" s="101"/>
      <c r="AF115" s="101"/>
    </row>
    <row r="116" spans="1:32" ht="15">
      <c r="A116" s="43"/>
      <c r="B116" s="43"/>
      <c r="C116" s="43"/>
      <c r="D116" s="43"/>
      <c r="E116" s="43"/>
      <c r="F116" s="43"/>
      <c r="G116" s="203"/>
      <c r="H116" s="203"/>
      <c r="I116" s="43"/>
      <c r="J116" s="43"/>
      <c r="K116" s="43"/>
      <c r="L116" s="43"/>
      <c r="M116" s="44"/>
      <c r="N116" s="43"/>
      <c r="O116" s="43"/>
      <c r="P116" s="43"/>
      <c r="Q116" s="43"/>
      <c r="R116" s="43"/>
      <c r="S116" s="43"/>
      <c r="T116" s="43"/>
      <c r="U116" s="43"/>
      <c r="V116" s="43"/>
      <c r="W116" s="43"/>
      <c r="X116" s="43"/>
      <c r="Y116" s="43"/>
      <c r="Z116" s="43"/>
      <c r="AA116" s="43"/>
      <c r="AB116" s="43"/>
      <c r="AC116" s="43"/>
      <c r="AD116" s="43"/>
      <c r="AE116" s="43"/>
      <c r="AF116" s="43"/>
    </row>
    <row r="117" spans="1:32" ht="34.5" customHeight="1">
      <c r="A117" s="119"/>
      <c r="B117" s="119"/>
      <c r="C117" s="119"/>
      <c r="D117" s="119"/>
      <c r="E117" s="119"/>
      <c r="F117" s="119"/>
      <c r="G117" s="220"/>
      <c r="H117" s="220"/>
      <c r="I117" s="119"/>
      <c r="J117" s="119"/>
      <c r="K117" s="119"/>
      <c r="L117" s="119"/>
      <c r="M117" s="120"/>
      <c r="N117" s="119"/>
      <c r="O117" s="119"/>
      <c r="P117" s="119"/>
      <c r="Q117" s="119"/>
      <c r="R117" s="119"/>
      <c r="S117" s="119"/>
      <c r="T117" s="119"/>
      <c r="U117" s="119"/>
      <c r="V117" s="119"/>
      <c r="W117" s="119"/>
      <c r="X117" s="119"/>
      <c r="Y117" s="119"/>
      <c r="Z117" s="119"/>
      <c r="AA117" s="119"/>
      <c r="AB117" s="119"/>
      <c r="AC117" s="119"/>
      <c r="AD117" s="119"/>
      <c r="AE117" s="119"/>
      <c r="AF117" s="119"/>
    </row>
    <row r="118" spans="1:32" ht="15">
      <c r="A118" s="94"/>
      <c r="B118" s="43"/>
      <c r="C118" s="43"/>
      <c r="D118" s="43"/>
      <c r="E118" s="43"/>
      <c r="F118" s="43"/>
      <c r="G118" s="203"/>
      <c r="H118" s="203"/>
      <c r="I118" s="52"/>
      <c r="J118" s="52"/>
      <c r="K118" s="43"/>
      <c r="L118" s="43"/>
      <c r="M118" s="44"/>
      <c r="N118" s="43"/>
      <c r="O118" s="43"/>
      <c r="P118" s="43"/>
      <c r="Q118" s="43"/>
      <c r="R118" s="43"/>
      <c r="S118" s="43"/>
      <c r="T118" s="43"/>
      <c r="U118" s="43"/>
      <c r="V118" s="43"/>
      <c r="W118" s="43"/>
      <c r="X118" s="43"/>
      <c r="Y118" s="43"/>
      <c r="Z118" s="43"/>
      <c r="AA118" s="43"/>
      <c r="AB118" s="43"/>
      <c r="AC118" s="43"/>
      <c r="AD118" s="43"/>
      <c r="AE118" s="43"/>
      <c r="AF118" s="43"/>
    </row>
    <row r="119" spans="1:32" ht="15">
      <c r="A119" s="43"/>
      <c r="B119" s="52"/>
      <c r="C119" s="43"/>
      <c r="D119" s="43"/>
      <c r="E119" s="43"/>
      <c r="F119" s="43"/>
      <c r="G119" s="203"/>
      <c r="H119" s="203"/>
      <c r="I119" s="122"/>
      <c r="J119" s="122"/>
      <c r="K119" s="73"/>
      <c r="L119" s="43"/>
      <c r="M119" s="44"/>
      <c r="N119" s="43"/>
      <c r="O119" s="43"/>
      <c r="P119" s="43"/>
      <c r="Q119" s="43"/>
      <c r="R119" s="43"/>
      <c r="S119" s="43"/>
      <c r="T119" s="43"/>
      <c r="U119" s="43"/>
      <c r="V119" s="43"/>
      <c r="W119" s="43"/>
      <c r="X119" s="43"/>
      <c r="Y119" s="43"/>
      <c r="Z119" s="43"/>
      <c r="AA119" s="43"/>
      <c r="AB119" s="43"/>
      <c r="AC119" s="43"/>
      <c r="AD119" s="43"/>
      <c r="AE119" s="43"/>
      <c r="AF119" s="43"/>
    </row>
    <row r="120" spans="1:32" ht="15">
      <c r="A120" s="43"/>
      <c r="B120" s="52"/>
      <c r="C120" s="43"/>
      <c r="D120" s="43"/>
      <c r="E120" s="43"/>
      <c r="F120" s="43"/>
      <c r="G120" s="203"/>
      <c r="H120" s="203"/>
      <c r="I120" s="43"/>
      <c r="J120" s="43"/>
      <c r="K120" s="43"/>
      <c r="L120" s="43"/>
      <c r="M120" s="44"/>
      <c r="N120" s="43"/>
      <c r="O120" s="43"/>
      <c r="P120" s="43"/>
      <c r="Q120" s="43"/>
      <c r="R120" s="43"/>
      <c r="S120" s="43"/>
      <c r="T120" s="43"/>
      <c r="U120" s="43"/>
      <c r="V120" s="43"/>
      <c r="W120" s="43"/>
      <c r="X120" s="43"/>
      <c r="Y120" s="43"/>
      <c r="Z120" s="43"/>
      <c r="AA120" s="43"/>
      <c r="AB120" s="43"/>
      <c r="AC120" s="43"/>
      <c r="AD120" s="43"/>
      <c r="AE120" s="43"/>
      <c r="AF120" s="43"/>
    </row>
    <row r="121" spans="1:32" ht="15">
      <c r="A121" s="43"/>
      <c r="B121" s="52"/>
      <c r="C121" s="43"/>
      <c r="D121" s="43"/>
      <c r="E121" s="43"/>
      <c r="F121" s="52"/>
      <c r="G121" s="203"/>
      <c r="H121" s="203"/>
      <c r="I121" s="52"/>
      <c r="J121" s="43"/>
      <c r="K121" s="43"/>
      <c r="L121" s="43"/>
      <c r="M121" s="44"/>
      <c r="N121" s="43"/>
      <c r="O121" s="43"/>
      <c r="P121" s="43"/>
      <c r="Q121" s="43"/>
      <c r="R121" s="43"/>
      <c r="S121" s="43"/>
      <c r="T121" s="43"/>
      <c r="U121" s="43"/>
      <c r="V121" s="43"/>
      <c r="W121" s="43"/>
      <c r="X121" s="43"/>
      <c r="Y121" s="43"/>
      <c r="Z121" s="43"/>
      <c r="AA121" s="43"/>
      <c r="AB121" s="43"/>
      <c r="AC121" s="43"/>
      <c r="AD121" s="43"/>
      <c r="AE121" s="43"/>
      <c r="AF121" s="43"/>
    </row>
    <row r="122" spans="1:32" ht="15">
      <c r="A122" s="43"/>
      <c r="B122" s="52"/>
      <c r="C122" s="52"/>
      <c r="D122" s="52"/>
      <c r="E122" s="52"/>
      <c r="F122" s="43"/>
      <c r="G122" s="222"/>
      <c r="H122" s="222"/>
      <c r="I122" s="43"/>
      <c r="J122" s="43"/>
      <c r="K122" s="43"/>
      <c r="L122" s="43"/>
      <c r="M122" s="44"/>
      <c r="N122" s="43"/>
      <c r="O122" s="43"/>
      <c r="P122" s="43"/>
      <c r="Q122" s="43"/>
      <c r="R122" s="43"/>
      <c r="S122" s="43"/>
      <c r="T122" s="43"/>
      <c r="U122" s="43"/>
      <c r="V122" s="43"/>
      <c r="W122" s="43"/>
      <c r="X122" s="43"/>
      <c r="Y122" s="43"/>
      <c r="Z122" s="43"/>
      <c r="AA122" s="43"/>
      <c r="AB122" s="43"/>
      <c r="AC122" s="43"/>
      <c r="AD122" s="43"/>
      <c r="AE122" s="43"/>
      <c r="AF122" s="43"/>
    </row>
    <row r="123" spans="1:32" ht="14.25" customHeight="1">
      <c r="A123" s="43"/>
      <c r="B123" s="52"/>
      <c r="C123" s="43"/>
      <c r="D123" s="43"/>
      <c r="E123" s="43"/>
      <c r="F123" s="43"/>
      <c r="G123" s="203"/>
      <c r="H123" s="203"/>
      <c r="I123" s="52"/>
      <c r="J123" s="90"/>
      <c r="K123" s="43"/>
      <c r="L123" s="43"/>
      <c r="M123" s="44"/>
      <c r="N123" s="43"/>
      <c r="O123" s="43"/>
      <c r="P123" s="43"/>
      <c r="Q123" s="43"/>
      <c r="R123" s="43"/>
      <c r="S123" s="43"/>
      <c r="T123" s="43"/>
      <c r="U123" s="43"/>
      <c r="V123" s="43"/>
      <c r="W123" s="43"/>
      <c r="X123" s="43"/>
      <c r="Y123" s="43"/>
      <c r="Z123" s="43"/>
      <c r="AA123" s="43"/>
      <c r="AB123" s="43"/>
      <c r="AC123" s="43"/>
      <c r="AD123" s="43"/>
      <c r="AE123" s="43"/>
      <c r="AF123" s="43"/>
    </row>
    <row r="124" spans="1:32" ht="14.25" customHeight="1">
      <c r="A124" s="43"/>
      <c r="B124" s="52"/>
      <c r="C124" s="43"/>
      <c r="D124" s="43"/>
      <c r="E124" s="43"/>
      <c r="F124" s="43"/>
      <c r="G124" s="203"/>
      <c r="H124" s="203"/>
      <c r="I124" s="52"/>
      <c r="J124" s="43"/>
      <c r="K124" s="43"/>
      <c r="L124" s="43"/>
      <c r="M124" s="44"/>
      <c r="N124" s="43"/>
      <c r="O124" s="43"/>
      <c r="P124" s="43"/>
      <c r="Q124" s="43"/>
      <c r="R124" s="43"/>
      <c r="S124" s="43"/>
      <c r="T124" s="43"/>
      <c r="U124" s="43"/>
      <c r="V124" s="43"/>
      <c r="W124" s="43"/>
      <c r="X124" s="43"/>
      <c r="Y124" s="43"/>
      <c r="Z124" s="43"/>
      <c r="AA124" s="43"/>
      <c r="AB124" s="43"/>
      <c r="AC124" s="43"/>
      <c r="AD124" s="43"/>
      <c r="AE124" s="43"/>
      <c r="AF124" s="43"/>
    </row>
    <row r="125" spans="1:32" ht="14.25" customHeight="1">
      <c r="A125" s="43"/>
      <c r="B125" s="52"/>
      <c r="C125" s="90"/>
      <c r="D125" s="90"/>
      <c r="E125" s="90"/>
      <c r="F125" s="43"/>
      <c r="G125" s="223"/>
      <c r="H125" s="223"/>
      <c r="I125" s="52"/>
      <c r="J125" s="43"/>
      <c r="K125" s="43"/>
      <c r="L125" s="43"/>
      <c r="M125" s="44"/>
      <c r="N125" s="43"/>
      <c r="O125" s="43"/>
      <c r="P125" s="43"/>
      <c r="Q125" s="43"/>
      <c r="R125" s="43"/>
      <c r="S125" s="43"/>
      <c r="T125" s="43"/>
      <c r="U125" s="43"/>
      <c r="V125" s="43"/>
      <c r="W125" s="43"/>
      <c r="X125" s="43"/>
      <c r="Y125" s="43"/>
      <c r="Z125" s="43"/>
      <c r="AA125" s="43"/>
      <c r="AB125" s="43"/>
      <c r="AC125" s="43"/>
      <c r="AD125" s="43"/>
      <c r="AE125" s="43"/>
      <c r="AF125" s="43"/>
    </row>
    <row r="126" spans="1:32" ht="14.25" customHeight="1">
      <c r="A126" s="43"/>
      <c r="B126" s="52"/>
      <c r="C126" s="52"/>
      <c r="D126" s="52"/>
      <c r="E126" s="52"/>
      <c r="F126" s="43"/>
      <c r="G126" s="222"/>
      <c r="H126" s="222"/>
      <c r="I126" s="43"/>
      <c r="J126" s="43"/>
      <c r="K126" s="43"/>
      <c r="L126" s="43"/>
      <c r="M126" s="44"/>
      <c r="N126" s="43"/>
      <c r="O126" s="43"/>
      <c r="P126" s="43"/>
      <c r="Q126" s="43"/>
      <c r="R126" s="43"/>
      <c r="S126" s="43"/>
      <c r="T126" s="43"/>
      <c r="U126" s="43"/>
      <c r="V126" s="43"/>
      <c r="W126" s="43"/>
      <c r="X126" s="43"/>
      <c r="Y126" s="43"/>
      <c r="Z126" s="43"/>
      <c r="AA126" s="43"/>
      <c r="AB126" s="43"/>
      <c r="AC126" s="43"/>
      <c r="AD126" s="43"/>
      <c r="AE126" s="43"/>
      <c r="AF126" s="43"/>
    </row>
    <row r="127" spans="1:32" ht="14.25" customHeight="1">
      <c r="A127" s="43"/>
      <c r="B127" s="52"/>
      <c r="C127" s="43"/>
      <c r="D127" s="43"/>
      <c r="E127" s="43"/>
      <c r="F127" s="43"/>
      <c r="G127" s="203"/>
      <c r="H127" s="203"/>
      <c r="I127" s="43"/>
      <c r="J127" s="43"/>
      <c r="K127" s="43"/>
      <c r="L127" s="43"/>
      <c r="M127" s="44"/>
      <c r="N127" s="43"/>
      <c r="O127" s="43"/>
      <c r="P127" s="43"/>
      <c r="Q127" s="43"/>
      <c r="R127" s="43"/>
      <c r="S127" s="43"/>
      <c r="T127" s="43"/>
      <c r="U127" s="43"/>
      <c r="V127" s="43"/>
      <c r="W127" s="43"/>
      <c r="X127" s="43"/>
      <c r="Y127" s="43"/>
      <c r="Z127" s="43"/>
      <c r="AA127" s="43"/>
      <c r="AB127" s="43"/>
      <c r="AC127" s="43"/>
      <c r="AD127" s="43"/>
      <c r="AE127" s="43"/>
      <c r="AF127" s="43"/>
    </row>
    <row r="128" spans="1:32" ht="14.25" customHeight="1">
      <c r="A128" s="43"/>
      <c r="B128" s="52"/>
      <c r="C128" s="43"/>
      <c r="D128" s="43"/>
      <c r="E128" s="43"/>
      <c r="F128" s="43"/>
      <c r="G128" s="203"/>
      <c r="H128" s="203"/>
      <c r="I128" s="43"/>
      <c r="J128" s="43"/>
      <c r="K128" s="43"/>
      <c r="L128" s="43"/>
      <c r="M128" s="44"/>
      <c r="N128" s="43"/>
      <c r="O128" s="43"/>
      <c r="P128" s="43"/>
      <c r="Q128" s="43"/>
      <c r="R128" s="43"/>
      <c r="S128" s="43"/>
      <c r="T128" s="43"/>
      <c r="U128" s="43"/>
      <c r="V128" s="43"/>
      <c r="W128" s="43"/>
      <c r="X128" s="43"/>
      <c r="Y128" s="43"/>
      <c r="Z128" s="43"/>
      <c r="AA128" s="43"/>
      <c r="AB128" s="43"/>
      <c r="AC128" s="43"/>
      <c r="AD128" s="43"/>
      <c r="AE128" s="43"/>
      <c r="AF128" s="43"/>
    </row>
    <row r="129" spans="1:32" ht="14.25" customHeight="1">
      <c r="A129" s="43"/>
      <c r="B129" s="52"/>
      <c r="C129" s="43"/>
      <c r="D129" s="43"/>
      <c r="E129" s="43"/>
      <c r="F129" s="43"/>
      <c r="G129" s="203"/>
      <c r="H129" s="203"/>
      <c r="I129" s="43"/>
      <c r="J129" s="43"/>
      <c r="K129" s="43"/>
      <c r="L129" s="43"/>
      <c r="M129" s="44"/>
      <c r="N129" s="43"/>
      <c r="O129" s="43"/>
      <c r="P129" s="43"/>
      <c r="Q129" s="43"/>
      <c r="R129" s="43"/>
      <c r="S129" s="43"/>
      <c r="T129" s="43"/>
      <c r="U129" s="43"/>
      <c r="V129" s="43"/>
      <c r="W129" s="43"/>
      <c r="X129" s="43"/>
      <c r="Y129" s="43"/>
      <c r="Z129" s="43"/>
      <c r="AA129" s="43"/>
      <c r="AB129" s="43"/>
      <c r="AC129" s="43"/>
      <c r="AD129" s="43"/>
      <c r="AE129" s="43"/>
      <c r="AF129" s="43"/>
    </row>
    <row r="130" spans="1:32" ht="15">
      <c r="A130" s="43"/>
      <c r="B130" s="52"/>
      <c r="C130" s="52"/>
      <c r="D130" s="52"/>
      <c r="E130" s="52"/>
      <c r="F130" s="43"/>
      <c r="G130" s="222"/>
      <c r="H130" s="222"/>
      <c r="I130" s="43"/>
      <c r="J130" s="43"/>
      <c r="K130" s="43"/>
      <c r="L130" s="43"/>
      <c r="M130" s="44"/>
      <c r="N130" s="43"/>
      <c r="O130" s="43"/>
      <c r="P130" s="43"/>
      <c r="Q130" s="43"/>
      <c r="R130" s="43"/>
      <c r="S130" s="43"/>
      <c r="T130" s="43"/>
      <c r="U130" s="43"/>
      <c r="V130" s="43"/>
      <c r="W130" s="43"/>
      <c r="X130" s="43"/>
      <c r="Y130" s="43"/>
      <c r="Z130" s="43"/>
      <c r="AA130" s="43"/>
      <c r="AB130" s="43"/>
      <c r="AC130" s="43"/>
      <c r="AD130" s="43"/>
      <c r="AE130" s="43"/>
      <c r="AF130" s="43"/>
    </row>
    <row r="131" spans="1:32" ht="14.25" customHeight="1">
      <c r="A131" s="43"/>
      <c r="B131" s="52"/>
      <c r="C131" s="43"/>
      <c r="D131" s="43"/>
      <c r="E131" s="43"/>
      <c r="F131" s="43"/>
      <c r="G131" s="203"/>
      <c r="H131" s="203"/>
      <c r="I131" s="43"/>
      <c r="J131" s="43"/>
      <c r="K131" s="43"/>
      <c r="L131" s="43"/>
      <c r="M131" s="44"/>
      <c r="N131" s="43"/>
      <c r="O131" s="43"/>
      <c r="P131" s="43"/>
      <c r="Q131" s="43"/>
      <c r="R131" s="43"/>
      <c r="S131" s="43"/>
      <c r="T131" s="43"/>
      <c r="U131" s="43"/>
      <c r="V131" s="43"/>
      <c r="W131" s="43"/>
      <c r="X131" s="43"/>
      <c r="Y131" s="43"/>
      <c r="Z131" s="43"/>
      <c r="AA131" s="43"/>
      <c r="AB131" s="43"/>
      <c r="AC131" s="43"/>
      <c r="AD131" s="43"/>
      <c r="AE131" s="43"/>
      <c r="AF131" s="43"/>
    </row>
    <row r="132" spans="1:32" ht="15">
      <c r="A132" s="43"/>
      <c r="B132" s="43"/>
      <c r="C132" s="43"/>
      <c r="D132" s="43"/>
      <c r="E132" s="43"/>
      <c r="F132" s="43"/>
      <c r="G132" s="203"/>
      <c r="H132" s="203"/>
      <c r="I132" s="43"/>
      <c r="J132" s="43"/>
      <c r="K132" s="43"/>
      <c r="L132" s="43"/>
      <c r="M132" s="44"/>
      <c r="N132" s="43"/>
      <c r="O132" s="43"/>
      <c r="P132" s="43"/>
      <c r="Q132" s="43"/>
      <c r="R132" s="43"/>
      <c r="S132" s="43"/>
      <c r="T132" s="43"/>
      <c r="U132" s="43"/>
      <c r="V132" s="43"/>
      <c r="W132" s="43"/>
      <c r="X132" s="43"/>
      <c r="Y132" s="43"/>
      <c r="Z132" s="43"/>
      <c r="AA132" s="43"/>
      <c r="AB132" s="43"/>
      <c r="AC132" s="43"/>
      <c r="AD132" s="43"/>
      <c r="AE132" s="43"/>
      <c r="AF132" s="43"/>
    </row>
    <row r="133" spans="1:32" ht="15">
      <c r="A133" s="43"/>
      <c r="B133" s="43"/>
      <c r="C133" s="43"/>
      <c r="D133" s="43"/>
      <c r="E133" s="43"/>
      <c r="F133" s="43"/>
      <c r="G133" s="203"/>
      <c r="H133" s="203"/>
      <c r="I133" s="43"/>
      <c r="J133" s="43"/>
      <c r="K133" s="43"/>
      <c r="L133" s="43"/>
      <c r="M133" s="44"/>
      <c r="N133" s="43"/>
      <c r="O133" s="43"/>
      <c r="P133" s="43"/>
      <c r="Q133" s="43"/>
      <c r="R133" s="43"/>
      <c r="S133" s="43"/>
      <c r="T133" s="43"/>
      <c r="U133" s="43"/>
      <c r="V133" s="43"/>
      <c r="W133" s="43"/>
      <c r="X133" s="43"/>
      <c r="Y133" s="43"/>
      <c r="Z133" s="43"/>
      <c r="AA133" s="43"/>
      <c r="AB133" s="43"/>
      <c r="AC133" s="43"/>
      <c r="AD133" s="43"/>
      <c r="AE133" s="43"/>
      <c r="AF133" s="43"/>
    </row>
    <row r="134" spans="1:32" ht="15">
      <c r="A134" s="43"/>
      <c r="B134" s="43"/>
      <c r="C134" s="43"/>
      <c r="D134" s="43"/>
      <c r="E134" s="43"/>
      <c r="F134" s="43"/>
      <c r="G134" s="203"/>
      <c r="H134" s="203"/>
      <c r="I134" s="43"/>
      <c r="J134" s="43"/>
      <c r="K134" s="43"/>
      <c r="L134" s="43"/>
      <c r="M134" s="44"/>
      <c r="N134" s="43"/>
      <c r="O134" s="43"/>
      <c r="P134" s="43"/>
      <c r="Q134" s="43"/>
      <c r="R134" s="43"/>
      <c r="S134" s="43"/>
      <c r="T134" s="43"/>
      <c r="U134" s="43"/>
      <c r="V134" s="43"/>
      <c r="W134" s="43"/>
      <c r="X134" s="43"/>
      <c r="Y134" s="43"/>
      <c r="Z134" s="43"/>
      <c r="AA134" s="43"/>
      <c r="AB134" s="43"/>
      <c r="AC134" s="43"/>
      <c r="AD134" s="43"/>
      <c r="AE134" s="43"/>
      <c r="AF134" s="43"/>
    </row>
    <row r="135" spans="1:32" ht="18">
      <c r="A135" s="94"/>
      <c r="B135" s="80"/>
      <c r="C135" s="18"/>
      <c r="D135" s="18"/>
      <c r="E135" s="18"/>
      <c r="F135" s="52"/>
      <c r="G135" s="185"/>
      <c r="H135" s="185"/>
      <c r="I135" s="73"/>
      <c r="J135" s="52"/>
      <c r="K135" s="97"/>
      <c r="L135" s="94"/>
      <c r="M135" s="88"/>
      <c r="N135" s="123"/>
      <c r="O135" s="43"/>
      <c r="P135" s="43"/>
      <c r="Q135" s="43"/>
      <c r="R135" s="43"/>
      <c r="S135" s="43"/>
      <c r="T135" s="43"/>
      <c r="U135" s="43"/>
      <c r="V135" s="43"/>
      <c r="W135" s="43"/>
      <c r="X135" s="43"/>
      <c r="Y135" s="43"/>
      <c r="Z135" s="43"/>
      <c r="AA135" s="43"/>
      <c r="AB135" s="43"/>
      <c r="AC135" s="43"/>
      <c r="AD135" s="43"/>
      <c r="AE135" s="43"/>
      <c r="AF135" s="43"/>
    </row>
    <row r="136" spans="1:32" ht="15">
      <c r="A136" s="43"/>
      <c r="B136" s="43"/>
      <c r="C136" s="43"/>
      <c r="D136" s="43"/>
      <c r="E136" s="43"/>
      <c r="F136" s="43"/>
      <c r="G136" s="203"/>
      <c r="H136" s="203"/>
      <c r="I136" s="43"/>
      <c r="J136" s="43"/>
      <c r="K136" s="43"/>
      <c r="L136" s="43"/>
      <c r="M136" s="44"/>
      <c r="N136" s="43"/>
      <c r="O136" s="43"/>
      <c r="P136" s="43"/>
      <c r="Q136" s="43"/>
      <c r="R136" s="43"/>
      <c r="S136" s="43"/>
      <c r="T136" s="43"/>
      <c r="U136" s="43"/>
      <c r="V136" s="43"/>
      <c r="W136" s="43"/>
      <c r="X136" s="43"/>
      <c r="Y136" s="43"/>
      <c r="Z136" s="43"/>
      <c r="AA136" s="43"/>
      <c r="AB136" s="43"/>
      <c r="AC136" s="43"/>
      <c r="AD136" s="43"/>
      <c r="AE136" s="43"/>
      <c r="AF136" s="43"/>
    </row>
    <row r="137" spans="1:32" ht="15">
      <c r="A137" s="124"/>
      <c r="B137" s="124"/>
      <c r="C137" s="124"/>
      <c r="D137" s="124"/>
      <c r="E137" s="124"/>
      <c r="F137" s="124"/>
      <c r="G137" s="224"/>
      <c r="H137" s="224"/>
      <c r="I137" s="124"/>
      <c r="J137" s="124"/>
      <c r="K137" s="124"/>
      <c r="L137" s="124"/>
      <c r="M137" s="125"/>
      <c r="N137" s="124"/>
      <c r="O137" s="124"/>
      <c r="P137" s="43"/>
      <c r="Q137" s="43"/>
      <c r="R137" s="43"/>
      <c r="S137" s="43"/>
      <c r="T137" s="43"/>
      <c r="U137" s="43"/>
      <c r="V137" s="43"/>
      <c r="W137" s="43"/>
      <c r="X137" s="43"/>
      <c r="Y137" s="43"/>
      <c r="Z137" s="43"/>
      <c r="AA137" s="43"/>
      <c r="AB137" s="43"/>
      <c r="AC137" s="43"/>
      <c r="AD137" s="43"/>
      <c r="AE137" s="43"/>
      <c r="AF137" s="43"/>
    </row>
    <row r="138" spans="1:32" ht="18">
      <c r="A138" s="126"/>
      <c r="B138" s="127"/>
      <c r="C138" s="128"/>
      <c r="D138" s="128"/>
      <c r="E138" s="128"/>
      <c r="F138" s="129"/>
      <c r="G138" s="225"/>
      <c r="H138" s="225"/>
      <c r="I138" s="130"/>
      <c r="J138" s="124"/>
      <c r="K138" s="131"/>
      <c r="L138" s="126"/>
      <c r="M138" s="132"/>
      <c r="N138" s="133"/>
      <c r="O138" s="124"/>
      <c r="P138" s="124"/>
      <c r="Q138" s="43"/>
      <c r="R138" s="43"/>
      <c r="S138" s="43"/>
      <c r="T138" s="43"/>
      <c r="U138" s="43"/>
      <c r="V138" s="43"/>
      <c r="W138" s="43"/>
      <c r="X138" s="43"/>
      <c r="Y138" s="43"/>
      <c r="Z138" s="43"/>
      <c r="AA138" s="43"/>
      <c r="AB138" s="43"/>
      <c r="AC138" s="43"/>
      <c r="AD138" s="43"/>
      <c r="AE138" s="43"/>
      <c r="AF138" s="43"/>
    </row>
    <row r="139" spans="1:32" ht="15">
      <c r="A139" s="124"/>
      <c r="B139" s="124"/>
      <c r="C139" s="124"/>
      <c r="D139" s="124"/>
      <c r="E139" s="124"/>
      <c r="F139" s="124"/>
      <c r="G139" s="224"/>
      <c r="H139" s="224"/>
      <c r="I139" s="124"/>
      <c r="J139" s="124"/>
      <c r="K139" s="124"/>
      <c r="L139" s="124"/>
      <c r="M139" s="125"/>
      <c r="N139" s="124"/>
      <c r="O139" s="124"/>
      <c r="P139" s="43"/>
      <c r="Q139" s="43"/>
      <c r="R139" s="43"/>
      <c r="S139" s="43"/>
      <c r="T139" s="43"/>
      <c r="U139" s="43"/>
      <c r="V139" s="43"/>
      <c r="W139" s="43"/>
      <c r="X139" s="43"/>
      <c r="Y139" s="43"/>
      <c r="Z139" s="43"/>
      <c r="AA139" s="43"/>
      <c r="AB139" s="43"/>
      <c r="AC139" s="43"/>
      <c r="AD139" s="43"/>
      <c r="AE139" s="43"/>
      <c r="AF139" s="43"/>
    </row>
    <row r="140" spans="1:32" ht="15">
      <c r="A140" s="43"/>
      <c r="B140" s="43"/>
      <c r="C140" s="43"/>
      <c r="D140" s="43"/>
      <c r="E140" s="43"/>
      <c r="F140" s="43"/>
      <c r="G140" s="203"/>
      <c r="H140" s="203"/>
      <c r="I140" s="43"/>
      <c r="J140" s="43"/>
      <c r="K140" s="43"/>
      <c r="L140" s="43"/>
      <c r="M140" s="44"/>
      <c r="N140" s="43"/>
      <c r="O140" s="43"/>
      <c r="P140" s="43"/>
      <c r="Q140" s="43"/>
      <c r="R140" s="43"/>
      <c r="S140" s="43"/>
      <c r="T140" s="43"/>
      <c r="U140" s="43"/>
      <c r="V140" s="43"/>
      <c r="W140" s="43"/>
      <c r="X140" s="43"/>
      <c r="Y140" s="43"/>
      <c r="Z140" s="43"/>
      <c r="AA140" s="43"/>
      <c r="AB140" s="43"/>
      <c r="AC140" s="43"/>
      <c r="AD140" s="43"/>
      <c r="AE140" s="43"/>
      <c r="AF140" s="43"/>
    </row>
    <row r="141" spans="1:32" ht="15">
      <c r="A141" s="43"/>
      <c r="B141" s="43"/>
      <c r="C141" s="43"/>
      <c r="D141" s="43"/>
      <c r="E141" s="43"/>
      <c r="F141" s="43"/>
      <c r="G141" s="203"/>
      <c r="H141" s="203"/>
      <c r="I141" s="43"/>
      <c r="J141" s="43"/>
      <c r="K141" s="43"/>
      <c r="L141" s="43"/>
      <c r="M141" s="44"/>
      <c r="N141" s="43"/>
      <c r="O141" s="43"/>
      <c r="P141" s="43"/>
      <c r="Q141" s="43"/>
      <c r="R141" s="43"/>
      <c r="S141" s="43"/>
      <c r="T141" s="43"/>
      <c r="U141" s="43"/>
      <c r="V141" s="43"/>
      <c r="W141" s="43"/>
      <c r="X141" s="43"/>
      <c r="Y141" s="43"/>
      <c r="Z141" s="43"/>
      <c r="AA141" s="43"/>
      <c r="AB141" s="43"/>
      <c r="AC141" s="43"/>
      <c r="AD141" s="43"/>
      <c r="AE141" s="43"/>
      <c r="AF141" s="43"/>
    </row>
    <row r="142" spans="1:32" ht="15">
      <c r="A142" s="43"/>
      <c r="B142" s="43"/>
      <c r="C142" s="43"/>
      <c r="D142" s="43"/>
      <c r="E142" s="43"/>
      <c r="F142" s="43"/>
      <c r="G142" s="203"/>
      <c r="H142" s="203"/>
      <c r="I142" s="43"/>
      <c r="J142" s="43"/>
      <c r="K142" s="43"/>
      <c r="L142" s="43"/>
      <c r="M142" s="44"/>
      <c r="N142" s="43"/>
      <c r="O142" s="43"/>
      <c r="P142" s="43"/>
      <c r="Q142" s="43"/>
      <c r="R142" s="43"/>
      <c r="S142" s="43"/>
      <c r="T142" s="43"/>
      <c r="U142" s="43"/>
      <c r="V142" s="43"/>
      <c r="W142" s="43"/>
      <c r="X142" s="43"/>
      <c r="Y142" s="43"/>
      <c r="Z142" s="43"/>
      <c r="AA142" s="43"/>
      <c r="AB142" s="43"/>
      <c r="AC142" s="43"/>
      <c r="AD142" s="43"/>
      <c r="AE142" s="43"/>
      <c r="AF142" s="43"/>
    </row>
    <row r="143" spans="1:32" ht="15">
      <c r="A143" s="43"/>
      <c r="B143" s="43"/>
      <c r="C143" s="43"/>
      <c r="D143" s="43"/>
      <c r="E143" s="43"/>
      <c r="F143" s="43"/>
      <c r="G143" s="203"/>
      <c r="H143" s="203"/>
      <c r="I143" s="43"/>
      <c r="J143" s="43"/>
      <c r="K143" s="43"/>
      <c r="L143" s="43"/>
      <c r="M143" s="44"/>
      <c r="N143" s="43"/>
      <c r="O143" s="43"/>
      <c r="P143" s="43"/>
      <c r="Q143" s="43"/>
      <c r="R143" s="43"/>
      <c r="S143" s="43"/>
      <c r="T143" s="43"/>
      <c r="U143" s="43"/>
      <c r="V143" s="43"/>
      <c r="W143" s="43"/>
      <c r="X143" s="43"/>
      <c r="Y143" s="43"/>
      <c r="Z143" s="43"/>
      <c r="AA143" s="43"/>
      <c r="AB143" s="43"/>
      <c r="AC143" s="43"/>
      <c r="AD143" s="43"/>
      <c r="AE143" s="43"/>
      <c r="AF143" s="43"/>
    </row>
    <row r="144" spans="1:32" ht="15">
      <c r="A144" s="43"/>
      <c r="B144" s="43"/>
      <c r="C144" s="43"/>
      <c r="D144" s="43"/>
      <c r="E144" s="43"/>
      <c r="F144" s="43"/>
      <c r="G144" s="203"/>
      <c r="H144" s="203"/>
      <c r="I144" s="43"/>
      <c r="J144" s="43"/>
      <c r="K144" s="43"/>
      <c r="L144" s="43"/>
      <c r="M144" s="44"/>
      <c r="N144" s="43"/>
      <c r="O144" s="43"/>
      <c r="P144" s="43"/>
      <c r="Q144" s="43"/>
      <c r="R144" s="43"/>
      <c r="S144" s="43"/>
      <c r="T144" s="43"/>
      <c r="U144" s="43"/>
      <c r="V144" s="43"/>
      <c r="W144" s="43"/>
      <c r="X144" s="43"/>
      <c r="Y144" s="43"/>
      <c r="Z144" s="43"/>
      <c r="AA144" s="43"/>
      <c r="AB144" s="43"/>
      <c r="AC144" s="43"/>
      <c r="AD144" s="43"/>
      <c r="AE144" s="43"/>
      <c r="AF144" s="43"/>
    </row>
    <row r="145" spans="1:32" ht="15">
      <c r="A145" s="43"/>
      <c r="B145" s="43"/>
      <c r="C145" s="43"/>
      <c r="D145" s="43"/>
      <c r="E145" s="43"/>
      <c r="F145" s="43"/>
      <c r="G145" s="203"/>
      <c r="H145" s="203"/>
      <c r="I145" s="43"/>
      <c r="J145" s="43"/>
      <c r="K145" s="43"/>
      <c r="L145" s="43"/>
      <c r="M145" s="44"/>
      <c r="N145" s="43"/>
      <c r="O145" s="43"/>
      <c r="P145" s="43"/>
      <c r="Q145" s="43"/>
      <c r="R145" s="43"/>
      <c r="S145" s="43"/>
      <c r="T145" s="43"/>
      <c r="U145" s="43"/>
      <c r="V145" s="43"/>
      <c r="W145" s="43"/>
      <c r="X145" s="43"/>
      <c r="Y145" s="43"/>
      <c r="Z145" s="43"/>
      <c r="AA145" s="43"/>
      <c r="AB145" s="43"/>
      <c r="AC145" s="43"/>
      <c r="AD145" s="43"/>
      <c r="AE145" s="43"/>
      <c r="AF145" s="43"/>
    </row>
    <row r="146" spans="1:32" ht="15">
      <c r="A146" s="43"/>
      <c r="B146" s="43"/>
      <c r="C146" s="43"/>
      <c r="D146" s="43"/>
      <c r="E146" s="43"/>
      <c r="F146" s="43"/>
      <c r="G146" s="203"/>
      <c r="H146" s="203"/>
      <c r="I146" s="43"/>
      <c r="J146" s="43"/>
      <c r="K146" s="43"/>
      <c r="L146" s="43"/>
      <c r="M146" s="44"/>
      <c r="N146" s="43"/>
      <c r="O146" s="43"/>
      <c r="P146" s="43"/>
      <c r="Q146" s="43"/>
      <c r="R146" s="43"/>
      <c r="S146" s="43"/>
      <c r="T146" s="43"/>
      <c r="U146" s="43"/>
      <c r="V146" s="43"/>
      <c r="W146" s="43"/>
      <c r="X146" s="43"/>
      <c r="Y146" s="43"/>
      <c r="Z146" s="43"/>
      <c r="AA146" s="43"/>
      <c r="AB146" s="43"/>
      <c r="AC146" s="43"/>
      <c r="AD146" s="43"/>
      <c r="AE146" s="43"/>
      <c r="AF146" s="43"/>
    </row>
    <row r="147" spans="1:32" ht="15">
      <c r="A147" s="43"/>
      <c r="B147" s="43"/>
      <c r="C147" s="43"/>
      <c r="D147" s="43"/>
      <c r="E147" s="43"/>
      <c r="F147" s="43"/>
      <c r="G147" s="203"/>
      <c r="H147" s="203"/>
      <c r="I147" s="43"/>
      <c r="J147" s="43"/>
      <c r="K147" s="43"/>
      <c r="L147" s="43"/>
      <c r="M147" s="44"/>
      <c r="N147" s="43"/>
      <c r="O147" s="43"/>
      <c r="P147" s="43"/>
      <c r="Q147" s="43"/>
      <c r="R147" s="43"/>
      <c r="S147" s="43"/>
      <c r="T147" s="43"/>
      <c r="U147" s="43"/>
      <c r="V147" s="43"/>
      <c r="W147" s="43"/>
      <c r="X147" s="43"/>
      <c r="Y147" s="43"/>
      <c r="Z147" s="43"/>
      <c r="AA147" s="43"/>
      <c r="AB147" s="43"/>
      <c r="AC147" s="43"/>
      <c r="AD147" s="43"/>
      <c r="AE147" s="43"/>
      <c r="AF147" s="43"/>
    </row>
    <row r="148" spans="1:32" ht="15">
      <c r="A148" s="43"/>
      <c r="B148" s="43"/>
      <c r="C148" s="43"/>
      <c r="D148" s="43"/>
      <c r="E148" s="43"/>
      <c r="F148" s="43"/>
      <c r="G148" s="203"/>
      <c r="H148" s="203"/>
      <c r="I148" s="43"/>
      <c r="J148" s="43"/>
      <c r="K148" s="43"/>
      <c r="L148" s="43"/>
      <c r="M148" s="44"/>
      <c r="N148" s="43"/>
      <c r="O148" s="43"/>
      <c r="P148" s="43"/>
      <c r="Q148" s="43"/>
      <c r="R148" s="43"/>
      <c r="S148" s="43"/>
      <c r="T148" s="43"/>
      <c r="U148" s="43"/>
      <c r="V148" s="43"/>
      <c r="W148" s="43"/>
      <c r="X148" s="43"/>
      <c r="Y148" s="43"/>
      <c r="Z148" s="43"/>
      <c r="AA148" s="43"/>
      <c r="AB148" s="43"/>
      <c r="AC148" s="43"/>
      <c r="AD148" s="43"/>
      <c r="AE148" s="43"/>
      <c r="AF148" s="43"/>
    </row>
    <row r="149" spans="1:32" ht="15">
      <c r="A149" s="43"/>
      <c r="B149" s="43"/>
      <c r="C149" s="43"/>
      <c r="D149" s="43"/>
      <c r="E149" s="43"/>
      <c r="F149" s="43"/>
      <c r="G149" s="203"/>
      <c r="H149" s="203"/>
      <c r="I149" s="43"/>
      <c r="J149" s="43"/>
      <c r="K149" s="43"/>
      <c r="L149" s="43"/>
      <c r="M149" s="44"/>
      <c r="N149" s="43"/>
      <c r="O149" s="43"/>
      <c r="P149" s="43"/>
      <c r="Q149" s="43"/>
      <c r="R149" s="43"/>
      <c r="S149" s="43"/>
      <c r="T149" s="43"/>
      <c r="U149" s="43"/>
      <c r="V149" s="43"/>
      <c r="W149" s="43"/>
      <c r="X149" s="43"/>
      <c r="Y149" s="43"/>
      <c r="Z149" s="43"/>
      <c r="AA149" s="43"/>
      <c r="AB149" s="43"/>
      <c r="AC149" s="43"/>
      <c r="AD149" s="43"/>
      <c r="AE149" s="43"/>
      <c r="AF149" s="43"/>
    </row>
    <row r="150" spans="1:32" ht="15">
      <c r="A150" s="43"/>
      <c r="B150" s="43"/>
      <c r="C150" s="43"/>
      <c r="D150" s="43"/>
      <c r="E150" s="43"/>
      <c r="F150" s="43"/>
      <c r="G150" s="203"/>
      <c r="H150" s="203"/>
      <c r="I150" s="43"/>
      <c r="J150" s="43"/>
      <c r="K150" s="43"/>
      <c r="L150" s="43"/>
      <c r="M150" s="44"/>
      <c r="N150" s="43"/>
      <c r="O150" s="43"/>
      <c r="P150" s="43"/>
      <c r="Q150" s="43"/>
      <c r="R150" s="43"/>
      <c r="S150" s="43"/>
      <c r="T150" s="43"/>
      <c r="U150" s="43"/>
      <c r="V150" s="43"/>
      <c r="W150" s="43"/>
      <c r="X150" s="43"/>
      <c r="Y150" s="43"/>
      <c r="Z150" s="43"/>
      <c r="AA150" s="43"/>
      <c r="AB150" s="43"/>
      <c r="AC150" s="43"/>
      <c r="AD150" s="43"/>
      <c r="AE150" s="43"/>
      <c r="AF150" s="43"/>
    </row>
    <row r="151" spans="1:32" ht="15">
      <c r="A151" s="43"/>
      <c r="B151" s="43"/>
      <c r="C151" s="43"/>
      <c r="D151" s="43"/>
      <c r="E151" s="43"/>
      <c r="F151" s="43"/>
      <c r="G151" s="203"/>
      <c r="H151" s="203"/>
      <c r="I151" s="43"/>
      <c r="J151" s="43"/>
      <c r="K151" s="43"/>
      <c r="L151" s="43"/>
      <c r="M151" s="44"/>
      <c r="N151" s="43"/>
      <c r="O151" s="43"/>
      <c r="P151" s="43"/>
      <c r="Q151" s="43"/>
      <c r="R151" s="43"/>
      <c r="S151" s="43"/>
      <c r="T151" s="43"/>
      <c r="U151" s="43"/>
      <c r="V151" s="43"/>
      <c r="W151" s="43"/>
      <c r="X151" s="43"/>
      <c r="Y151" s="43"/>
      <c r="Z151" s="43"/>
      <c r="AA151" s="43"/>
      <c r="AB151" s="43"/>
      <c r="AC151" s="43"/>
      <c r="AD151" s="43"/>
      <c r="AE151" s="43"/>
      <c r="AF151" s="43"/>
    </row>
    <row r="152" spans="1:32" ht="15">
      <c r="A152" s="43"/>
      <c r="B152" s="43"/>
      <c r="C152" s="43"/>
      <c r="D152" s="43"/>
      <c r="E152" s="43"/>
      <c r="F152" s="43"/>
      <c r="G152" s="203"/>
      <c r="H152" s="203"/>
      <c r="I152" s="43"/>
      <c r="J152" s="43"/>
      <c r="K152" s="43"/>
      <c r="L152" s="43"/>
      <c r="M152" s="44"/>
      <c r="N152" s="43"/>
      <c r="O152" s="43"/>
      <c r="P152" s="43"/>
      <c r="Q152" s="43"/>
      <c r="R152" s="43"/>
      <c r="S152" s="43"/>
      <c r="T152" s="43"/>
      <c r="U152" s="43"/>
      <c r="V152" s="43"/>
      <c r="W152" s="43"/>
      <c r="X152" s="43"/>
      <c r="Y152" s="43"/>
      <c r="Z152" s="43"/>
      <c r="AA152" s="43"/>
      <c r="AB152" s="43"/>
      <c r="AC152" s="43"/>
      <c r="AD152" s="43"/>
      <c r="AE152" s="43"/>
      <c r="AF152" s="43"/>
    </row>
    <row r="153" spans="1:32" ht="15">
      <c r="A153" s="43"/>
      <c r="B153" s="43"/>
      <c r="C153" s="43"/>
      <c r="D153" s="43"/>
      <c r="E153" s="43"/>
      <c r="F153" s="43"/>
      <c r="G153" s="203"/>
      <c r="H153" s="203"/>
      <c r="I153" s="43"/>
      <c r="J153" s="43"/>
      <c r="K153" s="43"/>
      <c r="L153" s="43"/>
      <c r="M153" s="44"/>
      <c r="N153" s="43"/>
      <c r="O153" s="43"/>
      <c r="P153" s="43"/>
      <c r="Q153" s="43"/>
      <c r="R153" s="43"/>
      <c r="S153" s="43"/>
      <c r="T153" s="43"/>
      <c r="U153" s="43"/>
      <c r="V153" s="43"/>
      <c r="W153" s="43"/>
      <c r="X153" s="43"/>
      <c r="Y153" s="43"/>
      <c r="Z153" s="43"/>
      <c r="AA153" s="43"/>
      <c r="AB153" s="43"/>
      <c r="AC153" s="43"/>
      <c r="AD153" s="43"/>
      <c r="AE153" s="43"/>
      <c r="AF153" s="43"/>
    </row>
    <row r="154" spans="1:32" ht="15">
      <c r="A154" s="43"/>
      <c r="B154" s="43"/>
      <c r="C154" s="43"/>
      <c r="D154" s="43"/>
      <c r="E154" s="43"/>
      <c r="F154" s="43"/>
      <c r="G154" s="203"/>
      <c r="H154" s="203"/>
      <c r="I154" s="43"/>
      <c r="J154" s="43"/>
      <c r="K154" s="43"/>
      <c r="L154" s="43"/>
      <c r="M154" s="44"/>
      <c r="N154" s="43"/>
      <c r="O154" s="43"/>
      <c r="P154" s="43"/>
      <c r="Q154" s="43"/>
      <c r="R154" s="43"/>
      <c r="S154" s="43"/>
      <c r="T154" s="43"/>
      <c r="U154" s="43"/>
      <c r="V154" s="43"/>
      <c r="W154" s="43"/>
      <c r="X154" s="43"/>
      <c r="Y154" s="43"/>
      <c r="Z154" s="43"/>
      <c r="AA154" s="43"/>
      <c r="AB154" s="43"/>
      <c r="AC154" s="43"/>
      <c r="AD154" s="43"/>
      <c r="AE154" s="43"/>
      <c r="AF154" s="43"/>
    </row>
    <row r="155" spans="1:32" ht="15">
      <c r="A155" s="43"/>
      <c r="B155" s="43"/>
      <c r="C155" s="43"/>
      <c r="D155" s="43"/>
      <c r="E155" s="43"/>
      <c r="F155" s="43"/>
      <c r="G155" s="203"/>
      <c r="H155" s="203"/>
      <c r="I155" s="43"/>
      <c r="J155" s="43"/>
      <c r="K155" s="43"/>
      <c r="L155" s="43"/>
      <c r="M155" s="44"/>
      <c r="N155" s="43"/>
      <c r="O155" s="43"/>
      <c r="P155" s="43"/>
      <c r="Q155" s="43"/>
      <c r="R155" s="43"/>
      <c r="S155" s="43"/>
      <c r="T155" s="43"/>
      <c r="U155" s="43"/>
      <c r="V155" s="43"/>
      <c r="W155" s="43"/>
      <c r="X155" s="43"/>
      <c r="Y155" s="43"/>
      <c r="Z155" s="43"/>
      <c r="AA155" s="43"/>
      <c r="AB155" s="43"/>
      <c r="AC155" s="43"/>
      <c r="AD155" s="43"/>
      <c r="AE155" s="43"/>
      <c r="AF155" s="43"/>
    </row>
    <row r="156" spans="1:32" ht="15">
      <c r="A156" s="43"/>
      <c r="B156" s="43"/>
      <c r="C156" s="43"/>
      <c r="D156" s="43"/>
      <c r="E156" s="43"/>
      <c r="F156" s="43"/>
      <c r="G156" s="203"/>
      <c r="H156" s="203"/>
      <c r="I156" s="43"/>
      <c r="J156" s="43"/>
      <c r="K156" s="43"/>
      <c r="L156" s="43"/>
      <c r="M156" s="44"/>
      <c r="N156" s="43"/>
      <c r="O156" s="43"/>
      <c r="P156" s="43"/>
      <c r="Q156" s="43"/>
      <c r="R156" s="43"/>
      <c r="S156" s="43"/>
      <c r="T156" s="43"/>
      <c r="U156" s="43"/>
      <c r="V156" s="43"/>
      <c r="W156" s="43"/>
      <c r="X156" s="43"/>
      <c r="Y156" s="43"/>
      <c r="Z156" s="43"/>
      <c r="AA156" s="43"/>
      <c r="AB156" s="43"/>
      <c r="AC156" s="43"/>
      <c r="AD156" s="43"/>
      <c r="AE156" s="43"/>
      <c r="AF156" s="43"/>
    </row>
    <row r="157" spans="1:32" ht="15">
      <c r="A157" s="43"/>
      <c r="B157" s="43"/>
      <c r="C157" s="43"/>
      <c r="D157" s="43"/>
      <c r="E157" s="43"/>
      <c r="F157" s="43"/>
      <c r="G157" s="203"/>
      <c r="H157" s="203"/>
      <c r="I157" s="43"/>
      <c r="J157" s="43"/>
      <c r="K157" s="43"/>
      <c r="L157" s="43"/>
      <c r="M157" s="44"/>
      <c r="N157" s="43"/>
      <c r="O157" s="43"/>
      <c r="P157" s="43"/>
      <c r="Q157" s="43"/>
      <c r="R157" s="43"/>
      <c r="S157" s="43"/>
      <c r="T157" s="43"/>
      <c r="U157" s="43"/>
      <c r="V157" s="43"/>
      <c r="W157" s="43"/>
      <c r="X157" s="43"/>
      <c r="Y157" s="43"/>
      <c r="Z157" s="43"/>
      <c r="AA157" s="43"/>
      <c r="AB157" s="43"/>
      <c r="AC157" s="43"/>
      <c r="AD157" s="43"/>
      <c r="AE157" s="43"/>
      <c r="AF157" s="43"/>
    </row>
    <row r="158" spans="1:32" ht="15">
      <c r="A158" s="43"/>
      <c r="B158" s="43"/>
      <c r="C158" s="43"/>
      <c r="D158" s="43"/>
      <c r="E158" s="43"/>
      <c r="F158" s="43"/>
      <c r="G158" s="203"/>
      <c r="H158" s="203"/>
      <c r="I158" s="43"/>
      <c r="J158" s="43"/>
      <c r="K158" s="43"/>
      <c r="L158" s="43"/>
      <c r="M158" s="44"/>
      <c r="N158" s="43"/>
      <c r="O158" s="43"/>
      <c r="P158" s="43"/>
      <c r="Q158" s="43"/>
      <c r="R158" s="43"/>
      <c r="S158" s="43"/>
      <c r="T158" s="43"/>
      <c r="U158" s="43"/>
      <c r="V158" s="43"/>
      <c r="W158" s="43"/>
      <c r="X158" s="43"/>
      <c r="Y158" s="43"/>
      <c r="Z158" s="43"/>
      <c r="AA158" s="43"/>
      <c r="AB158" s="43"/>
      <c r="AC158" s="43"/>
      <c r="AD158" s="43"/>
      <c r="AE158" s="43"/>
      <c r="AF158" s="43"/>
    </row>
    <row r="159" spans="1:32" ht="15">
      <c r="A159" s="43"/>
      <c r="B159" s="43"/>
      <c r="C159" s="43"/>
      <c r="D159" s="43"/>
      <c r="E159" s="43"/>
      <c r="F159" s="43"/>
      <c r="G159" s="203"/>
      <c r="H159" s="203"/>
      <c r="I159" s="43"/>
      <c r="J159" s="43"/>
      <c r="K159" s="43"/>
      <c r="L159" s="43"/>
      <c r="M159" s="44"/>
      <c r="N159" s="43"/>
      <c r="O159" s="43"/>
      <c r="P159" s="43"/>
      <c r="Q159" s="43"/>
      <c r="R159" s="43"/>
      <c r="S159" s="43"/>
      <c r="T159" s="43"/>
      <c r="U159" s="43"/>
      <c r="V159" s="43"/>
      <c r="W159" s="43"/>
      <c r="X159" s="43"/>
      <c r="Y159" s="43"/>
      <c r="Z159" s="43"/>
      <c r="AA159" s="43"/>
      <c r="AB159" s="43"/>
      <c r="AC159" s="43"/>
      <c r="AD159" s="43"/>
      <c r="AE159" s="43"/>
      <c r="AF159" s="43"/>
    </row>
    <row r="160" spans="1:32" ht="15">
      <c r="A160" s="43"/>
      <c r="B160" s="43"/>
      <c r="C160" s="43"/>
      <c r="D160" s="43"/>
      <c r="E160" s="43"/>
      <c r="F160" s="43"/>
      <c r="G160" s="203"/>
      <c r="H160" s="203"/>
      <c r="I160" s="43"/>
      <c r="J160" s="43"/>
      <c r="K160" s="43"/>
      <c r="L160" s="43"/>
      <c r="M160" s="44"/>
      <c r="N160" s="43"/>
      <c r="O160" s="43"/>
      <c r="P160" s="43"/>
      <c r="Q160" s="43"/>
      <c r="R160" s="43"/>
      <c r="S160" s="43"/>
      <c r="T160" s="43"/>
      <c r="U160" s="43"/>
      <c r="V160" s="43"/>
      <c r="W160" s="43"/>
      <c r="X160" s="43"/>
      <c r="Y160" s="43"/>
      <c r="Z160" s="43"/>
      <c r="AA160" s="43"/>
      <c r="AB160" s="43"/>
      <c r="AC160" s="43"/>
      <c r="AD160" s="43"/>
      <c r="AE160" s="43"/>
      <c r="AF160" s="43"/>
    </row>
    <row r="161" spans="1:32" ht="15">
      <c r="A161" s="43"/>
      <c r="B161" s="43"/>
      <c r="C161" s="43"/>
      <c r="D161" s="43"/>
      <c r="E161" s="43"/>
      <c r="F161" s="43"/>
      <c r="G161" s="203"/>
      <c r="H161" s="203"/>
      <c r="I161" s="43"/>
      <c r="J161" s="43"/>
      <c r="K161" s="43"/>
      <c r="L161" s="43"/>
      <c r="M161" s="44"/>
      <c r="N161" s="43"/>
      <c r="O161" s="43"/>
      <c r="P161" s="43"/>
      <c r="Q161" s="43"/>
      <c r="R161" s="43"/>
      <c r="S161" s="43"/>
      <c r="T161" s="43"/>
      <c r="U161" s="43"/>
      <c r="V161" s="43"/>
      <c r="W161" s="43"/>
      <c r="X161" s="43"/>
      <c r="Y161" s="43"/>
      <c r="Z161" s="43"/>
      <c r="AA161" s="43"/>
      <c r="AB161" s="43"/>
      <c r="AC161" s="43"/>
      <c r="AD161" s="43"/>
      <c r="AE161" s="43"/>
      <c r="AF161" s="43"/>
    </row>
    <row r="162" spans="1:32" ht="15">
      <c r="A162" s="43"/>
      <c r="B162" s="43"/>
      <c r="C162" s="43"/>
      <c r="D162" s="43"/>
      <c r="E162" s="43"/>
      <c r="F162" s="43"/>
      <c r="G162" s="203"/>
      <c r="H162" s="203"/>
      <c r="I162" s="43"/>
      <c r="J162" s="43"/>
      <c r="K162" s="43"/>
      <c r="L162" s="43"/>
      <c r="M162" s="44"/>
      <c r="N162" s="43"/>
      <c r="O162" s="43"/>
      <c r="P162" s="43"/>
      <c r="Q162" s="43"/>
      <c r="R162" s="43"/>
      <c r="S162" s="43"/>
      <c r="T162" s="43"/>
      <c r="U162" s="43"/>
      <c r="V162" s="43"/>
      <c r="W162" s="43"/>
      <c r="X162" s="43"/>
      <c r="Y162" s="43"/>
      <c r="Z162" s="43"/>
      <c r="AA162" s="43"/>
      <c r="AB162" s="43"/>
      <c r="AC162" s="43"/>
      <c r="AD162" s="43"/>
      <c r="AE162" s="43"/>
      <c r="AF162" s="43"/>
    </row>
    <row r="163" spans="1:32" ht="15">
      <c r="A163" s="43"/>
      <c r="B163" s="43"/>
      <c r="C163" s="43"/>
      <c r="D163" s="43"/>
      <c r="E163" s="43"/>
      <c r="F163" s="43"/>
      <c r="G163" s="203"/>
      <c r="H163" s="203"/>
      <c r="I163" s="43"/>
      <c r="J163" s="43"/>
      <c r="K163" s="43"/>
      <c r="L163" s="43"/>
      <c r="M163" s="44"/>
      <c r="N163" s="43"/>
      <c r="O163" s="43"/>
      <c r="P163" s="43"/>
      <c r="Q163" s="43"/>
      <c r="R163" s="43"/>
      <c r="S163" s="43"/>
      <c r="T163" s="43"/>
      <c r="U163" s="43"/>
      <c r="V163" s="43"/>
      <c r="W163" s="43"/>
      <c r="X163" s="43"/>
      <c r="Y163" s="43"/>
      <c r="Z163" s="43"/>
      <c r="AA163" s="43"/>
      <c r="AB163" s="43"/>
      <c r="AC163" s="43"/>
      <c r="AD163" s="43"/>
      <c r="AE163" s="43"/>
      <c r="AF163" s="43"/>
    </row>
    <row r="164" spans="1:32" ht="15">
      <c r="A164" s="43"/>
      <c r="B164" s="43"/>
      <c r="C164" s="43"/>
      <c r="D164" s="43"/>
      <c r="E164" s="43"/>
      <c r="F164" s="43"/>
      <c r="G164" s="203"/>
      <c r="H164" s="203"/>
      <c r="I164" s="43"/>
      <c r="J164" s="43"/>
      <c r="K164" s="43"/>
      <c r="L164" s="43"/>
      <c r="M164" s="44"/>
      <c r="N164" s="43"/>
      <c r="O164" s="43"/>
      <c r="P164" s="43"/>
      <c r="Q164" s="43"/>
      <c r="R164" s="43"/>
      <c r="S164" s="43"/>
      <c r="T164" s="43"/>
      <c r="U164" s="43"/>
      <c r="V164" s="43"/>
      <c r="W164" s="43"/>
      <c r="X164" s="43"/>
      <c r="Y164" s="43"/>
      <c r="Z164" s="43"/>
      <c r="AA164" s="43"/>
      <c r="AB164" s="43"/>
      <c r="AC164" s="43"/>
      <c r="AD164" s="43"/>
      <c r="AE164" s="43"/>
      <c r="AF164" s="43"/>
    </row>
    <row r="165" spans="1:32" ht="15">
      <c r="A165" s="43"/>
      <c r="B165" s="43"/>
      <c r="C165" s="43"/>
      <c r="D165" s="43"/>
      <c r="E165" s="43"/>
      <c r="F165" s="43"/>
      <c r="G165" s="203"/>
      <c r="H165" s="203"/>
      <c r="I165" s="43"/>
      <c r="J165" s="43"/>
      <c r="K165" s="43"/>
      <c r="L165" s="43"/>
      <c r="M165" s="44"/>
      <c r="N165" s="43"/>
      <c r="O165" s="43"/>
      <c r="P165" s="43"/>
      <c r="Q165" s="43"/>
      <c r="R165" s="43"/>
      <c r="S165" s="43"/>
      <c r="T165" s="43"/>
      <c r="U165" s="43"/>
      <c r="V165" s="43"/>
      <c r="W165" s="43"/>
      <c r="X165" s="43"/>
      <c r="Y165" s="43"/>
      <c r="Z165" s="43"/>
      <c r="AA165" s="43"/>
      <c r="AB165" s="43"/>
      <c r="AC165" s="43"/>
      <c r="AD165" s="43"/>
      <c r="AE165" s="43"/>
      <c r="AF165" s="43"/>
    </row>
    <row r="166" spans="1:32" ht="15">
      <c r="A166" s="43"/>
      <c r="B166" s="43"/>
      <c r="C166" s="43"/>
      <c r="D166" s="43"/>
      <c r="E166" s="43"/>
      <c r="F166" s="43"/>
      <c r="G166" s="203"/>
      <c r="H166" s="203"/>
      <c r="I166" s="43"/>
      <c r="J166" s="43"/>
      <c r="K166" s="43"/>
      <c r="L166" s="43"/>
      <c r="M166" s="44"/>
      <c r="N166" s="43"/>
      <c r="O166" s="43"/>
      <c r="P166" s="43"/>
      <c r="Q166" s="43"/>
      <c r="R166" s="43"/>
      <c r="S166" s="43"/>
      <c r="T166" s="43"/>
      <c r="U166" s="43"/>
      <c r="V166" s="43"/>
      <c r="W166" s="43"/>
      <c r="X166" s="43"/>
      <c r="Y166" s="43"/>
      <c r="Z166" s="43"/>
      <c r="AA166" s="43"/>
      <c r="AB166" s="43"/>
      <c r="AC166" s="43"/>
      <c r="AD166" s="43"/>
      <c r="AE166" s="43"/>
      <c r="AF166" s="43"/>
    </row>
    <row r="167" spans="1:32" ht="15">
      <c r="A167" s="43"/>
      <c r="B167" s="43"/>
      <c r="C167" s="43"/>
      <c r="D167" s="43"/>
      <c r="E167" s="43"/>
      <c r="F167" s="43"/>
      <c r="G167" s="203"/>
      <c r="H167" s="203"/>
      <c r="I167" s="43"/>
      <c r="J167" s="43"/>
      <c r="K167" s="43"/>
      <c r="L167" s="43"/>
      <c r="M167" s="44"/>
      <c r="N167" s="43"/>
      <c r="O167" s="43"/>
      <c r="P167" s="43"/>
      <c r="Q167" s="43"/>
      <c r="R167" s="43"/>
      <c r="S167" s="43"/>
      <c r="T167" s="43"/>
      <c r="U167" s="43"/>
      <c r="V167" s="43"/>
      <c r="W167" s="43"/>
      <c r="X167" s="43"/>
      <c r="Y167" s="43"/>
      <c r="Z167" s="43"/>
      <c r="AA167" s="43"/>
      <c r="AB167" s="43"/>
      <c r="AC167" s="43"/>
      <c r="AD167" s="43"/>
      <c r="AE167" s="43"/>
      <c r="AF167" s="43"/>
    </row>
    <row r="168" spans="1:32" ht="15">
      <c r="A168" s="43"/>
      <c r="B168" s="43"/>
      <c r="C168" s="43"/>
      <c r="D168" s="43"/>
      <c r="E168" s="43"/>
      <c r="F168" s="43"/>
      <c r="G168" s="203"/>
      <c r="H168" s="203"/>
      <c r="I168" s="43"/>
      <c r="J168" s="43"/>
      <c r="K168" s="43"/>
      <c r="L168" s="43"/>
      <c r="M168" s="44"/>
      <c r="N168" s="43"/>
      <c r="O168" s="43"/>
      <c r="P168" s="43"/>
      <c r="Q168" s="43"/>
      <c r="R168" s="43"/>
      <c r="S168" s="43"/>
      <c r="T168" s="43"/>
      <c r="U168" s="43"/>
      <c r="V168" s="43"/>
      <c r="W168" s="43"/>
      <c r="X168" s="43"/>
      <c r="Y168" s="43"/>
      <c r="Z168" s="43"/>
      <c r="AA168" s="43"/>
      <c r="AB168" s="43"/>
      <c r="AC168" s="43"/>
      <c r="AD168" s="43"/>
      <c r="AE168" s="43"/>
      <c r="AF168" s="43"/>
    </row>
    <row r="169" spans="1:32" ht="15">
      <c r="A169" s="43"/>
      <c r="B169" s="43"/>
      <c r="C169" s="43"/>
      <c r="D169" s="43"/>
      <c r="E169" s="43"/>
      <c r="F169" s="43"/>
      <c r="G169" s="203"/>
      <c r="H169" s="203"/>
      <c r="I169" s="43"/>
      <c r="J169" s="43"/>
      <c r="K169" s="43"/>
      <c r="L169" s="43"/>
      <c r="M169" s="44"/>
      <c r="N169" s="43"/>
      <c r="O169" s="43"/>
      <c r="P169" s="43"/>
      <c r="Q169" s="43"/>
      <c r="R169" s="43"/>
      <c r="S169" s="43"/>
      <c r="T169" s="43"/>
      <c r="U169" s="43"/>
      <c r="V169" s="43"/>
      <c r="W169" s="43"/>
      <c r="X169" s="43"/>
      <c r="Y169" s="43"/>
      <c r="Z169" s="43"/>
      <c r="AA169" s="43"/>
      <c r="AB169" s="43"/>
      <c r="AC169" s="43"/>
      <c r="AD169" s="43"/>
      <c r="AE169" s="43"/>
      <c r="AF169" s="43"/>
    </row>
    <row r="170" spans="1:32" ht="15">
      <c r="A170" s="43"/>
      <c r="B170" s="43"/>
      <c r="C170" s="43"/>
      <c r="D170" s="43"/>
      <c r="E170" s="43"/>
      <c r="F170" s="43"/>
      <c r="G170" s="203"/>
      <c r="H170" s="203"/>
      <c r="I170" s="43"/>
      <c r="J170" s="43"/>
      <c r="K170" s="43"/>
      <c r="L170" s="43"/>
      <c r="M170" s="44"/>
      <c r="N170" s="43"/>
      <c r="O170" s="43"/>
      <c r="P170" s="43"/>
      <c r="Q170" s="43"/>
      <c r="R170" s="43"/>
      <c r="S170" s="43"/>
      <c r="T170" s="43"/>
      <c r="U170" s="43"/>
      <c r="V170" s="43"/>
      <c r="W170" s="43"/>
      <c r="X170" s="43"/>
      <c r="Y170" s="43"/>
      <c r="Z170" s="43"/>
      <c r="AA170" s="43"/>
      <c r="AB170" s="43"/>
      <c r="AC170" s="43"/>
      <c r="AD170" s="43"/>
      <c r="AE170" s="43"/>
      <c r="AF170" s="43"/>
    </row>
    <row r="171" spans="1:32" ht="15">
      <c r="A171" s="43"/>
      <c r="B171" s="43"/>
      <c r="C171" s="43"/>
      <c r="D171" s="43"/>
      <c r="E171" s="43"/>
      <c r="F171" s="43"/>
      <c r="G171" s="203"/>
      <c r="H171" s="203"/>
      <c r="I171" s="43"/>
      <c r="J171" s="43"/>
      <c r="K171" s="43"/>
      <c r="L171" s="43"/>
      <c r="M171" s="44"/>
      <c r="N171" s="43"/>
      <c r="O171" s="43"/>
      <c r="P171" s="43"/>
      <c r="Q171" s="43"/>
      <c r="R171" s="43"/>
      <c r="S171" s="43"/>
      <c r="T171" s="43"/>
      <c r="U171" s="43"/>
      <c r="V171" s="43"/>
      <c r="W171" s="43"/>
      <c r="X171" s="43"/>
      <c r="Y171" s="43"/>
      <c r="Z171" s="43"/>
      <c r="AA171" s="43"/>
      <c r="AB171" s="43"/>
      <c r="AC171" s="43"/>
      <c r="AD171" s="43"/>
      <c r="AE171" s="43"/>
      <c r="AF171" s="43"/>
    </row>
    <row r="172" spans="1:32" ht="15">
      <c r="A172" s="43"/>
      <c r="B172" s="43"/>
      <c r="C172" s="43"/>
      <c r="D172" s="43"/>
      <c r="E172" s="43"/>
      <c r="F172" s="43"/>
      <c r="G172" s="203"/>
      <c r="H172" s="203"/>
      <c r="I172" s="43"/>
      <c r="J172" s="43"/>
      <c r="K172" s="43"/>
      <c r="L172" s="43"/>
      <c r="M172" s="44"/>
      <c r="N172" s="43"/>
      <c r="O172" s="43"/>
      <c r="P172" s="43"/>
      <c r="Q172" s="43"/>
      <c r="R172" s="43"/>
      <c r="S172" s="43"/>
      <c r="T172" s="43"/>
      <c r="U172" s="43"/>
      <c r="V172" s="43"/>
      <c r="W172" s="43"/>
      <c r="X172" s="43"/>
      <c r="Y172" s="43"/>
      <c r="Z172" s="43"/>
      <c r="AA172" s="43"/>
      <c r="AB172" s="43"/>
      <c r="AC172" s="43"/>
      <c r="AD172" s="43"/>
      <c r="AE172" s="43"/>
      <c r="AF172" s="43"/>
    </row>
    <row r="173" spans="1:32" ht="15">
      <c r="A173" s="43"/>
      <c r="B173" s="43"/>
      <c r="C173" s="43"/>
      <c r="D173" s="43"/>
      <c r="E173" s="43"/>
      <c r="F173" s="43"/>
      <c r="G173" s="203"/>
      <c r="H173" s="203"/>
      <c r="I173" s="43"/>
      <c r="J173" s="43"/>
      <c r="K173" s="43"/>
      <c r="L173" s="43"/>
      <c r="M173" s="44"/>
      <c r="N173" s="43"/>
      <c r="O173" s="43"/>
      <c r="P173" s="43"/>
      <c r="Q173" s="43"/>
      <c r="R173" s="43"/>
      <c r="S173" s="43"/>
      <c r="T173" s="43"/>
      <c r="U173" s="43"/>
      <c r="V173" s="43"/>
      <c r="W173" s="43"/>
      <c r="X173" s="43"/>
      <c r="Y173" s="43"/>
      <c r="Z173" s="43"/>
      <c r="AA173" s="43"/>
      <c r="AB173" s="43"/>
      <c r="AC173" s="43"/>
      <c r="AD173" s="43"/>
      <c r="AE173" s="43"/>
      <c r="AF173" s="43"/>
    </row>
    <row r="174" spans="1:32" ht="15">
      <c r="A174" s="43"/>
      <c r="B174" s="43"/>
      <c r="C174" s="43"/>
      <c r="D174" s="43"/>
      <c r="E174" s="43"/>
      <c r="F174" s="43"/>
      <c r="G174" s="203"/>
      <c r="H174" s="203"/>
      <c r="I174" s="43"/>
      <c r="J174" s="43"/>
      <c r="K174" s="43"/>
      <c r="L174" s="43"/>
      <c r="M174" s="44"/>
      <c r="N174" s="43"/>
      <c r="O174" s="43"/>
      <c r="P174" s="43"/>
      <c r="Q174" s="43"/>
      <c r="R174" s="43"/>
      <c r="S174" s="43"/>
      <c r="T174" s="43"/>
      <c r="U174" s="43"/>
      <c r="V174" s="43"/>
      <c r="W174" s="43"/>
      <c r="X174" s="43"/>
      <c r="Y174" s="43"/>
      <c r="Z174" s="43"/>
      <c r="AA174" s="43"/>
      <c r="AB174" s="43"/>
      <c r="AC174" s="43"/>
      <c r="AD174" s="43"/>
      <c r="AE174" s="43"/>
      <c r="AF174" s="43"/>
    </row>
    <row r="175" spans="1:32" ht="15">
      <c r="A175" s="43"/>
      <c r="B175" s="43"/>
      <c r="C175" s="43"/>
      <c r="D175" s="43"/>
      <c r="E175" s="43"/>
      <c r="F175" s="43"/>
      <c r="G175" s="203"/>
      <c r="H175" s="203"/>
      <c r="I175" s="43"/>
      <c r="J175" s="43"/>
      <c r="K175" s="43"/>
      <c r="L175" s="43"/>
      <c r="M175" s="44"/>
      <c r="N175" s="43"/>
      <c r="O175" s="43"/>
      <c r="P175" s="43"/>
      <c r="Q175" s="43"/>
      <c r="R175" s="43"/>
      <c r="S175" s="43"/>
      <c r="T175" s="43"/>
      <c r="U175" s="43"/>
      <c r="V175" s="43"/>
      <c r="W175" s="43"/>
      <c r="X175" s="43"/>
      <c r="Y175" s="43"/>
      <c r="Z175" s="43"/>
      <c r="AA175" s="43"/>
      <c r="AB175" s="43"/>
      <c r="AC175" s="43"/>
      <c r="AD175" s="43"/>
      <c r="AE175" s="43"/>
      <c r="AF175" s="43"/>
    </row>
    <row r="176" spans="1:32" ht="15">
      <c r="A176" s="43"/>
      <c r="B176" s="43"/>
      <c r="C176" s="43"/>
      <c r="D176" s="43"/>
      <c r="E176" s="43"/>
      <c r="F176" s="43"/>
      <c r="G176" s="203"/>
      <c r="H176" s="203"/>
      <c r="I176" s="43"/>
      <c r="J176" s="43"/>
      <c r="K176" s="43"/>
      <c r="L176" s="43"/>
      <c r="M176" s="44"/>
      <c r="N176" s="43"/>
      <c r="O176" s="43"/>
      <c r="P176" s="43"/>
      <c r="Q176" s="43"/>
      <c r="R176" s="43"/>
      <c r="S176" s="43"/>
      <c r="T176" s="43"/>
      <c r="U176" s="43"/>
      <c r="V176" s="43"/>
      <c r="W176" s="43"/>
      <c r="X176" s="43"/>
      <c r="Y176" s="43"/>
      <c r="Z176" s="43"/>
      <c r="AA176" s="43"/>
      <c r="AB176" s="43"/>
      <c r="AC176" s="43"/>
      <c r="AD176" s="43"/>
      <c r="AE176" s="43"/>
      <c r="AF176" s="43"/>
    </row>
    <row r="177" spans="1:32" ht="15">
      <c r="A177" s="43"/>
      <c r="B177" s="43"/>
      <c r="C177" s="43"/>
      <c r="D177" s="43"/>
      <c r="E177" s="43"/>
      <c r="F177" s="43"/>
      <c r="G177" s="203"/>
      <c r="H177" s="203"/>
      <c r="I177" s="43"/>
      <c r="J177" s="43"/>
      <c r="K177" s="43"/>
      <c r="L177" s="43"/>
      <c r="M177" s="44"/>
      <c r="N177" s="43"/>
      <c r="O177" s="43"/>
      <c r="P177" s="43"/>
      <c r="Q177" s="43"/>
      <c r="R177" s="43"/>
      <c r="S177" s="43"/>
      <c r="T177" s="43"/>
      <c r="U177" s="43"/>
      <c r="V177" s="43"/>
      <c r="W177" s="43"/>
      <c r="X177" s="43"/>
      <c r="Y177" s="43"/>
      <c r="Z177" s="43"/>
      <c r="AA177" s="43"/>
      <c r="AB177" s="43"/>
      <c r="AC177" s="43"/>
      <c r="AD177" s="43"/>
      <c r="AE177" s="43"/>
      <c r="AF177" s="43"/>
    </row>
    <row r="178" spans="1:32" ht="15">
      <c r="A178" s="43"/>
      <c r="B178" s="43"/>
      <c r="C178" s="43"/>
      <c r="D178" s="43"/>
      <c r="E178" s="43"/>
      <c r="F178" s="43"/>
      <c r="G178" s="203"/>
      <c r="H178" s="203"/>
      <c r="I178" s="43"/>
      <c r="J178" s="43"/>
      <c r="K178" s="43"/>
      <c r="L178" s="43"/>
      <c r="M178" s="44"/>
      <c r="N178" s="43"/>
      <c r="O178" s="43"/>
      <c r="P178" s="43"/>
      <c r="Q178" s="43"/>
      <c r="R178" s="43"/>
      <c r="S178" s="43"/>
      <c r="T178" s="43"/>
      <c r="U178" s="43"/>
      <c r="V178" s="43"/>
      <c r="W178" s="43"/>
      <c r="X178" s="43"/>
      <c r="Y178" s="43"/>
      <c r="Z178" s="43"/>
      <c r="AA178" s="43"/>
      <c r="AB178" s="43"/>
      <c r="AC178" s="43"/>
      <c r="AD178" s="43"/>
      <c r="AE178" s="43"/>
      <c r="AF178" s="43"/>
    </row>
    <row r="179" spans="1:32" ht="15">
      <c r="A179" s="43"/>
      <c r="B179" s="43"/>
      <c r="C179" s="43"/>
      <c r="D179" s="43"/>
      <c r="E179" s="43"/>
      <c r="F179" s="43"/>
      <c r="G179" s="203"/>
      <c r="H179" s="203"/>
      <c r="I179" s="43"/>
      <c r="J179" s="43"/>
      <c r="K179" s="43"/>
      <c r="L179" s="43"/>
      <c r="M179" s="44"/>
      <c r="N179" s="43"/>
      <c r="O179" s="43"/>
      <c r="P179" s="43"/>
      <c r="Q179" s="43"/>
      <c r="R179" s="43"/>
      <c r="S179" s="43"/>
      <c r="T179" s="43"/>
      <c r="U179" s="43"/>
      <c r="V179" s="43"/>
      <c r="W179" s="43"/>
      <c r="X179" s="43"/>
      <c r="Y179" s="43"/>
      <c r="Z179" s="43"/>
      <c r="AA179" s="43"/>
      <c r="AB179" s="43"/>
      <c r="AC179" s="43"/>
      <c r="AD179" s="43"/>
      <c r="AE179" s="43"/>
      <c r="AF179" s="43"/>
    </row>
    <row r="180" spans="1:32" ht="15">
      <c r="A180" s="43"/>
      <c r="B180" s="43"/>
      <c r="C180" s="43"/>
      <c r="D180" s="43"/>
      <c r="E180" s="43"/>
      <c r="F180" s="43"/>
      <c r="G180" s="203"/>
      <c r="H180" s="203"/>
      <c r="I180" s="43"/>
      <c r="J180" s="43"/>
      <c r="K180" s="43"/>
      <c r="L180" s="43"/>
      <c r="M180" s="44"/>
      <c r="N180" s="43"/>
      <c r="O180" s="43"/>
      <c r="P180" s="43"/>
      <c r="Q180" s="43"/>
      <c r="R180" s="43"/>
      <c r="S180" s="43"/>
      <c r="T180" s="43"/>
      <c r="U180" s="43"/>
      <c r="V180" s="43"/>
      <c r="W180" s="43"/>
      <c r="X180" s="43"/>
      <c r="Y180" s="43"/>
      <c r="Z180" s="43"/>
      <c r="AA180" s="43"/>
      <c r="AB180" s="43"/>
      <c r="AC180" s="43"/>
      <c r="AD180" s="43"/>
      <c r="AE180" s="43"/>
      <c r="AF180" s="43"/>
    </row>
    <row r="181" spans="1:32" ht="15">
      <c r="A181" s="43"/>
      <c r="B181" s="43"/>
      <c r="C181" s="43"/>
      <c r="D181" s="43"/>
      <c r="E181" s="43"/>
      <c r="F181" s="43"/>
      <c r="G181" s="203"/>
      <c r="H181" s="203"/>
      <c r="I181" s="43"/>
      <c r="J181" s="43"/>
      <c r="K181" s="43"/>
      <c r="L181" s="43"/>
      <c r="M181" s="44"/>
      <c r="N181" s="43"/>
      <c r="O181" s="43"/>
      <c r="P181" s="43"/>
      <c r="Q181" s="43"/>
      <c r="R181" s="43"/>
      <c r="S181" s="43"/>
      <c r="T181" s="43"/>
      <c r="U181" s="43"/>
      <c r="V181" s="43"/>
      <c r="W181" s="43"/>
      <c r="X181" s="43"/>
      <c r="Y181" s="43"/>
      <c r="Z181" s="43"/>
      <c r="AA181" s="43"/>
      <c r="AB181" s="43"/>
      <c r="AC181" s="43"/>
      <c r="AD181" s="43"/>
      <c r="AE181" s="43"/>
      <c r="AF181" s="43"/>
    </row>
    <row r="182" spans="1:32" ht="15">
      <c r="A182" s="43"/>
      <c r="B182" s="43"/>
      <c r="C182" s="43"/>
      <c r="D182" s="43"/>
      <c r="E182" s="43"/>
      <c r="F182" s="43"/>
      <c r="G182" s="203"/>
      <c r="H182" s="203"/>
      <c r="I182" s="43"/>
      <c r="J182" s="43"/>
      <c r="K182" s="43"/>
      <c r="L182" s="43"/>
      <c r="M182" s="44"/>
      <c r="N182" s="43"/>
      <c r="O182" s="43"/>
      <c r="P182" s="43"/>
      <c r="Q182" s="43"/>
      <c r="R182" s="43"/>
      <c r="S182" s="43"/>
      <c r="T182" s="43"/>
      <c r="U182" s="43"/>
      <c r="V182" s="43"/>
      <c r="W182" s="43"/>
      <c r="X182" s="43"/>
      <c r="Y182" s="43"/>
      <c r="Z182" s="43"/>
      <c r="AA182" s="43"/>
      <c r="AB182" s="43"/>
      <c r="AC182" s="43"/>
      <c r="AD182" s="43"/>
      <c r="AE182" s="43"/>
      <c r="AF182" s="43"/>
    </row>
    <row r="183" spans="1:32" ht="15">
      <c r="A183" s="43"/>
      <c r="B183" s="43"/>
      <c r="C183" s="43"/>
      <c r="D183" s="43"/>
      <c r="E183" s="43"/>
      <c r="F183" s="43"/>
      <c r="G183" s="203"/>
      <c r="H183" s="203"/>
      <c r="I183" s="43"/>
      <c r="J183" s="43"/>
      <c r="K183" s="43"/>
      <c r="L183" s="43"/>
      <c r="M183" s="44"/>
      <c r="N183" s="43"/>
      <c r="O183" s="43"/>
      <c r="P183" s="43"/>
      <c r="Q183" s="43"/>
      <c r="R183" s="43"/>
      <c r="S183" s="43"/>
      <c r="T183" s="43"/>
      <c r="U183" s="43"/>
      <c r="V183" s="43"/>
      <c r="W183" s="43"/>
      <c r="X183" s="43"/>
      <c r="Y183" s="43"/>
      <c r="Z183" s="43"/>
      <c r="AA183" s="43"/>
      <c r="AB183" s="43"/>
      <c r="AC183" s="43"/>
      <c r="AD183" s="43"/>
      <c r="AE183" s="43"/>
      <c r="AF183" s="43"/>
    </row>
    <row r="184" spans="1:32" ht="15">
      <c r="A184" s="43"/>
      <c r="B184" s="43"/>
      <c r="C184" s="43"/>
      <c r="D184" s="43"/>
      <c r="E184" s="43"/>
      <c r="F184" s="43"/>
      <c r="G184" s="203"/>
      <c r="H184" s="203"/>
      <c r="I184" s="43"/>
      <c r="J184" s="43"/>
      <c r="K184" s="43"/>
      <c r="L184" s="43"/>
      <c r="M184" s="44"/>
      <c r="N184" s="43"/>
      <c r="O184" s="43"/>
      <c r="P184" s="43"/>
      <c r="Q184" s="43"/>
      <c r="R184" s="43"/>
      <c r="S184" s="43"/>
      <c r="T184" s="43"/>
      <c r="U184" s="43"/>
      <c r="V184" s="43"/>
      <c r="W184" s="43"/>
      <c r="X184" s="43"/>
      <c r="Y184" s="43"/>
      <c r="Z184" s="43"/>
      <c r="AA184" s="43"/>
      <c r="AB184" s="43"/>
      <c r="AC184" s="43"/>
      <c r="AD184" s="43"/>
      <c r="AE184" s="43"/>
      <c r="AF184" s="43"/>
    </row>
    <row r="185" spans="1:32" ht="15">
      <c r="A185" s="43"/>
      <c r="B185" s="43"/>
      <c r="C185" s="43"/>
      <c r="D185" s="43"/>
      <c r="E185" s="43"/>
      <c r="F185" s="43"/>
      <c r="G185" s="203"/>
      <c r="H185" s="203"/>
      <c r="I185" s="43"/>
      <c r="J185" s="43"/>
      <c r="K185" s="43"/>
      <c r="L185" s="43"/>
      <c r="M185" s="44"/>
      <c r="N185" s="43"/>
      <c r="O185" s="43"/>
      <c r="P185" s="43"/>
      <c r="Q185" s="43"/>
      <c r="R185" s="43"/>
      <c r="S185" s="43"/>
      <c r="T185" s="43"/>
      <c r="U185" s="43"/>
      <c r="V185" s="43"/>
      <c r="W185" s="43"/>
      <c r="X185" s="43"/>
      <c r="Y185" s="43"/>
      <c r="Z185" s="43"/>
      <c r="AA185" s="43"/>
      <c r="AB185" s="43"/>
      <c r="AC185" s="43"/>
      <c r="AD185" s="43"/>
      <c r="AE185" s="43"/>
      <c r="AF185" s="43"/>
    </row>
    <row r="186" spans="1:32" ht="15">
      <c r="A186" s="43"/>
      <c r="B186" s="43"/>
      <c r="C186" s="43"/>
      <c r="D186" s="43"/>
      <c r="E186" s="43"/>
      <c r="F186" s="43"/>
      <c r="G186" s="203"/>
      <c r="H186" s="203"/>
      <c r="I186" s="43"/>
      <c r="J186" s="43"/>
      <c r="K186" s="43"/>
      <c r="L186" s="43"/>
      <c r="M186" s="44"/>
      <c r="N186" s="43"/>
      <c r="O186" s="43"/>
      <c r="P186" s="43"/>
      <c r="Q186" s="43"/>
      <c r="R186" s="43"/>
      <c r="S186" s="43"/>
      <c r="T186" s="43"/>
      <c r="U186" s="43"/>
      <c r="V186" s="43"/>
      <c r="W186" s="43"/>
      <c r="X186" s="43"/>
      <c r="Y186" s="43"/>
      <c r="Z186" s="43"/>
      <c r="AA186" s="43"/>
      <c r="AB186" s="43"/>
      <c r="AC186" s="43"/>
      <c r="AD186" s="43"/>
      <c r="AE186" s="43"/>
      <c r="AF186" s="43"/>
    </row>
    <row r="187" spans="1:32" ht="15">
      <c r="A187" s="43"/>
      <c r="B187" s="43"/>
      <c r="C187" s="43"/>
      <c r="D187" s="43"/>
      <c r="E187" s="43"/>
      <c r="F187" s="43"/>
      <c r="G187" s="203"/>
      <c r="H187" s="203"/>
      <c r="I187" s="43"/>
      <c r="J187" s="43"/>
      <c r="K187" s="43"/>
      <c r="L187" s="43"/>
      <c r="M187" s="44"/>
      <c r="N187" s="43"/>
      <c r="O187" s="43"/>
      <c r="P187" s="43"/>
      <c r="Q187" s="43"/>
      <c r="R187" s="43"/>
      <c r="S187" s="43"/>
      <c r="T187" s="43"/>
      <c r="U187" s="43"/>
      <c r="V187" s="43"/>
      <c r="W187" s="43"/>
      <c r="X187" s="43"/>
      <c r="Y187" s="43"/>
      <c r="Z187" s="43"/>
      <c r="AA187" s="43"/>
      <c r="AB187" s="43"/>
      <c r="AC187" s="43"/>
      <c r="AD187" s="43"/>
      <c r="AE187" s="43"/>
      <c r="AF187" s="43"/>
    </row>
    <row r="188" spans="1:32" ht="15">
      <c r="A188" s="43"/>
      <c r="B188" s="43"/>
      <c r="C188" s="43"/>
      <c r="D188" s="43"/>
      <c r="E188" s="43"/>
      <c r="F188" s="43"/>
      <c r="G188" s="203"/>
      <c r="H188" s="203"/>
      <c r="I188" s="43"/>
      <c r="J188" s="43"/>
      <c r="K188" s="43"/>
      <c r="L188" s="43"/>
      <c r="M188" s="44"/>
      <c r="N188" s="43"/>
      <c r="O188" s="43"/>
      <c r="P188" s="43"/>
      <c r="Q188" s="43"/>
      <c r="R188" s="43"/>
      <c r="S188" s="43"/>
      <c r="T188" s="43"/>
      <c r="U188" s="43"/>
      <c r="V188" s="43"/>
      <c r="W188" s="43"/>
      <c r="X188" s="43"/>
      <c r="Y188" s="43"/>
      <c r="Z188" s="43"/>
      <c r="AA188" s="43"/>
      <c r="AB188" s="43"/>
      <c r="AC188" s="43"/>
      <c r="AD188" s="43"/>
      <c r="AE188" s="43"/>
      <c r="AF188" s="43"/>
    </row>
    <row r="189" spans="1:32" ht="15">
      <c r="A189" s="43"/>
      <c r="B189" s="43"/>
      <c r="C189" s="43"/>
      <c r="D189" s="43"/>
      <c r="E189" s="43"/>
      <c r="F189" s="43"/>
      <c r="G189" s="203"/>
      <c r="H189" s="203"/>
      <c r="I189" s="43"/>
      <c r="J189" s="43"/>
      <c r="K189" s="43"/>
      <c r="L189" s="43"/>
      <c r="M189" s="44"/>
      <c r="N189" s="43"/>
      <c r="O189" s="43"/>
      <c r="P189" s="43"/>
      <c r="Q189" s="43"/>
      <c r="R189" s="43"/>
      <c r="S189" s="43"/>
      <c r="T189" s="43"/>
      <c r="U189" s="43"/>
      <c r="V189" s="43"/>
      <c r="W189" s="43"/>
      <c r="X189" s="43"/>
      <c r="Y189" s="43"/>
      <c r="Z189" s="43"/>
      <c r="AA189" s="43"/>
      <c r="AB189" s="43"/>
      <c r="AC189" s="43"/>
      <c r="AD189" s="43"/>
      <c r="AE189" s="43"/>
      <c r="AF189" s="43"/>
    </row>
    <row r="190" spans="1:32" ht="15">
      <c r="A190" s="43"/>
      <c r="B190" s="43"/>
      <c r="C190" s="43"/>
      <c r="D190" s="43"/>
      <c r="E190" s="43"/>
      <c r="F190" s="43"/>
      <c r="G190" s="203"/>
      <c r="H190" s="203"/>
      <c r="I190" s="43"/>
      <c r="J190" s="43"/>
      <c r="K190" s="43"/>
      <c r="L190" s="43"/>
      <c r="M190" s="44"/>
      <c r="N190" s="43"/>
      <c r="O190" s="43"/>
      <c r="P190" s="43"/>
      <c r="Q190" s="43"/>
      <c r="R190" s="43"/>
      <c r="S190" s="43"/>
      <c r="T190" s="43"/>
      <c r="U190" s="43"/>
      <c r="V190" s="43"/>
      <c r="W190" s="43"/>
      <c r="X190" s="43"/>
      <c r="Y190" s="43"/>
      <c r="Z190" s="43"/>
      <c r="AA190" s="43"/>
      <c r="AB190" s="43"/>
      <c r="AC190" s="43"/>
      <c r="AD190" s="43"/>
      <c r="AE190" s="43"/>
      <c r="AF190" s="43"/>
    </row>
    <row r="191" spans="1:32" ht="15">
      <c r="A191" s="43"/>
      <c r="B191" s="43"/>
      <c r="C191" s="43"/>
      <c r="D191" s="43"/>
      <c r="E191" s="43"/>
      <c r="F191" s="43"/>
      <c r="G191" s="203"/>
      <c r="H191" s="203"/>
      <c r="I191" s="43"/>
      <c r="J191" s="43"/>
      <c r="K191" s="43"/>
      <c r="L191" s="43"/>
      <c r="M191" s="44"/>
      <c r="N191" s="43"/>
      <c r="O191" s="43"/>
      <c r="P191" s="43"/>
      <c r="Q191" s="43"/>
      <c r="R191" s="43"/>
      <c r="S191" s="43"/>
      <c r="T191" s="43"/>
      <c r="U191" s="43"/>
      <c r="V191" s="43"/>
      <c r="W191" s="43"/>
      <c r="X191" s="43"/>
      <c r="Y191" s="43"/>
      <c r="Z191" s="43"/>
      <c r="AA191" s="43"/>
      <c r="AB191" s="43"/>
      <c r="AC191" s="43"/>
      <c r="AD191" s="43"/>
      <c r="AE191" s="43"/>
      <c r="AF191" s="43"/>
    </row>
    <row r="192" spans="1:32" ht="15">
      <c r="A192" s="43"/>
      <c r="B192" s="43"/>
      <c r="C192" s="43"/>
      <c r="D192" s="43"/>
      <c r="E192" s="43"/>
      <c r="F192" s="43"/>
      <c r="G192" s="203"/>
      <c r="H192" s="203"/>
      <c r="I192" s="43"/>
      <c r="J192" s="43"/>
      <c r="K192" s="43"/>
      <c r="L192" s="43"/>
      <c r="M192" s="44"/>
      <c r="N192" s="43"/>
      <c r="O192" s="43"/>
      <c r="P192" s="43"/>
      <c r="Q192" s="43"/>
      <c r="R192" s="43"/>
      <c r="S192" s="43"/>
      <c r="T192" s="43"/>
      <c r="U192" s="43"/>
      <c r="V192" s="43"/>
      <c r="W192" s="43"/>
      <c r="X192" s="43"/>
      <c r="Y192" s="43"/>
      <c r="Z192" s="43"/>
      <c r="AA192" s="43"/>
      <c r="AB192" s="43"/>
      <c r="AC192" s="43"/>
      <c r="AD192" s="43"/>
      <c r="AE192" s="43"/>
      <c r="AF192" s="43"/>
    </row>
    <row r="193" spans="1:32" ht="15">
      <c r="A193" s="43"/>
      <c r="B193" s="43"/>
      <c r="C193" s="43"/>
      <c r="D193" s="43"/>
      <c r="E193" s="43"/>
      <c r="F193" s="43"/>
      <c r="G193" s="203"/>
      <c r="H193" s="203"/>
      <c r="I193" s="43"/>
      <c r="J193" s="43"/>
      <c r="K193" s="43"/>
      <c r="L193" s="43"/>
      <c r="M193" s="44"/>
      <c r="N193" s="43"/>
      <c r="O193" s="43"/>
      <c r="P193" s="43"/>
      <c r="Q193" s="43"/>
      <c r="R193" s="43"/>
      <c r="S193" s="43"/>
      <c r="T193" s="43"/>
      <c r="U193" s="43"/>
      <c r="V193" s="43"/>
      <c r="W193" s="43"/>
      <c r="X193" s="43"/>
      <c r="Y193" s="43"/>
      <c r="Z193" s="43"/>
      <c r="AA193" s="43"/>
      <c r="AB193" s="43"/>
      <c r="AC193" s="43"/>
      <c r="AD193" s="43"/>
      <c r="AE193" s="43"/>
      <c r="AF193" s="43"/>
    </row>
    <row r="194" spans="1:32" ht="15">
      <c r="A194" s="43"/>
      <c r="B194" s="43"/>
      <c r="C194" s="43"/>
      <c r="D194" s="43"/>
      <c r="E194" s="43"/>
      <c r="F194" s="43"/>
      <c r="G194" s="203"/>
      <c r="H194" s="203"/>
      <c r="I194" s="43"/>
      <c r="J194" s="43"/>
      <c r="K194" s="43"/>
      <c r="L194" s="43"/>
      <c r="M194" s="44"/>
      <c r="N194" s="43"/>
      <c r="O194" s="43"/>
      <c r="P194" s="43"/>
      <c r="Q194" s="43"/>
      <c r="R194" s="43"/>
      <c r="S194" s="43"/>
      <c r="T194" s="43"/>
      <c r="U194" s="43"/>
      <c r="V194" s="43"/>
      <c r="W194" s="43"/>
      <c r="X194" s="43"/>
      <c r="Y194" s="43"/>
      <c r="Z194" s="43"/>
      <c r="AA194" s="43"/>
      <c r="AB194" s="43"/>
      <c r="AC194" s="43"/>
      <c r="AD194" s="43"/>
      <c r="AE194" s="43"/>
      <c r="AF194" s="43"/>
    </row>
    <row r="195" spans="1:32" ht="15">
      <c r="A195" s="43"/>
      <c r="B195" s="43"/>
      <c r="C195" s="43"/>
      <c r="D195" s="43"/>
      <c r="E195" s="43"/>
      <c r="F195" s="43"/>
      <c r="G195" s="203"/>
      <c r="H195" s="203"/>
      <c r="I195" s="43"/>
      <c r="J195" s="43"/>
      <c r="K195" s="43"/>
      <c r="L195" s="43"/>
      <c r="M195" s="44"/>
      <c r="N195" s="43"/>
      <c r="O195" s="43"/>
      <c r="P195" s="43"/>
      <c r="Q195" s="43"/>
      <c r="R195" s="43"/>
      <c r="S195" s="43"/>
      <c r="T195" s="43"/>
      <c r="U195" s="43"/>
      <c r="V195" s="43"/>
      <c r="W195" s="43"/>
      <c r="X195" s="43"/>
      <c r="Y195" s="43"/>
      <c r="Z195" s="43"/>
      <c r="AA195" s="43"/>
      <c r="AB195" s="43"/>
      <c r="AC195" s="43"/>
      <c r="AD195" s="43"/>
      <c r="AE195" s="43"/>
      <c r="AF195" s="43"/>
    </row>
    <row r="196" spans="1:32" ht="15">
      <c r="A196" s="43"/>
      <c r="B196" s="43"/>
      <c r="C196" s="43"/>
      <c r="D196" s="43"/>
      <c r="E196" s="43"/>
      <c r="F196" s="43"/>
      <c r="G196" s="203"/>
      <c r="H196" s="203"/>
      <c r="I196" s="43"/>
      <c r="J196" s="43"/>
      <c r="K196" s="43"/>
      <c r="L196" s="43"/>
      <c r="M196" s="44"/>
      <c r="N196" s="43"/>
      <c r="O196" s="43"/>
      <c r="P196" s="43"/>
      <c r="Q196" s="43"/>
      <c r="R196" s="43"/>
      <c r="S196" s="43"/>
      <c r="T196" s="43"/>
      <c r="U196" s="43"/>
      <c r="V196" s="43"/>
      <c r="W196" s="43"/>
      <c r="X196" s="43"/>
      <c r="Y196" s="43"/>
      <c r="Z196" s="43"/>
      <c r="AA196" s="43"/>
      <c r="AB196" s="43"/>
      <c r="AC196" s="43"/>
      <c r="AD196" s="43"/>
      <c r="AE196" s="43"/>
      <c r="AF196" s="43"/>
    </row>
    <row r="197" spans="1:32" ht="15">
      <c r="A197" s="43"/>
      <c r="B197" s="43"/>
      <c r="C197" s="43"/>
      <c r="D197" s="43"/>
      <c r="E197" s="43"/>
      <c r="F197" s="43"/>
      <c r="G197" s="203"/>
      <c r="H197" s="203"/>
      <c r="I197" s="43"/>
      <c r="J197" s="43"/>
      <c r="K197" s="43"/>
      <c r="L197" s="43"/>
      <c r="M197" s="44"/>
      <c r="N197" s="43"/>
      <c r="O197" s="43"/>
      <c r="P197" s="43"/>
      <c r="Q197" s="43"/>
      <c r="R197" s="43"/>
      <c r="S197" s="43"/>
      <c r="T197" s="43"/>
      <c r="U197" s="43"/>
      <c r="V197" s="43"/>
      <c r="W197" s="43"/>
      <c r="X197" s="43"/>
      <c r="Y197" s="43"/>
      <c r="Z197" s="43"/>
      <c r="AA197" s="43"/>
      <c r="AB197" s="43"/>
      <c r="AC197" s="43"/>
      <c r="AD197" s="43"/>
      <c r="AE197" s="43"/>
      <c r="AF197" s="43"/>
    </row>
    <row r="198" spans="1:32" ht="15">
      <c r="A198" s="43"/>
      <c r="B198" s="43"/>
      <c r="C198" s="43"/>
      <c r="D198" s="43"/>
      <c r="E198" s="43"/>
      <c r="F198" s="43"/>
      <c r="G198" s="203"/>
      <c r="H198" s="203"/>
      <c r="I198" s="43"/>
      <c r="J198" s="43"/>
      <c r="K198" s="43"/>
      <c r="L198" s="43"/>
      <c r="M198" s="44"/>
      <c r="N198" s="43"/>
      <c r="O198" s="43"/>
      <c r="P198" s="43"/>
      <c r="Q198" s="43"/>
      <c r="R198" s="43"/>
      <c r="S198" s="43"/>
      <c r="T198" s="43"/>
      <c r="U198" s="43"/>
      <c r="V198" s="43"/>
      <c r="W198" s="43"/>
      <c r="X198" s="43"/>
      <c r="Y198" s="43"/>
      <c r="Z198" s="43"/>
      <c r="AA198" s="43"/>
      <c r="AB198" s="43"/>
      <c r="AC198" s="43"/>
      <c r="AD198" s="43"/>
      <c r="AE198" s="43"/>
      <c r="AF198" s="43"/>
    </row>
    <row r="199" spans="1:32" ht="15">
      <c r="A199" s="43"/>
      <c r="B199" s="43"/>
      <c r="C199" s="43"/>
      <c r="D199" s="43"/>
      <c r="E199" s="43"/>
      <c r="F199" s="43"/>
      <c r="G199" s="203"/>
      <c r="H199" s="203"/>
      <c r="I199" s="43"/>
      <c r="J199" s="43"/>
      <c r="K199" s="43"/>
      <c r="L199" s="43"/>
      <c r="M199" s="44"/>
      <c r="N199" s="43"/>
      <c r="O199" s="43"/>
      <c r="P199" s="43"/>
      <c r="Q199" s="43"/>
      <c r="R199" s="43"/>
      <c r="S199" s="43"/>
      <c r="T199" s="43"/>
      <c r="U199" s="43"/>
      <c r="V199" s="43"/>
      <c r="W199" s="43"/>
      <c r="X199" s="43"/>
      <c r="Y199" s="43"/>
      <c r="Z199" s="43"/>
      <c r="AA199" s="43"/>
      <c r="AB199" s="43"/>
      <c r="AC199" s="43"/>
      <c r="AD199" s="43"/>
      <c r="AE199" s="43"/>
      <c r="AF199" s="43"/>
    </row>
    <row r="200" spans="1:32" ht="15">
      <c r="A200" s="43"/>
      <c r="B200" s="43"/>
      <c r="C200" s="43"/>
      <c r="D200" s="43"/>
      <c r="E200" s="43"/>
      <c r="F200" s="43"/>
      <c r="G200" s="203"/>
      <c r="H200" s="203"/>
      <c r="I200" s="43"/>
      <c r="J200" s="43"/>
      <c r="K200" s="43"/>
      <c r="L200" s="43"/>
      <c r="M200" s="44"/>
      <c r="N200" s="43"/>
      <c r="O200" s="43"/>
      <c r="P200" s="43"/>
      <c r="Q200" s="43"/>
      <c r="R200" s="43"/>
      <c r="S200" s="43"/>
      <c r="T200" s="43"/>
      <c r="U200" s="43"/>
      <c r="V200" s="43"/>
      <c r="W200" s="43"/>
      <c r="X200" s="43"/>
      <c r="Y200" s="43"/>
      <c r="Z200" s="43"/>
      <c r="AA200" s="43"/>
      <c r="AB200" s="43"/>
      <c r="AC200" s="43"/>
      <c r="AD200" s="43"/>
      <c r="AE200" s="43"/>
      <c r="AF200" s="43"/>
    </row>
    <row r="201" spans="1:32" ht="15">
      <c r="A201" s="43"/>
      <c r="B201" s="43"/>
      <c r="C201" s="43"/>
      <c r="D201" s="43"/>
      <c r="E201" s="43"/>
      <c r="F201" s="43"/>
      <c r="G201" s="203"/>
      <c r="H201" s="203"/>
      <c r="I201" s="43"/>
      <c r="J201" s="43"/>
      <c r="K201" s="43"/>
      <c r="L201" s="43"/>
      <c r="M201" s="44"/>
      <c r="N201" s="43"/>
      <c r="O201" s="43"/>
      <c r="P201" s="43"/>
      <c r="Q201" s="43"/>
      <c r="R201" s="43"/>
      <c r="S201" s="43"/>
      <c r="T201" s="43"/>
      <c r="U201" s="43"/>
      <c r="V201" s="43"/>
      <c r="W201" s="43"/>
      <c r="X201" s="43"/>
      <c r="Y201" s="43"/>
      <c r="Z201" s="43"/>
      <c r="AA201" s="43"/>
      <c r="AB201" s="43"/>
      <c r="AC201" s="43"/>
      <c r="AD201" s="43"/>
      <c r="AE201" s="43"/>
      <c r="AF201" s="43"/>
    </row>
    <row r="202" spans="1:32" ht="15">
      <c r="A202" s="43"/>
      <c r="B202" s="43"/>
      <c r="C202" s="43"/>
      <c r="D202" s="43"/>
      <c r="E202" s="43"/>
      <c r="F202" s="43"/>
      <c r="G202" s="203"/>
      <c r="H202" s="203"/>
      <c r="I202" s="43"/>
      <c r="J202" s="43"/>
      <c r="K202" s="43"/>
      <c r="L202" s="43"/>
      <c r="M202" s="44"/>
      <c r="N202" s="43"/>
      <c r="O202" s="43"/>
      <c r="P202" s="43"/>
      <c r="Q202" s="43"/>
      <c r="R202" s="43"/>
      <c r="S202" s="43"/>
      <c r="T202" s="43"/>
      <c r="U202" s="43"/>
      <c r="V202" s="43"/>
      <c r="W202" s="43"/>
      <c r="X202" s="43"/>
      <c r="Y202" s="43"/>
      <c r="Z202" s="43"/>
      <c r="AA202" s="43"/>
      <c r="AB202" s="43"/>
      <c r="AC202" s="43"/>
      <c r="AD202" s="43"/>
      <c r="AE202" s="43"/>
      <c r="AF202" s="43"/>
    </row>
    <row r="203" spans="1:32" ht="15">
      <c r="A203" s="43"/>
      <c r="B203" s="43"/>
      <c r="C203" s="43"/>
      <c r="D203" s="43"/>
      <c r="E203" s="43"/>
      <c r="F203" s="43"/>
      <c r="G203" s="203"/>
      <c r="H203" s="203"/>
      <c r="I203" s="43"/>
      <c r="J203" s="43"/>
      <c r="K203" s="43"/>
      <c r="L203" s="43"/>
      <c r="M203" s="44"/>
      <c r="N203" s="43"/>
      <c r="O203" s="43"/>
      <c r="P203" s="43"/>
      <c r="Q203" s="43"/>
      <c r="R203" s="43"/>
      <c r="S203" s="43"/>
      <c r="T203" s="43"/>
      <c r="U203" s="43"/>
      <c r="V203" s="43"/>
      <c r="W203" s="43"/>
      <c r="X203" s="43"/>
      <c r="Y203" s="43"/>
      <c r="Z203" s="43"/>
      <c r="AA203" s="43"/>
      <c r="AB203" s="43"/>
      <c r="AC203" s="43"/>
      <c r="AD203" s="43"/>
      <c r="AE203" s="43"/>
      <c r="AF203" s="43"/>
    </row>
    <row r="204" spans="1:32" ht="15">
      <c r="A204" s="43"/>
      <c r="B204" s="43"/>
      <c r="C204" s="43"/>
      <c r="D204" s="43"/>
      <c r="E204" s="43"/>
      <c r="F204" s="43"/>
      <c r="G204" s="203"/>
      <c r="H204" s="203"/>
      <c r="I204" s="43"/>
      <c r="J204" s="43"/>
      <c r="K204" s="43"/>
      <c r="L204" s="43"/>
      <c r="M204" s="44"/>
      <c r="N204" s="43"/>
      <c r="O204" s="43"/>
      <c r="P204" s="43"/>
      <c r="Q204" s="43"/>
      <c r="R204" s="43"/>
      <c r="S204" s="43"/>
      <c r="T204" s="43"/>
      <c r="U204" s="43"/>
      <c r="V204" s="43"/>
      <c r="W204" s="43"/>
      <c r="X204" s="43"/>
      <c r="Y204" s="43"/>
      <c r="Z204" s="43"/>
      <c r="AA204" s="43"/>
      <c r="AB204" s="43"/>
      <c r="AC204" s="43"/>
      <c r="AD204" s="43"/>
      <c r="AE204" s="43"/>
      <c r="AF204" s="43"/>
    </row>
    <row r="205" spans="1:32" ht="15">
      <c r="A205" s="43"/>
      <c r="B205" s="43"/>
      <c r="C205" s="43"/>
      <c r="D205" s="43"/>
      <c r="E205" s="43"/>
      <c r="F205" s="43"/>
      <c r="G205" s="203"/>
      <c r="H205" s="203"/>
      <c r="I205" s="43"/>
      <c r="J205" s="43"/>
      <c r="K205" s="43"/>
      <c r="L205" s="43"/>
      <c r="M205" s="44"/>
      <c r="N205" s="43"/>
      <c r="O205" s="43"/>
      <c r="P205" s="43"/>
      <c r="Q205" s="43"/>
      <c r="R205" s="43"/>
      <c r="S205" s="43"/>
      <c r="T205" s="43"/>
      <c r="U205" s="43"/>
      <c r="V205" s="43"/>
      <c r="W205" s="43"/>
      <c r="X205" s="43"/>
      <c r="Y205" s="43"/>
      <c r="Z205" s="43"/>
      <c r="AA205" s="43"/>
      <c r="AB205" s="43"/>
      <c r="AC205" s="43"/>
      <c r="AD205" s="43"/>
      <c r="AE205" s="43"/>
      <c r="AF205" s="43"/>
    </row>
    <row r="206" spans="1:32" ht="15">
      <c r="A206" s="43"/>
      <c r="B206" s="43"/>
      <c r="C206" s="43"/>
      <c r="D206" s="43"/>
      <c r="E206" s="43"/>
      <c r="F206" s="43"/>
      <c r="G206" s="203"/>
      <c r="H206" s="203"/>
      <c r="I206" s="43"/>
      <c r="J206" s="43"/>
      <c r="K206" s="43"/>
      <c r="L206" s="43"/>
      <c r="M206" s="44"/>
      <c r="N206" s="43"/>
      <c r="O206" s="43"/>
      <c r="P206" s="43"/>
      <c r="Q206" s="43"/>
      <c r="R206" s="43"/>
      <c r="S206" s="43"/>
      <c r="T206" s="43"/>
      <c r="U206" s="43"/>
      <c r="V206" s="43"/>
      <c r="W206" s="43"/>
      <c r="X206" s="43"/>
      <c r="Y206" s="43"/>
      <c r="Z206" s="43"/>
      <c r="AA206" s="43"/>
      <c r="AB206" s="43"/>
      <c r="AC206" s="43"/>
      <c r="AD206" s="43"/>
      <c r="AE206" s="43"/>
      <c r="AF206" s="43"/>
    </row>
    <row r="207" spans="1:32" ht="15">
      <c r="A207" s="43"/>
      <c r="B207" s="43"/>
      <c r="C207" s="43"/>
      <c r="D207" s="43"/>
      <c r="E207" s="43"/>
      <c r="F207" s="43"/>
      <c r="G207" s="203"/>
      <c r="H207" s="203"/>
      <c r="I207" s="43"/>
      <c r="J207" s="43"/>
      <c r="K207" s="43"/>
      <c r="L207" s="43"/>
      <c r="M207" s="44"/>
      <c r="N207" s="43"/>
      <c r="O207" s="43"/>
      <c r="P207" s="43"/>
      <c r="Q207" s="43"/>
      <c r="R207" s="43"/>
      <c r="S207" s="43"/>
      <c r="T207" s="43"/>
      <c r="U207" s="43"/>
      <c r="V207" s="43"/>
      <c r="W207" s="43"/>
      <c r="X207" s="43"/>
      <c r="Y207" s="43"/>
      <c r="Z207" s="43"/>
      <c r="AA207" s="43"/>
      <c r="AB207" s="43"/>
      <c r="AC207" s="43"/>
      <c r="AD207" s="43"/>
      <c r="AE207" s="43"/>
      <c r="AF207" s="43"/>
    </row>
    <row r="208" spans="1:32" ht="15">
      <c r="A208" s="43"/>
      <c r="B208" s="43"/>
      <c r="C208" s="43"/>
      <c r="D208" s="43"/>
      <c r="E208" s="43"/>
      <c r="F208" s="43"/>
      <c r="G208" s="203"/>
      <c r="H208" s="203"/>
      <c r="I208" s="43"/>
      <c r="J208" s="43"/>
      <c r="K208" s="43"/>
      <c r="L208" s="43"/>
      <c r="M208" s="44"/>
      <c r="N208" s="43"/>
      <c r="O208" s="43"/>
      <c r="P208" s="43"/>
      <c r="Q208" s="43"/>
      <c r="R208" s="43"/>
      <c r="S208" s="43"/>
      <c r="T208" s="43"/>
      <c r="U208" s="43"/>
      <c r="V208" s="43"/>
      <c r="W208" s="43"/>
      <c r="X208" s="43"/>
      <c r="Y208" s="43"/>
      <c r="Z208" s="43"/>
      <c r="AA208" s="43"/>
      <c r="AB208" s="43"/>
      <c r="AC208" s="43"/>
      <c r="AD208" s="43"/>
      <c r="AE208" s="43"/>
      <c r="AF208" s="43"/>
    </row>
    <row r="209" spans="1:32" ht="15">
      <c r="A209" s="43"/>
      <c r="B209" s="43"/>
      <c r="C209" s="43"/>
      <c r="D209" s="43"/>
      <c r="E209" s="43"/>
      <c r="F209" s="43"/>
      <c r="G209" s="203"/>
      <c r="H209" s="203"/>
      <c r="I209" s="43"/>
      <c r="J209" s="43"/>
      <c r="K209" s="43"/>
      <c r="L209" s="43"/>
      <c r="M209" s="44"/>
      <c r="N209" s="43"/>
      <c r="O209" s="43"/>
      <c r="P209" s="43"/>
      <c r="Q209" s="43"/>
      <c r="R209" s="43"/>
      <c r="S209" s="43"/>
      <c r="T209" s="43"/>
      <c r="U209" s="43"/>
      <c r="V209" s="43"/>
      <c r="W209" s="43"/>
      <c r="X209" s="43"/>
      <c r="Y209" s="43"/>
      <c r="Z209" s="43"/>
      <c r="AA209" s="43"/>
      <c r="AB209" s="43"/>
      <c r="AC209" s="43"/>
      <c r="AD209" s="43"/>
      <c r="AE209" s="43"/>
      <c r="AF209" s="43"/>
    </row>
    <row r="210" spans="1:32" ht="15">
      <c r="A210" s="43"/>
      <c r="B210" s="43"/>
      <c r="C210" s="43"/>
      <c r="D210" s="43"/>
      <c r="E210" s="43"/>
      <c r="F210" s="43"/>
      <c r="G210" s="203"/>
      <c r="H210" s="203"/>
      <c r="I210" s="43"/>
      <c r="J210" s="43"/>
      <c r="K210" s="43"/>
      <c r="L210" s="43"/>
      <c r="M210" s="44"/>
      <c r="N210" s="43"/>
      <c r="O210" s="43"/>
      <c r="P210" s="43"/>
      <c r="Q210" s="43"/>
      <c r="R210" s="43"/>
      <c r="S210" s="43"/>
      <c r="T210" s="43"/>
      <c r="U210" s="43"/>
      <c r="V210" s="43"/>
      <c r="W210" s="43"/>
      <c r="X210" s="43"/>
      <c r="Y210" s="43"/>
      <c r="Z210" s="43"/>
      <c r="AA210" s="43"/>
      <c r="AB210" s="43"/>
      <c r="AC210" s="43"/>
      <c r="AD210" s="43"/>
      <c r="AE210" s="43"/>
      <c r="AF210" s="43"/>
    </row>
    <row r="211" spans="1:32" ht="15">
      <c r="A211" s="43"/>
      <c r="B211" s="43"/>
      <c r="C211" s="43"/>
      <c r="D211" s="43"/>
      <c r="E211" s="43"/>
      <c r="F211" s="43"/>
      <c r="G211" s="203"/>
      <c r="H211" s="203"/>
      <c r="I211" s="43"/>
      <c r="J211" s="43"/>
      <c r="K211" s="43"/>
      <c r="L211" s="43"/>
      <c r="M211" s="44"/>
      <c r="N211" s="43"/>
      <c r="O211" s="43"/>
      <c r="P211" s="43"/>
      <c r="Q211" s="43"/>
      <c r="R211" s="43"/>
      <c r="S211" s="43"/>
      <c r="T211" s="43"/>
      <c r="U211" s="43"/>
      <c r="V211" s="43"/>
      <c r="W211" s="43"/>
      <c r="X211" s="43"/>
      <c r="Y211" s="43"/>
      <c r="Z211" s="43"/>
      <c r="AA211" s="43"/>
      <c r="AB211" s="43"/>
      <c r="AC211" s="43"/>
      <c r="AD211" s="43"/>
      <c r="AE211" s="43"/>
      <c r="AF211" s="43"/>
    </row>
    <row r="212" spans="1:32" ht="15">
      <c r="A212" s="43"/>
      <c r="B212" s="43"/>
      <c r="C212" s="43"/>
      <c r="D212" s="43"/>
      <c r="E212" s="43"/>
      <c r="F212" s="43"/>
      <c r="G212" s="203"/>
      <c r="H212" s="203"/>
      <c r="I212" s="43"/>
      <c r="J212" s="43"/>
      <c r="K212" s="43"/>
      <c r="L212" s="43"/>
      <c r="M212" s="44"/>
      <c r="N212" s="43"/>
      <c r="O212" s="43"/>
      <c r="P212" s="43"/>
      <c r="Q212" s="43"/>
      <c r="R212" s="43"/>
      <c r="S212" s="43"/>
      <c r="T212" s="43"/>
      <c r="U212" s="43"/>
      <c r="V212" s="43"/>
      <c r="W212" s="43"/>
      <c r="X212" s="43"/>
      <c r="Y212" s="43"/>
      <c r="Z212" s="43"/>
      <c r="AA212" s="43"/>
      <c r="AB212" s="43"/>
      <c r="AC212" s="43"/>
      <c r="AD212" s="43"/>
      <c r="AE212" s="43"/>
      <c r="AF212" s="43"/>
    </row>
    <row r="213" spans="1:32" ht="15">
      <c r="A213" s="43"/>
      <c r="B213" s="43"/>
      <c r="C213" s="43"/>
      <c r="D213" s="43"/>
      <c r="E213" s="43"/>
      <c r="F213" s="43"/>
      <c r="G213" s="203"/>
      <c r="H213" s="203"/>
      <c r="I213" s="43"/>
      <c r="J213" s="43"/>
      <c r="K213" s="43"/>
      <c r="L213" s="43"/>
      <c r="M213" s="44"/>
      <c r="N213" s="43"/>
      <c r="O213" s="43"/>
      <c r="P213" s="43"/>
      <c r="Q213" s="43"/>
      <c r="R213" s="43"/>
      <c r="S213" s="43"/>
      <c r="T213" s="43"/>
      <c r="U213" s="43"/>
      <c r="V213" s="43"/>
      <c r="W213" s="43"/>
      <c r="X213" s="43"/>
      <c r="Y213" s="43"/>
      <c r="Z213" s="43"/>
      <c r="AA213" s="43"/>
      <c r="AB213" s="43"/>
      <c r="AC213" s="43"/>
      <c r="AD213" s="43"/>
      <c r="AE213" s="43"/>
      <c r="AF213" s="43"/>
    </row>
    <row r="214" spans="1:32" ht="15">
      <c r="A214" s="43"/>
      <c r="B214" s="43"/>
      <c r="C214" s="43"/>
      <c r="D214" s="43"/>
      <c r="E214" s="43"/>
      <c r="F214" s="43"/>
      <c r="G214" s="203"/>
      <c r="H214" s="203"/>
      <c r="I214" s="43"/>
      <c r="J214" s="43"/>
      <c r="K214" s="43"/>
      <c r="L214" s="43"/>
      <c r="M214" s="44"/>
      <c r="N214" s="43"/>
      <c r="O214" s="43"/>
      <c r="P214" s="43"/>
      <c r="Q214" s="43"/>
      <c r="R214" s="43"/>
      <c r="S214" s="43"/>
      <c r="T214" s="43"/>
      <c r="U214" s="43"/>
      <c r="V214" s="43"/>
      <c r="W214" s="43"/>
      <c r="X214" s="43"/>
      <c r="Y214" s="43"/>
      <c r="Z214" s="43"/>
      <c r="AA214" s="43"/>
      <c r="AB214" s="43"/>
      <c r="AC214" s="43"/>
      <c r="AD214" s="43"/>
      <c r="AE214" s="43"/>
      <c r="AF214" s="43"/>
    </row>
    <row r="215" spans="1:32" ht="15">
      <c r="A215" s="43"/>
      <c r="B215" s="43"/>
      <c r="C215" s="43"/>
      <c r="D215" s="43"/>
      <c r="E215" s="43"/>
      <c r="F215" s="43"/>
      <c r="G215" s="203"/>
      <c r="H215" s="203"/>
      <c r="I215" s="43"/>
      <c r="J215" s="43"/>
      <c r="K215" s="43"/>
      <c r="L215" s="43"/>
      <c r="M215" s="44"/>
      <c r="N215" s="43"/>
      <c r="O215" s="43"/>
      <c r="P215" s="43"/>
      <c r="Q215" s="43"/>
      <c r="R215" s="43"/>
      <c r="S215" s="43"/>
      <c r="T215" s="43"/>
      <c r="U215" s="43"/>
      <c r="V215" s="43"/>
      <c r="W215" s="43"/>
      <c r="X215" s="43"/>
      <c r="Y215" s="43"/>
      <c r="Z215" s="43"/>
      <c r="AA215" s="43"/>
      <c r="AB215" s="43"/>
      <c r="AC215" s="43"/>
      <c r="AD215" s="43"/>
      <c r="AE215" s="43"/>
      <c r="AF215" s="43"/>
    </row>
    <row r="216" spans="1:32" ht="15">
      <c r="A216" s="43"/>
      <c r="B216" s="43"/>
      <c r="C216" s="43"/>
      <c r="D216" s="43"/>
      <c r="E216" s="43"/>
      <c r="F216" s="43"/>
      <c r="G216" s="203"/>
      <c r="H216" s="203"/>
      <c r="I216" s="43"/>
      <c r="J216" s="43"/>
      <c r="K216" s="43"/>
      <c r="L216" s="43"/>
      <c r="M216" s="44"/>
      <c r="N216" s="43"/>
      <c r="O216" s="43"/>
      <c r="P216" s="43"/>
      <c r="Q216" s="43"/>
      <c r="R216" s="43"/>
      <c r="S216" s="43"/>
      <c r="T216" s="43"/>
      <c r="U216" s="43"/>
      <c r="V216" s="43"/>
      <c r="W216" s="43"/>
      <c r="X216" s="43"/>
      <c r="Y216" s="43"/>
      <c r="Z216" s="43"/>
      <c r="AA216" s="43"/>
      <c r="AB216" s="43"/>
      <c r="AC216" s="43"/>
      <c r="AD216" s="43"/>
      <c r="AE216" s="43"/>
      <c r="AF216" s="43"/>
    </row>
    <row r="217" spans="1:32" ht="15">
      <c r="A217" s="43"/>
      <c r="B217" s="43"/>
      <c r="C217" s="43"/>
      <c r="D217" s="43"/>
      <c r="E217" s="43"/>
      <c r="F217" s="43"/>
      <c r="G217" s="203"/>
      <c r="H217" s="203"/>
      <c r="I217" s="43"/>
      <c r="J217" s="43"/>
      <c r="K217" s="43"/>
      <c r="L217" s="43"/>
      <c r="M217" s="44"/>
      <c r="N217" s="43"/>
      <c r="O217" s="43"/>
      <c r="P217" s="43"/>
      <c r="Q217" s="43"/>
      <c r="R217" s="43"/>
      <c r="S217" s="43"/>
      <c r="T217" s="43"/>
      <c r="U217" s="43"/>
      <c r="V217" s="43"/>
      <c r="W217" s="43"/>
      <c r="X217" s="43"/>
      <c r="Y217" s="43"/>
      <c r="Z217" s="43"/>
      <c r="AA217" s="43"/>
      <c r="AB217" s="43"/>
      <c r="AC217" s="43"/>
      <c r="AD217" s="43"/>
      <c r="AE217" s="43"/>
      <c r="AF217" s="43"/>
    </row>
    <row r="218" spans="1:32" ht="15">
      <c r="A218" s="43"/>
      <c r="B218" s="43"/>
      <c r="C218" s="43"/>
      <c r="D218" s="43"/>
      <c r="E218" s="43"/>
      <c r="F218" s="43"/>
      <c r="G218" s="203"/>
      <c r="H218" s="203"/>
      <c r="I218" s="43"/>
      <c r="J218" s="43"/>
      <c r="K218" s="43"/>
      <c r="L218" s="43"/>
      <c r="M218" s="44"/>
      <c r="N218" s="43"/>
      <c r="O218" s="43"/>
      <c r="P218" s="43"/>
      <c r="Q218" s="43"/>
      <c r="R218" s="43"/>
      <c r="S218" s="43"/>
      <c r="T218" s="43"/>
      <c r="U218" s="43"/>
      <c r="V218" s="43"/>
      <c r="W218" s="43"/>
      <c r="X218" s="43"/>
      <c r="Y218" s="43"/>
      <c r="Z218" s="43"/>
      <c r="AA218" s="43"/>
      <c r="AB218" s="43"/>
      <c r="AC218" s="43"/>
      <c r="AD218" s="43"/>
      <c r="AE218" s="43"/>
      <c r="AF218" s="43"/>
    </row>
    <row r="219" spans="1:32" ht="15">
      <c r="A219" s="43"/>
      <c r="B219" s="43"/>
      <c r="C219" s="43"/>
      <c r="D219" s="43"/>
      <c r="E219" s="43"/>
      <c r="F219" s="43"/>
      <c r="G219" s="203"/>
      <c r="H219" s="203"/>
      <c r="I219" s="43"/>
      <c r="J219" s="43"/>
      <c r="K219" s="43"/>
      <c r="L219" s="43"/>
      <c r="M219" s="44"/>
      <c r="N219" s="43"/>
      <c r="O219" s="43"/>
      <c r="P219" s="43"/>
      <c r="Q219" s="43"/>
      <c r="R219" s="43"/>
      <c r="S219" s="43"/>
      <c r="T219" s="43"/>
      <c r="U219" s="43"/>
      <c r="V219" s="43"/>
      <c r="W219" s="43"/>
      <c r="X219" s="43"/>
      <c r="Y219" s="43"/>
      <c r="Z219" s="43"/>
      <c r="AA219" s="43"/>
      <c r="AB219" s="43"/>
      <c r="AC219" s="43"/>
      <c r="AD219" s="43"/>
      <c r="AE219" s="43"/>
      <c r="AF219" s="43"/>
    </row>
    <row r="220" spans="1:32" ht="15">
      <c r="A220" s="43"/>
      <c r="B220" s="43"/>
      <c r="C220" s="43"/>
      <c r="D220" s="43"/>
      <c r="E220" s="43"/>
      <c r="F220" s="43"/>
      <c r="G220" s="203"/>
      <c r="H220" s="203"/>
      <c r="I220" s="43"/>
      <c r="J220" s="43"/>
      <c r="K220" s="43"/>
      <c r="L220" s="43"/>
      <c r="M220" s="44"/>
      <c r="N220" s="43"/>
      <c r="O220" s="43"/>
      <c r="P220" s="43"/>
      <c r="Q220" s="43"/>
      <c r="R220" s="43"/>
      <c r="S220" s="43"/>
      <c r="T220" s="43"/>
      <c r="U220" s="43"/>
      <c r="V220" s="43"/>
      <c r="W220" s="43"/>
      <c r="X220" s="43"/>
      <c r="Y220" s="43"/>
      <c r="Z220" s="43"/>
      <c r="AA220" s="43"/>
      <c r="AB220" s="43"/>
      <c r="AC220" s="43"/>
      <c r="AD220" s="43"/>
      <c r="AE220" s="43"/>
      <c r="AF220" s="43"/>
    </row>
    <row r="221" spans="1:32" ht="15">
      <c r="A221" s="43"/>
      <c r="B221" s="43"/>
      <c r="C221" s="43"/>
      <c r="D221" s="43"/>
      <c r="E221" s="43"/>
      <c r="F221" s="43"/>
      <c r="G221" s="203"/>
      <c r="H221" s="203"/>
      <c r="I221" s="43"/>
      <c r="J221" s="43"/>
      <c r="K221" s="43"/>
      <c r="L221" s="43"/>
      <c r="M221" s="44"/>
      <c r="N221" s="43"/>
      <c r="O221" s="43"/>
      <c r="P221" s="43"/>
      <c r="Q221" s="43"/>
      <c r="R221" s="43"/>
      <c r="S221" s="43"/>
      <c r="T221" s="43"/>
      <c r="U221" s="43"/>
      <c r="V221" s="43"/>
      <c r="W221" s="43"/>
      <c r="X221" s="43"/>
      <c r="Y221" s="43"/>
      <c r="Z221" s="43"/>
      <c r="AA221" s="43"/>
      <c r="AB221" s="43"/>
      <c r="AC221" s="43"/>
      <c r="AD221" s="43"/>
      <c r="AE221" s="43"/>
      <c r="AF221" s="43"/>
    </row>
    <row r="222" spans="1:32" ht="15">
      <c r="A222" s="43"/>
      <c r="B222" s="43"/>
      <c r="C222" s="43"/>
      <c r="D222" s="43"/>
      <c r="E222" s="43"/>
      <c r="F222" s="43"/>
      <c r="G222" s="203"/>
      <c r="H222" s="203"/>
      <c r="I222" s="43"/>
      <c r="J222" s="43"/>
      <c r="K222" s="43"/>
      <c r="L222" s="43"/>
      <c r="M222" s="44"/>
      <c r="N222" s="43"/>
      <c r="O222" s="43"/>
      <c r="P222" s="43"/>
      <c r="Q222" s="43"/>
      <c r="R222" s="43"/>
      <c r="S222" s="43"/>
      <c r="T222" s="43"/>
      <c r="U222" s="43"/>
      <c r="V222" s="43"/>
      <c r="W222" s="43"/>
      <c r="X222" s="43"/>
      <c r="Y222" s="43"/>
      <c r="Z222" s="43"/>
      <c r="AA222" s="43"/>
      <c r="AB222" s="43"/>
      <c r="AC222" s="43"/>
      <c r="AD222" s="43"/>
      <c r="AE222" s="43"/>
      <c r="AF222" s="43"/>
    </row>
    <row r="223" spans="1:32" ht="15">
      <c r="A223" s="43"/>
      <c r="B223" s="43"/>
      <c r="C223" s="43"/>
      <c r="D223" s="43"/>
      <c r="E223" s="43"/>
      <c r="F223" s="43"/>
      <c r="G223" s="203"/>
      <c r="H223" s="203"/>
      <c r="I223" s="43"/>
      <c r="J223" s="43"/>
      <c r="K223" s="43"/>
      <c r="L223" s="43"/>
      <c r="M223" s="44"/>
      <c r="N223" s="43"/>
      <c r="O223" s="43"/>
      <c r="P223" s="43"/>
      <c r="Q223" s="43"/>
      <c r="R223" s="43"/>
      <c r="S223" s="43"/>
      <c r="T223" s="43"/>
      <c r="U223" s="43"/>
      <c r="V223" s="43"/>
      <c r="W223" s="43"/>
      <c r="X223" s="43"/>
      <c r="Y223" s="43"/>
      <c r="Z223" s="43"/>
      <c r="AA223" s="43"/>
      <c r="AB223" s="43"/>
      <c r="AC223" s="43"/>
      <c r="AD223" s="43"/>
      <c r="AE223" s="43"/>
      <c r="AF223" s="43"/>
    </row>
    <row r="224" spans="1:32" ht="15">
      <c r="A224" s="43"/>
      <c r="B224" s="43"/>
      <c r="C224" s="43"/>
      <c r="D224" s="43"/>
      <c r="E224" s="43"/>
      <c r="F224" s="43"/>
      <c r="G224" s="203"/>
      <c r="H224" s="203"/>
      <c r="I224" s="43"/>
      <c r="J224" s="43"/>
      <c r="K224" s="43"/>
      <c r="L224" s="43"/>
      <c r="M224" s="44"/>
      <c r="N224" s="43"/>
      <c r="O224" s="43"/>
      <c r="P224" s="43"/>
      <c r="Q224" s="43"/>
      <c r="R224" s="43"/>
      <c r="S224" s="43"/>
      <c r="T224" s="43"/>
      <c r="U224" s="43"/>
      <c r="V224" s="43"/>
      <c r="W224" s="43"/>
      <c r="X224" s="43"/>
      <c r="Y224" s="43"/>
      <c r="Z224" s="43"/>
      <c r="AA224" s="43"/>
      <c r="AB224" s="43"/>
      <c r="AC224" s="43"/>
      <c r="AD224" s="43"/>
      <c r="AE224" s="43"/>
      <c r="AF224" s="43"/>
    </row>
    <row r="225" spans="1:32" ht="15">
      <c r="A225" s="43"/>
      <c r="B225" s="43"/>
      <c r="C225" s="43"/>
      <c r="D225" s="43"/>
      <c r="E225" s="43"/>
      <c r="F225" s="43"/>
      <c r="G225" s="203"/>
      <c r="H225" s="203"/>
      <c r="I225" s="43"/>
      <c r="J225" s="43"/>
      <c r="K225" s="43"/>
      <c r="L225" s="43"/>
      <c r="M225" s="44"/>
      <c r="N225" s="43"/>
      <c r="O225" s="43"/>
      <c r="P225" s="43"/>
      <c r="Q225" s="43"/>
      <c r="R225" s="43"/>
      <c r="S225" s="43"/>
      <c r="T225" s="43"/>
      <c r="U225" s="43"/>
      <c r="V225" s="43"/>
      <c r="W225" s="43"/>
      <c r="X225" s="43"/>
      <c r="Y225" s="43"/>
      <c r="Z225" s="43"/>
      <c r="AA225" s="43"/>
      <c r="AB225" s="43"/>
      <c r="AC225" s="43"/>
      <c r="AD225" s="43"/>
      <c r="AE225" s="43"/>
      <c r="AF225" s="43"/>
    </row>
    <row r="226" spans="1:32" ht="15">
      <c r="A226" s="43"/>
      <c r="B226" s="43"/>
      <c r="C226" s="43"/>
      <c r="D226" s="43"/>
      <c r="E226" s="43"/>
      <c r="F226" s="43"/>
      <c r="G226" s="203"/>
      <c r="H226" s="203"/>
      <c r="I226" s="43"/>
      <c r="J226" s="43"/>
      <c r="K226" s="43"/>
      <c r="L226" s="43"/>
      <c r="M226" s="44"/>
      <c r="N226" s="43"/>
      <c r="O226" s="43"/>
      <c r="P226" s="43"/>
      <c r="Q226" s="43"/>
      <c r="R226" s="43"/>
      <c r="S226" s="43"/>
      <c r="T226" s="43"/>
      <c r="U226" s="43"/>
      <c r="V226" s="43"/>
      <c r="W226" s="43"/>
      <c r="X226" s="43"/>
      <c r="Y226" s="43"/>
      <c r="Z226" s="43"/>
      <c r="AA226" s="43"/>
      <c r="AB226" s="43"/>
      <c r="AC226" s="43"/>
      <c r="AD226" s="43"/>
      <c r="AE226" s="43"/>
      <c r="AF226" s="43"/>
    </row>
    <row r="227" spans="1:32" ht="15">
      <c r="A227" s="43"/>
      <c r="B227" s="43"/>
      <c r="C227" s="43"/>
      <c r="D227" s="43"/>
      <c r="E227" s="43"/>
      <c r="F227" s="43"/>
      <c r="G227" s="203"/>
      <c r="H227" s="203"/>
      <c r="I227" s="43"/>
      <c r="J227" s="43"/>
      <c r="K227" s="43"/>
      <c r="L227" s="43"/>
      <c r="M227" s="44"/>
      <c r="N227" s="43"/>
      <c r="O227" s="43"/>
      <c r="P227" s="43"/>
      <c r="Q227" s="43"/>
      <c r="R227" s="43"/>
      <c r="S227" s="43"/>
      <c r="T227" s="43"/>
      <c r="U227" s="43"/>
      <c r="V227" s="43"/>
      <c r="W227" s="43"/>
      <c r="X227" s="43"/>
      <c r="Y227" s="43"/>
      <c r="Z227" s="43"/>
      <c r="AA227" s="43"/>
      <c r="AB227" s="43"/>
      <c r="AC227" s="43"/>
      <c r="AD227" s="43"/>
      <c r="AE227" s="43"/>
      <c r="AF227" s="43"/>
    </row>
    <row r="228" spans="1:32" ht="15">
      <c r="A228" s="43"/>
      <c r="B228" s="43"/>
      <c r="C228" s="43"/>
      <c r="D228" s="43"/>
      <c r="E228" s="43"/>
      <c r="F228" s="43"/>
      <c r="G228" s="203"/>
      <c r="H228" s="203"/>
      <c r="I228" s="43"/>
      <c r="J228" s="43"/>
      <c r="K228" s="43"/>
      <c r="L228" s="43"/>
      <c r="M228" s="44"/>
      <c r="N228" s="43"/>
      <c r="O228" s="43"/>
      <c r="P228" s="43"/>
      <c r="Q228" s="43"/>
      <c r="R228" s="43"/>
      <c r="S228" s="43"/>
      <c r="T228" s="43"/>
      <c r="U228" s="43"/>
      <c r="V228" s="43"/>
      <c r="W228" s="43"/>
      <c r="X228" s="43"/>
      <c r="Y228" s="43"/>
      <c r="Z228" s="43"/>
      <c r="AA228" s="43"/>
      <c r="AB228" s="43"/>
      <c r="AC228" s="43"/>
      <c r="AD228" s="43"/>
      <c r="AE228" s="43"/>
      <c r="AF228" s="43"/>
    </row>
    <row r="229" spans="1:32" ht="15">
      <c r="A229" s="43"/>
      <c r="B229" s="43"/>
      <c r="C229" s="43"/>
      <c r="D229" s="43"/>
      <c r="E229" s="43"/>
      <c r="F229" s="43"/>
      <c r="G229" s="203"/>
      <c r="H229" s="203"/>
      <c r="I229" s="43"/>
      <c r="J229" s="43"/>
      <c r="K229" s="43"/>
      <c r="L229" s="43"/>
      <c r="M229" s="44"/>
      <c r="N229" s="43"/>
      <c r="O229" s="43"/>
      <c r="P229" s="43"/>
      <c r="Q229" s="43"/>
      <c r="R229" s="43"/>
      <c r="S229" s="43"/>
      <c r="T229" s="43"/>
      <c r="U229" s="43"/>
      <c r="V229" s="43"/>
      <c r="W229" s="43"/>
      <c r="X229" s="43"/>
      <c r="Y229" s="43"/>
      <c r="Z229" s="43"/>
      <c r="AA229" s="43"/>
      <c r="AB229" s="43"/>
      <c r="AC229" s="43"/>
      <c r="AD229" s="43"/>
      <c r="AE229" s="43"/>
      <c r="AF229" s="43"/>
    </row>
    <row r="230" spans="1:32" ht="15">
      <c r="A230" s="43"/>
      <c r="B230" s="43"/>
      <c r="C230" s="43"/>
      <c r="D230" s="43"/>
      <c r="E230" s="43"/>
      <c r="F230" s="43"/>
      <c r="G230" s="203"/>
      <c r="H230" s="203"/>
      <c r="I230" s="43"/>
      <c r="J230" s="43"/>
      <c r="K230" s="43"/>
      <c r="L230" s="43"/>
      <c r="M230" s="44"/>
      <c r="N230" s="43"/>
      <c r="O230" s="43"/>
      <c r="P230" s="43"/>
      <c r="Q230" s="43"/>
      <c r="R230" s="43"/>
      <c r="S230" s="43"/>
      <c r="T230" s="43"/>
      <c r="U230" s="43"/>
      <c r="V230" s="43"/>
      <c r="W230" s="43"/>
      <c r="X230" s="43"/>
      <c r="Y230" s="43"/>
      <c r="Z230" s="43"/>
      <c r="AA230" s="43"/>
      <c r="AB230" s="43"/>
      <c r="AC230" s="43"/>
      <c r="AD230" s="43"/>
      <c r="AE230" s="43"/>
      <c r="AF230" s="43"/>
    </row>
    <row r="231" spans="1:32" ht="15">
      <c r="A231" s="43"/>
      <c r="B231" s="43"/>
      <c r="C231" s="43"/>
      <c r="D231" s="43"/>
      <c r="E231" s="43"/>
      <c r="F231" s="43"/>
      <c r="G231" s="203"/>
      <c r="H231" s="203"/>
      <c r="I231" s="43"/>
      <c r="J231" s="43"/>
      <c r="K231" s="43"/>
      <c r="L231" s="43"/>
      <c r="M231" s="44"/>
      <c r="N231" s="43"/>
      <c r="O231" s="43"/>
      <c r="P231" s="43"/>
      <c r="Q231" s="43"/>
      <c r="R231" s="43"/>
      <c r="S231" s="43"/>
      <c r="T231" s="43"/>
      <c r="U231" s="43"/>
      <c r="V231" s="43"/>
      <c r="W231" s="43"/>
      <c r="X231" s="43"/>
      <c r="Y231" s="43"/>
      <c r="Z231" s="43"/>
      <c r="AA231" s="43"/>
      <c r="AB231" s="43"/>
      <c r="AC231" s="43"/>
      <c r="AD231" s="43"/>
      <c r="AE231" s="43"/>
      <c r="AF231" s="43"/>
    </row>
    <row r="232" spans="1:32" ht="15">
      <c r="A232" s="43"/>
      <c r="B232" s="43"/>
      <c r="C232" s="43"/>
      <c r="D232" s="43"/>
      <c r="E232" s="43"/>
      <c r="F232" s="43"/>
      <c r="G232" s="203"/>
      <c r="H232" s="203"/>
      <c r="I232" s="43"/>
      <c r="J232" s="43"/>
      <c r="K232" s="43"/>
      <c r="L232" s="43"/>
      <c r="M232" s="44"/>
      <c r="N232" s="43"/>
      <c r="O232" s="43"/>
      <c r="P232" s="43"/>
      <c r="Q232" s="43"/>
      <c r="R232" s="43"/>
      <c r="S232" s="43"/>
      <c r="T232" s="43"/>
      <c r="U232" s="43"/>
      <c r="V232" s="43"/>
      <c r="W232" s="43"/>
      <c r="X232" s="43"/>
      <c r="Y232" s="43"/>
      <c r="Z232" s="43"/>
      <c r="AA232" s="43"/>
      <c r="AB232" s="43"/>
      <c r="AC232" s="43"/>
      <c r="AD232" s="43"/>
      <c r="AE232" s="43"/>
      <c r="AF232" s="43"/>
    </row>
    <row r="233" spans="1:32" ht="15">
      <c r="A233" s="43"/>
      <c r="B233" s="43"/>
      <c r="C233" s="43"/>
      <c r="D233" s="43"/>
      <c r="E233" s="43"/>
      <c r="F233" s="43"/>
      <c r="G233" s="203"/>
      <c r="H233" s="203"/>
      <c r="I233" s="43"/>
      <c r="J233" s="43"/>
      <c r="K233" s="43"/>
      <c r="L233" s="43"/>
      <c r="M233" s="44"/>
      <c r="N233" s="43"/>
      <c r="O233" s="43"/>
      <c r="P233" s="43"/>
      <c r="Q233" s="43"/>
      <c r="R233" s="43"/>
      <c r="S233" s="43"/>
      <c r="T233" s="43"/>
      <c r="U233" s="43"/>
      <c r="V233" s="43"/>
      <c r="W233" s="43"/>
      <c r="X233" s="43"/>
      <c r="Y233" s="43"/>
      <c r="Z233" s="43"/>
      <c r="AA233" s="43"/>
      <c r="AB233" s="43"/>
      <c r="AC233" s="43"/>
      <c r="AD233" s="43"/>
      <c r="AE233" s="43"/>
      <c r="AF233" s="43"/>
    </row>
    <row r="234" spans="1:32" ht="15">
      <c r="A234" s="43"/>
      <c r="B234" s="43"/>
      <c r="C234" s="43"/>
      <c r="D234" s="43"/>
      <c r="E234" s="43"/>
      <c r="F234" s="43"/>
      <c r="G234" s="203"/>
      <c r="H234" s="203"/>
      <c r="I234" s="43"/>
      <c r="J234" s="43"/>
      <c r="K234" s="43"/>
      <c r="L234" s="43"/>
      <c r="M234" s="44"/>
      <c r="N234" s="43"/>
      <c r="O234" s="43"/>
      <c r="P234" s="43"/>
      <c r="Q234" s="43"/>
      <c r="R234" s="43"/>
      <c r="S234" s="43"/>
      <c r="T234" s="43"/>
      <c r="U234" s="43"/>
      <c r="V234" s="43"/>
      <c r="W234" s="43"/>
      <c r="X234" s="43"/>
      <c r="Y234" s="43"/>
      <c r="Z234" s="43"/>
      <c r="AA234" s="43"/>
      <c r="AB234" s="43"/>
      <c r="AC234" s="43"/>
      <c r="AD234" s="43"/>
      <c r="AE234" s="43"/>
      <c r="AF234" s="43"/>
    </row>
    <row r="235" spans="1:32" ht="15">
      <c r="A235" s="43"/>
      <c r="B235" s="43"/>
      <c r="C235" s="43"/>
      <c r="D235" s="43"/>
      <c r="E235" s="43"/>
      <c r="F235" s="43"/>
      <c r="G235" s="203"/>
      <c r="H235" s="203"/>
      <c r="I235" s="43"/>
      <c r="J235" s="43"/>
      <c r="K235" s="43"/>
      <c r="L235" s="43"/>
      <c r="M235" s="44"/>
      <c r="N235" s="43"/>
      <c r="O235" s="43"/>
      <c r="P235" s="43"/>
      <c r="Q235" s="43"/>
      <c r="R235" s="43"/>
      <c r="S235" s="43"/>
      <c r="T235" s="43"/>
      <c r="U235" s="43"/>
      <c r="V235" s="43"/>
      <c r="W235" s="43"/>
      <c r="X235" s="43"/>
      <c r="Y235" s="43"/>
      <c r="Z235" s="43"/>
      <c r="AA235" s="43"/>
      <c r="AB235" s="43"/>
      <c r="AC235" s="43"/>
      <c r="AD235" s="43"/>
      <c r="AE235" s="43"/>
      <c r="AF235" s="43"/>
    </row>
    <row r="236" spans="1:32" ht="15">
      <c r="A236" s="43"/>
      <c r="B236" s="43"/>
      <c r="C236" s="43"/>
      <c r="D236" s="43"/>
      <c r="E236" s="43"/>
      <c r="F236" s="43"/>
      <c r="G236" s="203"/>
      <c r="H236" s="203"/>
      <c r="I236" s="43"/>
      <c r="J236" s="43"/>
      <c r="K236" s="43"/>
      <c r="L236" s="43"/>
      <c r="M236" s="44"/>
      <c r="N236" s="43"/>
      <c r="O236" s="43"/>
      <c r="P236" s="43"/>
      <c r="Q236" s="43"/>
      <c r="R236" s="43"/>
      <c r="S236" s="43"/>
      <c r="T236" s="43"/>
      <c r="U236" s="43"/>
      <c r="V236" s="43"/>
      <c r="W236" s="43"/>
      <c r="X236" s="43"/>
      <c r="Y236" s="43"/>
      <c r="Z236" s="43"/>
      <c r="AA236" s="43"/>
      <c r="AB236" s="43"/>
      <c r="AC236" s="43"/>
      <c r="AD236" s="43"/>
      <c r="AE236" s="43"/>
      <c r="AF236" s="43"/>
    </row>
    <row r="237" spans="1:32" ht="15">
      <c r="A237" s="43"/>
      <c r="B237" s="43"/>
      <c r="C237" s="43"/>
      <c r="D237" s="43"/>
      <c r="E237" s="43"/>
      <c r="F237" s="43"/>
      <c r="G237" s="203"/>
      <c r="H237" s="203"/>
      <c r="I237" s="43"/>
      <c r="J237" s="43"/>
      <c r="K237" s="43"/>
      <c r="L237" s="43"/>
      <c r="M237" s="44"/>
      <c r="N237" s="43"/>
      <c r="O237" s="43"/>
      <c r="P237" s="43"/>
      <c r="Q237" s="43"/>
      <c r="R237" s="43"/>
      <c r="S237" s="43"/>
      <c r="T237" s="43"/>
      <c r="U237" s="43"/>
      <c r="V237" s="43"/>
      <c r="W237" s="43"/>
      <c r="X237" s="43"/>
      <c r="Y237" s="43"/>
      <c r="Z237" s="43"/>
      <c r="AA237" s="43"/>
      <c r="AB237" s="43"/>
      <c r="AC237" s="43"/>
      <c r="AD237" s="43"/>
      <c r="AE237" s="43"/>
      <c r="AF237" s="43"/>
    </row>
    <row r="238" spans="1:32" ht="15">
      <c r="A238" s="43"/>
      <c r="B238" s="43"/>
      <c r="C238" s="43"/>
      <c r="D238" s="43"/>
      <c r="E238" s="43"/>
      <c r="F238" s="43"/>
      <c r="G238" s="203"/>
      <c r="H238" s="203"/>
      <c r="I238" s="43"/>
      <c r="J238" s="43"/>
      <c r="K238" s="43"/>
      <c r="L238" s="43"/>
      <c r="M238" s="44"/>
      <c r="N238" s="43"/>
      <c r="O238" s="43"/>
      <c r="P238" s="43"/>
      <c r="Q238" s="43"/>
      <c r="R238" s="43"/>
      <c r="S238" s="43"/>
      <c r="T238" s="43"/>
      <c r="U238" s="43"/>
      <c r="V238" s="43"/>
      <c r="W238" s="43"/>
      <c r="X238" s="43"/>
      <c r="Y238" s="43"/>
      <c r="Z238" s="43"/>
      <c r="AA238" s="43"/>
      <c r="AB238" s="43"/>
      <c r="AC238" s="43"/>
      <c r="AD238" s="43"/>
      <c r="AE238" s="43"/>
      <c r="AF238" s="43"/>
    </row>
    <row r="239" spans="1:32" ht="15">
      <c r="A239" s="43"/>
      <c r="B239" s="43"/>
      <c r="C239" s="43"/>
      <c r="D239" s="43"/>
      <c r="E239" s="43"/>
      <c r="F239" s="43"/>
      <c r="G239" s="203"/>
      <c r="H239" s="203"/>
      <c r="I239" s="43"/>
      <c r="J239" s="43"/>
      <c r="K239" s="43"/>
      <c r="L239" s="43"/>
      <c r="M239" s="44"/>
      <c r="N239" s="43"/>
      <c r="O239" s="43"/>
      <c r="P239" s="43"/>
      <c r="Q239" s="43"/>
      <c r="R239" s="43"/>
      <c r="S239" s="43"/>
      <c r="T239" s="43"/>
      <c r="U239" s="43"/>
      <c r="V239" s="43"/>
      <c r="W239" s="43"/>
      <c r="X239" s="43"/>
      <c r="Y239" s="43"/>
      <c r="Z239" s="43"/>
      <c r="AA239" s="43"/>
      <c r="AB239" s="43"/>
      <c r="AC239" s="43"/>
      <c r="AD239" s="43"/>
      <c r="AE239" s="43"/>
      <c r="AF239" s="43"/>
    </row>
    <row r="240" spans="1:32" ht="15">
      <c r="A240" s="43"/>
      <c r="B240" s="43"/>
      <c r="C240" s="43"/>
      <c r="D240" s="43"/>
      <c r="E240" s="43"/>
      <c r="F240" s="43"/>
      <c r="G240" s="203"/>
      <c r="H240" s="203"/>
      <c r="I240" s="43"/>
      <c r="J240" s="43"/>
      <c r="K240" s="43"/>
      <c r="L240" s="43"/>
      <c r="M240" s="44"/>
      <c r="N240" s="43"/>
      <c r="O240" s="43"/>
      <c r="P240" s="43"/>
      <c r="Q240" s="43"/>
      <c r="R240" s="43"/>
      <c r="S240" s="43"/>
      <c r="T240" s="43"/>
      <c r="U240" s="43"/>
      <c r="V240" s="43"/>
      <c r="W240" s="43"/>
      <c r="X240" s="43"/>
      <c r="Y240" s="43"/>
      <c r="Z240" s="43"/>
      <c r="AA240" s="43"/>
      <c r="AB240" s="43"/>
      <c r="AC240" s="43"/>
      <c r="AD240" s="43"/>
      <c r="AE240" s="43"/>
      <c r="AF240" s="43"/>
    </row>
    <row r="241" spans="1:32" ht="15">
      <c r="A241" s="43"/>
      <c r="B241" s="43"/>
      <c r="C241" s="43"/>
      <c r="D241" s="43"/>
      <c r="E241" s="43"/>
      <c r="F241" s="43"/>
      <c r="G241" s="203"/>
      <c r="H241" s="203"/>
      <c r="I241" s="43"/>
      <c r="J241" s="43"/>
      <c r="K241" s="43"/>
      <c r="L241" s="43"/>
      <c r="M241" s="44"/>
      <c r="N241" s="43"/>
      <c r="O241" s="43"/>
      <c r="P241" s="43"/>
      <c r="Q241" s="43"/>
      <c r="R241" s="43"/>
      <c r="S241" s="43"/>
      <c r="T241" s="43"/>
      <c r="U241" s="43"/>
      <c r="V241" s="43"/>
      <c r="W241" s="43"/>
      <c r="X241" s="43"/>
      <c r="Y241" s="43"/>
      <c r="Z241" s="43"/>
      <c r="AA241" s="43"/>
      <c r="AB241" s="43"/>
      <c r="AC241" s="43"/>
      <c r="AD241" s="43"/>
      <c r="AE241" s="43"/>
      <c r="AF241" s="43"/>
    </row>
    <row r="242" spans="1:32" ht="15">
      <c r="A242" s="43"/>
      <c r="B242" s="43"/>
      <c r="C242" s="43"/>
      <c r="D242" s="43"/>
      <c r="E242" s="43"/>
      <c r="F242" s="43"/>
      <c r="G242" s="203"/>
      <c r="H242" s="203"/>
      <c r="I242" s="43"/>
      <c r="J242" s="43"/>
      <c r="K242" s="43"/>
      <c r="L242" s="43"/>
      <c r="M242" s="44"/>
      <c r="N242" s="43"/>
      <c r="O242" s="43"/>
      <c r="P242" s="43"/>
      <c r="Q242" s="43"/>
      <c r="R242" s="43"/>
      <c r="S242" s="43"/>
      <c r="T242" s="43"/>
      <c r="U242" s="43"/>
      <c r="V242" s="43"/>
      <c r="W242" s="43"/>
      <c r="X242" s="43"/>
      <c r="Y242" s="43"/>
      <c r="Z242" s="43"/>
      <c r="AA242" s="43"/>
      <c r="AB242" s="43"/>
      <c r="AC242" s="43"/>
      <c r="AD242" s="43"/>
      <c r="AE242" s="43"/>
      <c r="AF242" s="43"/>
    </row>
    <row r="243" spans="1:32" ht="15">
      <c r="A243" s="43"/>
      <c r="B243" s="43"/>
      <c r="C243" s="43"/>
      <c r="D243" s="43"/>
      <c r="E243" s="43"/>
      <c r="F243" s="43"/>
      <c r="G243" s="203"/>
      <c r="H243" s="203"/>
      <c r="I243" s="43"/>
      <c r="J243" s="43"/>
      <c r="K243" s="43"/>
      <c r="L243" s="43"/>
      <c r="M243" s="44"/>
      <c r="N243" s="43"/>
      <c r="O243" s="43"/>
      <c r="P243" s="43"/>
      <c r="Q243" s="43"/>
      <c r="R243" s="43"/>
      <c r="S243" s="43"/>
      <c r="T243" s="43"/>
      <c r="U243" s="43"/>
      <c r="V243" s="43"/>
      <c r="W243" s="43"/>
      <c r="X243" s="43"/>
      <c r="Y243" s="43"/>
      <c r="Z243" s="43"/>
      <c r="AA243" s="43"/>
      <c r="AB243" s="43"/>
      <c r="AC243" s="43"/>
      <c r="AD243" s="43"/>
      <c r="AE243" s="43"/>
      <c r="AF243" s="43"/>
    </row>
    <row r="244" spans="1:32" ht="15">
      <c r="A244" s="43"/>
      <c r="B244" s="43"/>
      <c r="C244" s="43"/>
      <c r="D244" s="43"/>
      <c r="E244" s="43"/>
      <c r="F244" s="43"/>
      <c r="G244" s="203"/>
      <c r="H244" s="203"/>
      <c r="I244" s="43"/>
      <c r="J244" s="43"/>
      <c r="K244" s="43"/>
      <c r="L244" s="43"/>
      <c r="M244" s="44"/>
      <c r="N244" s="43"/>
      <c r="O244" s="43"/>
      <c r="P244" s="43"/>
      <c r="Q244" s="43"/>
      <c r="R244" s="43"/>
      <c r="S244" s="43"/>
      <c r="T244" s="43"/>
      <c r="U244" s="43"/>
      <c r="V244" s="43"/>
      <c r="W244" s="43"/>
      <c r="X244" s="43"/>
      <c r="Y244" s="43"/>
      <c r="Z244" s="43"/>
      <c r="AA244" s="43"/>
      <c r="AB244" s="43"/>
      <c r="AC244" s="43"/>
      <c r="AD244" s="43"/>
      <c r="AE244" s="43"/>
      <c r="AF244" s="43"/>
    </row>
    <row r="245" spans="1:32" ht="15">
      <c r="A245" s="43"/>
      <c r="B245" s="43"/>
      <c r="C245" s="43"/>
      <c r="D245" s="43"/>
      <c r="E245" s="43"/>
      <c r="F245" s="43"/>
      <c r="G245" s="203"/>
      <c r="H245" s="203"/>
      <c r="I245" s="43"/>
      <c r="J245" s="43"/>
      <c r="K245" s="43"/>
      <c r="L245" s="43"/>
      <c r="M245" s="44"/>
      <c r="N245" s="43"/>
      <c r="O245" s="43"/>
      <c r="P245" s="43"/>
      <c r="Q245" s="43"/>
      <c r="R245" s="43"/>
      <c r="S245" s="43"/>
      <c r="T245" s="43"/>
      <c r="U245" s="43"/>
      <c r="V245" s="43"/>
      <c r="W245" s="43"/>
      <c r="X245" s="43"/>
      <c r="Y245" s="43"/>
      <c r="Z245" s="43"/>
      <c r="AA245" s="43"/>
      <c r="AB245" s="43"/>
      <c r="AC245" s="43"/>
      <c r="AD245" s="43"/>
      <c r="AE245" s="43"/>
      <c r="AF245" s="43"/>
    </row>
    <row r="246" spans="1:32" ht="15">
      <c r="A246" s="43"/>
      <c r="B246" s="43"/>
      <c r="C246" s="43"/>
      <c r="D246" s="43"/>
      <c r="E246" s="43"/>
      <c r="F246" s="43"/>
      <c r="G246" s="203"/>
      <c r="H246" s="203"/>
      <c r="I246" s="43"/>
      <c r="J246" s="43"/>
      <c r="K246" s="43"/>
      <c r="L246" s="43"/>
      <c r="M246" s="44"/>
      <c r="N246" s="43"/>
      <c r="O246" s="43"/>
      <c r="P246" s="43"/>
      <c r="Q246" s="43"/>
      <c r="R246" s="43"/>
      <c r="S246" s="43"/>
      <c r="T246" s="43"/>
      <c r="U246" s="43"/>
      <c r="V246" s="43"/>
      <c r="W246" s="43"/>
      <c r="X246" s="43"/>
      <c r="Y246" s="43"/>
      <c r="Z246" s="43"/>
      <c r="AA246" s="43"/>
      <c r="AB246" s="43"/>
      <c r="AC246" s="43"/>
      <c r="AD246" s="43"/>
      <c r="AE246" s="43"/>
      <c r="AF246" s="43"/>
    </row>
    <row r="247" spans="1:32" ht="15">
      <c r="A247" s="43"/>
      <c r="B247" s="43"/>
      <c r="C247" s="43"/>
      <c r="D247" s="43"/>
      <c r="E247" s="43"/>
      <c r="F247" s="43"/>
      <c r="G247" s="203"/>
      <c r="H247" s="203"/>
      <c r="I247" s="43"/>
      <c r="J247" s="43"/>
      <c r="K247" s="43"/>
      <c r="L247" s="43"/>
      <c r="M247" s="44"/>
      <c r="N247" s="43"/>
      <c r="O247" s="43"/>
      <c r="P247" s="43"/>
      <c r="Q247" s="43"/>
      <c r="R247" s="43"/>
      <c r="S247" s="43"/>
      <c r="T247" s="43"/>
      <c r="U247" s="43"/>
      <c r="V247" s="43"/>
      <c r="W247" s="43"/>
      <c r="X247" s="43"/>
      <c r="Y247" s="43"/>
      <c r="Z247" s="43"/>
      <c r="AA247" s="43"/>
      <c r="AB247" s="43"/>
      <c r="AC247" s="43"/>
      <c r="AD247" s="43"/>
      <c r="AE247" s="43"/>
      <c r="AF247" s="43"/>
    </row>
    <row r="248" spans="1:32" ht="15">
      <c r="A248" s="43"/>
      <c r="B248" s="43"/>
      <c r="C248" s="43"/>
      <c r="D248" s="43"/>
      <c r="E248" s="43"/>
      <c r="F248" s="43"/>
      <c r="G248" s="203"/>
      <c r="H248" s="203"/>
      <c r="I248" s="43"/>
      <c r="J248" s="43"/>
      <c r="K248" s="43"/>
      <c r="L248" s="43"/>
      <c r="M248" s="44"/>
      <c r="N248" s="43"/>
      <c r="O248" s="43"/>
      <c r="P248" s="43"/>
      <c r="Q248" s="43"/>
      <c r="R248" s="43"/>
      <c r="S248" s="43"/>
      <c r="T248" s="43"/>
      <c r="U248" s="43"/>
      <c r="V248" s="43"/>
      <c r="W248" s="43"/>
      <c r="X248" s="43"/>
      <c r="Y248" s="43"/>
      <c r="Z248" s="43"/>
      <c r="AA248" s="43"/>
      <c r="AB248" s="43"/>
      <c r="AC248" s="43"/>
      <c r="AD248" s="43"/>
      <c r="AE248" s="43"/>
      <c r="AF248" s="43"/>
    </row>
    <row r="249" spans="1:32" ht="15">
      <c r="A249" s="43"/>
      <c r="B249" s="43"/>
      <c r="C249" s="43"/>
      <c r="D249" s="43"/>
      <c r="E249" s="43"/>
      <c r="F249" s="43"/>
      <c r="G249" s="203"/>
      <c r="H249" s="203"/>
      <c r="I249" s="43"/>
      <c r="J249" s="43"/>
      <c r="K249" s="43"/>
      <c r="L249" s="43"/>
      <c r="M249" s="44"/>
      <c r="N249" s="43"/>
      <c r="O249" s="43"/>
      <c r="P249" s="43"/>
      <c r="Q249" s="43"/>
      <c r="R249" s="43"/>
      <c r="S249" s="43"/>
      <c r="T249" s="43"/>
      <c r="U249" s="43"/>
      <c r="V249" s="43"/>
      <c r="W249" s="43"/>
      <c r="X249" s="43"/>
      <c r="Y249" s="43"/>
      <c r="Z249" s="43"/>
      <c r="AA249" s="43"/>
      <c r="AB249" s="43"/>
      <c r="AC249" s="43"/>
      <c r="AD249" s="43"/>
      <c r="AE249" s="43"/>
      <c r="AF249" s="43"/>
    </row>
    <row r="250" spans="1:32" ht="15">
      <c r="A250" s="43"/>
      <c r="B250" s="43"/>
      <c r="C250" s="43"/>
      <c r="D250" s="43"/>
      <c r="E250" s="43"/>
      <c r="F250" s="43"/>
      <c r="G250" s="203"/>
      <c r="H250" s="203"/>
      <c r="I250" s="43"/>
      <c r="J250" s="43"/>
      <c r="K250" s="43"/>
      <c r="L250" s="43"/>
      <c r="M250" s="44"/>
      <c r="N250" s="43"/>
      <c r="O250" s="43"/>
      <c r="P250" s="43"/>
      <c r="Q250" s="43"/>
      <c r="R250" s="43"/>
      <c r="S250" s="43"/>
      <c r="T250" s="43"/>
      <c r="U250" s="43"/>
      <c r="V250" s="43"/>
      <c r="W250" s="43"/>
      <c r="X250" s="43"/>
      <c r="Y250" s="43"/>
      <c r="Z250" s="43"/>
      <c r="AA250" s="43"/>
      <c r="AB250" s="43"/>
      <c r="AC250" s="43"/>
      <c r="AD250" s="43"/>
      <c r="AE250" s="43"/>
      <c r="AF250" s="43"/>
    </row>
    <row r="251" spans="1:32" ht="15">
      <c r="A251" s="43"/>
      <c r="B251" s="43"/>
      <c r="C251" s="43"/>
      <c r="D251" s="43"/>
      <c r="E251" s="43"/>
      <c r="F251" s="43"/>
      <c r="G251" s="203"/>
      <c r="H251" s="203"/>
      <c r="I251" s="43"/>
      <c r="J251" s="43"/>
      <c r="K251" s="43"/>
      <c r="L251" s="43"/>
      <c r="M251" s="44"/>
      <c r="N251" s="43"/>
      <c r="O251" s="43"/>
      <c r="P251" s="43"/>
      <c r="Q251" s="43"/>
      <c r="R251" s="43"/>
      <c r="S251" s="43"/>
      <c r="T251" s="43"/>
      <c r="U251" s="43"/>
      <c r="V251" s="43"/>
      <c r="W251" s="43"/>
      <c r="X251" s="43"/>
      <c r="Y251" s="43"/>
      <c r="Z251" s="43"/>
      <c r="AA251" s="43"/>
      <c r="AB251" s="43"/>
      <c r="AC251" s="43"/>
      <c r="AD251" s="43"/>
      <c r="AE251" s="43"/>
      <c r="AF251" s="43"/>
    </row>
    <row r="252" spans="1:32" ht="15">
      <c r="A252" s="43"/>
      <c r="B252" s="43"/>
      <c r="C252" s="43"/>
      <c r="D252" s="43"/>
      <c r="E252" s="43"/>
      <c r="F252" s="43"/>
      <c r="G252" s="203"/>
      <c r="H252" s="203"/>
      <c r="I252" s="43"/>
      <c r="J252" s="43"/>
      <c r="K252" s="43"/>
      <c r="L252" s="43"/>
      <c r="M252" s="44"/>
      <c r="N252" s="43"/>
      <c r="O252" s="43"/>
      <c r="P252" s="43"/>
      <c r="Q252" s="43"/>
      <c r="R252" s="43"/>
      <c r="S252" s="43"/>
      <c r="T252" s="43"/>
      <c r="U252" s="43"/>
      <c r="V252" s="43"/>
      <c r="W252" s="43"/>
      <c r="X252" s="43"/>
      <c r="Y252" s="43"/>
      <c r="Z252" s="43"/>
      <c r="AA252" s="43"/>
      <c r="AB252" s="43"/>
      <c r="AC252" s="43"/>
      <c r="AD252" s="43"/>
      <c r="AE252" s="43"/>
      <c r="AF252" s="43"/>
    </row>
    <row r="253" spans="1:32" ht="15">
      <c r="A253" s="43"/>
      <c r="B253" s="43"/>
      <c r="C253" s="43"/>
      <c r="D253" s="43"/>
      <c r="E253" s="43"/>
      <c r="F253" s="43"/>
      <c r="G253" s="203"/>
      <c r="H253" s="203"/>
      <c r="I253" s="43"/>
      <c r="J253" s="43"/>
      <c r="K253" s="43"/>
      <c r="L253" s="43"/>
      <c r="M253" s="44"/>
      <c r="N253" s="43"/>
      <c r="O253" s="43"/>
      <c r="P253" s="43"/>
      <c r="Q253" s="43"/>
      <c r="R253" s="43"/>
      <c r="S253" s="43"/>
      <c r="T253" s="43"/>
      <c r="U253" s="43"/>
      <c r="V253" s="43"/>
      <c r="W253" s="43"/>
      <c r="X253" s="43"/>
      <c r="Y253" s="43"/>
      <c r="Z253" s="43"/>
      <c r="AA253" s="43"/>
      <c r="AB253" s="43"/>
      <c r="AC253" s="43"/>
      <c r="AD253" s="43"/>
      <c r="AE253" s="43"/>
      <c r="AF253" s="43"/>
    </row>
    <row r="254" spans="1:32" ht="15">
      <c r="A254" s="43"/>
      <c r="B254" s="43"/>
      <c r="C254" s="43"/>
      <c r="D254" s="43"/>
      <c r="E254" s="43"/>
      <c r="F254" s="43"/>
      <c r="G254" s="203"/>
      <c r="H254" s="203"/>
      <c r="I254" s="43"/>
      <c r="J254" s="43"/>
      <c r="K254" s="43"/>
      <c r="L254" s="43"/>
      <c r="M254" s="44"/>
      <c r="N254" s="43"/>
      <c r="O254" s="43"/>
      <c r="P254" s="43"/>
      <c r="Q254" s="43"/>
      <c r="R254" s="43"/>
      <c r="S254" s="43"/>
      <c r="T254" s="43"/>
      <c r="U254" s="43"/>
      <c r="V254" s="43"/>
      <c r="W254" s="43"/>
      <c r="X254" s="43"/>
      <c r="Y254" s="43"/>
      <c r="Z254" s="43"/>
      <c r="AA254" s="43"/>
      <c r="AB254" s="43"/>
      <c r="AC254" s="43"/>
      <c r="AD254" s="43"/>
      <c r="AE254" s="43"/>
      <c r="AF254" s="43"/>
    </row>
    <row r="255" spans="1:32" ht="15">
      <c r="A255" s="43"/>
      <c r="B255" s="43"/>
      <c r="C255" s="43"/>
      <c r="D255" s="43"/>
      <c r="E255" s="43"/>
      <c r="F255" s="43"/>
      <c r="G255" s="203"/>
      <c r="H255" s="203"/>
      <c r="I255" s="43"/>
      <c r="J255" s="43"/>
      <c r="K255" s="43"/>
      <c r="L255" s="43"/>
      <c r="M255" s="44"/>
      <c r="N255" s="43"/>
      <c r="O255" s="43"/>
      <c r="P255" s="43"/>
      <c r="Q255" s="43"/>
      <c r="R255" s="43"/>
      <c r="S255" s="43"/>
      <c r="T255" s="43"/>
      <c r="U255" s="43"/>
      <c r="V255" s="43"/>
      <c r="W255" s="43"/>
      <c r="X255" s="43"/>
      <c r="Y255" s="43"/>
      <c r="Z255" s="43"/>
      <c r="AA255" s="43"/>
      <c r="AB255" s="43"/>
      <c r="AC255" s="43"/>
      <c r="AD255" s="43"/>
      <c r="AE255" s="43"/>
      <c r="AF255" s="43"/>
    </row>
    <row r="256" spans="1:32" ht="15">
      <c r="A256" s="43"/>
      <c r="B256" s="43"/>
      <c r="C256" s="43"/>
      <c r="D256" s="43"/>
      <c r="E256" s="43"/>
      <c r="F256" s="43"/>
      <c r="G256" s="203"/>
      <c r="H256" s="203"/>
      <c r="I256" s="43"/>
      <c r="J256" s="43"/>
      <c r="K256" s="43"/>
      <c r="L256" s="43"/>
      <c r="M256" s="44"/>
      <c r="N256" s="43"/>
      <c r="O256" s="43"/>
      <c r="P256" s="43"/>
      <c r="Q256" s="43"/>
      <c r="R256" s="43"/>
      <c r="S256" s="43"/>
      <c r="T256" s="43"/>
      <c r="U256" s="43"/>
      <c r="V256" s="43"/>
      <c r="W256" s="43"/>
      <c r="X256" s="43"/>
      <c r="Y256" s="43"/>
      <c r="Z256" s="43"/>
      <c r="AA256" s="43"/>
      <c r="AB256" s="43"/>
      <c r="AC256" s="43"/>
      <c r="AD256" s="43"/>
      <c r="AE256" s="43"/>
      <c r="AF256" s="43"/>
    </row>
    <row r="257" spans="1:32" ht="15">
      <c r="A257" s="43"/>
      <c r="B257" s="43"/>
      <c r="C257" s="43"/>
      <c r="D257" s="43"/>
      <c r="E257" s="43"/>
      <c r="F257" s="43"/>
      <c r="G257" s="203"/>
      <c r="H257" s="203"/>
      <c r="I257" s="43"/>
      <c r="J257" s="43"/>
      <c r="K257" s="43"/>
      <c r="L257" s="43"/>
      <c r="M257" s="44"/>
      <c r="N257" s="43"/>
      <c r="O257" s="43"/>
      <c r="P257" s="43"/>
      <c r="Q257" s="43"/>
      <c r="R257" s="43"/>
      <c r="S257" s="43"/>
      <c r="T257" s="43"/>
      <c r="U257" s="43"/>
      <c r="V257" s="43"/>
      <c r="W257" s="43"/>
      <c r="X257" s="43"/>
      <c r="Y257" s="43"/>
      <c r="Z257" s="43"/>
      <c r="AA257" s="43"/>
      <c r="AB257" s="43"/>
      <c r="AC257" s="43"/>
      <c r="AD257" s="43"/>
      <c r="AE257" s="43"/>
      <c r="AF257" s="43"/>
    </row>
    <row r="258" spans="1:32" ht="15">
      <c r="A258" s="43"/>
      <c r="B258" s="43"/>
      <c r="C258" s="43"/>
      <c r="D258" s="43"/>
      <c r="E258" s="43"/>
      <c r="F258" s="43"/>
      <c r="G258" s="203"/>
      <c r="H258" s="203"/>
      <c r="I258" s="43"/>
      <c r="J258" s="43"/>
      <c r="K258" s="43"/>
      <c r="L258" s="43"/>
      <c r="M258" s="44"/>
      <c r="N258" s="43"/>
      <c r="O258" s="43"/>
      <c r="P258" s="43"/>
      <c r="Q258" s="43"/>
      <c r="R258" s="43"/>
      <c r="S258" s="43"/>
      <c r="T258" s="43"/>
      <c r="U258" s="43"/>
      <c r="V258" s="43"/>
      <c r="W258" s="43"/>
      <c r="X258" s="43"/>
      <c r="Y258" s="43"/>
      <c r="Z258" s="43"/>
      <c r="AA258" s="43"/>
      <c r="AB258" s="43"/>
      <c r="AC258" s="43"/>
      <c r="AD258" s="43"/>
      <c r="AE258" s="43"/>
      <c r="AF258" s="43"/>
    </row>
    <row r="259" spans="1:32" ht="15">
      <c r="A259" s="43"/>
      <c r="B259" s="43"/>
      <c r="C259" s="43"/>
      <c r="D259" s="43"/>
      <c r="E259" s="43"/>
      <c r="F259" s="43"/>
      <c r="G259" s="203"/>
      <c r="H259" s="203"/>
      <c r="I259" s="43"/>
      <c r="J259" s="43"/>
      <c r="K259" s="43"/>
      <c r="L259" s="43"/>
      <c r="M259" s="44"/>
      <c r="N259" s="43"/>
      <c r="O259" s="43"/>
      <c r="P259" s="43"/>
      <c r="Q259" s="43"/>
      <c r="R259" s="43"/>
      <c r="S259" s="43"/>
      <c r="T259" s="43"/>
      <c r="U259" s="43"/>
      <c r="V259" s="43"/>
      <c r="W259" s="43"/>
      <c r="X259" s="43"/>
      <c r="Y259" s="43"/>
      <c r="Z259" s="43"/>
      <c r="AA259" s="43"/>
      <c r="AB259" s="43"/>
      <c r="AC259" s="43"/>
      <c r="AD259" s="43"/>
      <c r="AE259" s="43"/>
      <c r="AF259" s="43"/>
    </row>
    <row r="260" spans="1:32" ht="15">
      <c r="A260" s="43"/>
      <c r="B260" s="43"/>
      <c r="C260" s="43"/>
      <c r="D260" s="43"/>
      <c r="E260" s="43"/>
      <c r="F260" s="43"/>
      <c r="G260" s="203"/>
      <c r="H260" s="203"/>
      <c r="I260" s="43"/>
      <c r="J260" s="43"/>
      <c r="K260" s="43"/>
      <c r="L260" s="43"/>
      <c r="M260" s="44"/>
      <c r="N260" s="43"/>
      <c r="O260" s="43"/>
      <c r="P260" s="43"/>
      <c r="Q260" s="43"/>
      <c r="R260" s="43"/>
      <c r="S260" s="43"/>
      <c r="T260" s="43"/>
      <c r="U260" s="43"/>
      <c r="V260" s="43"/>
      <c r="W260" s="43"/>
      <c r="X260" s="43"/>
      <c r="Y260" s="43"/>
      <c r="Z260" s="43"/>
      <c r="AA260" s="43"/>
      <c r="AB260" s="43"/>
      <c r="AC260" s="43"/>
      <c r="AD260" s="43"/>
      <c r="AE260" s="43"/>
      <c r="AF260" s="43"/>
    </row>
    <row r="261" spans="1:32" ht="15">
      <c r="A261" s="43"/>
      <c r="B261" s="43"/>
      <c r="C261" s="43"/>
      <c r="D261" s="43"/>
      <c r="E261" s="43"/>
      <c r="F261" s="43"/>
      <c r="G261" s="203"/>
      <c r="H261" s="203"/>
      <c r="I261" s="43"/>
      <c r="J261" s="43"/>
      <c r="K261" s="43"/>
      <c r="L261" s="43"/>
      <c r="M261" s="44"/>
      <c r="N261" s="43"/>
      <c r="O261" s="43"/>
      <c r="P261" s="43"/>
      <c r="Q261" s="43"/>
      <c r="R261" s="43"/>
      <c r="S261" s="43"/>
      <c r="T261" s="43"/>
      <c r="U261" s="43"/>
      <c r="V261" s="43"/>
      <c r="W261" s="43"/>
      <c r="X261" s="43"/>
      <c r="Y261" s="43"/>
      <c r="Z261" s="43"/>
      <c r="AA261" s="43"/>
      <c r="AB261" s="43"/>
      <c r="AC261" s="43"/>
      <c r="AD261" s="43"/>
      <c r="AE261" s="43"/>
      <c r="AF261" s="43"/>
    </row>
    <row r="262" spans="1:32" ht="15">
      <c r="A262" s="43"/>
      <c r="B262" s="43"/>
      <c r="C262" s="43"/>
      <c r="D262" s="43"/>
      <c r="E262" s="43"/>
      <c r="F262" s="43"/>
      <c r="G262" s="203"/>
      <c r="H262" s="203"/>
      <c r="I262" s="43"/>
      <c r="J262" s="43"/>
      <c r="K262" s="43"/>
      <c r="L262" s="43"/>
      <c r="M262" s="44"/>
      <c r="N262" s="43"/>
      <c r="O262" s="43"/>
      <c r="P262" s="43"/>
      <c r="Q262" s="43"/>
      <c r="R262" s="43"/>
      <c r="S262" s="43"/>
      <c r="T262" s="43"/>
      <c r="U262" s="43"/>
      <c r="V262" s="43"/>
      <c r="W262" s="43"/>
      <c r="X262" s="43"/>
      <c r="Y262" s="43"/>
      <c r="Z262" s="43"/>
      <c r="AA262" s="43"/>
      <c r="AB262" s="43"/>
      <c r="AC262" s="43"/>
      <c r="AD262" s="43"/>
      <c r="AE262" s="43"/>
      <c r="AF262" s="43"/>
    </row>
    <row r="263" spans="1:32" ht="15">
      <c r="A263" s="43"/>
      <c r="B263" s="43"/>
      <c r="C263" s="43"/>
      <c r="D263" s="43"/>
      <c r="E263" s="43"/>
      <c r="F263" s="43"/>
      <c r="G263" s="203"/>
      <c r="H263" s="203"/>
      <c r="I263" s="43"/>
      <c r="J263" s="43"/>
      <c r="K263" s="43"/>
      <c r="L263" s="43"/>
      <c r="M263" s="44"/>
      <c r="N263" s="43"/>
      <c r="O263" s="43"/>
      <c r="P263" s="43"/>
      <c r="Q263" s="43"/>
      <c r="R263" s="43"/>
      <c r="S263" s="43"/>
      <c r="T263" s="43"/>
      <c r="U263" s="43"/>
      <c r="V263" s="43"/>
      <c r="W263" s="43"/>
      <c r="X263" s="43"/>
      <c r="Y263" s="43"/>
      <c r="Z263" s="43"/>
      <c r="AA263" s="43"/>
      <c r="AB263" s="43"/>
      <c r="AC263" s="43"/>
      <c r="AD263" s="43"/>
      <c r="AE263" s="43"/>
      <c r="AF263" s="43"/>
    </row>
    <row r="264" spans="1:32" ht="15">
      <c r="A264" s="43"/>
      <c r="B264" s="43"/>
      <c r="C264" s="43"/>
      <c r="D264" s="43"/>
      <c r="E264" s="43"/>
      <c r="F264" s="43"/>
      <c r="G264" s="203"/>
      <c r="H264" s="203"/>
      <c r="I264" s="43"/>
      <c r="J264" s="43"/>
      <c r="K264" s="43"/>
      <c r="L264" s="43"/>
      <c r="M264" s="44"/>
      <c r="N264" s="43"/>
      <c r="O264" s="43"/>
      <c r="P264" s="43"/>
      <c r="Q264" s="43"/>
      <c r="R264" s="43"/>
      <c r="S264" s="43"/>
      <c r="T264" s="43"/>
      <c r="U264" s="43"/>
      <c r="V264" s="43"/>
      <c r="W264" s="43"/>
      <c r="X264" s="43"/>
      <c r="Y264" s="43"/>
      <c r="Z264" s="43"/>
      <c r="AA264" s="43"/>
      <c r="AB264" s="43"/>
      <c r="AC264" s="43"/>
      <c r="AD264" s="43"/>
      <c r="AE264" s="43"/>
      <c r="AF264" s="43"/>
    </row>
    <row r="265" spans="1:32" ht="15">
      <c r="A265" s="43"/>
      <c r="B265" s="43"/>
      <c r="C265" s="43"/>
      <c r="D265" s="43"/>
      <c r="E265" s="43"/>
      <c r="F265" s="43"/>
      <c r="G265" s="203"/>
      <c r="H265" s="203"/>
      <c r="I265" s="43"/>
      <c r="J265" s="43"/>
      <c r="K265" s="43"/>
      <c r="L265" s="43"/>
      <c r="M265" s="44"/>
      <c r="N265" s="43"/>
      <c r="O265" s="43"/>
      <c r="P265" s="43"/>
      <c r="Q265" s="43"/>
      <c r="R265" s="43"/>
      <c r="S265" s="43"/>
      <c r="T265" s="43"/>
      <c r="U265" s="43"/>
      <c r="V265" s="43"/>
      <c r="W265" s="43"/>
      <c r="X265" s="43"/>
      <c r="Y265" s="43"/>
      <c r="Z265" s="43"/>
      <c r="AA265" s="43"/>
      <c r="AB265" s="43"/>
      <c r="AC265" s="43"/>
      <c r="AD265" s="43"/>
      <c r="AE265" s="43"/>
      <c r="AF265" s="43"/>
    </row>
    <row r="266" spans="1:32" ht="15">
      <c r="A266" s="43"/>
      <c r="B266" s="43"/>
      <c r="C266" s="43"/>
      <c r="D266" s="43"/>
      <c r="E266" s="43"/>
      <c r="F266" s="43"/>
      <c r="G266" s="203"/>
      <c r="H266" s="203"/>
      <c r="I266" s="43"/>
      <c r="J266" s="43"/>
      <c r="K266" s="43"/>
      <c r="L266" s="43"/>
      <c r="M266" s="44"/>
      <c r="N266" s="43"/>
      <c r="O266" s="43"/>
      <c r="P266" s="43"/>
      <c r="Q266" s="43"/>
      <c r="R266" s="43"/>
      <c r="S266" s="43"/>
      <c r="T266" s="43"/>
      <c r="U266" s="43"/>
      <c r="V266" s="43"/>
      <c r="W266" s="43"/>
      <c r="X266" s="43"/>
      <c r="Y266" s="43"/>
      <c r="Z266" s="43"/>
      <c r="AA266" s="43"/>
      <c r="AB266" s="43"/>
      <c r="AC266" s="43"/>
      <c r="AD266" s="43"/>
      <c r="AE266" s="43"/>
      <c r="AF266" s="43"/>
    </row>
    <row r="267" spans="1:32" ht="15">
      <c r="A267" s="43"/>
      <c r="B267" s="43"/>
      <c r="C267" s="43"/>
      <c r="D267" s="43"/>
      <c r="E267" s="43"/>
      <c r="F267" s="43"/>
      <c r="G267" s="203"/>
      <c r="H267" s="203"/>
      <c r="I267" s="43"/>
      <c r="J267" s="43"/>
      <c r="K267" s="43"/>
      <c r="L267" s="43"/>
      <c r="M267" s="44"/>
      <c r="N267" s="43"/>
      <c r="O267" s="43"/>
      <c r="P267" s="43"/>
      <c r="Q267" s="43"/>
      <c r="R267" s="43"/>
      <c r="S267" s="43"/>
      <c r="T267" s="43"/>
      <c r="U267" s="43"/>
      <c r="V267" s="43"/>
      <c r="W267" s="43"/>
      <c r="X267" s="43"/>
      <c r="Y267" s="43"/>
      <c r="Z267" s="43"/>
      <c r="AA267" s="43"/>
      <c r="AB267" s="43"/>
      <c r="AC267" s="43"/>
      <c r="AD267" s="43"/>
      <c r="AE267" s="43"/>
      <c r="AF267" s="43"/>
    </row>
    <row r="268" spans="1:32" ht="15">
      <c r="A268" s="43"/>
      <c r="B268" s="43"/>
      <c r="C268" s="43"/>
      <c r="D268" s="43"/>
      <c r="E268" s="43"/>
      <c r="F268" s="43"/>
      <c r="G268" s="203"/>
      <c r="H268" s="203"/>
      <c r="I268" s="43"/>
      <c r="J268" s="43"/>
      <c r="K268" s="43"/>
      <c r="L268" s="43"/>
      <c r="M268" s="44"/>
      <c r="N268" s="43"/>
      <c r="O268" s="43"/>
      <c r="P268" s="43"/>
      <c r="Q268" s="43"/>
      <c r="R268" s="43"/>
      <c r="S268" s="43"/>
      <c r="T268" s="43"/>
      <c r="U268" s="43"/>
      <c r="V268" s="43"/>
      <c r="W268" s="43"/>
      <c r="X268" s="43"/>
      <c r="Y268" s="43"/>
      <c r="Z268" s="43"/>
      <c r="AA268" s="43"/>
      <c r="AB268" s="43"/>
      <c r="AC268" s="43"/>
      <c r="AD268" s="43"/>
      <c r="AE268" s="43"/>
      <c r="AF268" s="43"/>
    </row>
    <row r="269" spans="1:32" ht="15">
      <c r="A269" s="43"/>
      <c r="B269" s="43"/>
      <c r="C269" s="43"/>
      <c r="D269" s="43"/>
      <c r="E269" s="43"/>
      <c r="F269" s="43"/>
      <c r="G269" s="203"/>
      <c r="H269" s="203"/>
      <c r="I269" s="43"/>
      <c r="J269" s="43"/>
      <c r="K269" s="43"/>
      <c r="L269" s="43"/>
      <c r="M269" s="44"/>
      <c r="N269" s="43"/>
      <c r="O269" s="43"/>
      <c r="P269" s="43"/>
      <c r="Q269" s="43"/>
      <c r="R269" s="43"/>
      <c r="S269" s="43"/>
      <c r="T269" s="43"/>
      <c r="U269" s="43"/>
      <c r="V269" s="43"/>
      <c r="W269" s="43"/>
      <c r="X269" s="43"/>
      <c r="Y269" s="43"/>
      <c r="Z269" s="43"/>
      <c r="AA269" s="43"/>
      <c r="AB269" s="43"/>
      <c r="AC269" s="43"/>
      <c r="AD269" s="43"/>
      <c r="AE269" s="43"/>
      <c r="AF269" s="43"/>
    </row>
    <row r="270" spans="1:32" ht="15">
      <c r="A270" s="43"/>
      <c r="B270" s="43"/>
      <c r="C270" s="43"/>
      <c r="D270" s="43"/>
      <c r="E270" s="43"/>
      <c r="F270" s="43"/>
      <c r="G270" s="203"/>
      <c r="H270" s="203"/>
      <c r="I270" s="43"/>
      <c r="J270" s="43"/>
      <c r="K270" s="43"/>
      <c r="L270" s="43"/>
      <c r="M270" s="44"/>
      <c r="N270" s="43"/>
      <c r="O270" s="43"/>
      <c r="P270" s="43"/>
      <c r="Q270" s="43"/>
      <c r="R270" s="43"/>
      <c r="S270" s="43"/>
      <c r="T270" s="43"/>
      <c r="U270" s="43"/>
      <c r="V270" s="43"/>
      <c r="W270" s="43"/>
      <c r="X270" s="43"/>
      <c r="Y270" s="43"/>
      <c r="Z270" s="43"/>
      <c r="AA270" s="43"/>
      <c r="AB270" s="43"/>
      <c r="AC270" s="43"/>
      <c r="AD270" s="43"/>
      <c r="AE270" s="43"/>
      <c r="AF270" s="43"/>
    </row>
    <row r="271" spans="1:32" ht="15">
      <c r="A271" s="43"/>
      <c r="B271" s="43"/>
      <c r="C271" s="43"/>
      <c r="D271" s="43"/>
      <c r="E271" s="43"/>
      <c r="F271" s="43"/>
      <c r="G271" s="203"/>
      <c r="H271" s="203"/>
      <c r="I271" s="43"/>
      <c r="J271" s="43"/>
      <c r="K271" s="43"/>
      <c r="L271" s="43"/>
      <c r="M271" s="44"/>
      <c r="N271" s="43"/>
      <c r="O271" s="43"/>
      <c r="P271" s="43"/>
      <c r="Q271" s="43"/>
      <c r="R271" s="43"/>
      <c r="S271" s="43"/>
      <c r="T271" s="43"/>
      <c r="U271" s="43"/>
      <c r="V271" s="43"/>
      <c r="W271" s="43"/>
      <c r="X271" s="43"/>
      <c r="Y271" s="43"/>
      <c r="Z271" s="43"/>
      <c r="AA271" s="43"/>
      <c r="AB271" s="43"/>
      <c r="AC271" s="43"/>
      <c r="AD271" s="43"/>
      <c r="AE271" s="43"/>
      <c r="AF271" s="43"/>
    </row>
    <row r="272" spans="1:32" ht="15">
      <c r="A272" s="43"/>
      <c r="B272" s="43"/>
      <c r="C272" s="43"/>
      <c r="D272" s="43"/>
      <c r="E272" s="43"/>
      <c r="F272" s="43"/>
      <c r="G272" s="203"/>
      <c r="H272" s="203"/>
      <c r="I272" s="43"/>
      <c r="J272" s="43"/>
      <c r="K272" s="43"/>
      <c r="L272" s="43"/>
      <c r="M272" s="44"/>
      <c r="N272" s="43"/>
      <c r="O272" s="43"/>
      <c r="P272" s="43"/>
      <c r="Q272" s="43"/>
      <c r="R272" s="43"/>
      <c r="S272" s="43"/>
      <c r="T272" s="43"/>
      <c r="U272" s="43"/>
      <c r="V272" s="43"/>
      <c r="W272" s="43"/>
      <c r="X272" s="43"/>
      <c r="Y272" s="43"/>
      <c r="Z272" s="43"/>
      <c r="AA272" s="43"/>
      <c r="AB272" s="43"/>
      <c r="AC272" s="43"/>
      <c r="AD272" s="43"/>
      <c r="AE272" s="43"/>
      <c r="AF272" s="43"/>
    </row>
    <row r="273" spans="1:32" ht="15">
      <c r="A273" s="43"/>
      <c r="B273" s="43"/>
      <c r="C273" s="43"/>
      <c r="D273" s="43"/>
      <c r="E273" s="43"/>
      <c r="F273" s="43"/>
      <c r="G273" s="203"/>
      <c r="H273" s="203"/>
      <c r="I273" s="43"/>
      <c r="J273" s="43"/>
      <c r="K273" s="43"/>
      <c r="L273" s="43"/>
      <c r="M273" s="44"/>
      <c r="N273" s="43"/>
      <c r="O273" s="43"/>
      <c r="P273" s="43"/>
      <c r="Q273" s="43"/>
      <c r="R273" s="43"/>
      <c r="S273" s="43"/>
      <c r="T273" s="43"/>
      <c r="U273" s="43"/>
      <c r="V273" s="43"/>
      <c r="W273" s="43"/>
      <c r="X273" s="43"/>
      <c r="Y273" s="43"/>
      <c r="Z273" s="43"/>
      <c r="AA273" s="43"/>
      <c r="AB273" s="43"/>
      <c r="AC273" s="43"/>
      <c r="AD273" s="43"/>
      <c r="AE273" s="43"/>
      <c r="AF273" s="43"/>
    </row>
    <row r="274" spans="1:32" ht="15">
      <c r="A274" s="43"/>
      <c r="B274" s="43"/>
      <c r="C274" s="43"/>
      <c r="D274" s="43"/>
      <c r="E274" s="43"/>
      <c r="F274" s="43"/>
      <c r="G274" s="203"/>
      <c r="H274" s="203"/>
      <c r="I274" s="43"/>
      <c r="J274" s="43"/>
      <c r="K274" s="43"/>
      <c r="L274" s="43"/>
      <c r="M274" s="44"/>
      <c r="N274" s="43"/>
      <c r="O274" s="43"/>
      <c r="P274" s="43"/>
      <c r="Q274" s="43"/>
      <c r="R274" s="43"/>
      <c r="S274" s="43"/>
      <c r="T274" s="43"/>
      <c r="U274" s="43"/>
      <c r="V274" s="43"/>
      <c r="W274" s="43"/>
      <c r="X274" s="43"/>
      <c r="Y274" s="43"/>
      <c r="Z274" s="43"/>
      <c r="AA274" s="43"/>
      <c r="AB274" s="43"/>
      <c r="AC274" s="43"/>
      <c r="AD274" s="43"/>
      <c r="AE274" s="43"/>
      <c r="AF274" s="43"/>
    </row>
    <row r="275" spans="1:32" ht="15">
      <c r="A275" s="43"/>
      <c r="B275" s="43"/>
      <c r="C275" s="43"/>
      <c r="D275" s="43"/>
      <c r="E275" s="43"/>
      <c r="F275" s="43"/>
      <c r="G275" s="203"/>
      <c r="H275" s="203"/>
      <c r="I275" s="43"/>
      <c r="J275" s="43"/>
      <c r="K275" s="43"/>
      <c r="L275" s="43"/>
      <c r="M275" s="44"/>
      <c r="N275" s="43"/>
      <c r="O275" s="43"/>
      <c r="P275" s="43"/>
      <c r="Q275" s="43"/>
      <c r="R275" s="43"/>
      <c r="S275" s="43"/>
      <c r="T275" s="43"/>
      <c r="U275" s="43"/>
      <c r="V275" s="43"/>
      <c r="W275" s="43"/>
      <c r="X275" s="43"/>
      <c r="Y275" s="43"/>
      <c r="Z275" s="43"/>
      <c r="AA275" s="43"/>
      <c r="AB275" s="43"/>
      <c r="AC275" s="43"/>
      <c r="AD275" s="43"/>
      <c r="AE275" s="43"/>
      <c r="AF275" s="43"/>
    </row>
    <row r="276" spans="1:32" ht="15">
      <c r="A276" s="43"/>
      <c r="B276" s="43"/>
      <c r="C276" s="43"/>
      <c r="D276" s="43"/>
      <c r="E276" s="43"/>
      <c r="F276" s="43"/>
      <c r="G276" s="203"/>
      <c r="H276" s="203"/>
      <c r="I276" s="43"/>
      <c r="J276" s="43"/>
      <c r="K276" s="43"/>
      <c r="L276" s="43"/>
      <c r="M276" s="44"/>
      <c r="N276" s="43"/>
      <c r="O276" s="43"/>
      <c r="P276" s="43"/>
      <c r="Q276" s="43"/>
      <c r="R276" s="43"/>
      <c r="S276" s="43"/>
      <c r="T276" s="43"/>
      <c r="U276" s="43"/>
      <c r="V276" s="43"/>
      <c r="W276" s="43"/>
      <c r="X276" s="43"/>
      <c r="Y276" s="43"/>
      <c r="Z276" s="43"/>
      <c r="AA276" s="43"/>
      <c r="AB276" s="43"/>
      <c r="AC276" s="43"/>
      <c r="AD276" s="43"/>
      <c r="AE276" s="43"/>
      <c r="AF276" s="43"/>
    </row>
    <row r="277" spans="1:32" ht="15">
      <c r="A277" s="43"/>
      <c r="B277" s="43"/>
      <c r="C277" s="43"/>
      <c r="D277" s="43"/>
      <c r="E277" s="43"/>
      <c r="F277" s="43"/>
      <c r="G277" s="203"/>
      <c r="H277" s="203"/>
      <c r="I277" s="43"/>
      <c r="J277" s="43"/>
      <c r="K277" s="43"/>
      <c r="L277" s="43"/>
      <c r="M277" s="44"/>
      <c r="N277" s="43"/>
      <c r="O277" s="43"/>
      <c r="P277" s="43"/>
      <c r="Q277" s="43"/>
      <c r="R277" s="43"/>
      <c r="S277" s="43"/>
      <c r="T277" s="43"/>
      <c r="U277" s="43"/>
      <c r="V277" s="43"/>
      <c r="W277" s="43"/>
      <c r="X277" s="43"/>
      <c r="Y277" s="43"/>
      <c r="Z277" s="43"/>
      <c r="AA277" s="43"/>
      <c r="AB277" s="43"/>
      <c r="AC277" s="43"/>
      <c r="AD277" s="43"/>
      <c r="AE277" s="43"/>
      <c r="AF277" s="43"/>
    </row>
    <row r="278" spans="1:32" ht="15">
      <c r="A278" s="43"/>
      <c r="B278" s="43"/>
      <c r="C278" s="43"/>
      <c r="D278" s="43"/>
      <c r="E278" s="43"/>
      <c r="F278" s="43"/>
      <c r="G278" s="203"/>
      <c r="H278" s="203"/>
      <c r="I278" s="43"/>
      <c r="J278" s="43"/>
      <c r="K278" s="43"/>
      <c r="L278" s="43"/>
      <c r="M278" s="44"/>
      <c r="N278" s="43"/>
      <c r="O278" s="43"/>
      <c r="P278" s="43"/>
      <c r="Q278" s="43"/>
      <c r="R278" s="43"/>
      <c r="S278" s="43"/>
      <c r="T278" s="43"/>
      <c r="U278" s="43"/>
      <c r="V278" s="43"/>
      <c r="W278" s="43"/>
      <c r="X278" s="43"/>
      <c r="Y278" s="43"/>
      <c r="Z278" s="43"/>
      <c r="AA278" s="43"/>
      <c r="AB278" s="43"/>
      <c r="AC278" s="43"/>
      <c r="AD278" s="43"/>
      <c r="AE278" s="43"/>
      <c r="AF278" s="43"/>
    </row>
    <row r="279" spans="1:32" ht="15">
      <c r="A279" s="43"/>
      <c r="B279" s="43"/>
      <c r="C279" s="43"/>
      <c r="D279" s="43"/>
      <c r="E279" s="43"/>
      <c r="F279" s="43"/>
      <c r="G279" s="203"/>
      <c r="H279" s="203"/>
      <c r="I279" s="43"/>
      <c r="J279" s="43"/>
      <c r="K279" s="43"/>
      <c r="L279" s="43"/>
      <c r="M279" s="44"/>
      <c r="N279" s="43"/>
      <c r="O279" s="43"/>
      <c r="P279" s="43"/>
      <c r="Q279" s="43"/>
      <c r="R279" s="43"/>
      <c r="S279" s="43"/>
      <c r="T279" s="43"/>
      <c r="U279" s="43"/>
      <c r="V279" s="43"/>
      <c r="W279" s="43"/>
      <c r="X279" s="43"/>
      <c r="Y279" s="43"/>
      <c r="Z279" s="43"/>
      <c r="AA279" s="43"/>
      <c r="AB279" s="43"/>
      <c r="AC279" s="43"/>
      <c r="AD279" s="43"/>
      <c r="AE279" s="43"/>
      <c r="AF279" s="43"/>
    </row>
    <row r="280" spans="1:32" ht="15">
      <c r="A280" s="43"/>
      <c r="B280" s="43"/>
      <c r="C280" s="43"/>
      <c r="D280" s="43"/>
      <c r="E280" s="43"/>
      <c r="F280" s="43"/>
      <c r="G280" s="203"/>
      <c r="H280" s="203"/>
      <c r="I280" s="43"/>
      <c r="J280" s="43"/>
      <c r="K280" s="43"/>
      <c r="L280" s="43"/>
      <c r="M280" s="44"/>
      <c r="N280" s="43"/>
      <c r="O280" s="43"/>
      <c r="P280" s="43"/>
      <c r="Q280" s="43"/>
      <c r="R280" s="43"/>
      <c r="S280" s="43"/>
      <c r="T280" s="43"/>
      <c r="U280" s="43"/>
      <c r="V280" s="43"/>
      <c r="W280" s="43"/>
      <c r="X280" s="43"/>
      <c r="Y280" s="43"/>
      <c r="Z280" s="43"/>
      <c r="AA280" s="43"/>
      <c r="AB280" s="43"/>
      <c r="AC280" s="43"/>
      <c r="AD280" s="43"/>
      <c r="AE280" s="43"/>
      <c r="AF280" s="43"/>
    </row>
    <row r="281" spans="1:32" ht="15">
      <c r="A281" s="43"/>
      <c r="B281" s="43"/>
      <c r="C281" s="43"/>
      <c r="D281" s="43"/>
      <c r="E281" s="43"/>
      <c r="F281" s="43"/>
      <c r="G281" s="203"/>
      <c r="H281" s="203"/>
      <c r="I281" s="43"/>
      <c r="J281" s="43"/>
      <c r="K281" s="43"/>
      <c r="L281" s="43"/>
      <c r="M281" s="44"/>
      <c r="N281" s="43"/>
      <c r="O281" s="43"/>
      <c r="P281" s="43"/>
      <c r="Q281" s="43"/>
      <c r="R281" s="43"/>
      <c r="S281" s="43"/>
      <c r="T281" s="43"/>
      <c r="U281" s="43"/>
      <c r="V281" s="43"/>
      <c r="W281" s="43"/>
      <c r="X281" s="43"/>
      <c r="Y281" s="43"/>
      <c r="Z281" s="43"/>
      <c r="AA281" s="43"/>
      <c r="AB281" s="43"/>
      <c r="AC281" s="43"/>
      <c r="AD281" s="43"/>
      <c r="AE281" s="43"/>
      <c r="AF281" s="43"/>
    </row>
    <row r="282" spans="1:32" ht="15">
      <c r="A282" s="43"/>
      <c r="B282" s="43"/>
      <c r="C282" s="43"/>
      <c r="D282" s="43"/>
      <c r="E282" s="43"/>
      <c r="F282" s="43"/>
      <c r="G282" s="203"/>
      <c r="H282" s="203"/>
      <c r="I282" s="43"/>
      <c r="J282" s="43"/>
      <c r="K282" s="43"/>
      <c r="L282" s="43"/>
      <c r="M282" s="44"/>
      <c r="N282" s="43"/>
      <c r="O282" s="43"/>
      <c r="P282" s="43"/>
      <c r="Q282" s="43"/>
      <c r="R282" s="43"/>
      <c r="S282" s="43"/>
      <c r="T282" s="43"/>
      <c r="U282" s="43"/>
      <c r="V282" s="43"/>
      <c r="W282" s="43"/>
      <c r="X282" s="43"/>
      <c r="Y282" s="43"/>
      <c r="Z282" s="43"/>
      <c r="AA282" s="43"/>
      <c r="AB282" s="43"/>
      <c r="AC282" s="43"/>
      <c r="AD282" s="43"/>
      <c r="AE282" s="43"/>
      <c r="AF282" s="43"/>
    </row>
    <row r="283" spans="1:32" ht="15">
      <c r="A283" s="43"/>
      <c r="B283" s="43"/>
      <c r="C283" s="43"/>
      <c r="D283" s="43"/>
      <c r="E283" s="43"/>
      <c r="F283" s="43"/>
      <c r="G283" s="203"/>
      <c r="H283" s="203"/>
      <c r="I283" s="43"/>
      <c r="J283" s="43"/>
      <c r="K283" s="43"/>
      <c r="L283" s="43"/>
      <c r="M283" s="44"/>
      <c r="N283" s="43"/>
      <c r="O283" s="43"/>
      <c r="P283" s="43"/>
      <c r="Q283" s="43"/>
      <c r="R283" s="43"/>
      <c r="S283" s="43"/>
      <c r="T283" s="43"/>
      <c r="U283" s="43"/>
      <c r="V283" s="43"/>
      <c r="W283" s="43"/>
      <c r="X283" s="43"/>
      <c r="Y283" s="43"/>
      <c r="Z283" s="43"/>
      <c r="AA283" s="43"/>
      <c r="AB283" s="43"/>
      <c r="AC283" s="43"/>
      <c r="AD283" s="43"/>
      <c r="AE283" s="43"/>
      <c r="AF283" s="43"/>
    </row>
    <row r="284" spans="1:32" ht="15">
      <c r="A284" s="43"/>
      <c r="B284" s="43"/>
      <c r="C284" s="43"/>
      <c r="D284" s="43"/>
      <c r="E284" s="43"/>
      <c r="F284" s="43"/>
      <c r="G284" s="203"/>
      <c r="H284" s="203"/>
      <c r="I284" s="43"/>
      <c r="J284" s="43"/>
      <c r="K284" s="43"/>
      <c r="L284" s="43"/>
      <c r="M284" s="44"/>
      <c r="N284" s="43"/>
      <c r="O284" s="43"/>
      <c r="P284" s="43"/>
      <c r="Q284" s="43"/>
      <c r="R284" s="43"/>
      <c r="S284" s="43"/>
      <c r="T284" s="43"/>
      <c r="U284" s="43"/>
      <c r="V284" s="43"/>
      <c r="W284" s="43"/>
      <c r="X284" s="43"/>
      <c r="Y284" s="43"/>
      <c r="Z284" s="43"/>
      <c r="AA284" s="43"/>
      <c r="AB284" s="43"/>
      <c r="AC284" s="43"/>
      <c r="AD284" s="43"/>
      <c r="AE284" s="43"/>
      <c r="AF284" s="43"/>
    </row>
    <row r="285" spans="1:32" ht="15">
      <c r="A285" s="43"/>
      <c r="B285" s="43"/>
      <c r="C285" s="43"/>
      <c r="D285" s="43"/>
      <c r="E285" s="43"/>
      <c r="F285" s="43"/>
      <c r="G285" s="203"/>
      <c r="H285" s="203"/>
      <c r="I285" s="43"/>
      <c r="J285" s="43"/>
      <c r="K285" s="43"/>
      <c r="L285" s="43"/>
      <c r="M285" s="44"/>
      <c r="N285" s="43"/>
      <c r="O285" s="43"/>
      <c r="P285" s="43"/>
      <c r="Q285" s="43"/>
      <c r="R285" s="43"/>
      <c r="S285" s="43"/>
      <c r="T285" s="43"/>
      <c r="U285" s="43"/>
      <c r="V285" s="43"/>
      <c r="W285" s="43"/>
      <c r="X285" s="43"/>
      <c r="Y285" s="43"/>
      <c r="Z285" s="43"/>
      <c r="AA285" s="43"/>
      <c r="AB285" s="43"/>
      <c r="AC285" s="43"/>
      <c r="AD285" s="43"/>
      <c r="AE285" s="43"/>
      <c r="AF285" s="43"/>
    </row>
    <row r="286" spans="1:32" ht="15">
      <c r="A286" s="43"/>
      <c r="B286" s="43"/>
      <c r="C286" s="43"/>
      <c r="D286" s="43"/>
      <c r="E286" s="43"/>
      <c r="F286" s="43"/>
      <c r="G286" s="203"/>
      <c r="H286" s="203"/>
      <c r="I286" s="43"/>
      <c r="J286" s="43"/>
      <c r="K286" s="43"/>
      <c r="L286" s="43"/>
      <c r="M286" s="44"/>
      <c r="N286" s="43"/>
      <c r="O286" s="43"/>
      <c r="P286" s="43"/>
      <c r="Q286" s="43"/>
      <c r="R286" s="43"/>
      <c r="S286" s="43"/>
      <c r="T286" s="43"/>
      <c r="U286" s="43"/>
      <c r="V286" s="43"/>
      <c r="W286" s="43"/>
      <c r="X286" s="43"/>
      <c r="Y286" s="43"/>
      <c r="Z286" s="43"/>
      <c r="AA286" s="43"/>
      <c r="AB286" s="43"/>
      <c r="AC286" s="43"/>
      <c r="AD286" s="43"/>
      <c r="AE286" s="43"/>
      <c r="AF286" s="43"/>
    </row>
    <row r="287" spans="1:32" ht="15">
      <c r="A287" s="43"/>
      <c r="B287" s="43"/>
      <c r="C287" s="43"/>
      <c r="D287" s="43"/>
      <c r="E287" s="43"/>
      <c r="F287" s="43"/>
      <c r="G287" s="203"/>
      <c r="H287" s="203"/>
      <c r="I287" s="43"/>
      <c r="J287" s="43"/>
      <c r="K287" s="43"/>
      <c r="L287" s="43"/>
      <c r="M287" s="44"/>
      <c r="N287" s="43"/>
      <c r="O287" s="43"/>
      <c r="P287" s="43"/>
      <c r="Q287" s="43"/>
      <c r="R287" s="43"/>
      <c r="S287" s="43"/>
      <c r="T287" s="43"/>
      <c r="U287" s="43"/>
      <c r="V287" s="43"/>
      <c r="W287" s="43"/>
      <c r="X287" s="43"/>
      <c r="Y287" s="43"/>
      <c r="Z287" s="43"/>
      <c r="AA287" s="43"/>
      <c r="AB287" s="43"/>
      <c r="AC287" s="43"/>
      <c r="AD287" s="43"/>
      <c r="AE287" s="43"/>
      <c r="AF287" s="43"/>
    </row>
    <row r="288" spans="1:32" ht="15">
      <c r="A288" s="43"/>
      <c r="B288" s="43"/>
      <c r="C288" s="43"/>
      <c r="D288" s="43"/>
      <c r="E288" s="43"/>
      <c r="F288" s="43"/>
      <c r="G288" s="203"/>
      <c r="H288" s="203"/>
      <c r="I288" s="43"/>
      <c r="J288" s="43"/>
      <c r="K288" s="43"/>
      <c r="L288" s="43"/>
      <c r="M288" s="44"/>
      <c r="N288" s="43"/>
      <c r="O288" s="43"/>
      <c r="P288" s="43"/>
      <c r="Q288" s="43"/>
      <c r="R288" s="43"/>
      <c r="S288" s="43"/>
      <c r="T288" s="43"/>
      <c r="U288" s="43"/>
      <c r="V288" s="43"/>
      <c r="W288" s="43"/>
      <c r="X288" s="43"/>
      <c r="Y288" s="43"/>
      <c r="Z288" s="43"/>
      <c r="AA288" s="43"/>
      <c r="AB288" s="43"/>
      <c r="AC288" s="43"/>
      <c r="AD288" s="43"/>
      <c r="AE288" s="43"/>
      <c r="AF288" s="43"/>
    </row>
    <row r="289" spans="1:32" ht="15">
      <c r="A289" s="43"/>
      <c r="B289" s="43"/>
      <c r="C289" s="43"/>
      <c r="D289" s="43"/>
      <c r="E289" s="43"/>
      <c r="F289" s="43"/>
      <c r="G289" s="203"/>
      <c r="H289" s="203"/>
      <c r="I289" s="43"/>
      <c r="J289" s="43"/>
      <c r="K289" s="43"/>
      <c r="L289" s="43"/>
      <c r="M289" s="44"/>
      <c r="N289" s="43"/>
      <c r="O289" s="43"/>
      <c r="P289" s="43"/>
      <c r="Q289" s="43"/>
      <c r="R289" s="43"/>
      <c r="S289" s="43"/>
      <c r="T289" s="43"/>
      <c r="U289" s="43"/>
      <c r="V289" s="43"/>
      <c r="W289" s="43"/>
      <c r="X289" s="43"/>
      <c r="Y289" s="43"/>
      <c r="Z289" s="43"/>
      <c r="AA289" s="43"/>
      <c r="AB289" s="43"/>
      <c r="AC289" s="43"/>
      <c r="AD289" s="43"/>
      <c r="AE289" s="43"/>
      <c r="AF289" s="43"/>
    </row>
    <row r="290" spans="1:32" ht="15">
      <c r="A290" s="43"/>
      <c r="B290" s="43"/>
      <c r="C290" s="43"/>
      <c r="D290" s="43"/>
      <c r="E290" s="43"/>
      <c r="F290" s="43"/>
      <c r="G290" s="203"/>
      <c r="H290" s="203"/>
      <c r="I290" s="43"/>
      <c r="J290" s="43"/>
      <c r="K290" s="43"/>
      <c r="L290" s="43"/>
      <c r="M290" s="44"/>
      <c r="N290" s="43"/>
      <c r="O290" s="43"/>
      <c r="P290" s="43"/>
      <c r="Q290" s="43"/>
      <c r="R290" s="43"/>
      <c r="S290" s="43"/>
      <c r="T290" s="43"/>
      <c r="U290" s="43"/>
      <c r="V290" s="43"/>
      <c r="W290" s="43"/>
      <c r="X290" s="43"/>
      <c r="Y290" s="43"/>
      <c r="Z290" s="43"/>
      <c r="AA290" s="43"/>
      <c r="AB290" s="43"/>
      <c r="AC290" s="43"/>
      <c r="AD290" s="43"/>
      <c r="AE290" s="43"/>
      <c r="AF290" s="43"/>
    </row>
    <row r="291" spans="1:32" ht="15">
      <c r="A291" s="43"/>
      <c r="B291" s="43"/>
      <c r="C291" s="43"/>
      <c r="D291" s="43"/>
      <c r="E291" s="43"/>
      <c r="F291" s="43"/>
      <c r="G291" s="203"/>
      <c r="H291" s="203"/>
      <c r="I291" s="43"/>
      <c r="J291" s="43"/>
      <c r="K291" s="43"/>
      <c r="L291" s="43"/>
      <c r="M291" s="44"/>
      <c r="N291" s="43"/>
      <c r="O291" s="43"/>
      <c r="P291" s="43"/>
      <c r="Q291" s="43"/>
      <c r="R291" s="43"/>
      <c r="S291" s="43"/>
      <c r="T291" s="43"/>
      <c r="U291" s="43"/>
      <c r="V291" s="43"/>
      <c r="W291" s="43"/>
      <c r="X291" s="43"/>
      <c r="Y291" s="43"/>
      <c r="Z291" s="43"/>
      <c r="AA291" s="43"/>
      <c r="AB291" s="43"/>
      <c r="AC291" s="43"/>
      <c r="AD291" s="43"/>
      <c r="AE291" s="43"/>
      <c r="AF291" s="43"/>
    </row>
    <row r="292" spans="1:32" ht="15">
      <c r="A292" s="43"/>
      <c r="B292" s="43"/>
      <c r="C292" s="43"/>
      <c r="D292" s="43"/>
      <c r="E292" s="43"/>
      <c r="F292" s="43"/>
      <c r="G292" s="203"/>
      <c r="H292" s="203"/>
      <c r="I292" s="43"/>
      <c r="J292" s="43"/>
      <c r="K292" s="43"/>
      <c r="L292" s="43"/>
      <c r="M292" s="44"/>
      <c r="N292" s="43"/>
      <c r="O292" s="43"/>
      <c r="P292" s="43"/>
      <c r="Q292" s="43"/>
      <c r="R292" s="43"/>
      <c r="S292" s="43"/>
      <c r="T292" s="43"/>
      <c r="U292" s="43"/>
      <c r="V292" s="43"/>
      <c r="W292" s="43"/>
      <c r="X292" s="43"/>
      <c r="Y292" s="43"/>
      <c r="Z292" s="43"/>
      <c r="AA292" s="43"/>
      <c r="AB292" s="43"/>
      <c r="AC292" s="43"/>
      <c r="AD292" s="43"/>
      <c r="AE292" s="43"/>
      <c r="AF292" s="43"/>
    </row>
    <row r="293" spans="1:32" ht="15">
      <c r="A293" s="43"/>
      <c r="B293" s="43"/>
      <c r="C293" s="43"/>
      <c r="D293" s="43"/>
      <c r="E293" s="43"/>
      <c r="F293" s="43"/>
      <c r="G293" s="203"/>
      <c r="H293" s="203"/>
      <c r="I293" s="43"/>
      <c r="J293" s="43"/>
      <c r="K293" s="43"/>
      <c r="L293" s="43"/>
      <c r="M293" s="44"/>
      <c r="N293" s="43"/>
      <c r="O293" s="43"/>
      <c r="P293" s="43"/>
      <c r="Q293" s="43"/>
      <c r="R293" s="43"/>
      <c r="S293" s="43"/>
      <c r="T293" s="43"/>
      <c r="U293" s="43"/>
      <c r="V293" s="43"/>
      <c r="W293" s="43"/>
      <c r="X293" s="43"/>
      <c r="Y293" s="43"/>
      <c r="Z293" s="43"/>
      <c r="AA293" s="43"/>
      <c r="AB293" s="43"/>
      <c r="AC293" s="43"/>
      <c r="AD293" s="43"/>
      <c r="AE293" s="43"/>
      <c r="AF293" s="43"/>
    </row>
    <row r="294" spans="1:32" ht="15">
      <c r="A294" s="43"/>
      <c r="B294" s="43"/>
      <c r="C294" s="43"/>
      <c r="D294" s="43"/>
      <c r="E294" s="43"/>
      <c r="F294" s="43"/>
      <c r="G294" s="203"/>
      <c r="H294" s="203"/>
      <c r="I294" s="43"/>
      <c r="J294" s="43"/>
      <c r="K294" s="43"/>
      <c r="L294" s="43"/>
      <c r="M294" s="44"/>
      <c r="N294" s="43"/>
      <c r="O294" s="43"/>
      <c r="P294" s="43"/>
      <c r="Q294" s="43"/>
      <c r="R294" s="43"/>
      <c r="S294" s="43"/>
      <c r="T294" s="43"/>
      <c r="U294" s="43"/>
      <c r="V294" s="43"/>
      <c r="W294" s="43"/>
      <c r="X294" s="43"/>
      <c r="Y294" s="43"/>
      <c r="Z294" s="43"/>
      <c r="AA294" s="43"/>
      <c r="AB294" s="43"/>
      <c r="AC294" s="43"/>
      <c r="AD294" s="43"/>
      <c r="AE294" s="43"/>
      <c r="AF294" s="43"/>
    </row>
    <row r="295" spans="1:32" ht="15">
      <c r="A295" s="43"/>
      <c r="B295" s="43"/>
      <c r="C295" s="43"/>
      <c r="D295" s="43"/>
      <c r="E295" s="43"/>
      <c r="F295" s="43"/>
      <c r="G295" s="203"/>
      <c r="H295" s="203"/>
      <c r="I295" s="43"/>
      <c r="J295" s="43"/>
      <c r="K295" s="43"/>
      <c r="L295" s="43"/>
      <c r="M295" s="44"/>
      <c r="N295" s="43"/>
      <c r="O295" s="43"/>
      <c r="P295" s="43"/>
      <c r="Q295" s="43"/>
      <c r="R295" s="43"/>
      <c r="S295" s="43"/>
      <c r="T295" s="43"/>
      <c r="U295" s="43"/>
      <c r="V295" s="43"/>
      <c r="W295" s="43"/>
      <c r="X295" s="43"/>
      <c r="Y295" s="43"/>
      <c r="Z295" s="43"/>
      <c r="AA295" s="43"/>
      <c r="AB295" s="43"/>
      <c r="AC295" s="43"/>
      <c r="AD295" s="43"/>
      <c r="AE295" s="43"/>
      <c r="AF295" s="43"/>
    </row>
    <row r="296" spans="1:32" ht="15">
      <c r="A296" s="43"/>
      <c r="B296" s="43"/>
      <c r="C296" s="43"/>
      <c r="D296" s="43"/>
      <c r="E296" s="43"/>
      <c r="F296" s="43"/>
      <c r="G296" s="203"/>
      <c r="H296" s="203"/>
      <c r="I296" s="43"/>
      <c r="J296" s="43"/>
      <c r="K296" s="43"/>
      <c r="L296" s="43"/>
      <c r="M296" s="44"/>
      <c r="N296" s="43"/>
      <c r="O296" s="43"/>
      <c r="P296" s="43"/>
      <c r="Q296" s="43"/>
      <c r="R296" s="43"/>
      <c r="S296" s="43"/>
      <c r="T296" s="43"/>
      <c r="U296" s="43"/>
      <c r="V296" s="43"/>
      <c r="W296" s="43"/>
      <c r="X296" s="43"/>
      <c r="Y296" s="43"/>
      <c r="Z296" s="43"/>
      <c r="AA296" s="43"/>
      <c r="AB296" s="43"/>
      <c r="AC296" s="43"/>
      <c r="AD296" s="43"/>
      <c r="AE296" s="43"/>
      <c r="AF296" s="43"/>
    </row>
    <row r="297" spans="1:32" ht="15">
      <c r="A297" s="43"/>
      <c r="B297" s="43"/>
      <c r="C297" s="43"/>
      <c r="D297" s="43"/>
      <c r="E297" s="43"/>
      <c r="F297" s="43"/>
      <c r="G297" s="203"/>
      <c r="H297" s="203"/>
      <c r="I297" s="43"/>
      <c r="J297" s="43"/>
      <c r="K297" s="43"/>
      <c r="L297" s="43"/>
      <c r="M297" s="44"/>
      <c r="N297" s="43"/>
      <c r="O297" s="43"/>
      <c r="P297" s="43"/>
      <c r="Q297" s="43"/>
      <c r="R297" s="43"/>
      <c r="S297" s="43"/>
      <c r="T297" s="43"/>
      <c r="U297" s="43"/>
      <c r="V297" s="43"/>
      <c r="W297" s="43"/>
      <c r="X297" s="43"/>
      <c r="Y297" s="43"/>
      <c r="Z297" s="43"/>
      <c r="AA297" s="43"/>
      <c r="AB297" s="43"/>
      <c r="AC297" s="43"/>
      <c r="AD297" s="43"/>
      <c r="AE297" s="43"/>
      <c r="AF297" s="43"/>
    </row>
    <row r="298" spans="1:32" ht="15">
      <c r="A298" s="43"/>
      <c r="B298" s="43"/>
      <c r="C298" s="43"/>
      <c r="D298" s="43"/>
      <c r="E298" s="43"/>
      <c r="F298" s="43"/>
      <c r="G298" s="203"/>
      <c r="H298" s="203"/>
      <c r="I298" s="43"/>
      <c r="J298" s="43"/>
      <c r="K298" s="43"/>
      <c r="L298" s="43"/>
      <c r="M298" s="44"/>
      <c r="N298" s="43"/>
      <c r="O298" s="43"/>
      <c r="P298" s="43"/>
      <c r="Q298" s="43"/>
      <c r="R298" s="43"/>
      <c r="S298" s="43"/>
      <c r="T298" s="43"/>
      <c r="U298" s="43"/>
      <c r="V298" s="43"/>
      <c r="W298" s="43"/>
      <c r="X298" s="43"/>
      <c r="Y298" s="43"/>
      <c r="Z298" s="43"/>
      <c r="AA298" s="43"/>
      <c r="AB298" s="43"/>
      <c r="AC298" s="43"/>
      <c r="AD298" s="43"/>
      <c r="AE298" s="43"/>
      <c r="AF298" s="43"/>
    </row>
    <row r="299" spans="1:32" ht="15">
      <c r="A299" s="43"/>
      <c r="B299" s="43"/>
      <c r="C299" s="43"/>
      <c r="D299" s="43"/>
      <c r="E299" s="43"/>
      <c r="F299" s="43"/>
      <c r="G299" s="203"/>
      <c r="H299" s="203"/>
      <c r="I299" s="43"/>
      <c r="J299" s="43"/>
      <c r="K299" s="43"/>
      <c r="L299" s="43"/>
      <c r="M299" s="44"/>
      <c r="N299" s="43"/>
      <c r="O299" s="43"/>
      <c r="P299" s="43"/>
      <c r="Q299" s="43"/>
      <c r="R299" s="43"/>
      <c r="S299" s="43"/>
      <c r="T299" s="43"/>
      <c r="U299" s="43"/>
      <c r="V299" s="43"/>
      <c r="W299" s="43"/>
      <c r="X299" s="43"/>
      <c r="Y299" s="43"/>
      <c r="Z299" s="43"/>
      <c r="AA299" s="43"/>
      <c r="AB299" s="43"/>
      <c r="AC299" s="43"/>
      <c r="AD299" s="43"/>
      <c r="AE299" s="43"/>
      <c r="AF299" s="43"/>
    </row>
    <row r="300" spans="1:32" ht="15">
      <c r="A300" s="43"/>
      <c r="B300" s="43"/>
      <c r="C300" s="43"/>
      <c r="D300" s="43"/>
      <c r="E300" s="43"/>
      <c r="F300" s="43"/>
      <c r="G300" s="203"/>
      <c r="H300" s="203"/>
      <c r="I300" s="43"/>
      <c r="J300" s="43"/>
      <c r="K300" s="43"/>
      <c r="L300" s="43"/>
      <c r="M300" s="44"/>
      <c r="N300" s="43"/>
      <c r="O300" s="43"/>
      <c r="P300" s="43"/>
      <c r="Q300" s="43"/>
      <c r="R300" s="43"/>
      <c r="S300" s="43"/>
      <c r="T300" s="43"/>
      <c r="U300" s="43"/>
      <c r="V300" s="43"/>
      <c r="W300" s="43"/>
      <c r="X300" s="43"/>
      <c r="Y300" s="43"/>
      <c r="Z300" s="43"/>
      <c r="AA300" s="43"/>
      <c r="AB300" s="43"/>
      <c r="AC300" s="43"/>
      <c r="AD300" s="43"/>
      <c r="AE300" s="43"/>
      <c r="AF300" s="43"/>
    </row>
    <row r="301" spans="1:32" ht="15">
      <c r="A301" s="43"/>
      <c r="B301" s="43"/>
      <c r="C301" s="43"/>
      <c r="D301" s="43"/>
      <c r="E301" s="43"/>
      <c r="F301" s="43"/>
      <c r="G301" s="203"/>
      <c r="H301" s="203"/>
      <c r="I301" s="43"/>
      <c r="J301" s="43"/>
      <c r="K301" s="43"/>
      <c r="L301" s="43"/>
      <c r="M301" s="44"/>
      <c r="N301" s="43"/>
      <c r="O301" s="43"/>
      <c r="P301" s="43"/>
      <c r="Q301" s="43"/>
      <c r="R301" s="43"/>
      <c r="S301" s="43"/>
      <c r="T301" s="43"/>
      <c r="U301" s="43"/>
      <c r="V301" s="43"/>
      <c r="W301" s="43"/>
      <c r="X301" s="43"/>
      <c r="Y301" s="43"/>
      <c r="Z301" s="43"/>
      <c r="AA301" s="43"/>
      <c r="AB301" s="43"/>
      <c r="AC301" s="43"/>
      <c r="AD301" s="43"/>
      <c r="AE301" s="43"/>
      <c r="AF301" s="43"/>
    </row>
    <row r="302" spans="1:32" ht="15">
      <c r="A302" s="43"/>
      <c r="B302" s="43"/>
      <c r="C302" s="43"/>
      <c r="D302" s="43"/>
      <c r="E302" s="43"/>
      <c r="F302" s="43"/>
      <c r="G302" s="203"/>
      <c r="H302" s="203"/>
      <c r="I302" s="43"/>
      <c r="J302" s="43"/>
      <c r="K302" s="43"/>
      <c r="L302" s="43"/>
      <c r="M302" s="44"/>
      <c r="N302" s="43"/>
      <c r="O302" s="43"/>
      <c r="P302" s="43"/>
      <c r="Q302" s="43"/>
      <c r="R302" s="43"/>
      <c r="S302" s="43"/>
      <c r="T302" s="43"/>
      <c r="U302" s="43"/>
      <c r="V302" s="43"/>
      <c r="W302" s="43"/>
      <c r="X302" s="43"/>
      <c r="Y302" s="43"/>
      <c r="Z302" s="43"/>
      <c r="AA302" s="43"/>
      <c r="AB302" s="43"/>
      <c r="AC302" s="43"/>
      <c r="AD302" s="43"/>
      <c r="AE302" s="43"/>
      <c r="AF302" s="43"/>
    </row>
    <row r="303" spans="1:32" ht="15">
      <c r="A303" s="43"/>
      <c r="B303" s="43"/>
      <c r="C303" s="43"/>
      <c r="D303" s="43"/>
      <c r="E303" s="43"/>
      <c r="F303" s="43"/>
      <c r="G303" s="203"/>
      <c r="H303" s="203"/>
      <c r="I303" s="43"/>
      <c r="J303" s="43"/>
      <c r="K303" s="43"/>
      <c r="L303" s="43"/>
      <c r="M303" s="44"/>
      <c r="N303" s="43"/>
      <c r="O303" s="43"/>
      <c r="P303" s="43"/>
      <c r="Q303" s="43"/>
      <c r="R303" s="43"/>
      <c r="S303" s="43"/>
      <c r="T303" s="43"/>
      <c r="U303" s="43"/>
      <c r="V303" s="43"/>
      <c r="W303" s="43"/>
      <c r="X303" s="43"/>
      <c r="Y303" s="43"/>
      <c r="Z303" s="43"/>
      <c r="AA303" s="43"/>
      <c r="AB303" s="43"/>
      <c r="AC303" s="43"/>
      <c r="AD303" s="43"/>
      <c r="AE303" s="43"/>
      <c r="AF303" s="43"/>
    </row>
    <row r="304" spans="1:32" ht="15">
      <c r="A304" s="43"/>
      <c r="B304" s="43"/>
      <c r="C304" s="43"/>
      <c r="D304" s="43"/>
      <c r="E304" s="43"/>
      <c r="F304" s="43"/>
      <c r="G304" s="203"/>
      <c r="H304" s="203"/>
      <c r="I304" s="43"/>
      <c r="J304" s="43"/>
      <c r="K304" s="43"/>
      <c r="L304" s="43"/>
      <c r="M304" s="44"/>
      <c r="N304" s="43"/>
      <c r="O304" s="43"/>
      <c r="P304" s="43"/>
      <c r="Q304" s="43"/>
      <c r="R304" s="43"/>
      <c r="S304" s="43"/>
      <c r="T304" s="43"/>
      <c r="U304" s="43"/>
      <c r="V304" s="43"/>
      <c r="W304" s="43"/>
      <c r="X304" s="43"/>
      <c r="Y304" s="43"/>
      <c r="Z304" s="43"/>
      <c r="AA304" s="43"/>
      <c r="AB304" s="43"/>
      <c r="AC304" s="43"/>
      <c r="AD304" s="43"/>
      <c r="AE304" s="43"/>
      <c r="AF304" s="43"/>
    </row>
    <row r="305" spans="1:32" ht="15">
      <c r="A305" s="43"/>
      <c r="B305" s="43"/>
      <c r="C305" s="43"/>
      <c r="D305" s="43"/>
      <c r="E305" s="43"/>
      <c r="F305" s="43"/>
      <c r="G305" s="203"/>
      <c r="H305" s="203"/>
      <c r="I305" s="43"/>
      <c r="J305" s="43"/>
      <c r="K305" s="43"/>
      <c r="L305" s="43"/>
      <c r="M305" s="44"/>
      <c r="N305" s="43"/>
      <c r="O305" s="43"/>
      <c r="P305" s="43"/>
      <c r="Q305" s="43"/>
      <c r="R305" s="43"/>
      <c r="S305" s="43"/>
      <c r="T305" s="43"/>
      <c r="U305" s="43"/>
      <c r="V305" s="43"/>
      <c r="W305" s="43"/>
      <c r="X305" s="43"/>
      <c r="Y305" s="43"/>
      <c r="Z305" s="43"/>
      <c r="AA305" s="43"/>
      <c r="AB305" s="43"/>
      <c r="AC305" s="43"/>
      <c r="AD305" s="43"/>
      <c r="AE305" s="43"/>
      <c r="AF305" s="43"/>
    </row>
    <row r="306" spans="1:32" ht="15">
      <c r="A306" s="43"/>
      <c r="B306" s="43"/>
      <c r="C306" s="43"/>
      <c r="D306" s="43"/>
      <c r="E306" s="43"/>
      <c r="F306" s="43"/>
      <c r="G306" s="203"/>
      <c r="H306" s="203"/>
      <c r="I306" s="43"/>
      <c r="J306" s="43"/>
      <c r="K306" s="43"/>
      <c r="L306" s="43"/>
      <c r="M306" s="44"/>
      <c r="N306" s="43"/>
      <c r="O306" s="43"/>
      <c r="P306" s="43"/>
      <c r="Q306" s="43"/>
      <c r="R306" s="43"/>
      <c r="S306" s="43"/>
      <c r="T306" s="43"/>
      <c r="U306" s="43"/>
      <c r="V306" s="43"/>
      <c r="W306" s="43"/>
      <c r="X306" s="43"/>
      <c r="Y306" s="43"/>
      <c r="Z306" s="43"/>
      <c r="AA306" s="43"/>
      <c r="AB306" s="43"/>
      <c r="AC306" s="43"/>
      <c r="AD306" s="43"/>
      <c r="AE306" s="43"/>
      <c r="AF306" s="43"/>
    </row>
    <row r="307" spans="1:32" ht="15">
      <c r="A307" s="43"/>
      <c r="B307" s="43"/>
      <c r="C307" s="43"/>
      <c r="D307" s="43"/>
      <c r="E307" s="43"/>
      <c r="F307" s="43"/>
      <c r="G307" s="203"/>
      <c r="H307" s="203"/>
      <c r="I307" s="43"/>
      <c r="J307" s="43"/>
      <c r="K307" s="43"/>
      <c r="L307" s="43"/>
      <c r="M307" s="44"/>
      <c r="N307" s="43"/>
      <c r="O307" s="43"/>
      <c r="P307" s="43"/>
      <c r="Q307" s="43"/>
      <c r="R307" s="43"/>
      <c r="S307" s="43"/>
      <c r="T307" s="43"/>
      <c r="U307" s="43"/>
      <c r="V307" s="43"/>
      <c r="W307" s="43"/>
      <c r="X307" s="43"/>
      <c r="Y307" s="43"/>
      <c r="Z307" s="43"/>
      <c r="AA307" s="43"/>
      <c r="AB307" s="43"/>
      <c r="AC307" s="43"/>
      <c r="AD307" s="43"/>
      <c r="AE307" s="43"/>
      <c r="AF307" s="43"/>
    </row>
    <row r="308" spans="1:32" ht="15">
      <c r="A308" s="43"/>
      <c r="B308" s="43"/>
      <c r="C308" s="43"/>
      <c r="D308" s="43"/>
      <c r="E308" s="43"/>
      <c r="F308" s="43"/>
      <c r="G308" s="203"/>
      <c r="H308" s="203"/>
      <c r="I308" s="43"/>
      <c r="J308" s="43"/>
      <c r="K308" s="43"/>
      <c r="L308" s="43"/>
      <c r="M308" s="44"/>
      <c r="N308" s="43"/>
      <c r="O308" s="43"/>
      <c r="P308" s="43"/>
      <c r="Q308" s="43"/>
      <c r="R308" s="43"/>
      <c r="S308" s="43"/>
      <c r="T308" s="43"/>
      <c r="U308" s="43"/>
      <c r="V308" s="43"/>
      <c r="W308" s="43"/>
      <c r="X308" s="43"/>
      <c r="Y308" s="43"/>
      <c r="Z308" s="43"/>
      <c r="AA308" s="43"/>
      <c r="AB308" s="43"/>
      <c r="AC308" s="43"/>
      <c r="AD308" s="43"/>
      <c r="AE308" s="43"/>
      <c r="AF308" s="43"/>
    </row>
    <row r="309" spans="1:32" ht="15">
      <c r="A309" s="43"/>
      <c r="B309" s="43"/>
      <c r="C309" s="43"/>
      <c r="D309" s="43"/>
      <c r="E309" s="43"/>
      <c r="F309" s="43"/>
      <c r="G309" s="203"/>
      <c r="H309" s="203"/>
      <c r="I309" s="43"/>
      <c r="J309" s="43"/>
      <c r="K309" s="43"/>
      <c r="L309" s="43"/>
      <c r="M309" s="44"/>
      <c r="N309" s="43"/>
      <c r="O309" s="43"/>
      <c r="P309" s="43"/>
      <c r="Q309" s="43"/>
      <c r="R309" s="43"/>
      <c r="S309" s="43"/>
      <c r="T309" s="43"/>
      <c r="U309" s="43"/>
      <c r="V309" s="43"/>
      <c r="W309" s="43"/>
      <c r="X309" s="43"/>
      <c r="Y309" s="43"/>
      <c r="Z309" s="43"/>
      <c r="AA309" s="43"/>
      <c r="AB309" s="43"/>
      <c r="AC309" s="43"/>
      <c r="AD309" s="43"/>
      <c r="AE309" s="43"/>
      <c r="AF309" s="43"/>
    </row>
    <row r="310" spans="1:32" ht="15">
      <c r="A310" s="43"/>
      <c r="B310" s="43"/>
      <c r="C310" s="43"/>
      <c r="D310" s="43"/>
      <c r="E310" s="43"/>
      <c r="F310" s="43"/>
      <c r="G310" s="203"/>
      <c r="H310" s="203"/>
      <c r="I310" s="43"/>
      <c r="J310" s="43"/>
      <c r="K310" s="43"/>
      <c r="L310" s="43"/>
      <c r="M310" s="44"/>
      <c r="N310" s="43"/>
      <c r="O310" s="43"/>
      <c r="P310" s="43"/>
      <c r="Q310" s="43"/>
      <c r="R310" s="43"/>
      <c r="S310" s="43"/>
      <c r="T310" s="43"/>
      <c r="U310" s="43"/>
      <c r="V310" s="43"/>
      <c r="W310" s="43"/>
      <c r="X310" s="43"/>
      <c r="Y310" s="43"/>
      <c r="Z310" s="43"/>
      <c r="AA310" s="43"/>
      <c r="AB310" s="43"/>
      <c r="AC310" s="43"/>
      <c r="AD310" s="43"/>
      <c r="AE310" s="43"/>
      <c r="AF310" s="43"/>
    </row>
    <row r="311" spans="1:32" ht="15">
      <c r="A311" s="43"/>
      <c r="B311" s="43"/>
      <c r="C311" s="43"/>
      <c r="D311" s="43"/>
      <c r="E311" s="43"/>
      <c r="F311" s="43"/>
      <c r="G311" s="203"/>
      <c r="H311" s="203"/>
      <c r="I311" s="43"/>
      <c r="J311" s="43"/>
      <c r="K311" s="43"/>
      <c r="L311" s="43"/>
      <c r="M311" s="44"/>
      <c r="N311" s="43"/>
      <c r="O311" s="43"/>
      <c r="P311" s="43"/>
      <c r="Q311" s="43"/>
      <c r="R311" s="43"/>
      <c r="S311" s="43"/>
      <c r="T311" s="43"/>
      <c r="U311" s="43"/>
      <c r="V311" s="43"/>
      <c r="W311" s="43"/>
      <c r="X311" s="43"/>
      <c r="Y311" s="43"/>
      <c r="Z311" s="43"/>
      <c r="AA311" s="43"/>
      <c r="AB311" s="43"/>
      <c r="AC311" s="43"/>
      <c r="AD311" s="43"/>
      <c r="AE311" s="43"/>
      <c r="AF311" s="43"/>
    </row>
    <row r="312" spans="1:32" ht="15">
      <c r="A312" s="43"/>
      <c r="B312" s="43"/>
      <c r="C312" s="43"/>
      <c r="D312" s="43"/>
      <c r="E312" s="43"/>
      <c r="F312" s="43"/>
      <c r="G312" s="203"/>
      <c r="H312" s="203"/>
      <c r="I312" s="43"/>
      <c r="J312" s="43"/>
      <c r="K312" s="43"/>
      <c r="L312" s="43"/>
      <c r="M312" s="44"/>
      <c r="N312" s="43"/>
      <c r="O312" s="43"/>
      <c r="P312" s="43"/>
      <c r="Q312" s="43"/>
      <c r="R312" s="43"/>
      <c r="S312" s="43"/>
      <c r="T312" s="43"/>
      <c r="U312" s="43"/>
      <c r="V312" s="43"/>
      <c r="W312" s="43"/>
      <c r="X312" s="43"/>
      <c r="Y312" s="43"/>
      <c r="Z312" s="43"/>
      <c r="AA312" s="43"/>
      <c r="AB312" s="43"/>
      <c r="AC312" s="43"/>
      <c r="AD312" s="43"/>
      <c r="AE312" s="43"/>
      <c r="AF312" s="43"/>
    </row>
    <row r="313" spans="1:32" ht="15">
      <c r="A313" s="43"/>
      <c r="B313" s="43"/>
      <c r="C313" s="43"/>
      <c r="D313" s="43"/>
      <c r="E313" s="43"/>
      <c r="F313" s="43"/>
      <c r="G313" s="203"/>
      <c r="H313" s="203"/>
      <c r="I313" s="43"/>
      <c r="J313" s="43"/>
      <c r="K313" s="43"/>
      <c r="L313" s="43"/>
      <c r="M313" s="44"/>
      <c r="N313" s="43"/>
      <c r="O313" s="43"/>
      <c r="P313" s="43"/>
      <c r="Q313" s="43"/>
      <c r="R313" s="43"/>
      <c r="S313" s="43"/>
      <c r="T313" s="43"/>
      <c r="U313" s="43"/>
      <c r="V313" s="43"/>
      <c r="W313" s="43"/>
      <c r="X313" s="43"/>
      <c r="Y313" s="43"/>
      <c r="Z313" s="43"/>
      <c r="AA313" s="43"/>
      <c r="AB313" s="43"/>
      <c r="AC313" s="43"/>
      <c r="AD313" s="43"/>
      <c r="AE313" s="43"/>
      <c r="AF313" s="43"/>
    </row>
    <row r="314" spans="1:32" ht="15">
      <c r="A314" s="43"/>
      <c r="B314" s="43"/>
      <c r="C314" s="43"/>
      <c r="D314" s="43"/>
      <c r="E314" s="43"/>
      <c r="F314" s="43"/>
      <c r="G314" s="203"/>
      <c r="H314" s="203"/>
      <c r="I314" s="43"/>
      <c r="J314" s="43"/>
      <c r="K314" s="43"/>
      <c r="L314" s="43"/>
      <c r="M314" s="44"/>
      <c r="N314" s="43"/>
      <c r="O314" s="43"/>
      <c r="P314" s="43"/>
      <c r="Q314" s="43"/>
      <c r="R314" s="43"/>
      <c r="S314" s="43"/>
      <c r="T314" s="43"/>
      <c r="U314" s="43"/>
      <c r="V314" s="43"/>
      <c r="W314" s="43"/>
      <c r="X314" s="43"/>
      <c r="Y314" s="43"/>
      <c r="Z314" s="43"/>
      <c r="AA314" s="43"/>
      <c r="AB314" s="43"/>
      <c r="AC314" s="43"/>
      <c r="AD314" s="43"/>
      <c r="AE314" s="43"/>
      <c r="AF314" s="43"/>
    </row>
    <row r="315" spans="1:32" ht="15">
      <c r="A315" s="43"/>
      <c r="B315" s="43"/>
      <c r="C315" s="43"/>
      <c r="D315" s="43"/>
      <c r="E315" s="43"/>
      <c r="F315" s="43"/>
      <c r="G315" s="203"/>
      <c r="H315" s="203"/>
      <c r="I315" s="43"/>
      <c r="J315" s="43"/>
      <c r="K315" s="43"/>
      <c r="L315" s="43"/>
      <c r="M315" s="44"/>
      <c r="N315" s="43"/>
      <c r="O315" s="43"/>
      <c r="P315" s="43"/>
      <c r="Q315" s="43"/>
      <c r="R315" s="43"/>
      <c r="S315" s="43"/>
      <c r="T315" s="43"/>
      <c r="U315" s="43"/>
      <c r="V315" s="43"/>
      <c r="W315" s="43"/>
      <c r="X315" s="43"/>
      <c r="Y315" s="43"/>
      <c r="Z315" s="43"/>
      <c r="AA315" s="43"/>
      <c r="AB315" s="43"/>
      <c r="AC315" s="43"/>
      <c r="AD315" s="43"/>
      <c r="AE315" s="43"/>
      <c r="AF315" s="43"/>
    </row>
    <row r="316" spans="1:32" ht="15">
      <c r="A316" s="43"/>
      <c r="B316" s="43"/>
      <c r="C316" s="43"/>
      <c r="D316" s="43"/>
      <c r="E316" s="43"/>
      <c r="F316" s="43"/>
      <c r="G316" s="203"/>
      <c r="H316" s="203"/>
      <c r="I316" s="43"/>
      <c r="J316" s="43"/>
      <c r="K316" s="43"/>
      <c r="L316" s="43"/>
      <c r="M316" s="44"/>
      <c r="N316" s="43"/>
      <c r="O316" s="43"/>
      <c r="P316" s="43"/>
      <c r="Q316" s="43"/>
      <c r="R316" s="43"/>
      <c r="S316" s="43"/>
      <c r="T316" s="43"/>
      <c r="U316" s="43"/>
      <c r="V316" s="43"/>
      <c r="W316" s="43"/>
      <c r="X316" s="43"/>
      <c r="Y316" s="43"/>
      <c r="Z316" s="43"/>
      <c r="AA316" s="43"/>
      <c r="AB316" s="43"/>
      <c r="AC316" s="43"/>
      <c r="AD316" s="43"/>
      <c r="AE316" s="43"/>
      <c r="AF316" s="43"/>
    </row>
    <row r="317" spans="1:32" ht="15">
      <c r="A317" s="43"/>
      <c r="B317" s="43"/>
      <c r="C317" s="43"/>
      <c r="D317" s="43"/>
      <c r="E317" s="43"/>
      <c r="F317" s="43"/>
      <c r="G317" s="203"/>
      <c r="H317" s="203"/>
      <c r="I317" s="43"/>
      <c r="J317" s="43"/>
      <c r="K317" s="43"/>
      <c r="L317" s="43"/>
      <c r="M317" s="44"/>
      <c r="N317" s="43"/>
      <c r="O317" s="43"/>
      <c r="P317" s="43"/>
      <c r="Q317" s="43"/>
      <c r="R317" s="43"/>
      <c r="S317" s="43"/>
      <c r="T317" s="43"/>
      <c r="U317" s="43"/>
      <c r="V317" s="43"/>
      <c r="W317" s="43"/>
      <c r="X317" s="43"/>
      <c r="Y317" s="43"/>
      <c r="Z317" s="43"/>
      <c r="AA317" s="43"/>
      <c r="AB317" s="43"/>
      <c r="AC317" s="43"/>
      <c r="AD317" s="43"/>
      <c r="AE317" s="43"/>
      <c r="AF317" s="43"/>
    </row>
    <row r="318" spans="1:32" ht="15">
      <c r="A318" s="43"/>
      <c r="B318" s="43"/>
      <c r="C318" s="43"/>
      <c r="D318" s="43"/>
      <c r="E318" s="43"/>
      <c r="F318" s="43"/>
      <c r="G318" s="203"/>
      <c r="H318" s="203"/>
      <c r="I318" s="43"/>
      <c r="J318" s="43"/>
      <c r="K318" s="43"/>
      <c r="L318" s="43"/>
      <c r="M318" s="44"/>
      <c r="N318" s="43"/>
      <c r="O318" s="43"/>
      <c r="P318" s="43"/>
      <c r="Q318" s="43"/>
      <c r="R318" s="43"/>
      <c r="S318" s="43"/>
      <c r="T318" s="43"/>
      <c r="U318" s="43"/>
      <c r="V318" s="43"/>
      <c r="W318" s="43"/>
      <c r="X318" s="43"/>
      <c r="Y318" s="43"/>
      <c r="Z318" s="43"/>
      <c r="AA318" s="43"/>
      <c r="AB318" s="43"/>
      <c r="AC318" s="43"/>
      <c r="AD318" s="43"/>
      <c r="AE318" s="43"/>
      <c r="AF318" s="43"/>
    </row>
    <row r="319" spans="1:32" ht="15">
      <c r="A319" s="43"/>
      <c r="B319" s="43"/>
      <c r="C319" s="43"/>
      <c r="D319" s="43"/>
      <c r="E319" s="43"/>
      <c r="F319" s="43"/>
      <c r="G319" s="203"/>
      <c r="H319" s="203"/>
      <c r="I319" s="43"/>
      <c r="J319" s="43"/>
      <c r="K319" s="43"/>
      <c r="L319" s="43"/>
      <c r="M319" s="44"/>
      <c r="N319" s="43"/>
      <c r="O319" s="43"/>
      <c r="P319" s="43"/>
      <c r="Q319" s="43"/>
      <c r="R319" s="43"/>
      <c r="S319" s="43"/>
      <c r="T319" s="43"/>
      <c r="U319" s="43"/>
      <c r="V319" s="43"/>
      <c r="W319" s="43"/>
      <c r="X319" s="43"/>
      <c r="Y319" s="43"/>
      <c r="Z319" s="43"/>
      <c r="AA319" s="43"/>
      <c r="AB319" s="43"/>
      <c r="AC319" s="43"/>
      <c r="AD319" s="43"/>
      <c r="AE319" s="43"/>
      <c r="AF319" s="43"/>
    </row>
    <row r="320" spans="1:32" ht="15">
      <c r="A320" s="43"/>
      <c r="B320" s="43"/>
      <c r="C320" s="43"/>
      <c r="D320" s="43"/>
      <c r="E320" s="43"/>
      <c r="F320" s="43"/>
      <c r="G320" s="203"/>
      <c r="H320" s="203"/>
      <c r="I320" s="43"/>
      <c r="J320" s="43"/>
      <c r="K320" s="43"/>
      <c r="L320" s="43"/>
      <c r="M320" s="44"/>
      <c r="N320" s="43"/>
      <c r="O320" s="43"/>
      <c r="P320" s="43"/>
      <c r="Q320" s="43"/>
      <c r="R320" s="43"/>
      <c r="S320" s="43"/>
      <c r="T320" s="43"/>
      <c r="U320" s="43"/>
      <c r="V320" s="43"/>
      <c r="W320" s="43"/>
      <c r="X320" s="43"/>
      <c r="Y320" s="43"/>
      <c r="Z320" s="43"/>
      <c r="AA320" s="43"/>
      <c r="AB320" s="43"/>
      <c r="AC320" s="43"/>
      <c r="AD320" s="43"/>
      <c r="AE320" s="43"/>
      <c r="AF320" s="43"/>
    </row>
    <row r="321" spans="1:32" ht="15">
      <c r="A321" s="43"/>
      <c r="B321" s="43"/>
      <c r="C321" s="43"/>
      <c r="D321" s="43"/>
      <c r="E321" s="43"/>
      <c r="F321" s="43"/>
      <c r="G321" s="203"/>
      <c r="H321" s="203"/>
      <c r="I321" s="43"/>
      <c r="J321" s="43"/>
      <c r="K321" s="43"/>
      <c r="L321" s="43"/>
      <c r="M321" s="44"/>
      <c r="N321" s="43"/>
      <c r="O321" s="43"/>
      <c r="P321" s="43"/>
      <c r="Q321" s="43"/>
      <c r="R321" s="43"/>
      <c r="S321" s="43"/>
      <c r="T321" s="43"/>
      <c r="U321" s="43"/>
      <c r="V321" s="43"/>
      <c r="W321" s="43"/>
      <c r="X321" s="43"/>
      <c r="Y321" s="43"/>
      <c r="Z321" s="43"/>
      <c r="AA321" s="43"/>
      <c r="AB321" s="43"/>
      <c r="AC321" s="43"/>
      <c r="AD321" s="43"/>
      <c r="AE321" s="43"/>
      <c r="AF321" s="43"/>
    </row>
    <row r="322" spans="1:32" ht="15">
      <c r="A322" s="43"/>
      <c r="B322" s="43"/>
      <c r="C322" s="43"/>
      <c r="D322" s="43"/>
      <c r="E322" s="43"/>
      <c r="F322" s="43"/>
      <c r="G322" s="203"/>
      <c r="H322" s="203"/>
      <c r="I322" s="43"/>
      <c r="J322" s="43"/>
      <c r="K322" s="43"/>
      <c r="L322" s="43"/>
      <c r="M322" s="44"/>
      <c r="N322" s="43"/>
      <c r="O322" s="43"/>
      <c r="P322" s="43"/>
      <c r="Q322" s="43"/>
      <c r="R322" s="43"/>
      <c r="S322" s="43"/>
      <c r="T322" s="43"/>
      <c r="U322" s="43"/>
      <c r="V322" s="43"/>
      <c r="W322" s="43"/>
      <c r="X322" s="43"/>
      <c r="Y322" s="43"/>
      <c r="Z322" s="43"/>
      <c r="AA322" s="43"/>
      <c r="AB322" s="43"/>
      <c r="AC322" s="43"/>
      <c r="AD322" s="43"/>
      <c r="AE322" s="43"/>
      <c r="AF322" s="43"/>
    </row>
    <row r="323" spans="1:32" ht="15">
      <c r="A323" s="43"/>
      <c r="B323" s="43"/>
      <c r="C323" s="43"/>
      <c r="D323" s="43"/>
      <c r="E323" s="43"/>
      <c r="F323" s="43"/>
      <c r="G323" s="203"/>
      <c r="H323" s="203"/>
      <c r="I323" s="43"/>
      <c r="J323" s="43"/>
      <c r="K323" s="43"/>
      <c r="L323" s="43"/>
      <c r="M323" s="44"/>
      <c r="N323" s="43"/>
      <c r="O323" s="43"/>
      <c r="P323" s="43"/>
      <c r="Q323" s="43"/>
      <c r="R323" s="43"/>
      <c r="S323" s="43"/>
      <c r="T323" s="43"/>
      <c r="U323" s="43"/>
      <c r="V323" s="43"/>
      <c r="W323" s="43"/>
      <c r="X323" s="43"/>
      <c r="Y323" s="43"/>
      <c r="Z323" s="43"/>
      <c r="AA323" s="43"/>
      <c r="AB323" s="43"/>
      <c r="AC323" s="43"/>
      <c r="AD323" s="43"/>
      <c r="AE323" s="43"/>
      <c r="AF323" s="43"/>
    </row>
    <row r="324" spans="1:32" ht="15">
      <c r="A324" s="43"/>
      <c r="B324" s="43"/>
      <c r="C324" s="43"/>
      <c r="D324" s="43"/>
      <c r="E324" s="43"/>
      <c r="F324" s="43"/>
      <c r="G324" s="203"/>
      <c r="H324" s="203"/>
      <c r="I324" s="43"/>
      <c r="J324" s="43"/>
      <c r="K324" s="43"/>
      <c r="L324" s="43"/>
      <c r="M324" s="44"/>
      <c r="N324" s="43"/>
      <c r="O324" s="43"/>
      <c r="P324" s="43"/>
      <c r="Q324" s="43"/>
      <c r="R324" s="43"/>
      <c r="S324" s="43"/>
      <c r="T324" s="43"/>
      <c r="U324" s="43"/>
      <c r="V324" s="43"/>
      <c r="W324" s="43"/>
      <c r="X324" s="43"/>
      <c r="Y324" s="43"/>
      <c r="Z324" s="43"/>
      <c r="AA324" s="43"/>
      <c r="AB324" s="43"/>
      <c r="AC324" s="43"/>
      <c r="AD324" s="43"/>
      <c r="AE324" s="43"/>
      <c r="AF324" s="43"/>
    </row>
    <row r="325" spans="1:32" ht="15">
      <c r="A325" s="43"/>
      <c r="B325" s="43"/>
      <c r="C325" s="43"/>
      <c r="D325" s="43"/>
      <c r="E325" s="43"/>
      <c r="F325" s="43"/>
      <c r="G325" s="203"/>
      <c r="H325" s="203"/>
      <c r="I325" s="43"/>
      <c r="J325" s="43"/>
      <c r="K325" s="43"/>
      <c r="L325" s="43"/>
      <c r="M325" s="44"/>
      <c r="N325" s="43"/>
      <c r="O325" s="43"/>
      <c r="P325" s="43"/>
      <c r="Q325" s="43"/>
      <c r="R325" s="43"/>
      <c r="S325" s="43"/>
      <c r="T325" s="43"/>
      <c r="U325" s="43"/>
      <c r="V325" s="43"/>
      <c r="W325" s="43"/>
      <c r="X325" s="43"/>
      <c r="Y325" s="43"/>
      <c r="Z325" s="43"/>
      <c r="AA325" s="43"/>
      <c r="AB325" s="43"/>
      <c r="AC325" s="43"/>
      <c r="AD325" s="43"/>
      <c r="AE325" s="43"/>
      <c r="AF325" s="43"/>
    </row>
    <row r="326" spans="1:32" ht="15">
      <c r="A326" s="43"/>
      <c r="B326" s="43"/>
      <c r="C326" s="43"/>
      <c r="D326" s="43"/>
      <c r="E326" s="43"/>
      <c r="F326" s="43"/>
      <c r="G326" s="203"/>
      <c r="H326" s="203"/>
      <c r="I326" s="43"/>
      <c r="J326" s="43"/>
      <c r="K326" s="43"/>
      <c r="L326" s="43"/>
      <c r="M326" s="44"/>
      <c r="N326" s="43"/>
      <c r="O326" s="43"/>
      <c r="P326" s="43"/>
      <c r="Q326" s="43"/>
      <c r="R326" s="43"/>
      <c r="S326" s="43"/>
      <c r="T326" s="43"/>
      <c r="U326" s="43"/>
      <c r="V326" s="43"/>
      <c r="W326" s="43"/>
      <c r="X326" s="43"/>
      <c r="Y326" s="43"/>
      <c r="Z326" s="43"/>
      <c r="AA326" s="43"/>
      <c r="AB326" s="43"/>
      <c r="AC326" s="43"/>
      <c r="AD326" s="43"/>
      <c r="AE326" s="43"/>
      <c r="AF326" s="43"/>
    </row>
    <row r="327" spans="1:32" ht="15">
      <c r="A327" s="43"/>
      <c r="B327" s="43"/>
      <c r="C327" s="43"/>
      <c r="D327" s="43"/>
      <c r="E327" s="43"/>
      <c r="F327" s="43"/>
      <c r="G327" s="203"/>
      <c r="H327" s="203"/>
      <c r="I327" s="43"/>
      <c r="J327" s="43"/>
      <c r="K327" s="43"/>
      <c r="L327" s="43"/>
      <c r="M327" s="44"/>
      <c r="N327" s="43"/>
      <c r="O327" s="43"/>
      <c r="P327" s="43"/>
      <c r="Q327" s="43"/>
      <c r="R327" s="43"/>
      <c r="S327" s="43"/>
      <c r="T327" s="43"/>
      <c r="U327" s="43"/>
      <c r="V327" s="43"/>
      <c r="W327" s="43"/>
      <c r="X327" s="43"/>
      <c r="Y327" s="43"/>
      <c r="Z327" s="43"/>
      <c r="AA327" s="43"/>
      <c r="AB327" s="43"/>
      <c r="AC327" s="43"/>
      <c r="AD327" s="43"/>
      <c r="AE327" s="43"/>
      <c r="AF327" s="43"/>
    </row>
    <row r="328" spans="1:32" ht="15">
      <c r="A328" s="43"/>
      <c r="B328" s="43"/>
      <c r="C328" s="43"/>
      <c r="D328" s="43"/>
      <c r="E328" s="43"/>
      <c r="F328" s="43"/>
      <c r="G328" s="203"/>
      <c r="H328" s="203"/>
      <c r="I328" s="43"/>
      <c r="J328" s="43"/>
      <c r="K328" s="43"/>
      <c r="L328" s="43"/>
      <c r="M328" s="44"/>
      <c r="N328" s="43"/>
      <c r="O328" s="43"/>
      <c r="P328" s="43"/>
      <c r="Q328" s="43"/>
      <c r="R328" s="43"/>
      <c r="S328" s="43"/>
      <c r="T328" s="43"/>
      <c r="U328" s="43"/>
      <c r="V328" s="43"/>
      <c r="W328" s="43"/>
      <c r="X328" s="43"/>
      <c r="Y328" s="43"/>
      <c r="Z328" s="43"/>
      <c r="AA328" s="43"/>
      <c r="AB328" s="43"/>
      <c r="AC328" s="43"/>
      <c r="AD328" s="43"/>
      <c r="AE328" s="43"/>
      <c r="AF328" s="43"/>
    </row>
    <row r="329" spans="1:32" ht="15">
      <c r="A329" s="43"/>
      <c r="B329" s="43"/>
      <c r="C329" s="43"/>
      <c r="D329" s="43"/>
      <c r="E329" s="43"/>
      <c r="F329" s="43"/>
      <c r="G329" s="203"/>
      <c r="H329" s="203"/>
      <c r="I329" s="43"/>
      <c r="J329" s="43"/>
      <c r="K329" s="43"/>
      <c r="L329" s="43"/>
      <c r="M329" s="44"/>
      <c r="N329" s="43"/>
      <c r="O329" s="43"/>
      <c r="P329" s="43"/>
      <c r="Q329" s="43"/>
      <c r="R329" s="43"/>
      <c r="S329" s="43"/>
      <c r="T329" s="43"/>
      <c r="U329" s="43"/>
      <c r="V329" s="43"/>
      <c r="W329" s="43"/>
      <c r="X329" s="43"/>
      <c r="Y329" s="43"/>
      <c r="Z329" s="43"/>
      <c r="AA329" s="43"/>
      <c r="AB329" s="43"/>
      <c r="AC329" s="43"/>
      <c r="AD329" s="43"/>
      <c r="AE329" s="43"/>
      <c r="AF329" s="43"/>
    </row>
    <row r="330" spans="1:32" ht="15">
      <c r="A330" s="43"/>
      <c r="B330" s="43"/>
      <c r="C330" s="43"/>
      <c r="D330" s="43"/>
      <c r="E330" s="43"/>
      <c r="F330" s="43"/>
      <c r="G330" s="203"/>
      <c r="H330" s="203"/>
      <c r="I330" s="43"/>
      <c r="J330" s="43"/>
      <c r="K330" s="43"/>
      <c r="L330" s="43"/>
      <c r="M330" s="44"/>
      <c r="N330" s="43"/>
      <c r="O330" s="43"/>
      <c r="P330" s="43"/>
      <c r="Q330" s="43"/>
      <c r="R330" s="43"/>
      <c r="S330" s="43"/>
      <c r="T330" s="43"/>
      <c r="U330" s="43"/>
      <c r="V330" s="43"/>
      <c r="W330" s="43"/>
      <c r="X330" s="43"/>
      <c r="Y330" s="43"/>
      <c r="Z330" s="43"/>
      <c r="AA330" s="43"/>
      <c r="AB330" s="43"/>
      <c r="AC330" s="43"/>
      <c r="AD330" s="43"/>
      <c r="AE330" s="43"/>
      <c r="AF330" s="43"/>
    </row>
    <row r="331" spans="1:32" ht="15">
      <c r="A331" s="43"/>
      <c r="B331" s="43"/>
      <c r="C331" s="43"/>
      <c r="D331" s="43"/>
      <c r="E331" s="43"/>
      <c r="F331" s="43"/>
      <c r="G331" s="203"/>
      <c r="H331" s="203"/>
      <c r="I331" s="43"/>
      <c r="J331" s="43"/>
      <c r="K331" s="43"/>
      <c r="L331" s="43"/>
      <c r="M331" s="44"/>
      <c r="N331" s="43"/>
      <c r="O331" s="43"/>
      <c r="P331" s="43"/>
      <c r="Q331" s="43"/>
      <c r="R331" s="43"/>
      <c r="S331" s="43"/>
      <c r="T331" s="43"/>
      <c r="U331" s="43"/>
      <c r="V331" s="43"/>
      <c r="W331" s="43"/>
      <c r="X331" s="43"/>
      <c r="Y331" s="43"/>
      <c r="Z331" s="43"/>
      <c r="AA331" s="43"/>
      <c r="AB331" s="43"/>
      <c r="AC331" s="43"/>
      <c r="AD331" s="43"/>
      <c r="AE331" s="43"/>
      <c r="AF331" s="43"/>
    </row>
    <row r="332" spans="1:32" ht="15">
      <c r="A332" s="43"/>
      <c r="B332" s="43"/>
      <c r="C332" s="43"/>
      <c r="D332" s="43"/>
      <c r="E332" s="43"/>
      <c r="F332" s="43"/>
      <c r="G332" s="203"/>
      <c r="H332" s="203"/>
      <c r="I332" s="43"/>
      <c r="J332" s="43"/>
      <c r="K332" s="43"/>
      <c r="L332" s="43"/>
      <c r="M332" s="44"/>
      <c r="N332" s="43"/>
      <c r="O332" s="43"/>
      <c r="P332" s="43"/>
      <c r="Q332" s="43"/>
      <c r="R332" s="43"/>
      <c r="S332" s="43"/>
      <c r="T332" s="43"/>
      <c r="U332" s="43"/>
      <c r="V332" s="43"/>
      <c r="W332" s="43"/>
      <c r="X332" s="43"/>
      <c r="Y332" s="43"/>
      <c r="Z332" s="43"/>
      <c r="AA332" s="43"/>
      <c r="AB332" s="43"/>
      <c r="AC332" s="43"/>
      <c r="AD332" s="43"/>
      <c r="AE332" s="43"/>
      <c r="AF332" s="43"/>
    </row>
    <row r="333" spans="1:32" ht="15">
      <c r="A333" s="43"/>
      <c r="B333" s="43"/>
      <c r="C333" s="43"/>
      <c r="D333" s="43"/>
      <c r="E333" s="43"/>
      <c r="F333" s="43"/>
      <c r="G333" s="203"/>
      <c r="H333" s="203"/>
      <c r="I333" s="43"/>
      <c r="J333" s="43"/>
      <c r="K333" s="43"/>
      <c r="L333" s="43"/>
      <c r="M333" s="44"/>
      <c r="N333" s="43"/>
      <c r="O333" s="43"/>
      <c r="P333" s="43"/>
      <c r="Q333" s="43"/>
      <c r="R333" s="43"/>
      <c r="S333" s="43"/>
      <c r="T333" s="43"/>
      <c r="U333" s="43"/>
      <c r="V333" s="43"/>
      <c r="W333" s="43"/>
      <c r="X333" s="43"/>
      <c r="Y333" s="43"/>
      <c r="Z333" s="43"/>
      <c r="AA333" s="43"/>
      <c r="AB333" s="43"/>
      <c r="AC333" s="43"/>
      <c r="AD333" s="43"/>
      <c r="AE333" s="43"/>
      <c r="AF333" s="43"/>
    </row>
    <row r="334" spans="1:32" ht="15">
      <c r="A334" s="43"/>
      <c r="B334" s="43"/>
      <c r="C334" s="43"/>
      <c r="D334" s="43"/>
      <c r="E334" s="43"/>
      <c r="F334" s="43"/>
      <c r="G334" s="203"/>
      <c r="H334" s="203"/>
      <c r="I334" s="43"/>
      <c r="J334" s="43"/>
      <c r="K334" s="43"/>
      <c r="L334" s="43"/>
      <c r="M334" s="44"/>
      <c r="N334" s="43"/>
      <c r="O334" s="43"/>
      <c r="P334" s="43"/>
      <c r="Q334" s="43"/>
      <c r="R334" s="43"/>
      <c r="S334" s="43"/>
      <c r="T334" s="43"/>
      <c r="U334" s="43"/>
      <c r="V334" s="43"/>
      <c r="W334" s="43"/>
      <c r="X334" s="43"/>
      <c r="Y334" s="43"/>
      <c r="Z334" s="43"/>
      <c r="AA334" s="43"/>
      <c r="AB334" s="43"/>
      <c r="AC334" s="43"/>
      <c r="AD334" s="43"/>
      <c r="AE334" s="43"/>
      <c r="AF334" s="43"/>
    </row>
    <row r="335" spans="1:32" ht="15">
      <c r="A335" s="43"/>
      <c r="B335" s="43"/>
      <c r="C335" s="43"/>
      <c r="D335" s="43"/>
      <c r="E335" s="43"/>
      <c r="F335" s="43"/>
      <c r="G335" s="203"/>
      <c r="H335" s="203"/>
      <c r="I335" s="43"/>
      <c r="J335" s="43"/>
      <c r="K335" s="43"/>
      <c r="L335" s="43"/>
      <c r="M335" s="44"/>
      <c r="N335" s="43"/>
      <c r="O335" s="43"/>
      <c r="P335" s="43"/>
      <c r="Q335" s="43"/>
      <c r="R335" s="43"/>
      <c r="S335" s="43"/>
      <c r="T335" s="43"/>
      <c r="U335" s="43"/>
      <c r="V335" s="43"/>
      <c r="W335" s="43"/>
      <c r="X335" s="43"/>
      <c r="Y335" s="43"/>
      <c r="Z335" s="43"/>
      <c r="AA335" s="43"/>
      <c r="AB335" s="43"/>
      <c r="AC335" s="43"/>
      <c r="AD335" s="43"/>
      <c r="AE335" s="43"/>
      <c r="AF335" s="43"/>
    </row>
    <row r="336" spans="1:32" ht="15">
      <c r="A336" s="43"/>
      <c r="B336" s="43"/>
      <c r="C336" s="43"/>
      <c r="D336" s="43"/>
      <c r="E336" s="43"/>
      <c r="F336" s="43"/>
      <c r="G336" s="203"/>
      <c r="H336" s="203"/>
      <c r="I336" s="43"/>
      <c r="J336" s="43"/>
      <c r="K336" s="43"/>
      <c r="L336" s="43"/>
      <c r="M336" s="44"/>
      <c r="N336" s="43"/>
      <c r="O336" s="43"/>
      <c r="P336" s="43"/>
      <c r="Q336" s="43"/>
      <c r="R336" s="43"/>
      <c r="S336" s="43"/>
      <c r="T336" s="43"/>
      <c r="U336" s="43"/>
      <c r="V336" s="43"/>
      <c r="W336" s="43"/>
      <c r="X336" s="43"/>
      <c r="Y336" s="43"/>
      <c r="Z336" s="43"/>
      <c r="AA336" s="43"/>
      <c r="AB336" s="43"/>
      <c r="AC336" s="43"/>
      <c r="AD336" s="43"/>
      <c r="AE336" s="43"/>
      <c r="AF336" s="43"/>
    </row>
    <row r="337" spans="1:32" ht="15">
      <c r="A337" s="43"/>
      <c r="B337" s="43"/>
      <c r="C337" s="43"/>
      <c r="D337" s="43"/>
      <c r="E337" s="43"/>
      <c r="F337" s="43"/>
      <c r="G337" s="203"/>
      <c r="H337" s="203"/>
      <c r="I337" s="43"/>
      <c r="J337" s="43"/>
      <c r="K337" s="43"/>
      <c r="L337" s="43"/>
      <c r="M337" s="44"/>
      <c r="N337" s="43"/>
      <c r="O337" s="43"/>
      <c r="P337" s="43"/>
      <c r="Q337" s="43"/>
      <c r="R337" s="43"/>
      <c r="S337" s="43"/>
      <c r="T337" s="43"/>
      <c r="U337" s="43"/>
      <c r="V337" s="43"/>
      <c r="W337" s="43"/>
      <c r="X337" s="43"/>
      <c r="Y337" s="43"/>
      <c r="Z337" s="43"/>
      <c r="AA337" s="43"/>
      <c r="AB337" s="43"/>
      <c r="AC337" s="43"/>
      <c r="AD337" s="43"/>
      <c r="AE337" s="43"/>
      <c r="AF337" s="43"/>
    </row>
    <row r="338" spans="1:32" ht="15">
      <c r="A338" s="43"/>
      <c r="B338" s="43"/>
      <c r="C338" s="43"/>
      <c r="D338" s="43"/>
      <c r="E338" s="43"/>
      <c r="F338" s="43"/>
      <c r="G338" s="203"/>
      <c r="H338" s="203"/>
      <c r="I338" s="43"/>
      <c r="J338" s="43"/>
      <c r="K338" s="43"/>
      <c r="L338" s="43"/>
      <c r="M338" s="44"/>
      <c r="N338" s="43"/>
      <c r="O338" s="43"/>
      <c r="P338" s="43"/>
      <c r="Q338" s="43"/>
      <c r="R338" s="43"/>
      <c r="S338" s="43"/>
      <c r="T338" s="43"/>
      <c r="U338" s="43"/>
      <c r="V338" s="43"/>
      <c r="W338" s="43"/>
      <c r="X338" s="43"/>
      <c r="Y338" s="43"/>
      <c r="Z338" s="43"/>
      <c r="AA338" s="43"/>
      <c r="AB338" s="43"/>
      <c r="AC338" s="43"/>
      <c r="AD338" s="43"/>
      <c r="AE338" s="43"/>
      <c r="AF338" s="43"/>
    </row>
    <row r="339" spans="1:32" ht="15">
      <c r="A339" s="43"/>
      <c r="B339" s="43"/>
      <c r="C339" s="43"/>
      <c r="D339" s="43"/>
      <c r="E339" s="43"/>
      <c r="F339" s="43"/>
      <c r="G339" s="203"/>
      <c r="H339" s="203"/>
      <c r="I339" s="43"/>
      <c r="J339" s="43"/>
      <c r="K339" s="43"/>
      <c r="L339" s="43"/>
      <c r="M339" s="44"/>
      <c r="N339" s="43"/>
      <c r="O339" s="43"/>
      <c r="P339" s="43"/>
      <c r="Q339" s="43"/>
      <c r="R339" s="43"/>
      <c r="S339" s="43"/>
      <c r="T339" s="43"/>
      <c r="U339" s="43"/>
      <c r="V339" s="43"/>
      <c r="W339" s="43"/>
      <c r="X339" s="43"/>
      <c r="Y339" s="43"/>
      <c r="Z339" s="43"/>
      <c r="AA339" s="43"/>
      <c r="AB339" s="43"/>
      <c r="AC339" s="43"/>
      <c r="AD339" s="43"/>
      <c r="AE339" s="43"/>
      <c r="AF339" s="43"/>
    </row>
    <row r="340" spans="1:32" ht="15">
      <c r="A340" s="43"/>
      <c r="B340" s="43"/>
      <c r="C340" s="43"/>
      <c r="D340" s="43"/>
      <c r="E340" s="43"/>
      <c r="F340" s="43"/>
      <c r="G340" s="203"/>
      <c r="H340" s="203"/>
      <c r="I340" s="43"/>
      <c r="J340" s="43"/>
      <c r="K340" s="43"/>
      <c r="L340" s="43"/>
      <c r="M340" s="44"/>
      <c r="N340" s="43"/>
      <c r="O340" s="43"/>
      <c r="P340" s="43"/>
      <c r="Q340" s="43"/>
      <c r="R340" s="43"/>
      <c r="S340" s="43"/>
      <c r="T340" s="43"/>
      <c r="U340" s="43"/>
      <c r="V340" s="43"/>
      <c r="W340" s="43"/>
      <c r="X340" s="43"/>
      <c r="Y340" s="43"/>
      <c r="Z340" s="43"/>
      <c r="AA340" s="43"/>
      <c r="AB340" s="43"/>
      <c r="AC340" s="43"/>
      <c r="AD340" s="43"/>
      <c r="AE340" s="43"/>
      <c r="AF340" s="43"/>
    </row>
    <row r="341" spans="1:32" ht="15">
      <c r="A341" s="43"/>
      <c r="B341" s="43"/>
      <c r="C341" s="43"/>
      <c r="D341" s="43"/>
      <c r="E341" s="43"/>
      <c r="F341" s="43"/>
      <c r="G341" s="203"/>
      <c r="H341" s="203"/>
      <c r="I341" s="43"/>
      <c r="J341" s="43"/>
      <c r="K341" s="43"/>
      <c r="L341" s="43"/>
      <c r="M341" s="44"/>
      <c r="N341" s="43"/>
      <c r="O341" s="43"/>
      <c r="P341" s="43"/>
      <c r="Q341" s="43"/>
      <c r="R341" s="43"/>
      <c r="S341" s="43"/>
      <c r="T341" s="43"/>
      <c r="U341" s="43"/>
      <c r="V341" s="43"/>
      <c r="W341" s="43"/>
      <c r="X341" s="43"/>
      <c r="Y341" s="43"/>
      <c r="Z341" s="43"/>
      <c r="AA341" s="43"/>
      <c r="AB341" s="43"/>
      <c r="AC341" s="43"/>
      <c r="AD341" s="43"/>
      <c r="AE341" s="43"/>
      <c r="AF341" s="43"/>
    </row>
    <row r="342" spans="1:32" ht="15">
      <c r="A342" s="43"/>
      <c r="B342" s="43"/>
      <c r="C342" s="43"/>
      <c r="D342" s="43"/>
      <c r="E342" s="43"/>
      <c r="F342" s="43"/>
      <c r="G342" s="203"/>
      <c r="H342" s="203"/>
      <c r="I342" s="43"/>
      <c r="J342" s="43"/>
      <c r="K342" s="43"/>
      <c r="L342" s="43"/>
      <c r="M342" s="44"/>
      <c r="N342" s="43"/>
      <c r="O342" s="43"/>
      <c r="P342" s="43"/>
      <c r="Q342" s="43"/>
      <c r="R342" s="43"/>
      <c r="S342" s="43"/>
      <c r="T342" s="43"/>
      <c r="U342" s="43"/>
      <c r="V342" s="43"/>
      <c r="W342" s="43"/>
      <c r="X342" s="43"/>
      <c r="Y342" s="43"/>
      <c r="Z342" s="43"/>
      <c r="AA342" s="43"/>
      <c r="AB342" s="43"/>
      <c r="AC342" s="43"/>
      <c r="AD342" s="43"/>
      <c r="AE342" s="43"/>
      <c r="AF342" s="43"/>
    </row>
    <row r="343" spans="1:32" ht="15">
      <c r="A343" s="43"/>
      <c r="B343" s="43"/>
      <c r="C343" s="43"/>
      <c r="D343" s="43"/>
      <c r="E343" s="43"/>
      <c r="F343" s="43"/>
      <c r="G343" s="203"/>
      <c r="H343" s="203"/>
      <c r="I343" s="43"/>
      <c r="J343" s="43"/>
      <c r="K343" s="43"/>
      <c r="L343" s="43"/>
      <c r="M343" s="44"/>
      <c r="N343" s="43"/>
      <c r="O343" s="43"/>
      <c r="P343" s="43"/>
      <c r="Q343" s="43"/>
      <c r="R343" s="43"/>
      <c r="S343" s="43"/>
      <c r="T343" s="43"/>
      <c r="U343" s="43"/>
      <c r="V343" s="43"/>
      <c r="W343" s="43"/>
      <c r="X343" s="43"/>
      <c r="Y343" s="43"/>
      <c r="Z343" s="43"/>
      <c r="AA343" s="43"/>
      <c r="AB343" s="43"/>
      <c r="AC343" s="43"/>
      <c r="AD343" s="43"/>
      <c r="AE343" s="43"/>
      <c r="AF343" s="43"/>
    </row>
    <row r="344" spans="1:32" ht="15">
      <c r="A344" s="43"/>
      <c r="B344" s="43"/>
      <c r="C344" s="43"/>
      <c r="D344" s="43"/>
      <c r="E344" s="43"/>
      <c r="F344" s="43"/>
      <c r="G344" s="203"/>
      <c r="H344" s="203"/>
      <c r="I344" s="43"/>
      <c r="J344" s="43"/>
      <c r="K344" s="43"/>
      <c r="L344" s="43"/>
      <c r="M344" s="44"/>
      <c r="N344" s="43"/>
      <c r="O344" s="43"/>
      <c r="P344" s="43"/>
      <c r="Q344" s="43"/>
      <c r="R344" s="43"/>
      <c r="S344" s="43"/>
      <c r="T344" s="43"/>
      <c r="U344" s="43"/>
      <c r="V344" s="43"/>
      <c r="W344" s="43"/>
      <c r="X344" s="43"/>
      <c r="Y344" s="43"/>
      <c r="Z344" s="43"/>
      <c r="AA344" s="43"/>
      <c r="AB344" s="43"/>
      <c r="AC344" s="43"/>
      <c r="AD344" s="43"/>
      <c r="AE344" s="43"/>
      <c r="AF344" s="43"/>
    </row>
    <row r="345" spans="1:32" ht="15">
      <c r="A345" s="43"/>
      <c r="B345" s="43"/>
      <c r="C345" s="43"/>
      <c r="D345" s="43"/>
      <c r="E345" s="43"/>
      <c r="F345" s="43"/>
      <c r="G345" s="203"/>
      <c r="H345" s="203"/>
      <c r="I345" s="43"/>
      <c r="J345" s="43"/>
      <c r="K345" s="43"/>
      <c r="L345" s="43"/>
      <c r="M345" s="44"/>
      <c r="N345" s="43"/>
      <c r="O345" s="43"/>
      <c r="P345" s="43"/>
      <c r="Q345" s="43"/>
      <c r="R345" s="43"/>
      <c r="S345" s="43"/>
      <c r="T345" s="43"/>
      <c r="U345" s="43"/>
      <c r="V345" s="43"/>
      <c r="W345" s="43"/>
      <c r="X345" s="43"/>
      <c r="Y345" s="43"/>
      <c r="Z345" s="43"/>
      <c r="AA345" s="43"/>
      <c r="AB345" s="43"/>
      <c r="AC345" s="43"/>
      <c r="AD345" s="43"/>
      <c r="AE345" s="43"/>
      <c r="AF345" s="43"/>
    </row>
    <row r="346" spans="1:32" ht="15">
      <c r="A346" s="43"/>
      <c r="B346" s="43"/>
      <c r="C346" s="43"/>
      <c r="D346" s="43"/>
      <c r="E346" s="43"/>
      <c r="F346" s="43"/>
      <c r="G346" s="203"/>
      <c r="H346" s="203"/>
      <c r="I346" s="43"/>
      <c r="J346" s="43"/>
      <c r="K346" s="43"/>
      <c r="L346" s="43"/>
      <c r="M346" s="44"/>
      <c r="N346" s="43"/>
      <c r="O346" s="43"/>
      <c r="P346" s="43"/>
      <c r="Q346" s="43"/>
      <c r="R346" s="43"/>
      <c r="S346" s="43"/>
      <c r="T346" s="43"/>
      <c r="U346" s="43"/>
      <c r="V346" s="43"/>
      <c r="W346" s="43"/>
      <c r="X346" s="43"/>
      <c r="Y346" s="43"/>
      <c r="Z346" s="43"/>
      <c r="AA346" s="43"/>
      <c r="AB346" s="43"/>
      <c r="AC346" s="43"/>
      <c r="AD346" s="43"/>
      <c r="AE346" s="43"/>
      <c r="AF346" s="43"/>
    </row>
    <row r="347" spans="1:32" ht="15">
      <c r="A347" s="43"/>
      <c r="B347" s="43"/>
      <c r="C347" s="43"/>
      <c r="D347" s="43"/>
      <c r="E347" s="43"/>
      <c r="F347" s="43"/>
      <c r="G347" s="203"/>
      <c r="H347" s="203"/>
      <c r="I347" s="43"/>
      <c r="J347" s="43"/>
      <c r="K347" s="43"/>
      <c r="L347" s="43"/>
      <c r="M347" s="44"/>
      <c r="N347" s="43"/>
      <c r="O347" s="43"/>
      <c r="P347" s="43"/>
      <c r="Q347" s="43"/>
      <c r="R347" s="43"/>
      <c r="S347" s="43"/>
      <c r="T347" s="43"/>
      <c r="U347" s="43"/>
      <c r="V347" s="43"/>
      <c r="W347" s="43"/>
      <c r="X347" s="43"/>
      <c r="Y347" s="43"/>
      <c r="Z347" s="43"/>
      <c r="AA347" s="43"/>
      <c r="AB347" s="43"/>
      <c r="AC347" s="43"/>
      <c r="AD347" s="43"/>
      <c r="AE347" s="43"/>
      <c r="AF347" s="43"/>
    </row>
    <row r="348" spans="1:32" ht="15">
      <c r="A348" s="43"/>
      <c r="B348" s="43"/>
      <c r="C348" s="43"/>
      <c r="D348" s="43"/>
      <c r="E348" s="43"/>
      <c r="F348" s="43"/>
      <c r="G348" s="203"/>
      <c r="H348" s="203"/>
      <c r="I348" s="43"/>
      <c r="J348" s="43"/>
      <c r="K348" s="43"/>
      <c r="L348" s="43"/>
      <c r="M348" s="44"/>
      <c r="N348" s="43"/>
      <c r="O348" s="43"/>
      <c r="P348" s="43"/>
      <c r="Q348" s="43"/>
      <c r="R348" s="43"/>
      <c r="S348" s="43"/>
      <c r="T348" s="43"/>
      <c r="U348" s="43"/>
      <c r="V348" s="43"/>
      <c r="W348" s="43"/>
      <c r="X348" s="43"/>
      <c r="Y348" s="43"/>
      <c r="Z348" s="43"/>
      <c r="AA348" s="43"/>
      <c r="AB348" s="43"/>
      <c r="AC348" s="43"/>
      <c r="AD348" s="43"/>
      <c r="AE348" s="43"/>
      <c r="AF348" s="43"/>
    </row>
    <row r="349" spans="1:32" ht="15">
      <c r="A349" s="43"/>
      <c r="B349" s="43"/>
      <c r="C349" s="43"/>
      <c r="D349" s="43"/>
      <c r="E349" s="43"/>
      <c r="F349" s="43"/>
      <c r="G349" s="203"/>
      <c r="H349" s="203"/>
      <c r="I349" s="43"/>
      <c r="J349" s="43"/>
      <c r="K349" s="43"/>
      <c r="L349" s="43"/>
      <c r="M349" s="44"/>
      <c r="N349" s="43"/>
      <c r="O349" s="43"/>
      <c r="P349" s="43"/>
      <c r="Q349" s="43"/>
      <c r="R349" s="43"/>
      <c r="S349" s="43"/>
      <c r="T349" s="43"/>
      <c r="U349" s="43"/>
      <c r="V349" s="43"/>
      <c r="W349" s="43"/>
      <c r="X349" s="43"/>
      <c r="Y349" s="43"/>
      <c r="Z349" s="43"/>
      <c r="AA349" s="43"/>
      <c r="AB349" s="43"/>
      <c r="AC349" s="43"/>
      <c r="AD349" s="43"/>
      <c r="AE349" s="43"/>
      <c r="AF349" s="43"/>
    </row>
    <row r="350" spans="1:32" ht="15">
      <c r="A350" s="43"/>
      <c r="B350" s="43"/>
      <c r="C350" s="43"/>
      <c r="D350" s="43"/>
      <c r="E350" s="43"/>
      <c r="F350" s="43"/>
      <c r="G350" s="203"/>
      <c r="H350" s="203"/>
      <c r="I350" s="43"/>
      <c r="J350" s="43"/>
      <c r="K350" s="43"/>
      <c r="L350" s="43"/>
      <c r="M350" s="44"/>
      <c r="N350" s="43"/>
      <c r="O350" s="43"/>
      <c r="P350" s="43"/>
      <c r="Q350" s="43"/>
      <c r="R350" s="43"/>
      <c r="S350" s="43"/>
      <c r="T350" s="43"/>
      <c r="U350" s="43"/>
      <c r="V350" s="43"/>
      <c r="W350" s="43"/>
      <c r="X350" s="43"/>
      <c r="Y350" s="43"/>
      <c r="Z350" s="43"/>
      <c r="AA350" s="43"/>
      <c r="AB350" s="43"/>
      <c r="AC350" s="43"/>
      <c r="AD350" s="43"/>
      <c r="AE350" s="43"/>
      <c r="AF350" s="43"/>
    </row>
    <row r="351" spans="1:32" ht="15">
      <c r="A351" s="43"/>
      <c r="B351" s="43"/>
      <c r="C351" s="43"/>
      <c r="D351" s="43"/>
      <c r="E351" s="43"/>
      <c r="F351" s="43"/>
      <c r="G351" s="203"/>
      <c r="H351" s="203"/>
      <c r="I351" s="43"/>
      <c r="J351" s="43"/>
      <c r="K351" s="43"/>
      <c r="L351" s="43"/>
      <c r="M351" s="44"/>
      <c r="N351" s="43"/>
      <c r="O351" s="43"/>
      <c r="P351" s="43"/>
      <c r="Q351" s="43"/>
      <c r="R351" s="43"/>
      <c r="S351" s="43"/>
      <c r="T351" s="43"/>
      <c r="U351" s="43"/>
      <c r="V351" s="43"/>
      <c r="W351" s="43"/>
      <c r="X351" s="43"/>
      <c r="Y351" s="43"/>
      <c r="Z351" s="43"/>
      <c r="AA351" s="43"/>
      <c r="AB351" s="43"/>
      <c r="AC351" s="43"/>
      <c r="AD351" s="43"/>
      <c r="AE351" s="43"/>
      <c r="AF351" s="43"/>
    </row>
    <row r="352" spans="1:32" ht="15">
      <c r="A352" s="43"/>
      <c r="B352" s="43"/>
      <c r="C352" s="43"/>
      <c r="D352" s="43"/>
      <c r="E352" s="43"/>
      <c r="F352" s="43"/>
      <c r="G352" s="203"/>
      <c r="H352" s="203"/>
      <c r="I352" s="43"/>
      <c r="J352" s="43"/>
      <c r="K352" s="43"/>
      <c r="L352" s="43"/>
      <c r="M352" s="44"/>
      <c r="N352" s="43"/>
      <c r="O352" s="43"/>
      <c r="P352" s="43"/>
      <c r="Q352" s="43"/>
      <c r="R352" s="43"/>
      <c r="S352" s="43"/>
      <c r="T352" s="43"/>
      <c r="U352" s="43"/>
      <c r="V352" s="43"/>
      <c r="W352" s="43"/>
      <c r="X352" s="43"/>
      <c r="Y352" s="43"/>
      <c r="Z352" s="43"/>
      <c r="AA352" s="43"/>
      <c r="AB352" s="43"/>
      <c r="AC352" s="43"/>
      <c r="AD352" s="43"/>
      <c r="AE352" s="43"/>
      <c r="AF352" s="43"/>
    </row>
    <row r="353" spans="1:32" ht="15">
      <c r="A353" s="43"/>
      <c r="B353" s="43"/>
      <c r="C353" s="43"/>
      <c r="D353" s="43"/>
      <c r="E353" s="43"/>
      <c r="F353" s="43"/>
      <c r="G353" s="203"/>
      <c r="H353" s="203"/>
      <c r="I353" s="43"/>
      <c r="J353" s="43"/>
      <c r="K353" s="43"/>
      <c r="L353" s="43"/>
      <c r="M353" s="44"/>
      <c r="N353" s="43"/>
      <c r="O353" s="43"/>
      <c r="P353" s="43"/>
      <c r="Q353" s="43"/>
      <c r="R353" s="43"/>
      <c r="S353" s="43"/>
      <c r="T353" s="43"/>
      <c r="U353" s="43"/>
      <c r="V353" s="43"/>
      <c r="W353" s="43"/>
      <c r="X353" s="43"/>
      <c r="Y353" s="43"/>
      <c r="Z353" s="43"/>
      <c r="AA353" s="43"/>
      <c r="AB353" s="43"/>
      <c r="AC353" s="43"/>
      <c r="AD353" s="43"/>
      <c r="AE353" s="43"/>
      <c r="AF353" s="43"/>
    </row>
    <row r="354" spans="1:32" ht="15">
      <c r="A354" s="43"/>
      <c r="B354" s="43"/>
      <c r="C354" s="43"/>
      <c r="D354" s="43"/>
      <c r="E354" s="43"/>
      <c r="F354" s="43"/>
      <c r="G354" s="203"/>
      <c r="H354" s="203"/>
      <c r="I354" s="43"/>
      <c r="J354" s="43"/>
      <c r="K354" s="43"/>
      <c r="L354" s="43"/>
      <c r="M354" s="44"/>
      <c r="N354" s="43"/>
      <c r="O354" s="43"/>
      <c r="P354" s="43"/>
      <c r="Q354" s="43"/>
      <c r="R354" s="43"/>
      <c r="S354" s="43"/>
      <c r="T354" s="43"/>
      <c r="U354" s="43"/>
      <c r="V354" s="43"/>
      <c r="W354" s="43"/>
      <c r="X354" s="43"/>
      <c r="Y354" s="43"/>
      <c r="Z354" s="43"/>
      <c r="AA354" s="43"/>
      <c r="AB354" s="43"/>
      <c r="AC354" s="43"/>
      <c r="AD354" s="43"/>
      <c r="AE354" s="43"/>
      <c r="AF354" s="43"/>
    </row>
    <row r="355" spans="1:32" ht="15">
      <c r="A355" s="43"/>
      <c r="B355" s="43"/>
      <c r="C355" s="43"/>
      <c r="D355" s="43"/>
      <c r="E355" s="43"/>
      <c r="F355" s="43"/>
      <c r="G355" s="203"/>
      <c r="H355" s="203"/>
      <c r="I355" s="43"/>
      <c r="J355" s="43"/>
      <c r="K355" s="43"/>
      <c r="L355" s="43"/>
      <c r="M355" s="44"/>
      <c r="N355" s="43"/>
      <c r="O355" s="43"/>
      <c r="P355" s="43"/>
      <c r="Q355" s="43"/>
      <c r="R355" s="43"/>
      <c r="S355" s="43"/>
      <c r="T355" s="43"/>
      <c r="U355" s="43"/>
      <c r="V355" s="43"/>
      <c r="W355" s="43"/>
      <c r="X355" s="43"/>
      <c r="Y355" s="43"/>
      <c r="Z355" s="43"/>
      <c r="AA355" s="43"/>
      <c r="AB355" s="43"/>
      <c r="AC355" s="43"/>
      <c r="AD355" s="43"/>
      <c r="AE355" s="43"/>
      <c r="AF355" s="43"/>
    </row>
    <row r="356" spans="1:32" ht="15">
      <c r="A356" s="43"/>
      <c r="B356" s="43"/>
      <c r="C356" s="43"/>
      <c r="D356" s="43"/>
      <c r="E356" s="43"/>
      <c r="F356" s="43"/>
      <c r="G356" s="203"/>
      <c r="H356" s="203"/>
      <c r="I356" s="43"/>
      <c r="J356" s="43"/>
      <c r="K356" s="43"/>
      <c r="L356" s="43"/>
      <c r="M356" s="44"/>
      <c r="N356" s="43"/>
      <c r="O356" s="43"/>
      <c r="P356" s="43"/>
      <c r="Q356" s="43"/>
      <c r="R356" s="43"/>
      <c r="S356" s="43"/>
      <c r="T356" s="43"/>
      <c r="U356" s="43"/>
      <c r="V356" s="43"/>
      <c r="W356" s="43"/>
      <c r="X356" s="43"/>
      <c r="Y356" s="43"/>
      <c r="Z356" s="43"/>
      <c r="AA356" s="43"/>
      <c r="AB356" s="43"/>
      <c r="AC356" s="43"/>
      <c r="AD356" s="43"/>
      <c r="AE356" s="43"/>
      <c r="AF356" s="43"/>
    </row>
    <row r="357" spans="1:32" ht="15">
      <c r="A357" s="43"/>
      <c r="B357" s="43"/>
      <c r="C357" s="43"/>
      <c r="D357" s="43"/>
      <c r="E357" s="43"/>
      <c r="F357" s="43"/>
      <c r="G357" s="203"/>
      <c r="H357" s="203"/>
      <c r="I357" s="43"/>
      <c r="J357" s="43"/>
      <c r="K357" s="43"/>
      <c r="L357" s="43"/>
      <c r="M357" s="44"/>
      <c r="N357" s="43"/>
      <c r="O357" s="43"/>
      <c r="P357" s="43"/>
      <c r="Q357" s="43"/>
      <c r="R357" s="43"/>
      <c r="S357" s="43"/>
      <c r="T357" s="43"/>
      <c r="U357" s="43"/>
      <c r="V357" s="43"/>
      <c r="W357" s="43"/>
      <c r="X357" s="43"/>
      <c r="Y357" s="43"/>
      <c r="Z357" s="43"/>
      <c r="AA357" s="43"/>
      <c r="AB357" s="43"/>
      <c r="AC357" s="43"/>
      <c r="AD357" s="43"/>
      <c r="AE357" s="43"/>
      <c r="AF357" s="43"/>
    </row>
    <row r="358" spans="1:32" ht="15">
      <c r="A358" s="43"/>
      <c r="B358" s="43"/>
      <c r="C358" s="43"/>
      <c r="D358" s="43"/>
      <c r="E358" s="43"/>
      <c r="F358" s="43"/>
      <c r="G358" s="203"/>
      <c r="H358" s="203"/>
      <c r="I358" s="43"/>
      <c r="J358" s="43"/>
      <c r="K358" s="43"/>
      <c r="L358" s="43"/>
      <c r="M358" s="44"/>
      <c r="N358" s="43"/>
      <c r="O358" s="43"/>
      <c r="P358" s="43"/>
      <c r="Q358" s="43"/>
      <c r="R358" s="43"/>
      <c r="S358" s="43"/>
      <c r="T358" s="43"/>
      <c r="U358" s="43"/>
      <c r="V358" s="43"/>
      <c r="W358" s="43"/>
      <c r="X358" s="43"/>
      <c r="Y358" s="43"/>
      <c r="Z358" s="43"/>
      <c r="AA358" s="43"/>
      <c r="AB358" s="43"/>
      <c r="AC358" s="43"/>
      <c r="AD358" s="43"/>
      <c r="AE358" s="43"/>
      <c r="AF358" s="43"/>
    </row>
    <row r="359" spans="1:32" ht="15">
      <c r="A359" s="43"/>
      <c r="B359" s="43"/>
      <c r="C359" s="43"/>
      <c r="D359" s="43"/>
      <c r="E359" s="43"/>
      <c r="F359" s="43"/>
      <c r="G359" s="203"/>
      <c r="H359" s="203"/>
      <c r="I359" s="43"/>
      <c r="J359" s="43"/>
      <c r="K359" s="43"/>
      <c r="L359" s="43"/>
      <c r="M359" s="44"/>
      <c r="N359" s="43"/>
      <c r="O359" s="43"/>
      <c r="P359" s="43"/>
      <c r="Q359" s="43"/>
      <c r="R359" s="43"/>
      <c r="S359" s="43"/>
      <c r="T359" s="43"/>
      <c r="U359" s="43"/>
      <c r="V359" s="43"/>
      <c r="W359" s="43"/>
      <c r="X359" s="43"/>
      <c r="Y359" s="43"/>
      <c r="Z359" s="43"/>
      <c r="AA359" s="43"/>
      <c r="AB359" s="43"/>
      <c r="AC359" s="43"/>
      <c r="AD359" s="43"/>
      <c r="AE359" s="43"/>
      <c r="AF359" s="43"/>
    </row>
    <row r="360" spans="1:32" ht="15">
      <c r="A360" s="43"/>
      <c r="B360" s="43"/>
      <c r="C360" s="43"/>
      <c r="D360" s="43"/>
      <c r="E360" s="43"/>
      <c r="F360" s="43"/>
      <c r="G360" s="203"/>
      <c r="H360" s="203"/>
      <c r="I360" s="43"/>
      <c r="J360" s="43"/>
      <c r="K360" s="43"/>
      <c r="L360" s="43"/>
      <c r="M360" s="44"/>
      <c r="N360" s="43"/>
      <c r="O360" s="43"/>
      <c r="P360" s="43"/>
      <c r="Q360" s="43"/>
      <c r="R360" s="43"/>
      <c r="S360" s="43"/>
      <c r="T360" s="43"/>
      <c r="U360" s="43"/>
      <c r="V360" s="43"/>
      <c r="W360" s="43"/>
      <c r="X360" s="43"/>
      <c r="Y360" s="43"/>
      <c r="Z360" s="43"/>
      <c r="AA360" s="43"/>
      <c r="AB360" s="43"/>
      <c r="AC360" s="43"/>
      <c r="AD360" s="43"/>
      <c r="AE360" s="43"/>
      <c r="AF360" s="43"/>
    </row>
    <row r="361" spans="1:32" ht="15">
      <c r="A361" s="43"/>
      <c r="B361" s="43"/>
      <c r="C361" s="43"/>
      <c r="D361" s="43"/>
      <c r="E361" s="43"/>
      <c r="F361" s="43"/>
      <c r="G361" s="203"/>
      <c r="H361" s="203"/>
      <c r="I361" s="43"/>
      <c r="J361" s="43"/>
      <c r="K361" s="43"/>
      <c r="L361" s="43"/>
      <c r="M361" s="44"/>
      <c r="N361" s="43"/>
      <c r="O361" s="43"/>
      <c r="P361" s="43"/>
      <c r="Q361" s="43"/>
      <c r="R361" s="43"/>
      <c r="S361" s="43"/>
      <c r="T361" s="43"/>
      <c r="U361" s="43"/>
      <c r="V361" s="43"/>
      <c r="W361" s="43"/>
      <c r="X361" s="43"/>
      <c r="Y361" s="43"/>
      <c r="Z361" s="43"/>
      <c r="AA361" s="43"/>
      <c r="AB361" s="43"/>
      <c r="AC361" s="43"/>
      <c r="AD361" s="43"/>
      <c r="AE361" s="43"/>
      <c r="AF361" s="43"/>
    </row>
    <row r="362" spans="1:32" ht="15">
      <c r="A362" s="43"/>
      <c r="B362" s="43"/>
      <c r="C362" s="43"/>
      <c r="D362" s="43"/>
      <c r="E362" s="43"/>
      <c r="F362" s="43"/>
      <c r="G362" s="203"/>
      <c r="H362" s="203"/>
      <c r="I362" s="43"/>
      <c r="J362" s="43"/>
      <c r="K362" s="43"/>
      <c r="L362" s="43"/>
      <c r="M362" s="44"/>
      <c r="N362" s="43"/>
      <c r="O362" s="43"/>
      <c r="P362" s="43"/>
      <c r="Q362" s="43"/>
      <c r="R362" s="43"/>
      <c r="S362" s="43"/>
      <c r="T362" s="43"/>
      <c r="U362" s="43"/>
      <c r="V362" s="43"/>
      <c r="W362" s="43"/>
      <c r="X362" s="43"/>
      <c r="Y362" s="43"/>
      <c r="Z362" s="43"/>
      <c r="AA362" s="43"/>
      <c r="AB362" s="43"/>
      <c r="AC362" s="43"/>
      <c r="AD362" s="43"/>
      <c r="AE362" s="43"/>
      <c r="AF362" s="43"/>
    </row>
    <row r="363" spans="1:32" ht="15">
      <c r="A363" s="43"/>
      <c r="B363" s="43"/>
      <c r="C363" s="43"/>
      <c r="D363" s="43"/>
      <c r="E363" s="43"/>
      <c r="F363" s="43"/>
      <c r="G363" s="203"/>
      <c r="H363" s="203"/>
      <c r="I363" s="43"/>
      <c r="J363" s="43"/>
      <c r="K363" s="43"/>
      <c r="L363" s="43"/>
      <c r="M363" s="44"/>
      <c r="N363" s="43"/>
      <c r="O363" s="43"/>
      <c r="P363" s="43"/>
      <c r="Q363" s="43"/>
      <c r="R363" s="43"/>
      <c r="S363" s="43"/>
      <c r="T363" s="43"/>
      <c r="U363" s="43"/>
      <c r="V363" s="43"/>
      <c r="W363" s="43"/>
      <c r="X363" s="43"/>
      <c r="Y363" s="43"/>
      <c r="Z363" s="43"/>
      <c r="AA363" s="43"/>
      <c r="AB363" s="43"/>
      <c r="AC363" s="43"/>
      <c r="AD363" s="43"/>
      <c r="AE363" s="43"/>
      <c r="AF363" s="43"/>
    </row>
    <row r="364" spans="1:32" ht="15">
      <c r="A364" s="43"/>
      <c r="B364" s="43"/>
      <c r="C364" s="43"/>
      <c r="D364" s="43"/>
      <c r="E364" s="43"/>
      <c r="F364" s="43"/>
      <c r="G364" s="203"/>
      <c r="H364" s="203"/>
      <c r="I364" s="43"/>
      <c r="J364" s="43"/>
      <c r="K364" s="43"/>
      <c r="L364" s="43"/>
      <c r="M364" s="44"/>
      <c r="N364" s="43"/>
      <c r="O364" s="43"/>
      <c r="P364" s="43"/>
      <c r="Q364" s="43"/>
      <c r="R364" s="43"/>
      <c r="S364" s="43"/>
      <c r="T364" s="43"/>
      <c r="U364" s="43"/>
      <c r="V364" s="43"/>
      <c r="W364" s="43"/>
      <c r="X364" s="43"/>
      <c r="Y364" s="43"/>
      <c r="Z364" s="43"/>
      <c r="AA364" s="43"/>
      <c r="AB364" s="43"/>
      <c r="AC364" s="43"/>
      <c r="AD364" s="43"/>
      <c r="AE364" s="43"/>
      <c r="AF364" s="43"/>
    </row>
    <row r="365" spans="1:32" ht="15">
      <c r="A365" s="43"/>
      <c r="B365" s="43"/>
      <c r="C365" s="43"/>
      <c r="D365" s="43"/>
      <c r="E365" s="43"/>
      <c r="F365" s="43"/>
      <c r="G365" s="203"/>
      <c r="H365" s="203"/>
      <c r="I365" s="43"/>
      <c r="J365" s="43"/>
      <c r="K365" s="43"/>
      <c r="L365" s="43"/>
      <c r="M365" s="44"/>
      <c r="N365" s="43"/>
      <c r="O365" s="43"/>
      <c r="P365" s="43"/>
      <c r="Q365" s="43"/>
      <c r="R365" s="43"/>
      <c r="S365" s="43"/>
      <c r="T365" s="43"/>
      <c r="U365" s="43"/>
      <c r="V365" s="43"/>
      <c r="W365" s="43"/>
      <c r="X365" s="43"/>
      <c r="Y365" s="43"/>
      <c r="Z365" s="43"/>
      <c r="AA365" s="43"/>
      <c r="AB365" s="43"/>
      <c r="AC365" s="43"/>
      <c r="AD365" s="43"/>
      <c r="AE365" s="43"/>
      <c r="AF365" s="43"/>
    </row>
    <row r="366" spans="1:32" ht="15">
      <c r="A366" s="43"/>
      <c r="B366" s="43"/>
      <c r="C366" s="43"/>
      <c r="D366" s="43"/>
      <c r="E366" s="43"/>
      <c r="F366" s="43"/>
      <c r="G366" s="203"/>
      <c r="H366" s="203"/>
      <c r="I366" s="43"/>
      <c r="J366" s="43"/>
      <c r="K366" s="43"/>
      <c r="L366" s="43"/>
      <c r="M366" s="44"/>
      <c r="N366" s="43"/>
      <c r="O366" s="43"/>
      <c r="P366" s="43"/>
      <c r="Q366" s="43"/>
      <c r="R366" s="43"/>
      <c r="S366" s="43"/>
      <c r="T366" s="43"/>
      <c r="U366" s="43"/>
      <c r="V366" s="43"/>
      <c r="W366" s="43"/>
      <c r="X366" s="43"/>
      <c r="Y366" s="43"/>
      <c r="Z366" s="43"/>
      <c r="AA366" s="43"/>
      <c r="AB366" s="43"/>
      <c r="AC366" s="43"/>
      <c r="AD366" s="43"/>
      <c r="AE366" s="43"/>
      <c r="AF366" s="43"/>
    </row>
    <row r="367" spans="1:32" ht="15">
      <c r="A367" s="43"/>
      <c r="B367" s="43"/>
      <c r="C367" s="43"/>
      <c r="D367" s="43"/>
      <c r="E367" s="43"/>
      <c r="F367" s="43"/>
      <c r="G367" s="203"/>
      <c r="H367" s="203"/>
      <c r="I367" s="43"/>
      <c r="J367" s="43"/>
      <c r="K367" s="43"/>
      <c r="L367" s="43"/>
      <c r="M367" s="44"/>
      <c r="N367" s="43"/>
      <c r="O367" s="43"/>
      <c r="P367" s="43"/>
      <c r="Q367" s="43"/>
      <c r="R367" s="43"/>
      <c r="S367" s="43"/>
      <c r="T367" s="43"/>
      <c r="U367" s="43"/>
      <c r="V367" s="43"/>
      <c r="W367" s="43"/>
      <c r="X367" s="43"/>
      <c r="Y367" s="43"/>
      <c r="Z367" s="43"/>
      <c r="AA367" s="43"/>
      <c r="AB367" s="43"/>
      <c r="AC367" s="43"/>
      <c r="AD367" s="43"/>
      <c r="AE367" s="43"/>
      <c r="AF367" s="43"/>
    </row>
    <row r="368" spans="1:32" ht="15">
      <c r="A368" s="43"/>
      <c r="B368" s="43"/>
      <c r="C368" s="43"/>
      <c r="D368" s="43"/>
      <c r="E368" s="43"/>
      <c r="F368" s="43"/>
      <c r="G368" s="203"/>
      <c r="H368" s="203"/>
      <c r="I368" s="43"/>
      <c r="J368" s="43"/>
      <c r="K368" s="43"/>
      <c r="L368" s="43"/>
      <c r="M368" s="44"/>
      <c r="N368" s="43"/>
      <c r="O368" s="43"/>
      <c r="P368" s="43"/>
      <c r="Q368" s="43"/>
      <c r="R368" s="43"/>
      <c r="S368" s="43"/>
      <c r="T368" s="43"/>
      <c r="U368" s="43"/>
      <c r="V368" s="43"/>
      <c r="W368" s="43"/>
      <c r="X368" s="43"/>
      <c r="Y368" s="43"/>
      <c r="Z368" s="43"/>
      <c r="AA368" s="43"/>
      <c r="AB368" s="43"/>
      <c r="AC368" s="43"/>
      <c r="AD368" s="43"/>
      <c r="AE368" s="43"/>
      <c r="AF368" s="43"/>
    </row>
    <row r="369" spans="1:32" ht="15">
      <c r="A369" s="43"/>
      <c r="B369" s="43"/>
      <c r="C369" s="43"/>
      <c r="D369" s="43"/>
      <c r="E369" s="43"/>
      <c r="F369" s="43"/>
      <c r="G369" s="203"/>
      <c r="H369" s="203"/>
      <c r="I369" s="43"/>
      <c r="J369" s="43"/>
      <c r="K369" s="43"/>
      <c r="L369" s="43"/>
      <c r="M369" s="44"/>
      <c r="N369" s="43"/>
      <c r="O369" s="43"/>
      <c r="P369" s="43"/>
      <c r="Q369" s="43"/>
      <c r="R369" s="43"/>
      <c r="S369" s="43"/>
      <c r="T369" s="43"/>
      <c r="U369" s="43"/>
      <c r="V369" s="43"/>
      <c r="W369" s="43"/>
      <c r="X369" s="43"/>
      <c r="Y369" s="43"/>
      <c r="Z369" s="43"/>
      <c r="AA369" s="43"/>
      <c r="AB369" s="43"/>
      <c r="AC369" s="43"/>
      <c r="AD369" s="43"/>
      <c r="AE369" s="43"/>
      <c r="AF369" s="43"/>
    </row>
    <row r="370" spans="1:32" ht="15">
      <c r="A370" s="43"/>
      <c r="B370" s="43"/>
      <c r="C370" s="43"/>
      <c r="D370" s="43"/>
      <c r="E370" s="43"/>
      <c r="F370" s="43"/>
      <c r="G370" s="203"/>
      <c r="H370" s="203"/>
      <c r="I370" s="43"/>
      <c r="J370" s="43"/>
      <c r="K370" s="43"/>
      <c r="L370" s="43"/>
      <c r="M370" s="44"/>
      <c r="N370" s="43"/>
      <c r="O370" s="43"/>
      <c r="P370" s="43"/>
      <c r="Q370" s="43"/>
      <c r="R370" s="43"/>
      <c r="S370" s="43"/>
      <c r="T370" s="43"/>
      <c r="U370" s="43"/>
      <c r="V370" s="43"/>
      <c r="W370" s="43"/>
      <c r="X370" s="43"/>
      <c r="Y370" s="43"/>
      <c r="Z370" s="43"/>
      <c r="AA370" s="43"/>
      <c r="AB370" s="43"/>
      <c r="AC370" s="43"/>
      <c r="AD370" s="43"/>
      <c r="AE370" s="43"/>
      <c r="AF370" s="43"/>
    </row>
    <row r="371" spans="1:32" ht="15">
      <c r="A371" s="43"/>
      <c r="B371" s="43"/>
      <c r="C371" s="43"/>
      <c r="D371" s="43"/>
      <c r="E371" s="43"/>
      <c r="F371" s="43"/>
      <c r="G371" s="203"/>
      <c r="H371" s="203"/>
      <c r="I371" s="43"/>
      <c r="J371" s="43"/>
      <c r="K371" s="43"/>
      <c r="L371" s="43"/>
      <c r="M371" s="44"/>
      <c r="N371" s="43"/>
      <c r="O371" s="43"/>
      <c r="P371" s="43"/>
      <c r="Q371" s="43"/>
      <c r="R371" s="43"/>
      <c r="S371" s="43"/>
      <c r="T371" s="43"/>
      <c r="U371" s="43"/>
      <c r="V371" s="43"/>
      <c r="W371" s="43"/>
      <c r="X371" s="43"/>
      <c r="Y371" s="43"/>
      <c r="Z371" s="43"/>
      <c r="AA371" s="43"/>
      <c r="AB371" s="43"/>
      <c r="AC371" s="43"/>
      <c r="AD371" s="43"/>
      <c r="AE371" s="43"/>
      <c r="AF371" s="43"/>
    </row>
    <row r="372" spans="1:32" ht="15">
      <c r="A372" s="43"/>
      <c r="B372" s="43"/>
      <c r="C372" s="43"/>
      <c r="D372" s="43"/>
      <c r="E372" s="43"/>
      <c r="F372" s="43"/>
      <c r="G372" s="203"/>
      <c r="H372" s="203"/>
      <c r="I372" s="43"/>
      <c r="J372" s="43"/>
      <c r="K372" s="43"/>
      <c r="L372" s="43"/>
      <c r="M372" s="44"/>
      <c r="N372" s="43"/>
      <c r="O372" s="43"/>
      <c r="P372" s="43"/>
      <c r="Q372" s="43"/>
      <c r="R372" s="43"/>
      <c r="S372" s="43"/>
      <c r="T372" s="43"/>
      <c r="U372" s="43"/>
      <c r="V372" s="43"/>
      <c r="W372" s="43"/>
      <c r="X372" s="43"/>
      <c r="Y372" s="43"/>
      <c r="Z372" s="43"/>
      <c r="AA372" s="43"/>
      <c r="AB372" s="43"/>
      <c r="AC372" s="43"/>
      <c r="AD372" s="43"/>
      <c r="AE372" s="43"/>
      <c r="AF372" s="43"/>
    </row>
    <row r="373" spans="1:32" ht="15">
      <c r="A373" s="43"/>
      <c r="B373" s="43"/>
      <c r="C373" s="43"/>
      <c r="D373" s="43"/>
      <c r="E373" s="43"/>
      <c r="F373" s="43"/>
      <c r="G373" s="203"/>
      <c r="H373" s="203"/>
      <c r="I373" s="43"/>
      <c r="J373" s="43"/>
      <c r="K373" s="43"/>
      <c r="L373" s="43"/>
      <c r="M373" s="44"/>
      <c r="N373" s="43"/>
      <c r="O373" s="43"/>
      <c r="P373" s="43"/>
      <c r="Q373" s="43"/>
      <c r="R373" s="43"/>
      <c r="S373" s="43"/>
      <c r="T373" s="43"/>
      <c r="U373" s="43"/>
      <c r="V373" s="43"/>
      <c r="W373" s="43"/>
      <c r="X373" s="43"/>
      <c r="Y373" s="43"/>
      <c r="Z373" s="43"/>
      <c r="AA373" s="43"/>
      <c r="AB373" s="43"/>
      <c r="AC373" s="43"/>
      <c r="AD373" s="43"/>
      <c r="AE373" s="43"/>
      <c r="AF373" s="43"/>
    </row>
    <row r="374" spans="1:32" ht="15">
      <c r="A374" s="43"/>
      <c r="B374" s="43"/>
      <c r="C374" s="43"/>
      <c r="D374" s="43"/>
      <c r="E374" s="43"/>
      <c r="F374" s="43"/>
      <c r="G374" s="203"/>
      <c r="H374" s="203"/>
      <c r="I374" s="43"/>
      <c r="J374" s="43"/>
      <c r="K374" s="43"/>
      <c r="L374" s="43"/>
      <c r="M374" s="44"/>
      <c r="N374" s="43"/>
      <c r="O374" s="43"/>
      <c r="P374" s="43"/>
      <c r="Q374" s="43"/>
      <c r="R374" s="43"/>
      <c r="S374" s="43"/>
      <c r="T374" s="43"/>
      <c r="U374" s="43"/>
      <c r="V374" s="43"/>
      <c r="W374" s="43"/>
      <c r="X374" s="43"/>
      <c r="Y374" s="43"/>
      <c r="Z374" s="43"/>
      <c r="AA374" s="43"/>
      <c r="AB374" s="43"/>
      <c r="AC374" s="43"/>
      <c r="AD374" s="43"/>
      <c r="AE374" s="43"/>
      <c r="AF374" s="43"/>
    </row>
    <row r="375" spans="1:32" ht="15">
      <c r="A375" s="43"/>
      <c r="B375" s="43"/>
      <c r="C375" s="43"/>
      <c r="D375" s="43"/>
      <c r="E375" s="43"/>
      <c r="F375" s="43"/>
      <c r="G375" s="203"/>
      <c r="H375" s="203"/>
      <c r="I375" s="43"/>
      <c r="J375" s="43"/>
      <c r="K375" s="43"/>
      <c r="L375" s="43"/>
      <c r="M375" s="44"/>
      <c r="N375" s="43"/>
      <c r="O375" s="43"/>
      <c r="P375" s="43"/>
      <c r="Q375" s="43"/>
      <c r="R375" s="43"/>
      <c r="S375" s="43"/>
      <c r="T375" s="43"/>
      <c r="U375" s="43"/>
      <c r="V375" s="43"/>
      <c r="W375" s="43"/>
      <c r="X375" s="43"/>
      <c r="Y375" s="43"/>
      <c r="Z375" s="43"/>
      <c r="AA375" s="43"/>
      <c r="AB375" s="43"/>
      <c r="AC375" s="43"/>
      <c r="AD375" s="43"/>
      <c r="AE375" s="43"/>
      <c r="AF375" s="43"/>
    </row>
    <row r="376" spans="1:32" ht="15">
      <c r="A376" s="43"/>
      <c r="B376" s="43"/>
      <c r="C376" s="43"/>
      <c r="D376" s="43"/>
      <c r="E376" s="43"/>
      <c r="F376" s="43"/>
      <c r="G376" s="203"/>
      <c r="H376" s="203"/>
      <c r="I376" s="43"/>
      <c r="J376" s="43"/>
      <c r="K376" s="43"/>
      <c r="L376" s="43"/>
      <c r="M376" s="44"/>
      <c r="N376" s="43"/>
      <c r="O376" s="43"/>
      <c r="P376" s="43"/>
      <c r="Q376" s="43"/>
      <c r="R376" s="43"/>
      <c r="S376" s="43"/>
      <c r="T376" s="43"/>
      <c r="U376" s="43"/>
      <c r="V376" s="43"/>
      <c r="W376" s="43"/>
      <c r="X376" s="43"/>
      <c r="Y376" s="43"/>
      <c r="Z376" s="43"/>
      <c r="AA376" s="43"/>
      <c r="AB376" s="43"/>
      <c r="AC376" s="43"/>
      <c r="AD376" s="43"/>
      <c r="AE376" s="43"/>
      <c r="AF376" s="43"/>
    </row>
    <row r="377" spans="1:32" ht="15">
      <c r="A377" s="43"/>
      <c r="B377" s="43"/>
      <c r="C377" s="43"/>
      <c r="D377" s="43"/>
      <c r="E377" s="43"/>
      <c r="F377" s="43"/>
      <c r="G377" s="203"/>
      <c r="H377" s="203"/>
      <c r="I377" s="43"/>
      <c r="J377" s="43"/>
      <c r="K377" s="43"/>
      <c r="L377" s="43"/>
      <c r="M377" s="44"/>
      <c r="N377" s="43"/>
      <c r="O377" s="43"/>
      <c r="P377" s="43"/>
      <c r="Q377" s="43"/>
      <c r="R377" s="43"/>
      <c r="S377" s="43"/>
      <c r="T377" s="43"/>
      <c r="U377" s="43"/>
      <c r="V377" s="43"/>
      <c r="W377" s="43"/>
      <c r="X377" s="43"/>
      <c r="Y377" s="43"/>
      <c r="Z377" s="43"/>
      <c r="AA377" s="43"/>
      <c r="AB377" s="43"/>
      <c r="AC377" s="43"/>
      <c r="AD377" s="43"/>
      <c r="AE377" s="43"/>
      <c r="AF377" s="43"/>
    </row>
    <row r="378" spans="1:32" ht="15">
      <c r="A378" s="43"/>
      <c r="B378" s="43"/>
      <c r="C378" s="43"/>
      <c r="D378" s="43"/>
      <c r="E378" s="43"/>
      <c r="F378" s="43"/>
      <c r="G378" s="203"/>
      <c r="H378" s="203"/>
      <c r="I378" s="43"/>
      <c r="J378" s="43"/>
      <c r="K378" s="43"/>
      <c r="L378" s="43"/>
      <c r="M378" s="44"/>
      <c r="N378" s="43"/>
      <c r="O378" s="43"/>
      <c r="P378" s="43"/>
      <c r="Q378" s="43"/>
      <c r="R378" s="43"/>
      <c r="S378" s="43"/>
      <c r="T378" s="43"/>
      <c r="U378" s="43"/>
      <c r="V378" s="43"/>
      <c r="W378" s="43"/>
      <c r="X378" s="43"/>
      <c r="Y378" s="43"/>
      <c r="Z378" s="43"/>
      <c r="AA378" s="43"/>
      <c r="AB378" s="43"/>
      <c r="AC378" s="43"/>
      <c r="AD378" s="43"/>
      <c r="AE378" s="43"/>
      <c r="AF378" s="43"/>
    </row>
    <row r="379" spans="1:32" ht="15">
      <c r="A379" s="43"/>
      <c r="B379" s="43"/>
      <c r="C379" s="43"/>
      <c r="D379" s="43"/>
      <c r="E379" s="43"/>
      <c r="F379" s="43"/>
      <c r="G379" s="203"/>
      <c r="H379" s="203"/>
      <c r="I379" s="43"/>
      <c r="J379" s="43"/>
      <c r="K379" s="43"/>
      <c r="L379" s="43"/>
      <c r="M379" s="44"/>
      <c r="N379" s="43"/>
      <c r="O379" s="43"/>
      <c r="P379" s="43"/>
      <c r="Q379" s="43"/>
      <c r="R379" s="43"/>
      <c r="S379" s="43"/>
      <c r="T379" s="43"/>
      <c r="U379" s="43"/>
      <c r="V379" s="43"/>
      <c r="W379" s="43"/>
      <c r="X379" s="43"/>
      <c r="Y379" s="43"/>
      <c r="Z379" s="43"/>
      <c r="AA379" s="43"/>
      <c r="AB379" s="43"/>
      <c r="AC379" s="43"/>
      <c r="AD379" s="43"/>
      <c r="AE379" s="43"/>
      <c r="AF379" s="43"/>
    </row>
    <row r="380" spans="1:32" ht="15">
      <c r="A380" s="43"/>
      <c r="B380" s="43"/>
      <c r="C380" s="43"/>
      <c r="D380" s="43"/>
      <c r="E380" s="43"/>
      <c r="F380" s="43"/>
      <c r="G380" s="203"/>
      <c r="H380" s="203"/>
      <c r="I380" s="43"/>
      <c r="J380" s="43"/>
      <c r="K380" s="43"/>
      <c r="L380" s="43"/>
      <c r="M380" s="44"/>
      <c r="N380" s="43"/>
      <c r="O380" s="43"/>
      <c r="P380" s="43"/>
      <c r="Q380" s="43"/>
      <c r="R380" s="43"/>
      <c r="S380" s="43"/>
      <c r="T380" s="43"/>
      <c r="U380" s="43"/>
      <c r="V380" s="43"/>
      <c r="W380" s="43"/>
      <c r="X380" s="43"/>
      <c r="Y380" s="43"/>
      <c r="Z380" s="43"/>
      <c r="AA380" s="43"/>
      <c r="AB380" s="43"/>
      <c r="AC380" s="43"/>
      <c r="AD380" s="43"/>
      <c r="AE380" s="43"/>
      <c r="AF380" s="43"/>
    </row>
    <row r="381" spans="1:32" ht="15">
      <c r="A381" s="43"/>
      <c r="B381" s="43"/>
      <c r="C381" s="43"/>
      <c r="D381" s="43"/>
      <c r="E381" s="43"/>
      <c r="F381" s="43"/>
      <c r="G381" s="203"/>
      <c r="H381" s="203"/>
      <c r="I381" s="43"/>
      <c r="J381" s="43"/>
      <c r="K381" s="43"/>
      <c r="L381" s="43"/>
      <c r="M381" s="44"/>
      <c r="N381" s="43"/>
      <c r="O381" s="43"/>
      <c r="P381" s="43"/>
      <c r="Q381" s="43"/>
      <c r="R381" s="43"/>
      <c r="S381" s="43"/>
      <c r="T381" s="43"/>
      <c r="U381" s="43"/>
      <c r="V381" s="43"/>
      <c r="W381" s="43"/>
      <c r="X381" s="43"/>
      <c r="Y381" s="43"/>
      <c r="Z381" s="43"/>
      <c r="AA381" s="43"/>
      <c r="AB381" s="43"/>
      <c r="AC381" s="43"/>
      <c r="AD381" s="43"/>
      <c r="AE381" s="43"/>
      <c r="AF381" s="43"/>
    </row>
    <row r="382" spans="1:32" ht="15">
      <c r="A382" s="43"/>
      <c r="B382" s="43"/>
      <c r="C382" s="43"/>
      <c r="D382" s="43"/>
      <c r="E382" s="43"/>
      <c r="F382" s="43"/>
      <c r="G382" s="203"/>
      <c r="H382" s="203"/>
      <c r="I382" s="43"/>
      <c r="J382" s="43"/>
      <c r="K382" s="43"/>
      <c r="L382" s="43"/>
      <c r="M382" s="44"/>
      <c r="N382" s="43"/>
      <c r="O382" s="43"/>
      <c r="P382" s="43"/>
      <c r="Q382" s="43"/>
      <c r="R382" s="43"/>
      <c r="S382" s="43"/>
      <c r="T382" s="43"/>
      <c r="U382" s="43"/>
      <c r="V382" s="43"/>
      <c r="W382" s="43"/>
      <c r="X382" s="43"/>
      <c r="Y382" s="43"/>
      <c r="Z382" s="43"/>
      <c r="AA382" s="43"/>
      <c r="AB382" s="43"/>
      <c r="AC382" s="43"/>
      <c r="AD382" s="43"/>
      <c r="AE382" s="43"/>
      <c r="AF382" s="43"/>
    </row>
    <row r="383" spans="1:32" ht="15">
      <c r="A383" s="43"/>
      <c r="B383" s="43"/>
      <c r="C383" s="43"/>
      <c r="D383" s="43"/>
      <c r="E383" s="43"/>
      <c r="F383" s="43"/>
      <c r="G383" s="203"/>
      <c r="H383" s="203"/>
      <c r="I383" s="43"/>
      <c r="J383" s="43"/>
      <c r="K383" s="43"/>
      <c r="L383" s="43"/>
      <c r="M383" s="44"/>
      <c r="N383" s="43"/>
      <c r="O383" s="43"/>
      <c r="P383" s="43"/>
      <c r="Q383" s="43"/>
      <c r="R383" s="43"/>
      <c r="S383" s="43"/>
      <c r="T383" s="43"/>
      <c r="U383" s="43"/>
      <c r="V383" s="43"/>
      <c r="W383" s="43"/>
      <c r="X383" s="43"/>
      <c r="Y383" s="43"/>
      <c r="Z383" s="43"/>
      <c r="AA383" s="43"/>
      <c r="AB383" s="43"/>
      <c r="AC383" s="43"/>
      <c r="AD383" s="43"/>
      <c r="AE383" s="43"/>
      <c r="AF383" s="43"/>
    </row>
    <row r="384" spans="1:32" ht="15">
      <c r="A384" s="43"/>
      <c r="B384" s="43"/>
      <c r="C384" s="43"/>
      <c r="D384" s="43"/>
      <c r="E384" s="43"/>
      <c r="F384" s="43"/>
      <c r="G384" s="203"/>
      <c r="H384" s="203"/>
      <c r="I384" s="43"/>
      <c r="J384" s="43"/>
      <c r="K384" s="43"/>
      <c r="L384" s="43"/>
      <c r="M384" s="44"/>
      <c r="N384" s="43"/>
      <c r="O384" s="43"/>
      <c r="P384" s="43"/>
      <c r="Q384" s="43"/>
      <c r="R384" s="43"/>
      <c r="S384" s="43"/>
      <c r="T384" s="43"/>
      <c r="U384" s="43"/>
      <c r="V384" s="43"/>
      <c r="W384" s="43"/>
      <c r="X384" s="43"/>
      <c r="Y384" s="43"/>
      <c r="Z384" s="43"/>
      <c r="AA384" s="43"/>
      <c r="AB384" s="43"/>
      <c r="AC384" s="43"/>
      <c r="AD384" s="43"/>
      <c r="AE384" s="43"/>
      <c r="AF384" s="43"/>
    </row>
    <row r="385" spans="1:32" ht="15">
      <c r="A385" s="43"/>
      <c r="B385" s="43"/>
      <c r="C385" s="43"/>
      <c r="D385" s="43"/>
      <c r="E385" s="43"/>
      <c r="F385" s="43"/>
      <c r="G385" s="203"/>
      <c r="H385" s="203"/>
      <c r="I385" s="43"/>
      <c r="J385" s="43"/>
      <c r="K385" s="43"/>
      <c r="L385" s="43"/>
      <c r="M385" s="44"/>
      <c r="N385" s="43"/>
      <c r="O385" s="43"/>
      <c r="P385" s="43"/>
      <c r="Q385" s="43"/>
      <c r="R385" s="43"/>
      <c r="S385" s="43"/>
      <c r="T385" s="43"/>
      <c r="U385" s="43"/>
      <c r="V385" s="43"/>
      <c r="W385" s="43"/>
      <c r="X385" s="43"/>
      <c r="Y385" s="43"/>
      <c r="Z385" s="43"/>
      <c r="AA385" s="43"/>
      <c r="AB385" s="43"/>
      <c r="AC385" s="43"/>
      <c r="AD385" s="43"/>
      <c r="AE385" s="43"/>
      <c r="AF385" s="43"/>
    </row>
    <row r="386" spans="1:32" ht="15">
      <c r="A386" s="43"/>
      <c r="B386" s="43"/>
      <c r="C386" s="43"/>
      <c r="D386" s="43"/>
      <c r="E386" s="43"/>
      <c r="F386" s="43"/>
      <c r="G386" s="203"/>
      <c r="H386" s="203"/>
      <c r="I386" s="43"/>
      <c r="J386" s="43"/>
      <c r="K386" s="43"/>
      <c r="L386" s="43"/>
      <c r="M386" s="44"/>
      <c r="N386" s="43"/>
      <c r="O386" s="43"/>
      <c r="P386" s="43"/>
      <c r="Q386" s="43"/>
      <c r="R386" s="43"/>
      <c r="S386" s="43"/>
      <c r="T386" s="43"/>
      <c r="U386" s="43"/>
      <c r="V386" s="43"/>
      <c r="W386" s="43"/>
      <c r="X386" s="43"/>
      <c r="Y386" s="43"/>
      <c r="Z386" s="43"/>
      <c r="AA386" s="43"/>
      <c r="AB386" s="43"/>
      <c r="AC386" s="43"/>
      <c r="AD386" s="43"/>
      <c r="AE386" s="43"/>
      <c r="AF386" s="43"/>
    </row>
    <row r="387" spans="1:32" ht="15">
      <c r="A387" s="43"/>
      <c r="B387" s="43"/>
      <c r="C387" s="43"/>
      <c r="D387" s="43"/>
      <c r="E387" s="43"/>
      <c r="F387" s="43"/>
      <c r="G387" s="203"/>
      <c r="H387" s="203"/>
      <c r="I387" s="43"/>
      <c r="J387" s="43"/>
      <c r="K387" s="43"/>
      <c r="L387" s="43"/>
      <c r="M387" s="44"/>
      <c r="N387" s="43"/>
      <c r="O387" s="43"/>
      <c r="P387" s="43"/>
      <c r="Q387" s="43"/>
      <c r="R387" s="43"/>
      <c r="S387" s="43"/>
      <c r="T387" s="43"/>
      <c r="U387" s="43"/>
      <c r="V387" s="43"/>
      <c r="W387" s="43"/>
      <c r="X387" s="43"/>
      <c r="Y387" s="43"/>
      <c r="Z387" s="43"/>
      <c r="AA387" s="43"/>
      <c r="AB387" s="43"/>
      <c r="AC387" s="43"/>
      <c r="AD387" s="43"/>
      <c r="AE387" s="43"/>
      <c r="AF387" s="43"/>
    </row>
    <row r="388" spans="1:32" ht="15">
      <c r="A388" s="43"/>
      <c r="B388" s="43"/>
      <c r="C388" s="43"/>
      <c r="D388" s="43"/>
      <c r="E388" s="43"/>
      <c r="F388" s="43"/>
      <c r="G388" s="203"/>
      <c r="H388" s="203"/>
      <c r="I388" s="43"/>
      <c r="J388" s="43"/>
      <c r="K388" s="43"/>
      <c r="L388" s="43"/>
      <c r="M388" s="44"/>
      <c r="N388" s="43"/>
      <c r="O388" s="43"/>
      <c r="P388" s="43"/>
      <c r="Q388" s="43"/>
      <c r="R388" s="43"/>
      <c r="S388" s="43"/>
      <c r="T388" s="43"/>
      <c r="U388" s="43"/>
      <c r="V388" s="43"/>
      <c r="W388" s="43"/>
      <c r="X388" s="43"/>
      <c r="Y388" s="43"/>
      <c r="Z388" s="43"/>
      <c r="AA388" s="43"/>
      <c r="AB388" s="43"/>
      <c r="AC388" s="43"/>
      <c r="AD388" s="43"/>
      <c r="AE388" s="43"/>
      <c r="AF388" s="43"/>
    </row>
    <row r="389" spans="1:32" ht="15">
      <c r="A389" s="43"/>
      <c r="B389" s="43"/>
      <c r="C389" s="43"/>
      <c r="D389" s="43"/>
      <c r="E389" s="43"/>
      <c r="F389" s="43"/>
      <c r="G389" s="203"/>
      <c r="H389" s="203"/>
      <c r="I389" s="43"/>
      <c r="J389" s="43"/>
      <c r="K389" s="43"/>
      <c r="L389" s="43"/>
      <c r="M389" s="44"/>
      <c r="N389" s="43"/>
      <c r="O389" s="43"/>
      <c r="P389" s="43"/>
      <c r="Q389" s="43"/>
      <c r="R389" s="43"/>
      <c r="S389" s="43"/>
      <c r="T389" s="43"/>
      <c r="U389" s="43"/>
      <c r="V389" s="43"/>
      <c r="W389" s="43"/>
      <c r="X389" s="43"/>
      <c r="Y389" s="43"/>
      <c r="Z389" s="43"/>
      <c r="AA389" s="43"/>
      <c r="AB389" s="43"/>
      <c r="AC389" s="43"/>
      <c r="AD389" s="43"/>
      <c r="AE389" s="43"/>
      <c r="AF389" s="43"/>
    </row>
    <row r="390" spans="1:32" ht="15">
      <c r="A390" s="43"/>
      <c r="B390" s="43"/>
      <c r="C390" s="43"/>
      <c r="D390" s="43"/>
      <c r="E390" s="43"/>
      <c r="F390" s="43"/>
      <c r="G390" s="203"/>
      <c r="H390" s="203"/>
      <c r="I390" s="43"/>
      <c r="J390" s="43"/>
      <c r="K390" s="43"/>
      <c r="L390" s="43"/>
      <c r="M390" s="44"/>
      <c r="N390" s="43"/>
      <c r="O390" s="43"/>
      <c r="P390" s="43"/>
      <c r="Q390" s="43"/>
      <c r="R390" s="43"/>
      <c r="S390" s="43"/>
      <c r="T390" s="43"/>
      <c r="U390" s="43"/>
      <c r="V390" s="43"/>
      <c r="W390" s="43"/>
      <c r="X390" s="43"/>
      <c r="Y390" s="43"/>
      <c r="Z390" s="43"/>
      <c r="AA390" s="43"/>
      <c r="AB390" s="43"/>
      <c r="AC390" s="43"/>
      <c r="AD390" s="43"/>
      <c r="AE390" s="43"/>
      <c r="AF390" s="43"/>
    </row>
    <row r="391" spans="1:32" ht="15">
      <c r="A391" s="43"/>
      <c r="B391" s="43"/>
      <c r="C391" s="43"/>
      <c r="D391" s="43"/>
      <c r="E391" s="43"/>
      <c r="F391" s="43"/>
      <c r="G391" s="203"/>
      <c r="H391" s="203"/>
      <c r="I391" s="43"/>
      <c r="J391" s="43"/>
      <c r="K391" s="43"/>
      <c r="L391" s="43"/>
      <c r="M391" s="44"/>
      <c r="N391" s="43"/>
      <c r="O391" s="43"/>
      <c r="P391" s="43"/>
      <c r="Q391" s="43"/>
      <c r="R391" s="43"/>
      <c r="S391" s="43"/>
      <c r="T391" s="43"/>
      <c r="U391" s="43"/>
      <c r="V391" s="43"/>
      <c r="W391" s="43"/>
      <c r="X391" s="43"/>
      <c r="Y391" s="43"/>
      <c r="Z391" s="43"/>
      <c r="AA391" s="43"/>
      <c r="AB391" s="43"/>
      <c r="AC391" s="43"/>
      <c r="AD391" s="43"/>
      <c r="AE391" s="43"/>
      <c r="AF391" s="43"/>
    </row>
    <row r="392" spans="1:32" ht="15">
      <c r="A392" s="43"/>
      <c r="B392" s="43"/>
      <c r="C392" s="43"/>
      <c r="D392" s="43"/>
      <c r="E392" s="43"/>
      <c r="F392" s="43"/>
      <c r="G392" s="203"/>
      <c r="H392" s="203"/>
      <c r="I392" s="43"/>
      <c r="J392" s="43"/>
      <c r="K392" s="43"/>
      <c r="L392" s="43"/>
      <c r="M392" s="44"/>
      <c r="N392" s="43"/>
      <c r="O392" s="43"/>
      <c r="P392" s="43"/>
      <c r="Q392" s="43"/>
      <c r="R392" s="43"/>
      <c r="S392" s="43"/>
      <c r="T392" s="43"/>
      <c r="U392" s="43"/>
      <c r="V392" s="43"/>
      <c r="W392" s="43"/>
      <c r="X392" s="43"/>
      <c r="Y392" s="43"/>
      <c r="Z392" s="43"/>
      <c r="AA392" s="43"/>
      <c r="AB392" s="43"/>
      <c r="AC392" s="43"/>
      <c r="AD392" s="43"/>
      <c r="AE392" s="43"/>
      <c r="AF392" s="43"/>
    </row>
    <row r="393" spans="1:32" ht="15">
      <c r="A393" s="43"/>
      <c r="B393" s="43"/>
      <c r="C393" s="43"/>
      <c r="D393" s="43"/>
      <c r="E393" s="43"/>
      <c r="F393" s="43"/>
      <c r="G393" s="203"/>
      <c r="H393" s="203"/>
      <c r="I393" s="43"/>
      <c r="J393" s="43"/>
      <c r="K393" s="43"/>
      <c r="L393" s="43"/>
      <c r="M393" s="44"/>
      <c r="N393" s="43"/>
      <c r="O393" s="43"/>
      <c r="P393" s="43"/>
      <c r="Q393" s="43"/>
      <c r="R393" s="43"/>
      <c r="S393" s="43"/>
      <c r="T393" s="43"/>
      <c r="U393" s="43"/>
      <c r="V393" s="43"/>
      <c r="W393" s="43"/>
      <c r="X393" s="43"/>
      <c r="Y393" s="43"/>
      <c r="Z393" s="43"/>
      <c r="AA393" s="43"/>
      <c r="AB393" s="43"/>
      <c r="AC393" s="43"/>
      <c r="AD393" s="43"/>
      <c r="AE393" s="43"/>
      <c r="AF393" s="43"/>
    </row>
    <row r="394" spans="1:32" ht="15">
      <c r="A394" s="43"/>
      <c r="B394" s="43"/>
      <c r="C394" s="43"/>
      <c r="D394" s="43"/>
      <c r="E394" s="43"/>
      <c r="F394" s="43"/>
      <c r="G394" s="203"/>
      <c r="H394" s="203"/>
      <c r="I394" s="43"/>
      <c r="J394" s="43"/>
      <c r="K394" s="43"/>
      <c r="L394" s="43"/>
      <c r="M394" s="44"/>
      <c r="N394" s="43"/>
      <c r="O394" s="43"/>
      <c r="P394" s="43"/>
      <c r="Q394" s="43"/>
      <c r="R394" s="43"/>
      <c r="S394" s="43"/>
      <c r="T394" s="43"/>
      <c r="U394" s="43"/>
      <c r="V394" s="43"/>
      <c r="W394" s="43"/>
      <c r="X394" s="43"/>
      <c r="Y394" s="43"/>
      <c r="Z394" s="43"/>
      <c r="AA394" s="43"/>
      <c r="AB394" s="43"/>
      <c r="AC394" s="43"/>
      <c r="AD394" s="43"/>
      <c r="AE394" s="43"/>
      <c r="AF394" s="43"/>
    </row>
    <row r="395" spans="1:32" ht="15">
      <c r="A395" s="43"/>
      <c r="B395" s="43"/>
      <c r="C395" s="43"/>
      <c r="D395" s="43"/>
      <c r="E395" s="43"/>
      <c r="F395" s="43"/>
      <c r="G395" s="203"/>
      <c r="H395" s="203"/>
      <c r="I395" s="43"/>
      <c r="J395" s="43"/>
      <c r="K395" s="43"/>
      <c r="L395" s="43"/>
      <c r="M395" s="44"/>
      <c r="N395" s="43"/>
      <c r="O395" s="43"/>
      <c r="P395" s="43"/>
      <c r="Q395" s="43"/>
      <c r="R395" s="43"/>
      <c r="S395" s="43"/>
      <c r="T395" s="43"/>
      <c r="U395" s="43"/>
      <c r="V395" s="43"/>
      <c r="W395" s="43"/>
      <c r="X395" s="43"/>
      <c r="Y395" s="43"/>
      <c r="Z395" s="43"/>
      <c r="AA395" s="43"/>
      <c r="AB395" s="43"/>
      <c r="AC395" s="43"/>
      <c r="AD395" s="43"/>
      <c r="AE395" s="43"/>
      <c r="AF395" s="43"/>
    </row>
    <row r="396" spans="1:32" ht="15">
      <c r="A396" s="43"/>
      <c r="B396" s="43"/>
      <c r="C396" s="43"/>
      <c r="D396" s="43"/>
      <c r="E396" s="43"/>
      <c r="F396" s="43"/>
      <c r="G396" s="203"/>
      <c r="H396" s="203"/>
      <c r="I396" s="43"/>
      <c r="J396" s="43"/>
      <c r="K396" s="43"/>
      <c r="L396" s="43"/>
      <c r="M396" s="44"/>
      <c r="N396" s="43"/>
      <c r="O396" s="43"/>
      <c r="P396" s="43"/>
      <c r="Q396" s="43"/>
      <c r="R396" s="43"/>
      <c r="S396" s="43"/>
      <c r="T396" s="43"/>
      <c r="U396" s="43"/>
      <c r="V396" s="43"/>
      <c r="W396" s="43"/>
      <c r="X396" s="43"/>
      <c r="Y396" s="43"/>
      <c r="Z396" s="43"/>
      <c r="AA396" s="43"/>
      <c r="AB396" s="43"/>
      <c r="AC396" s="43"/>
      <c r="AD396" s="43"/>
      <c r="AE396" s="43"/>
      <c r="AF396" s="43"/>
    </row>
    <row r="397" spans="1:32" ht="15">
      <c r="A397" s="43"/>
      <c r="B397" s="43"/>
      <c r="C397" s="43"/>
      <c r="D397" s="43"/>
      <c r="E397" s="43"/>
      <c r="F397" s="43"/>
      <c r="G397" s="203"/>
      <c r="H397" s="203"/>
      <c r="I397" s="43"/>
      <c r="J397" s="43"/>
      <c r="K397" s="43"/>
      <c r="L397" s="43"/>
      <c r="M397" s="44"/>
      <c r="N397" s="43"/>
      <c r="O397" s="43"/>
      <c r="P397" s="43"/>
      <c r="Q397" s="43"/>
      <c r="R397" s="43"/>
      <c r="S397" s="43"/>
      <c r="T397" s="43"/>
      <c r="U397" s="43"/>
      <c r="V397" s="43"/>
      <c r="W397" s="43"/>
      <c r="X397" s="43"/>
      <c r="Y397" s="43"/>
      <c r="Z397" s="43"/>
      <c r="AA397" s="43"/>
      <c r="AB397" s="43"/>
      <c r="AC397" s="43"/>
      <c r="AD397" s="43"/>
      <c r="AE397" s="43"/>
      <c r="AF397" s="43"/>
    </row>
    <row r="398" spans="1:32" ht="15">
      <c r="A398" s="43"/>
      <c r="B398" s="43"/>
      <c r="C398" s="43"/>
      <c r="D398" s="43"/>
      <c r="E398" s="43"/>
      <c r="F398" s="43"/>
      <c r="G398" s="203"/>
      <c r="H398" s="203"/>
      <c r="I398" s="43"/>
      <c r="J398" s="43"/>
      <c r="K398" s="43"/>
      <c r="L398" s="43"/>
      <c r="M398" s="44"/>
      <c r="N398" s="43"/>
      <c r="O398" s="43"/>
      <c r="P398" s="43"/>
      <c r="Q398" s="43"/>
      <c r="R398" s="43"/>
      <c r="S398" s="43"/>
      <c r="T398" s="43"/>
      <c r="U398" s="43"/>
      <c r="V398" s="43"/>
      <c r="W398" s="43"/>
      <c r="X398" s="43"/>
      <c r="Y398" s="43"/>
      <c r="Z398" s="43"/>
      <c r="AA398" s="43"/>
      <c r="AB398" s="43"/>
      <c r="AC398" s="43"/>
      <c r="AD398" s="43"/>
      <c r="AE398" s="43"/>
      <c r="AF398" s="43"/>
    </row>
    <row r="399" spans="1:32" ht="15">
      <c r="A399" s="43"/>
      <c r="B399" s="43"/>
      <c r="C399" s="43"/>
      <c r="D399" s="43"/>
      <c r="E399" s="43"/>
      <c r="F399" s="43"/>
      <c r="G399" s="203"/>
      <c r="H399" s="203"/>
      <c r="I399" s="43"/>
      <c r="J399" s="43"/>
      <c r="K399" s="43"/>
      <c r="L399" s="43"/>
      <c r="M399" s="44"/>
      <c r="N399" s="43"/>
      <c r="O399" s="43"/>
      <c r="P399" s="43"/>
      <c r="Q399" s="43"/>
      <c r="R399" s="43"/>
      <c r="S399" s="43"/>
      <c r="T399" s="43"/>
      <c r="U399" s="43"/>
      <c r="V399" s="43"/>
      <c r="W399" s="43"/>
      <c r="X399" s="43"/>
      <c r="Y399" s="43"/>
      <c r="Z399" s="43"/>
      <c r="AA399" s="43"/>
      <c r="AB399" s="43"/>
      <c r="AC399" s="43"/>
      <c r="AD399" s="43"/>
      <c r="AE399" s="43"/>
      <c r="AF399" s="43"/>
    </row>
    <row r="400" spans="1:32" ht="15">
      <c r="A400" s="43"/>
      <c r="B400" s="43"/>
      <c r="C400" s="43"/>
      <c r="D400" s="43"/>
      <c r="E400" s="43"/>
      <c r="F400" s="43"/>
      <c r="G400" s="203"/>
      <c r="H400" s="203"/>
      <c r="I400" s="43"/>
      <c r="J400" s="43"/>
      <c r="K400" s="43"/>
      <c r="L400" s="43"/>
      <c r="M400" s="44"/>
      <c r="N400" s="43"/>
      <c r="O400" s="43"/>
      <c r="P400" s="43"/>
      <c r="Q400" s="43"/>
      <c r="R400" s="43"/>
      <c r="S400" s="43"/>
      <c r="T400" s="43"/>
      <c r="U400" s="43"/>
      <c r="V400" s="43"/>
      <c r="W400" s="43"/>
      <c r="X400" s="43"/>
      <c r="Y400" s="43"/>
      <c r="Z400" s="43"/>
      <c r="AA400" s="43"/>
      <c r="AB400" s="43"/>
      <c r="AC400" s="43"/>
      <c r="AD400" s="43"/>
      <c r="AE400" s="43"/>
      <c r="AF400" s="43"/>
    </row>
    <row r="401" spans="1:32" ht="15">
      <c r="A401" s="43"/>
      <c r="B401" s="43"/>
      <c r="C401" s="43"/>
      <c r="D401" s="43"/>
      <c r="E401" s="43"/>
      <c r="F401" s="43"/>
      <c r="G401" s="203"/>
      <c r="H401" s="203"/>
      <c r="I401" s="43"/>
      <c r="J401" s="43"/>
      <c r="K401" s="43"/>
      <c r="L401" s="43"/>
      <c r="M401" s="44"/>
      <c r="N401" s="43"/>
      <c r="O401" s="43"/>
      <c r="P401" s="43"/>
      <c r="Q401" s="43"/>
      <c r="R401" s="43"/>
      <c r="S401" s="43"/>
      <c r="T401" s="43"/>
      <c r="U401" s="43"/>
      <c r="V401" s="43"/>
      <c r="W401" s="43"/>
      <c r="X401" s="43"/>
      <c r="Y401" s="43"/>
      <c r="Z401" s="43"/>
      <c r="AA401" s="43"/>
      <c r="AB401" s="43"/>
      <c r="AC401" s="43"/>
      <c r="AD401" s="43"/>
      <c r="AE401" s="43"/>
      <c r="AF401" s="43"/>
    </row>
    <row r="402" spans="1:32" ht="15">
      <c r="A402" s="43"/>
      <c r="B402" s="43"/>
      <c r="C402" s="43"/>
      <c r="D402" s="43"/>
      <c r="E402" s="43"/>
      <c r="F402" s="43"/>
      <c r="G402" s="203"/>
      <c r="H402" s="203"/>
      <c r="I402" s="43"/>
      <c r="J402" s="43"/>
      <c r="K402" s="43"/>
      <c r="L402" s="43"/>
      <c r="M402" s="44"/>
      <c r="N402" s="43"/>
      <c r="O402" s="43"/>
      <c r="P402" s="43"/>
      <c r="Q402" s="43"/>
      <c r="R402" s="43"/>
      <c r="S402" s="43"/>
      <c r="T402" s="43"/>
      <c r="U402" s="43"/>
      <c r="V402" s="43"/>
      <c r="W402" s="43"/>
      <c r="X402" s="43"/>
      <c r="Y402" s="43"/>
      <c r="Z402" s="43"/>
      <c r="AA402" s="43"/>
      <c r="AB402" s="43"/>
      <c r="AC402" s="43"/>
      <c r="AD402" s="43"/>
      <c r="AE402" s="43"/>
      <c r="AF402" s="43"/>
    </row>
    <row r="403" spans="1:32" ht="15">
      <c r="A403" s="43"/>
      <c r="B403" s="43"/>
      <c r="C403" s="43"/>
      <c r="D403" s="43"/>
      <c r="E403" s="43"/>
      <c r="F403" s="43"/>
      <c r="G403" s="203"/>
      <c r="H403" s="203"/>
      <c r="I403" s="43"/>
      <c r="J403" s="43"/>
      <c r="K403" s="43"/>
      <c r="L403" s="43"/>
      <c r="M403" s="44"/>
      <c r="N403" s="43"/>
      <c r="O403" s="43"/>
      <c r="P403" s="43"/>
      <c r="Q403" s="43"/>
      <c r="R403" s="43"/>
      <c r="S403" s="43"/>
      <c r="T403" s="43"/>
      <c r="U403" s="43"/>
      <c r="V403" s="43"/>
      <c r="W403" s="43"/>
      <c r="X403" s="43"/>
      <c r="Y403" s="43"/>
      <c r="Z403" s="43"/>
      <c r="AA403" s="43"/>
      <c r="AB403" s="43"/>
      <c r="AC403" s="43"/>
      <c r="AD403" s="43"/>
      <c r="AE403" s="43"/>
      <c r="AF403" s="43"/>
    </row>
    <row r="404" spans="1:32" ht="15">
      <c r="A404" s="43"/>
      <c r="B404" s="43"/>
      <c r="C404" s="43"/>
      <c r="D404" s="43"/>
      <c r="E404" s="43"/>
      <c r="F404" s="43"/>
      <c r="G404" s="203"/>
      <c r="H404" s="203"/>
      <c r="I404" s="43"/>
      <c r="J404" s="43"/>
      <c r="K404" s="43"/>
      <c r="L404" s="43"/>
      <c r="M404" s="44"/>
      <c r="N404" s="43"/>
      <c r="O404" s="43"/>
      <c r="P404" s="43"/>
      <c r="Q404" s="43"/>
      <c r="R404" s="43"/>
      <c r="S404" s="43"/>
      <c r="T404" s="43"/>
      <c r="U404" s="43"/>
      <c r="V404" s="43"/>
      <c r="W404" s="43"/>
      <c r="X404" s="43"/>
      <c r="Y404" s="43"/>
      <c r="Z404" s="43"/>
      <c r="AA404" s="43"/>
      <c r="AB404" s="43"/>
      <c r="AC404" s="43"/>
      <c r="AD404" s="43"/>
      <c r="AE404" s="43"/>
      <c r="AF404" s="43"/>
    </row>
    <row r="405" spans="1:32" ht="15">
      <c r="A405" s="43"/>
      <c r="B405" s="43"/>
      <c r="C405" s="43"/>
      <c r="D405" s="43"/>
      <c r="E405" s="43"/>
      <c r="F405" s="43"/>
      <c r="G405" s="203"/>
      <c r="H405" s="203"/>
      <c r="I405" s="43"/>
      <c r="J405" s="43"/>
      <c r="K405" s="43"/>
      <c r="L405" s="43"/>
      <c r="M405" s="44"/>
      <c r="N405" s="43"/>
      <c r="O405" s="43"/>
      <c r="P405" s="43"/>
      <c r="Q405" s="43"/>
      <c r="R405" s="43"/>
      <c r="S405" s="43"/>
      <c r="T405" s="43"/>
      <c r="U405" s="43"/>
      <c r="V405" s="43"/>
      <c r="W405" s="43"/>
      <c r="X405" s="43"/>
      <c r="Y405" s="43"/>
      <c r="Z405" s="43"/>
      <c r="AA405" s="43"/>
      <c r="AB405" s="43"/>
      <c r="AC405" s="43"/>
      <c r="AD405" s="43"/>
      <c r="AE405" s="43"/>
      <c r="AF405" s="43"/>
    </row>
    <row r="406" spans="1:32" ht="15">
      <c r="A406" s="43"/>
      <c r="B406" s="43"/>
      <c r="C406" s="43"/>
      <c r="D406" s="43"/>
      <c r="E406" s="43"/>
      <c r="F406" s="43"/>
      <c r="G406" s="203"/>
      <c r="H406" s="203"/>
      <c r="I406" s="43"/>
      <c r="J406" s="43"/>
      <c r="K406" s="43"/>
      <c r="L406" s="43"/>
      <c r="M406" s="44"/>
      <c r="N406" s="43"/>
      <c r="O406" s="43"/>
      <c r="P406" s="43"/>
      <c r="Q406" s="43"/>
      <c r="R406" s="43"/>
      <c r="S406" s="43"/>
      <c r="T406" s="43"/>
      <c r="U406" s="43"/>
      <c r="V406" s="43"/>
      <c r="W406" s="43"/>
      <c r="X406" s="43"/>
      <c r="Y406" s="43"/>
      <c r="Z406" s="43"/>
      <c r="AA406" s="43"/>
      <c r="AB406" s="43"/>
      <c r="AC406" s="43"/>
      <c r="AD406" s="43"/>
      <c r="AE406" s="43"/>
      <c r="AF406" s="43"/>
    </row>
    <row r="407" spans="1:32" ht="15">
      <c r="A407" s="43"/>
      <c r="B407" s="43"/>
      <c r="C407" s="43"/>
      <c r="D407" s="43"/>
      <c r="E407" s="43"/>
      <c r="F407" s="43"/>
      <c r="G407" s="203"/>
      <c r="H407" s="203"/>
      <c r="I407" s="43"/>
      <c r="J407" s="43"/>
      <c r="K407" s="43"/>
      <c r="L407" s="43"/>
      <c r="M407" s="44"/>
      <c r="N407" s="43"/>
      <c r="O407" s="43"/>
      <c r="P407" s="43"/>
      <c r="Q407" s="43"/>
      <c r="R407" s="43"/>
      <c r="S407" s="43"/>
      <c r="T407" s="43"/>
      <c r="U407" s="43"/>
      <c r="V407" s="43"/>
      <c r="W407" s="43"/>
      <c r="X407" s="43"/>
      <c r="Y407" s="43"/>
      <c r="Z407" s="43"/>
      <c r="AA407" s="43"/>
      <c r="AB407" s="43"/>
      <c r="AC407" s="43"/>
      <c r="AD407" s="43"/>
      <c r="AE407" s="43"/>
      <c r="AF407" s="43"/>
    </row>
    <row r="408" spans="1:32" ht="15">
      <c r="A408" s="43"/>
      <c r="B408" s="43"/>
      <c r="C408" s="43"/>
      <c r="D408" s="43"/>
      <c r="E408" s="43"/>
      <c r="F408" s="43"/>
      <c r="G408" s="203"/>
      <c r="H408" s="203"/>
      <c r="I408" s="43"/>
      <c r="J408" s="43"/>
      <c r="K408" s="43"/>
      <c r="L408" s="43"/>
      <c r="M408" s="44"/>
      <c r="N408" s="43"/>
      <c r="O408" s="43"/>
      <c r="P408" s="43"/>
      <c r="Q408" s="43"/>
      <c r="R408" s="43"/>
      <c r="S408" s="43"/>
      <c r="T408" s="43"/>
      <c r="U408" s="43"/>
      <c r="V408" s="43"/>
      <c r="W408" s="43"/>
      <c r="X408" s="43"/>
      <c r="Y408" s="43"/>
      <c r="Z408" s="43"/>
      <c r="AA408" s="43"/>
      <c r="AB408" s="43"/>
      <c r="AC408" s="43"/>
      <c r="AD408" s="43"/>
      <c r="AE408" s="43"/>
      <c r="AF408" s="43"/>
    </row>
    <row r="409" spans="1:32" ht="15">
      <c r="A409" s="43"/>
      <c r="B409" s="43"/>
      <c r="C409" s="43"/>
      <c r="D409" s="43"/>
      <c r="E409" s="43"/>
      <c r="F409" s="43"/>
      <c r="G409" s="203"/>
      <c r="H409" s="203"/>
      <c r="I409" s="43"/>
      <c r="J409" s="43"/>
      <c r="K409" s="43"/>
      <c r="L409" s="43"/>
      <c r="M409" s="44"/>
      <c r="N409" s="43"/>
      <c r="O409" s="43"/>
      <c r="P409" s="43"/>
      <c r="Q409" s="43"/>
      <c r="R409" s="43"/>
      <c r="S409" s="43"/>
      <c r="T409" s="43"/>
      <c r="U409" s="43"/>
      <c r="V409" s="43"/>
      <c r="W409" s="43"/>
      <c r="X409" s="43"/>
      <c r="Y409" s="43"/>
      <c r="Z409" s="43"/>
      <c r="AA409" s="43"/>
      <c r="AB409" s="43"/>
      <c r="AC409" s="43"/>
      <c r="AD409" s="43"/>
      <c r="AE409" s="43"/>
      <c r="AF409" s="43"/>
    </row>
    <row r="410" spans="1:32" ht="15">
      <c r="A410" s="43"/>
      <c r="B410" s="43"/>
      <c r="C410" s="43"/>
      <c r="D410" s="43"/>
      <c r="E410" s="43"/>
      <c r="F410" s="43"/>
      <c r="G410" s="203"/>
      <c r="H410" s="203"/>
      <c r="I410" s="43"/>
      <c r="J410" s="43"/>
      <c r="K410" s="43"/>
      <c r="L410" s="43"/>
      <c r="M410" s="44"/>
      <c r="N410" s="43"/>
      <c r="O410" s="43"/>
      <c r="P410" s="43"/>
      <c r="Q410" s="43"/>
      <c r="R410" s="43"/>
      <c r="S410" s="43"/>
      <c r="T410" s="43"/>
      <c r="U410" s="43"/>
      <c r="V410" s="43"/>
      <c r="W410" s="43"/>
      <c r="X410" s="43"/>
      <c r="Y410" s="43"/>
      <c r="Z410" s="43"/>
      <c r="AA410" s="43"/>
      <c r="AB410" s="43"/>
      <c r="AC410" s="43"/>
      <c r="AD410" s="43"/>
      <c r="AE410" s="43"/>
      <c r="AF410" s="43"/>
    </row>
    <row r="411" spans="1:32" ht="15">
      <c r="A411" s="43"/>
      <c r="B411" s="43"/>
      <c r="C411" s="43"/>
      <c r="D411" s="43"/>
      <c r="E411" s="43"/>
      <c r="F411" s="43"/>
      <c r="G411" s="203"/>
      <c r="H411" s="203"/>
      <c r="I411" s="43"/>
      <c r="J411" s="43"/>
      <c r="K411" s="43"/>
      <c r="L411" s="43"/>
      <c r="M411" s="44"/>
      <c r="N411" s="43"/>
      <c r="O411" s="43"/>
      <c r="P411" s="43"/>
      <c r="Q411" s="43"/>
      <c r="R411" s="43"/>
      <c r="S411" s="43"/>
      <c r="T411" s="43"/>
      <c r="U411" s="43"/>
      <c r="V411" s="43"/>
      <c r="W411" s="43"/>
      <c r="X411" s="43"/>
      <c r="Y411" s="43"/>
      <c r="Z411" s="43"/>
      <c r="AA411" s="43"/>
      <c r="AB411" s="43"/>
      <c r="AC411" s="43"/>
      <c r="AD411" s="43"/>
      <c r="AE411" s="43"/>
      <c r="AF411" s="43"/>
    </row>
    <row r="412" spans="1:32" ht="15">
      <c r="A412" s="43"/>
      <c r="B412" s="43"/>
      <c r="C412" s="43"/>
      <c r="D412" s="43"/>
      <c r="E412" s="43"/>
      <c r="F412" s="43"/>
      <c r="G412" s="203"/>
      <c r="H412" s="203"/>
      <c r="I412" s="43"/>
      <c r="J412" s="43"/>
      <c r="K412" s="43"/>
      <c r="L412" s="43"/>
      <c r="M412" s="44"/>
      <c r="N412" s="43"/>
      <c r="O412" s="43"/>
      <c r="P412" s="43"/>
      <c r="Q412" s="43"/>
      <c r="R412" s="43"/>
      <c r="S412" s="43"/>
      <c r="T412" s="43"/>
      <c r="U412" s="43"/>
      <c r="V412" s="43"/>
      <c r="W412" s="43"/>
      <c r="X412" s="43"/>
      <c r="Y412" s="43"/>
      <c r="Z412" s="43"/>
      <c r="AA412" s="43"/>
      <c r="AB412" s="43"/>
      <c r="AC412" s="43"/>
      <c r="AD412" s="43"/>
      <c r="AE412" s="43"/>
      <c r="AF412" s="43"/>
    </row>
    <row r="413" spans="1:32" ht="15">
      <c r="A413" s="43"/>
      <c r="B413" s="43"/>
      <c r="C413" s="43"/>
      <c r="D413" s="43"/>
      <c r="E413" s="43"/>
      <c r="F413" s="43"/>
      <c r="G413" s="203"/>
      <c r="H413" s="203"/>
      <c r="I413" s="43"/>
      <c r="J413" s="43"/>
      <c r="K413" s="43"/>
      <c r="L413" s="43"/>
      <c r="M413" s="44"/>
      <c r="N413" s="43"/>
      <c r="O413" s="43"/>
      <c r="P413" s="43"/>
      <c r="Q413" s="43"/>
      <c r="R413" s="43"/>
      <c r="S413" s="43"/>
      <c r="T413" s="43"/>
      <c r="U413" s="43"/>
      <c r="V413" s="43"/>
      <c r="W413" s="43"/>
      <c r="X413" s="43"/>
      <c r="Y413" s="43"/>
      <c r="Z413" s="43"/>
      <c r="AA413" s="43"/>
      <c r="AB413" s="43"/>
      <c r="AC413" s="43"/>
      <c r="AD413" s="43"/>
      <c r="AE413" s="43"/>
      <c r="AF413" s="43"/>
    </row>
    <row r="414" spans="1:32" ht="15">
      <c r="A414" s="43"/>
      <c r="B414" s="43"/>
      <c r="C414" s="43"/>
      <c r="D414" s="43"/>
      <c r="E414" s="43"/>
      <c r="F414" s="43"/>
      <c r="G414" s="203"/>
      <c r="H414" s="203"/>
      <c r="I414" s="43"/>
      <c r="J414" s="43"/>
      <c r="K414" s="43"/>
      <c r="L414" s="43"/>
      <c r="M414" s="44"/>
      <c r="N414" s="43"/>
      <c r="O414" s="43"/>
      <c r="P414" s="43"/>
      <c r="Q414" s="43"/>
      <c r="R414" s="43"/>
      <c r="S414" s="43"/>
      <c r="T414" s="43"/>
      <c r="U414" s="43"/>
      <c r="V414" s="43"/>
      <c r="W414" s="43"/>
      <c r="X414" s="43"/>
      <c r="Y414" s="43"/>
      <c r="Z414" s="43"/>
      <c r="AA414" s="43"/>
      <c r="AB414" s="43"/>
      <c r="AC414" s="43"/>
      <c r="AD414" s="43"/>
      <c r="AE414" s="43"/>
      <c r="AF414" s="43"/>
    </row>
    <row r="415" spans="1:32" ht="15">
      <c r="A415" s="43"/>
      <c r="B415" s="43"/>
      <c r="C415" s="43"/>
      <c r="D415" s="43"/>
      <c r="E415" s="43"/>
      <c r="F415" s="43"/>
      <c r="G415" s="203"/>
      <c r="H415" s="203"/>
      <c r="I415" s="43"/>
      <c r="J415" s="43"/>
      <c r="K415" s="43"/>
      <c r="L415" s="43"/>
      <c r="M415" s="44"/>
      <c r="N415" s="43"/>
      <c r="O415" s="43"/>
      <c r="P415" s="43"/>
      <c r="Q415" s="43"/>
      <c r="R415" s="43"/>
      <c r="S415" s="43"/>
      <c r="T415" s="43"/>
      <c r="U415" s="43"/>
      <c r="V415" s="43"/>
      <c r="W415" s="43"/>
      <c r="X415" s="43"/>
      <c r="Y415" s="43"/>
      <c r="Z415" s="43"/>
      <c r="AA415" s="43"/>
      <c r="AB415" s="43"/>
      <c r="AC415" s="43"/>
      <c r="AD415" s="43"/>
      <c r="AE415" s="43"/>
      <c r="AF415" s="43"/>
    </row>
    <row r="416" spans="1:32" ht="15">
      <c r="A416" s="43"/>
      <c r="B416" s="43"/>
      <c r="C416" s="43"/>
      <c r="D416" s="43"/>
      <c r="E416" s="43"/>
      <c r="F416" s="43"/>
      <c r="G416" s="203"/>
      <c r="H416" s="203"/>
      <c r="I416" s="43"/>
      <c r="J416" s="43"/>
      <c r="K416" s="43"/>
      <c r="L416" s="43"/>
      <c r="M416" s="44"/>
      <c r="N416" s="43"/>
      <c r="O416" s="43"/>
      <c r="P416" s="43"/>
      <c r="Q416" s="43"/>
      <c r="R416" s="43"/>
      <c r="S416" s="43"/>
      <c r="T416" s="43"/>
      <c r="U416" s="43"/>
      <c r="V416" s="43"/>
      <c r="W416" s="43"/>
      <c r="X416" s="43"/>
      <c r="Y416" s="43"/>
      <c r="Z416" s="43"/>
      <c r="AA416" s="43"/>
      <c r="AB416" s="43"/>
      <c r="AC416" s="43"/>
      <c r="AD416" s="43"/>
      <c r="AE416" s="43"/>
      <c r="AF416" s="43"/>
    </row>
    <row r="417" spans="1:32" ht="15">
      <c r="A417" s="43"/>
      <c r="B417" s="43"/>
      <c r="C417" s="43"/>
      <c r="D417" s="43"/>
      <c r="E417" s="43"/>
      <c r="F417" s="43"/>
      <c r="G417" s="203"/>
      <c r="H417" s="203"/>
      <c r="I417" s="43"/>
      <c r="J417" s="43"/>
      <c r="K417" s="43"/>
      <c r="L417" s="43"/>
      <c r="M417" s="44"/>
      <c r="N417" s="43"/>
      <c r="O417" s="43"/>
      <c r="P417" s="43"/>
      <c r="Q417" s="43"/>
      <c r="R417" s="43"/>
      <c r="S417" s="43"/>
      <c r="T417" s="43"/>
      <c r="U417" s="43"/>
      <c r="V417" s="43"/>
      <c r="W417" s="43"/>
      <c r="X417" s="43"/>
      <c r="Y417" s="43"/>
      <c r="Z417" s="43"/>
      <c r="AA417" s="43"/>
      <c r="AB417" s="43"/>
      <c r="AC417" s="43"/>
      <c r="AD417" s="43"/>
      <c r="AE417" s="43"/>
      <c r="AF417" s="43"/>
    </row>
    <row r="418" spans="1:32" ht="15">
      <c r="A418" s="43"/>
      <c r="B418" s="43"/>
      <c r="C418" s="43"/>
      <c r="D418" s="43"/>
      <c r="E418" s="43"/>
      <c r="F418" s="43"/>
      <c r="G418" s="203"/>
      <c r="H418" s="203"/>
      <c r="I418" s="43"/>
      <c r="J418" s="43"/>
      <c r="K418" s="43"/>
      <c r="L418" s="43"/>
      <c r="M418" s="44"/>
      <c r="N418" s="43"/>
      <c r="O418" s="43"/>
      <c r="P418" s="43"/>
      <c r="Q418" s="43"/>
      <c r="R418" s="43"/>
      <c r="S418" s="43"/>
      <c r="T418" s="43"/>
      <c r="U418" s="43"/>
      <c r="V418" s="43"/>
      <c r="W418" s="43"/>
      <c r="X418" s="43"/>
      <c r="Y418" s="43"/>
      <c r="Z418" s="43"/>
      <c r="AA418" s="43"/>
      <c r="AB418" s="43"/>
      <c r="AC418" s="43"/>
      <c r="AD418" s="43"/>
      <c r="AE418" s="43"/>
      <c r="AF418" s="43"/>
    </row>
    <row r="419" spans="1:32" ht="15">
      <c r="A419" s="43"/>
      <c r="B419" s="43"/>
      <c r="C419" s="43"/>
      <c r="D419" s="43"/>
      <c r="E419" s="43"/>
      <c r="F419" s="43"/>
      <c r="G419" s="203"/>
      <c r="H419" s="203"/>
      <c r="I419" s="43"/>
      <c r="J419" s="43"/>
      <c r="K419" s="43"/>
      <c r="L419" s="43"/>
      <c r="M419" s="44"/>
      <c r="N419" s="43"/>
      <c r="O419" s="43"/>
      <c r="P419" s="43"/>
      <c r="Q419" s="43"/>
      <c r="R419" s="43"/>
      <c r="S419" s="43"/>
      <c r="T419" s="43"/>
      <c r="U419" s="43"/>
      <c r="V419" s="43"/>
      <c r="W419" s="43"/>
      <c r="X419" s="43"/>
      <c r="Y419" s="43"/>
      <c r="Z419" s="43"/>
      <c r="AA419" s="43"/>
      <c r="AB419" s="43"/>
      <c r="AC419" s="43"/>
      <c r="AD419" s="43"/>
      <c r="AE419" s="43"/>
      <c r="AF419" s="43"/>
    </row>
    <row r="420" spans="1:32" ht="15">
      <c r="A420" s="43"/>
      <c r="B420" s="43"/>
      <c r="C420" s="43"/>
      <c r="D420" s="43"/>
      <c r="E420" s="43"/>
      <c r="F420" s="43"/>
      <c r="G420" s="203"/>
      <c r="H420" s="203"/>
      <c r="I420" s="43"/>
      <c r="J420" s="43"/>
      <c r="K420" s="43"/>
      <c r="L420" s="43"/>
      <c r="M420" s="44"/>
      <c r="N420" s="43"/>
      <c r="O420" s="43"/>
      <c r="P420" s="43"/>
      <c r="Q420" s="43"/>
      <c r="R420" s="43"/>
      <c r="S420" s="43"/>
      <c r="T420" s="43"/>
      <c r="U420" s="43"/>
      <c r="V420" s="43"/>
      <c r="W420" s="43"/>
      <c r="X420" s="43"/>
      <c r="Y420" s="43"/>
      <c r="Z420" s="43"/>
      <c r="AA420" s="43"/>
      <c r="AB420" s="43"/>
      <c r="AC420" s="43"/>
      <c r="AD420" s="43"/>
      <c r="AE420" s="43"/>
      <c r="AF420" s="43"/>
    </row>
    <row r="421" spans="1:32" ht="15">
      <c r="A421" s="43"/>
      <c r="B421" s="43"/>
      <c r="C421" s="43"/>
      <c r="D421" s="43"/>
      <c r="E421" s="43"/>
      <c r="F421" s="43"/>
      <c r="G421" s="203"/>
      <c r="H421" s="203"/>
      <c r="I421" s="43"/>
      <c r="J421" s="43"/>
      <c r="K421" s="43"/>
      <c r="L421" s="43"/>
      <c r="M421" s="44"/>
      <c r="N421" s="43"/>
      <c r="O421" s="43"/>
      <c r="P421" s="43"/>
      <c r="Q421" s="43"/>
      <c r="R421" s="43"/>
      <c r="S421" s="43"/>
      <c r="T421" s="43"/>
      <c r="U421" s="43"/>
      <c r="V421" s="43"/>
      <c r="W421" s="43"/>
      <c r="X421" s="43"/>
      <c r="Y421" s="43"/>
      <c r="Z421" s="43"/>
      <c r="AA421" s="43"/>
      <c r="AB421" s="43"/>
      <c r="AC421" s="43"/>
      <c r="AD421" s="43"/>
      <c r="AE421" s="43"/>
      <c r="AF421" s="43"/>
    </row>
    <row r="422" spans="1:32" ht="15">
      <c r="A422" s="43"/>
      <c r="B422" s="43"/>
      <c r="C422" s="43"/>
      <c r="D422" s="43"/>
      <c r="E422" s="43"/>
      <c r="F422" s="43"/>
      <c r="G422" s="203"/>
      <c r="H422" s="203"/>
      <c r="I422" s="43"/>
      <c r="J422" s="43"/>
      <c r="K422" s="43"/>
      <c r="L422" s="43"/>
      <c r="M422" s="44"/>
      <c r="N422" s="43"/>
      <c r="O422" s="43"/>
      <c r="P422" s="43"/>
      <c r="Q422" s="43"/>
      <c r="R422" s="43"/>
      <c r="S422" s="43"/>
      <c r="T422" s="43"/>
      <c r="U422" s="43"/>
      <c r="V422" s="43"/>
      <c r="W422" s="43"/>
      <c r="X422" s="43"/>
      <c r="Y422" s="43"/>
      <c r="Z422" s="43"/>
      <c r="AA422" s="43"/>
      <c r="AB422" s="43"/>
      <c r="AC422" s="43"/>
      <c r="AD422" s="43"/>
      <c r="AE422" s="43"/>
      <c r="AF422" s="43"/>
    </row>
    <row r="423" spans="1:32" ht="15">
      <c r="A423" s="43"/>
      <c r="B423" s="43"/>
      <c r="C423" s="43"/>
      <c r="D423" s="43"/>
      <c r="E423" s="43"/>
      <c r="F423" s="43"/>
      <c r="G423" s="203"/>
      <c r="H423" s="203"/>
      <c r="I423" s="43"/>
      <c r="J423" s="43"/>
      <c r="K423" s="43"/>
      <c r="L423" s="43"/>
      <c r="M423" s="44"/>
      <c r="N423" s="43"/>
      <c r="O423" s="43"/>
      <c r="P423" s="43"/>
      <c r="Q423" s="43"/>
      <c r="R423" s="43"/>
      <c r="S423" s="43"/>
      <c r="T423" s="43"/>
      <c r="U423" s="43"/>
      <c r="V423" s="43"/>
      <c r="W423" s="43"/>
      <c r="X423" s="43"/>
      <c r="Y423" s="43"/>
      <c r="Z423" s="43"/>
      <c r="AA423" s="43"/>
      <c r="AB423" s="43"/>
      <c r="AC423" s="43"/>
      <c r="AD423" s="43"/>
      <c r="AE423" s="43"/>
      <c r="AF423" s="43"/>
    </row>
    <row r="424" spans="1:32" ht="15">
      <c r="A424" s="43"/>
      <c r="B424" s="43"/>
      <c r="C424" s="43"/>
      <c r="D424" s="43"/>
      <c r="E424" s="43"/>
      <c r="F424" s="43"/>
      <c r="G424" s="203"/>
      <c r="H424" s="203"/>
      <c r="I424" s="43"/>
      <c r="J424" s="43"/>
      <c r="K424" s="43"/>
      <c r="L424" s="43"/>
      <c r="M424" s="44"/>
      <c r="N424" s="43"/>
      <c r="O424" s="43"/>
      <c r="P424" s="43"/>
      <c r="Q424" s="43"/>
      <c r="R424" s="43"/>
      <c r="S424" s="43"/>
      <c r="T424" s="43"/>
      <c r="U424" s="43"/>
      <c r="V424" s="43"/>
      <c r="W424" s="43"/>
      <c r="X424" s="43"/>
      <c r="Y424" s="43"/>
      <c r="Z424" s="43"/>
      <c r="AA424" s="43"/>
      <c r="AB424" s="43"/>
      <c r="AC424" s="43"/>
      <c r="AD424" s="43"/>
      <c r="AE424" s="43"/>
      <c r="AF424" s="43"/>
    </row>
    <row r="425" spans="1:32" ht="15">
      <c r="A425" s="43"/>
      <c r="B425" s="43"/>
      <c r="C425" s="43"/>
      <c r="D425" s="43"/>
      <c r="E425" s="43"/>
      <c r="F425" s="43"/>
      <c r="G425" s="203"/>
      <c r="H425" s="203"/>
      <c r="I425" s="43"/>
      <c r="J425" s="43"/>
      <c r="K425" s="43"/>
      <c r="L425" s="43"/>
      <c r="M425" s="44"/>
      <c r="N425" s="43"/>
      <c r="O425" s="43"/>
      <c r="P425" s="43"/>
      <c r="Q425" s="43"/>
      <c r="R425" s="43"/>
      <c r="S425" s="43"/>
      <c r="T425" s="43"/>
      <c r="U425" s="43"/>
      <c r="V425" s="43"/>
      <c r="W425" s="43"/>
      <c r="X425" s="43"/>
      <c r="Y425" s="43"/>
      <c r="Z425" s="43"/>
      <c r="AA425" s="43"/>
      <c r="AB425" s="43"/>
      <c r="AC425" s="43"/>
      <c r="AD425" s="43"/>
      <c r="AE425" s="43"/>
      <c r="AF425" s="43"/>
    </row>
    <row r="426" spans="1:32" ht="15">
      <c r="A426" s="43"/>
      <c r="B426" s="43"/>
      <c r="C426" s="43"/>
      <c r="D426" s="43"/>
      <c r="E426" s="43"/>
      <c r="F426" s="43"/>
      <c r="G426" s="203"/>
      <c r="H426" s="203"/>
      <c r="I426" s="43"/>
      <c r="J426" s="43"/>
      <c r="K426" s="43"/>
      <c r="L426" s="43"/>
      <c r="M426" s="44"/>
      <c r="N426" s="43"/>
      <c r="O426" s="43"/>
      <c r="P426" s="43"/>
      <c r="Q426" s="43"/>
      <c r="R426" s="43"/>
      <c r="S426" s="43"/>
      <c r="T426" s="43"/>
      <c r="U426" s="43"/>
      <c r="V426" s="43"/>
      <c r="W426" s="43"/>
      <c r="X426" s="43"/>
      <c r="Y426" s="43"/>
      <c r="Z426" s="43"/>
      <c r="AA426" s="43"/>
      <c r="AB426" s="43"/>
      <c r="AC426" s="43"/>
      <c r="AD426" s="43"/>
      <c r="AE426" s="43"/>
      <c r="AF426" s="43"/>
    </row>
    <row r="427" spans="1:32" ht="15">
      <c r="A427" s="43"/>
      <c r="B427" s="43"/>
      <c r="C427" s="43"/>
      <c r="D427" s="43"/>
      <c r="E427" s="43"/>
      <c r="F427" s="43"/>
      <c r="G427" s="203"/>
      <c r="H427" s="203"/>
      <c r="I427" s="43"/>
      <c r="J427" s="43"/>
      <c r="K427" s="43"/>
      <c r="L427" s="43"/>
      <c r="M427" s="44"/>
      <c r="N427" s="43"/>
      <c r="O427" s="43"/>
      <c r="P427" s="43"/>
      <c r="Q427" s="43"/>
      <c r="R427" s="43"/>
      <c r="S427" s="43"/>
      <c r="T427" s="43"/>
      <c r="U427" s="43"/>
      <c r="V427" s="43"/>
      <c r="W427" s="43"/>
      <c r="X427" s="43"/>
      <c r="Y427" s="43"/>
      <c r="Z427" s="43"/>
      <c r="AA427" s="43"/>
      <c r="AB427" s="43"/>
      <c r="AC427" s="43"/>
      <c r="AD427" s="43"/>
      <c r="AE427" s="43"/>
      <c r="AF427" s="43"/>
    </row>
    <row r="428" spans="1:32" ht="15">
      <c r="A428" s="43"/>
      <c r="B428" s="43"/>
      <c r="C428" s="43"/>
      <c r="D428" s="43"/>
      <c r="E428" s="43"/>
      <c r="F428" s="43"/>
      <c r="G428" s="203"/>
      <c r="H428" s="203"/>
      <c r="I428" s="43"/>
      <c r="J428" s="43"/>
      <c r="K428" s="43"/>
      <c r="L428" s="43"/>
      <c r="M428" s="44"/>
      <c r="N428" s="43"/>
      <c r="O428" s="43"/>
      <c r="P428" s="43"/>
      <c r="Q428" s="43"/>
      <c r="R428" s="43"/>
      <c r="S428" s="43"/>
      <c r="T428" s="43"/>
      <c r="U428" s="43"/>
      <c r="V428" s="43"/>
      <c r="W428" s="43"/>
      <c r="X428" s="43"/>
      <c r="Y428" s="43"/>
      <c r="Z428" s="43"/>
      <c r="AA428" s="43"/>
      <c r="AB428" s="43"/>
      <c r="AC428" s="43"/>
      <c r="AD428" s="43"/>
      <c r="AE428" s="43"/>
      <c r="AF428" s="43"/>
    </row>
    <row r="429" spans="1:32" ht="15">
      <c r="A429" s="43"/>
      <c r="B429" s="43"/>
      <c r="C429" s="43"/>
      <c r="D429" s="43"/>
      <c r="E429" s="43"/>
      <c r="F429" s="43"/>
      <c r="G429" s="203"/>
      <c r="H429" s="203"/>
      <c r="I429" s="43"/>
      <c r="J429" s="43"/>
      <c r="K429" s="43"/>
      <c r="L429" s="43"/>
      <c r="M429" s="44"/>
      <c r="N429" s="43"/>
      <c r="O429" s="43"/>
      <c r="P429" s="43"/>
      <c r="Q429" s="43"/>
      <c r="R429" s="43"/>
      <c r="S429" s="43"/>
      <c r="T429" s="43"/>
      <c r="U429" s="43"/>
      <c r="V429" s="43"/>
      <c r="W429" s="43"/>
      <c r="X429" s="43"/>
      <c r="Y429" s="43"/>
      <c r="Z429" s="43"/>
      <c r="AA429" s="43"/>
      <c r="AB429" s="43"/>
      <c r="AC429" s="43"/>
      <c r="AD429" s="43"/>
      <c r="AE429" s="43"/>
      <c r="AF429" s="43"/>
    </row>
    <row r="430" spans="1:32" ht="15">
      <c r="A430" s="43"/>
      <c r="B430" s="43"/>
      <c r="C430" s="43"/>
      <c r="D430" s="43"/>
      <c r="E430" s="43"/>
      <c r="F430" s="43"/>
      <c r="G430" s="203"/>
      <c r="H430" s="203"/>
      <c r="I430" s="43"/>
      <c r="J430" s="43"/>
      <c r="K430" s="43"/>
      <c r="L430" s="43"/>
      <c r="M430" s="44"/>
      <c r="N430" s="43"/>
      <c r="O430" s="43"/>
      <c r="P430" s="43"/>
      <c r="Q430" s="43"/>
      <c r="R430" s="43"/>
      <c r="S430" s="43"/>
      <c r="T430" s="43"/>
      <c r="U430" s="43"/>
      <c r="V430" s="43"/>
      <c r="W430" s="43"/>
      <c r="X430" s="43"/>
      <c r="Y430" s="43"/>
      <c r="Z430" s="43"/>
      <c r="AA430" s="43"/>
      <c r="AB430" s="43"/>
      <c r="AC430" s="43"/>
      <c r="AD430" s="43"/>
      <c r="AE430" s="43"/>
      <c r="AF430" s="43"/>
    </row>
    <row r="431" spans="1:32" ht="15">
      <c r="A431" s="43"/>
      <c r="B431" s="43"/>
      <c r="C431" s="43"/>
      <c r="D431" s="43"/>
      <c r="E431" s="43"/>
      <c r="F431" s="43"/>
      <c r="G431" s="203"/>
      <c r="H431" s="203"/>
      <c r="I431" s="43"/>
      <c r="J431" s="43"/>
      <c r="K431" s="43"/>
      <c r="L431" s="43"/>
      <c r="M431" s="44"/>
      <c r="N431" s="43"/>
      <c r="O431" s="43"/>
      <c r="P431" s="43"/>
      <c r="Q431" s="43"/>
      <c r="R431" s="43"/>
      <c r="S431" s="43"/>
      <c r="T431" s="43"/>
      <c r="U431" s="43"/>
      <c r="V431" s="43"/>
      <c r="W431" s="43"/>
      <c r="X431" s="43"/>
      <c r="Y431" s="43"/>
      <c r="Z431" s="43"/>
      <c r="AA431" s="43"/>
      <c r="AB431" s="43"/>
      <c r="AC431" s="43"/>
      <c r="AD431" s="43"/>
      <c r="AE431" s="43"/>
      <c r="AF431" s="43"/>
    </row>
    <row r="432" spans="1:32" ht="15">
      <c r="A432" s="43"/>
      <c r="B432" s="43"/>
      <c r="C432" s="43"/>
      <c r="D432" s="43"/>
      <c r="E432" s="43"/>
      <c r="F432" s="43"/>
      <c r="G432" s="203"/>
      <c r="H432" s="203"/>
      <c r="I432" s="43"/>
      <c r="J432" s="43"/>
      <c r="K432" s="43"/>
      <c r="L432" s="43"/>
      <c r="M432" s="44"/>
      <c r="N432" s="43"/>
      <c r="O432" s="43"/>
      <c r="P432" s="43"/>
      <c r="Q432" s="43"/>
      <c r="R432" s="43"/>
      <c r="S432" s="43"/>
      <c r="T432" s="43"/>
      <c r="U432" s="43"/>
      <c r="V432" s="43"/>
      <c r="W432" s="43"/>
      <c r="X432" s="43"/>
      <c r="Y432" s="43"/>
      <c r="Z432" s="43"/>
      <c r="AA432" s="43"/>
      <c r="AB432" s="43"/>
      <c r="AC432" s="43"/>
      <c r="AD432" s="43"/>
      <c r="AE432" s="43"/>
      <c r="AF432" s="43"/>
    </row>
    <row r="433" spans="1:32" ht="15">
      <c r="A433" s="43"/>
      <c r="B433" s="43"/>
      <c r="C433" s="43"/>
      <c r="D433" s="43"/>
      <c r="E433" s="43"/>
      <c r="F433" s="43"/>
      <c r="G433" s="203"/>
      <c r="H433" s="203"/>
      <c r="I433" s="43"/>
      <c r="J433" s="43"/>
      <c r="K433" s="43"/>
      <c r="L433" s="43"/>
      <c r="M433" s="44"/>
      <c r="N433" s="43"/>
      <c r="O433" s="43"/>
      <c r="P433" s="43"/>
      <c r="Q433" s="43"/>
      <c r="R433" s="43"/>
      <c r="S433" s="43"/>
      <c r="T433" s="43"/>
      <c r="U433" s="43"/>
      <c r="V433" s="43"/>
      <c r="W433" s="43"/>
      <c r="X433" s="43"/>
      <c r="Y433" s="43"/>
      <c r="Z433" s="43"/>
      <c r="AA433" s="43"/>
      <c r="AB433" s="43"/>
      <c r="AC433" s="43"/>
      <c r="AD433" s="43"/>
      <c r="AE433" s="43"/>
      <c r="AF433" s="43"/>
    </row>
    <row r="434" spans="1:32" ht="15">
      <c r="A434" s="43"/>
      <c r="B434" s="43"/>
      <c r="C434" s="43"/>
      <c r="D434" s="43"/>
      <c r="E434" s="43"/>
      <c r="F434" s="43"/>
      <c r="G434" s="203"/>
      <c r="H434" s="203"/>
      <c r="I434" s="43"/>
      <c r="J434" s="43"/>
      <c r="K434" s="43"/>
      <c r="L434" s="43"/>
      <c r="M434" s="44"/>
      <c r="N434" s="43"/>
      <c r="O434" s="43"/>
      <c r="P434" s="43"/>
      <c r="Q434" s="43"/>
      <c r="R434" s="43"/>
      <c r="S434" s="43"/>
      <c r="T434" s="43"/>
      <c r="U434" s="43"/>
      <c r="V434" s="43"/>
      <c r="W434" s="43"/>
      <c r="X434" s="43"/>
      <c r="Y434" s="43"/>
      <c r="Z434" s="43"/>
      <c r="AA434" s="43"/>
      <c r="AB434" s="43"/>
      <c r="AC434" s="43"/>
      <c r="AD434" s="43"/>
      <c r="AE434" s="43"/>
      <c r="AF434" s="43"/>
    </row>
    <row r="435" spans="1:32" ht="15">
      <c r="A435" s="43"/>
      <c r="B435" s="43"/>
      <c r="C435" s="43"/>
      <c r="D435" s="43"/>
      <c r="E435" s="43"/>
      <c r="F435" s="43"/>
      <c r="G435" s="203"/>
      <c r="H435" s="203"/>
      <c r="I435" s="43"/>
      <c r="J435" s="43"/>
      <c r="K435" s="43"/>
      <c r="L435" s="43"/>
      <c r="M435" s="44"/>
      <c r="N435" s="43"/>
      <c r="O435" s="43"/>
      <c r="P435" s="43"/>
      <c r="Q435" s="43"/>
      <c r="R435" s="43"/>
      <c r="S435" s="43"/>
      <c r="T435" s="43"/>
      <c r="U435" s="43"/>
      <c r="V435" s="43"/>
      <c r="W435" s="43"/>
      <c r="X435" s="43"/>
      <c r="Y435" s="43"/>
      <c r="Z435" s="43"/>
      <c r="AA435" s="43"/>
      <c r="AB435" s="43"/>
      <c r="AC435" s="43"/>
      <c r="AD435" s="43"/>
      <c r="AE435" s="43"/>
      <c r="AF435" s="43"/>
    </row>
    <row r="436" spans="1:32" ht="15">
      <c r="A436" s="43"/>
      <c r="B436" s="43"/>
      <c r="C436" s="43"/>
      <c r="D436" s="43"/>
      <c r="E436" s="43"/>
      <c r="F436" s="43"/>
      <c r="G436" s="203"/>
      <c r="H436" s="203"/>
      <c r="I436" s="43"/>
      <c r="J436" s="43"/>
      <c r="K436" s="43"/>
      <c r="L436" s="43"/>
      <c r="M436" s="44"/>
      <c r="N436" s="43"/>
      <c r="O436" s="43"/>
      <c r="P436" s="43"/>
      <c r="Q436" s="43"/>
      <c r="R436" s="43"/>
      <c r="S436" s="43"/>
      <c r="T436" s="43"/>
      <c r="U436" s="43"/>
      <c r="V436" s="43"/>
      <c r="W436" s="43"/>
      <c r="X436" s="43"/>
      <c r="Y436" s="43"/>
      <c r="Z436" s="43"/>
      <c r="AA436" s="43"/>
      <c r="AB436" s="43"/>
      <c r="AC436" s="43"/>
      <c r="AD436" s="43"/>
      <c r="AE436" s="43"/>
      <c r="AF436" s="43"/>
    </row>
    <row r="437" spans="1:32" ht="15">
      <c r="A437" s="43"/>
      <c r="B437" s="43"/>
      <c r="C437" s="43"/>
      <c r="D437" s="43"/>
      <c r="E437" s="43"/>
      <c r="F437" s="43"/>
      <c r="G437" s="203"/>
      <c r="H437" s="203"/>
      <c r="I437" s="43"/>
      <c r="J437" s="43"/>
      <c r="K437" s="43"/>
      <c r="L437" s="43"/>
      <c r="M437" s="44"/>
      <c r="N437" s="43"/>
      <c r="O437" s="43"/>
      <c r="P437" s="43"/>
      <c r="Q437" s="43"/>
      <c r="R437" s="43"/>
      <c r="S437" s="43"/>
      <c r="T437" s="43"/>
      <c r="U437" s="43"/>
      <c r="V437" s="43"/>
      <c r="W437" s="43"/>
      <c r="X437" s="43"/>
      <c r="Y437" s="43"/>
      <c r="Z437" s="43"/>
      <c r="AA437" s="43"/>
      <c r="AB437" s="43"/>
      <c r="AC437" s="43"/>
      <c r="AD437" s="43"/>
      <c r="AE437" s="43"/>
      <c r="AF437" s="43"/>
    </row>
    <row r="438" spans="1:32" ht="15">
      <c r="A438" s="43"/>
      <c r="B438" s="43"/>
      <c r="C438" s="43"/>
      <c r="D438" s="43"/>
      <c r="E438" s="43"/>
      <c r="F438" s="43"/>
      <c r="G438" s="203"/>
      <c r="H438" s="203"/>
      <c r="I438" s="43"/>
      <c r="J438" s="43"/>
      <c r="K438" s="43"/>
      <c r="L438" s="43"/>
      <c r="M438" s="44"/>
      <c r="N438" s="43"/>
      <c r="O438" s="43"/>
      <c r="P438" s="43"/>
      <c r="Q438" s="43"/>
      <c r="R438" s="43"/>
      <c r="S438" s="43"/>
      <c r="T438" s="43"/>
      <c r="U438" s="43"/>
      <c r="V438" s="43"/>
      <c r="W438" s="43"/>
      <c r="X438" s="43"/>
      <c r="Y438" s="43"/>
      <c r="Z438" s="43"/>
      <c r="AA438" s="43"/>
      <c r="AB438" s="43"/>
      <c r="AC438" s="43"/>
      <c r="AD438" s="43"/>
      <c r="AE438" s="43"/>
      <c r="AF438" s="43"/>
    </row>
    <row r="439" spans="1:32" ht="15">
      <c r="A439" s="43"/>
      <c r="B439" s="43"/>
      <c r="C439" s="43"/>
      <c r="D439" s="43"/>
      <c r="E439" s="43"/>
      <c r="F439" s="43"/>
      <c r="G439" s="203"/>
      <c r="H439" s="203"/>
      <c r="I439" s="43"/>
      <c r="J439" s="43"/>
      <c r="K439" s="43"/>
      <c r="L439" s="43"/>
      <c r="M439" s="44"/>
      <c r="N439" s="43"/>
      <c r="O439" s="43"/>
      <c r="P439" s="43"/>
      <c r="Q439" s="43"/>
      <c r="R439" s="43"/>
      <c r="S439" s="43"/>
      <c r="T439" s="43"/>
      <c r="U439" s="43"/>
      <c r="V439" s="43"/>
      <c r="W439" s="43"/>
      <c r="X439" s="43"/>
      <c r="Y439" s="43"/>
      <c r="Z439" s="43"/>
      <c r="AA439" s="43"/>
      <c r="AB439" s="43"/>
      <c r="AC439" s="43"/>
      <c r="AD439" s="43"/>
      <c r="AE439" s="43"/>
      <c r="AF439" s="43"/>
    </row>
    <row r="440" spans="1:32" ht="15">
      <c r="A440" s="43"/>
      <c r="B440" s="43"/>
      <c r="C440" s="43"/>
      <c r="D440" s="43"/>
      <c r="E440" s="43"/>
      <c r="F440" s="43"/>
      <c r="G440" s="203"/>
      <c r="H440" s="203"/>
      <c r="I440" s="43"/>
      <c r="J440" s="43"/>
      <c r="K440" s="43"/>
      <c r="L440" s="43"/>
      <c r="M440" s="44"/>
      <c r="N440" s="43"/>
      <c r="O440" s="43"/>
      <c r="P440" s="43"/>
      <c r="Q440" s="43"/>
      <c r="R440" s="43"/>
      <c r="S440" s="43"/>
      <c r="T440" s="43"/>
      <c r="U440" s="43"/>
      <c r="V440" s="43"/>
      <c r="W440" s="43"/>
      <c r="X440" s="43"/>
      <c r="Y440" s="43"/>
      <c r="Z440" s="43"/>
      <c r="AA440" s="43"/>
      <c r="AB440" s="43"/>
      <c r="AC440" s="43"/>
      <c r="AD440" s="43"/>
      <c r="AE440" s="43"/>
      <c r="AF440" s="43"/>
    </row>
    <row r="441" spans="1:32" ht="15">
      <c r="A441" s="43"/>
      <c r="B441" s="43"/>
      <c r="C441" s="43"/>
      <c r="D441" s="43"/>
      <c r="E441" s="43"/>
      <c r="F441" s="43"/>
      <c r="G441" s="203"/>
      <c r="H441" s="203"/>
      <c r="I441" s="43"/>
      <c r="J441" s="43"/>
      <c r="K441" s="43"/>
      <c r="L441" s="43"/>
      <c r="M441" s="44"/>
      <c r="N441" s="43"/>
      <c r="O441" s="43"/>
      <c r="P441" s="43"/>
      <c r="Q441" s="43"/>
      <c r="R441" s="43"/>
      <c r="S441" s="43"/>
      <c r="T441" s="43"/>
      <c r="U441" s="43"/>
      <c r="V441" s="43"/>
      <c r="W441" s="43"/>
      <c r="X441" s="43"/>
      <c r="Y441" s="43"/>
      <c r="Z441" s="43"/>
      <c r="AA441" s="43"/>
      <c r="AB441" s="43"/>
      <c r="AC441" s="43"/>
      <c r="AD441" s="43"/>
      <c r="AE441" s="43"/>
      <c r="AF441" s="43"/>
    </row>
    <row r="442" spans="1:32" ht="15">
      <c r="A442" s="43"/>
      <c r="B442" s="43"/>
      <c r="C442" s="43"/>
      <c r="D442" s="43"/>
      <c r="E442" s="43"/>
      <c r="F442" s="43"/>
      <c r="G442" s="203"/>
      <c r="H442" s="203"/>
      <c r="I442" s="43"/>
      <c r="J442" s="43"/>
      <c r="K442" s="43"/>
      <c r="L442" s="43"/>
      <c r="M442" s="44"/>
      <c r="N442" s="43"/>
      <c r="O442" s="43"/>
      <c r="P442" s="43"/>
      <c r="Q442" s="43"/>
      <c r="R442" s="43"/>
      <c r="S442" s="43"/>
      <c r="T442" s="43"/>
      <c r="U442" s="43"/>
      <c r="V442" s="43"/>
      <c r="W442" s="43"/>
      <c r="X442" s="43"/>
      <c r="Y442" s="43"/>
      <c r="Z442" s="43"/>
      <c r="AA442" s="43"/>
      <c r="AB442" s="43"/>
      <c r="AC442" s="43"/>
      <c r="AD442" s="43"/>
      <c r="AE442" s="43"/>
      <c r="AF442" s="43"/>
    </row>
    <row r="443" spans="1:32" ht="15">
      <c r="A443" s="43"/>
      <c r="B443" s="43"/>
      <c r="C443" s="43"/>
      <c r="D443" s="43"/>
      <c r="E443" s="43"/>
      <c r="F443" s="43"/>
      <c r="G443" s="203"/>
      <c r="H443" s="203"/>
      <c r="I443" s="43"/>
      <c r="J443" s="43"/>
      <c r="K443" s="43"/>
      <c r="L443" s="43"/>
      <c r="M443" s="44"/>
      <c r="N443" s="43"/>
      <c r="O443" s="43"/>
      <c r="P443" s="43"/>
      <c r="Q443" s="43"/>
      <c r="R443" s="43"/>
      <c r="S443" s="43"/>
      <c r="T443" s="43"/>
      <c r="U443" s="43"/>
      <c r="V443" s="43"/>
      <c r="W443" s="43"/>
      <c r="X443" s="43"/>
      <c r="Y443" s="43"/>
      <c r="Z443" s="43"/>
      <c r="AA443" s="43"/>
      <c r="AB443" s="43"/>
      <c r="AC443" s="43"/>
      <c r="AD443" s="43"/>
      <c r="AE443" s="43"/>
      <c r="AF443" s="43"/>
    </row>
    <row r="444" spans="1:32" ht="15">
      <c r="A444" s="43"/>
      <c r="B444" s="43"/>
      <c r="C444" s="43"/>
      <c r="D444" s="43"/>
      <c r="E444" s="43"/>
      <c r="F444" s="43"/>
      <c r="G444" s="203"/>
      <c r="H444" s="203"/>
      <c r="I444" s="43"/>
      <c r="J444" s="43"/>
      <c r="K444" s="43"/>
      <c r="L444" s="43"/>
      <c r="M444" s="44"/>
      <c r="N444" s="43"/>
      <c r="O444" s="43"/>
      <c r="P444" s="43"/>
      <c r="Q444" s="43"/>
      <c r="R444" s="43"/>
      <c r="S444" s="43"/>
      <c r="T444" s="43"/>
      <c r="U444" s="43"/>
      <c r="V444" s="43"/>
      <c r="W444" s="43"/>
      <c r="X444" s="43"/>
      <c r="Y444" s="43"/>
      <c r="Z444" s="43"/>
      <c r="AA444" s="43"/>
      <c r="AB444" s="43"/>
      <c r="AC444" s="43"/>
      <c r="AD444" s="43"/>
      <c r="AE444" s="43"/>
      <c r="AF444" s="43"/>
    </row>
    <row r="445" spans="1:32" ht="15">
      <c r="A445" s="43"/>
      <c r="B445" s="43"/>
      <c r="C445" s="43"/>
      <c r="D445" s="43"/>
      <c r="E445" s="43"/>
      <c r="F445" s="43"/>
      <c r="G445" s="203"/>
      <c r="H445" s="203"/>
      <c r="I445" s="43"/>
      <c r="J445" s="43"/>
      <c r="K445" s="43"/>
      <c r="L445" s="43"/>
      <c r="M445" s="44"/>
      <c r="N445" s="43"/>
      <c r="O445" s="43"/>
      <c r="P445" s="43"/>
      <c r="Q445" s="43"/>
      <c r="R445" s="43"/>
      <c r="S445" s="43"/>
      <c r="T445" s="43"/>
      <c r="U445" s="43"/>
      <c r="V445" s="43"/>
      <c r="W445" s="43"/>
      <c r="X445" s="43"/>
      <c r="Y445" s="43"/>
      <c r="Z445" s="43"/>
      <c r="AA445" s="43"/>
      <c r="AB445" s="43"/>
      <c r="AC445" s="43"/>
      <c r="AD445" s="43"/>
      <c r="AE445" s="43"/>
      <c r="AF445" s="43"/>
    </row>
    <row r="446" spans="1:32" ht="15">
      <c r="A446" s="43"/>
      <c r="B446" s="43"/>
      <c r="C446" s="43"/>
      <c r="D446" s="43"/>
      <c r="E446" s="43"/>
      <c r="F446" s="43"/>
      <c r="G446" s="203"/>
      <c r="H446" s="203"/>
      <c r="I446" s="43"/>
      <c r="J446" s="43"/>
      <c r="K446" s="43"/>
      <c r="L446" s="43"/>
      <c r="M446" s="44"/>
      <c r="N446" s="43"/>
      <c r="O446" s="43"/>
      <c r="P446" s="43"/>
      <c r="Q446" s="43"/>
      <c r="R446" s="43"/>
      <c r="S446" s="43"/>
      <c r="T446" s="43"/>
      <c r="U446" s="43"/>
      <c r="V446" s="43"/>
      <c r="W446" s="43"/>
      <c r="X446" s="43"/>
      <c r="Y446" s="43"/>
      <c r="Z446" s="43"/>
      <c r="AA446" s="43"/>
      <c r="AB446" s="43"/>
      <c r="AC446" s="43"/>
      <c r="AD446" s="43"/>
      <c r="AE446" s="43"/>
      <c r="AF446" s="43"/>
    </row>
    <row r="447" spans="1:32" ht="15">
      <c r="A447" s="43"/>
      <c r="B447" s="43"/>
      <c r="C447" s="43"/>
      <c r="D447" s="43"/>
      <c r="E447" s="43"/>
      <c r="F447" s="43"/>
      <c r="G447" s="203"/>
      <c r="H447" s="203"/>
      <c r="I447" s="43"/>
      <c r="J447" s="43"/>
      <c r="K447" s="43"/>
      <c r="L447" s="43"/>
      <c r="M447" s="44"/>
      <c r="N447" s="43"/>
      <c r="O447" s="43"/>
      <c r="P447" s="43"/>
      <c r="Q447" s="43"/>
      <c r="R447" s="43"/>
      <c r="S447" s="43"/>
      <c r="T447" s="43"/>
      <c r="U447" s="43"/>
      <c r="V447" s="43"/>
      <c r="W447" s="43"/>
      <c r="X447" s="43"/>
      <c r="Y447" s="43"/>
      <c r="Z447" s="43"/>
      <c r="AA447" s="43"/>
      <c r="AB447" s="43"/>
      <c r="AC447" s="43"/>
      <c r="AD447" s="43"/>
      <c r="AE447" s="43"/>
      <c r="AF447" s="43"/>
    </row>
    <row r="448" spans="1:32" ht="15">
      <c r="A448" s="43"/>
      <c r="B448" s="43"/>
      <c r="C448" s="43"/>
      <c r="D448" s="43"/>
      <c r="E448" s="43"/>
      <c r="F448" s="43"/>
      <c r="G448" s="203"/>
      <c r="H448" s="203"/>
      <c r="I448" s="43"/>
      <c r="J448" s="43"/>
      <c r="K448" s="43"/>
      <c r="L448" s="43"/>
      <c r="M448" s="44"/>
      <c r="N448" s="43"/>
      <c r="O448" s="43"/>
      <c r="P448" s="43"/>
      <c r="Q448" s="43"/>
      <c r="R448" s="43"/>
      <c r="S448" s="43"/>
      <c r="T448" s="43"/>
      <c r="U448" s="43"/>
      <c r="V448" s="43"/>
      <c r="W448" s="43"/>
      <c r="X448" s="43"/>
      <c r="Y448" s="43"/>
      <c r="Z448" s="43"/>
      <c r="AA448" s="43"/>
      <c r="AB448" s="43"/>
      <c r="AC448" s="43"/>
      <c r="AD448" s="43"/>
      <c r="AE448" s="43"/>
      <c r="AF448" s="43"/>
    </row>
    <row r="449" spans="1:32" ht="15">
      <c r="A449" s="43"/>
      <c r="B449" s="43"/>
      <c r="C449" s="43"/>
      <c r="D449" s="43"/>
      <c r="E449" s="43"/>
      <c r="F449" s="43"/>
      <c r="G449" s="203"/>
      <c r="H449" s="203"/>
      <c r="I449" s="43"/>
      <c r="J449" s="43"/>
      <c r="K449" s="43"/>
      <c r="L449" s="43"/>
      <c r="M449" s="44"/>
      <c r="N449" s="43"/>
      <c r="O449" s="43"/>
      <c r="P449" s="43"/>
      <c r="Q449" s="43"/>
      <c r="R449" s="43"/>
      <c r="S449" s="43"/>
      <c r="T449" s="43"/>
      <c r="U449" s="43"/>
      <c r="V449" s="43"/>
      <c r="W449" s="43"/>
      <c r="X449" s="43"/>
      <c r="Y449" s="43"/>
      <c r="Z449" s="43"/>
      <c r="AA449" s="43"/>
      <c r="AB449" s="43"/>
      <c r="AC449" s="43"/>
      <c r="AD449" s="43"/>
      <c r="AE449" s="43"/>
      <c r="AF449" s="43"/>
    </row>
    <row r="450" spans="1:32" ht="15">
      <c r="A450" s="43"/>
      <c r="B450" s="43"/>
      <c r="C450" s="43"/>
      <c r="D450" s="43"/>
      <c r="E450" s="43"/>
      <c r="F450" s="43"/>
      <c r="G450" s="203"/>
      <c r="H450" s="203"/>
      <c r="I450" s="43"/>
      <c r="J450" s="43"/>
      <c r="K450" s="43"/>
      <c r="L450" s="43"/>
      <c r="M450" s="44"/>
      <c r="N450" s="43"/>
      <c r="O450" s="43"/>
      <c r="P450" s="43"/>
      <c r="Q450" s="43"/>
      <c r="R450" s="43"/>
      <c r="S450" s="43"/>
      <c r="T450" s="43"/>
      <c r="U450" s="43"/>
      <c r="V450" s="43"/>
      <c r="W450" s="43"/>
      <c r="X450" s="43"/>
      <c r="Y450" s="43"/>
      <c r="Z450" s="43"/>
      <c r="AA450" s="43"/>
      <c r="AB450" s="43"/>
      <c r="AC450" s="43"/>
      <c r="AD450" s="43"/>
      <c r="AE450" s="43"/>
      <c r="AF450" s="43"/>
    </row>
    <row r="451" spans="1:32" ht="15">
      <c r="A451" s="43"/>
      <c r="B451" s="43"/>
      <c r="C451" s="43"/>
      <c r="D451" s="43"/>
      <c r="E451" s="43"/>
      <c r="F451" s="43"/>
      <c r="G451" s="203"/>
      <c r="H451" s="203"/>
      <c r="I451" s="43"/>
      <c r="J451" s="43"/>
      <c r="K451" s="43"/>
      <c r="L451" s="43"/>
      <c r="M451" s="44"/>
      <c r="N451" s="43"/>
      <c r="O451" s="43"/>
      <c r="P451" s="43"/>
      <c r="Q451" s="43"/>
      <c r="R451" s="43"/>
      <c r="S451" s="43"/>
      <c r="T451" s="43"/>
      <c r="U451" s="43"/>
      <c r="V451" s="43"/>
      <c r="W451" s="43"/>
      <c r="X451" s="43"/>
      <c r="Y451" s="43"/>
      <c r="Z451" s="43"/>
      <c r="AA451" s="43"/>
      <c r="AB451" s="43"/>
      <c r="AC451" s="43"/>
      <c r="AD451" s="43"/>
      <c r="AE451" s="43"/>
      <c r="AF451" s="43"/>
    </row>
    <row r="452" spans="1:32" ht="15">
      <c r="A452" s="43"/>
      <c r="B452" s="43"/>
      <c r="C452" s="43"/>
      <c r="D452" s="43"/>
      <c r="E452" s="43"/>
      <c r="F452" s="43"/>
      <c r="G452" s="203"/>
      <c r="H452" s="203"/>
      <c r="I452" s="43"/>
      <c r="J452" s="43"/>
      <c r="K452" s="43"/>
      <c r="L452" s="43"/>
      <c r="M452" s="44"/>
      <c r="N452" s="43"/>
      <c r="O452" s="43"/>
      <c r="P452" s="43"/>
      <c r="Q452" s="43"/>
      <c r="R452" s="43"/>
      <c r="S452" s="43"/>
      <c r="T452" s="43"/>
      <c r="U452" s="43"/>
      <c r="V452" s="43"/>
      <c r="W452" s="43"/>
      <c r="X452" s="43"/>
      <c r="Y452" s="43"/>
      <c r="Z452" s="43"/>
      <c r="AA452" s="43"/>
      <c r="AB452" s="43"/>
      <c r="AC452" s="43"/>
      <c r="AD452" s="43"/>
      <c r="AE452" s="43"/>
      <c r="AF452" s="43"/>
    </row>
    <row r="453" spans="1:32" ht="15">
      <c r="A453" s="43"/>
      <c r="B453" s="43"/>
      <c r="C453" s="43"/>
      <c r="D453" s="43"/>
      <c r="E453" s="43"/>
      <c r="F453" s="43"/>
      <c r="G453" s="203"/>
      <c r="H453" s="203"/>
      <c r="I453" s="43"/>
      <c r="J453" s="43"/>
      <c r="K453" s="43"/>
      <c r="L453" s="43"/>
      <c r="M453" s="44"/>
      <c r="N453" s="43"/>
      <c r="O453" s="43"/>
      <c r="P453" s="43"/>
      <c r="Q453" s="43"/>
      <c r="R453" s="43"/>
      <c r="S453" s="43"/>
      <c r="T453" s="43"/>
      <c r="U453" s="43"/>
      <c r="V453" s="43"/>
      <c r="W453" s="43"/>
      <c r="X453" s="43"/>
      <c r="Y453" s="43"/>
      <c r="Z453" s="43"/>
      <c r="AA453" s="43"/>
      <c r="AB453" s="43"/>
      <c r="AC453" s="43"/>
      <c r="AD453" s="43"/>
      <c r="AE453" s="43"/>
      <c r="AF453" s="43"/>
    </row>
    <row r="454" spans="1:32" ht="15">
      <c r="A454" s="43"/>
      <c r="B454" s="43"/>
      <c r="C454" s="43"/>
      <c r="D454" s="43"/>
      <c r="E454" s="43"/>
      <c r="F454" s="43"/>
      <c r="G454" s="203"/>
      <c r="H454" s="203"/>
      <c r="I454" s="43"/>
      <c r="J454" s="43"/>
      <c r="K454" s="43"/>
      <c r="L454" s="43"/>
      <c r="M454" s="44"/>
      <c r="N454" s="43"/>
      <c r="O454" s="43"/>
      <c r="P454" s="43"/>
      <c r="Q454" s="43"/>
      <c r="R454" s="43"/>
      <c r="S454" s="43"/>
      <c r="T454" s="43"/>
      <c r="U454" s="43"/>
      <c r="V454" s="43"/>
      <c r="W454" s="43"/>
      <c r="X454" s="43"/>
      <c r="Y454" s="43"/>
      <c r="Z454" s="43"/>
      <c r="AA454" s="43"/>
      <c r="AB454" s="43"/>
      <c r="AC454" s="43"/>
      <c r="AD454" s="43"/>
      <c r="AE454" s="43"/>
      <c r="AF454" s="43"/>
    </row>
    <row r="455" spans="1:32" ht="15">
      <c r="A455" s="43"/>
      <c r="B455" s="43"/>
      <c r="C455" s="43"/>
      <c r="D455" s="43"/>
      <c r="E455" s="43"/>
      <c r="F455" s="43"/>
      <c r="G455" s="203"/>
      <c r="H455" s="203"/>
      <c r="I455" s="43"/>
      <c r="J455" s="43"/>
      <c r="K455" s="43"/>
      <c r="L455" s="43"/>
      <c r="M455" s="44"/>
      <c r="N455" s="43"/>
      <c r="O455" s="43"/>
      <c r="P455" s="43"/>
      <c r="Q455" s="43"/>
      <c r="R455" s="43"/>
      <c r="S455" s="43"/>
      <c r="T455" s="43"/>
      <c r="U455" s="43"/>
      <c r="V455" s="43"/>
      <c r="W455" s="43"/>
      <c r="X455" s="43"/>
      <c r="Y455" s="43"/>
      <c r="Z455" s="43"/>
      <c r="AA455" s="43"/>
      <c r="AB455" s="43"/>
      <c r="AC455" s="43"/>
      <c r="AD455" s="43"/>
      <c r="AE455" s="43"/>
      <c r="AF455" s="43"/>
    </row>
    <row r="456" spans="1:32" ht="15">
      <c r="A456" s="43"/>
      <c r="B456" s="43"/>
      <c r="C456" s="43"/>
      <c r="D456" s="43"/>
      <c r="E456" s="43"/>
      <c r="F456" s="43"/>
      <c r="G456" s="203"/>
      <c r="H456" s="203"/>
      <c r="I456" s="43"/>
      <c r="J456" s="43"/>
      <c r="K456" s="43"/>
      <c r="L456" s="43"/>
      <c r="M456" s="44"/>
      <c r="N456" s="43"/>
      <c r="O456" s="43"/>
      <c r="P456" s="43"/>
      <c r="Q456" s="43"/>
      <c r="R456" s="43"/>
      <c r="S456" s="43"/>
      <c r="T456" s="43"/>
      <c r="U456" s="43"/>
      <c r="V456" s="43"/>
      <c r="W456" s="43"/>
      <c r="X456" s="43"/>
      <c r="Y456" s="43"/>
      <c r="Z456" s="43"/>
      <c r="AA456" s="43"/>
      <c r="AB456" s="43"/>
      <c r="AC456" s="43"/>
      <c r="AD456" s="43"/>
      <c r="AE456" s="43"/>
      <c r="AF456" s="43"/>
    </row>
    <row r="457" spans="1:32" ht="15">
      <c r="A457" s="43"/>
      <c r="B457" s="43"/>
      <c r="C457" s="43"/>
      <c r="D457" s="43"/>
      <c r="E457" s="43"/>
      <c r="F457" s="43"/>
      <c r="G457" s="203"/>
      <c r="H457" s="203"/>
      <c r="I457" s="43"/>
      <c r="J457" s="43"/>
      <c r="K457" s="43"/>
      <c r="L457" s="43"/>
      <c r="M457" s="44"/>
      <c r="N457" s="43"/>
      <c r="O457" s="43"/>
      <c r="P457" s="43"/>
      <c r="Q457" s="43"/>
      <c r="R457" s="43"/>
      <c r="S457" s="43"/>
      <c r="T457" s="43"/>
      <c r="U457" s="43"/>
      <c r="V457" s="43"/>
      <c r="W457" s="43"/>
      <c r="X457" s="43"/>
      <c r="Y457" s="43"/>
      <c r="Z457" s="43"/>
      <c r="AA457" s="43"/>
      <c r="AB457" s="43"/>
      <c r="AC457" s="43"/>
      <c r="AD457" s="43"/>
      <c r="AE457" s="43"/>
      <c r="AF457" s="43"/>
    </row>
    <row r="458" spans="1:32" ht="15">
      <c r="A458" s="43"/>
      <c r="B458" s="43"/>
      <c r="C458" s="43"/>
      <c r="D458" s="43"/>
      <c r="E458" s="43"/>
      <c r="F458" s="43"/>
      <c r="G458" s="203"/>
      <c r="H458" s="203"/>
      <c r="I458" s="43"/>
      <c r="J458" s="43"/>
      <c r="K458" s="43"/>
      <c r="L458" s="43"/>
      <c r="M458" s="44"/>
      <c r="N458" s="43"/>
      <c r="O458" s="43"/>
      <c r="P458" s="43"/>
      <c r="Q458" s="43"/>
      <c r="R458" s="43"/>
      <c r="S458" s="43"/>
      <c r="T458" s="43"/>
      <c r="U458" s="43"/>
      <c r="V458" s="43"/>
      <c r="W458" s="43"/>
      <c r="X458" s="43"/>
      <c r="Y458" s="43"/>
      <c r="Z458" s="43"/>
      <c r="AA458" s="43"/>
      <c r="AB458" s="43"/>
      <c r="AC458" s="43"/>
      <c r="AD458" s="43"/>
      <c r="AE458" s="43"/>
      <c r="AF458" s="43"/>
    </row>
    <row r="459" spans="1:32" ht="15">
      <c r="A459" s="43"/>
      <c r="B459" s="43"/>
      <c r="C459" s="43"/>
      <c r="D459" s="43"/>
      <c r="E459" s="43"/>
      <c r="F459" s="43"/>
      <c r="G459" s="203"/>
      <c r="H459" s="203"/>
      <c r="I459" s="43"/>
      <c r="J459" s="43"/>
      <c r="K459" s="43"/>
      <c r="L459" s="43"/>
      <c r="M459" s="44"/>
      <c r="N459" s="43"/>
      <c r="O459" s="43"/>
      <c r="P459" s="43"/>
      <c r="Q459" s="43"/>
      <c r="R459" s="43"/>
      <c r="S459" s="43"/>
      <c r="T459" s="43"/>
      <c r="U459" s="43"/>
      <c r="V459" s="43"/>
      <c r="W459" s="43"/>
      <c r="X459" s="43"/>
      <c r="Y459" s="43"/>
      <c r="Z459" s="43"/>
      <c r="AA459" s="43"/>
      <c r="AB459" s="43"/>
      <c r="AC459" s="43"/>
      <c r="AD459" s="43"/>
      <c r="AE459" s="43"/>
      <c r="AF459" s="43"/>
    </row>
    <row r="460" spans="1:32" ht="15">
      <c r="A460" s="43"/>
      <c r="B460" s="43"/>
      <c r="C460" s="43"/>
      <c r="D460" s="43"/>
      <c r="E460" s="43"/>
      <c r="F460" s="43"/>
      <c r="G460" s="203"/>
      <c r="H460" s="203"/>
      <c r="I460" s="43"/>
      <c r="J460" s="43"/>
      <c r="K460" s="43"/>
      <c r="L460" s="43"/>
      <c r="M460" s="44"/>
      <c r="N460" s="43"/>
      <c r="O460" s="43"/>
      <c r="P460" s="43"/>
      <c r="Q460" s="43"/>
      <c r="R460" s="43"/>
      <c r="S460" s="43"/>
      <c r="T460" s="43"/>
      <c r="U460" s="43"/>
      <c r="V460" s="43"/>
      <c r="W460" s="43"/>
      <c r="X460" s="43"/>
      <c r="Y460" s="43"/>
      <c r="Z460" s="43"/>
      <c r="AA460" s="43"/>
      <c r="AB460" s="43"/>
      <c r="AC460" s="43"/>
      <c r="AD460" s="43"/>
      <c r="AE460" s="43"/>
      <c r="AF460" s="43"/>
    </row>
    <row r="461" spans="1:32" ht="15">
      <c r="A461" s="43"/>
      <c r="B461" s="43"/>
      <c r="C461" s="43"/>
      <c r="D461" s="43"/>
      <c r="E461" s="43"/>
      <c r="F461" s="43"/>
      <c r="G461" s="203"/>
      <c r="H461" s="203"/>
      <c r="I461" s="43"/>
      <c r="J461" s="43"/>
      <c r="K461" s="43"/>
      <c r="L461" s="43"/>
      <c r="M461" s="44"/>
      <c r="N461" s="43"/>
      <c r="O461" s="43"/>
      <c r="P461" s="43"/>
      <c r="Q461" s="43"/>
      <c r="R461" s="43"/>
      <c r="S461" s="43"/>
      <c r="T461" s="43"/>
      <c r="U461" s="43"/>
      <c r="V461" s="43"/>
      <c r="W461" s="43"/>
      <c r="X461" s="43"/>
      <c r="Y461" s="43"/>
      <c r="Z461" s="43"/>
      <c r="AA461" s="43"/>
      <c r="AB461" s="43"/>
      <c r="AC461" s="43"/>
      <c r="AD461" s="43"/>
      <c r="AE461" s="43"/>
      <c r="AF461" s="43"/>
    </row>
    <row r="462" spans="1:32" ht="15">
      <c r="A462" s="43"/>
      <c r="B462" s="43"/>
      <c r="C462" s="43"/>
      <c r="D462" s="43"/>
      <c r="E462" s="43"/>
      <c r="F462" s="43"/>
      <c r="G462" s="203"/>
      <c r="H462" s="203"/>
      <c r="I462" s="43"/>
      <c r="J462" s="43"/>
      <c r="K462" s="43"/>
      <c r="L462" s="43"/>
      <c r="M462" s="44"/>
      <c r="N462" s="43"/>
      <c r="O462" s="43"/>
      <c r="P462" s="43"/>
      <c r="Q462" s="43"/>
      <c r="R462" s="43"/>
      <c r="S462" s="43"/>
      <c r="T462" s="43"/>
      <c r="U462" s="43"/>
      <c r="V462" s="43"/>
      <c r="W462" s="43"/>
      <c r="X462" s="43"/>
      <c r="Y462" s="43"/>
      <c r="Z462" s="43"/>
      <c r="AA462" s="43"/>
      <c r="AB462" s="43"/>
      <c r="AC462" s="43"/>
      <c r="AD462" s="43"/>
      <c r="AE462" s="43"/>
      <c r="AF462" s="43"/>
    </row>
    <row r="463" spans="1:32" ht="15">
      <c r="A463" s="43"/>
      <c r="B463" s="43"/>
      <c r="C463" s="43"/>
      <c r="D463" s="43"/>
      <c r="E463" s="43"/>
      <c r="F463" s="43"/>
      <c r="G463" s="203"/>
      <c r="H463" s="203"/>
      <c r="I463" s="43"/>
      <c r="J463" s="43"/>
      <c r="K463" s="43"/>
      <c r="L463" s="43"/>
      <c r="M463" s="44"/>
      <c r="N463" s="43"/>
      <c r="O463" s="43"/>
      <c r="P463" s="43"/>
      <c r="Q463" s="43"/>
      <c r="R463" s="43"/>
      <c r="S463" s="43"/>
      <c r="T463" s="43"/>
      <c r="U463" s="43"/>
      <c r="V463" s="43"/>
      <c r="W463" s="43"/>
      <c r="X463" s="43"/>
      <c r="Y463" s="43"/>
      <c r="Z463" s="43"/>
      <c r="AA463" s="43"/>
      <c r="AB463" s="43"/>
      <c r="AC463" s="43"/>
      <c r="AD463" s="43"/>
      <c r="AE463" s="43"/>
      <c r="AF463" s="43"/>
    </row>
    <row r="464" spans="1:32" ht="15">
      <c r="A464" s="43"/>
      <c r="B464" s="43"/>
      <c r="C464" s="43"/>
      <c r="D464" s="43"/>
      <c r="E464" s="43"/>
      <c r="F464" s="43"/>
      <c r="G464" s="203"/>
      <c r="H464" s="203"/>
      <c r="I464" s="43"/>
      <c r="J464" s="43"/>
      <c r="K464" s="43"/>
      <c r="L464" s="43"/>
      <c r="M464" s="44"/>
      <c r="N464" s="43"/>
      <c r="O464" s="43"/>
      <c r="P464" s="43"/>
      <c r="Q464" s="43"/>
      <c r="R464" s="43"/>
      <c r="S464" s="43"/>
      <c r="T464" s="43"/>
      <c r="U464" s="43"/>
      <c r="V464" s="43"/>
      <c r="W464" s="43"/>
      <c r="X464" s="43"/>
      <c r="Y464" s="43"/>
      <c r="Z464" s="43"/>
      <c r="AA464" s="43"/>
      <c r="AB464" s="43"/>
      <c r="AC464" s="43"/>
      <c r="AD464" s="43"/>
      <c r="AE464" s="43"/>
      <c r="AF464" s="43"/>
    </row>
    <row r="465" spans="1:32" ht="15">
      <c r="A465" s="43"/>
      <c r="B465" s="43"/>
      <c r="C465" s="43"/>
      <c r="D465" s="43"/>
      <c r="E465" s="43"/>
      <c r="F465" s="43"/>
      <c r="G465" s="203"/>
      <c r="H465" s="203"/>
      <c r="I465" s="43"/>
      <c r="J465" s="43"/>
      <c r="K465" s="43"/>
      <c r="L465" s="43"/>
      <c r="M465" s="44"/>
      <c r="N465" s="43"/>
      <c r="O465" s="43"/>
      <c r="P465" s="43"/>
      <c r="Q465" s="43"/>
      <c r="R465" s="43"/>
      <c r="S465" s="43"/>
      <c r="T465" s="43"/>
      <c r="U465" s="43"/>
      <c r="V465" s="43"/>
      <c r="W465" s="43"/>
      <c r="X465" s="43"/>
      <c r="Y465" s="43"/>
      <c r="Z465" s="43"/>
      <c r="AA465" s="43"/>
      <c r="AB465" s="43"/>
      <c r="AC465" s="43"/>
      <c r="AD465" s="43"/>
      <c r="AE465" s="43"/>
      <c r="AF465" s="43"/>
    </row>
    <row r="466" spans="1:32" ht="15">
      <c r="A466" s="43"/>
      <c r="B466" s="43"/>
      <c r="C466" s="43"/>
      <c r="D466" s="43"/>
      <c r="E466" s="43"/>
      <c r="F466" s="43"/>
      <c r="G466" s="203"/>
      <c r="H466" s="203"/>
      <c r="I466" s="43"/>
      <c r="J466" s="43"/>
      <c r="K466" s="43"/>
      <c r="L466" s="43"/>
      <c r="M466" s="44"/>
      <c r="N466" s="43"/>
      <c r="O466" s="43"/>
      <c r="P466" s="43"/>
      <c r="Q466" s="43"/>
      <c r="R466" s="43"/>
      <c r="S466" s="43"/>
      <c r="T466" s="43"/>
      <c r="U466" s="43"/>
      <c r="V466" s="43"/>
      <c r="W466" s="43"/>
      <c r="X466" s="43"/>
      <c r="Y466" s="43"/>
      <c r="Z466" s="43"/>
      <c r="AA466" s="43"/>
      <c r="AB466" s="43"/>
      <c r="AC466" s="43"/>
      <c r="AD466" s="43"/>
      <c r="AE466" s="43"/>
      <c r="AF466" s="43"/>
    </row>
    <row r="467" spans="1:32" ht="15">
      <c r="A467" s="43"/>
      <c r="B467" s="43"/>
      <c r="C467" s="43"/>
      <c r="D467" s="43"/>
      <c r="E467" s="43"/>
      <c r="F467" s="43"/>
      <c r="G467" s="203"/>
      <c r="H467" s="203"/>
      <c r="I467" s="43"/>
      <c r="J467" s="43"/>
      <c r="K467" s="43"/>
      <c r="L467" s="43"/>
      <c r="M467" s="44"/>
      <c r="N467" s="43"/>
      <c r="O467" s="43"/>
      <c r="P467" s="43"/>
      <c r="Q467" s="43"/>
      <c r="R467" s="43"/>
      <c r="S467" s="43"/>
      <c r="T467" s="43"/>
      <c r="U467" s="43"/>
      <c r="V467" s="43"/>
      <c r="W467" s="43"/>
      <c r="X467" s="43"/>
      <c r="Y467" s="43"/>
      <c r="Z467" s="43"/>
      <c r="AA467" s="43"/>
      <c r="AB467" s="43"/>
      <c r="AC467" s="43"/>
      <c r="AD467" s="43"/>
      <c r="AE467" s="43"/>
      <c r="AF467" s="43"/>
    </row>
    <row r="468" spans="1:32" ht="15">
      <c r="A468" s="43"/>
      <c r="B468" s="43"/>
      <c r="C468" s="43"/>
      <c r="D468" s="43"/>
      <c r="E468" s="43"/>
      <c r="F468" s="43"/>
      <c r="G468" s="203"/>
      <c r="H468" s="203"/>
      <c r="I468" s="43"/>
      <c r="J468" s="43"/>
      <c r="K468" s="43"/>
      <c r="L468" s="43"/>
      <c r="M468" s="44"/>
      <c r="N468" s="43"/>
      <c r="O468" s="43"/>
      <c r="P468" s="43"/>
      <c r="Q468" s="43"/>
      <c r="R468" s="43"/>
      <c r="S468" s="43"/>
      <c r="T468" s="43"/>
      <c r="U468" s="43"/>
      <c r="V468" s="43"/>
      <c r="W468" s="43"/>
      <c r="X468" s="43"/>
      <c r="Y468" s="43"/>
      <c r="Z468" s="43"/>
      <c r="AA468" s="43"/>
      <c r="AB468" s="43"/>
      <c r="AC468" s="43"/>
      <c r="AD468" s="43"/>
      <c r="AE468" s="43"/>
      <c r="AF468" s="43"/>
    </row>
    <row r="469" spans="1:32" ht="15">
      <c r="A469" s="43"/>
      <c r="B469" s="43"/>
      <c r="C469" s="43"/>
      <c r="D469" s="43"/>
      <c r="E469" s="43"/>
      <c r="F469" s="43"/>
      <c r="G469" s="203"/>
      <c r="H469" s="203"/>
      <c r="I469" s="43"/>
      <c r="J469" s="43"/>
      <c r="K469" s="43"/>
      <c r="L469" s="43"/>
      <c r="M469" s="44"/>
      <c r="N469" s="43"/>
      <c r="O469" s="43"/>
      <c r="P469" s="43"/>
      <c r="Q469" s="43"/>
      <c r="R469" s="43"/>
      <c r="S469" s="43"/>
      <c r="T469" s="43"/>
      <c r="U469" s="43"/>
      <c r="V469" s="43"/>
      <c r="W469" s="43"/>
      <c r="X469" s="43"/>
      <c r="Y469" s="43"/>
      <c r="Z469" s="43"/>
      <c r="AA469" s="43"/>
      <c r="AB469" s="43"/>
      <c r="AC469" s="43"/>
      <c r="AD469" s="43"/>
      <c r="AE469" s="43"/>
      <c r="AF469" s="43"/>
    </row>
    <row r="470" spans="1:32" ht="15">
      <c r="A470" s="43"/>
      <c r="B470" s="43"/>
      <c r="C470" s="43"/>
      <c r="D470" s="43"/>
      <c r="E470" s="43"/>
      <c r="F470" s="43"/>
      <c r="G470" s="203"/>
      <c r="H470" s="203"/>
      <c r="I470" s="43"/>
      <c r="J470" s="43"/>
      <c r="K470" s="43"/>
      <c r="L470" s="43"/>
      <c r="M470" s="44"/>
      <c r="N470" s="43"/>
      <c r="O470" s="43"/>
      <c r="P470" s="43"/>
      <c r="Q470" s="43"/>
      <c r="R470" s="43"/>
      <c r="S470" s="43"/>
      <c r="T470" s="43"/>
      <c r="U470" s="43"/>
      <c r="V470" s="43"/>
      <c r="W470" s="43"/>
      <c r="X470" s="43"/>
      <c r="Y470" s="43"/>
      <c r="Z470" s="43"/>
      <c r="AA470" s="43"/>
      <c r="AB470" s="43"/>
      <c r="AC470" s="43"/>
      <c r="AD470" s="43"/>
      <c r="AE470" s="43"/>
      <c r="AF470" s="43"/>
    </row>
    <row r="471" spans="1:32" ht="15">
      <c r="A471" s="43"/>
      <c r="B471" s="43"/>
      <c r="C471" s="43"/>
      <c r="D471" s="43"/>
      <c r="E471" s="43"/>
      <c r="F471" s="43"/>
      <c r="G471" s="203"/>
      <c r="H471" s="203"/>
      <c r="I471" s="43"/>
      <c r="J471" s="43"/>
      <c r="K471" s="43"/>
      <c r="L471" s="43"/>
      <c r="M471" s="44"/>
      <c r="N471" s="43"/>
      <c r="O471" s="43"/>
      <c r="P471" s="43"/>
      <c r="Q471" s="43"/>
      <c r="R471" s="43"/>
      <c r="S471" s="43"/>
      <c r="T471" s="43"/>
      <c r="U471" s="43"/>
      <c r="V471" s="43"/>
      <c r="W471" s="43"/>
      <c r="X471" s="43"/>
      <c r="Y471" s="43"/>
      <c r="Z471" s="43"/>
      <c r="AA471" s="43"/>
      <c r="AB471" s="43"/>
      <c r="AC471" s="43"/>
      <c r="AD471" s="43"/>
      <c r="AE471" s="43"/>
      <c r="AF471" s="43"/>
    </row>
    <row r="472" spans="1:32" ht="15">
      <c r="A472" s="43"/>
      <c r="B472" s="43"/>
      <c r="C472" s="43"/>
      <c r="D472" s="43"/>
      <c r="E472" s="43"/>
      <c r="F472" s="43"/>
      <c r="G472" s="203"/>
      <c r="H472" s="203"/>
      <c r="I472" s="43"/>
      <c r="J472" s="43"/>
      <c r="K472" s="43"/>
      <c r="L472" s="43"/>
      <c r="M472" s="44"/>
      <c r="N472" s="43"/>
      <c r="O472" s="43"/>
      <c r="P472" s="43"/>
      <c r="Q472" s="43"/>
      <c r="R472" s="43"/>
      <c r="S472" s="43"/>
      <c r="T472" s="43"/>
      <c r="U472" s="43"/>
      <c r="V472" s="43"/>
      <c r="W472" s="43"/>
      <c r="X472" s="43"/>
      <c r="Y472" s="43"/>
      <c r="Z472" s="43"/>
      <c r="AA472" s="43"/>
      <c r="AB472" s="43"/>
      <c r="AC472" s="43"/>
      <c r="AD472" s="43"/>
      <c r="AE472" s="43"/>
      <c r="AF472" s="43"/>
    </row>
    <row r="473" spans="1:32" ht="15">
      <c r="A473" s="43"/>
      <c r="B473" s="43"/>
      <c r="C473" s="43"/>
      <c r="D473" s="43"/>
      <c r="E473" s="43"/>
      <c r="F473" s="43"/>
      <c r="G473" s="203"/>
      <c r="H473" s="203"/>
      <c r="I473" s="43"/>
      <c r="J473" s="43"/>
      <c r="K473" s="43"/>
      <c r="L473" s="43"/>
      <c r="M473" s="44"/>
      <c r="N473" s="43"/>
      <c r="O473" s="43"/>
      <c r="P473" s="43"/>
      <c r="Q473" s="43"/>
      <c r="R473" s="43"/>
      <c r="S473" s="43"/>
      <c r="T473" s="43"/>
      <c r="U473" s="43"/>
      <c r="V473" s="43"/>
      <c r="W473" s="43"/>
      <c r="X473" s="43"/>
      <c r="Y473" s="43"/>
      <c r="Z473" s="43"/>
      <c r="AA473" s="43"/>
      <c r="AB473" s="43"/>
      <c r="AC473" s="43"/>
      <c r="AD473" s="43"/>
      <c r="AE473" s="43"/>
      <c r="AF473" s="43"/>
    </row>
    <row r="474" spans="1:32" ht="15">
      <c r="A474" s="43"/>
      <c r="B474" s="43"/>
      <c r="C474" s="43"/>
      <c r="D474" s="43"/>
      <c r="E474" s="43"/>
      <c r="F474" s="43"/>
      <c r="G474" s="203"/>
      <c r="H474" s="203"/>
      <c r="I474" s="43"/>
      <c r="J474" s="43"/>
      <c r="K474" s="43"/>
      <c r="L474" s="43"/>
      <c r="M474" s="44"/>
      <c r="N474" s="43"/>
      <c r="O474" s="43"/>
      <c r="P474" s="43"/>
      <c r="Q474" s="43"/>
      <c r="R474" s="43"/>
      <c r="S474" s="43"/>
      <c r="T474" s="43"/>
      <c r="U474" s="43"/>
      <c r="V474" s="43"/>
      <c r="W474" s="43"/>
      <c r="X474" s="43"/>
      <c r="Y474" s="43"/>
      <c r="Z474" s="43"/>
      <c r="AA474" s="43"/>
      <c r="AB474" s="43"/>
      <c r="AC474" s="43"/>
      <c r="AD474" s="43"/>
      <c r="AE474" s="43"/>
      <c r="AF474" s="43"/>
    </row>
    <row r="475" spans="1:32" ht="15">
      <c r="A475" s="43"/>
      <c r="B475" s="43"/>
      <c r="C475" s="43"/>
      <c r="D475" s="43"/>
      <c r="E475" s="43"/>
      <c r="F475" s="43"/>
      <c r="G475" s="203"/>
      <c r="H475" s="203"/>
      <c r="I475" s="43"/>
      <c r="J475" s="43"/>
      <c r="K475" s="43"/>
      <c r="L475" s="43"/>
      <c r="M475" s="44"/>
      <c r="N475" s="43"/>
      <c r="O475" s="43"/>
      <c r="P475" s="43"/>
      <c r="Q475" s="43"/>
      <c r="R475" s="43"/>
      <c r="S475" s="43"/>
      <c r="T475" s="43"/>
      <c r="U475" s="43"/>
      <c r="V475" s="43"/>
      <c r="W475" s="43"/>
      <c r="X475" s="43"/>
      <c r="Y475" s="43"/>
      <c r="Z475" s="43"/>
      <c r="AA475" s="43"/>
      <c r="AB475" s="43"/>
      <c r="AC475" s="43"/>
      <c r="AD475" s="43"/>
      <c r="AE475" s="43"/>
      <c r="AF475" s="43"/>
    </row>
    <row r="476" spans="1:32" ht="15">
      <c r="A476" s="43"/>
      <c r="B476" s="43"/>
      <c r="C476" s="43"/>
      <c r="D476" s="43"/>
      <c r="E476" s="43"/>
      <c r="F476" s="43"/>
      <c r="G476" s="203"/>
      <c r="H476" s="203"/>
      <c r="I476" s="43"/>
      <c r="J476" s="43"/>
      <c r="K476" s="43"/>
      <c r="L476" s="43"/>
      <c r="M476" s="44"/>
      <c r="N476" s="43"/>
      <c r="O476" s="43"/>
      <c r="P476" s="43"/>
      <c r="Q476" s="43"/>
      <c r="R476" s="43"/>
      <c r="S476" s="43"/>
      <c r="T476" s="43"/>
      <c r="U476" s="43"/>
      <c r="V476" s="43"/>
      <c r="W476" s="43"/>
      <c r="X476" s="43"/>
      <c r="Y476" s="43"/>
      <c r="Z476" s="43"/>
      <c r="AA476" s="43"/>
      <c r="AB476" s="43"/>
      <c r="AC476" s="43"/>
      <c r="AD476" s="43"/>
      <c r="AE476" s="43"/>
      <c r="AF476" s="43"/>
    </row>
    <row r="477" spans="1:32" ht="15">
      <c r="A477" s="43"/>
      <c r="B477" s="43"/>
      <c r="C477" s="43"/>
      <c r="D477" s="43"/>
      <c r="E477" s="43"/>
      <c r="F477" s="43"/>
      <c r="G477" s="203"/>
      <c r="H477" s="203"/>
      <c r="I477" s="43"/>
      <c r="J477" s="43"/>
      <c r="K477" s="43"/>
      <c r="L477" s="43"/>
      <c r="M477" s="44"/>
      <c r="N477" s="43"/>
      <c r="O477" s="43"/>
      <c r="P477" s="43"/>
      <c r="Q477" s="43"/>
      <c r="R477" s="43"/>
      <c r="S477" s="43"/>
      <c r="T477" s="43"/>
      <c r="U477" s="43"/>
      <c r="V477" s="43"/>
      <c r="W477" s="43"/>
      <c r="X477" s="43"/>
      <c r="Y477" s="43"/>
      <c r="Z477" s="43"/>
      <c r="AA477" s="43"/>
      <c r="AB477" s="43"/>
      <c r="AC477" s="43"/>
      <c r="AD477" s="43"/>
      <c r="AE477" s="43"/>
      <c r="AF477" s="43"/>
    </row>
    <row r="478" spans="1:32" ht="15">
      <c r="A478" s="43"/>
      <c r="B478" s="43"/>
      <c r="C478" s="43"/>
      <c r="D478" s="43"/>
      <c r="E478" s="43"/>
      <c r="F478" s="43"/>
      <c r="G478" s="203"/>
      <c r="H478" s="203"/>
      <c r="I478" s="43"/>
      <c r="J478" s="43"/>
      <c r="K478" s="43"/>
      <c r="L478" s="43"/>
      <c r="M478" s="44"/>
      <c r="N478" s="43"/>
      <c r="O478" s="43"/>
      <c r="P478" s="43"/>
      <c r="Q478" s="43"/>
      <c r="R478" s="43"/>
      <c r="S478" s="43"/>
      <c r="T478" s="43"/>
      <c r="U478" s="43"/>
      <c r="V478" s="43"/>
      <c r="W478" s="43"/>
      <c r="X478" s="43"/>
      <c r="Y478" s="43"/>
      <c r="Z478" s="43"/>
      <c r="AA478" s="43"/>
      <c r="AB478" s="43"/>
      <c r="AC478" s="43"/>
      <c r="AD478" s="43"/>
      <c r="AE478" s="43"/>
      <c r="AF478" s="43"/>
    </row>
    <row r="479" spans="1:32" ht="15">
      <c r="A479" s="43"/>
      <c r="B479" s="43"/>
      <c r="C479" s="43"/>
      <c r="D479" s="43"/>
      <c r="E479" s="43"/>
      <c r="F479" s="43"/>
      <c r="G479" s="203"/>
      <c r="H479" s="203"/>
      <c r="I479" s="43"/>
      <c r="J479" s="43"/>
      <c r="K479" s="43"/>
      <c r="L479" s="43"/>
      <c r="M479" s="44"/>
      <c r="N479" s="43"/>
      <c r="O479" s="43"/>
      <c r="P479" s="43"/>
      <c r="Q479" s="43"/>
      <c r="R479" s="43"/>
      <c r="S479" s="43"/>
      <c r="T479" s="43"/>
      <c r="U479" s="43"/>
      <c r="V479" s="43"/>
      <c r="W479" s="43"/>
      <c r="X479" s="43"/>
      <c r="Y479" s="43"/>
      <c r="Z479" s="43"/>
      <c r="AA479" s="43"/>
      <c r="AB479" s="43"/>
      <c r="AC479" s="43"/>
      <c r="AD479" s="43"/>
      <c r="AE479" s="43"/>
      <c r="AF479" s="43"/>
    </row>
    <row r="480" spans="1:32" ht="15">
      <c r="A480" s="43"/>
      <c r="B480" s="43"/>
      <c r="C480" s="43"/>
      <c r="D480" s="43"/>
      <c r="E480" s="43"/>
      <c r="F480" s="43"/>
      <c r="G480" s="203"/>
      <c r="H480" s="203"/>
      <c r="I480" s="43"/>
      <c r="J480" s="43"/>
      <c r="K480" s="43"/>
      <c r="L480" s="43"/>
      <c r="M480" s="44"/>
      <c r="N480" s="43"/>
      <c r="O480" s="43"/>
      <c r="P480" s="43"/>
      <c r="Q480" s="43"/>
      <c r="R480" s="43"/>
      <c r="S480" s="43"/>
      <c r="T480" s="43"/>
      <c r="U480" s="43"/>
      <c r="V480" s="43"/>
      <c r="W480" s="43"/>
      <c r="X480" s="43"/>
      <c r="Y480" s="43"/>
      <c r="Z480" s="43"/>
      <c r="AA480" s="43"/>
      <c r="AB480" s="43"/>
      <c r="AC480" s="43"/>
      <c r="AD480" s="43"/>
      <c r="AE480" s="43"/>
      <c r="AF480" s="43"/>
    </row>
    <row r="481" spans="1:32" ht="15">
      <c r="A481" s="43"/>
      <c r="B481" s="43"/>
      <c r="C481" s="43"/>
      <c r="D481" s="43"/>
      <c r="E481" s="43"/>
      <c r="F481" s="43"/>
      <c r="G481" s="203"/>
      <c r="H481" s="203"/>
      <c r="I481" s="43"/>
      <c r="J481" s="43"/>
      <c r="K481" s="43"/>
      <c r="L481" s="43"/>
      <c r="M481" s="44"/>
      <c r="N481" s="43"/>
      <c r="O481" s="43"/>
      <c r="P481" s="43"/>
      <c r="Q481" s="43"/>
      <c r="R481" s="43"/>
      <c r="S481" s="43"/>
      <c r="T481" s="43"/>
      <c r="U481" s="43"/>
      <c r="V481" s="43"/>
      <c r="W481" s="43"/>
      <c r="X481" s="43"/>
      <c r="Y481" s="43"/>
      <c r="Z481" s="43"/>
      <c r="AA481" s="43"/>
      <c r="AB481" s="43"/>
      <c r="AC481" s="43"/>
      <c r="AD481" s="43"/>
      <c r="AE481" s="43"/>
      <c r="AF481" s="43"/>
    </row>
    <row r="482" spans="1:32" ht="15">
      <c r="A482" s="43"/>
      <c r="B482" s="43"/>
      <c r="C482" s="43"/>
      <c r="D482" s="43"/>
      <c r="E482" s="43"/>
      <c r="F482" s="43"/>
      <c r="G482" s="203"/>
      <c r="H482" s="203"/>
      <c r="I482" s="43"/>
      <c r="J482" s="43"/>
      <c r="K482" s="43"/>
      <c r="L482" s="43"/>
      <c r="M482" s="44"/>
      <c r="N482" s="43"/>
      <c r="O482" s="43"/>
      <c r="P482" s="43"/>
      <c r="Q482" s="43"/>
      <c r="R482" s="43"/>
      <c r="S482" s="43"/>
      <c r="T482" s="43"/>
      <c r="U482" s="43"/>
      <c r="V482" s="43"/>
      <c r="W482" s="43"/>
      <c r="X482" s="43"/>
      <c r="Y482" s="43"/>
      <c r="Z482" s="43"/>
      <c r="AA482" s="43"/>
      <c r="AB482" s="43"/>
      <c r="AC482" s="43"/>
      <c r="AD482" s="43"/>
      <c r="AE482" s="43"/>
      <c r="AF482" s="43"/>
    </row>
    <row r="483" spans="1:32" ht="15">
      <c r="A483" s="43"/>
      <c r="B483" s="43"/>
      <c r="C483" s="43"/>
      <c r="D483" s="43"/>
      <c r="E483" s="43"/>
      <c r="F483" s="43"/>
      <c r="G483" s="203"/>
      <c r="H483" s="203"/>
      <c r="I483" s="43"/>
      <c r="J483" s="43"/>
      <c r="K483" s="43"/>
      <c r="L483" s="43"/>
      <c r="M483" s="44"/>
      <c r="N483" s="43"/>
      <c r="O483" s="43"/>
      <c r="P483" s="43"/>
      <c r="Q483" s="43"/>
      <c r="R483" s="43"/>
      <c r="S483" s="43"/>
      <c r="T483" s="43"/>
      <c r="U483" s="43"/>
      <c r="V483" s="43"/>
      <c r="W483" s="43"/>
      <c r="X483" s="43"/>
      <c r="Y483" s="43"/>
      <c r="Z483" s="43"/>
      <c r="AA483" s="43"/>
      <c r="AB483" s="43"/>
      <c r="AC483" s="43"/>
      <c r="AD483" s="43"/>
      <c r="AE483" s="43"/>
      <c r="AF483" s="43"/>
    </row>
    <row r="484" spans="1:32" ht="15">
      <c r="A484" s="43"/>
      <c r="B484" s="43"/>
      <c r="C484" s="43"/>
      <c r="D484" s="43"/>
      <c r="E484" s="43"/>
      <c r="F484" s="43"/>
      <c r="G484" s="203"/>
      <c r="H484" s="203"/>
      <c r="I484" s="43"/>
      <c r="J484" s="43"/>
      <c r="K484" s="43"/>
      <c r="L484" s="43"/>
      <c r="M484" s="44"/>
      <c r="N484" s="43"/>
      <c r="O484" s="43"/>
      <c r="P484" s="43"/>
      <c r="Q484" s="43"/>
      <c r="R484" s="43"/>
      <c r="S484" s="43"/>
      <c r="T484" s="43"/>
      <c r="U484" s="43"/>
      <c r="V484" s="43"/>
      <c r="W484" s="43"/>
      <c r="X484" s="43"/>
      <c r="Y484" s="43"/>
      <c r="Z484" s="43"/>
      <c r="AA484" s="43"/>
      <c r="AB484" s="43"/>
      <c r="AC484" s="43"/>
      <c r="AD484" s="43"/>
      <c r="AE484" s="43"/>
      <c r="AF484" s="43"/>
    </row>
    <row r="485" spans="1:32" ht="15">
      <c r="A485" s="43"/>
      <c r="B485" s="43"/>
      <c r="C485" s="43"/>
      <c r="D485" s="43"/>
      <c r="E485" s="43"/>
      <c r="F485" s="43"/>
      <c r="G485" s="203"/>
      <c r="H485" s="203"/>
      <c r="I485" s="43"/>
      <c r="J485" s="43"/>
      <c r="K485" s="43"/>
      <c r="L485" s="43"/>
      <c r="M485" s="44"/>
      <c r="N485" s="43"/>
      <c r="O485" s="43"/>
      <c r="P485" s="43"/>
      <c r="Q485" s="43"/>
      <c r="R485" s="43"/>
      <c r="S485" s="43"/>
      <c r="T485" s="43"/>
      <c r="U485" s="43"/>
      <c r="V485" s="43"/>
      <c r="W485" s="43"/>
      <c r="X485" s="43"/>
      <c r="Y485" s="43"/>
      <c r="Z485" s="43"/>
      <c r="AA485" s="43"/>
      <c r="AB485" s="43"/>
      <c r="AC485" s="43"/>
      <c r="AD485" s="43"/>
      <c r="AE485" s="43"/>
      <c r="AF485" s="43"/>
    </row>
    <row r="486" spans="1:32" ht="15">
      <c r="A486" s="43"/>
      <c r="B486" s="43"/>
      <c r="C486" s="43"/>
      <c r="D486" s="43"/>
      <c r="E486" s="43"/>
      <c r="F486" s="43"/>
      <c r="G486" s="203"/>
      <c r="H486" s="203"/>
      <c r="I486" s="43"/>
      <c r="J486" s="43"/>
      <c r="K486" s="43"/>
      <c r="L486" s="43"/>
      <c r="M486" s="44"/>
      <c r="N486" s="43"/>
      <c r="O486" s="43"/>
      <c r="P486" s="43"/>
      <c r="Q486" s="43"/>
      <c r="R486" s="43"/>
      <c r="S486" s="43"/>
      <c r="T486" s="43"/>
      <c r="U486" s="43"/>
      <c r="V486" s="43"/>
      <c r="W486" s="43"/>
      <c r="X486" s="43"/>
      <c r="Y486" s="43"/>
      <c r="Z486" s="43"/>
      <c r="AA486" s="43"/>
      <c r="AB486" s="43"/>
      <c r="AC486" s="43"/>
      <c r="AD486" s="43"/>
      <c r="AE486" s="43"/>
      <c r="AF486" s="43"/>
    </row>
    <row r="487" spans="1:32" ht="15">
      <c r="A487" s="43"/>
      <c r="B487" s="43"/>
      <c r="C487" s="43"/>
      <c r="D487" s="43"/>
      <c r="E487" s="43"/>
      <c r="F487" s="43"/>
      <c r="G487" s="203"/>
      <c r="H487" s="203"/>
      <c r="I487" s="43"/>
      <c r="J487" s="43"/>
      <c r="K487" s="43"/>
      <c r="L487" s="43"/>
      <c r="M487" s="44"/>
      <c r="N487" s="43"/>
      <c r="O487" s="43"/>
      <c r="P487" s="43"/>
      <c r="Q487" s="43"/>
      <c r="R487" s="43"/>
      <c r="S487" s="43"/>
      <c r="T487" s="43"/>
      <c r="U487" s="43"/>
      <c r="V487" s="43"/>
      <c r="W487" s="43"/>
      <c r="X487" s="43"/>
      <c r="Y487" s="43"/>
      <c r="Z487" s="43"/>
      <c r="AA487" s="43"/>
      <c r="AB487" s="43"/>
      <c r="AC487" s="43"/>
      <c r="AD487" s="43"/>
      <c r="AE487" s="43"/>
      <c r="AF487" s="43"/>
    </row>
    <row r="488" spans="1:32" ht="15">
      <c r="A488" s="43"/>
      <c r="B488" s="43"/>
      <c r="C488" s="43"/>
      <c r="D488" s="43"/>
      <c r="E488" s="43"/>
      <c r="F488" s="43"/>
      <c r="G488" s="203"/>
      <c r="H488" s="203"/>
      <c r="I488" s="43"/>
      <c r="J488" s="43"/>
      <c r="K488" s="43"/>
      <c r="L488" s="43"/>
      <c r="M488" s="44"/>
      <c r="N488" s="43"/>
      <c r="O488" s="43"/>
      <c r="P488" s="43"/>
      <c r="Q488" s="43"/>
      <c r="R488" s="43"/>
      <c r="S488" s="43"/>
      <c r="T488" s="43"/>
      <c r="U488" s="43"/>
      <c r="V488" s="43"/>
      <c r="W488" s="43"/>
      <c r="X488" s="43"/>
      <c r="Y488" s="43"/>
      <c r="Z488" s="43"/>
      <c r="AA488" s="43"/>
      <c r="AB488" s="43"/>
      <c r="AC488" s="43"/>
      <c r="AD488" s="43"/>
      <c r="AE488" s="43"/>
      <c r="AF488" s="43"/>
    </row>
    <row r="489" spans="1:32" ht="15">
      <c r="A489" s="43"/>
      <c r="B489" s="43"/>
      <c r="C489" s="43"/>
      <c r="D489" s="43"/>
      <c r="E489" s="43"/>
      <c r="F489" s="43"/>
      <c r="G489" s="203"/>
      <c r="H489" s="203"/>
      <c r="I489" s="43"/>
      <c r="J489" s="43"/>
      <c r="K489" s="43"/>
      <c r="L489" s="43"/>
      <c r="M489" s="44"/>
      <c r="N489" s="43"/>
      <c r="O489" s="43"/>
      <c r="P489" s="43"/>
      <c r="Q489" s="43"/>
      <c r="R489" s="43"/>
      <c r="S489" s="43"/>
      <c r="T489" s="43"/>
      <c r="U489" s="43"/>
      <c r="V489" s="43"/>
      <c r="W489" s="43"/>
      <c r="X489" s="43"/>
      <c r="Y489" s="43"/>
      <c r="Z489" s="43"/>
      <c r="AA489" s="43"/>
      <c r="AB489" s="43"/>
      <c r="AC489" s="43"/>
      <c r="AD489" s="43"/>
      <c r="AE489" s="43"/>
      <c r="AF489" s="43"/>
    </row>
    <row r="490" spans="1:32" ht="15">
      <c r="A490" s="43"/>
      <c r="B490" s="43"/>
      <c r="C490" s="43"/>
      <c r="D490" s="43"/>
      <c r="E490" s="43"/>
      <c r="F490" s="43"/>
      <c r="G490" s="203"/>
      <c r="H490" s="203"/>
      <c r="I490" s="43"/>
      <c r="J490" s="43"/>
      <c r="K490" s="43"/>
      <c r="L490" s="43"/>
      <c r="M490" s="44"/>
      <c r="N490" s="43"/>
      <c r="O490" s="43"/>
      <c r="P490" s="43"/>
      <c r="Q490" s="43"/>
      <c r="R490" s="43"/>
      <c r="S490" s="43"/>
      <c r="T490" s="43"/>
      <c r="U490" s="43"/>
      <c r="V490" s="43"/>
      <c r="W490" s="43"/>
      <c r="X490" s="43"/>
      <c r="Y490" s="43"/>
      <c r="Z490" s="43"/>
      <c r="AA490" s="43"/>
      <c r="AB490" s="43"/>
      <c r="AC490" s="43"/>
      <c r="AD490" s="43"/>
      <c r="AE490" s="43"/>
      <c r="AF490" s="43"/>
    </row>
    <row r="491" spans="1:32" ht="15">
      <c r="A491" s="43"/>
      <c r="B491" s="43"/>
      <c r="C491" s="43"/>
      <c r="D491" s="43"/>
      <c r="E491" s="43"/>
      <c r="F491" s="43"/>
      <c r="G491" s="203"/>
      <c r="H491" s="203"/>
      <c r="I491" s="43"/>
      <c r="J491" s="43"/>
      <c r="K491" s="43"/>
      <c r="L491" s="43"/>
      <c r="M491" s="44"/>
      <c r="N491" s="43"/>
      <c r="O491" s="43"/>
      <c r="P491" s="43"/>
      <c r="Q491" s="43"/>
      <c r="R491" s="43"/>
      <c r="S491" s="43"/>
      <c r="T491" s="43"/>
      <c r="U491" s="43"/>
      <c r="V491" s="43"/>
      <c r="W491" s="43"/>
      <c r="X491" s="43"/>
      <c r="Y491" s="43"/>
      <c r="Z491" s="43"/>
      <c r="AA491" s="43"/>
      <c r="AB491" s="43"/>
      <c r="AC491" s="43"/>
      <c r="AD491" s="43"/>
      <c r="AE491" s="43"/>
      <c r="AF491" s="43"/>
    </row>
    <row r="492" spans="1:32" ht="15">
      <c r="A492" s="43"/>
      <c r="B492" s="43"/>
      <c r="C492" s="43"/>
      <c r="D492" s="43"/>
      <c r="E492" s="43"/>
      <c r="F492" s="43"/>
      <c r="G492" s="203"/>
      <c r="H492" s="203"/>
      <c r="I492" s="43"/>
      <c r="J492" s="43"/>
      <c r="K492" s="43"/>
      <c r="L492" s="43"/>
      <c r="M492" s="44"/>
      <c r="N492" s="43"/>
      <c r="O492" s="43"/>
      <c r="P492" s="43"/>
      <c r="Q492" s="43"/>
      <c r="R492" s="43"/>
      <c r="S492" s="43"/>
      <c r="T492" s="43"/>
      <c r="U492" s="43"/>
      <c r="V492" s="43"/>
      <c r="W492" s="43"/>
      <c r="X492" s="43"/>
      <c r="Y492" s="43"/>
      <c r="Z492" s="43"/>
      <c r="AA492" s="43"/>
      <c r="AB492" s="43"/>
      <c r="AC492" s="43"/>
      <c r="AD492" s="43"/>
      <c r="AE492" s="43"/>
      <c r="AF492" s="43"/>
    </row>
    <row r="493" spans="1:32" ht="15">
      <c r="A493" s="43"/>
      <c r="B493" s="43"/>
      <c r="C493" s="43"/>
      <c r="D493" s="43"/>
      <c r="E493" s="43"/>
      <c r="F493" s="43"/>
      <c r="G493" s="203"/>
      <c r="H493" s="203"/>
      <c r="I493" s="43"/>
      <c r="J493" s="43"/>
      <c r="K493" s="43"/>
      <c r="L493" s="43"/>
      <c r="M493" s="44"/>
      <c r="N493" s="43"/>
      <c r="O493" s="43"/>
      <c r="P493" s="43"/>
      <c r="Q493" s="43"/>
      <c r="R493" s="43"/>
      <c r="S493" s="43"/>
      <c r="T493" s="43"/>
      <c r="U493" s="43"/>
      <c r="V493" s="43"/>
      <c r="W493" s="43"/>
      <c r="X493" s="43"/>
      <c r="Y493" s="43"/>
      <c r="Z493" s="43"/>
      <c r="AA493" s="43"/>
      <c r="AB493" s="43"/>
      <c r="AC493" s="43"/>
      <c r="AD493" s="43"/>
      <c r="AE493" s="43"/>
      <c r="AF493" s="43"/>
    </row>
    <row r="494" spans="1:32" ht="15">
      <c r="A494" s="43"/>
      <c r="B494" s="43"/>
      <c r="C494" s="43"/>
      <c r="D494" s="43"/>
      <c r="E494" s="43"/>
      <c r="F494" s="43"/>
      <c r="G494" s="203"/>
      <c r="H494" s="203"/>
      <c r="I494" s="43"/>
      <c r="J494" s="43"/>
      <c r="K494" s="43"/>
      <c r="L494" s="43"/>
      <c r="M494" s="44"/>
      <c r="N494" s="43"/>
      <c r="O494" s="43"/>
      <c r="P494" s="43"/>
      <c r="Q494" s="43"/>
      <c r="R494" s="43"/>
      <c r="S494" s="43"/>
      <c r="T494" s="43"/>
      <c r="U494" s="43"/>
      <c r="V494" s="43"/>
      <c r="W494" s="43"/>
      <c r="X494" s="43"/>
      <c r="Y494" s="43"/>
      <c r="Z494" s="43"/>
      <c r="AA494" s="43"/>
      <c r="AB494" s="43"/>
      <c r="AC494" s="43"/>
      <c r="AD494" s="43"/>
      <c r="AE494" s="43"/>
      <c r="AF494" s="43"/>
    </row>
    <row r="495" spans="1:32" ht="15">
      <c r="A495" s="43"/>
      <c r="B495" s="43"/>
      <c r="C495" s="43"/>
      <c r="D495" s="43"/>
      <c r="E495" s="43"/>
      <c r="F495" s="43"/>
      <c r="G495" s="203"/>
      <c r="H495" s="203"/>
      <c r="I495" s="43"/>
      <c r="J495" s="43"/>
      <c r="K495" s="43"/>
      <c r="L495" s="43"/>
      <c r="M495" s="44"/>
      <c r="N495" s="43"/>
      <c r="O495" s="43"/>
      <c r="P495" s="43"/>
      <c r="Q495" s="43"/>
      <c r="R495" s="43"/>
      <c r="S495" s="43"/>
      <c r="T495" s="43"/>
      <c r="U495" s="43"/>
      <c r="V495" s="43"/>
      <c r="W495" s="43"/>
      <c r="X495" s="43"/>
      <c r="Y495" s="43"/>
      <c r="Z495" s="43"/>
      <c r="AA495" s="43"/>
      <c r="AB495" s="43"/>
      <c r="AC495" s="43"/>
      <c r="AD495" s="43"/>
      <c r="AE495" s="43"/>
      <c r="AF495" s="43"/>
    </row>
    <row r="496" spans="1:32" ht="15">
      <c r="A496" s="43"/>
      <c r="B496" s="43"/>
      <c r="C496" s="43"/>
      <c r="D496" s="43"/>
      <c r="E496" s="43"/>
      <c r="F496" s="43"/>
      <c r="G496" s="203"/>
      <c r="H496" s="203"/>
      <c r="I496" s="43"/>
      <c r="J496" s="43"/>
      <c r="K496" s="43"/>
      <c r="L496" s="43"/>
      <c r="M496" s="44"/>
      <c r="N496" s="43"/>
      <c r="O496" s="43"/>
      <c r="P496" s="43"/>
      <c r="Q496" s="43"/>
      <c r="R496" s="43"/>
      <c r="S496" s="43"/>
      <c r="T496" s="43"/>
      <c r="U496" s="43"/>
      <c r="V496" s="43"/>
      <c r="W496" s="43"/>
      <c r="X496" s="43"/>
      <c r="Y496" s="43"/>
      <c r="Z496" s="43"/>
      <c r="AA496" s="43"/>
      <c r="AB496" s="43"/>
      <c r="AC496" s="43"/>
      <c r="AD496" s="43"/>
      <c r="AE496" s="43"/>
      <c r="AF496" s="43"/>
    </row>
    <row r="497" spans="1:32" ht="15">
      <c r="A497" s="43"/>
      <c r="B497" s="43"/>
      <c r="C497" s="43"/>
      <c r="D497" s="43"/>
      <c r="E497" s="43"/>
      <c r="F497" s="43"/>
      <c r="G497" s="203"/>
      <c r="H497" s="203"/>
      <c r="I497" s="43"/>
      <c r="J497" s="43"/>
      <c r="K497" s="43"/>
      <c r="L497" s="43"/>
      <c r="M497" s="44"/>
      <c r="N497" s="43"/>
      <c r="O497" s="43"/>
      <c r="P497" s="43"/>
      <c r="Q497" s="43"/>
      <c r="R497" s="43"/>
      <c r="S497" s="43"/>
      <c r="T497" s="43"/>
      <c r="U497" s="43"/>
      <c r="V497" s="43"/>
      <c r="W497" s="43"/>
      <c r="X497" s="43"/>
      <c r="Y497" s="43"/>
      <c r="Z497" s="43"/>
      <c r="AA497" s="43"/>
      <c r="AB497" s="43"/>
      <c r="AC497" s="43"/>
      <c r="AD497" s="43"/>
      <c r="AE497" s="43"/>
      <c r="AF497" s="43"/>
    </row>
    <row r="498" spans="1:32" ht="15">
      <c r="A498" s="43"/>
      <c r="B498" s="43"/>
      <c r="C498" s="43"/>
      <c r="D498" s="43"/>
      <c r="E498" s="43"/>
      <c r="F498" s="43"/>
      <c r="G498" s="203"/>
      <c r="H498" s="203"/>
      <c r="I498" s="43"/>
      <c r="J498" s="43"/>
      <c r="K498" s="43"/>
      <c r="L498" s="43"/>
      <c r="M498" s="44"/>
      <c r="N498" s="43"/>
      <c r="O498" s="43"/>
      <c r="P498" s="43"/>
      <c r="Q498" s="43"/>
      <c r="R498" s="43"/>
      <c r="S498" s="43"/>
      <c r="T498" s="43"/>
      <c r="U498" s="43"/>
      <c r="V498" s="43"/>
      <c r="W498" s="43"/>
      <c r="X498" s="43"/>
      <c r="Y498" s="43"/>
      <c r="Z498" s="43"/>
      <c r="AA498" s="43"/>
      <c r="AB498" s="43"/>
      <c r="AC498" s="43"/>
      <c r="AD498" s="43"/>
      <c r="AE498" s="43"/>
      <c r="AF498" s="43"/>
    </row>
    <row r="499" spans="1:32" ht="15">
      <c r="A499" s="43"/>
      <c r="B499" s="43"/>
      <c r="C499" s="43"/>
      <c r="D499" s="43"/>
      <c r="E499" s="43"/>
      <c r="F499" s="43"/>
      <c r="G499" s="203"/>
      <c r="H499" s="203"/>
      <c r="I499" s="43"/>
      <c r="J499" s="43"/>
      <c r="K499" s="43"/>
      <c r="L499" s="43"/>
      <c r="M499" s="44"/>
      <c r="N499" s="43"/>
      <c r="O499" s="43"/>
      <c r="P499" s="43"/>
      <c r="Q499" s="43"/>
      <c r="R499" s="43"/>
      <c r="S499" s="43"/>
      <c r="T499" s="43"/>
      <c r="U499" s="43"/>
      <c r="V499" s="43"/>
      <c r="W499" s="43"/>
      <c r="X499" s="43"/>
      <c r="Y499" s="43"/>
      <c r="Z499" s="43"/>
      <c r="AA499" s="43"/>
      <c r="AB499" s="43"/>
      <c r="AC499" s="43"/>
      <c r="AD499" s="43"/>
      <c r="AE499" s="43"/>
      <c r="AF499" s="43"/>
    </row>
    <row r="500" spans="1:32" ht="15">
      <c r="A500" s="43"/>
      <c r="B500" s="43"/>
      <c r="C500" s="43"/>
      <c r="D500" s="43"/>
      <c r="E500" s="43"/>
      <c r="F500" s="43"/>
      <c r="G500" s="203"/>
      <c r="H500" s="203"/>
      <c r="I500" s="43"/>
      <c r="J500" s="43"/>
      <c r="K500" s="43"/>
      <c r="L500" s="43"/>
      <c r="M500" s="44"/>
      <c r="N500" s="43"/>
      <c r="O500" s="43"/>
      <c r="P500" s="43"/>
      <c r="Q500" s="43"/>
      <c r="R500" s="43"/>
      <c r="S500" s="43"/>
      <c r="T500" s="43"/>
      <c r="U500" s="43"/>
      <c r="V500" s="43"/>
      <c r="W500" s="43"/>
      <c r="X500" s="43"/>
      <c r="Y500" s="43"/>
      <c r="Z500" s="43"/>
      <c r="AA500" s="43"/>
      <c r="AB500" s="43"/>
      <c r="AC500" s="43"/>
      <c r="AD500" s="43"/>
      <c r="AE500" s="43"/>
      <c r="AF500" s="43"/>
    </row>
    <row r="501" spans="1:32" ht="15">
      <c r="A501" s="43"/>
      <c r="B501" s="43"/>
      <c r="C501" s="43"/>
      <c r="D501" s="43"/>
      <c r="E501" s="43"/>
      <c r="F501" s="43"/>
      <c r="G501" s="203"/>
      <c r="H501" s="203"/>
      <c r="I501" s="43"/>
      <c r="J501" s="43"/>
      <c r="K501" s="43"/>
      <c r="L501" s="43"/>
      <c r="M501" s="44"/>
      <c r="N501" s="43"/>
      <c r="O501" s="43"/>
      <c r="P501" s="43"/>
      <c r="Q501" s="43"/>
      <c r="R501" s="43"/>
      <c r="S501" s="43"/>
      <c r="T501" s="43"/>
      <c r="U501" s="43"/>
      <c r="V501" s="43"/>
      <c r="W501" s="43"/>
      <c r="X501" s="43"/>
      <c r="Y501" s="43"/>
      <c r="Z501" s="43"/>
      <c r="AA501" s="43"/>
      <c r="AB501" s="43"/>
      <c r="AC501" s="43"/>
      <c r="AD501" s="43"/>
      <c r="AE501" s="43"/>
      <c r="AF501" s="43"/>
    </row>
    <row r="502" spans="1:32" ht="15">
      <c r="A502" s="43"/>
      <c r="B502" s="43"/>
      <c r="C502" s="43"/>
      <c r="D502" s="43"/>
      <c r="E502" s="43"/>
      <c r="F502" s="43"/>
      <c r="G502" s="203"/>
      <c r="H502" s="203"/>
      <c r="I502" s="43"/>
      <c r="J502" s="43"/>
      <c r="K502" s="43"/>
      <c r="L502" s="43"/>
      <c r="M502" s="44"/>
      <c r="N502" s="43"/>
      <c r="O502" s="43"/>
      <c r="P502" s="43"/>
      <c r="Q502" s="43"/>
      <c r="R502" s="43"/>
      <c r="S502" s="43"/>
      <c r="T502" s="43"/>
      <c r="U502" s="43"/>
      <c r="V502" s="43"/>
      <c r="W502" s="43"/>
      <c r="X502" s="43"/>
      <c r="Y502" s="43"/>
      <c r="Z502" s="43"/>
      <c r="AA502" s="43"/>
      <c r="AB502" s="43"/>
      <c r="AC502" s="43"/>
      <c r="AD502" s="43"/>
      <c r="AE502" s="43"/>
      <c r="AF502" s="43"/>
    </row>
    <row r="503" spans="1:32" ht="15">
      <c r="A503" s="43"/>
      <c r="B503" s="43"/>
      <c r="C503" s="43"/>
      <c r="D503" s="43"/>
      <c r="E503" s="43"/>
      <c r="F503" s="43"/>
      <c r="G503" s="203"/>
      <c r="H503" s="203"/>
      <c r="I503" s="43"/>
      <c r="J503" s="43"/>
      <c r="K503" s="43"/>
      <c r="L503" s="43"/>
      <c r="M503" s="44"/>
      <c r="N503" s="43"/>
      <c r="O503" s="43"/>
      <c r="P503" s="43"/>
      <c r="Q503" s="43"/>
      <c r="R503" s="43"/>
      <c r="S503" s="43"/>
      <c r="T503" s="43"/>
      <c r="U503" s="43"/>
      <c r="V503" s="43"/>
      <c r="W503" s="43"/>
      <c r="X503" s="43"/>
      <c r="Y503" s="43"/>
      <c r="Z503" s="43"/>
      <c r="AA503" s="43"/>
      <c r="AB503" s="43"/>
      <c r="AC503" s="43"/>
      <c r="AD503" s="43"/>
      <c r="AE503" s="43"/>
      <c r="AF503" s="43"/>
    </row>
    <row r="504" spans="1:32" ht="15">
      <c r="A504" s="43"/>
      <c r="B504" s="43"/>
      <c r="C504" s="43"/>
      <c r="D504" s="43"/>
      <c r="E504" s="43"/>
      <c r="F504" s="43"/>
      <c r="G504" s="203"/>
      <c r="H504" s="203"/>
      <c r="I504" s="43"/>
      <c r="J504" s="43"/>
      <c r="K504" s="43"/>
      <c r="L504" s="43"/>
      <c r="M504" s="44"/>
      <c r="N504" s="43"/>
      <c r="O504" s="43"/>
      <c r="P504" s="43"/>
      <c r="Q504" s="43"/>
      <c r="R504" s="43"/>
      <c r="S504" s="43"/>
      <c r="T504" s="43"/>
      <c r="U504" s="43"/>
      <c r="V504" s="43"/>
      <c r="W504" s="43"/>
      <c r="X504" s="43"/>
      <c r="Y504" s="43"/>
      <c r="Z504" s="43"/>
      <c r="AA504" s="43"/>
      <c r="AB504" s="43"/>
      <c r="AC504" s="43"/>
      <c r="AD504" s="43"/>
      <c r="AE504" s="43"/>
      <c r="AF504" s="43"/>
    </row>
    <row r="505" spans="1:32" ht="15">
      <c r="A505" s="43"/>
      <c r="B505" s="43"/>
      <c r="C505" s="43"/>
      <c r="D505" s="43"/>
      <c r="E505" s="43"/>
      <c r="F505" s="43"/>
      <c r="G505" s="203"/>
      <c r="H505" s="203"/>
      <c r="I505" s="43"/>
      <c r="J505" s="43"/>
      <c r="K505" s="43"/>
      <c r="L505" s="43"/>
      <c r="M505" s="44"/>
      <c r="N505" s="43"/>
      <c r="O505" s="43"/>
      <c r="P505" s="43"/>
      <c r="Q505" s="43"/>
      <c r="R505" s="43"/>
      <c r="S505" s="43"/>
      <c r="T505" s="43"/>
      <c r="U505" s="43"/>
      <c r="V505" s="43"/>
      <c r="W505" s="43"/>
      <c r="X505" s="43"/>
      <c r="Y505" s="43"/>
      <c r="Z505" s="43"/>
      <c r="AA505" s="43"/>
      <c r="AB505" s="43"/>
      <c r="AC505" s="43"/>
      <c r="AD505" s="43"/>
      <c r="AE505" s="43"/>
      <c r="AF505" s="43"/>
    </row>
    <row r="506" spans="1:32" ht="15">
      <c r="A506" s="43"/>
      <c r="B506" s="43"/>
      <c r="C506" s="43"/>
      <c r="D506" s="43"/>
      <c r="E506" s="43"/>
      <c r="F506" s="43"/>
      <c r="G506" s="203"/>
      <c r="H506" s="203"/>
      <c r="I506" s="43"/>
      <c r="J506" s="43"/>
      <c r="K506" s="43"/>
      <c r="L506" s="43"/>
      <c r="M506" s="44"/>
      <c r="N506" s="43"/>
      <c r="O506" s="43"/>
      <c r="P506" s="43"/>
      <c r="Q506" s="43"/>
      <c r="R506" s="43"/>
      <c r="S506" s="43"/>
      <c r="T506" s="43"/>
      <c r="U506" s="43"/>
      <c r="V506" s="43"/>
      <c r="W506" s="43"/>
      <c r="X506" s="43"/>
      <c r="Y506" s="43"/>
      <c r="Z506" s="43"/>
      <c r="AA506" s="43"/>
      <c r="AB506" s="43"/>
      <c r="AC506" s="43"/>
      <c r="AD506" s="43"/>
      <c r="AE506" s="43"/>
      <c r="AF506" s="43"/>
    </row>
    <row r="507" spans="1:32" ht="15">
      <c r="A507" s="43"/>
      <c r="B507" s="43"/>
      <c r="C507" s="43"/>
      <c r="D507" s="43"/>
      <c r="E507" s="43"/>
      <c r="F507" s="43"/>
      <c r="G507" s="203"/>
      <c r="H507" s="203"/>
      <c r="I507" s="43"/>
      <c r="J507" s="43"/>
      <c r="K507" s="43"/>
      <c r="L507" s="43"/>
      <c r="M507" s="44"/>
      <c r="N507" s="43"/>
      <c r="O507" s="43"/>
      <c r="P507" s="43"/>
      <c r="Q507" s="43"/>
      <c r="R507" s="43"/>
      <c r="S507" s="43"/>
      <c r="T507" s="43"/>
      <c r="U507" s="43"/>
      <c r="V507" s="43"/>
      <c r="W507" s="43"/>
      <c r="X507" s="43"/>
      <c r="Y507" s="43"/>
      <c r="Z507" s="43"/>
      <c r="AA507" s="43"/>
      <c r="AB507" s="43"/>
      <c r="AC507" s="43"/>
      <c r="AD507" s="43"/>
      <c r="AE507" s="43"/>
      <c r="AF507" s="43"/>
    </row>
    <row r="508" spans="1:32" ht="15">
      <c r="A508" s="43"/>
      <c r="B508" s="43"/>
      <c r="C508" s="43"/>
      <c r="D508" s="43"/>
      <c r="E508" s="43"/>
      <c r="F508" s="43"/>
      <c r="G508" s="203"/>
      <c r="H508" s="203"/>
      <c r="I508" s="43"/>
      <c r="J508" s="43"/>
      <c r="K508" s="43"/>
      <c r="L508" s="43"/>
      <c r="M508" s="44"/>
      <c r="N508" s="43"/>
      <c r="O508" s="43"/>
      <c r="P508" s="43"/>
      <c r="Q508" s="43"/>
      <c r="R508" s="43"/>
      <c r="S508" s="43"/>
      <c r="T508" s="43"/>
      <c r="U508" s="43"/>
      <c r="V508" s="43"/>
      <c r="W508" s="43"/>
      <c r="X508" s="43"/>
      <c r="Y508" s="43"/>
      <c r="Z508" s="43"/>
      <c r="AA508" s="43"/>
      <c r="AB508" s="43"/>
      <c r="AC508" s="43"/>
      <c r="AD508" s="43"/>
      <c r="AE508" s="43"/>
      <c r="AF508" s="43"/>
    </row>
    <row r="509" spans="1:32" ht="15">
      <c r="A509" s="43"/>
      <c r="B509" s="43"/>
      <c r="C509" s="43"/>
      <c r="D509" s="43"/>
      <c r="E509" s="43"/>
      <c r="F509" s="43"/>
      <c r="G509" s="203"/>
      <c r="H509" s="203"/>
      <c r="I509" s="43"/>
      <c r="J509" s="43"/>
      <c r="K509" s="43"/>
      <c r="L509" s="43"/>
      <c r="M509" s="44"/>
      <c r="N509" s="43"/>
      <c r="O509" s="43"/>
      <c r="P509" s="43"/>
      <c r="Q509" s="43"/>
      <c r="R509" s="43"/>
      <c r="S509" s="43"/>
      <c r="T509" s="43"/>
      <c r="U509" s="43"/>
      <c r="V509" s="43"/>
      <c r="W509" s="43"/>
      <c r="X509" s="43"/>
      <c r="Y509" s="43"/>
      <c r="Z509" s="43"/>
      <c r="AA509" s="43"/>
      <c r="AB509" s="43"/>
      <c r="AC509" s="43"/>
      <c r="AD509" s="43"/>
      <c r="AE509" s="43"/>
      <c r="AF509" s="43"/>
    </row>
    <row r="510" spans="1:32" ht="15">
      <c r="A510" s="43"/>
      <c r="B510" s="43"/>
      <c r="C510" s="43"/>
      <c r="D510" s="43"/>
      <c r="E510" s="43"/>
      <c r="F510" s="43"/>
      <c r="G510" s="203"/>
      <c r="H510" s="203"/>
      <c r="I510" s="43"/>
      <c r="J510" s="43"/>
      <c r="K510" s="43"/>
      <c r="L510" s="43"/>
      <c r="M510" s="44"/>
      <c r="N510" s="43"/>
      <c r="O510" s="43"/>
      <c r="P510" s="43"/>
      <c r="Q510" s="43"/>
      <c r="R510" s="43"/>
      <c r="S510" s="43"/>
      <c r="T510" s="43"/>
      <c r="U510" s="43"/>
      <c r="V510" s="43"/>
      <c r="W510" s="43"/>
      <c r="X510" s="43"/>
      <c r="Y510" s="43"/>
      <c r="Z510" s="43"/>
      <c r="AA510" s="43"/>
      <c r="AB510" s="43"/>
      <c r="AC510" s="43"/>
      <c r="AD510" s="43"/>
      <c r="AE510" s="43"/>
      <c r="AF510" s="43"/>
    </row>
    <row r="511" spans="1:32" ht="15">
      <c r="A511" s="43"/>
      <c r="B511" s="43"/>
      <c r="C511" s="43"/>
      <c r="D511" s="43"/>
      <c r="E511" s="43"/>
      <c r="F511" s="43"/>
      <c r="G511" s="203"/>
      <c r="H511" s="203"/>
      <c r="I511" s="43"/>
      <c r="J511" s="43"/>
      <c r="K511" s="43"/>
      <c r="L511" s="43"/>
      <c r="M511" s="44"/>
      <c r="N511" s="43"/>
      <c r="O511" s="43"/>
      <c r="P511" s="43"/>
      <c r="Q511" s="43"/>
      <c r="R511" s="43"/>
      <c r="S511" s="43"/>
      <c r="T511" s="43"/>
      <c r="U511" s="43"/>
      <c r="V511" s="43"/>
      <c r="W511" s="43"/>
      <c r="X511" s="43"/>
      <c r="Y511" s="43"/>
      <c r="Z511" s="43"/>
      <c r="AA511" s="43"/>
      <c r="AB511" s="43"/>
      <c r="AC511" s="43"/>
      <c r="AD511" s="43"/>
      <c r="AE511" s="43"/>
      <c r="AF511" s="43"/>
    </row>
    <row r="512" spans="1:32" ht="15">
      <c r="A512" s="43"/>
      <c r="B512" s="43"/>
      <c r="C512" s="43"/>
      <c r="D512" s="43"/>
      <c r="E512" s="43"/>
      <c r="F512" s="43"/>
      <c r="G512" s="203"/>
      <c r="H512" s="203"/>
      <c r="I512" s="43"/>
      <c r="J512" s="43"/>
      <c r="K512" s="43"/>
      <c r="L512" s="43"/>
      <c r="M512" s="44"/>
      <c r="N512" s="43"/>
      <c r="O512" s="43"/>
      <c r="P512" s="43"/>
      <c r="Q512" s="43"/>
      <c r="R512" s="43"/>
      <c r="S512" s="43"/>
      <c r="T512" s="43"/>
      <c r="U512" s="43"/>
      <c r="V512" s="43"/>
      <c r="W512" s="43"/>
      <c r="X512" s="43"/>
      <c r="Y512" s="43"/>
      <c r="Z512" s="43"/>
      <c r="AA512" s="43"/>
      <c r="AB512" s="43"/>
      <c r="AC512" s="43"/>
      <c r="AD512" s="43"/>
      <c r="AE512" s="43"/>
      <c r="AF512" s="43"/>
    </row>
    <row r="513" spans="1:32" ht="15">
      <c r="A513" s="43"/>
      <c r="B513" s="43"/>
      <c r="C513" s="43"/>
      <c r="D513" s="43"/>
      <c r="E513" s="43"/>
      <c r="F513" s="43"/>
      <c r="G513" s="203"/>
      <c r="H513" s="203"/>
      <c r="I513" s="43"/>
      <c r="J513" s="43"/>
      <c r="K513" s="43"/>
      <c r="L513" s="43"/>
      <c r="M513" s="44"/>
      <c r="N513" s="43"/>
      <c r="O513" s="43"/>
      <c r="P513" s="43"/>
      <c r="Q513" s="43"/>
      <c r="R513" s="43"/>
      <c r="S513" s="43"/>
      <c r="T513" s="43"/>
      <c r="U513" s="43"/>
      <c r="V513" s="43"/>
      <c r="W513" s="43"/>
      <c r="X513" s="43"/>
      <c r="Y513" s="43"/>
      <c r="Z513" s="43"/>
      <c r="AA513" s="43"/>
      <c r="AB513" s="43"/>
      <c r="AC513" s="43"/>
      <c r="AD513" s="43"/>
      <c r="AE513" s="43"/>
      <c r="AF513" s="43"/>
    </row>
    <row r="514" spans="1:32" ht="15">
      <c r="A514" s="43"/>
      <c r="B514" s="43"/>
      <c r="C514" s="43"/>
      <c r="D514" s="43"/>
      <c r="E514" s="43"/>
      <c r="F514" s="43"/>
      <c r="G514" s="203"/>
      <c r="H514" s="203"/>
      <c r="I514" s="43"/>
      <c r="J514" s="43"/>
      <c r="K514" s="43"/>
      <c r="L514" s="43"/>
      <c r="M514" s="44"/>
      <c r="N514" s="43"/>
      <c r="O514" s="43"/>
      <c r="P514" s="43"/>
      <c r="Q514" s="43"/>
      <c r="R514" s="43"/>
      <c r="S514" s="43"/>
      <c r="T514" s="43"/>
      <c r="U514" s="43"/>
      <c r="V514" s="43"/>
      <c r="W514" s="43"/>
      <c r="X514" s="43"/>
      <c r="Y514" s="43"/>
      <c r="Z514" s="43"/>
      <c r="AA514" s="43"/>
      <c r="AB514" s="43"/>
      <c r="AC514" s="43"/>
      <c r="AD514" s="43"/>
      <c r="AE514" s="43"/>
      <c r="AF514" s="43"/>
    </row>
    <row r="515" spans="1:32" ht="15">
      <c r="A515" s="43"/>
      <c r="B515" s="43"/>
      <c r="C515" s="43"/>
      <c r="D515" s="43"/>
      <c r="E515" s="43"/>
      <c r="F515" s="43"/>
      <c r="G515" s="203"/>
      <c r="H515" s="203"/>
      <c r="I515" s="43"/>
      <c r="J515" s="43"/>
      <c r="K515" s="43"/>
      <c r="L515" s="43"/>
      <c r="M515" s="44"/>
      <c r="N515" s="43"/>
      <c r="O515" s="43"/>
      <c r="P515" s="43"/>
      <c r="Q515" s="43"/>
      <c r="R515" s="43"/>
      <c r="S515" s="43"/>
      <c r="T515" s="43"/>
      <c r="U515" s="43"/>
      <c r="V515" s="43"/>
      <c r="W515" s="43"/>
      <c r="X515" s="43"/>
      <c r="Y515" s="43"/>
      <c r="Z515" s="43"/>
      <c r="AA515" s="43"/>
      <c r="AB515" s="43"/>
      <c r="AC515" s="43"/>
      <c r="AD515" s="43"/>
      <c r="AE515" s="43"/>
      <c r="AF515" s="43"/>
    </row>
    <row r="516" spans="1:32" ht="15">
      <c r="A516" s="43"/>
      <c r="B516" s="43"/>
      <c r="C516" s="43"/>
      <c r="D516" s="43"/>
      <c r="E516" s="43"/>
      <c r="F516" s="43"/>
      <c r="G516" s="203"/>
      <c r="H516" s="203"/>
      <c r="I516" s="43"/>
      <c r="J516" s="43"/>
      <c r="K516" s="43"/>
      <c r="L516" s="43"/>
      <c r="M516" s="44"/>
      <c r="N516" s="43"/>
      <c r="O516" s="43"/>
      <c r="P516" s="43"/>
      <c r="Q516" s="43"/>
      <c r="R516" s="43"/>
      <c r="S516" s="43"/>
      <c r="T516" s="43"/>
      <c r="U516" s="43"/>
      <c r="V516" s="43"/>
      <c r="W516" s="43"/>
      <c r="X516" s="43"/>
      <c r="Y516" s="43"/>
      <c r="Z516" s="43"/>
      <c r="AA516" s="43"/>
      <c r="AB516" s="43"/>
      <c r="AC516" s="43"/>
      <c r="AD516" s="43"/>
      <c r="AE516" s="43"/>
      <c r="AF516" s="43"/>
    </row>
    <row r="517" spans="1:32" ht="15">
      <c r="A517" s="43"/>
      <c r="B517" s="43"/>
      <c r="C517" s="43"/>
      <c r="D517" s="43"/>
      <c r="E517" s="43"/>
      <c r="F517" s="43"/>
      <c r="G517" s="203"/>
      <c r="H517" s="203"/>
      <c r="I517" s="43"/>
      <c r="J517" s="43"/>
      <c r="K517" s="43"/>
      <c r="L517" s="43"/>
      <c r="M517" s="44"/>
      <c r="N517" s="43"/>
      <c r="O517" s="43"/>
      <c r="P517" s="43"/>
      <c r="Q517" s="43"/>
      <c r="R517" s="43"/>
      <c r="S517" s="43"/>
      <c r="T517" s="43"/>
      <c r="U517" s="43"/>
      <c r="V517" s="43"/>
      <c r="W517" s="43"/>
      <c r="X517" s="43"/>
      <c r="Y517" s="43"/>
      <c r="Z517" s="43"/>
      <c r="AA517" s="43"/>
      <c r="AB517" s="43"/>
      <c r="AC517" s="43"/>
      <c r="AD517" s="43"/>
      <c r="AE517" s="43"/>
      <c r="AF517" s="43"/>
    </row>
    <row r="518" spans="1:32" ht="15">
      <c r="A518" s="43"/>
      <c r="B518" s="43"/>
      <c r="C518" s="43"/>
      <c r="D518" s="43"/>
      <c r="E518" s="43"/>
      <c r="F518" s="43"/>
      <c r="G518" s="203"/>
      <c r="H518" s="203"/>
      <c r="I518" s="43"/>
      <c r="J518" s="43"/>
      <c r="K518" s="43"/>
      <c r="L518" s="43"/>
      <c r="M518" s="44"/>
      <c r="N518" s="43"/>
      <c r="O518" s="43"/>
      <c r="P518" s="43"/>
      <c r="Q518" s="43"/>
      <c r="R518" s="43"/>
      <c r="S518" s="43"/>
      <c r="T518" s="43"/>
      <c r="U518" s="43"/>
      <c r="V518" s="43"/>
      <c r="W518" s="43"/>
      <c r="X518" s="43"/>
      <c r="Y518" s="43"/>
      <c r="Z518" s="43"/>
      <c r="AA518" s="43"/>
      <c r="AB518" s="43"/>
      <c r="AC518" s="43"/>
      <c r="AD518" s="43"/>
      <c r="AE518" s="43"/>
      <c r="AF518" s="43"/>
    </row>
    <row r="519" spans="1:32" ht="15">
      <c r="A519" s="43"/>
      <c r="B519" s="43"/>
      <c r="C519" s="43"/>
      <c r="D519" s="43"/>
      <c r="E519" s="43"/>
      <c r="F519" s="43"/>
      <c r="G519" s="203"/>
      <c r="H519" s="203"/>
      <c r="I519" s="43"/>
      <c r="J519" s="43"/>
      <c r="K519" s="43"/>
      <c r="L519" s="43"/>
      <c r="M519" s="44"/>
      <c r="N519" s="43"/>
      <c r="O519" s="43"/>
      <c r="P519" s="43"/>
      <c r="Q519" s="43"/>
      <c r="R519" s="43"/>
      <c r="S519" s="43"/>
      <c r="T519" s="43"/>
      <c r="U519" s="43"/>
      <c r="V519" s="43"/>
      <c r="W519" s="43"/>
      <c r="X519" s="43"/>
      <c r="Y519" s="43"/>
      <c r="Z519" s="43"/>
      <c r="AA519" s="43"/>
      <c r="AB519" s="43"/>
      <c r="AC519" s="43"/>
      <c r="AD519" s="43"/>
      <c r="AE519" s="43"/>
      <c r="AF519" s="43"/>
    </row>
    <row r="520" spans="1:32" ht="15">
      <c r="A520" s="43"/>
      <c r="B520" s="43"/>
      <c r="C520" s="43"/>
      <c r="D520" s="43"/>
      <c r="E520" s="43"/>
      <c r="F520" s="43"/>
      <c r="G520" s="203"/>
      <c r="H520" s="203"/>
      <c r="I520" s="43"/>
      <c r="J520" s="43"/>
      <c r="K520" s="43"/>
      <c r="L520" s="43"/>
      <c r="M520" s="44"/>
      <c r="N520" s="43"/>
      <c r="O520" s="43"/>
      <c r="P520" s="43"/>
      <c r="Q520" s="43"/>
      <c r="R520" s="43"/>
      <c r="S520" s="43"/>
      <c r="T520" s="43"/>
      <c r="U520" s="43"/>
      <c r="V520" s="43"/>
      <c r="W520" s="43"/>
      <c r="X520" s="43"/>
      <c r="Y520" s="43"/>
      <c r="Z520" s="43"/>
      <c r="AA520" s="43"/>
      <c r="AB520" s="43"/>
      <c r="AC520" s="43"/>
      <c r="AD520" s="43"/>
      <c r="AE520" s="43"/>
      <c r="AF520" s="43"/>
    </row>
    <row r="521" spans="1:32" ht="15">
      <c r="A521" s="43"/>
      <c r="B521" s="43"/>
      <c r="C521" s="43"/>
      <c r="D521" s="43"/>
      <c r="E521" s="43"/>
      <c r="F521" s="43"/>
      <c r="G521" s="203"/>
      <c r="H521" s="203"/>
      <c r="I521" s="43"/>
      <c r="J521" s="43"/>
      <c r="K521" s="43"/>
      <c r="L521" s="43"/>
      <c r="M521" s="44"/>
      <c r="N521" s="43"/>
      <c r="O521" s="43"/>
      <c r="P521" s="43"/>
      <c r="Q521" s="43"/>
      <c r="R521" s="43"/>
      <c r="S521" s="43"/>
      <c r="T521" s="43"/>
      <c r="U521" s="43"/>
      <c r="V521" s="43"/>
      <c r="W521" s="43"/>
      <c r="X521" s="43"/>
      <c r="Y521" s="43"/>
      <c r="Z521" s="43"/>
      <c r="AA521" s="43"/>
      <c r="AB521" s="43"/>
      <c r="AC521" s="43"/>
      <c r="AD521" s="43"/>
      <c r="AE521" s="43"/>
      <c r="AF521" s="43"/>
    </row>
    <row r="522" spans="1:32" ht="15">
      <c r="A522" s="43"/>
      <c r="B522" s="43"/>
      <c r="C522" s="43"/>
      <c r="D522" s="43"/>
      <c r="E522" s="43"/>
      <c r="F522" s="43"/>
      <c r="G522" s="203"/>
      <c r="H522" s="203"/>
      <c r="I522" s="43"/>
      <c r="J522" s="43"/>
      <c r="K522" s="43"/>
      <c r="L522" s="43"/>
      <c r="M522" s="44"/>
      <c r="N522" s="43"/>
      <c r="O522" s="43"/>
      <c r="P522" s="43"/>
      <c r="Q522" s="43"/>
      <c r="R522" s="43"/>
      <c r="S522" s="43"/>
      <c r="T522" s="43"/>
      <c r="U522" s="43"/>
      <c r="V522" s="43"/>
      <c r="W522" s="43"/>
      <c r="X522" s="43"/>
      <c r="Y522" s="43"/>
      <c r="Z522" s="43"/>
      <c r="AA522" s="43"/>
      <c r="AB522" s="43"/>
      <c r="AC522" s="43"/>
      <c r="AD522" s="43"/>
      <c r="AE522" s="43"/>
      <c r="AF522" s="43"/>
    </row>
    <row r="523" spans="1:32" ht="15">
      <c r="A523" s="43"/>
      <c r="B523" s="43"/>
      <c r="C523" s="43"/>
      <c r="D523" s="43"/>
      <c r="E523" s="43"/>
      <c r="F523" s="43"/>
      <c r="G523" s="203"/>
      <c r="H523" s="203"/>
      <c r="I523" s="43"/>
      <c r="J523" s="43"/>
      <c r="K523" s="43"/>
      <c r="L523" s="43"/>
      <c r="M523" s="44"/>
      <c r="N523" s="43"/>
      <c r="O523" s="43"/>
      <c r="P523" s="43"/>
      <c r="Q523" s="43"/>
      <c r="R523" s="43"/>
      <c r="S523" s="43"/>
      <c r="T523" s="43"/>
      <c r="U523" s="43"/>
      <c r="V523" s="43"/>
      <c r="W523" s="43"/>
      <c r="X523" s="43"/>
      <c r="Y523" s="43"/>
      <c r="Z523" s="43"/>
      <c r="AA523" s="43"/>
      <c r="AB523" s="43"/>
      <c r="AC523" s="43"/>
      <c r="AD523" s="43"/>
      <c r="AE523" s="43"/>
      <c r="AF523" s="43"/>
    </row>
    <row r="524" spans="1:32" ht="15">
      <c r="A524" s="43"/>
      <c r="B524" s="43"/>
      <c r="C524" s="43"/>
      <c r="D524" s="43"/>
      <c r="E524" s="43"/>
      <c r="F524" s="43"/>
      <c r="G524" s="203"/>
      <c r="H524" s="203"/>
      <c r="I524" s="43"/>
      <c r="J524" s="43"/>
      <c r="K524" s="43"/>
      <c r="L524" s="43"/>
      <c r="M524" s="44"/>
      <c r="N524" s="43"/>
      <c r="O524" s="43"/>
      <c r="P524" s="43"/>
      <c r="Q524" s="43"/>
      <c r="R524" s="43"/>
      <c r="S524" s="43"/>
      <c r="T524" s="43"/>
      <c r="U524" s="43"/>
      <c r="V524" s="43"/>
      <c r="W524" s="43"/>
      <c r="X524" s="43"/>
      <c r="Y524" s="43"/>
      <c r="Z524" s="43"/>
      <c r="AA524" s="43"/>
      <c r="AB524" s="43"/>
      <c r="AC524" s="43"/>
      <c r="AD524" s="43"/>
      <c r="AE524" s="43"/>
      <c r="AF524" s="43"/>
    </row>
    <row r="525" spans="1:32" ht="15">
      <c r="A525" s="43"/>
      <c r="B525" s="43"/>
      <c r="C525" s="43"/>
      <c r="D525" s="43"/>
      <c r="E525" s="43"/>
      <c r="F525" s="43"/>
      <c r="G525" s="203"/>
      <c r="H525" s="203"/>
      <c r="I525" s="43"/>
      <c r="J525" s="43"/>
      <c r="K525" s="43"/>
      <c r="L525" s="43"/>
      <c r="M525" s="44"/>
      <c r="N525" s="43"/>
      <c r="O525" s="43"/>
      <c r="P525" s="43"/>
      <c r="Q525" s="43"/>
      <c r="R525" s="43"/>
      <c r="S525" s="43"/>
      <c r="T525" s="43"/>
      <c r="U525" s="43"/>
      <c r="V525" s="43"/>
      <c r="W525" s="43"/>
      <c r="X525" s="43"/>
      <c r="Y525" s="43"/>
      <c r="Z525" s="43"/>
      <c r="AA525" s="43"/>
      <c r="AB525" s="43"/>
      <c r="AC525" s="43"/>
      <c r="AD525" s="43"/>
      <c r="AE525" s="43"/>
      <c r="AF525" s="43"/>
    </row>
    <row r="526" spans="1:32" ht="15">
      <c r="A526" s="43"/>
      <c r="B526" s="43"/>
      <c r="C526" s="43"/>
      <c r="D526" s="43"/>
      <c r="E526" s="43"/>
      <c r="F526" s="43"/>
      <c r="G526" s="203"/>
      <c r="H526" s="203"/>
      <c r="I526" s="43"/>
      <c r="J526" s="43"/>
      <c r="K526" s="43"/>
      <c r="L526" s="43"/>
      <c r="M526" s="44"/>
      <c r="N526" s="43"/>
      <c r="O526" s="43"/>
      <c r="P526" s="43"/>
      <c r="Q526" s="43"/>
      <c r="R526" s="43"/>
      <c r="S526" s="43"/>
      <c r="T526" s="43"/>
      <c r="U526" s="43"/>
      <c r="V526" s="43"/>
      <c r="W526" s="43"/>
      <c r="X526" s="43"/>
      <c r="Y526" s="43"/>
      <c r="Z526" s="43"/>
      <c r="AA526" s="43"/>
      <c r="AB526" s="43"/>
      <c r="AC526" s="43"/>
      <c r="AD526" s="43"/>
      <c r="AE526" s="43"/>
      <c r="AF526" s="43"/>
    </row>
    <row r="527" spans="1:32" ht="15">
      <c r="A527" s="43"/>
      <c r="B527" s="43"/>
      <c r="C527" s="43"/>
      <c r="D527" s="43"/>
      <c r="E527" s="43"/>
      <c r="F527" s="43"/>
      <c r="G527" s="203"/>
      <c r="H527" s="203"/>
      <c r="I527" s="43"/>
      <c r="J527" s="43"/>
      <c r="K527" s="43"/>
      <c r="L527" s="43"/>
      <c r="M527" s="44"/>
      <c r="N527" s="43"/>
      <c r="O527" s="43"/>
      <c r="P527" s="43"/>
      <c r="Q527" s="43"/>
      <c r="R527" s="43"/>
      <c r="S527" s="43"/>
      <c r="T527" s="43"/>
      <c r="U527" s="43"/>
      <c r="V527" s="43"/>
      <c r="W527" s="43"/>
      <c r="X527" s="43"/>
      <c r="Y527" s="43"/>
      <c r="Z527" s="43"/>
      <c r="AA527" s="43"/>
      <c r="AB527" s="43"/>
      <c r="AC527" s="43"/>
      <c r="AD527" s="43"/>
      <c r="AE527" s="43"/>
      <c r="AF527" s="43"/>
    </row>
    <row r="528" spans="1:32" ht="15">
      <c r="A528" s="43"/>
      <c r="B528" s="43"/>
      <c r="C528" s="43"/>
      <c r="D528" s="43"/>
      <c r="E528" s="43"/>
      <c r="F528" s="43"/>
      <c r="G528" s="203"/>
      <c r="H528" s="203"/>
      <c r="I528" s="43"/>
      <c r="J528" s="43"/>
      <c r="K528" s="43"/>
      <c r="L528" s="43"/>
      <c r="M528" s="44"/>
      <c r="N528" s="43"/>
      <c r="O528" s="43"/>
      <c r="P528" s="43"/>
      <c r="Q528" s="43"/>
      <c r="R528" s="43"/>
      <c r="S528" s="43"/>
      <c r="T528" s="43"/>
      <c r="U528" s="43"/>
      <c r="V528" s="43"/>
      <c r="W528" s="43"/>
      <c r="X528" s="43"/>
      <c r="Y528" s="43"/>
      <c r="Z528" s="43"/>
      <c r="AA528" s="43"/>
      <c r="AB528" s="43"/>
      <c r="AC528" s="43"/>
      <c r="AD528" s="43"/>
      <c r="AE528" s="43"/>
      <c r="AF528" s="43"/>
    </row>
    <row r="529" spans="1:32" ht="15">
      <c r="A529" s="43"/>
      <c r="B529" s="43"/>
      <c r="C529" s="43"/>
      <c r="D529" s="43"/>
      <c r="E529" s="43"/>
      <c r="F529" s="43"/>
      <c r="G529" s="203"/>
      <c r="H529" s="203"/>
      <c r="I529" s="43"/>
      <c r="J529" s="43"/>
      <c r="K529" s="43"/>
      <c r="L529" s="43"/>
      <c r="M529" s="44"/>
      <c r="N529" s="43"/>
      <c r="O529" s="43"/>
      <c r="P529" s="43"/>
      <c r="Q529" s="43"/>
      <c r="R529" s="43"/>
      <c r="S529" s="43"/>
      <c r="T529" s="43"/>
      <c r="U529" s="43"/>
      <c r="V529" s="43"/>
      <c r="W529" s="43"/>
      <c r="X529" s="43"/>
      <c r="Y529" s="43"/>
      <c r="Z529" s="43"/>
      <c r="AA529" s="43"/>
      <c r="AB529" s="43"/>
      <c r="AC529" s="43"/>
      <c r="AD529" s="43"/>
      <c r="AE529" s="43"/>
      <c r="AF529" s="43"/>
    </row>
    <row r="530" spans="1:32" ht="15">
      <c r="A530" s="43"/>
      <c r="B530" s="43"/>
      <c r="C530" s="43"/>
      <c r="D530" s="43"/>
      <c r="E530" s="43"/>
      <c r="F530" s="43"/>
      <c r="G530" s="203"/>
      <c r="H530" s="203"/>
      <c r="I530" s="43"/>
      <c r="J530" s="43"/>
      <c r="K530" s="43"/>
      <c r="L530" s="43"/>
      <c r="M530" s="44"/>
      <c r="N530" s="43"/>
      <c r="O530" s="43"/>
      <c r="P530" s="43"/>
      <c r="Q530" s="43"/>
      <c r="R530" s="43"/>
      <c r="S530" s="43"/>
      <c r="T530" s="43"/>
      <c r="U530" s="43"/>
      <c r="V530" s="43"/>
      <c r="W530" s="43"/>
      <c r="X530" s="43"/>
      <c r="Y530" s="43"/>
      <c r="Z530" s="43"/>
      <c r="AA530" s="43"/>
      <c r="AB530" s="43"/>
      <c r="AC530" s="43"/>
      <c r="AD530" s="43"/>
      <c r="AE530" s="43"/>
      <c r="AF530" s="43"/>
    </row>
    <row r="531" spans="1:32" ht="15">
      <c r="A531" s="43"/>
      <c r="B531" s="43"/>
      <c r="C531" s="43"/>
      <c r="D531" s="43"/>
      <c r="E531" s="43"/>
      <c r="F531" s="43"/>
      <c r="G531" s="203"/>
      <c r="H531" s="203"/>
      <c r="I531" s="43"/>
      <c r="J531" s="43"/>
      <c r="K531" s="43"/>
      <c r="L531" s="43"/>
      <c r="M531" s="44"/>
      <c r="N531" s="43"/>
      <c r="O531" s="43"/>
      <c r="P531" s="43"/>
      <c r="Q531" s="43"/>
      <c r="R531" s="43"/>
      <c r="S531" s="43"/>
      <c r="T531" s="43"/>
      <c r="U531" s="43"/>
      <c r="V531" s="43"/>
      <c r="W531" s="43"/>
      <c r="X531" s="43"/>
      <c r="Y531" s="43"/>
      <c r="Z531" s="43"/>
      <c r="AA531" s="43"/>
      <c r="AB531" s="43"/>
      <c r="AC531" s="43"/>
      <c r="AD531" s="43"/>
      <c r="AE531" s="43"/>
      <c r="AF531" s="43"/>
    </row>
    <row r="532" spans="1:32" ht="15">
      <c r="A532" s="43"/>
      <c r="B532" s="43"/>
      <c r="C532" s="43"/>
      <c r="D532" s="43"/>
      <c r="E532" s="43"/>
      <c r="F532" s="43"/>
      <c r="G532" s="203"/>
      <c r="H532" s="203"/>
      <c r="I532" s="43"/>
      <c r="J532" s="43"/>
      <c r="K532" s="43"/>
      <c r="L532" s="43"/>
      <c r="M532" s="44"/>
      <c r="N532" s="43"/>
      <c r="O532" s="43"/>
      <c r="P532" s="43"/>
      <c r="Q532" s="43"/>
      <c r="R532" s="43"/>
      <c r="S532" s="43"/>
      <c r="T532" s="43"/>
      <c r="U532" s="43"/>
      <c r="V532" s="43"/>
      <c r="W532" s="43"/>
      <c r="X532" s="43"/>
      <c r="Y532" s="43"/>
      <c r="Z532" s="43"/>
      <c r="AA532" s="43"/>
      <c r="AB532" s="43"/>
      <c r="AC532" s="43"/>
      <c r="AD532" s="43"/>
      <c r="AE532" s="43"/>
      <c r="AF532" s="43"/>
    </row>
    <row r="533" spans="1:32" ht="15">
      <c r="A533" s="43"/>
      <c r="B533" s="43"/>
      <c r="C533" s="43"/>
      <c r="D533" s="43"/>
      <c r="E533" s="43"/>
      <c r="F533" s="43"/>
      <c r="G533" s="203"/>
      <c r="H533" s="203"/>
      <c r="I533" s="43"/>
      <c r="J533" s="43"/>
      <c r="K533" s="43"/>
      <c r="L533" s="43"/>
      <c r="M533" s="44"/>
      <c r="N533" s="43"/>
      <c r="O533" s="43"/>
      <c r="P533" s="43"/>
      <c r="Q533" s="43"/>
      <c r="R533" s="43"/>
      <c r="S533" s="43"/>
      <c r="T533" s="43"/>
      <c r="U533" s="43"/>
      <c r="V533" s="43"/>
      <c r="W533" s="43"/>
      <c r="X533" s="43"/>
      <c r="Y533" s="43"/>
      <c r="Z533" s="43"/>
      <c r="AA533" s="43"/>
      <c r="AB533" s="43"/>
      <c r="AC533" s="43"/>
      <c r="AD533" s="43"/>
      <c r="AE533" s="43"/>
      <c r="AF533" s="43"/>
    </row>
    <row r="534" spans="1:32" ht="15">
      <c r="A534" s="43"/>
      <c r="B534" s="43"/>
      <c r="C534" s="43"/>
      <c r="D534" s="43"/>
      <c r="E534" s="43"/>
      <c r="F534" s="43"/>
      <c r="G534" s="203"/>
      <c r="H534" s="203"/>
      <c r="I534" s="43"/>
      <c r="J534" s="43"/>
      <c r="K534" s="43"/>
      <c r="L534" s="43"/>
      <c r="M534" s="44"/>
      <c r="N534" s="43"/>
      <c r="O534" s="43"/>
      <c r="P534" s="43"/>
      <c r="Q534" s="43"/>
      <c r="R534" s="43"/>
      <c r="S534" s="43"/>
      <c r="T534" s="43"/>
      <c r="U534" s="43"/>
      <c r="V534" s="43"/>
      <c r="W534" s="43"/>
      <c r="X534" s="43"/>
      <c r="Y534" s="43"/>
      <c r="Z534" s="43"/>
      <c r="AA534" s="43"/>
      <c r="AB534" s="43"/>
      <c r="AC534" s="43"/>
      <c r="AD534" s="43"/>
      <c r="AE534" s="43"/>
      <c r="AF534" s="43"/>
    </row>
    <row r="535" spans="1:32" ht="15">
      <c r="A535" s="43"/>
      <c r="B535" s="43"/>
      <c r="C535" s="43"/>
      <c r="D535" s="43"/>
      <c r="E535" s="43"/>
      <c r="F535" s="43"/>
      <c r="G535" s="203"/>
      <c r="H535" s="203"/>
      <c r="I535" s="43"/>
      <c r="J535" s="43"/>
      <c r="K535" s="43"/>
      <c r="L535" s="43"/>
      <c r="M535" s="44"/>
      <c r="N535" s="43"/>
      <c r="O535" s="43"/>
      <c r="P535" s="43"/>
      <c r="Q535" s="43"/>
      <c r="R535" s="43"/>
      <c r="S535" s="43"/>
      <c r="T535" s="43"/>
      <c r="U535" s="43"/>
      <c r="V535" s="43"/>
      <c r="W535" s="43"/>
      <c r="X535" s="43"/>
      <c r="Y535" s="43"/>
      <c r="Z535" s="43"/>
      <c r="AA535" s="43"/>
      <c r="AB535" s="43"/>
      <c r="AC535" s="43"/>
      <c r="AD535" s="43"/>
      <c r="AE535" s="43"/>
      <c r="AF535" s="43"/>
    </row>
    <row r="536" spans="1:32" ht="15">
      <c r="A536" s="43"/>
      <c r="B536" s="43"/>
      <c r="C536" s="43"/>
      <c r="D536" s="43"/>
      <c r="E536" s="43"/>
      <c r="F536" s="43"/>
      <c r="G536" s="203"/>
      <c r="H536" s="203"/>
      <c r="I536" s="43"/>
      <c r="J536" s="43"/>
      <c r="K536" s="43"/>
      <c r="L536" s="43"/>
      <c r="M536" s="44"/>
      <c r="N536" s="43"/>
      <c r="O536" s="43"/>
      <c r="P536" s="43"/>
      <c r="Q536" s="43"/>
      <c r="R536" s="43"/>
      <c r="S536" s="43"/>
      <c r="T536" s="43"/>
      <c r="U536" s="43"/>
      <c r="V536" s="43"/>
      <c r="W536" s="43"/>
      <c r="X536" s="43"/>
      <c r="Y536" s="43"/>
      <c r="Z536" s="43"/>
      <c r="AA536" s="43"/>
      <c r="AB536" s="43"/>
      <c r="AC536" s="43"/>
      <c r="AD536" s="43"/>
      <c r="AE536" s="43"/>
      <c r="AF536" s="43"/>
    </row>
    <row r="537" spans="1:32" ht="15">
      <c r="A537" s="43"/>
      <c r="B537" s="43"/>
      <c r="C537" s="43"/>
      <c r="D537" s="43"/>
      <c r="E537" s="43"/>
      <c r="F537" s="43"/>
      <c r="G537" s="203"/>
      <c r="H537" s="203"/>
      <c r="I537" s="43"/>
      <c r="J537" s="43"/>
      <c r="K537" s="43"/>
      <c r="L537" s="43"/>
      <c r="M537" s="44"/>
      <c r="N537" s="43"/>
      <c r="O537" s="43"/>
      <c r="P537" s="43"/>
      <c r="Q537" s="43"/>
      <c r="R537" s="43"/>
      <c r="S537" s="43"/>
      <c r="T537" s="43"/>
      <c r="U537" s="43"/>
      <c r="V537" s="43"/>
      <c r="W537" s="43"/>
      <c r="X537" s="43"/>
      <c r="Y537" s="43"/>
      <c r="Z537" s="43"/>
      <c r="AA537" s="43"/>
      <c r="AB537" s="43"/>
      <c r="AC537" s="43"/>
      <c r="AD537" s="43"/>
      <c r="AE537" s="43"/>
      <c r="AF537" s="43"/>
    </row>
    <row r="538" spans="1:32" ht="15">
      <c r="A538" s="43"/>
      <c r="B538" s="43"/>
      <c r="C538" s="43"/>
      <c r="D538" s="43"/>
      <c r="E538" s="43"/>
      <c r="F538" s="43"/>
      <c r="G538" s="203"/>
      <c r="H538" s="203"/>
      <c r="I538" s="43"/>
      <c r="J538" s="43"/>
      <c r="K538" s="43"/>
      <c r="L538" s="43"/>
      <c r="M538" s="44"/>
      <c r="N538" s="43"/>
      <c r="O538" s="43"/>
      <c r="P538" s="43"/>
      <c r="Q538" s="43"/>
      <c r="R538" s="43"/>
      <c r="S538" s="43"/>
      <c r="T538" s="43"/>
      <c r="U538" s="43"/>
      <c r="V538" s="43"/>
      <c r="W538" s="43"/>
      <c r="X538" s="43"/>
      <c r="Y538" s="43"/>
      <c r="Z538" s="43"/>
      <c r="AA538" s="43"/>
      <c r="AB538" s="43"/>
      <c r="AC538" s="43"/>
      <c r="AD538" s="43"/>
      <c r="AE538" s="43"/>
      <c r="AF538" s="43"/>
    </row>
    <row r="539" spans="1:32" ht="15">
      <c r="A539" s="43"/>
      <c r="B539" s="43"/>
      <c r="C539" s="43"/>
      <c r="D539" s="43"/>
      <c r="E539" s="43"/>
      <c r="F539" s="43"/>
      <c r="G539" s="203"/>
      <c r="H539" s="203"/>
      <c r="I539" s="43"/>
      <c r="J539" s="43"/>
      <c r="K539" s="43"/>
      <c r="L539" s="43"/>
      <c r="M539" s="44"/>
      <c r="N539" s="43"/>
      <c r="O539" s="43"/>
      <c r="P539" s="43"/>
      <c r="Q539" s="43"/>
      <c r="R539" s="43"/>
      <c r="S539" s="43"/>
      <c r="T539" s="43"/>
      <c r="U539" s="43"/>
      <c r="V539" s="43"/>
      <c r="W539" s="43"/>
      <c r="X539" s="43"/>
      <c r="Y539" s="43"/>
      <c r="Z539" s="43"/>
      <c r="AA539" s="43"/>
      <c r="AB539" s="43"/>
      <c r="AC539" s="43"/>
      <c r="AD539" s="43"/>
      <c r="AE539" s="43"/>
      <c r="AF539" s="43"/>
    </row>
    <row r="540" spans="1:32" ht="15">
      <c r="A540" s="43"/>
      <c r="B540" s="43"/>
      <c r="C540" s="43"/>
      <c r="D540" s="43"/>
      <c r="E540" s="43"/>
      <c r="F540" s="43"/>
      <c r="G540" s="203"/>
      <c r="H540" s="203"/>
      <c r="I540" s="43"/>
      <c r="J540" s="43"/>
      <c r="K540" s="43"/>
      <c r="L540" s="43"/>
      <c r="M540" s="44"/>
      <c r="N540" s="43"/>
      <c r="O540" s="43"/>
      <c r="P540" s="43"/>
      <c r="Q540" s="43"/>
      <c r="R540" s="43"/>
      <c r="S540" s="43"/>
      <c r="T540" s="43"/>
      <c r="U540" s="43"/>
      <c r="V540" s="43"/>
      <c r="W540" s="43"/>
      <c r="X540" s="43"/>
      <c r="Y540" s="43"/>
      <c r="Z540" s="43"/>
      <c r="AA540" s="43"/>
      <c r="AB540" s="43"/>
      <c r="AC540" s="43"/>
      <c r="AD540" s="43"/>
      <c r="AE540" s="43"/>
      <c r="AF540" s="43"/>
    </row>
    <row r="541" spans="1:32" ht="15">
      <c r="A541" s="43"/>
      <c r="B541" s="43"/>
      <c r="C541" s="43"/>
      <c r="D541" s="43"/>
      <c r="E541" s="43"/>
      <c r="F541" s="43"/>
      <c r="G541" s="203"/>
      <c r="H541" s="203"/>
      <c r="I541" s="43"/>
      <c r="J541" s="43"/>
      <c r="K541" s="43"/>
      <c r="L541" s="43"/>
      <c r="M541" s="44"/>
      <c r="N541" s="43"/>
      <c r="O541" s="43"/>
      <c r="P541" s="43"/>
      <c r="Q541" s="43"/>
      <c r="R541" s="43"/>
      <c r="S541" s="43"/>
      <c r="T541" s="43"/>
      <c r="U541" s="43"/>
      <c r="V541" s="43"/>
      <c r="W541" s="43"/>
      <c r="X541" s="43"/>
      <c r="Y541" s="43"/>
      <c r="Z541" s="43"/>
      <c r="AA541" s="43"/>
      <c r="AB541" s="43"/>
      <c r="AC541" s="43"/>
      <c r="AD541" s="43"/>
      <c r="AE541" s="43"/>
      <c r="AF541" s="43"/>
    </row>
    <row r="542" spans="1:32" ht="15">
      <c r="A542" s="43"/>
      <c r="B542" s="43"/>
      <c r="C542" s="43"/>
      <c r="D542" s="43"/>
      <c r="E542" s="43"/>
      <c r="F542" s="43"/>
      <c r="G542" s="203"/>
      <c r="H542" s="203"/>
      <c r="I542" s="43"/>
      <c r="J542" s="43"/>
      <c r="K542" s="43"/>
      <c r="L542" s="43"/>
      <c r="M542" s="44"/>
      <c r="N542" s="43"/>
      <c r="O542" s="43"/>
      <c r="P542" s="43"/>
      <c r="Q542" s="43"/>
      <c r="R542" s="43"/>
      <c r="S542" s="43"/>
      <c r="T542" s="43"/>
      <c r="U542" s="43"/>
      <c r="V542" s="43"/>
      <c r="W542" s="43"/>
      <c r="X542" s="43"/>
      <c r="Y542" s="43"/>
      <c r="Z542" s="43"/>
      <c r="AA542" s="43"/>
      <c r="AB542" s="43"/>
      <c r="AC542" s="43"/>
      <c r="AD542" s="43"/>
      <c r="AE542" s="43"/>
      <c r="AF542" s="43"/>
    </row>
    <row r="543" spans="1:32" ht="15">
      <c r="A543" s="43"/>
      <c r="B543" s="43"/>
      <c r="C543" s="43"/>
      <c r="D543" s="43"/>
      <c r="E543" s="43"/>
      <c r="F543" s="43"/>
      <c r="G543" s="203"/>
      <c r="H543" s="203"/>
      <c r="I543" s="43"/>
      <c r="J543" s="43"/>
      <c r="K543" s="43"/>
      <c r="L543" s="43"/>
      <c r="M543" s="44"/>
      <c r="N543" s="43"/>
      <c r="O543" s="43"/>
      <c r="P543" s="43"/>
      <c r="Q543" s="43"/>
      <c r="R543" s="43"/>
      <c r="S543" s="43"/>
      <c r="T543" s="43"/>
      <c r="U543" s="43"/>
      <c r="V543" s="43"/>
      <c r="W543" s="43"/>
      <c r="X543" s="43"/>
      <c r="Y543" s="43"/>
      <c r="Z543" s="43"/>
      <c r="AA543" s="43"/>
      <c r="AB543" s="43"/>
      <c r="AC543" s="43"/>
      <c r="AD543" s="43"/>
      <c r="AE543" s="43"/>
      <c r="AF543" s="43"/>
    </row>
    <row r="544" spans="1:32" ht="15">
      <c r="A544" s="43"/>
      <c r="B544" s="43"/>
      <c r="C544" s="43"/>
      <c r="D544" s="43"/>
      <c r="E544" s="43"/>
      <c r="F544" s="43"/>
      <c r="G544" s="203"/>
      <c r="H544" s="203"/>
      <c r="I544" s="43"/>
      <c r="J544" s="43"/>
      <c r="K544" s="43"/>
      <c r="L544" s="43"/>
      <c r="M544" s="44"/>
      <c r="N544" s="43"/>
      <c r="O544" s="43"/>
      <c r="P544" s="43"/>
      <c r="Q544" s="43"/>
      <c r="R544" s="43"/>
      <c r="S544" s="43"/>
      <c r="T544" s="43"/>
      <c r="U544" s="43"/>
      <c r="V544" s="43"/>
      <c r="W544" s="43"/>
      <c r="X544" s="43"/>
      <c r="Y544" s="43"/>
      <c r="Z544" s="43"/>
      <c r="AA544" s="43"/>
      <c r="AB544" s="43"/>
      <c r="AC544" s="43"/>
      <c r="AD544" s="43"/>
      <c r="AE544" s="43"/>
      <c r="AF544" s="43"/>
    </row>
    <row r="545" spans="1:32" ht="15">
      <c r="A545" s="43"/>
      <c r="B545" s="43"/>
      <c r="C545" s="43"/>
      <c r="D545" s="43"/>
      <c r="E545" s="43"/>
      <c r="F545" s="43"/>
      <c r="G545" s="203"/>
      <c r="H545" s="203"/>
      <c r="I545" s="43"/>
      <c r="J545" s="43"/>
      <c r="K545" s="43"/>
      <c r="L545" s="43"/>
      <c r="M545" s="44"/>
      <c r="N545" s="43"/>
      <c r="O545" s="43"/>
      <c r="P545" s="43"/>
      <c r="Q545" s="43"/>
      <c r="R545" s="43"/>
      <c r="S545" s="43"/>
      <c r="T545" s="43"/>
      <c r="U545" s="43"/>
      <c r="V545" s="43"/>
      <c r="W545" s="43"/>
      <c r="X545" s="43"/>
      <c r="Y545" s="43"/>
      <c r="Z545" s="43"/>
      <c r="AA545" s="43"/>
      <c r="AB545" s="43"/>
      <c r="AC545" s="43"/>
      <c r="AD545" s="43"/>
      <c r="AE545" s="43"/>
      <c r="AF545" s="43"/>
    </row>
    <row r="546" spans="1:32" ht="15">
      <c r="A546" s="43"/>
      <c r="B546" s="43"/>
      <c r="C546" s="43"/>
      <c r="D546" s="43"/>
      <c r="E546" s="43"/>
      <c r="F546" s="43"/>
      <c r="G546" s="203"/>
      <c r="H546" s="203"/>
      <c r="I546" s="43"/>
      <c r="J546" s="43"/>
      <c r="K546" s="43"/>
      <c r="L546" s="43"/>
      <c r="M546" s="44"/>
      <c r="N546" s="43"/>
      <c r="O546" s="43"/>
      <c r="P546" s="43"/>
      <c r="Q546" s="43"/>
      <c r="R546" s="43"/>
      <c r="S546" s="43"/>
      <c r="T546" s="43"/>
      <c r="U546" s="43"/>
      <c r="V546" s="43"/>
      <c r="W546" s="43"/>
      <c r="X546" s="43"/>
      <c r="Y546" s="43"/>
      <c r="Z546" s="43"/>
      <c r="AA546" s="43"/>
      <c r="AB546" s="43"/>
      <c r="AC546" s="43"/>
      <c r="AD546" s="43"/>
      <c r="AE546" s="43"/>
      <c r="AF546" s="43"/>
    </row>
    <row r="547" spans="1:32" ht="15">
      <c r="A547" s="43"/>
      <c r="B547" s="43"/>
      <c r="C547" s="43"/>
      <c r="D547" s="43"/>
      <c r="E547" s="43"/>
      <c r="F547" s="43"/>
      <c r="G547" s="203"/>
      <c r="H547" s="203"/>
      <c r="I547" s="43"/>
      <c r="J547" s="43"/>
      <c r="K547" s="43"/>
      <c r="L547" s="43"/>
      <c r="M547" s="44"/>
      <c r="N547" s="43"/>
      <c r="O547" s="43"/>
      <c r="P547" s="43"/>
      <c r="Q547" s="43"/>
      <c r="R547" s="43"/>
      <c r="S547" s="43"/>
      <c r="T547" s="43"/>
      <c r="U547" s="43"/>
      <c r="V547" s="43"/>
      <c r="W547" s="43"/>
      <c r="X547" s="43"/>
      <c r="Y547" s="43"/>
      <c r="Z547" s="43"/>
      <c r="AA547" s="43"/>
      <c r="AB547" s="43"/>
      <c r="AC547" s="43"/>
      <c r="AD547" s="43"/>
      <c r="AE547" s="43"/>
      <c r="AF547" s="43"/>
    </row>
    <row r="548" spans="1:32" ht="15">
      <c r="A548" s="43"/>
      <c r="B548" s="43"/>
      <c r="C548" s="43"/>
      <c r="D548" s="43"/>
      <c r="E548" s="43"/>
      <c r="F548" s="43"/>
      <c r="G548" s="203"/>
      <c r="H548" s="203"/>
      <c r="I548" s="43"/>
      <c r="J548" s="43"/>
      <c r="K548" s="43"/>
      <c r="L548" s="43"/>
      <c r="M548" s="44"/>
      <c r="N548" s="43"/>
      <c r="O548" s="43"/>
      <c r="P548" s="43"/>
      <c r="Q548" s="43"/>
      <c r="R548" s="43"/>
      <c r="S548" s="43"/>
      <c r="T548" s="43"/>
      <c r="U548" s="43"/>
      <c r="V548" s="43"/>
      <c r="W548" s="43"/>
      <c r="X548" s="43"/>
      <c r="Y548" s="43"/>
      <c r="Z548" s="43"/>
      <c r="AA548" s="43"/>
      <c r="AB548" s="43"/>
      <c r="AC548" s="43"/>
      <c r="AD548" s="43"/>
      <c r="AE548" s="43"/>
      <c r="AF548" s="43"/>
    </row>
    <row r="549" spans="1:32" ht="15">
      <c r="A549" s="43"/>
      <c r="B549" s="43"/>
      <c r="C549" s="43"/>
      <c r="D549" s="43"/>
      <c r="E549" s="43"/>
      <c r="F549" s="43"/>
      <c r="G549" s="203"/>
      <c r="H549" s="203"/>
      <c r="I549" s="43"/>
      <c r="J549" s="43"/>
      <c r="K549" s="43"/>
      <c r="L549" s="43"/>
      <c r="M549" s="44"/>
      <c r="N549" s="43"/>
      <c r="O549" s="43"/>
      <c r="P549" s="43"/>
      <c r="Q549" s="43"/>
      <c r="R549" s="43"/>
      <c r="S549" s="43"/>
      <c r="T549" s="43"/>
      <c r="U549" s="43"/>
      <c r="V549" s="43"/>
      <c r="W549" s="43"/>
      <c r="X549" s="43"/>
      <c r="Y549" s="43"/>
      <c r="Z549" s="43"/>
      <c r="AA549" s="43"/>
      <c r="AB549" s="43"/>
      <c r="AC549" s="43"/>
      <c r="AD549" s="43"/>
      <c r="AE549" s="43"/>
      <c r="AF549" s="43"/>
    </row>
    <row r="550" spans="1:32" ht="15">
      <c r="A550" s="43"/>
      <c r="B550" s="43"/>
      <c r="C550" s="43"/>
      <c r="D550" s="43"/>
      <c r="E550" s="43"/>
      <c r="F550" s="43"/>
      <c r="G550" s="203"/>
      <c r="H550" s="203"/>
      <c r="I550" s="43"/>
      <c r="J550" s="43"/>
      <c r="K550" s="43"/>
      <c r="L550" s="43"/>
      <c r="M550" s="44"/>
      <c r="N550" s="43"/>
      <c r="O550" s="43"/>
      <c r="P550" s="43"/>
      <c r="Q550" s="43"/>
      <c r="R550" s="43"/>
      <c r="S550" s="43"/>
      <c r="T550" s="43"/>
      <c r="U550" s="43"/>
      <c r="V550" s="43"/>
      <c r="W550" s="43"/>
      <c r="X550" s="43"/>
      <c r="Y550" s="43"/>
      <c r="Z550" s="43"/>
      <c r="AA550" s="43"/>
      <c r="AB550" s="43"/>
      <c r="AC550" s="43"/>
      <c r="AD550" s="43"/>
      <c r="AE550" s="43"/>
      <c r="AF550" s="43"/>
    </row>
    <row r="551" spans="1:32" ht="15">
      <c r="A551" s="43"/>
      <c r="B551" s="43"/>
      <c r="C551" s="43"/>
      <c r="D551" s="43"/>
      <c r="E551" s="43"/>
      <c r="F551" s="43"/>
      <c r="G551" s="203"/>
      <c r="H551" s="203"/>
      <c r="I551" s="43"/>
      <c r="J551" s="43"/>
      <c r="K551" s="43"/>
      <c r="L551" s="43"/>
      <c r="M551" s="44"/>
      <c r="N551" s="43"/>
      <c r="O551" s="43"/>
      <c r="P551" s="43"/>
      <c r="Q551" s="43"/>
      <c r="R551" s="43"/>
      <c r="S551" s="43"/>
      <c r="T551" s="43"/>
      <c r="U551" s="43"/>
      <c r="V551" s="43"/>
      <c r="W551" s="43"/>
      <c r="X551" s="43"/>
      <c r="Y551" s="43"/>
      <c r="Z551" s="43"/>
      <c r="AA551" s="43"/>
      <c r="AB551" s="43"/>
      <c r="AC551" s="43"/>
      <c r="AD551" s="43"/>
      <c r="AE551" s="43"/>
      <c r="AF551" s="43"/>
    </row>
    <row r="552" spans="1:32" ht="15">
      <c r="A552" s="43"/>
      <c r="B552" s="43"/>
      <c r="C552" s="43"/>
      <c r="D552" s="43"/>
      <c r="E552" s="43"/>
      <c r="F552" s="43"/>
      <c r="G552" s="203"/>
      <c r="H552" s="203"/>
      <c r="I552" s="43"/>
      <c r="J552" s="43"/>
      <c r="K552" s="43"/>
      <c r="L552" s="43"/>
      <c r="M552" s="44"/>
      <c r="N552" s="43"/>
      <c r="O552" s="43"/>
      <c r="P552" s="43"/>
      <c r="Q552" s="43"/>
      <c r="R552" s="43"/>
      <c r="S552" s="43"/>
      <c r="T552" s="43"/>
      <c r="U552" s="43"/>
      <c r="V552" s="43"/>
      <c r="W552" s="43"/>
      <c r="X552" s="43"/>
      <c r="Y552" s="43"/>
      <c r="Z552" s="43"/>
      <c r="AA552" s="43"/>
      <c r="AB552" s="43"/>
      <c r="AC552" s="43"/>
      <c r="AD552" s="43"/>
      <c r="AE552" s="43"/>
      <c r="AF552" s="43"/>
    </row>
    <row r="553" spans="1:32" ht="15">
      <c r="A553" s="43"/>
      <c r="B553" s="43"/>
      <c r="C553" s="43"/>
      <c r="D553" s="43"/>
      <c r="E553" s="43"/>
      <c r="F553" s="43"/>
      <c r="G553" s="203"/>
      <c r="H553" s="203"/>
      <c r="I553" s="43"/>
      <c r="J553" s="43"/>
      <c r="K553" s="43"/>
      <c r="L553" s="43"/>
      <c r="M553" s="44"/>
      <c r="N553" s="43"/>
      <c r="O553" s="43"/>
      <c r="P553" s="43"/>
      <c r="Q553" s="43"/>
      <c r="R553" s="43"/>
      <c r="S553" s="43"/>
      <c r="T553" s="43"/>
      <c r="U553" s="43"/>
      <c r="V553" s="43"/>
      <c r="W553" s="43"/>
      <c r="X553" s="43"/>
      <c r="Y553" s="43"/>
      <c r="Z553" s="43"/>
      <c r="AA553" s="43"/>
      <c r="AB553" s="43"/>
      <c r="AC553" s="43"/>
      <c r="AD553" s="43"/>
      <c r="AE553" s="43"/>
      <c r="AF553" s="43"/>
    </row>
    <row r="554" spans="1:32" ht="15">
      <c r="A554" s="43"/>
      <c r="B554" s="43"/>
      <c r="C554" s="43"/>
      <c r="D554" s="43"/>
      <c r="E554" s="43"/>
      <c r="F554" s="43"/>
      <c r="G554" s="203"/>
      <c r="H554" s="203"/>
      <c r="I554" s="43"/>
      <c r="J554" s="43"/>
      <c r="K554" s="43"/>
      <c r="L554" s="43"/>
      <c r="M554" s="44"/>
      <c r="N554" s="43"/>
      <c r="O554" s="43"/>
      <c r="P554" s="43"/>
      <c r="Q554" s="43"/>
      <c r="R554" s="43"/>
      <c r="S554" s="43"/>
      <c r="T554" s="43"/>
      <c r="U554" s="43"/>
      <c r="V554" s="43"/>
      <c r="W554" s="43"/>
      <c r="X554" s="43"/>
      <c r="Y554" s="43"/>
      <c r="Z554" s="43"/>
      <c r="AA554" s="43"/>
      <c r="AB554" s="43"/>
      <c r="AC554" s="43"/>
      <c r="AD554" s="43"/>
      <c r="AE554" s="43"/>
      <c r="AF554" s="43"/>
    </row>
    <row r="555" spans="1:32" ht="15">
      <c r="A555" s="43"/>
      <c r="B555" s="43"/>
      <c r="C555" s="43"/>
      <c r="D555" s="43"/>
      <c r="E555" s="43"/>
      <c r="F555" s="43"/>
      <c r="G555" s="203"/>
      <c r="H555" s="203"/>
      <c r="I555" s="43"/>
      <c r="J555" s="43"/>
      <c r="K555" s="43"/>
      <c r="L555" s="43"/>
      <c r="M555" s="44"/>
      <c r="N555" s="43"/>
      <c r="O555" s="43"/>
      <c r="P555" s="43"/>
      <c r="Q555" s="43"/>
      <c r="R555" s="43"/>
      <c r="S555" s="43"/>
      <c r="T555" s="43"/>
      <c r="U555" s="43"/>
      <c r="V555" s="43"/>
      <c r="W555" s="43"/>
      <c r="X555" s="43"/>
      <c r="Y555" s="43"/>
      <c r="Z555" s="43"/>
      <c r="AA555" s="43"/>
      <c r="AB555" s="43"/>
      <c r="AC555" s="43"/>
      <c r="AD555" s="43"/>
      <c r="AE555" s="43"/>
      <c r="AF555" s="43"/>
    </row>
    <row r="556" spans="1:32" ht="15">
      <c r="A556" s="43"/>
      <c r="B556" s="43"/>
      <c r="C556" s="43"/>
      <c r="D556" s="43"/>
      <c r="E556" s="43"/>
      <c r="F556" s="43"/>
      <c r="G556" s="203"/>
      <c r="H556" s="203"/>
      <c r="I556" s="43"/>
      <c r="J556" s="43"/>
      <c r="K556" s="43"/>
      <c r="L556" s="43"/>
      <c r="M556" s="44"/>
      <c r="N556" s="43"/>
      <c r="O556" s="43"/>
      <c r="P556" s="43"/>
      <c r="Q556" s="43"/>
      <c r="R556" s="43"/>
      <c r="S556" s="43"/>
      <c r="T556" s="43"/>
      <c r="U556" s="43"/>
      <c r="V556" s="43"/>
      <c r="W556" s="43"/>
      <c r="X556" s="43"/>
      <c r="Y556" s="43"/>
      <c r="Z556" s="43"/>
      <c r="AA556" s="43"/>
      <c r="AB556" s="43"/>
      <c r="AC556" s="43"/>
      <c r="AD556" s="43"/>
      <c r="AE556" s="43"/>
      <c r="AF556" s="43"/>
    </row>
    <row r="557" spans="1:32" ht="15">
      <c r="A557" s="43"/>
      <c r="B557" s="43"/>
      <c r="C557" s="43"/>
      <c r="D557" s="43"/>
      <c r="E557" s="43"/>
      <c r="F557" s="43"/>
      <c r="G557" s="203"/>
      <c r="H557" s="203"/>
      <c r="I557" s="43"/>
      <c r="J557" s="43"/>
      <c r="K557" s="43"/>
      <c r="L557" s="43"/>
      <c r="M557" s="44"/>
      <c r="N557" s="43"/>
      <c r="O557" s="43"/>
      <c r="P557" s="43"/>
      <c r="Q557" s="43"/>
      <c r="R557" s="43"/>
      <c r="S557" s="43"/>
      <c r="T557" s="43"/>
      <c r="U557" s="43"/>
      <c r="V557" s="43"/>
      <c r="W557" s="43"/>
      <c r="X557" s="43"/>
      <c r="Y557" s="43"/>
      <c r="Z557" s="43"/>
      <c r="AA557" s="43"/>
      <c r="AB557" s="43"/>
      <c r="AC557" s="43"/>
      <c r="AD557" s="43"/>
      <c r="AE557" s="43"/>
      <c r="AF557" s="43"/>
    </row>
    <row r="558" spans="1:32" ht="15">
      <c r="A558" s="43"/>
      <c r="B558" s="43"/>
      <c r="C558" s="43"/>
      <c r="D558" s="43"/>
      <c r="E558" s="43"/>
      <c r="F558" s="43"/>
      <c r="G558" s="203"/>
      <c r="H558" s="203"/>
      <c r="I558" s="43"/>
      <c r="J558" s="43"/>
      <c r="K558" s="43"/>
      <c r="L558" s="43"/>
      <c r="M558" s="44"/>
      <c r="N558" s="43"/>
      <c r="O558" s="43"/>
      <c r="P558" s="43"/>
      <c r="Q558" s="43"/>
      <c r="R558" s="43"/>
      <c r="S558" s="43"/>
      <c r="T558" s="43"/>
      <c r="U558" s="43"/>
      <c r="V558" s="43"/>
      <c r="W558" s="43"/>
      <c r="X558" s="43"/>
      <c r="Y558" s="43"/>
      <c r="Z558" s="43"/>
      <c r="AA558" s="43"/>
      <c r="AB558" s="43"/>
      <c r="AC558" s="43"/>
      <c r="AD558" s="43"/>
      <c r="AE558" s="43"/>
      <c r="AF558" s="43"/>
    </row>
    <row r="559" spans="1:32" ht="15">
      <c r="A559" s="43"/>
      <c r="B559" s="43"/>
      <c r="C559" s="43"/>
      <c r="D559" s="43"/>
      <c r="E559" s="43"/>
      <c r="F559" s="43"/>
      <c r="G559" s="203"/>
      <c r="H559" s="203"/>
      <c r="I559" s="43"/>
      <c r="J559" s="43"/>
      <c r="K559" s="43"/>
      <c r="L559" s="43"/>
      <c r="M559" s="44"/>
      <c r="N559" s="43"/>
      <c r="O559" s="43"/>
      <c r="P559" s="43"/>
      <c r="Q559" s="43"/>
      <c r="R559" s="43"/>
      <c r="S559" s="43"/>
      <c r="T559" s="43"/>
      <c r="U559" s="43"/>
      <c r="V559" s="43"/>
      <c r="W559" s="43"/>
      <c r="X559" s="43"/>
      <c r="Y559" s="43"/>
      <c r="Z559" s="43"/>
      <c r="AA559" s="43"/>
      <c r="AB559" s="43"/>
      <c r="AC559" s="43"/>
      <c r="AD559" s="43"/>
      <c r="AE559" s="43"/>
      <c r="AF559" s="43"/>
    </row>
    <row r="560" spans="1:32" ht="15">
      <c r="A560" s="43"/>
      <c r="B560" s="43"/>
      <c r="C560" s="43"/>
      <c r="D560" s="43"/>
      <c r="E560" s="43"/>
      <c r="F560" s="43"/>
      <c r="G560" s="203"/>
      <c r="H560" s="203"/>
      <c r="I560" s="43"/>
      <c r="J560" s="43"/>
      <c r="K560" s="43"/>
      <c r="L560" s="43"/>
      <c r="M560" s="44"/>
      <c r="N560" s="43"/>
      <c r="O560" s="43"/>
      <c r="P560" s="43"/>
      <c r="Q560" s="43"/>
      <c r="R560" s="43"/>
      <c r="S560" s="43"/>
      <c r="T560" s="43"/>
      <c r="U560" s="43"/>
      <c r="V560" s="43"/>
      <c r="W560" s="43"/>
      <c r="X560" s="43"/>
      <c r="Y560" s="43"/>
      <c r="Z560" s="43"/>
      <c r="AA560" s="43"/>
      <c r="AB560" s="43"/>
      <c r="AC560" s="43"/>
      <c r="AD560" s="43"/>
      <c r="AE560" s="43"/>
      <c r="AF560" s="43"/>
    </row>
    <row r="561" spans="1:32" ht="15">
      <c r="A561" s="43"/>
      <c r="B561" s="43"/>
      <c r="C561" s="43"/>
      <c r="D561" s="43"/>
      <c r="E561" s="43"/>
      <c r="F561" s="43"/>
      <c r="G561" s="203"/>
      <c r="H561" s="203"/>
      <c r="I561" s="43"/>
      <c r="J561" s="43"/>
      <c r="K561" s="43"/>
      <c r="L561" s="43"/>
      <c r="M561" s="44"/>
      <c r="N561" s="43"/>
      <c r="O561" s="43"/>
      <c r="P561" s="43"/>
      <c r="Q561" s="43"/>
      <c r="R561" s="43"/>
      <c r="S561" s="43"/>
      <c r="T561" s="43"/>
      <c r="U561" s="43"/>
      <c r="V561" s="43"/>
      <c r="W561" s="43"/>
      <c r="X561" s="43"/>
      <c r="Y561" s="43"/>
      <c r="Z561" s="43"/>
      <c r="AA561" s="43"/>
      <c r="AB561" s="43"/>
      <c r="AC561" s="43"/>
      <c r="AD561" s="43"/>
      <c r="AE561" s="43"/>
      <c r="AF561" s="43"/>
    </row>
    <row r="562" spans="1:32" ht="15">
      <c r="A562" s="43"/>
      <c r="B562" s="43"/>
      <c r="C562" s="43"/>
      <c r="D562" s="43"/>
      <c r="E562" s="43"/>
      <c r="F562" s="43"/>
      <c r="G562" s="203"/>
      <c r="H562" s="203"/>
      <c r="I562" s="43"/>
      <c r="J562" s="43"/>
      <c r="K562" s="43"/>
      <c r="L562" s="43"/>
      <c r="M562" s="44"/>
      <c r="N562" s="43"/>
      <c r="O562" s="43"/>
      <c r="P562" s="43"/>
      <c r="Q562" s="43"/>
      <c r="R562" s="43"/>
      <c r="S562" s="43"/>
      <c r="T562" s="43"/>
      <c r="U562" s="43"/>
      <c r="V562" s="43"/>
      <c r="W562" s="43"/>
      <c r="X562" s="43"/>
      <c r="Y562" s="43"/>
      <c r="Z562" s="43"/>
      <c r="AA562" s="43"/>
      <c r="AB562" s="43"/>
      <c r="AC562" s="43"/>
      <c r="AD562" s="43"/>
      <c r="AE562" s="43"/>
      <c r="AF562" s="43"/>
    </row>
    <row r="563" spans="1:32" ht="15">
      <c r="A563" s="43"/>
      <c r="B563" s="43"/>
      <c r="C563" s="43"/>
      <c r="D563" s="43"/>
      <c r="E563" s="43"/>
      <c r="F563" s="43"/>
      <c r="G563" s="203"/>
      <c r="H563" s="203"/>
      <c r="I563" s="43"/>
      <c r="J563" s="43"/>
      <c r="K563" s="43"/>
      <c r="L563" s="43"/>
      <c r="M563" s="44"/>
      <c r="N563" s="43"/>
      <c r="O563" s="43"/>
      <c r="P563" s="43"/>
      <c r="Q563" s="43"/>
      <c r="R563" s="43"/>
      <c r="S563" s="43"/>
      <c r="T563" s="43"/>
      <c r="U563" s="43"/>
      <c r="V563" s="43"/>
      <c r="W563" s="43"/>
      <c r="X563" s="43"/>
      <c r="Y563" s="43"/>
      <c r="Z563" s="43"/>
      <c r="AA563" s="43"/>
      <c r="AB563" s="43"/>
      <c r="AC563" s="43"/>
      <c r="AD563" s="43"/>
      <c r="AE563" s="43"/>
      <c r="AF563" s="43"/>
    </row>
    <row r="564" spans="1:32" ht="15">
      <c r="A564" s="43"/>
      <c r="B564" s="43"/>
      <c r="C564" s="43"/>
      <c r="D564" s="43"/>
      <c r="E564" s="43"/>
      <c r="F564" s="43"/>
      <c r="G564" s="203"/>
      <c r="H564" s="203"/>
      <c r="I564" s="43"/>
      <c r="J564" s="43"/>
      <c r="K564" s="43"/>
      <c r="L564" s="43"/>
      <c r="M564" s="44"/>
      <c r="N564" s="43"/>
      <c r="O564" s="43"/>
      <c r="P564" s="43"/>
      <c r="Q564" s="43"/>
      <c r="R564" s="43"/>
      <c r="S564" s="43"/>
      <c r="T564" s="43"/>
      <c r="U564" s="43"/>
      <c r="V564" s="43"/>
      <c r="W564" s="43"/>
      <c r="X564" s="43"/>
      <c r="Y564" s="43"/>
      <c r="Z564" s="43"/>
      <c r="AA564" s="43"/>
      <c r="AB564" s="43"/>
      <c r="AC564" s="43"/>
      <c r="AD564" s="43"/>
      <c r="AE564" s="43"/>
      <c r="AF564" s="43"/>
    </row>
    <row r="565" spans="1:32" ht="15">
      <c r="A565" s="43"/>
      <c r="B565" s="43"/>
      <c r="C565" s="43"/>
      <c r="D565" s="43"/>
      <c r="E565" s="43"/>
      <c r="F565" s="43"/>
      <c r="G565" s="203"/>
      <c r="H565" s="203"/>
      <c r="I565" s="43"/>
      <c r="J565" s="43"/>
      <c r="K565" s="43"/>
      <c r="L565" s="43"/>
      <c r="M565" s="44"/>
      <c r="N565" s="43"/>
      <c r="O565" s="43"/>
      <c r="P565" s="43"/>
      <c r="Q565" s="43"/>
      <c r="R565" s="43"/>
      <c r="S565" s="43"/>
      <c r="T565" s="43"/>
      <c r="U565" s="43"/>
      <c r="V565" s="43"/>
      <c r="W565" s="43"/>
      <c r="X565" s="43"/>
      <c r="Y565" s="43"/>
      <c r="Z565" s="43"/>
      <c r="AA565" s="43"/>
      <c r="AB565" s="43"/>
      <c r="AC565" s="43"/>
      <c r="AD565" s="43"/>
      <c r="AE565" s="43"/>
      <c r="AF565" s="43"/>
    </row>
    <row r="566" spans="1:32" ht="15">
      <c r="A566" s="43"/>
      <c r="B566" s="43"/>
      <c r="C566" s="43"/>
      <c r="D566" s="43"/>
      <c r="E566" s="43"/>
      <c r="F566" s="43"/>
      <c r="G566" s="203"/>
      <c r="H566" s="203"/>
      <c r="I566" s="43"/>
      <c r="J566" s="43"/>
      <c r="K566" s="43"/>
      <c r="L566" s="43"/>
      <c r="M566" s="44"/>
      <c r="N566" s="43"/>
      <c r="O566" s="43"/>
      <c r="P566" s="43"/>
      <c r="Q566" s="43"/>
      <c r="R566" s="43"/>
      <c r="S566" s="43"/>
      <c r="T566" s="43"/>
      <c r="U566" s="43"/>
      <c r="V566" s="43"/>
      <c r="W566" s="43"/>
      <c r="X566" s="43"/>
      <c r="Y566" s="43"/>
      <c r="Z566" s="43"/>
      <c r="AA566" s="43"/>
      <c r="AB566" s="43"/>
      <c r="AC566" s="43"/>
      <c r="AD566" s="43"/>
      <c r="AE566" s="43"/>
      <c r="AF566" s="43"/>
    </row>
    <row r="567" spans="1:32" ht="15">
      <c r="A567" s="43"/>
      <c r="B567" s="43"/>
      <c r="C567" s="43"/>
      <c r="D567" s="43"/>
      <c r="E567" s="43"/>
      <c r="F567" s="43"/>
      <c r="G567" s="203"/>
      <c r="H567" s="203"/>
      <c r="I567" s="43"/>
      <c r="J567" s="43"/>
      <c r="K567" s="43"/>
      <c r="L567" s="43"/>
      <c r="M567" s="44"/>
      <c r="N567" s="43"/>
      <c r="O567" s="43"/>
      <c r="P567" s="43"/>
      <c r="Q567" s="43"/>
      <c r="R567" s="43"/>
      <c r="S567" s="43"/>
      <c r="T567" s="43"/>
      <c r="U567" s="43"/>
      <c r="V567" s="43"/>
      <c r="W567" s="43"/>
      <c r="X567" s="43"/>
      <c r="Y567" s="43"/>
      <c r="Z567" s="43"/>
      <c r="AA567" s="43"/>
      <c r="AB567" s="43"/>
      <c r="AC567" s="43"/>
      <c r="AD567" s="43"/>
      <c r="AE567" s="43"/>
      <c r="AF567" s="43"/>
    </row>
    <row r="568" spans="1:32" ht="15">
      <c r="A568" s="43"/>
      <c r="B568" s="43"/>
      <c r="C568" s="43"/>
      <c r="D568" s="43"/>
      <c r="E568" s="43"/>
      <c r="F568" s="43"/>
      <c r="G568" s="203"/>
      <c r="H568" s="203"/>
      <c r="I568" s="43"/>
      <c r="J568" s="43"/>
      <c r="K568" s="43"/>
      <c r="L568" s="43"/>
      <c r="M568" s="44"/>
      <c r="N568" s="43"/>
      <c r="O568" s="43"/>
      <c r="P568" s="43"/>
      <c r="Q568" s="43"/>
      <c r="R568" s="43"/>
      <c r="S568" s="43"/>
      <c r="T568" s="43"/>
      <c r="U568" s="43"/>
      <c r="V568" s="43"/>
      <c r="W568" s="43"/>
      <c r="X568" s="43"/>
      <c r="Y568" s="43"/>
      <c r="Z568" s="43"/>
      <c r="AA568" s="43"/>
      <c r="AB568" s="43"/>
      <c r="AC568" s="43"/>
      <c r="AD568" s="43"/>
      <c r="AE568" s="43"/>
      <c r="AF568" s="43"/>
    </row>
    <row r="569" spans="1:32" ht="15">
      <c r="A569" s="43"/>
      <c r="B569" s="43"/>
      <c r="C569" s="43"/>
      <c r="D569" s="43"/>
      <c r="E569" s="43"/>
      <c r="F569" s="43"/>
      <c r="G569" s="203"/>
      <c r="H569" s="203"/>
      <c r="I569" s="43"/>
      <c r="J569" s="43"/>
      <c r="K569" s="43"/>
      <c r="L569" s="43"/>
      <c r="M569" s="44"/>
      <c r="N569" s="43"/>
      <c r="O569" s="43"/>
      <c r="P569" s="43"/>
      <c r="Q569" s="43"/>
      <c r="R569" s="43"/>
      <c r="S569" s="43"/>
      <c r="T569" s="43"/>
      <c r="U569" s="43"/>
      <c r="V569" s="43"/>
      <c r="W569" s="43"/>
      <c r="X569" s="43"/>
      <c r="Y569" s="43"/>
      <c r="Z569" s="43"/>
      <c r="AA569" s="43"/>
      <c r="AB569" s="43"/>
      <c r="AC569" s="43"/>
      <c r="AD569" s="43"/>
      <c r="AE569" s="43"/>
      <c r="AF569" s="43"/>
    </row>
    <row r="570" spans="1:32" ht="15">
      <c r="A570" s="43"/>
      <c r="B570" s="43"/>
      <c r="C570" s="43"/>
      <c r="D570" s="43"/>
      <c r="E570" s="43"/>
      <c r="F570" s="43"/>
      <c r="G570" s="203"/>
      <c r="H570" s="203"/>
      <c r="I570" s="43"/>
      <c r="J570" s="43"/>
      <c r="K570" s="43"/>
      <c r="L570" s="43"/>
      <c r="M570" s="44"/>
      <c r="N570" s="43"/>
      <c r="O570" s="43"/>
      <c r="P570" s="43"/>
      <c r="Q570" s="43"/>
      <c r="R570" s="43"/>
      <c r="S570" s="43"/>
      <c r="T570" s="43"/>
      <c r="U570" s="43"/>
      <c r="V570" s="43"/>
      <c r="W570" s="43"/>
      <c r="X570" s="43"/>
      <c r="Y570" s="43"/>
      <c r="Z570" s="43"/>
      <c r="AA570" s="43"/>
      <c r="AB570" s="43"/>
      <c r="AC570" s="43"/>
      <c r="AD570" s="43"/>
      <c r="AE570" s="43"/>
      <c r="AF570" s="43"/>
    </row>
    <row r="571" spans="1:32" ht="15">
      <c r="A571" s="43"/>
      <c r="B571" s="43"/>
      <c r="C571" s="43"/>
      <c r="D571" s="43"/>
      <c r="E571" s="43"/>
      <c r="F571" s="43"/>
      <c r="G571" s="203"/>
      <c r="H571" s="203"/>
      <c r="I571" s="43"/>
      <c r="J571" s="43"/>
      <c r="K571" s="43"/>
      <c r="L571" s="43"/>
      <c r="M571" s="44"/>
      <c r="N571" s="43"/>
      <c r="O571" s="43"/>
      <c r="P571" s="43"/>
      <c r="Q571" s="43"/>
      <c r="R571" s="43"/>
      <c r="S571" s="43"/>
      <c r="T571" s="43"/>
      <c r="U571" s="43"/>
      <c r="V571" s="43"/>
      <c r="W571" s="43"/>
      <c r="X571" s="43"/>
      <c r="Y571" s="43"/>
      <c r="Z571" s="43"/>
      <c r="AA571" s="43"/>
      <c r="AB571" s="43"/>
      <c r="AC571" s="43"/>
      <c r="AD571" s="43"/>
      <c r="AE571" s="43"/>
      <c r="AF571" s="43"/>
    </row>
    <row r="572" spans="1:32" ht="15">
      <c r="A572" s="43"/>
      <c r="B572" s="43"/>
      <c r="C572" s="43"/>
      <c r="D572" s="43"/>
      <c r="E572" s="43"/>
      <c r="F572" s="43"/>
      <c r="G572" s="203"/>
      <c r="H572" s="203"/>
      <c r="I572" s="43"/>
      <c r="J572" s="43"/>
      <c r="K572" s="43"/>
      <c r="L572" s="43"/>
      <c r="M572" s="44"/>
      <c r="N572" s="43"/>
      <c r="O572" s="43"/>
      <c r="P572" s="43"/>
      <c r="Q572" s="43"/>
      <c r="R572" s="43"/>
      <c r="S572" s="43"/>
      <c r="T572" s="43"/>
      <c r="U572" s="43"/>
      <c r="V572" s="43"/>
      <c r="W572" s="43"/>
      <c r="X572" s="43"/>
      <c r="Y572" s="43"/>
      <c r="Z572" s="43"/>
      <c r="AA572" s="43"/>
      <c r="AB572" s="43"/>
      <c r="AC572" s="43"/>
      <c r="AD572" s="43"/>
      <c r="AE572" s="43"/>
      <c r="AF572" s="43"/>
    </row>
    <row r="573" spans="1:32" ht="15">
      <c r="A573" s="43"/>
      <c r="B573" s="43"/>
      <c r="C573" s="43"/>
      <c r="D573" s="43"/>
      <c r="E573" s="43"/>
      <c r="F573" s="43"/>
      <c r="G573" s="203"/>
      <c r="H573" s="203"/>
      <c r="I573" s="43"/>
      <c r="J573" s="43"/>
      <c r="K573" s="43"/>
      <c r="L573" s="43"/>
      <c r="M573" s="44"/>
      <c r="N573" s="43"/>
      <c r="O573" s="43"/>
      <c r="P573" s="43"/>
      <c r="Q573" s="43"/>
      <c r="R573" s="43"/>
      <c r="S573" s="43"/>
      <c r="T573" s="43"/>
      <c r="U573" s="43"/>
      <c r="V573" s="43"/>
      <c r="W573" s="43"/>
      <c r="X573" s="43"/>
      <c r="Y573" s="43"/>
      <c r="Z573" s="43"/>
      <c r="AA573" s="43"/>
      <c r="AB573" s="43"/>
      <c r="AC573" s="43"/>
      <c r="AD573" s="43"/>
      <c r="AE573" s="43"/>
      <c r="AF573" s="43"/>
    </row>
    <row r="574" spans="1:32" ht="15">
      <c r="A574" s="43"/>
      <c r="B574" s="43"/>
      <c r="C574" s="43"/>
      <c r="D574" s="43"/>
      <c r="E574" s="43"/>
      <c r="F574" s="43"/>
      <c r="G574" s="203"/>
      <c r="H574" s="203"/>
      <c r="I574" s="43"/>
      <c r="J574" s="43"/>
      <c r="K574" s="43"/>
      <c r="L574" s="43"/>
      <c r="M574" s="44"/>
      <c r="N574" s="43"/>
      <c r="O574" s="43"/>
      <c r="P574" s="43"/>
      <c r="Q574" s="43"/>
      <c r="R574" s="43"/>
      <c r="S574" s="43"/>
      <c r="T574" s="43"/>
      <c r="U574" s="43"/>
      <c r="V574" s="43"/>
      <c r="W574" s="43"/>
      <c r="X574" s="43"/>
      <c r="Y574" s="43"/>
      <c r="Z574" s="43"/>
      <c r="AA574" s="43"/>
      <c r="AB574" s="43"/>
      <c r="AC574" s="43"/>
      <c r="AD574" s="43"/>
      <c r="AE574" s="43"/>
      <c r="AF574" s="43"/>
    </row>
    <row r="575" spans="1:32" ht="15">
      <c r="A575" s="43"/>
      <c r="B575" s="43"/>
      <c r="C575" s="43"/>
      <c r="D575" s="43"/>
      <c r="E575" s="43"/>
      <c r="F575" s="43"/>
      <c r="G575" s="203"/>
      <c r="H575" s="203"/>
      <c r="I575" s="43"/>
      <c r="J575" s="43"/>
      <c r="K575" s="43"/>
      <c r="L575" s="43"/>
      <c r="M575" s="44"/>
      <c r="N575" s="43"/>
      <c r="O575" s="43"/>
      <c r="P575" s="43"/>
      <c r="Q575" s="43"/>
      <c r="R575" s="43"/>
      <c r="S575" s="43"/>
      <c r="T575" s="43"/>
      <c r="U575" s="43"/>
      <c r="V575" s="43"/>
      <c r="W575" s="43"/>
      <c r="X575" s="43"/>
      <c r="Y575" s="43"/>
      <c r="Z575" s="43"/>
      <c r="AA575" s="43"/>
      <c r="AB575" s="43"/>
      <c r="AC575" s="43"/>
      <c r="AD575" s="43"/>
      <c r="AE575" s="43"/>
      <c r="AF575" s="43"/>
    </row>
    <row r="576" spans="1:32" ht="15">
      <c r="A576" s="43"/>
      <c r="B576" s="43"/>
      <c r="C576" s="43"/>
      <c r="D576" s="43"/>
      <c r="E576" s="43"/>
      <c r="F576" s="43"/>
      <c r="G576" s="203"/>
      <c r="H576" s="203"/>
      <c r="I576" s="43"/>
      <c r="J576" s="43"/>
      <c r="K576" s="43"/>
      <c r="L576" s="43"/>
      <c r="M576" s="44"/>
      <c r="N576" s="43"/>
      <c r="O576" s="43"/>
      <c r="P576" s="43"/>
      <c r="Q576" s="43"/>
      <c r="R576" s="43"/>
      <c r="S576" s="43"/>
      <c r="T576" s="43"/>
      <c r="U576" s="43"/>
      <c r="V576" s="43"/>
      <c r="W576" s="43"/>
      <c r="X576" s="43"/>
      <c r="Y576" s="43"/>
      <c r="Z576" s="43"/>
      <c r="AA576" s="43"/>
      <c r="AB576" s="43"/>
      <c r="AC576" s="43"/>
      <c r="AD576" s="43"/>
      <c r="AE576" s="43"/>
      <c r="AF576" s="43"/>
    </row>
    <row r="577" spans="1:32" ht="15">
      <c r="A577" s="43"/>
      <c r="B577" s="43"/>
      <c r="C577" s="43"/>
      <c r="D577" s="43"/>
      <c r="E577" s="43"/>
      <c r="F577" s="43"/>
      <c r="G577" s="203"/>
      <c r="H577" s="203"/>
      <c r="I577" s="43"/>
      <c r="J577" s="43"/>
      <c r="K577" s="43"/>
      <c r="L577" s="43"/>
      <c r="M577" s="44"/>
      <c r="N577" s="43"/>
      <c r="O577" s="43"/>
      <c r="P577" s="43"/>
      <c r="Q577" s="43"/>
      <c r="R577" s="43"/>
      <c r="S577" s="43"/>
      <c r="T577" s="43"/>
      <c r="U577" s="43"/>
      <c r="V577" s="43"/>
      <c r="W577" s="43"/>
      <c r="X577" s="43"/>
      <c r="Y577" s="43"/>
      <c r="Z577" s="43"/>
      <c r="AA577" s="43"/>
      <c r="AB577" s="43"/>
      <c r="AC577" s="43"/>
      <c r="AD577" s="43"/>
      <c r="AE577" s="43"/>
      <c r="AF577" s="43"/>
    </row>
    <row r="578" spans="1:32" ht="15">
      <c r="A578" s="43"/>
      <c r="B578" s="43"/>
      <c r="C578" s="43"/>
      <c r="D578" s="43"/>
      <c r="E578" s="43"/>
      <c r="F578" s="43"/>
      <c r="G578" s="203"/>
      <c r="H578" s="203"/>
      <c r="I578" s="43"/>
      <c r="J578" s="43"/>
      <c r="K578" s="43"/>
      <c r="L578" s="43"/>
      <c r="M578" s="44"/>
      <c r="N578" s="43"/>
      <c r="O578" s="43"/>
      <c r="P578" s="43"/>
      <c r="Q578" s="43"/>
      <c r="R578" s="43"/>
      <c r="S578" s="43"/>
      <c r="T578" s="43"/>
      <c r="U578" s="43"/>
      <c r="V578" s="43"/>
      <c r="W578" s="43"/>
      <c r="X578" s="43"/>
      <c r="Y578" s="43"/>
      <c r="Z578" s="43"/>
      <c r="AA578" s="43"/>
      <c r="AB578" s="43"/>
      <c r="AC578" s="43"/>
      <c r="AD578" s="43"/>
      <c r="AE578" s="43"/>
      <c r="AF578" s="43"/>
    </row>
    <row r="579" spans="1:32" ht="15">
      <c r="A579" s="43"/>
      <c r="B579" s="43"/>
      <c r="C579" s="43"/>
      <c r="D579" s="43"/>
      <c r="E579" s="43"/>
      <c r="F579" s="43"/>
      <c r="G579" s="203"/>
      <c r="H579" s="203"/>
      <c r="I579" s="43"/>
      <c r="J579" s="43"/>
      <c r="K579" s="43"/>
      <c r="L579" s="43"/>
      <c r="M579" s="44"/>
      <c r="N579" s="43"/>
      <c r="O579" s="43"/>
      <c r="P579" s="43"/>
      <c r="Q579" s="43"/>
      <c r="R579" s="43"/>
      <c r="S579" s="43"/>
      <c r="T579" s="43"/>
      <c r="U579" s="43"/>
      <c r="V579" s="43"/>
      <c r="W579" s="43"/>
      <c r="X579" s="43"/>
      <c r="Y579" s="43"/>
      <c r="Z579" s="43"/>
      <c r="AA579" s="43"/>
      <c r="AB579" s="43"/>
      <c r="AC579" s="43"/>
      <c r="AD579" s="43"/>
      <c r="AE579" s="43"/>
      <c r="AF579" s="43"/>
    </row>
    <row r="580" spans="1:32" ht="15">
      <c r="A580" s="43"/>
      <c r="B580" s="43"/>
      <c r="C580" s="43"/>
      <c r="D580" s="43"/>
      <c r="E580" s="43"/>
      <c r="F580" s="43"/>
      <c r="G580" s="203"/>
      <c r="H580" s="203"/>
      <c r="I580" s="43"/>
      <c r="J580" s="43"/>
      <c r="K580" s="43"/>
      <c r="L580" s="43"/>
      <c r="M580" s="44"/>
      <c r="N580" s="43"/>
      <c r="O580" s="43"/>
      <c r="P580" s="43"/>
      <c r="Q580" s="43"/>
      <c r="R580" s="43"/>
      <c r="S580" s="43"/>
      <c r="T580" s="43"/>
      <c r="U580" s="43"/>
      <c r="V580" s="43"/>
      <c r="W580" s="43"/>
      <c r="X580" s="43"/>
      <c r="Y580" s="43"/>
      <c r="Z580" s="43"/>
      <c r="AA580" s="43"/>
      <c r="AB580" s="43"/>
      <c r="AC580" s="43"/>
      <c r="AD580" s="43"/>
      <c r="AE580" s="43"/>
      <c r="AF580" s="43"/>
    </row>
    <row r="581" spans="1:32" ht="15">
      <c r="A581" s="43"/>
      <c r="B581" s="43"/>
      <c r="C581" s="43"/>
      <c r="D581" s="43"/>
      <c r="E581" s="43"/>
      <c r="F581" s="43"/>
      <c r="G581" s="203"/>
      <c r="H581" s="203"/>
      <c r="I581" s="43"/>
      <c r="J581" s="43"/>
      <c r="K581" s="43"/>
      <c r="L581" s="43"/>
      <c r="M581" s="44"/>
      <c r="N581" s="43"/>
      <c r="O581" s="43"/>
      <c r="P581" s="43"/>
      <c r="Q581" s="43"/>
      <c r="R581" s="43"/>
      <c r="S581" s="43"/>
      <c r="T581" s="43"/>
      <c r="U581" s="43"/>
      <c r="V581" s="43"/>
      <c r="W581" s="43"/>
      <c r="X581" s="43"/>
      <c r="Y581" s="43"/>
      <c r="Z581" s="43"/>
      <c r="AA581" s="43"/>
      <c r="AB581" s="43"/>
      <c r="AC581" s="43"/>
      <c r="AD581" s="43"/>
      <c r="AE581" s="43"/>
      <c r="AF581" s="43"/>
    </row>
    <row r="582" spans="1:32" ht="15">
      <c r="A582" s="43"/>
      <c r="B582" s="43"/>
      <c r="C582" s="43"/>
      <c r="D582" s="43"/>
      <c r="E582" s="43"/>
      <c r="F582" s="43"/>
      <c r="G582" s="203"/>
      <c r="H582" s="203"/>
      <c r="I582" s="43"/>
      <c r="J582" s="43"/>
      <c r="K582" s="43"/>
      <c r="L582" s="43"/>
      <c r="M582" s="44"/>
      <c r="N582" s="43"/>
      <c r="O582" s="43"/>
      <c r="P582" s="43"/>
      <c r="Q582" s="43"/>
      <c r="R582" s="43"/>
      <c r="S582" s="43"/>
      <c r="T582" s="43"/>
      <c r="U582" s="43"/>
      <c r="V582" s="43"/>
      <c r="W582" s="43"/>
      <c r="X582" s="43"/>
      <c r="Y582" s="43"/>
      <c r="Z582" s="43"/>
      <c r="AA582" s="43"/>
      <c r="AB582" s="43"/>
      <c r="AC582" s="43"/>
      <c r="AD582" s="43"/>
      <c r="AE582" s="43"/>
      <c r="AF582" s="43"/>
    </row>
    <row r="583" spans="1:32" ht="15">
      <c r="A583" s="43"/>
      <c r="B583" s="43"/>
      <c r="C583" s="43"/>
      <c r="D583" s="43"/>
      <c r="E583" s="43"/>
      <c r="F583" s="43"/>
      <c r="G583" s="203"/>
      <c r="H583" s="203"/>
      <c r="I583" s="43"/>
      <c r="J583" s="43"/>
      <c r="K583" s="43"/>
      <c r="L583" s="43"/>
      <c r="M583" s="44"/>
      <c r="N583" s="43"/>
      <c r="O583" s="43"/>
      <c r="P583" s="43"/>
      <c r="Q583" s="43"/>
      <c r="R583" s="43"/>
      <c r="S583" s="43"/>
      <c r="T583" s="43"/>
      <c r="U583" s="43"/>
      <c r="V583" s="43"/>
      <c r="W583" s="43"/>
      <c r="X583" s="43"/>
      <c r="Y583" s="43"/>
      <c r="Z583" s="43"/>
      <c r="AA583" s="43"/>
      <c r="AB583" s="43"/>
      <c r="AC583" s="43"/>
      <c r="AD583" s="43"/>
      <c r="AE583" s="43"/>
      <c r="AF583" s="43"/>
    </row>
    <row r="584" spans="1:32" ht="15">
      <c r="A584" s="43"/>
      <c r="B584" s="43"/>
      <c r="C584" s="43"/>
      <c r="D584" s="43"/>
      <c r="E584" s="43"/>
      <c r="F584" s="43"/>
      <c r="G584" s="203"/>
      <c r="H584" s="203"/>
      <c r="I584" s="43"/>
      <c r="J584" s="43"/>
      <c r="K584" s="43"/>
      <c r="L584" s="43"/>
      <c r="M584" s="44"/>
      <c r="N584" s="43"/>
      <c r="O584" s="43"/>
      <c r="P584" s="43"/>
      <c r="Q584" s="43"/>
      <c r="R584" s="43"/>
      <c r="S584" s="43"/>
      <c r="T584" s="43"/>
      <c r="U584" s="43"/>
      <c r="V584" s="43"/>
      <c r="W584" s="43"/>
      <c r="X584" s="43"/>
      <c r="Y584" s="43"/>
      <c r="Z584" s="43"/>
      <c r="AA584" s="43"/>
      <c r="AB584" s="43"/>
      <c r="AC584" s="43"/>
      <c r="AD584" s="43"/>
      <c r="AE584" s="43"/>
      <c r="AF584" s="43"/>
    </row>
    <row r="585" spans="1:32" ht="15">
      <c r="A585" s="43"/>
      <c r="B585" s="43"/>
      <c r="C585" s="43"/>
      <c r="D585" s="43"/>
      <c r="E585" s="43"/>
      <c r="F585" s="43"/>
      <c r="G585" s="203"/>
      <c r="H585" s="203"/>
      <c r="I585" s="43"/>
      <c r="J585" s="43"/>
      <c r="K585" s="43"/>
      <c r="L585" s="43"/>
      <c r="M585" s="44"/>
      <c r="N585" s="43"/>
      <c r="O585" s="43"/>
      <c r="P585" s="43"/>
      <c r="Q585" s="43"/>
      <c r="R585" s="43"/>
      <c r="S585" s="43"/>
      <c r="T585" s="43"/>
      <c r="U585" s="43"/>
      <c r="V585" s="43"/>
      <c r="W585" s="43"/>
      <c r="X585" s="43"/>
      <c r="Y585" s="43"/>
      <c r="Z585" s="43"/>
      <c r="AA585" s="43"/>
      <c r="AB585" s="43"/>
      <c r="AC585" s="43"/>
      <c r="AD585" s="43"/>
      <c r="AE585" s="43"/>
      <c r="AF585" s="43"/>
    </row>
    <row r="586" spans="1:32" ht="15">
      <c r="A586" s="43"/>
      <c r="B586" s="43"/>
      <c r="C586" s="43"/>
      <c r="D586" s="43"/>
      <c r="E586" s="43"/>
      <c r="F586" s="43"/>
      <c r="G586" s="203"/>
      <c r="H586" s="203"/>
      <c r="I586" s="43"/>
      <c r="J586" s="43"/>
      <c r="K586" s="43"/>
      <c r="L586" s="43"/>
      <c r="M586" s="44"/>
      <c r="N586" s="43"/>
      <c r="O586" s="43"/>
      <c r="P586" s="43"/>
      <c r="Q586" s="43"/>
      <c r="R586" s="43"/>
      <c r="S586" s="43"/>
      <c r="T586" s="43"/>
      <c r="U586" s="43"/>
      <c r="V586" s="43"/>
      <c r="W586" s="43"/>
      <c r="X586" s="43"/>
      <c r="Y586" s="43"/>
      <c r="Z586" s="43"/>
      <c r="AA586" s="43"/>
      <c r="AB586" s="43"/>
      <c r="AC586" s="43"/>
      <c r="AD586" s="43"/>
      <c r="AE586" s="43"/>
      <c r="AF586" s="43"/>
    </row>
    <row r="587" spans="1:32" ht="15">
      <c r="A587" s="43"/>
      <c r="B587" s="43"/>
      <c r="C587" s="43"/>
      <c r="D587" s="43"/>
      <c r="E587" s="43"/>
      <c r="F587" s="43"/>
      <c r="G587" s="203"/>
      <c r="H587" s="203"/>
      <c r="I587" s="43"/>
      <c r="J587" s="43"/>
      <c r="K587" s="43"/>
      <c r="L587" s="43"/>
      <c r="M587" s="44"/>
      <c r="N587" s="43"/>
      <c r="O587" s="43"/>
      <c r="P587" s="43"/>
      <c r="Q587" s="43"/>
      <c r="R587" s="43"/>
      <c r="S587" s="43"/>
      <c r="T587" s="43"/>
      <c r="U587" s="43"/>
      <c r="V587" s="43"/>
      <c r="W587" s="43"/>
      <c r="X587" s="43"/>
      <c r="Y587" s="43"/>
      <c r="Z587" s="43"/>
      <c r="AA587" s="43"/>
      <c r="AB587" s="43"/>
      <c r="AC587" s="43"/>
      <c r="AD587" s="43"/>
      <c r="AE587" s="43"/>
      <c r="AF587" s="43"/>
    </row>
    <row r="588" spans="1:32" ht="15">
      <c r="A588" s="43"/>
      <c r="B588" s="43"/>
      <c r="C588" s="43"/>
      <c r="D588" s="43"/>
      <c r="E588" s="43"/>
      <c r="F588" s="43"/>
      <c r="G588" s="203"/>
      <c r="H588" s="203"/>
      <c r="I588" s="43"/>
      <c r="J588" s="43"/>
      <c r="K588" s="43"/>
      <c r="L588" s="43"/>
      <c r="M588" s="44"/>
      <c r="N588" s="43"/>
      <c r="O588" s="43"/>
      <c r="P588" s="43"/>
      <c r="Q588" s="43"/>
      <c r="R588" s="43"/>
      <c r="S588" s="43"/>
      <c r="T588" s="43"/>
      <c r="U588" s="43"/>
      <c r="V588" s="43"/>
      <c r="W588" s="43"/>
      <c r="X588" s="43"/>
      <c r="Y588" s="43"/>
      <c r="Z588" s="43"/>
      <c r="AA588" s="43"/>
      <c r="AB588" s="43"/>
      <c r="AC588" s="43"/>
      <c r="AD588" s="43"/>
      <c r="AE588" s="43"/>
      <c r="AF588" s="43"/>
    </row>
    <row r="589" spans="1:32" ht="15">
      <c r="A589" s="43"/>
      <c r="B589" s="43"/>
      <c r="C589" s="43"/>
      <c r="D589" s="43"/>
      <c r="E589" s="43"/>
      <c r="F589" s="43"/>
      <c r="G589" s="203"/>
      <c r="H589" s="203"/>
      <c r="I589" s="43"/>
      <c r="J589" s="43"/>
      <c r="K589" s="43"/>
      <c r="L589" s="43"/>
      <c r="M589" s="44"/>
      <c r="N589" s="43"/>
      <c r="O589" s="43"/>
      <c r="P589" s="43"/>
      <c r="Q589" s="43"/>
      <c r="R589" s="43"/>
      <c r="S589" s="43"/>
      <c r="T589" s="43"/>
      <c r="U589" s="43"/>
      <c r="V589" s="43"/>
      <c r="W589" s="43"/>
      <c r="X589" s="43"/>
      <c r="Y589" s="43"/>
      <c r="Z589" s="43"/>
      <c r="AA589" s="43"/>
      <c r="AB589" s="43"/>
      <c r="AC589" s="43"/>
      <c r="AD589" s="43"/>
      <c r="AE589" s="43"/>
      <c r="AF589" s="43"/>
    </row>
    <row r="590" spans="1:32" ht="15">
      <c r="A590" s="43"/>
      <c r="B590" s="43"/>
      <c r="C590" s="43"/>
      <c r="D590" s="43"/>
      <c r="E590" s="43"/>
      <c r="F590" s="43"/>
      <c r="G590" s="203"/>
      <c r="H590" s="203"/>
      <c r="I590" s="43"/>
      <c r="J590" s="43"/>
      <c r="K590" s="43"/>
      <c r="L590" s="43"/>
      <c r="M590" s="44"/>
      <c r="N590" s="43"/>
      <c r="O590" s="43"/>
      <c r="P590" s="43"/>
      <c r="Q590" s="43"/>
      <c r="R590" s="43"/>
      <c r="S590" s="43"/>
      <c r="T590" s="43"/>
      <c r="U590" s="43"/>
      <c r="V590" s="43"/>
      <c r="W590" s="43"/>
      <c r="X590" s="43"/>
      <c r="Y590" s="43"/>
      <c r="Z590" s="43"/>
      <c r="AA590" s="43"/>
      <c r="AB590" s="43"/>
      <c r="AC590" s="43"/>
      <c r="AD590" s="43"/>
      <c r="AE590" s="43"/>
      <c r="AF590" s="43"/>
    </row>
    <row r="591" spans="1:32" ht="15">
      <c r="A591" s="43"/>
      <c r="B591" s="43"/>
      <c r="C591" s="43"/>
      <c r="D591" s="43"/>
      <c r="E591" s="43"/>
      <c r="F591" s="43"/>
      <c r="G591" s="203"/>
      <c r="H591" s="203"/>
      <c r="I591" s="43"/>
      <c r="J591" s="43"/>
      <c r="K591" s="43"/>
      <c r="L591" s="43"/>
      <c r="M591" s="44"/>
      <c r="N591" s="43"/>
      <c r="O591" s="43"/>
      <c r="P591" s="43"/>
      <c r="Q591" s="43"/>
      <c r="R591" s="43"/>
      <c r="S591" s="43"/>
      <c r="T591" s="43"/>
      <c r="U591" s="43"/>
      <c r="V591" s="43"/>
      <c r="W591" s="43"/>
      <c r="X591" s="43"/>
      <c r="Y591" s="43"/>
      <c r="Z591" s="43"/>
      <c r="AA591" s="43"/>
      <c r="AB591" s="43"/>
      <c r="AC591" s="43"/>
      <c r="AD591" s="43"/>
      <c r="AE591" s="43"/>
      <c r="AF591" s="43"/>
    </row>
    <row r="592" spans="1:32" ht="15">
      <c r="A592" s="43"/>
      <c r="B592" s="43"/>
      <c r="C592" s="43"/>
      <c r="D592" s="43"/>
      <c r="E592" s="43"/>
      <c r="F592" s="43"/>
      <c r="G592" s="203"/>
      <c r="H592" s="203"/>
      <c r="I592" s="43"/>
      <c r="J592" s="43"/>
      <c r="K592" s="43"/>
      <c r="L592" s="43"/>
      <c r="M592" s="44"/>
      <c r="N592" s="43"/>
      <c r="O592" s="43"/>
      <c r="P592" s="43"/>
      <c r="Q592" s="43"/>
      <c r="R592" s="43"/>
      <c r="S592" s="43"/>
      <c r="T592" s="43"/>
      <c r="U592" s="43"/>
      <c r="V592" s="43"/>
      <c r="W592" s="43"/>
      <c r="X592" s="43"/>
      <c r="Y592" s="43"/>
      <c r="Z592" s="43"/>
      <c r="AA592" s="43"/>
      <c r="AB592" s="43"/>
      <c r="AC592" s="43"/>
      <c r="AD592" s="43"/>
      <c r="AE592" s="43"/>
      <c r="AF592" s="43"/>
    </row>
    <row r="593" spans="1:32" ht="15">
      <c r="A593" s="43"/>
      <c r="B593" s="43"/>
      <c r="C593" s="43"/>
      <c r="D593" s="43"/>
      <c r="E593" s="43"/>
      <c r="F593" s="43"/>
      <c r="G593" s="203"/>
      <c r="H593" s="203"/>
      <c r="I593" s="43"/>
      <c r="J593" s="43"/>
      <c r="K593" s="43"/>
      <c r="L593" s="43"/>
      <c r="M593" s="44"/>
      <c r="N593" s="43"/>
      <c r="O593" s="43"/>
      <c r="P593" s="43"/>
      <c r="Q593" s="43"/>
      <c r="R593" s="43"/>
      <c r="S593" s="43"/>
      <c r="T593" s="43"/>
      <c r="U593" s="43"/>
      <c r="V593" s="43"/>
      <c r="W593" s="43"/>
      <c r="X593" s="43"/>
      <c r="Y593" s="43"/>
      <c r="Z593" s="43"/>
      <c r="AA593" s="43"/>
      <c r="AB593" s="43"/>
      <c r="AC593" s="43"/>
      <c r="AD593" s="43"/>
      <c r="AE593" s="43"/>
      <c r="AF593" s="43"/>
    </row>
    <row r="594" spans="1:32" ht="15">
      <c r="A594" s="43"/>
      <c r="B594" s="43"/>
      <c r="C594" s="43"/>
      <c r="D594" s="43"/>
      <c r="E594" s="43"/>
      <c r="F594" s="43"/>
      <c r="G594" s="203"/>
      <c r="H594" s="203"/>
      <c r="I594" s="43"/>
      <c r="J594" s="43"/>
      <c r="K594" s="43"/>
      <c r="L594" s="43"/>
      <c r="M594" s="44"/>
      <c r="N594" s="43"/>
      <c r="O594" s="43"/>
      <c r="P594" s="43"/>
      <c r="Q594" s="43"/>
      <c r="R594" s="43"/>
      <c r="S594" s="43"/>
      <c r="T594" s="43"/>
      <c r="U594" s="43"/>
      <c r="V594" s="43"/>
      <c r="W594" s="43"/>
      <c r="X594" s="43"/>
      <c r="Y594" s="43"/>
      <c r="Z594" s="43"/>
      <c r="AA594" s="43"/>
      <c r="AB594" s="43"/>
      <c r="AC594" s="43"/>
      <c r="AD594" s="43"/>
      <c r="AE594" s="43"/>
      <c r="AF594" s="43"/>
    </row>
    <row r="595" spans="1:32" ht="15">
      <c r="A595" s="43"/>
      <c r="B595" s="43"/>
      <c r="C595" s="43"/>
      <c r="D595" s="43"/>
      <c r="E595" s="43"/>
      <c r="F595" s="43"/>
      <c r="G595" s="203"/>
      <c r="H595" s="203"/>
      <c r="I595" s="43"/>
      <c r="J595" s="43"/>
      <c r="K595" s="43"/>
      <c r="L595" s="43"/>
      <c r="M595" s="44"/>
      <c r="N595" s="43"/>
      <c r="O595" s="43"/>
      <c r="P595" s="43"/>
      <c r="Q595" s="43"/>
      <c r="R595" s="43"/>
      <c r="S595" s="43"/>
      <c r="T595" s="43"/>
      <c r="U595" s="43"/>
      <c r="V595" s="43"/>
      <c r="W595" s="43"/>
      <c r="X595" s="43"/>
      <c r="Y595" s="43"/>
      <c r="Z595" s="43"/>
      <c r="AA595" s="43"/>
      <c r="AB595" s="43"/>
      <c r="AC595" s="43"/>
      <c r="AD595" s="43"/>
      <c r="AE595" s="43"/>
      <c r="AF595" s="43"/>
    </row>
    <row r="596" spans="1:32" ht="15">
      <c r="A596" s="43"/>
      <c r="B596" s="43"/>
      <c r="C596" s="43"/>
      <c r="D596" s="43"/>
      <c r="E596" s="43"/>
      <c r="F596" s="43"/>
      <c r="G596" s="203"/>
      <c r="H596" s="203"/>
      <c r="I596" s="43"/>
      <c r="J596" s="43"/>
      <c r="K596" s="43"/>
      <c r="L596" s="43"/>
      <c r="M596" s="44"/>
      <c r="N596" s="43"/>
      <c r="O596" s="43"/>
      <c r="P596" s="43"/>
      <c r="Q596" s="43"/>
      <c r="R596" s="43"/>
      <c r="S596" s="43"/>
      <c r="T596" s="43"/>
      <c r="U596" s="43"/>
      <c r="V596" s="43"/>
      <c r="W596" s="43"/>
      <c r="X596" s="43"/>
      <c r="Y596" s="43"/>
      <c r="Z596" s="43"/>
      <c r="AA596" s="43"/>
      <c r="AB596" s="43"/>
      <c r="AC596" s="43"/>
      <c r="AD596" s="43"/>
      <c r="AE596" s="43"/>
      <c r="AF596" s="43"/>
    </row>
    <row r="597" spans="1:32" ht="15">
      <c r="A597" s="43"/>
      <c r="B597" s="43"/>
      <c r="C597" s="43"/>
      <c r="D597" s="43"/>
      <c r="E597" s="43"/>
      <c r="F597" s="43"/>
      <c r="G597" s="203"/>
      <c r="H597" s="203"/>
      <c r="I597" s="43"/>
      <c r="J597" s="43"/>
      <c r="K597" s="43"/>
      <c r="L597" s="43"/>
      <c r="M597" s="44"/>
      <c r="N597" s="43"/>
      <c r="O597" s="43"/>
      <c r="P597" s="43"/>
      <c r="Q597" s="43"/>
      <c r="R597" s="43"/>
      <c r="S597" s="43"/>
      <c r="T597" s="43"/>
      <c r="U597" s="43"/>
      <c r="V597" s="43"/>
      <c r="W597" s="43"/>
      <c r="X597" s="43"/>
      <c r="Y597" s="43"/>
      <c r="Z597" s="43"/>
      <c r="AA597" s="43"/>
      <c r="AB597" s="43"/>
      <c r="AC597" s="43"/>
      <c r="AD597" s="43"/>
      <c r="AE597" s="43"/>
      <c r="AF597" s="43"/>
    </row>
    <row r="598" spans="1:32" ht="15">
      <c r="A598" s="43"/>
      <c r="B598" s="43"/>
      <c r="C598" s="43"/>
      <c r="D598" s="43"/>
      <c r="E598" s="43"/>
      <c r="F598" s="43"/>
      <c r="G598" s="203"/>
      <c r="H598" s="203"/>
      <c r="I598" s="43"/>
      <c r="J598" s="43"/>
      <c r="K598" s="43"/>
      <c r="L598" s="43"/>
      <c r="M598" s="44"/>
      <c r="N598" s="43"/>
      <c r="O598" s="43"/>
      <c r="P598" s="43"/>
      <c r="Q598" s="43"/>
      <c r="R598" s="43"/>
      <c r="S598" s="43"/>
      <c r="T598" s="43"/>
      <c r="U598" s="43"/>
      <c r="V598" s="43"/>
      <c r="W598" s="43"/>
      <c r="X598" s="43"/>
      <c r="Y598" s="43"/>
      <c r="Z598" s="43"/>
      <c r="AA598" s="43"/>
      <c r="AB598" s="43"/>
      <c r="AC598" s="43"/>
      <c r="AD598" s="43"/>
      <c r="AE598" s="43"/>
      <c r="AF598" s="43"/>
    </row>
    <row r="599" spans="1:32" ht="15">
      <c r="A599" s="43"/>
      <c r="B599" s="43"/>
      <c r="C599" s="43"/>
      <c r="D599" s="43"/>
      <c r="E599" s="43"/>
      <c r="F599" s="43"/>
      <c r="G599" s="203"/>
      <c r="H599" s="203"/>
      <c r="I599" s="43"/>
      <c r="J599" s="43"/>
      <c r="K599" s="43"/>
      <c r="L599" s="43"/>
      <c r="M599" s="44"/>
      <c r="N599" s="43"/>
      <c r="O599" s="43"/>
      <c r="P599" s="43"/>
      <c r="Q599" s="43"/>
      <c r="R599" s="43"/>
      <c r="S599" s="43"/>
      <c r="T599" s="43"/>
      <c r="U599" s="43"/>
      <c r="V599" s="43"/>
      <c r="W599" s="43"/>
      <c r="X599" s="43"/>
      <c r="Y599" s="43"/>
      <c r="Z599" s="43"/>
      <c r="AA599" s="43"/>
      <c r="AB599" s="43"/>
      <c r="AC599" s="43"/>
      <c r="AD599" s="43"/>
      <c r="AE599" s="43"/>
      <c r="AF599" s="43"/>
    </row>
    <row r="600" spans="1:32" ht="15">
      <c r="A600" s="43"/>
      <c r="B600" s="43"/>
      <c r="C600" s="43"/>
      <c r="D600" s="43"/>
      <c r="E600" s="43"/>
      <c r="F600" s="43"/>
      <c r="G600" s="203"/>
      <c r="H600" s="203"/>
      <c r="I600" s="43"/>
      <c r="J600" s="43"/>
      <c r="K600" s="43"/>
      <c r="L600" s="43"/>
      <c r="M600" s="44"/>
      <c r="N600" s="43"/>
      <c r="O600" s="43"/>
      <c r="P600" s="43"/>
      <c r="Q600" s="43"/>
      <c r="R600" s="43"/>
      <c r="S600" s="43"/>
      <c r="T600" s="43"/>
      <c r="U600" s="43"/>
      <c r="V600" s="43"/>
      <c r="W600" s="43"/>
      <c r="X600" s="43"/>
      <c r="Y600" s="43"/>
      <c r="Z600" s="43"/>
      <c r="AA600" s="43"/>
      <c r="AB600" s="43"/>
      <c r="AC600" s="43"/>
      <c r="AD600" s="43"/>
      <c r="AE600" s="43"/>
      <c r="AF600" s="43"/>
    </row>
    <row r="601" spans="1:32" ht="15">
      <c r="A601" s="43"/>
      <c r="B601" s="43"/>
      <c r="C601" s="43"/>
      <c r="D601" s="43"/>
      <c r="E601" s="43"/>
      <c r="F601" s="43"/>
      <c r="G601" s="203"/>
      <c r="H601" s="203"/>
      <c r="I601" s="43"/>
      <c r="J601" s="43"/>
      <c r="K601" s="43"/>
      <c r="L601" s="43"/>
      <c r="M601" s="44"/>
      <c r="N601" s="43"/>
      <c r="O601" s="43"/>
      <c r="P601" s="43"/>
      <c r="Q601" s="43"/>
      <c r="R601" s="43"/>
      <c r="S601" s="43"/>
      <c r="T601" s="43"/>
      <c r="U601" s="43"/>
      <c r="V601" s="43"/>
      <c r="W601" s="43"/>
      <c r="X601" s="43"/>
      <c r="Y601" s="43"/>
      <c r="Z601" s="43"/>
      <c r="AA601" s="43"/>
      <c r="AB601" s="43"/>
      <c r="AC601" s="43"/>
      <c r="AD601" s="43"/>
      <c r="AE601" s="43"/>
      <c r="AF601" s="43"/>
    </row>
    <row r="602" spans="1:32" ht="15">
      <c r="A602" s="43"/>
      <c r="B602" s="43"/>
      <c r="C602" s="43"/>
      <c r="D602" s="43"/>
      <c r="E602" s="43"/>
      <c r="F602" s="43"/>
      <c r="G602" s="203"/>
      <c r="H602" s="203"/>
      <c r="I602" s="43"/>
      <c r="J602" s="43"/>
      <c r="K602" s="43"/>
      <c r="L602" s="43"/>
      <c r="M602" s="44"/>
      <c r="N602" s="43"/>
      <c r="O602" s="43"/>
      <c r="P602" s="43"/>
      <c r="Q602" s="43"/>
      <c r="R602" s="43"/>
      <c r="S602" s="43"/>
      <c r="T602" s="43"/>
      <c r="U602" s="43"/>
      <c r="V602" s="43"/>
      <c r="W602" s="43"/>
      <c r="X602" s="43"/>
      <c r="Y602" s="43"/>
      <c r="Z602" s="43"/>
      <c r="AA602" s="43"/>
      <c r="AB602" s="43"/>
      <c r="AC602" s="43"/>
      <c r="AD602" s="43"/>
      <c r="AE602" s="43"/>
      <c r="AF602" s="43"/>
    </row>
    <row r="603" spans="1:32" ht="15">
      <c r="A603" s="43"/>
      <c r="B603" s="43"/>
      <c r="C603" s="43"/>
      <c r="D603" s="43"/>
      <c r="E603" s="43"/>
      <c r="F603" s="43"/>
      <c r="G603" s="203"/>
      <c r="H603" s="203"/>
      <c r="I603" s="43"/>
      <c r="J603" s="43"/>
      <c r="K603" s="43"/>
      <c r="L603" s="43"/>
      <c r="M603" s="44"/>
      <c r="N603" s="43"/>
      <c r="O603" s="43"/>
      <c r="P603" s="43"/>
      <c r="Q603" s="43"/>
      <c r="R603" s="43"/>
      <c r="S603" s="43"/>
      <c r="T603" s="43"/>
      <c r="U603" s="43"/>
      <c r="V603" s="43"/>
      <c r="W603" s="43"/>
      <c r="X603" s="43"/>
      <c r="Y603" s="43"/>
      <c r="Z603" s="43"/>
      <c r="AA603" s="43"/>
      <c r="AB603" s="43"/>
      <c r="AC603" s="43"/>
      <c r="AD603" s="43"/>
      <c r="AE603" s="43"/>
      <c r="AF603" s="43"/>
    </row>
    <row r="604" spans="1:32" ht="15">
      <c r="A604" s="43"/>
      <c r="B604" s="43"/>
      <c r="C604" s="43"/>
      <c r="D604" s="43"/>
      <c r="E604" s="43"/>
      <c r="F604" s="43"/>
      <c r="G604" s="203"/>
      <c r="H604" s="203"/>
      <c r="I604" s="43"/>
      <c r="J604" s="43"/>
      <c r="K604" s="43"/>
      <c r="L604" s="43"/>
      <c r="M604" s="44"/>
      <c r="N604" s="43"/>
      <c r="O604" s="43"/>
      <c r="P604" s="43"/>
      <c r="Q604" s="43"/>
      <c r="R604" s="43"/>
      <c r="S604" s="43"/>
      <c r="T604" s="43"/>
      <c r="U604" s="43"/>
      <c r="V604" s="43"/>
      <c r="W604" s="43"/>
      <c r="X604" s="43"/>
      <c r="Y604" s="43"/>
      <c r="Z604" s="43"/>
      <c r="AA604" s="43"/>
      <c r="AB604" s="43"/>
      <c r="AC604" s="43"/>
      <c r="AD604" s="43"/>
      <c r="AE604" s="43"/>
      <c r="AF604" s="43"/>
    </row>
    <row r="605" spans="1:32" ht="15">
      <c r="A605" s="43"/>
      <c r="B605" s="43"/>
      <c r="C605" s="43"/>
      <c r="D605" s="43"/>
      <c r="E605" s="43"/>
      <c r="F605" s="43"/>
      <c r="G605" s="203"/>
      <c r="H605" s="203"/>
      <c r="I605" s="43"/>
      <c r="J605" s="43"/>
      <c r="K605" s="43"/>
      <c r="L605" s="43"/>
      <c r="M605" s="44"/>
      <c r="N605" s="43"/>
      <c r="O605" s="43"/>
      <c r="P605" s="43"/>
      <c r="Q605" s="43"/>
      <c r="R605" s="43"/>
      <c r="S605" s="43"/>
      <c r="T605" s="43"/>
      <c r="U605" s="43"/>
      <c r="V605" s="43"/>
      <c r="W605" s="43"/>
      <c r="X605" s="43"/>
      <c r="Y605" s="43"/>
      <c r="Z605" s="43"/>
      <c r="AA605" s="43"/>
      <c r="AB605" s="43"/>
      <c r="AC605" s="43"/>
      <c r="AD605" s="43"/>
      <c r="AE605" s="43"/>
      <c r="AF605" s="43"/>
    </row>
    <row r="606" spans="1:32" ht="15">
      <c r="A606" s="43"/>
      <c r="B606" s="43"/>
      <c r="C606" s="43"/>
      <c r="D606" s="43"/>
      <c r="E606" s="43"/>
      <c r="F606" s="43"/>
      <c r="G606" s="203"/>
      <c r="H606" s="203"/>
      <c r="I606" s="43"/>
      <c r="J606" s="43"/>
      <c r="K606" s="43"/>
      <c r="L606" s="43"/>
      <c r="M606" s="44"/>
      <c r="N606" s="43"/>
      <c r="O606" s="43"/>
      <c r="P606" s="43"/>
      <c r="Q606" s="43"/>
      <c r="R606" s="43"/>
      <c r="S606" s="43"/>
      <c r="T606" s="43"/>
      <c r="U606" s="43"/>
      <c r="V606" s="43"/>
      <c r="W606" s="43"/>
      <c r="X606" s="43"/>
      <c r="Y606" s="43"/>
      <c r="Z606" s="43"/>
      <c r="AA606" s="43"/>
      <c r="AB606" s="43"/>
      <c r="AC606" s="43"/>
      <c r="AD606" s="43"/>
      <c r="AE606" s="43"/>
      <c r="AF606" s="43"/>
    </row>
    <row r="607" spans="1:32" ht="15">
      <c r="A607" s="43"/>
      <c r="B607" s="43"/>
      <c r="C607" s="43"/>
      <c r="D607" s="43"/>
      <c r="E607" s="43"/>
      <c r="F607" s="43"/>
      <c r="G607" s="203"/>
      <c r="H607" s="203"/>
      <c r="I607" s="43"/>
      <c r="J607" s="43"/>
      <c r="K607" s="43"/>
      <c r="L607" s="43"/>
      <c r="M607" s="44"/>
      <c r="N607" s="43"/>
      <c r="O607" s="43"/>
      <c r="P607" s="43"/>
      <c r="Q607" s="43"/>
      <c r="R607" s="43"/>
      <c r="S607" s="43"/>
      <c r="T607" s="43"/>
      <c r="U607" s="43"/>
      <c r="V607" s="43"/>
      <c r="W607" s="43"/>
      <c r="X607" s="43"/>
      <c r="Y607" s="43"/>
      <c r="Z607" s="43"/>
      <c r="AA607" s="43"/>
      <c r="AB607" s="43"/>
      <c r="AC607" s="43"/>
      <c r="AD607" s="43"/>
      <c r="AE607" s="43"/>
      <c r="AF607" s="43"/>
    </row>
    <row r="608" spans="1:32" ht="15">
      <c r="A608" s="43"/>
      <c r="B608" s="43"/>
      <c r="C608" s="43"/>
      <c r="D608" s="43"/>
      <c r="E608" s="43"/>
      <c r="F608" s="43"/>
      <c r="G608" s="203"/>
      <c r="H608" s="203"/>
      <c r="I608" s="43"/>
      <c r="J608" s="43"/>
      <c r="K608" s="43"/>
      <c r="L608" s="43"/>
      <c r="M608" s="44"/>
      <c r="N608" s="43"/>
      <c r="O608" s="43"/>
      <c r="P608" s="43"/>
      <c r="Q608" s="43"/>
      <c r="R608" s="43"/>
      <c r="S608" s="43"/>
      <c r="T608" s="43"/>
      <c r="U608" s="43"/>
      <c r="V608" s="43"/>
      <c r="W608" s="43"/>
      <c r="X608" s="43"/>
      <c r="Y608" s="43"/>
      <c r="Z608" s="43"/>
      <c r="AA608" s="43"/>
      <c r="AB608" s="43"/>
      <c r="AC608" s="43"/>
      <c r="AD608" s="43"/>
      <c r="AE608" s="43"/>
      <c r="AF608" s="43"/>
    </row>
    <row r="609" spans="1:32" ht="15">
      <c r="A609" s="43"/>
      <c r="B609" s="43"/>
      <c r="C609" s="43"/>
      <c r="D609" s="43"/>
      <c r="E609" s="43"/>
      <c r="F609" s="43"/>
      <c r="G609" s="203"/>
      <c r="H609" s="203"/>
      <c r="I609" s="43"/>
      <c r="J609" s="43"/>
      <c r="K609" s="43"/>
      <c r="L609" s="43"/>
      <c r="M609" s="44"/>
      <c r="N609" s="43"/>
      <c r="O609" s="43"/>
      <c r="P609" s="43"/>
      <c r="Q609" s="43"/>
      <c r="R609" s="43"/>
      <c r="S609" s="43"/>
      <c r="T609" s="43"/>
      <c r="U609" s="43"/>
      <c r="V609" s="43"/>
      <c r="W609" s="43"/>
      <c r="X609" s="43"/>
      <c r="Y609" s="43"/>
      <c r="Z609" s="43"/>
      <c r="AA609" s="43"/>
      <c r="AB609" s="43"/>
      <c r="AC609" s="43"/>
      <c r="AD609" s="43"/>
      <c r="AE609" s="43"/>
      <c r="AF609" s="43"/>
    </row>
    <row r="610" spans="1:32" ht="15">
      <c r="A610" s="43"/>
      <c r="B610" s="43"/>
      <c r="C610" s="43"/>
      <c r="D610" s="43"/>
      <c r="E610" s="43"/>
      <c r="F610" s="43"/>
      <c r="G610" s="203"/>
      <c r="H610" s="203"/>
      <c r="I610" s="43"/>
      <c r="J610" s="43"/>
      <c r="K610" s="43"/>
      <c r="L610" s="43"/>
      <c r="M610" s="44"/>
      <c r="N610" s="43"/>
      <c r="O610" s="43"/>
      <c r="P610" s="43"/>
      <c r="Q610" s="43"/>
      <c r="R610" s="43"/>
      <c r="S610" s="43"/>
      <c r="T610" s="43"/>
      <c r="U610" s="43"/>
      <c r="V610" s="43"/>
      <c r="W610" s="43"/>
      <c r="X610" s="43"/>
      <c r="Y610" s="43"/>
      <c r="Z610" s="43"/>
      <c r="AA610" s="43"/>
      <c r="AB610" s="43"/>
      <c r="AC610" s="43"/>
      <c r="AD610" s="43"/>
      <c r="AE610" s="43"/>
      <c r="AF610" s="43"/>
    </row>
    <row r="611" spans="1:32" ht="15">
      <c r="A611" s="43"/>
      <c r="B611" s="43"/>
      <c r="C611" s="43"/>
      <c r="D611" s="43"/>
      <c r="E611" s="43"/>
      <c r="F611" s="43"/>
      <c r="G611" s="203"/>
      <c r="H611" s="203"/>
      <c r="I611" s="43"/>
      <c r="J611" s="43"/>
      <c r="K611" s="43"/>
      <c r="L611" s="43"/>
      <c r="M611" s="44"/>
      <c r="N611" s="43"/>
      <c r="O611" s="43"/>
      <c r="P611" s="43"/>
      <c r="Q611" s="43"/>
      <c r="R611" s="43"/>
      <c r="S611" s="43"/>
      <c r="T611" s="43"/>
      <c r="U611" s="43"/>
      <c r="V611" s="43"/>
      <c r="W611" s="43"/>
      <c r="X611" s="43"/>
      <c r="Y611" s="43"/>
      <c r="Z611" s="43"/>
      <c r="AA611" s="43"/>
      <c r="AB611" s="43"/>
      <c r="AC611" s="43"/>
      <c r="AD611" s="43"/>
      <c r="AE611" s="43"/>
      <c r="AF611" s="43"/>
    </row>
    <row r="612" spans="1:32" ht="15">
      <c r="A612" s="43"/>
      <c r="B612" s="43"/>
      <c r="C612" s="43"/>
      <c r="D612" s="43"/>
      <c r="E612" s="43"/>
      <c r="F612" s="43"/>
      <c r="G612" s="203"/>
      <c r="H612" s="203"/>
      <c r="I612" s="43"/>
      <c r="J612" s="43"/>
      <c r="K612" s="43"/>
      <c r="L612" s="43"/>
      <c r="M612" s="44"/>
      <c r="N612" s="43"/>
      <c r="O612" s="43"/>
      <c r="P612" s="43"/>
      <c r="Q612" s="43"/>
      <c r="R612" s="43"/>
      <c r="S612" s="43"/>
      <c r="T612" s="43"/>
      <c r="U612" s="43"/>
      <c r="V612" s="43"/>
      <c r="W612" s="43"/>
      <c r="X612" s="43"/>
      <c r="Y612" s="43"/>
      <c r="Z612" s="43"/>
      <c r="AA612" s="43"/>
      <c r="AB612" s="43"/>
      <c r="AC612" s="43"/>
      <c r="AD612" s="43"/>
      <c r="AE612" s="43"/>
      <c r="AF612" s="43"/>
    </row>
    <row r="613" spans="1:32" ht="15">
      <c r="A613" s="43"/>
      <c r="B613" s="43"/>
      <c r="C613" s="43"/>
      <c r="D613" s="43"/>
      <c r="E613" s="43"/>
      <c r="F613" s="43"/>
      <c r="G613" s="203"/>
      <c r="H613" s="203"/>
      <c r="I613" s="43"/>
      <c r="J613" s="43"/>
      <c r="K613" s="43"/>
      <c r="L613" s="43"/>
      <c r="M613" s="44"/>
      <c r="N613" s="43"/>
      <c r="O613" s="43"/>
      <c r="P613" s="43"/>
      <c r="Q613" s="43"/>
      <c r="R613" s="43"/>
      <c r="S613" s="43"/>
      <c r="T613" s="43"/>
      <c r="U613" s="43"/>
      <c r="V613" s="43"/>
      <c r="W613" s="43"/>
      <c r="X613" s="43"/>
      <c r="Y613" s="43"/>
      <c r="Z613" s="43"/>
      <c r="AA613" s="43"/>
      <c r="AB613" s="43"/>
      <c r="AC613" s="43"/>
      <c r="AD613" s="43"/>
      <c r="AE613" s="43"/>
      <c r="AF613" s="43"/>
    </row>
    <row r="614" spans="1:32" ht="15">
      <c r="A614" s="43"/>
      <c r="B614" s="43"/>
      <c r="C614" s="43"/>
      <c r="D614" s="43"/>
      <c r="E614" s="43"/>
      <c r="F614" s="43"/>
      <c r="G614" s="203"/>
      <c r="H614" s="203"/>
      <c r="I614" s="43"/>
      <c r="J614" s="43"/>
      <c r="K614" s="43"/>
      <c r="L614" s="43"/>
      <c r="M614" s="44"/>
      <c r="N614" s="43"/>
      <c r="O614" s="43"/>
      <c r="P614" s="43"/>
      <c r="Q614" s="43"/>
      <c r="R614" s="43"/>
      <c r="S614" s="43"/>
      <c r="T614" s="43"/>
      <c r="U614" s="43"/>
      <c r="V614" s="43"/>
      <c r="W614" s="43"/>
      <c r="X614" s="43"/>
      <c r="Y614" s="43"/>
      <c r="Z614" s="43"/>
      <c r="AA614" s="43"/>
      <c r="AB614" s="43"/>
      <c r="AC614" s="43"/>
      <c r="AD614" s="43"/>
      <c r="AE614" s="43"/>
      <c r="AF614" s="43"/>
    </row>
    <row r="615" spans="1:32" ht="15">
      <c r="A615" s="43"/>
      <c r="B615" s="43"/>
      <c r="C615" s="43"/>
      <c r="D615" s="43"/>
      <c r="E615" s="43"/>
      <c r="F615" s="43"/>
      <c r="G615" s="203"/>
      <c r="H615" s="203"/>
      <c r="I615" s="43"/>
      <c r="J615" s="43"/>
      <c r="K615" s="43"/>
      <c r="L615" s="43"/>
      <c r="M615" s="44"/>
      <c r="N615" s="43"/>
      <c r="O615" s="43"/>
      <c r="P615" s="43"/>
      <c r="Q615" s="43"/>
      <c r="R615" s="43"/>
      <c r="S615" s="43"/>
      <c r="T615" s="43"/>
      <c r="U615" s="43"/>
      <c r="V615" s="43"/>
      <c r="W615" s="43"/>
      <c r="X615" s="43"/>
      <c r="Y615" s="43"/>
      <c r="Z615" s="43"/>
      <c r="AA615" s="43"/>
      <c r="AB615" s="43"/>
      <c r="AC615" s="43"/>
      <c r="AD615" s="43"/>
      <c r="AE615" s="43"/>
      <c r="AF615" s="43"/>
    </row>
    <row r="616" spans="1:32" ht="15">
      <c r="A616" s="43"/>
      <c r="B616" s="43"/>
      <c r="C616" s="43"/>
      <c r="D616" s="43"/>
      <c r="E616" s="43"/>
      <c r="F616" s="43"/>
      <c r="G616" s="203"/>
      <c r="H616" s="203"/>
      <c r="I616" s="43"/>
      <c r="J616" s="43"/>
      <c r="K616" s="43"/>
      <c r="L616" s="43"/>
      <c r="M616" s="44"/>
      <c r="N616" s="43"/>
      <c r="O616" s="43"/>
      <c r="P616" s="43"/>
      <c r="Q616" s="43"/>
      <c r="R616" s="43"/>
      <c r="S616" s="43"/>
      <c r="T616" s="43"/>
      <c r="U616" s="43"/>
      <c r="V616" s="43"/>
      <c r="W616" s="43"/>
      <c r="X616" s="43"/>
      <c r="Y616" s="43"/>
      <c r="Z616" s="43"/>
      <c r="AA616" s="43"/>
      <c r="AB616" s="43"/>
      <c r="AC616" s="43"/>
      <c r="AD616" s="43"/>
      <c r="AE616" s="43"/>
      <c r="AF616" s="43"/>
    </row>
    <row r="617" spans="1:32" ht="15">
      <c r="A617" s="43"/>
      <c r="B617" s="43"/>
      <c r="C617" s="43"/>
      <c r="D617" s="43"/>
      <c r="E617" s="43"/>
      <c r="F617" s="43"/>
      <c r="G617" s="203"/>
      <c r="H617" s="203"/>
      <c r="I617" s="43"/>
      <c r="J617" s="43"/>
      <c r="K617" s="43"/>
      <c r="L617" s="43"/>
      <c r="M617" s="44"/>
      <c r="N617" s="43"/>
      <c r="O617" s="43"/>
      <c r="P617" s="43"/>
      <c r="Q617" s="43"/>
      <c r="R617" s="43"/>
      <c r="S617" s="43"/>
      <c r="T617" s="43"/>
      <c r="U617" s="43"/>
      <c r="V617" s="43"/>
      <c r="W617" s="43"/>
      <c r="X617" s="43"/>
      <c r="Y617" s="43"/>
      <c r="Z617" s="43"/>
      <c r="AA617" s="43"/>
      <c r="AB617" s="43"/>
      <c r="AC617" s="43"/>
      <c r="AD617" s="43"/>
      <c r="AE617" s="43"/>
      <c r="AF617" s="43"/>
    </row>
    <row r="618" spans="1:32" ht="15">
      <c r="A618" s="43"/>
      <c r="B618" s="43"/>
      <c r="C618" s="43"/>
      <c r="D618" s="43"/>
      <c r="E618" s="43"/>
      <c r="F618" s="43"/>
      <c r="G618" s="203"/>
      <c r="H618" s="203"/>
      <c r="I618" s="43"/>
      <c r="J618" s="43"/>
      <c r="K618" s="43"/>
      <c r="L618" s="43"/>
      <c r="M618" s="44"/>
      <c r="N618" s="43"/>
      <c r="O618" s="43"/>
      <c r="P618" s="43"/>
      <c r="Q618" s="43"/>
      <c r="R618" s="43"/>
      <c r="S618" s="43"/>
      <c r="T618" s="43"/>
      <c r="U618" s="43"/>
      <c r="V618" s="43"/>
      <c r="W618" s="43"/>
      <c r="X618" s="43"/>
      <c r="Y618" s="43"/>
      <c r="Z618" s="43"/>
      <c r="AA618" s="43"/>
      <c r="AB618" s="43"/>
      <c r="AC618" s="43"/>
      <c r="AD618" s="43"/>
      <c r="AE618" s="43"/>
      <c r="AF618" s="43"/>
    </row>
    <row r="619" spans="1:32" ht="15">
      <c r="A619" s="43"/>
      <c r="B619" s="43"/>
      <c r="C619" s="43"/>
      <c r="D619" s="43"/>
      <c r="E619" s="43"/>
      <c r="F619" s="43"/>
      <c r="G619" s="203"/>
      <c r="H619" s="203"/>
      <c r="I619" s="43"/>
      <c r="J619" s="43"/>
      <c r="K619" s="43"/>
      <c r="L619" s="43"/>
      <c r="M619" s="44"/>
      <c r="N619" s="43"/>
      <c r="O619" s="43"/>
      <c r="P619" s="43"/>
      <c r="Q619" s="43"/>
      <c r="R619" s="43"/>
      <c r="S619" s="43"/>
      <c r="T619" s="43"/>
      <c r="U619" s="43"/>
      <c r="V619" s="43"/>
      <c r="W619" s="43"/>
      <c r="X619" s="43"/>
      <c r="Y619" s="43"/>
      <c r="Z619" s="43"/>
      <c r="AA619" s="43"/>
      <c r="AB619" s="43"/>
      <c r="AC619" s="43"/>
      <c r="AD619" s="43"/>
      <c r="AE619" s="43"/>
      <c r="AF619" s="43"/>
    </row>
    <row r="620" spans="1:32" ht="15">
      <c r="A620" s="43"/>
      <c r="B620" s="43"/>
      <c r="C620" s="43"/>
      <c r="D620" s="43"/>
      <c r="E620" s="43"/>
      <c r="F620" s="43"/>
      <c r="G620" s="203"/>
      <c r="H620" s="203"/>
      <c r="I620" s="43"/>
      <c r="J620" s="43"/>
      <c r="K620" s="43"/>
      <c r="L620" s="43"/>
      <c r="M620" s="44"/>
      <c r="N620" s="43"/>
      <c r="O620" s="43"/>
      <c r="P620" s="43"/>
      <c r="Q620" s="43"/>
      <c r="R620" s="43"/>
      <c r="S620" s="43"/>
      <c r="T620" s="43"/>
      <c r="U620" s="43"/>
      <c r="V620" s="43"/>
      <c r="W620" s="43"/>
      <c r="X620" s="43"/>
      <c r="Y620" s="43"/>
      <c r="Z620" s="43"/>
      <c r="AA620" s="43"/>
      <c r="AB620" s="43"/>
      <c r="AC620" s="43"/>
      <c r="AD620" s="43"/>
      <c r="AE620" s="43"/>
      <c r="AF620" s="43"/>
    </row>
    <row r="621" spans="1:32" ht="15">
      <c r="A621" s="43"/>
      <c r="B621" s="43"/>
      <c r="C621" s="43"/>
      <c r="D621" s="43"/>
      <c r="E621" s="43"/>
      <c r="F621" s="43"/>
      <c r="G621" s="203"/>
      <c r="H621" s="203"/>
      <c r="I621" s="43"/>
      <c r="J621" s="43"/>
      <c r="K621" s="43"/>
      <c r="L621" s="43"/>
      <c r="M621" s="44"/>
      <c r="N621" s="43"/>
      <c r="O621" s="43"/>
      <c r="P621" s="43"/>
      <c r="Q621" s="43"/>
      <c r="R621" s="43"/>
      <c r="S621" s="43"/>
      <c r="T621" s="43"/>
      <c r="U621" s="43"/>
      <c r="V621" s="43"/>
      <c r="W621" s="43"/>
      <c r="X621" s="43"/>
      <c r="Y621" s="43"/>
      <c r="Z621" s="43"/>
      <c r="AA621" s="43"/>
      <c r="AB621" s="43"/>
      <c r="AC621" s="43"/>
      <c r="AD621" s="43"/>
      <c r="AE621" s="43"/>
      <c r="AF621" s="43"/>
    </row>
    <row r="622" spans="1:32" ht="15">
      <c r="A622" s="43"/>
      <c r="B622" s="43"/>
      <c r="C622" s="43"/>
      <c r="D622" s="43"/>
      <c r="E622" s="43"/>
      <c r="F622" s="43"/>
      <c r="G622" s="203"/>
      <c r="H622" s="203"/>
      <c r="I622" s="43"/>
      <c r="J622" s="43"/>
      <c r="K622" s="43"/>
      <c r="L622" s="43"/>
      <c r="M622" s="44"/>
      <c r="N622" s="43"/>
      <c r="O622" s="43"/>
      <c r="P622" s="43"/>
      <c r="Q622" s="43"/>
      <c r="R622" s="43"/>
      <c r="S622" s="43"/>
      <c r="T622" s="43"/>
      <c r="U622" s="43"/>
      <c r="V622" s="43"/>
      <c r="W622" s="43"/>
      <c r="X622" s="43"/>
      <c r="Y622" s="43"/>
      <c r="Z622" s="43"/>
      <c r="AA622" s="43"/>
      <c r="AB622" s="43"/>
      <c r="AC622" s="43"/>
      <c r="AD622" s="43"/>
      <c r="AE622" s="43"/>
      <c r="AF622" s="43"/>
    </row>
    <row r="623" spans="1:32" ht="15">
      <c r="A623" s="43"/>
      <c r="B623" s="43"/>
      <c r="C623" s="43"/>
      <c r="D623" s="43"/>
      <c r="E623" s="43"/>
      <c r="F623" s="43"/>
      <c r="G623" s="203"/>
      <c r="H623" s="203"/>
      <c r="I623" s="43"/>
      <c r="J623" s="43"/>
      <c r="K623" s="43"/>
      <c r="L623" s="43"/>
      <c r="M623" s="44"/>
      <c r="N623" s="43"/>
      <c r="O623" s="43"/>
      <c r="P623" s="43"/>
      <c r="Q623" s="43"/>
      <c r="R623" s="43"/>
      <c r="S623" s="43"/>
      <c r="T623" s="43"/>
      <c r="U623" s="43"/>
      <c r="V623" s="43"/>
      <c r="W623" s="43"/>
      <c r="X623" s="43"/>
      <c r="Y623" s="43"/>
      <c r="Z623" s="43"/>
      <c r="AA623" s="43"/>
      <c r="AB623" s="43"/>
      <c r="AC623" s="43"/>
      <c r="AD623" s="43"/>
      <c r="AE623" s="43"/>
      <c r="AF623" s="43"/>
    </row>
    <row r="624" spans="1:32" ht="15">
      <c r="A624" s="43"/>
      <c r="B624" s="43"/>
      <c r="C624" s="43"/>
      <c r="D624" s="43"/>
      <c r="E624" s="43"/>
      <c r="F624" s="43"/>
      <c r="G624" s="203"/>
      <c r="H624" s="203"/>
      <c r="I624" s="43"/>
      <c r="J624" s="43"/>
      <c r="K624" s="43"/>
      <c r="L624" s="43"/>
      <c r="M624" s="44"/>
      <c r="N624" s="43"/>
      <c r="O624" s="43"/>
      <c r="P624" s="43"/>
      <c r="Q624" s="43"/>
      <c r="R624" s="43"/>
      <c r="S624" s="43"/>
      <c r="T624" s="43"/>
      <c r="U624" s="43"/>
      <c r="V624" s="43"/>
      <c r="W624" s="43"/>
      <c r="X624" s="43"/>
      <c r="Y624" s="43"/>
      <c r="Z624" s="43"/>
      <c r="AA624" s="43"/>
      <c r="AB624" s="43"/>
      <c r="AC624" s="43"/>
      <c r="AD624" s="43"/>
      <c r="AE624" s="43"/>
      <c r="AF624" s="43"/>
    </row>
    <row r="625" spans="1:32" ht="15">
      <c r="A625" s="43"/>
      <c r="B625" s="43"/>
      <c r="C625" s="43"/>
      <c r="D625" s="43"/>
      <c r="E625" s="43"/>
      <c r="F625" s="43"/>
      <c r="G625" s="203"/>
      <c r="H625" s="203"/>
      <c r="I625" s="43"/>
      <c r="J625" s="43"/>
      <c r="K625" s="43"/>
      <c r="L625" s="43"/>
      <c r="M625" s="44"/>
      <c r="N625" s="43"/>
      <c r="O625" s="43"/>
      <c r="P625" s="43"/>
      <c r="Q625" s="43"/>
      <c r="R625" s="43"/>
      <c r="S625" s="43"/>
      <c r="T625" s="43"/>
      <c r="U625" s="43"/>
      <c r="V625" s="43"/>
      <c r="W625" s="43"/>
      <c r="X625" s="43"/>
      <c r="Y625" s="43"/>
      <c r="Z625" s="43"/>
      <c r="AA625" s="43"/>
      <c r="AB625" s="43"/>
      <c r="AC625" s="43"/>
      <c r="AD625" s="43"/>
      <c r="AE625" s="43"/>
      <c r="AF625" s="43"/>
    </row>
    <row r="626" spans="1:32" ht="15">
      <c r="A626" s="43"/>
      <c r="B626" s="43"/>
      <c r="C626" s="43"/>
      <c r="D626" s="43"/>
      <c r="E626" s="43"/>
      <c r="F626" s="43"/>
      <c r="G626" s="203"/>
      <c r="H626" s="203"/>
      <c r="I626" s="43"/>
      <c r="J626" s="43"/>
      <c r="K626" s="43"/>
      <c r="L626" s="43"/>
      <c r="M626" s="44"/>
      <c r="N626" s="43"/>
      <c r="O626" s="43"/>
      <c r="P626" s="43"/>
      <c r="Q626" s="43"/>
      <c r="R626" s="43"/>
      <c r="S626" s="43"/>
      <c r="T626" s="43"/>
      <c r="U626" s="43"/>
      <c r="V626" s="43"/>
      <c r="W626" s="43"/>
      <c r="X626" s="43"/>
      <c r="Y626" s="43"/>
      <c r="Z626" s="43"/>
      <c r="AA626" s="43"/>
      <c r="AB626" s="43"/>
      <c r="AC626" s="43"/>
      <c r="AD626" s="43"/>
      <c r="AE626" s="43"/>
      <c r="AF626" s="43"/>
    </row>
    <row r="627" spans="1:32" ht="15">
      <c r="A627" s="43"/>
      <c r="B627" s="43"/>
      <c r="C627" s="43"/>
      <c r="D627" s="43"/>
      <c r="E627" s="43"/>
      <c r="F627" s="43"/>
      <c r="G627" s="203"/>
      <c r="H627" s="203"/>
      <c r="I627" s="43"/>
      <c r="J627" s="43"/>
      <c r="K627" s="43"/>
      <c r="L627" s="43"/>
      <c r="M627" s="44"/>
      <c r="N627" s="43"/>
      <c r="O627" s="43"/>
      <c r="P627" s="43"/>
      <c r="Q627" s="43"/>
      <c r="R627" s="43"/>
      <c r="S627" s="43"/>
      <c r="T627" s="43"/>
      <c r="U627" s="43"/>
      <c r="V627" s="43"/>
      <c r="W627" s="43"/>
      <c r="X627" s="43"/>
      <c r="Y627" s="43"/>
      <c r="Z627" s="43"/>
      <c r="AA627" s="43"/>
      <c r="AB627" s="43"/>
      <c r="AC627" s="43"/>
      <c r="AD627" s="43"/>
      <c r="AE627" s="43"/>
      <c r="AF627" s="43"/>
    </row>
    <row r="628" spans="1:32" ht="15">
      <c r="A628" s="43"/>
      <c r="B628" s="43"/>
      <c r="C628" s="43"/>
      <c r="D628" s="43"/>
      <c r="E628" s="43"/>
      <c r="F628" s="43"/>
      <c r="G628" s="203"/>
      <c r="H628" s="203"/>
      <c r="I628" s="43"/>
      <c r="J628" s="43"/>
      <c r="K628" s="43"/>
      <c r="L628" s="43"/>
      <c r="M628" s="44"/>
      <c r="N628" s="43"/>
      <c r="O628" s="43"/>
      <c r="P628" s="43"/>
      <c r="Q628" s="43"/>
      <c r="R628" s="43"/>
      <c r="S628" s="43"/>
      <c r="T628" s="43"/>
      <c r="U628" s="43"/>
      <c r="V628" s="43"/>
      <c r="W628" s="43"/>
      <c r="X628" s="43"/>
      <c r="Y628" s="43"/>
      <c r="Z628" s="43"/>
      <c r="AA628" s="43"/>
      <c r="AB628" s="43"/>
      <c r="AC628" s="43"/>
      <c r="AD628" s="43"/>
      <c r="AE628" s="43"/>
      <c r="AF628" s="43"/>
    </row>
    <row r="629" spans="1:32" ht="15">
      <c r="A629" s="43"/>
      <c r="B629" s="43"/>
      <c r="C629" s="43"/>
      <c r="D629" s="43"/>
      <c r="E629" s="43"/>
      <c r="F629" s="43"/>
      <c r="G629" s="203"/>
      <c r="H629" s="203"/>
      <c r="I629" s="43"/>
      <c r="J629" s="43"/>
      <c r="K629" s="43"/>
      <c r="L629" s="43"/>
      <c r="M629" s="44"/>
      <c r="N629" s="43"/>
      <c r="O629" s="43"/>
      <c r="P629" s="43"/>
      <c r="Q629" s="43"/>
      <c r="R629" s="43"/>
      <c r="S629" s="43"/>
      <c r="T629" s="43"/>
      <c r="U629" s="43"/>
      <c r="V629" s="43"/>
      <c r="W629" s="43"/>
      <c r="X629" s="43"/>
      <c r="Y629" s="43"/>
      <c r="Z629" s="43"/>
      <c r="AA629" s="43"/>
      <c r="AB629" s="43"/>
      <c r="AC629" s="43"/>
      <c r="AD629" s="43"/>
      <c r="AE629" s="43"/>
      <c r="AF629" s="43"/>
    </row>
    <row r="630" spans="1:32" ht="15">
      <c r="A630" s="43"/>
      <c r="B630" s="43"/>
      <c r="C630" s="43"/>
      <c r="D630" s="43"/>
      <c r="E630" s="43"/>
      <c r="F630" s="43"/>
      <c r="G630" s="203"/>
      <c r="H630" s="203"/>
      <c r="I630" s="43"/>
      <c r="J630" s="43"/>
      <c r="K630" s="43"/>
      <c r="L630" s="43"/>
      <c r="M630" s="44"/>
      <c r="N630" s="43"/>
      <c r="O630" s="43"/>
      <c r="P630" s="43"/>
      <c r="Q630" s="43"/>
      <c r="R630" s="43"/>
      <c r="S630" s="43"/>
      <c r="T630" s="43"/>
      <c r="U630" s="43"/>
      <c r="V630" s="43"/>
      <c r="W630" s="43"/>
      <c r="X630" s="43"/>
      <c r="Y630" s="43"/>
      <c r="Z630" s="43"/>
      <c r="AA630" s="43"/>
      <c r="AB630" s="43"/>
      <c r="AC630" s="43"/>
      <c r="AD630" s="43"/>
      <c r="AE630" s="43"/>
      <c r="AF630" s="43"/>
    </row>
    <row r="631" spans="1:32" ht="15">
      <c r="A631" s="43"/>
      <c r="B631" s="43"/>
      <c r="C631" s="43"/>
      <c r="D631" s="43"/>
      <c r="E631" s="43"/>
      <c r="F631" s="43"/>
      <c r="G631" s="203"/>
      <c r="H631" s="203"/>
      <c r="I631" s="43"/>
      <c r="J631" s="43"/>
      <c r="K631" s="43"/>
      <c r="L631" s="43"/>
      <c r="M631" s="44"/>
      <c r="N631" s="43"/>
      <c r="O631" s="43"/>
      <c r="P631" s="43"/>
      <c r="Q631" s="43"/>
      <c r="R631" s="43"/>
      <c r="S631" s="43"/>
      <c r="T631" s="43"/>
      <c r="U631" s="43"/>
      <c r="V631" s="43"/>
      <c r="W631" s="43"/>
      <c r="X631" s="43"/>
      <c r="Y631" s="43"/>
      <c r="Z631" s="43"/>
      <c r="AA631" s="43"/>
      <c r="AB631" s="43"/>
      <c r="AC631" s="43"/>
      <c r="AD631" s="43"/>
      <c r="AE631" s="43"/>
      <c r="AF631" s="43"/>
    </row>
    <row r="632" spans="1:32" ht="15">
      <c r="A632" s="43"/>
      <c r="B632" s="43"/>
      <c r="C632" s="43"/>
      <c r="D632" s="43"/>
      <c r="E632" s="43"/>
      <c r="F632" s="43"/>
      <c r="G632" s="203"/>
      <c r="H632" s="203"/>
      <c r="I632" s="43"/>
      <c r="J632" s="43"/>
      <c r="K632" s="43"/>
      <c r="L632" s="43"/>
      <c r="M632" s="44"/>
      <c r="N632" s="43"/>
      <c r="O632" s="43"/>
      <c r="P632" s="43"/>
      <c r="Q632" s="43"/>
      <c r="R632" s="43"/>
      <c r="S632" s="43"/>
      <c r="T632" s="43"/>
      <c r="U632" s="43"/>
      <c r="V632" s="43"/>
      <c r="W632" s="43"/>
      <c r="X632" s="43"/>
      <c r="Y632" s="43"/>
      <c r="Z632" s="43"/>
      <c r="AA632" s="43"/>
      <c r="AB632" s="43"/>
      <c r="AC632" s="43"/>
      <c r="AD632" s="43"/>
      <c r="AE632" s="43"/>
      <c r="AF632" s="43"/>
    </row>
    <row r="633" spans="1:32" ht="15">
      <c r="A633" s="43"/>
      <c r="B633" s="43"/>
      <c r="C633" s="43"/>
      <c r="D633" s="43"/>
      <c r="E633" s="43"/>
      <c r="F633" s="43"/>
      <c r="G633" s="203"/>
      <c r="H633" s="203"/>
      <c r="I633" s="43"/>
      <c r="J633" s="43"/>
      <c r="K633" s="43"/>
      <c r="L633" s="43"/>
      <c r="M633" s="44"/>
      <c r="N633" s="43"/>
      <c r="O633" s="43"/>
      <c r="P633" s="43"/>
      <c r="Q633" s="43"/>
      <c r="R633" s="43"/>
      <c r="S633" s="43"/>
      <c r="T633" s="43"/>
      <c r="U633" s="43"/>
      <c r="V633" s="43"/>
      <c r="W633" s="43"/>
      <c r="X633" s="43"/>
      <c r="Y633" s="43"/>
      <c r="Z633" s="43"/>
      <c r="AA633" s="43"/>
      <c r="AB633" s="43"/>
      <c r="AC633" s="43"/>
      <c r="AD633" s="43"/>
      <c r="AE633" s="43"/>
      <c r="AF633" s="43"/>
    </row>
    <row r="634" spans="1:32" ht="15">
      <c r="A634" s="43"/>
      <c r="B634" s="43"/>
      <c r="C634" s="43"/>
      <c r="D634" s="43"/>
      <c r="E634" s="43"/>
      <c r="F634" s="43"/>
      <c r="G634" s="203"/>
      <c r="H634" s="203"/>
      <c r="I634" s="43"/>
      <c r="J634" s="43"/>
      <c r="K634" s="43"/>
      <c r="L634" s="43"/>
      <c r="M634" s="44"/>
      <c r="N634" s="43"/>
      <c r="O634" s="43"/>
      <c r="P634" s="43"/>
      <c r="Q634" s="43"/>
      <c r="R634" s="43"/>
      <c r="S634" s="43"/>
      <c r="T634" s="43"/>
      <c r="U634" s="43"/>
      <c r="V634" s="43"/>
      <c r="W634" s="43"/>
      <c r="X634" s="43"/>
      <c r="Y634" s="43"/>
      <c r="Z634" s="43"/>
      <c r="AA634" s="43"/>
      <c r="AB634" s="43"/>
      <c r="AC634" s="43"/>
      <c r="AD634" s="43"/>
      <c r="AE634" s="43"/>
      <c r="AF634" s="43"/>
    </row>
    <row r="635" spans="1:32" ht="15">
      <c r="A635" s="43"/>
      <c r="B635" s="43"/>
      <c r="C635" s="43"/>
      <c r="D635" s="43"/>
      <c r="E635" s="43"/>
      <c r="F635" s="43"/>
      <c r="G635" s="203"/>
      <c r="H635" s="203"/>
      <c r="I635" s="43"/>
      <c r="J635" s="43"/>
      <c r="K635" s="43"/>
      <c r="L635" s="43"/>
      <c r="M635" s="44"/>
      <c r="N635" s="43"/>
      <c r="O635" s="43"/>
      <c r="P635" s="43"/>
      <c r="Q635" s="43"/>
      <c r="R635" s="43"/>
      <c r="S635" s="43"/>
      <c r="T635" s="43"/>
      <c r="U635" s="43"/>
      <c r="V635" s="43"/>
      <c r="W635" s="43"/>
      <c r="X635" s="43"/>
      <c r="Y635" s="43"/>
      <c r="Z635" s="43"/>
      <c r="AA635" s="43"/>
      <c r="AB635" s="43"/>
      <c r="AC635" s="43"/>
      <c r="AD635" s="43"/>
      <c r="AE635" s="43"/>
      <c r="AF635" s="43"/>
    </row>
    <row r="636" spans="1:32" ht="15">
      <c r="A636" s="43"/>
      <c r="B636" s="43"/>
      <c r="C636" s="43"/>
      <c r="D636" s="43"/>
      <c r="E636" s="43"/>
      <c r="F636" s="43"/>
      <c r="G636" s="203"/>
      <c r="H636" s="203"/>
      <c r="I636" s="43"/>
      <c r="J636" s="43"/>
      <c r="K636" s="43"/>
      <c r="L636" s="43"/>
      <c r="M636" s="44"/>
      <c r="N636" s="43"/>
      <c r="O636" s="43"/>
      <c r="P636" s="43"/>
      <c r="Q636" s="43"/>
      <c r="R636" s="43"/>
      <c r="S636" s="43"/>
      <c r="T636" s="43"/>
      <c r="U636" s="43"/>
      <c r="V636" s="43"/>
      <c r="W636" s="43"/>
      <c r="X636" s="43"/>
      <c r="Y636" s="43"/>
      <c r="Z636" s="43"/>
      <c r="AA636" s="43"/>
      <c r="AB636" s="43"/>
      <c r="AC636" s="43"/>
      <c r="AD636" s="43"/>
      <c r="AE636" s="43"/>
      <c r="AF636" s="43"/>
    </row>
    <row r="637" spans="1:32" ht="15">
      <c r="A637" s="43"/>
      <c r="B637" s="43"/>
      <c r="C637" s="43"/>
      <c r="D637" s="43"/>
      <c r="E637" s="43"/>
      <c r="F637" s="43"/>
      <c r="G637" s="203"/>
      <c r="H637" s="203"/>
      <c r="I637" s="43"/>
      <c r="J637" s="43"/>
      <c r="K637" s="43"/>
      <c r="L637" s="43"/>
      <c r="M637" s="44"/>
      <c r="N637" s="43"/>
      <c r="O637" s="43"/>
      <c r="P637" s="43"/>
      <c r="Q637" s="43"/>
      <c r="R637" s="43"/>
      <c r="S637" s="43"/>
      <c r="T637" s="43"/>
      <c r="U637" s="43"/>
      <c r="V637" s="43"/>
      <c r="W637" s="43"/>
      <c r="X637" s="43"/>
      <c r="Y637" s="43"/>
      <c r="Z637" s="43"/>
      <c r="AA637" s="43"/>
      <c r="AB637" s="43"/>
      <c r="AC637" s="43"/>
      <c r="AD637" s="43"/>
      <c r="AE637" s="43"/>
      <c r="AF637" s="43"/>
    </row>
    <row r="638" spans="1:32" ht="15">
      <c r="A638" s="43"/>
      <c r="B638" s="43"/>
      <c r="C638" s="43"/>
      <c r="D638" s="43"/>
      <c r="E638" s="43"/>
      <c r="F638" s="43"/>
      <c r="G638" s="203"/>
      <c r="H638" s="203"/>
      <c r="I638" s="43"/>
      <c r="J638" s="43"/>
      <c r="K638" s="43"/>
      <c r="L638" s="43"/>
      <c r="M638" s="44"/>
      <c r="N638" s="43"/>
      <c r="O638" s="43"/>
      <c r="P638" s="43"/>
      <c r="Q638" s="43"/>
      <c r="R638" s="43"/>
      <c r="S638" s="43"/>
      <c r="T638" s="43"/>
      <c r="U638" s="43"/>
      <c r="V638" s="43"/>
      <c r="W638" s="43"/>
      <c r="X638" s="43"/>
      <c r="Y638" s="43"/>
      <c r="Z638" s="43"/>
      <c r="AA638" s="43"/>
      <c r="AB638" s="43"/>
      <c r="AC638" s="43"/>
      <c r="AD638" s="43"/>
      <c r="AE638" s="43"/>
      <c r="AF638" s="43"/>
    </row>
    <row r="639" spans="1:32" ht="15">
      <c r="A639" s="43"/>
      <c r="B639" s="43"/>
      <c r="C639" s="43"/>
      <c r="D639" s="43"/>
      <c r="E639" s="43"/>
      <c r="F639" s="43"/>
      <c r="G639" s="203"/>
      <c r="H639" s="203"/>
      <c r="I639" s="43"/>
      <c r="J639" s="43"/>
      <c r="K639" s="43"/>
      <c r="L639" s="43"/>
      <c r="M639" s="44"/>
      <c r="N639" s="43"/>
      <c r="O639" s="43"/>
      <c r="P639" s="43"/>
      <c r="Q639" s="43"/>
      <c r="R639" s="43"/>
      <c r="S639" s="43"/>
      <c r="T639" s="43"/>
      <c r="U639" s="43"/>
      <c r="V639" s="43"/>
      <c r="W639" s="43"/>
      <c r="X639" s="43"/>
      <c r="Y639" s="43"/>
      <c r="Z639" s="43"/>
      <c r="AA639" s="43"/>
      <c r="AB639" s="43"/>
      <c r="AC639" s="43"/>
      <c r="AD639" s="43"/>
      <c r="AE639" s="43"/>
      <c r="AF639" s="43"/>
    </row>
    <row r="640" spans="1:32" ht="15">
      <c r="A640" s="43"/>
      <c r="B640" s="43"/>
      <c r="C640" s="43"/>
      <c r="D640" s="43"/>
      <c r="E640" s="43"/>
      <c r="F640" s="43"/>
      <c r="G640" s="203"/>
      <c r="H640" s="203"/>
      <c r="I640" s="43"/>
      <c r="J640" s="43"/>
      <c r="K640" s="43"/>
      <c r="L640" s="43"/>
      <c r="M640" s="44"/>
      <c r="N640" s="43"/>
      <c r="O640" s="43"/>
      <c r="P640" s="43"/>
      <c r="Q640" s="43"/>
      <c r="R640" s="43"/>
      <c r="S640" s="43"/>
      <c r="T640" s="43"/>
      <c r="U640" s="43"/>
      <c r="V640" s="43"/>
      <c r="W640" s="43"/>
      <c r="X640" s="43"/>
      <c r="Y640" s="43"/>
      <c r="Z640" s="43"/>
      <c r="AA640" s="43"/>
      <c r="AB640" s="43"/>
      <c r="AC640" s="43"/>
      <c r="AD640" s="43"/>
      <c r="AE640" s="43"/>
      <c r="AF640" s="43"/>
    </row>
    <row r="641" spans="1:32" ht="15">
      <c r="A641" s="43"/>
      <c r="B641" s="43"/>
      <c r="C641" s="43"/>
      <c r="D641" s="43"/>
      <c r="E641" s="43"/>
      <c r="F641" s="43"/>
      <c r="G641" s="203"/>
      <c r="H641" s="203"/>
      <c r="I641" s="43"/>
      <c r="J641" s="43"/>
      <c r="K641" s="43"/>
      <c r="L641" s="43"/>
      <c r="M641" s="44"/>
      <c r="N641" s="43"/>
      <c r="O641" s="43"/>
      <c r="P641" s="43"/>
      <c r="Q641" s="43"/>
      <c r="R641" s="43"/>
      <c r="S641" s="43"/>
      <c r="T641" s="43"/>
      <c r="U641" s="43"/>
      <c r="V641" s="43"/>
      <c r="W641" s="43"/>
      <c r="X641" s="43"/>
      <c r="Y641" s="43"/>
      <c r="Z641" s="43"/>
      <c r="AA641" s="43"/>
      <c r="AB641" s="43"/>
      <c r="AC641" s="43"/>
      <c r="AD641" s="43"/>
      <c r="AE641" s="43"/>
      <c r="AF641" s="43"/>
    </row>
    <row r="642" spans="1:32" ht="15">
      <c r="A642" s="43"/>
      <c r="B642" s="43"/>
      <c r="C642" s="43"/>
      <c r="D642" s="43"/>
      <c r="E642" s="43"/>
      <c r="F642" s="43"/>
      <c r="G642" s="203"/>
      <c r="H642" s="203"/>
      <c r="I642" s="43"/>
      <c r="J642" s="43"/>
      <c r="K642" s="43"/>
      <c r="L642" s="43"/>
      <c r="M642" s="44"/>
      <c r="N642" s="43"/>
      <c r="O642" s="43"/>
      <c r="P642" s="43"/>
      <c r="Q642" s="43"/>
      <c r="R642" s="43"/>
      <c r="S642" s="43"/>
      <c r="T642" s="43"/>
      <c r="U642" s="43"/>
      <c r="V642" s="43"/>
      <c r="W642" s="43"/>
      <c r="X642" s="43"/>
      <c r="Y642" s="43"/>
      <c r="Z642" s="43"/>
      <c r="AA642" s="43"/>
      <c r="AB642" s="43"/>
      <c r="AC642" s="43"/>
      <c r="AD642" s="43"/>
      <c r="AE642" s="43"/>
      <c r="AF642" s="43"/>
    </row>
    <row r="643" spans="1:32" ht="15">
      <c r="A643" s="43"/>
      <c r="B643" s="43"/>
      <c r="C643" s="43"/>
      <c r="D643" s="43"/>
      <c r="E643" s="43"/>
      <c r="F643" s="43"/>
      <c r="G643" s="203"/>
      <c r="H643" s="203"/>
      <c r="I643" s="43"/>
      <c r="J643" s="43"/>
      <c r="K643" s="43"/>
      <c r="L643" s="43"/>
      <c r="M643" s="44"/>
      <c r="N643" s="43"/>
      <c r="O643" s="43"/>
      <c r="P643" s="43"/>
      <c r="Q643" s="43"/>
      <c r="R643" s="43"/>
      <c r="S643" s="43"/>
      <c r="T643" s="43"/>
      <c r="U643" s="43"/>
      <c r="V643" s="43"/>
      <c r="W643" s="43"/>
      <c r="X643" s="43"/>
      <c r="Y643" s="43"/>
      <c r="Z643" s="43"/>
      <c r="AA643" s="43"/>
      <c r="AB643" s="43"/>
      <c r="AC643" s="43"/>
      <c r="AD643" s="43"/>
      <c r="AE643" s="43"/>
      <c r="AF643" s="43"/>
    </row>
    <row r="644" spans="1:32" ht="15">
      <c r="A644" s="43"/>
      <c r="B644" s="43"/>
      <c r="C644" s="43"/>
      <c r="D644" s="43"/>
      <c r="E644" s="43"/>
      <c r="F644" s="43"/>
      <c r="G644" s="203"/>
      <c r="H644" s="203"/>
      <c r="I644" s="43"/>
      <c r="J644" s="43"/>
      <c r="K644" s="43"/>
      <c r="L644" s="43"/>
      <c r="M644" s="44"/>
      <c r="N644" s="43"/>
      <c r="O644" s="43"/>
      <c r="P644" s="43"/>
      <c r="Q644" s="43"/>
      <c r="R644" s="43"/>
      <c r="S644" s="43"/>
      <c r="T644" s="43"/>
      <c r="U644" s="43"/>
      <c r="V644" s="43"/>
      <c r="W644" s="43"/>
      <c r="X644" s="43"/>
      <c r="Y644" s="43"/>
      <c r="Z644" s="43"/>
      <c r="AA644" s="43"/>
      <c r="AB644" s="43"/>
      <c r="AC644" s="43"/>
      <c r="AD644" s="43"/>
      <c r="AE644" s="43"/>
      <c r="AF644" s="43"/>
    </row>
    <row r="645" spans="1:32" ht="15">
      <c r="A645" s="43"/>
      <c r="B645" s="43"/>
      <c r="C645" s="43"/>
      <c r="D645" s="43"/>
      <c r="E645" s="43"/>
      <c r="F645" s="43"/>
      <c r="G645" s="203"/>
      <c r="H645" s="203"/>
      <c r="I645" s="43"/>
      <c r="J645" s="43"/>
      <c r="K645" s="43"/>
      <c r="L645" s="43"/>
      <c r="M645" s="44"/>
      <c r="N645" s="43"/>
      <c r="O645" s="43"/>
      <c r="P645" s="43"/>
      <c r="Q645" s="43"/>
      <c r="R645" s="43"/>
      <c r="S645" s="43"/>
      <c r="T645" s="43"/>
      <c r="U645" s="43"/>
      <c r="V645" s="43"/>
      <c r="W645" s="43"/>
      <c r="X645" s="43"/>
      <c r="Y645" s="43"/>
      <c r="Z645" s="43"/>
      <c r="AA645" s="43"/>
      <c r="AB645" s="43"/>
      <c r="AC645" s="43"/>
      <c r="AD645" s="43"/>
      <c r="AE645" s="43"/>
      <c r="AF645" s="43"/>
    </row>
    <row r="646" spans="1:32" ht="15">
      <c r="A646" s="43"/>
      <c r="B646" s="43"/>
      <c r="C646" s="43"/>
      <c r="D646" s="43"/>
      <c r="E646" s="43"/>
      <c r="F646" s="43"/>
      <c r="G646" s="203"/>
      <c r="H646" s="203"/>
      <c r="I646" s="43"/>
      <c r="J646" s="43"/>
      <c r="K646" s="43"/>
      <c r="L646" s="43"/>
      <c r="M646" s="44"/>
      <c r="N646" s="43"/>
      <c r="O646" s="43"/>
      <c r="P646" s="43"/>
      <c r="Q646" s="43"/>
      <c r="R646" s="43"/>
      <c r="S646" s="43"/>
      <c r="T646" s="43"/>
      <c r="U646" s="43"/>
      <c r="V646" s="43"/>
      <c r="W646" s="43"/>
      <c r="X646" s="43"/>
      <c r="Y646" s="43"/>
      <c r="Z646" s="43"/>
      <c r="AA646" s="43"/>
      <c r="AB646" s="43"/>
      <c r="AC646" s="43"/>
      <c r="AD646" s="43"/>
      <c r="AE646" s="43"/>
      <c r="AF646" s="43"/>
    </row>
    <row r="647" spans="1:32" ht="15">
      <c r="A647" s="43"/>
      <c r="B647" s="43"/>
      <c r="C647" s="43"/>
      <c r="D647" s="43"/>
      <c r="E647" s="43"/>
      <c r="F647" s="43"/>
      <c r="G647" s="203"/>
      <c r="H647" s="203"/>
      <c r="I647" s="43"/>
      <c r="J647" s="43"/>
      <c r="K647" s="43"/>
      <c r="L647" s="43"/>
      <c r="M647" s="44"/>
      <c r="N647" s="43"/>
      <c r="O647" s="43"/>
      <c r="P647" s="43"/>
      <c r="Q647" s="43"/>
      <c r="R647" s="43"/>
      <c r="S647" s="43"/>
      <c r="T647" s="43"/>
      <c r="U647" s="43"/>
      <c r="V647" s="43"/>
      <c r="W647" s="43"/>
      <c r="X647" s="43"/>
      <c r="Y647" s="43"/>
      <c r="Z647" s="43"/>
      <c r="AA647" s="43"/>
      <c r="AB647" s="43"/>
      <c r="AC647" s="43"/>
      <c r="AD647" s="43"/>
      <c r="AE647" s="43"/>
      <c r="AF647" s="43"/>
    </row>
    <row r="648" spans="1:32" ht="15">
      <c r="A648" s="43"/>
      <c r="B648" s="43"/>
      <c r="C648" s="43"/>
      <c r="D648" s="43"/>
      <c r="E648" s="43"/>
      <c r="F648" s="43"/>
      <c r="G648" s="203"/>
      <c r="H648" s="203"/>
      <c r="I648" s="43"/>
      <c r="J648" s="43"/>
      <c r="K648" s="43"/>
      <c r="L648" s="43"/>
      <c r="M648" s="44"/>
      <c r="N648" s="43"/>
      <c r="O648" s="43"/>
      <c r="P648" s="43"/>
      <c r="Q648" s="43"/>
      <c r="R648" s="43"/>
      <c r="S648" s="43"/>
      <c r="T648" s="43"/>
      <c r="U648" s="43"/>
      <c r="V648" s="43"/>
      <c r="W648" s="43"/>
      <c r="X648" s="43"/>
      <c r="Y648" s="43"/>
      <c r="Z648" s="43"/>
      <c r="AA648" s="43"/>
      <c r="AB648" s="43"/>
      <c r="AC648" s="43"/>
      <c r="AD648" s="43"/>
      <c r="AE648" s="43"/>
      <c r="AF648" s="43"/>
    </row>
    <row r="649" spans="1:32" ht="15">
      <c r="A649" s="43"/>
      <c r="B649" s="43"/>
      <c r="C649" s="43"/>
      <c r="D649" s="43"/>
      <c r="E649" s="43"/>
      <c r="F649" s="43"/>
      <c r="G649" s="203"/>
      <c r="H649" s="203"/>
      <c r="I649" s="43"/>
      <c r="J649" s="43"/>
      <c r="K649" s="43"/>
      <c r="L649" s="43"/>
      <c r="M649" s="44"/>
      <c r="N649" s="43"/>
      <c r="O649" s="43"/>
      <c r="P649" s="43"/>
      <c r="Q649" s="43"/>
      <c r="R649" s="43"/>
      <c r="S649" s="43"/>
      <c r="T649" s="43"/>
      <c r="U649" s="43"/>
      <c r="V649" s="43"/>
      <c r="W649" s="43"/>
      <c r="X649" s="43"/>
      <c r="Y649" s="43"/>
      <c r="Z649" s="43"/>
      <c r="AA649" s="43"/>
      <c r="AB649" s="43"/>
      <c r="AC649" s="43"/>
      <c r="AD649" s="43"/>
      <c r="AE649" s="43"/>
      <c r="AF649" s="43"/>
    </row>
    <row r="650" spans="1:32" ht="15">
      <c r="A650" s="43"/>
      <c r="B650" s="43"/>
      <c r="C650" s="43"/>
      <c r="D650" s="43"/>
      <c r="E650" s="43"/>
      <c r="F650" s="43"/>
      <c r="G650" s="203"/>
      <c r="H650" s="203"/>
      <c r="I650" s="43"/>
      <c r="J650" s="43"/>
      <c r="K650" s="43"/>
      <c r="L650" s="43"/>
      <c r="M650" s="44"/>
      <c r="N650" s="43"/>
      <c r="O650" s="43"/>
      <c r="P650" s="43"/>
      <c r="Q650" s="43"/>
      <c r="R650" s="43"/>
      <c r="S650" s="43"/>
      <c r="T650" s="43"/>
      <c r="U650" s="43"/>
      <c r="V650" s="43"/>
      <c r="W650" s="43"/>
      <c r="X650" s="43"/>
      <c r="Y650" s="43"/>
      <c r="Z650" s="43"/>
      <c r="AA650" s="43"/>
      <c r="AB650" s="43"/>
      <c r="AC650" s="43"/>
      <c r="AD650" s="43"/>
      <c r="AE650" s="43"/>
      <c r="AF650" s="43"/>
    </row>
    <row r="651" spans="1:32" ht="15">
      <c r="A651" s="43"/>
      <c r="B651" s="43"/>
      <c r="C651" s="43"/>
      <c r="D651" s="43"/>
      <c r="E651" s="43"/>
      <c r="F651" s="43"/>
      <c r="G651" s="203"/>
      <c r="H651" s="203"/>
      <c r="I651" s="43"/>
      <c r="J651" s="43"/>
      <c r="K651" s="43"/>
      <c r="L651" s="43"/>
      <c r="M651" s="44"/>
      <c r="N651" s="43"/>
      <c r="O651" s="43"/>
      <c r="P651" s="43"/>
      <c r="Q651" s="43"/>
      <c r="R651" s="43"/>
      <c r="S651" s="43"/>
      <c r="T651" s="43"/>
      <c r="U651" s="43"/>
      <c r="V651" s="43"/>
      <c r="W651" s="43"/>
      <c r="X651" s="43"/>
      <c r="Y651" s="43"/>
      <c r="Z651" s="43"/>
      <c r="AA651" s="43"/>
      <c r="AB651" s="43"/>
      <c r="AC651" s="43"/>
      <c r="AD651" s="43"/>
      <c r="AE651" s="43"/>
      <c r="AF651" s="43"/>
    </row>
    <row r="652" spans="1:32" ht="15">
      <c r="A652" s="43"/>
      <c r="B652" s="43"/>
      <c r="C652" s="43"/>
      <c r="D652" s="43"/>
      <c r="E652" s="43"/>
      <c r="F652" s="43"/>
      <c r="G652" s="203"/>
      <c r="H652" s="203"/>
      <c r="I652" s="43"/>
      <c r="J652" s="43"/>
      <c r="K652" s="43"/>
      <c r="L652" s="43"/>
      <c r="M652" s="44"/>
      <c r="N652" s="43"/>
      <c r="O652" s="43"/>
      <c r="P652" s="43"/>
      <c r="Q652" s="43"/>
      <c r="R652" s="43"/>
      <c r="S652" s="43"/>
      <c r="T652" s="43"/>
      <c r="U652" s="43"/>
      <c r="V652" s="43"/>
      <c r="W652" s="43"/>
      <c r="X652" s="43"/>
      <c r="Y652" s="43"/>
      <c r="Z652" s="43"/>
      <c r="AA652" s="43"/>
      <c r="AB652" s="43"/>
      <c r="AC652" s="43"/>
      <c r="AD652" s="43"/>
      <c r="AE652" s="43"/>
      <c r="AF652" s="43"/>
    </row>
    <row r="653" spans="1:32" ht="15">
      <c r="A653" s="43"/>
      <c r="B653" s="43"/>
      <c r="C653" s="43"/>
      <c r="D653" s="43"/>
      <c r="E653" s="43"/>
      <c r="F653" s="43"/>
      <c r="G653" s="203"/>
      <c r="H653" s="203"/>
      <c r="I653" s="43"/>
      <c r="J653" s="43"/>
      <c r="K653" s="43"/>
      <c r="L653" s="43"/>
      <c r="M653" s="44"/>
      <c r="N653" s="43"/>
      <c r="O653" s="43"/>
      <c r="P653" s="43"/>
      <c r="Q653" s="43"/>
      <c r="R653" s="43"/>
      <c r="S653" s="43"/>
      <c r="T653" s="43"/>
      <c r="U653" s="43"/>
      <c r="V653" s="43"/>
      <c r="W653" s="43"/>
      <c r="X653" s="43"/>
      <c r="Y653" s="43"/>
      <c r="Z653" s="43"/>
      <c r="AA653" s="43"/>
      <c r="AB653" s="43"/>
      <c r="AC653" s="43"/>
      <c r="AD653" s="43"/>
      <c r="AE653" s="43"/>
      <c r="AF653" s="43"/>
    </row>
    <row r="654" spans="1:32" ht="15">
      <c r="A654" s="43"/>
      <c r="B654" s="43"/>
      <c r="C654" s="43"/>
      <c r="D654" s="43"/>
      <c r="E654" s="43"/>
      <c r="F654" s="43"/>
      <c r="G654" s="203"/>
      <c r="H654" s="203"/>
      <c r="I654" s="43"/>
      <c r="J654" s="43"/>
      <c r="K654" s="43"/>
      <c r="L654" s="43"/>
      <c r="M654" s="44"/>
      <c r="N654" s="43"/>
      <c r="O654" s="43"/>
      <c r="P654" s="43"/>
      <c r="Q654" s="43"/>
      <c r="R654" s="43"/>
      <c r="S654" s="43"/>
      <c r="T654" s="43"/>
      <c r="U654" s="43"/>
      <c r="V654" s="43"/>
      <c r="W654" s="43"/>
      <c r="X654" s="43"/>
      <c r="Y654" s="43"/>
      <c r="Z654" s="43"/>
      <c r="AA654" s="43"/>
      <c r="AB654" s="43"/>
      <c r="AC654" s="43"/>
      <c r="AD654" s="43"/>
      <c r="AE654" s="43"/>
      <c r="AF654" s="43"/>
    </row>
    <row r="655" spans="1:32" ht="15">
      <c r="A655" s="43"/>
      <c r="B655" s="43"/>
      <c r="C655" s="43"/>
      <c r="D655" s="43"/>
      <c r="E655" s="43"/>
      <c r="F655" s="43"/>
      <c r="G655" s="203"/>
      <c r="H655" s="203"/>
      <c r="I655" s="43"/>
      <c r="J655" s="43"/>
      <c r="K655" s="43"/>
      <c r="L655" s="43"/>
      <c r="M655" s="44"/>
      <c r="N655" s="43"/>
      <c r="O655" s="43"/>
      <c r="P655" s="43"/>
      <c r="Q655" s="43"/>
      <c r="R655" s="43"/>
      <c r="S655" s="43"/>
      <c r="T655" s="43"/>
      <c r="U655" s="43"/>
      <c r="V655" s="43"/>
      <c r="W655" s="43"/>
      <c r="X655" s="43"/>
      <c r="Y655" s="43"/>
      <c r="Z655" s="43"/>
      <c r="AA655" s="43"/>
      <c r="AB655" s="43"/>
      <c r="AC655" s="43"/>
      <c r="AD655" s="43"/>
      <c r="AE655" s="43"/>
      <c r="AF655" s="43"/>
    </row>
    <row r="656" spans="1:32" ht="15">
      <c r="A656" s="43"/>
      <c r="B656" s="43"/>
      <c r="C656" s="43"/>
      <c r="D656" s="43"/>
      <c r="E656" s="43"/>
      <c r="F656" s="43"/>
      <c r="G656" s="203"/>
      <c r="H656" s="203"/>
      <c r="I656" s="43"/>
      <c r="J656" s="43"/>
      <c r="K656" s="43"/>
      <c r="L656" s="43"/>
      <c r="M656" s="44"/>
      <c r="N656" s="43"/>
      <c r="O656" s="43"/>
      <c r="P656" s="43"/>
      <c r="Q656" s="43"/>
      <c r="R656" s="43"/>
      <c r="S656" s="43"/>
      <c r="T656" s="43"/>
      <c r="U656" s="43"/>
      <c r="V656" s="43"/>
      <c r="W656" s="43"/>
      <c r="X656" s="43"/>
      <c r="Y656" s="43"/>
      <c r="Z656" s="43"/>
      <c r="AA656" s="43"/>
      <c r="AB656" s="43"/>
      <c r="AC656" s="43"/>
      <c r="AD656" s="43"/>
      <c r="AE656" s="43"/>
      <c r="AF656" s="43"/>
    </row>
    <row r="657" spans="1:32" ht="15">
      <c r="A657" s="43"/>
      <c r="B657" s="43"/>
      <c r="C657" s="43"/>
      <c r="D657" s="43"/>
      <c r="E657" s="43"/>
      <c r="F657" s="43"/>
      <c r="G657" s="203"/>
      <c r="H657" s="203"/>
      <c r="I657" s="43"/>
      <c r="J657" s="43"/>
      <c r="K657" s="43"/>
      <c r="L657" s="43"/>
      <c r="M657" s="44"/>
      <c r="N657" s="43"/>
      <c r="O657" s="43"/>
      <c r="P657" s="43"/>
      <c r="Q657" s="43"/>
      <c r="R657" s="43"/>
      <c r="S657" s="43"/>
      <c r="T657" s="43"/>
      <c r="U657" s="43"/>
      <c r="V657" s="43"/>
      <c r="W657" s="43"/>
      <c r="X657" s="43"/>
      <c r="Y657" s="43"/>
      <c r="Z657" s="43"/>
      <c r="AA657" s="43"/>
      <c r="AB657" s="43"/>
      <c r="AC657" s="43"/>
      <c r="AD657" s="43"/>
      <c r="AE657" s="43"/>
      <c r="AF657" s="43"/>
    </row>
    <row r="658" spans="1:32" ht="15">
      <c r="A658" s="43"/>
      <c r="B658" s="43"/>
      <c r="C658" s="43"/>
      <c r="D658" s="43"/>
      <c r="E658" s="43"/>
      <c r="F658" s="43"/>
      <c r="G658" s="203"/>
      <c r="H658" s="203"/>
      <c r="I658" s="43"/>
      <c r="J658" s="43"/>
      <c r="K658" s="43"/>
      <c r="L658" s="43"/>
      <c r="M658" s="44"/>
      <c r="N658" s="43"/>
      <c r="O658" s="43"/>
      <c r="P658" s="43"/>
      <c r="Q658" s="43"/>
      <c r="R658" s="43"/>
      <c r="S658" s="43"/>
      <c r="T658" s="43"/>
      <c r="U658" s="43"/>
      <c r="V658" s="43"/>
      <c r="W658" s="43"/>
      <c r="X658" s="43"/>
      <c r="Y658" s="43"/>
      <c r="Z658" s="43"/>
      <c r="AA658" s="43"/>
      <c r="AB658" s="43"/>
      <c r="AC658" s="43"/>
      <c r="AD658" s="43"/>
      <c r="AE658" s="43"/>
      <c r="AF658" s="43"/>
    </row>
    <row r="659" spans="1:32" ht="15">
      <c r="A659" s="43"/>
      <c r="B659" s="43"/>
      <c r="C659" s="43"/>
      <c r="D659" s="43"/>
      <c r="E659" s="43"/>
      <c r="F659" s="43"/>
      <c r="G659" s="203"/>
      <c r="H659" s="203"/>
      <c r="I659" s="43"/>
      <c r="J659" s="43"/>
      <c r="K659" s="43"/>
      <c r="L659" s="43"/>
      <c r="M659" s="44"/>
      <c r="N659" s="43"/>
      <c r="O659" s="43"/>
      <c r="P659" s="43"/>
      <c r="Q659" s="43"/>
      <c r="R659" s="43"/>
      <c r="S659" s="43"/>
      <c r="T659" s="43"/>
      <c r="U659" s="43"/>
      <c r="V659" s="43"/>
      <c r="W659" s="43"/>
      <c r="X659" s="43"/>
      <c r="Y659" s="43"/>
      <c r="Z659" s="43"/>
      <c r="AA659" s="43"/>
      <c r="AB659" s="43"/>
      <c r="AC659" s="43"/>
      <c r="AD659" s="43"/>
      <c r="AE659" s="43"/>
      <c r="AF659" s="43"/>
    </row>
    <row r="660" spans="1:32" ht="15">
      <c r="A660" s="43"/>
      <c r="B660" s="43"/>
      <c r="C660" s="43"/>
      <c r="D660" s="43"/>
      <c r="E660" s="43"/>
      <c r="F660" s="43"/>
      <c r="G660" s="203"/>
      <c r="H660" s="203"/>
      <c r="I660" s="43"/>
      <c r="J660" s="43"/>
      <c r="K660" s="43"/>
      <c r="L660" s="43"/>
      <c r="M660" s="44"/>
      <c r="N660" s="43"/>
      <c r="O660" s="43"/>
      <c r="P660" s="43"/>
      <c r="Q660" s="43"/>
      <c r="R660" s="43"/>
      <c r="S660" s="43"/>
      <c r="T660" s="43"/>
      <c r="U660" s="43"/>
      <c r="V660" s="43"/>
      <c r="W660" s="43"/>
      <c r="X660" s="43"/>
      <c r="Y660" s="43"/>
      <c r="Z660" s="43"/>
      <c r="AA660" s="43"/>
      <c r="AB660" s="43"/>
      <c r="AC660" s="43"/>
      <c r="AD660" s="43"/>
      <c r="AE660" s="43"/>
      <c r="AF660" s="43"/>
    </row>
    <row r="661" spans="1:32" ht="15">
      <c r="A661" s="43"/>
      <c r="B661" s="43"/>
      <c r="C661" s="43"/>
      <c r="D661" s="43"/>
      <c r="E661" s="43"/>
      <c r="F661" s="43"/>
      <c r="G661" s="203"/>
      <c r="H661" s="203"/>
      <c r="I661" s="43"/>
      <c r="J661" s="43"/>
      <c r="K661" s="43"/>
      <c r="L661" s="43"/>
      <c r="M661" s="44"/>
      <c r="N661" s="43"/>
      <c r="O661" s="43"/>
      <c r="P661" s="43"/>
      <c r="Q661" s="43"/>
      <c r="R661" s="43"/>
      <c r="S661" s="43"/>
      <c r="T661" s="43"/>
      <c r="U661" s="43"/>
      <c r="V661" s="43"/>
      <c r="W661" s="43"/>
      <c r="X661" s="43"/>
      <c r="Y661" s="43"/>
      <c r="Z661" s="43"/>
      <c r="AA661" s="43"/>
      <c r="AB661" s="43"/>
      <c r="AC661" s="43"/>
      <c r="AD661" s="43"/>
      <c r="AE661" s="43"/>
      <c r="AF661" s="43"/>
    </row>
    <row r="662" spans="1:32" ht="15">
      <c r="A662" s="43"/>
      <c r="B662" s="43"/>
      <c r="C662" s="43"/>
      <c r="D662" s="43"/>
      <c r="E662" s="43"/>
      <c r="F662" s="43"/>
      <c r="G662" s="203"/>
      <c r="H662" s="203"/>
      <c r="I662" s="43"/>
      <c r="J662" s="43"/>
      <c r="K662" s="43"/>
      <c r="L662" s="43"/>
      <c r="M662" s="44"/>
      <c r="N662" s="43"/>
      <c r="O662" s="43"/>
      <c r="P662" s="43"/>
      <c r="Q662" s="43"/>
      <c r="R662" s="43"/>
      <c r="S662" s="43"/>
      <c r="T662" s="43"/>
      <c r="U662" s="43"/>
      <c r="V662" s="43"/>
      <c r="W662" s="43"/>
      <c r="X662" s="43"/>
      <c r="Y662" s="43"/>
      <c r="Z662" s="43"/>
      <c r="AA662" s="43"/>
      <c r="AB662" s="43"/>
      <c r="AC662" s="43"/>
      <c r="AD662" s="43"/>
      <c r="AE662" s="43"/>
      <c r="AF662" s="43"/>
    </row>
    <row r="663" spans="1:32" ht="15">
      <c r="A663" s="43"/>
      <c r="B663" s="43"/>
      <c r="C663" s="43"/>
      <c r="D663" s="43"/>
      <c r="E663" s="43"/>
      <c r="F663" s="43"/>
      <c r="G663" s="203"/>
      <c r="H663" s="203"/>
      <c r="I663" s="43"/>
      <c r="J663" s="43"/>
      <c r="K663" s="43"/>
      <c r="L663" s="43"/>
      <c r="M663" s="44"/>
      <c r="N663" s="43"/>
      <c r="O663" s="43"/>
      <c r="P663" s="43"/>
      <c r="Q663" s="43"/>
      <c r="R663" s="43"/>
      <c r="S663" s="43"/>
      <c r="T663" s="43"/>
      <c r="U663" s="43"/>
      <c r="V663" s="43"/>
      <c r="W663" s="43"/>
      <c r="X663" s="43"/>
      <c r="Y663" s="43"/>
      <c r="Z663" s="43"/>
      <c r="AA663" s="43"/>
      <c r="AB663" s="43"/>
      <c r="AC663" s="43"/>
      <c r="AD663" s="43"/>
      <c r="AE663" s="43"/>
      <c r="AF663" s="43"/>
    </row>
    <row r="664" spans="1:32" ht="15">
      <c r="A664" s="43"/>
      <c r="B664" s="43"/>
      <c r="C664" s="43"/>
      <c r="D664" s="43"/>
      <c r="E664" s="43"/>
      <c r="F664" s="43"/>
      <c r="G664" s="203"/>
      <c r="H664" s="203"/>
      <c r="I664" s="43"/>
      <c r="J664" s="43"/>
      <c r="K664" s="43"/>
      <c r="L664" s="43"/>
      <c r="M664" s="44"/>
      <c r="N664" s="43"/>
      <c r="O664" s="43"/>
      <c r="P664" s="43"/>
      <c r="Q664" s="43"/>
      <c r="R664" s="43"/>
      <c r="S664" s="43"/>
      <c r="T664" s="43"/>
      <c r="U664" s="43"/>
      <c r="V664" s="43"/>
      <c r="W664" s="43"/>
      <c r="X664" s="43"/>
      <c r="Y664" s="43"/>
      <c r="Z664" s="43"/>
      <c r="AA664" s="43"/>
      <c r="AB664" s="43"/>
      <c r="AC664" s="43"/>
      <c r="AD664" s="43"/>
      <c r="AE664" s="43"/>
      <c r="AF664" s="43"/>
    </row>
    <row r="665" spans="1:32" ht="15">
      <c r="A665" s="43"/>
      <c r="B665" s="43"/>
      <c r="C665" s="43"/>
      <c r="D665" s="43"/>
      <c r="E665" s="43"/>
      <c r="F665" s="43"/>
      <c r="G665" s="203"/>
      <c r="H665" s="203"/>
      <c r="I665" s="43"/>
      <c r="J665" s="43"/>
      <c r="K665" s="43"/>
      <c r="L665" s="43"/>
      <c r="M665" s="44"/>
      <c r="N665" s="43"/>
      <c r="O665" s="43"/>
      <c r="P665" s="43"/>
      <c r="Q665" s="43"/>
      <c r="R665" s="43"/>
      <c r="S665" s="43"/>
      <c r="T665" s="43"/>
      <c r="U665" s="43"/>
      <c r="V665" s="43"/>
      <c r="W665" s="43"/>
      <c r="X665" s="43"/>
      <c r="Y665" s="43"/>
      <c r="Z665" s="43"/>
      <c r="AA665" s="43"/>
      <c r="AB665" s="43"/>
      <c r="AC665" s="43"/>
      <c r="AD665" s="43"/>
      <c r="AE665" s="43"/>
      <c r="AF665" s="43"/>
    </row>
    <row r="666" spans="1:32" ht="15">
      <c r="A666" s="43"/>
      <c r="B666" s="43"/>
      <c r="C666" s="43"/>
      <c r="D666" s="43"/>
      <c r="E666" s="43"/>
      <c r="F666" s="43"/>
      <c r="G666" s="203"/>
      <c r="H666" s="203"/>
      <c r="I666" s="43"/>
      <c r="J666" s="43"/>
      <c r="K666" s="43"/>
      <c r="L666" s="43"/>
      <c r="M666" s="44"/>
      <c r="N666" s="43"/>
      <c r="O666" s="43"/>
      <c r="P666" s="43"/>
      <c r="Q666" s="43"/>
      <c r="R666" s="43"/>
      <c r="S666" s="43"/>
      <c r="T666" s="43"/>
      <c r="U666" s="43"/>
      <c r="V666" s="43"/>
      <c r="W666" s="43"/>
      <c r="X666" s="43"/>
      <c r="Y666" s="43"/>
      <c r="Z666" s="43"/>
      <c r="AA666" s="43"/>
      <c r="AB666" s="43"/>
      <c r="AC666" s="43"/>
      <c r="AD666" s="43"/>
      <c r="AE666" s="43"/>
      <c r="AF666" s="43"/>
    </row>
    <row r="667" spans="1:32" ht="15">
      <c r="A667" s="43"/>
      <c r="B667" s="43"/>
      <c r="C667" s="43"/>
      <c r="D667" s="43"/>
      <c r="E667" s="43"/>
      <c r="F667" s="43"/>
      <c r="G667" s="203"/>
      <c r="H667" s="203"/>
      <c r="I667" s="43"/>
      <c r="J667" s="43"/>
      <c r="K667" s="43"/>
      <c r="L667" s="43"/>
      <c r="M667" s="44"/>
      <c r="N667" s="43"/>
      <c r="O667" s="43"/>
      <c r="P667" s="43"/>
      <c r="Q667" s="43"/>
      <c r="R667" s="43"/>
      <c r="S667" s="43"/>
      <c r="T667" s="43"/>
      <c r="U667" s="43"/>
      <c r="V667" s="43"/>
      <c r="W667" s="43"/>
      <c r="X667" s="43"/>
      <c r="Y667" s="43"/>
      <c r="Z667" s="43"/>
      <c r="AA667" s="43"/>
      <c r="AB667" s="43"/>
      <c r="AC667" s="43"/>
      <c r="AD667" s="43"/>
      <c r="AE667" s="43"/>
      <c r="AF667" s="43"/>
    </row>
    <row r="668" spans="1:32" ht="15">
      <c r="A668" s="43"/>
      <c r="B668" s="43"/>
      <c r="C668" s="43"/>
      <c r="D668" s="43"/>
      <c r="E668" s="43"/>
      <c r="F668" s="43"/>
      <c r="G668" s="203"/>
      <c r="H668" s="203"/>
      <c r="I668" s="43"/>
      <c r="J668" s="43"/>
      <c r="K668" s="43"/>
      <c r="L668" s="43"/>
      <c r="M668" s="44"/>
      <c r="N668" s="43"/>
      <c r="O668" s="43"/>
      <c r="P668" s="43"/>
      <c r="Q668" s="43"/>
      <c r="R668" s="43"/>
      <c r="S668" s="43"/>
      <c r="T668" s="43"/>
      <c r="U668" s="43"/>
      <c r="V668" s="43"/>
      <c r="W668" s="43"/>
      <c r="X668" s="43"/>
      <c r="Y668" s="43"/>
      <c r="Z668" s="43"/>
      <c r="AA668" s="43"/>
      <c r="AB668" s="43"/>
      <c r="AC668" s="43"/>
      <c r="AD668" s="43"/>
      <c r="AE668" s="43"/>
      <c r="AF668" s="43"/>
    </row>
    <row r="669" spans="1:32" ht="15">
      <c r="A669" s="43"/>
      <c r="B669" s="43"/>
      <c r="C669" s="43"/>
      <c r="D669" s="43"/>
      <c r="E669" s="43"/>
      <c r="F669" s="43"/>
      <c r="G669" s="203"/>
      <c r="H669" s="203"/>
      <c r="I669" s="43"/>
      <c r="J669" s="43"/>
      <c r="K669" s="43"/>
      <c r="L669" s="43"/>
      <c r="M669" s="44"/>
      <c r="N669" s="43"/>
      <c r="O669" s="43"/>
      <c r="P669" s="43"/>
      <c r="Q669" s="43"/>
      <c r="R669" s="43"/>
      <c r="S669" s="43"/>
      <c r="T669" s="43"/>
      <c r="U669" s="43"/>
      <c r="V669" s="43"/>
      <c r="W669" s="43"/>
      <c r="X669" s="43"/>
      <c r="Y669" s="43"/>
      <c r="Z669" s="43"/>
      <c r="AA669" s="43"/>
      <c r="AB669" s="43"/>
      <c r="AC669" s="43"/>
      <c r="AD669" s="43"/>
      <c r="AE669" s="43"/>
      <c r="AF669" s="43"/>
    </row>
    <row r="670" spans="1:32" ht="15">
      <c r="A670" s="43"/>
      <c r="B670" s="43"/>
      <c r="C670" s="43"/>
      <c r="D670" s="43"/>
      <c r="E670" s="43"/>
      <c r="F670" s="43"/>
      <c r="G670" s="203"/>
      <c r="H670" s="203"/>
      <c r="I670" s="43"/>
      <c r="J670" s="43"/>
      <c r="K670" s="43"/>
      <c r="L670" s="43"/>
      <c r="M670" s="44"/>
      <c r="N670" s="43"/>
      <c r="O670" s="43"/>
      <c r="P670" s="43"/>
      <c r="Q670" s="43"/>
      <c r="R670" s="43"/>
      <c r="S670" s="43"/>
      <c r="T670" s="43"/>
      <c r="U670" s="43"/>
      <c r="V670" s="43"/>
      <c r="W670" s="43"/>
      <c r="X670" s="43"/>
      <c r="Y670" s="43"/>
      <c r="Z670" s="43"/>
      <c r="AA670" s="43"/>
      <c r="AB670" s="43"/>
      <c r="AC670" s="43"/>
      <c r="AD670" s="43"/>
      <c r="AE670" s="43"/>
      <c r="AF670" s="43"/>
    </row>
    <row r="671" spans="1:32" ht="15">
      <c r="A671" s="43"/>
      <c r="B671" s="43"/>
      <c r="C671" s="43"/>
      <c r="D671" s="43"/>
      <c r="E671" s="43"/>
      <c r="F671" s="43"/>
      <c r="G671" s="203"/>
      <c r="H671" s="203"/>
      <c r="I671" s="43"/>
      <c r="J671" s="43"/>
      <c r="K671" s="43"/>
      <c r="L671" s="43"/>
      <c r="M671" s="44"/>
      <c r="N671" s="43"/>
      <c r="O671" s="43"/>
      <c r="P671" s="43"/>
      <c r="Q671" s="43"/>
      <c r="R671" s="43"/>
      <c r="S671" s="43"/>
      <c r="T671" s="43"/>
      <c r="U671" s="43"/>
      <c r="V671" s="43"/>
      <c r="W671" s="43"/>
      <c r="X671" s="43"/>
      <c r="Y671" s="43"/>
      <c r="Z671" s="43"/>
      <c r="AA671" s="43"/>
      <c r="AB671" s="43"/>
      <c r="AC671" s="43"/>
      <c r="AD671" s="43"/>
      <c r="AE671" s="43"/>
      <c r="AF671" s="43"/>
    </row>
    <row r="672" spans="1:32" ht="15">
      <c r="A672" s="43"/>
      <c r="B672" s="43"/>
      <c r="C672" s="43"/>
      <c r="D672" s="43"/>
      <c r="E672" s="43"/>
      <c r="F672" s="43"/>
      <c r="G672" s="203"/>
      <c r="H672" s="203"/>
      <c r="I672" s="43"/>
      <c r="J672" s="43"/>
      <c r="K672" s="43"/>
      <c r="L672" s="43"/>
      <c r="M672" s="44"/>
      <c r="N672" s="43"/>
      <c r="O672" s="43"/>
      <c r="P672" s="43"/>
      <c r="Q672" s="43"/>
      <c r="R672" s="43"/>
      <c r="S672" s="43"/>
      <c r="T672" s="43"/>
      <c r="U672" s="43"/>
      <c r="V672" s="43"/>
      <c r="W672" s="43"/>
      <c r="X672" s="43"/>
      <c r="Y672" s="43"/>
      <c r="Z672" s="43"/>
      <c r="AA672" s="43"/>
      <c r="AB672" s="43"/>
      <c r="AC672" s="43"/>
      <c r="AD672" s="43"/>
      <c r="AE672" s="43"/>
      <c r="AF672" s="43"/>
    </row>
    <row r="673" spans="1:32" ht="15">
      <c r="A673" s="43"/>
      <c r="B673" s="43"/>
      <c r="C673" s="43"/>
      <c r="D673" s="43"/>
      <c r="E673" s="43"/>
      <c r="F673" s="43"/>
      <c r="G673" s="203"/>
      <c r="H673" s="203"/>
      <c r="I673" s="43"/>
      <c r="J673" s="43"/>
      <c r="K673" s="43"/>
      <c r="L673" s="43"/>
      <c r="M673" s="44"/>
      <c r="N673" s="43"/>
      <c r="O673" s="43"/>
      <c r="P673" s="43"/>
      <c r="Q673" s="43"/>
      <c r="R673" s="43"/>
      <c r="S673" s="43"/>
      <c r="T673" s="43"/>
      <c r="U673" s="43"/>
      <c r="V673" s="43"/>
      <c r="W673" s="43"/>
      <c r="X673" s="43"/>
      <c r="Y673" s="43"/>
      <c r="Z673" s="43"/>
      <c r="AA673" s="43"/>
      <c r="AB673" s="43"/>
      <c r="AC673" s="43"/>
      <c r="AD673" s="43"/>
      <c r="AE673" s="43"/>
      <c r="AF673" s="43"/>
    </row>
    <row r="674" spans="1:32" ht="15">
      <c r="A674" s="43"/>
      <c r="B674" s="43"/>
      <c r="C674" s="43"/>
      <c r="D674" s="43"/>
      <c r="E674" s="43"/>
      <c r="F674" s="43"/>
      <c r="G674" s="203"/>
      <c r="H674" s="203"/>
      <c r="I674" s="43"/>
      <c r="J674" s="43"/>
      <c r="K674" s="43"/>
      <c r="L674" s="43"/>
      <c r="M674" s="44"/>
      <c r="N674" s="43"/>
      <c r="O674" s="43"/>
      <c r="P674" s="43"/>
      <c r="Q674" s="43"/>
      <c r="R674" s="43"/>
      <c r="S674" s="43"/>
      <c r="T674" s="43"/>
      <c r="U674" s="43"/>
      <c r="V674" s="43"/>
      <c r="W674" s="43"/>
      <c r="X674" s="43"/>
      <c r="Y674" s="43"/>
      <c r="Z674" s="43"/>
      <c r="AA674" s="43"/>
      <c r="AB674" s="43"/>
      <c r="AC674" s="43"/>
      <c r="AD674" s="43"/>
      <c r="AE674" s="43"/>
      <c r="AF674" s="43"/>
    </row>
    <row r="675" spans="1:32" ht="15">
      <c r="A675" s="43"/>
      <c r="B675" s="43"/>
      <c r="C675" s="43"/>
      <c r="D675" s="43"/>
      <c r="E675" s="43"/>
      <c r="F675" s="43"/>
      <c r="G675" s="203"/>
      <c r="H675" s="203"/>
      <c r="I675" s="43"/>
      <c r="J675" s="43"/>
      <c r="K675" s="43"/>
      <c r="L675" s="43"/>
      <c r="M675" s="44"/>
      <c r="N675" s="43"/>
      <c r="O675" s="43"/>
      <c r="P675" s="43"/>
      <c r="Q675" s="43"/>
      <c r="R675" s="43"/>
      <c r="S675" s="43"/>
      <c r="T675" s="43"/>
      <c r="U675" s="43"/>
      <c r="V675" s="43"/>
      <c r="W675" s="43"/>
      <c r="X675" s="43"/>
      <c r="Y675" s="43"/>
      <c r="Z675" s="43"/>
      <c r="AA675" s="43"/>
      <c r="AB675" s="43"/>
      <c r="AC675" s="43"/>
      <c r="AD675" s="43"/>
      <c r="AE675" s="43"/>
      <c r="AF675" s="43"/>
    </row>
    <row r="676" spans="1:32" ht="15">
      <c r="A676" s="43"/>
      <c r="B676" s="43"/>
      <c r="C676" s="43"/>
      <c r="D676" s="43"/>
      <c r="E676" s="43"/>
      <c r="F676" s="43"/>
      <c r="G676" s="203"/>
      <c r="H676" s="203"/>
      <c r="I676" s="43"/>
      <c r="J676" s="43"/>
      <c r="K676" s="43"/>
      <c r="L676" s="43"/>
      <c r="M676" s="44"/>
      <c r="N676" s="43"/>
      <c r="O676" s="43"/>
      <c r="P676" s="43"/>
      <c r="Q676" s="43"/>
      <c r="R676" s="43"/>
      <c r="S676" s="43"/>
      <c r="T676" s="43"/>
      <c r="U676" s="43"/>
      <c r="V676" s="43"/>
      <c r="W676" s="43"/>
      <c r="X676" s="43"/>
      <c r="Y676" s="43"/>
      <c r="Z676" s="43"/>
      <c r="AA676" s="43"/>
      <c r="AB676" s="43"/>
      <c r="AC676" s="43"/>
      <c r="AD676" s="43"/>
      <c r="AE676" s="43"/>
      <c r="AF676" s="43"/>
    </row>
    <row r="677" spans="1:32" ht="15">
      <c r="A677" s="43"/>
      <c r="B677" s="43"/>
      <c r="C677" s="43"/>
      <c r="D677" s="43"/>
      <c r="E677" s="43"/>
      <c r="F677" s="43"/>
      <c r="G677" s="203"/>
      <c r="H677" s="203"/>
      <c r="I677" s="43"/>
      <c r="J677" s="43"/>
      <c r="K677" s="43"/>
      <c r="L677" s="43"/>
      <c r="M677" s="44"/>
      <c r="N677" s="43"/>
      <c r="O677" s="43"/>
      <c r="P677" s="43"/>
      <c r="Q677" s="43"/>
      <c r="R677" s="43"/>
      <c r="S677" s="43"/>
      <c r="T677" s="43"/>
      <c r="U677" s="43"/>
      <c r="V677" s="43"/>
      <c r="W677" s="43"/>
      <c r="X677" s="43"/>
      <c r="Y677" s="43"/>
      <c r="Z677" s="43"/>
      <c r="AA677" s="43"/>
      <c r="AB677" s="43"/>
      <c r="AC677" s="43"/>
      <c r="AD677" s="43"/>
      <c r="AE677" s="43"/>
      <c r="AF677" s="43"/>
    </row>
    <row r="678" spans="1:32" ht="15">
      <c r="A678" s="43"/>
      <c r="B678" s="43"/>
      <c r="C678" s="43"/>
      <c r="D678" s="43"/>
      <c r="E678" s="43"/>
      <c r="F678" s="43"/>
      <c r="G678" s="203"/>
      <c r="H678" s="203"/>
      <c r="I678" s="43"/>
      <c r="J678" s="43"/>
      <c r="K678" s="43"/>
      <c r="L678" s="43"/>
      <c r="M678" s="44"/>
      <c r="N678" s="43"/>
      <c r="O678" s="43"/>
      <c r="P678" s="43"/>
      <c r="Q678" s="43"/>
      <c r="R678" s="43"/>
      <c r="S678" s="43"/>
      <c r="T678" s="43"/>
      <c r="U678" s="43"/>
      <c r="V678" s="43"/>
      <c r="W678" s="43"/>
      <c r="X678" s="43"/>
      <c r="Y678" s="43"/>
      <c r="Z678" s="43"/>
      <c r="AA678" s="43"/>
      <c r="AB678" s="43"/>
      <c r="AC678" s="43"/>
      <c r="AD678" s="43"/>
      <c r="AE678" s="43"/>
      <c r="AF678" s="43"/>
    </row>
    <row r="679" spans="1:32" ht="15">
      <c r="A679" s="43"/>
      <c r="B679" s="43"/>
      <c r="C679" s="43"/>
      <c r="D679" s="43"/>
      <c r="E679" s="43"/>
      <c r="F679" s="43"/>
      <c r="G679" s="203"/>
      <c r="H679" s="203"/>
      <c r="I679" s="43"/>
      <c r="J679" s="43"/>
      <c r="K679" s="43"/>
      <c r="L679" s="43"/>
      <c r="M679" s="44"/>
      <c r="N679" s="43"/>
      <c r="O679" s="43"/>
      <c r="P679" s="43"/>
      <c r="Q679" s="43"/>
      <c r="R679" s="43"/>
      <c r="S679" s="43"/>
      <c r="T679" s="43"/>
      <c r="U679" s="43"/>
      <c r="V679" s="43"/>
      <c r="W679" s="43"/>
      <c r="X679" s="43"/>
      <c r="Y679" s="43"/>
      <c r="Z679" s="43"/>
      <c r="AA679" s="43"/>
      <c r="AB679" s="43"/>
      <c r="AC679" s="43"/>
      <c r="AD679" s="43"/>
      <c r="AE679" s="43"/>
      <c r="AF679" s="43"/>
    </row>
    <row r="680" spans="1:32" ht="15">
      <c r="A680" s="43"/>
      <c r="B680" s="43"/>
      <c r="C680" s="43"/>
      <c r="D680" s="43"/>
      <c r="E680" s="43"/>
      <c r="F680" s="43"/>
      <c r="G680" s="203"/>
      <c r="H680" s="203"/>
      <c r="I680" s="43"/>
      <c r="J680" s="43"/>
      <c r="K680" s="43"/>
      <c r="L680" s="43"/>
      <c r="M680" s="44"/>
      <c r="N680" s="43"/>
      <c r="O680" s="43"/>
      <c r="P680" s="43"/>
      <c r="Q680" s="43"/>
      <c r="R680" s="43"/>
      <c r="S680" s="43"/>
      <c r="T680" s="43"/>
      <c r="U680" s="43"/>
      <c r="V680" s="43"/>
      <c r="W680" s="43"/>
      <c r="X680" s="43"/>
      <c r="Y680" s="43"/>
      <c r="Z680" s="43"/>
      <c r="AA680" s="43"/>
      <c r="AB680" s="43"/>
      <c r="AC680" s="43"/>
      <c r="AD680" s="43"/>
      <c r="AE680" s="43"/>
      <c r="AF680" s="43"/>
    </row>
    <row r="681" spans="1:32" ht="15">
      <c r="A681" s="43"/>
      <c r="B681" s="43"/>
      <c r="C681" s="43"/>
      <c r="D681" s="43"/>
      <c r="E681" s="43"/>
      <c r="F681" s="43"/>
      <c r="G681" s="203"/>
      <c r="H681" s="203"/>
      <c r="I681" s="43"/>
      <c r="J681" s="43"/>
      <c r="K681" s="43"/>
      <c r="L681" s="43"/>
      <c r="M681" s="44"/>
      <c r="N681" s="43"/>
      <c r="O681" s="43"/>
      <c r="P681" s="43"/>
      <c r="Q681" s="43"/>
      <c r="R681" s="43"/>
      <c r="S681" s="43"/>
      <c r="T681" s="43"/>
      <c r="U681" s="43"/>
      <c r="V681" s="43"/>
      <c r="W681" s="43"/>
      <c r="X681" s="43"/>
      <c r="Y681" s="43"/>
      <c r="Z681" s="43"/>
      <c r="AA681" s="43"/>
      <c r="AB681" s="43"/>
      <c r="AC681" s="43"/>
      <c r="AD681" s="43"/>
      <c r="AE681" s="43"/>
      <c r="AF681" s="43"/>
    </row>
    <row r="682" spans="1:32" ht="15">
      <c r="A682" s="43"/>
      <c r="B682" s="43"/>
      <c r="C682" s="43"/>
      <c r="D682" s="43"/>
      <c r="E682" s="43"/>
      <c r="F682" s="43"/>
      <c r="G682" s="203"/>
      <c r="H682" s="203"/>
      <c r="I682" s="43"/>
      <c r="J682" s="43"/>
      <c r="K682" s="43"/>
      <c r="L682" s="43"/>
      <c r="M682" s="44"/>
      <c r="N682" s="43"/>
      <c r="O682" s="43"/>
      <c r="P682" s="43"/>
      <c r="Q682" s="43"/>
      <c r="R682" s="43"/>
      <c r="S682" s="43"/>
      <c r="T682" s="43"/>
      <c r="U682" s="43"/>
      <c r="V682" s="43"/>
      <c r="W682" s="43"/>
      <c r="X682" s="43"/>
      <c r="Y682" s="43"/>
      <c r="Z682" s="43"/>
      <c r="AA682" s="43"/>
      <c r="AB682" s="43"/>
      <c r="AC682" s="43"/>
      <c r="AD682" s="43"/>
      <c r="AE682" s="43"/>
      <c r="AF682" s="43"/>
    </row>
    <row r="683" spans="1:32" ht="15">
      <c r="A683" s="43"/>
      <c r="B683" s="43"/>
      <c r="C683" s="43"/>
      <c r="D683" s="43"/>
      <c r="E683" s="43"/>
      <c r="F683" s="43"/>
      <c r="G683" s="203"/>
      <c r="H683" s="203"/>
      <c r="I683" s="43"/>
      <c r="J683" s="43"/>
      <c r="K683" s="43"/>
      <c r="L683" s="43"/>
      <c r="M683" s="44"/>
      <c r="N683" s="43"/>
      <c r="O683" s="43"/>
      <c r="P683" s="43"/>
      <c r="Q683" s="43"/>
      <c r="R683" s="43"/>
      <c r="S683" s="43"/>
      <c r="T683" s="43"/>
      <c r="U683" s="43"/>
      <c r="V683" s="43"/>
      <c r="W683" s="43"/>
      <c r="X683" s="43"/>
      <c r="Y683" s="43"/>
      <c r="Z683" s="43"/>
      <c r="AA683" s="43"/>
      <c r="AB683" s="43"/>
      <c r="AC683" s="43"/>
      <c r="AD683" s="43"/>
      <c r="AE683" s="43"/>
      <c r="AF683" s="43"/>
    </row>
    <row r="684" spans="1:32" ht="15">
      <c r="A684" s="43"/>
      <c r="B684" s="43"/>
      <c r="C684" s="43"/>
      <c r="D684" s="43"/>
      <c r="E684" s="43"/>
      <c r="F684" s="43"/>
      <c r="G684" s="203"/>
      <c r="H684" s="203"/>
      <c r="I684" s="43"/>
      <c r="J684" s="43"/>
      <c r="K684" s="43"/>
      <c r="L684" s="43"/>
      <c r="M684" s="44"/>
      <c r="N684" s="43"/>
      <c r="O684" s="43"/>
      <c r="P684" s="43"/>
      <c r="Q684" s="43"/>
      <c r="R684" s="43"/>
      <c r="S684" s="43"/>
      <c r="T684" s="43"/>
      <c r="U684" s="43"/>
      <c r="V684" s="43"/>
      <c r="W684" s="43"/>
      <c r="X684" s="43"/>
      <c r="Y684" s="43"/>
      <c r="Z684" s="43"/>
      <c r="AA684" s="43"/>
      <c r="AB684" s="43"/>
      <c r="AC684" s="43"/>
      <c r="AD684" s="43"/>
      <c r="AE684" s="43"/>
      <c r="AF684" s="43"/>
    </row>
    <row r="685" spans="1:32" ht="15">
      <c r="A685" s="43"/>
      <c r="B685" s="43"/>
      <c r="C685" s="43"/>
      <c r="D685" s="43"/>
      <c r="E685" s="43"/>
      <c r="F685" s="43"/>
      <c r="G685" s="203"/>
      <c r="H685" s="203"/>
      <c r="I685" s="43"/>
      <c r="J685" s="43"/>
      <c r="K685" s="43"/>
      <c r="L685" s="43"/>
      <c r="M685" s="44"/>
      <c r="N685" s="43"/>
      <c r="O685" s="43"/>
      <c r="P685" s="43"/>
      <c r="Q685" s="43"/>
      <c r="R685" s="43"/>
      <c r="S685" s="43"/>
      <c r="T685" s="43"/>
      <c r="U685" s="43"/>
      <c r="V685" s="43"/>
      <c r="W685" s="43"/>
      <c r="X685" s="43"/>
      <c r="Y685" s="43"/>
      <c r="Z685" s="43"/>
      <c r="AA685" s="43"/>
      <c r="AB685" s="43"/>
      <c r="AC685" s="43"/>
      <c r="AD685" s="43"/>
      <c r="AE685" s="43"/>
      <c r="AF685" s="43"/>
    </row>
    <row r="686" spans="1:32" ht="15">
      <c r="A686" s="43"/>
      <c r="B686" s="43"/>
      <c r="C686" s="43"/>
      <c r="D686" s="43"/>
      <c r="E686" s="43"/>
      <c r="F686" s="43"/>
      <c r="G686" s="203"/>
      <c r="H686" s="203"/>
      <c r="I686" s="43"/>
      <c r="J686" s="43"/>
      <c r="K686" s="43"/>
      <c r="L686" s="43"/>
      <c r="M686" s="44"/>
      <c r="N686" s="43"/>
      <c r="O686" s="43"/>
      <c r="P686" s="43"/>
      <c r="Q686" s="43"/>
      <c r="R686" s="43"/>
      <c r="S686" s="43"/>
      <c r="T686" s="43"/>
      <c r="U686" s="43"/>
      <c r="V686" s="43"/>
      <c r="W686" s="43"/>
      <c r="X686" s="43"/>
      <c r="Y686" s="43"/>
      <c r="Z686" s="43"/>
      <c r="AA686" s="43"/>
      <c r="AB686" s="43"/>
      <c r="AC686" s="43"/>
      <c r="AD686" s="43"/>
      <c r="AE686" s="43"/>
      <c r="AF686" s="43"/>
    </row>
    <row r="687" spans="1:32" ht="15">
      <c r="A687" s="43"/>
      <c r="B687" s="43"/>
      <c r="C687" s="43"/>
      <c r="D687" s="43"/>
      <c r="E687" s="43"/>
      <c r="F687" s="43"/>
      <c r="G687" s="203"/>
      <c r="H687" s="203"/>
      <c r="I687" s="43"/>
      <c r="J687" s="43"/>
      <c r="K687" s="43"/>
      <c r="L687" s="43"/>
      <c r="M687" s="44"/>
      <c r="N687" s="43"/>
      <c r="O687" s="43"/>
      <c r="P687" s="43"/>
      <c r="Q687" s="43"/>
      <c r="R687" s="43"/>
      <c r="S687" s="43"/>
      <c r="T687" s="43"/>
      <c r="U687" s="43"/>
      <c r="V687" s="43"/>
      <c r="W687" s="43"/>
      <c r="X687" s="43"/>
      <c r="Y687" s="43"/>
      <c r="Z687" s="43"/>
      <c r="AA687" s="43"/>
      <c r="AB687" s="43"/>
      <c r="AC687" s="43"/>
      <c r="AD687" s="43"/>
      <c r="AE687" s="43"/>
      <c r="AF687" s="43"/>
    </row>
    <row r="688" spans="1:32" ht="15">
      <c r="A688" s="43"/>
      <c r="B688" s="43"/>
      <c r="C688" s="43"/>
      <c r="D688" s="43"/>
      <c r="E688" s="43"/>
      <c r="F688" s="43"/>
      <c r="G688" s="203"/>
      <c r="H688" s="203"/>
      <c r="I688" s="43"/>
      <c r="J688" s="43"/>
      <c r="K688" s="43"/>
      <c r="L688" s="43"/>
      <c r="M688" s="44"/>
      <c r="N688" s="43"/>
      <c r="O688" s="43"/>
      <c r="P688" s="43"/>
      <c r="Q688" s="43"/>
      <c r="R688" s="43"/>
      <c r="S688" s="43"/>
      <c r="T688" s="43"/>
      <c r="U688" s="43"/>
      <c r="V688" s="43"/>
      <c r="W688" s="43"/>
      <c r="X688" s="43"/>
      <c r="Y688" s="43"/>
      <c r="Z688" s="43"/>
      <c r="AA688" s="43"/>
      <c r="AB688" s="43"/>
      <c r="AC688" s="43"/>
      <c r="AD688" s="43"/>
      <c r="AE688" s="43"/>
      <c r="AF688" s="43"/>
    </row>
    <row r="689" spans="1:32" ht="15">
      <c r="A689" s="43"/>
      <c r="B689" s="43"/>
      <c r="C689" s="43"/>
      <c r="D689" s="43"/>
      <c r="E689" s="43"/>
      <c r="F689" s="43"/>
      <c r="G689" s="203"/>
      <c r="H689" s="203"/>
      <c r="I689" s="43"/>
      <c r="J689" s="43"/>
      <c r="K689" s="43"/>
      <c r="L689" s="43"/>
      <c r="M689" s="44"/>
      <c r="N689" s="43"/>
      <c r="O689" s="43"/>
      <c r="P689" s="43"/>
      <c r="Q689" s="43"/>
      <c r="R689" s="43"/>
      <c r="S689" s="43"/>
      <c r="T689" s="43"/>
      <c r="U689" s="43"/>
      <c r="V689" s="43"/>
      <c r="W689" s="43"/>
      <c r="X689" s="43"/>
      <c r="Y689" s="43"/>
      <c r="Z689" s="43"/>
      <c r="AA689" s="43"/>
      <c r="AB689" s="43"/>
      <c r="AC689" s="43"/>
      <c r="AD689" s="43"/>
      <c r="AE689" s="43"/>
      <c r="AF689" s="43"/>
    </row>
    <row r="690" spans="1:32" ht="15">
      <c r="A690" s="43"/>
      <c r="B690" s="43"/>
      <c r="C690" s="43"/>
      <c r="D690" s="43"/>
      <c r="E690" s="43"/>
      <c r="F690" s="43"/>
      <c r="G690" s="203"/>
      <c r="H690" s="203"/>
      <c r="I690" s="43"/>
      <c r="J690" s="43"/>
      <c r="K690" s="43"/>
      <c r="L690" s="43"/>
      <c r="M690" s="44"/>
      <c r="N690" s="43"/>
      <c r="O690" s="43"/>
      <c r="P690" s="43"/>
      <c r="Q690" s="43"/>
      <c r="R690" s="43"/>
      <c r="S690" s="43"/>
      <c r="T690" s="43"/>
      <c r="U690" s="43"/>
      <c r="V690" s="43"/>
      <c r="W690" s="43"/>
      <c r="X690" s="43"/>
      <c r="Y690" s="43"/>
      <c r="Z690" s="43"/>
      <c r="AA690" s="43"/>
      <c r="AB690" s="43"/>
      <c r="AC690" s="43"/>
      <c r="AD690" s="43"/>
      <c r="AE690" s="43"/>
      <c r="AF690" s="43"/>
    </row>
    <row r="691" spans="1:32" ht="15">
      <c r="A691" s="43"/>
      <c r="B691" s="43"/>
      <c r="C691" s="43"/>
      <c r="D691" s="43"/>
      <c r="E691" s="43"/>
      <c r="F691" s="43"/>
      <c r="G691" s="203"/>
      <c r="H691" s="203"/>
      <c r="I691" s="43"/>
      <c r="J691" s="43"/>
      <c r="K691" s="43"/>
      <c r="L691" s="43"/>
      <c r="M691" s="44"/>
      <c r="N691" s="43"/>
      <c r="O691" s="43"/>
      <c r="P691" s="43"/>
      <c r="Q691" s="43"/>
      <c r="R691" s="43"/>
      <c r="S691" s="43"/>
      <c r="T691" s="43"/>
      <c r="U691" s="43"/>
      <c r="V691" s="43"/>
      <c r="W691" s="43"/>
      <c r="X691" s="43"/>
      <c r="Y691" s="43"/>
      <c r="Z691" s="43"/>
      <c r="AA691" s="43"/>
      <c r="AB691" s="43"/>
      <c r="AC691" s="43"/>
      <c r="AD691" s="43"/>
      <c r="AE691" s="43"/>
      <c r="AF691" s="43"/>
    </row>
    <row r="692" spans="1:32" ht="15">
      <c r="A692" s="43"/>
      <c r="B692" s="43"/>
      <c r="C692" s="43"/>
      <c r="D692" s="43"/>
      <c r="E692" s="43"/>
      <c r="F692" s="43"/>
      <c r="G692" s="203"/>
      <c r="H692" s="203"/>
      <c r="I692" s="43"/>
      <c r="J692" s="43"/>
      <c r="K692" s="43"/>
      <c r="L692" s="43"/>
      <c r="M692" s="44"/>
      <c r="N692" s="43"/>
      <c r="O692" s="43"/>
      <c r="P692" s="43"/>
      <c r="Q692" s="43"/>
      <c r="R692" s="43"/>
      <c r="S692" s="43"/>
      <c r="T692" s="43"/>
      <c r="U692" s="43"/>
      <c r="V692" s="43"/>
      <c r="W692" s="43"/>
      <c r="X692" s="43"/>
      <c r="Y692" s="43"/>
      <c r="Z692" s="43"/>
      <c r="AA692" s="43"/>
      <c r="AB692" s="43"/>
      <c r="AC692" s="43"/>
      <c r="AD692" s="43"/>
      <c r="AE692" s="43"/>
      <c r="AF692" s="43"/>
    </row>
    <row r="693" spans="1:32" ht="15">
      <c r="A693" s="43"/>
      <c r="B693" s="43"/>
      <c r="C693" s="43"/>
      <c r="D693" s="43"/>
      <c r="E693" s="43"/>
      <c r="F693" s="43"/>
      <c r="G693" s="203"/>
      <c r="H693" s="203"/>
      <c r="I693" s="43"/>
      <c r="J693" s="43"/>
      <c r="K693" s="43"/>
      <c r="L693" s="43"/>
      <c r="M693" s="44"/>
      <c r="N693" s="43"/>
      <c r="O693" s="43"/>
      <c r="P693" s="43"/>
      <c r="Q693" s="43"/>
      <c r="R693" s="43"/>
      <c r="S693" s="43"/>
      <c r="T693" s="43"/>
      <c r="U693" s="43"/>
      <c r="V693" s="43"/>
      <c r="W693" s="43"/>
      <c r="X693" s="43"/>
      <c r="Y693" s="43"/>
      <c r="Z693" s="43"/>
      <c r="AA693" s="43"/>
      <c r="AB693" s="43"/>
      <c r="AC693" s="43"/>
      <c r="AD693" s="43"/>
      <c r="AE693" s="43"/>
      <c r="AF693" s="43"/>
    </row>
    <row r="694" spans="1:32" ht="15">
      <c r="A694" s="43"/>
      <c r="B694" s="43"/>
      <c r="C694" s="43"/>
      <c r="D694" s="43"/>
      <c r="E694" s="43"/>
      <c r="F694" s="43"/>
      <c r="G694" s="203"/>
      <c r="H694" s="203"/>
      <c r="I694" s="43"/>
      <c r="J694" s="43"/>
      <c r="K694" s="43"/>
      <c r="L694" s="43"/>
      <c r="M694" s="44"/>
      <c r="N694" s="43"/>
      <c r="O694" s="43"/>
      <c r="P694" s="43"/>
      <c r="Q694" s="43"/>
      <c r="R694" s="43"/>
      <c r="S694" s="43"/>
      <c r="T694" s="43"/>
      <c r="U694" s="43"/>
      <c r="V694" s="43"/>
      <c r="W694" s="43"/>
      <c r="X694" s="43"/>
      <c r="Y694" s="43"/>
      <c r="Z694" s="43"/>
      <c r="AA694" s="43"/>
      <c r="AB694" s="43"/>
      <c r="AC694" s="43"/>
      <c r="AD694" s="43"/>
      <c r="AE694" s="43"/>
      <c r="AF694" s="43"/>
    </row>
    <row r="695" spans="1:32" ht="15">
      <c r="A695" s="43"/>
      <c r="B695" s="43"/>
      <c r="C695" s="43"/>
      <c r="D695" s="43"/>
      <c r="E695" s="43"/>
      <c r="F695" s="43"/>
      <c r="G695" s="203"/>
      <c r="H695" s="203"/>
      <c r="I695" s="43"/>
      <c r="J695" s="43"/>
      <c r="K695" s="43"/>
      <c r="L695" s="43"/>
      <c r="M695" s="44"/>
      <c r="N695" s="43"/>
      <c r="O695" s="43"/>
      <c r="P695" s="43"/>
      <c r="Q695" s="43"/>
      <c r="R695" s="43"/>
      <c r="S695" s="43"/>
      <c r="T695" s="43"/>
      <c r="U695" s="43"/>
      <c r="V695" s="43"/>
      <c r="W695" s="43"/>
      <c r="X695" s="43"/>
      <c r="Y695" s="43"/>
      <c r="Z695" s="43"/>
      <c r="AA695" s="43"/>
      <c r="AB695" s="43"/>
      <c r="AC695" s="43"/>
      <c r="AD695" s="43"/>
      <c r="AE695" s="43"/>
      <c r="AF695" s="43"/>
    </row>
    <row r="696" spans="1:32" ht="15">
      <c r="A696" s="43"/>
      <c r="B696" s="43"/>
      <c r="C696" s="43"/>
      <c r="D696" s="43"/>
      <c r="E696" s="43"/>
      <c r="F696" s="43"/>
      <c r="G696" s="203"/>
      <c r="H696" s="203"/>
      <c r="I696" s="43"/>
      <c r="J696" s="43"/>
      <c r="K696" s="43"/>
      <c r="L696" s="43"/>
      <c r="M696" s="44"/>
      <c r="N696" s="43"/>
      <c r="O696" s="43"/>
      <c r="P696" s="43"/>
      <c r="Q696" s="43"/>
      <c r="R696" s="43"/>
      <c r="S696" s="43"/>
      <c r="T696" s="43"/>
      <c r="U696" s="43"/>
      <c r="V696" s="43"/>
      <c r="W696" s="43"/>
      <c r="X696" s="43"/>
      <c r="Y696" s="43"/>
      <c r="Z696" s="43"/>
      <c r="AA696" s="43"/>
      <c r="AB696" s="43"/>
      <c r="AC696" s="43"/>
      <c r="AD696" s="43"/>
      <c r="AE696" s="43"/>
      <c r="AF696" s="43"/>
    </row>
    <row r="697" spans="1:32" ht="15">
      <c r="A697" s="43"/>
      <c r="B697" s="43"/>
      <c r="C697" s="43"/>
      <c r="D697" s="43"/>
      <c r="E697" s="43"/>
      <c r="F697" s="43"/>
      <c r="G697" s="203"/>
      <c r="H697" s="203"/>
      <c r="I697" s="43"/>
      <c r="J697" s="43"/>
      <c r="K697" s="43"/>
      <c r="L697" s="43"/>
      <c r="M697" s="44"/>
      <c r="N697" s="43"/>
      <c r="O697" s="43"/>
      <c r="P697" s="43"/>
      <c r="Q697" s="43"/>
      <c r="R697" s="43"/>
      <c r="S697" s="43"/>
      <c r="T697" s="43"/>
      <c r="U697" s="43"/>
      <c r="V697" s="43"/>
      <c r="W697" s="43"/>
      <c r="X697" s="43"/>
      <c r="Y697" s="43"/>
      <c r="Z697" s="43"/>
      <c r="AA697" s="43"/>
      <c r="AB697" s="43"/>
      <c r="AC697" s="43"/>
      <c r="AD697" s="43"/>
      <c r="AE697" s="43"/>
      <c r="AF697" s="43"/>
    </row>
    <row r="698" spans="1:32" ht="15">
      <c r="A698" s="43"/>
      <c r="B698" s="43"/>
      <c r="C698" s="43"/>
      <c r="D698" s="43"/>
      <c r="E698" s="43"/>
      <c r="F698" s="43"/>
      <c r="G698" s="203"/>
      <c r="H698" s="203"/>
      <c r="I698" s="43"/>
      <c r="J698" s="43"/>
      <c r="K698" s="43"/>
      <c r="L698" s="43"/>
      <c r="M698" s="44"/>
      <c r="N698" s="43"/>
      <c r="O698" s="43"/>
      <c r="P698" s="43"/>
      <c r="Q698" s="43"/>
      <c r="R698" s="43"/>
      <c r="S698" s="43"/>
      <c r="T698" s="43"/>
      <c r="U698" s="43"/>
      <c r="V698" s="43"/>
      <c r="W698" s="43"/>
      <c r="X698" s="43"/>
      <c r="Y698" s="43"/>
      <c r="Z698" s="43"/>
      <c r="AA698" s="43"/>
      <c r="AB698" s="43"/>
      <c r="AC698" s="43"/>
      <c r="AD698" s="43"/>
      <c r="AE698" s="43"/>
      <c r="AF698" s="43"/>
    </row>
    <row r="699" spans="1:32" ht="15">
      <c r="A699" s="43"/>
      <c r="B699" s="43"/>
      <c r="C699" s="43"/>
      <c r="D699" s="43"/>
      <c r="E699" s="43"/>
      <c r="F699" s="43"/>
      <c r="G699" s="203"/>
      <c r="H699" s="203"/>
      <c r="I699" s="43"/>
      <c r="J699" s="43"/>
      <c r="K699" s="43"/>
      <c r="L699" s="43"/>
      <c r="M699" s="44"/>
      <c r="N699" s="43"/>
      <c r="O699" s="43"/>
      <c r="P699" s="43"/>
      <c r="Q699" s="43"/>
      <c r="R699" s="43"/>
      <c r="S699" s="43"/>
      <c r="T699" s="43"/>
      <c r="U699" s="43"/>
      <c r="V699" s="43"/>
      <c r="W699" s="43"/>
      <c r="X699" s="43"/>
      <c r="Y699" s="43"/>
      <c r="Z699" s="43"/>
      <c r="AA699" s="43"/>
      <c r="AB699" s="43"/>
      <c r="AC699" s="43"/>
      <c r="AD699" s="43"/>
      <c r="AE699" s="43"/>
      <c r="AF699" s="43"/>
    </row>
    <row r="700" spans="1:32" ht="15">
      <c r="A700" s="43"/>
      <c r="B700" s="43"/>
      <c r="C700" s="43"/>
      <c r="D700" s="43"/>
      <c r="E700" s="43"/>
      <c r="F700" s="43"/>
      <c r="G700" s="203"/>
      <c r="H700" s="203"/>
      <c r="I700" s="43"/>
      <c r="J700" s="43"/>
      <c r="K700" s="43"/>
      <c r="L700" s="43"/>
      <c r="M700" s="44"/>
      <c r="N700" s="43"/>
      <c r="O700" s="43"/>
      <c r="P700" s="43"/>
      <c r="Q700" s="43"/>
      <c r="R700" s="43"/>
      <c r="S700" s="43"/>
      <c r="T700" s="43"/>
      <c r="U700" s="43"/>
      <c r="V700" s="43"/>
      <c r="W700" s="43"/>
      <c r="X700" s="43"/>
      <c r="Y700" s="43"/>
      <c r="Z700" s="43"/>
      <c r="AA700" s="43"/>
      <c r="AB700" s="43"/>
      <c r="AC700" s="43"/>
      <c r="AD700" s="43"/>
      <c r="AE700" s="43"/>
      <c r="AF700" s="43"/>
    </row>
    <row r="701" spans="1:32" ht="15">
      <c r="A701" s="43"/>
      <c r="B701" s="43"/>
      <c r="C701" s="43"/>
      <c r="D701" s="43"/>
      <c r="E701" s="43"/>
      <c r="F701" s="43"/>
      <c r="G701" s="203"/>
      <c r="H701" s="203"/>
      <c r="I701" s="43"/>
      <c r="J701" s="43"/>
      <c r="K701" s="43"/>
      <c r="L701" s="43"/>
      <c r="M701" s="44"/>
      <c r="N701" s="43"/>
      <c r="O701" s="43"/>
      <c r="P701" s="43"/>
      <c r="Q701" s="43"/>
      <c r="R701" s="43"/>
      <c r="S701" s="43"/>
      <c r="T701" s="43"/>
      <c r="U701" s="43"/>
      <c r="V701" s="43"/>
      <c r="W701" s="43"/>
      <c r="X701" s="43"/>
      <c r="Y701" s="43"/>
      <c r="Z701" s="43"/>
      <c r="AA701" s="43"/>
      <c r="AB701" s="43"/>
      <c r="AC701" s="43"/>
      <c r="AD701" s="43"/>
      <c r="AE701" s="43"/>
      <c r="AF701" s="43"/>
    </row>
    <row r="702" spans="1:32" ht="15">
      <c r="A702" s="43"/>
      <c r="B702" s="43"/>
      <c r="C702" s="43"/>
      <c r="D702" s="43"/>
      <c r="E702" s="43"/>
      <c r="F702" s="43"/>
      <c r="G702" s="203"/>
      <c r="H702" s="203"/>
      <c r="I702" s="43"/>
      <c r="J702" s="43"/>
      <c r="K702" s="43"/>
      <c r="L702" s="43"/>
      <c r="M702" s="44"/>
      <c r="N702" s="43"/>
      <c r="O702" s="43"/>
      <c r="P702" s="43"/>
      <c r="Q702" s="43"/>
      <c r="R702" s="43"/>
      <c r="S702" s="43"/>
      <c r="T702" s="43"/>
      <c r="U702" s="43"/>
      <c r="V702" s="43"/>
      <c r="W702" s="43"/>
      <c r="X702" s="43"/>
      <c r="Y702" s="43"/>
      <c r="Z702" s="43"/>
      <c r="AA702" s="43"/>
      <c r="AB702" s="43"/>
      <c r="AC702" s="43"/>
      <c r="AD702" s="43"/>
      <c r="AE702" s="43"/>
      <c r="AF702" s="43"/>
    </row>
    <row r="703" spans="1:32" ht="15">
      <c r="A703" s="43"/>
      <c r="B703" s="43"/>
      <c r="C703" s="43"/>
      <c r="D703" s="43"/>
      <c r="E703" s="43"/>
      <c r="F703" s="43"/>
      <c r="G703" s="203"/>
      <c r="H703" s="203"/>
      <c r="I703" s="43"/>
      <c r="J703" s="43"/>
      <c r="K703" s="43"/>
      <c r="L703" s="43"/>
      <c r="M703" s="44"/>
      <c r="N703" s="43"/>
      <c r="O703" s="43"/>
      <c r="P703" s="43"/>
      <c r="Q703" s="43"/>
      <c r="R703" s="43"/>
      <c r="S703" s="43"/>
      <c r="T703" s="43"/>
      <c r="U703" s="43"/>
      <c r="V703" s="43"/>
      <c r="W703" s="43"/>
      <c r="X703" s="43"/>
      <c r="Y703" s="43"/>
      <c r="Z703" s="43"/>
      <c r="AA703" s="43"/>
      <c r="AB703" s="43"/>
      <c r="AC703" s="43"/>
      <c r="AD703" s="43"/>
      <c r="AE703" s="43"/>
      <c r="AF703" s="43"/>
    </row>
    <row r="704" spans="1:32" ht="15">
      <c r="A704" s="43"/>
      <c r="B704" s="43"/>
      <c r="C704" s="43"/>
      <c r="D704" s="43"/>
      <c r="E704" s="43"/>
      <c r="F704" s="43"/>
      <c r="G704" s="203"/>
      <c r="H704" s="203"/>
      <c r="I704" s="43"/>
      <c r="J704" s="43"/>
      <c r="K704" s="43"/>
      <c r="L704" s="43"/>
      <c r="M704" s="44"/>
      <c r="N704" s="43"/>
      <c r="O704" s="43"/>
      <c r="P704" s="43"/>
      <c r="Q704" s="43"/>
      <c r="R704" s="43"/>
      <c r="S704" s="43"/>
      <c r="T704" s="43"/>
      <c r="U704" s="43"/>
      <c r="V704" s="43"/>
      <c r="W704" s="43"/>
      <c r="X704" s="43"/>
      <c r="Y704" s="43"/>
      <c r="Z704" s="43"/>
      <c r="AA704" s="43"/>
      <c r="AB704" s="43"/>
      <c r="AC704" s="43"/>
      <c r="AD704" s="43"/>
      <c r="AE704" s="43"/>
      <c r="AF704" s="43"/>
    </row>
    <row r="705" spans="1:32" ht="15">
      <c r="A705" s="43"/>
      <c r="B705" s="43"/>
      <c r="C705" s="43"/>
      <c r="D705" s="43"/>
      <c r="E705" s="43"/>
      <c r="F705" s="43"/>
      <c r="G705" s="203"/>
      <c r="H705" s="203"/>
      <c r="I705" s="43"/>
      <c r="J705" s="43"/>
      <c r="K705" s="43"/>
      <c r="L705" s="43"/>
      <c r="M705" s="44"/>
      <c r="N705" s="43"/>
      <c r="O705" s="43"/>
      <c r="P705" s="43"/>
      <c r="Q705" s="43"/>
      <c r="R705" s="43"/>
      <c r="S705" s="43"/>
      <c r="T705" s="43"/>
      <c r="U705" s="43"/>
      <c r="V705" s="43"/>
      <c r="W705" s="43"/>
      <c r="X705" s="43"/>
      <c r="Y705" s="43"/>
      <c r="Z705" s="43"/>
      <c r="AA705" s="43"/>
      <c r="AB705" s="43"/>
      <c r="AC705" s="43"/>
      <c r="AD705" s="43"/>
      <c r="AE705" s="43"/>
      <c r="AF705" s="43"/>
    </row>
    <row r="706" spans="1:32" ht="15">
      <c r="A706" s="43"/>
      <c r="B706" s="43"/>
      <c r="C706" s="43"/>
      <c r="D706" s="43"/>
      <c r="E706" s="43"/>
      <c r="F706" s="43"/>
      <c r="G706" s="203"/>
      <c r="H706" s="203"/>
      <c r="I706" s="43"/>
      <c r="J706" s="43"/>
      <c r="K706" s="43"/>
      <c r="L706" s="43"/>
      <c r="M706" s="44"/>
      <c r="N706" s="43"/>
      <c r="O706" s="43"/>
      <c r="P706" s="43"/>
      <c r="Q706" s="43"/>
      <c r="R706" s="43"/>
      <c r="S706" s="43"/>
      <c r="T706" s="43"/>
      <c r="U706" s="43"/>
      <c r="V706" s="43"/>
      <c r="W706" s="43"/>
      <c r="X706" s="43"/>
      <c r="Y706" s="43"/>
      <c r="Z706" s="43"/>
      <c r="AA706" s="43"/>
      <c r="AB706" s="43"/>
      <c r="AC706" s="43"/>
      <c r="AD706" s="43"/>
      <c r="AE706" s="43"/>
      <c r="AF706" s="43"/>
    </row>
    <row r="707" spans="1:32" ht="15">
      <c r="A707" s="43"/>
      <c r="B707" s="43"/>
      <c r="C707" s="43"/>
      <c r="D707" s="43"/>
      <c r="E707" s="43"/>
      <c r="F707" s="43"/>
      <c r="G707" s="203"/>
      <c r="H707" s="203"/>
      <c r="I707" s="43"/>
      <c r="J707" s="43"/>
      <c r="K707" s="43"/>
      <c r="L707" s="43"/>
      <c r="M707" s="44"/>
      <c r="N707" s="43"/>
      <c r="O707" s="43"/>
      <c r="P707" s="43"/>
      <c r="Q707" s="43"/>
      <c r="R707" s="43"/>
      <c r="S707" s="43"/>
      <c r="T707" s="43"/>
      <c r="U707" s="43"/>
      <c r="V707" s="43"/>
      <c r="W707" s="43"/>
      <c r="X707" s="43"/>
      <c r="Y707" s="43"/>
      <c r="Z707" s="43"/>
      <c r="AA707" s="43"/>
      <c r="AB707" s="43"/>
      <c r="AC707" s="43"/>
      <c r="AD707" s="43"/>
      <c r="AE707" s="43"/>
      <c r="AF707" s="43"/>
    </row>
    <row r="708" spans="1:32" ht="15">
      <c r="A708" s="43"/>
      <c r="B708" s="43"/>
      <c r="C708" s="43"/>
      <c r="D708" s="43"/>
      <c r="E708" s="43"/>
      <c r="F708" s="43"/>
      <c r="G708" s="203"/>
      <c r="H708" s="203"/>
      <c r="I708" s="43"/>
      <c r="J708" s="43"/>
      <c r="K708" s="43"/>
      <c r="L708" s="43"/>
      <c r="M708" s="44"/>
      <c r="N708" s="43"/>
      <c r="O708" s="43"/>
      <c r="P708" s="43"/>
      <c r="Q708" s="43"/>
      <c r="R708" s="43"/>
      <c r="S708" s="43"/>
      <c r="T708" s="43"/>
      <c r="U708" s="43"/>
      <c r="V708" s="43"/>
      <c r="W708" s="43"/>
      <c r="X708" s="43"/>
      <c r="Y708" s="43"/>
      <c r="Z708" s="43"/>
      <c r="AA708" s="43"/>
      <c r="AB708" s="43"/>
      <c r="AC708" s="43"/>
      <c r="AD708" s="43"/>
      <c r="AE708" s="43"/>
      <c r="AF708" s="43"/>
    </row>
    <row r="709" spans="1:32" ht="15">
      <c r="A709" s="43"/>
      <c r="B709" s="43"/>
      <c r="C709" s="43"/>
      <c r="D709" s="43"/>
      <c r="E709" s="43"/>
      <c r="F709" s="43"/>
      <c r="G709" s="203"/>
      <c r="H709" s="203"/>
      <c r="I709" s="43"/>
      <c r="J709" s="43"/>
      <c r="K709" s="43"/>
      <c r="L709" s="43"/>
      <c r="M709" s="44"/>
      <c r="N709" s="43"/>
      <c r="O709" s="43"/>
      <c r="P709" s="43"/>
      <c r="Q709" s="43"/>
      <c r="R709" s="43"/>
      <c r="S709" s="43"/>
      <c r="T709" s="43"/>
      <c r="U709" s="43"/>
      <c r="V709" s="43"/>
      <c r="W709" s="43"/>
      <c r="X709" s="43"/>
      <c r="Y709" s="43"/>
      <c r="Z709" s="43"/>
      <c r="AA709" s="43"/>
      <c r="AB709" s="43"/>
      <c r="AC709" s="43"/>
      <c r="AD709" s="43"/>
      <c r="AE709" s="43"/>
      <c r="AF709" s="43"/>
    </row>
    <row r="710" spans="1:32" ht="15">
      <c r="A710" s="43"/>
      <c r="B710" s="43"/>
      <c r="C710" s="43"/>
      <c r="D710" s="43"/>
      <c r="E710" s="43"/>
      <c r="F710" s="43"/>
      <c r="G710" s="203"/>
      <c r="H710" s="203"/>
      <c r="I710" s="43"/>
      <c r="J710" s="43"/>
      <c r="K710" s="43"/>
      <c r="L710" s="43"/>
      <c r="M710" s="44"/>
      <c r="N710" s="43"/>
      <c r="O710" s="43"/>
      <c r="P710" s="43"/>
      <c r="Q710" s="43"/>
      <c r="R710" s="43"/>
      <c r="S710" s="43"/>
      <c r="T710" s="43"/>
      <c r="U710" s="43"/>
      <c r="V710" s="43"/>
      <c r="W710" s="43"/>
      <c r="X710" s="43"/>
      <c r="Y710" s="43"/>
      <c r="Z710" s="43"/>
      <c r="AA710" s="43"/>
      <c r="AB710" s="43"/>
      <c r="AC710" s="43"/>
      <c r="AD710" s="43"/>
      <c r="AE710" s="43"/>
      <c r="AF710" s="43"/>
    </row>
    <row r="711" spans="1:32" ht="15">
      <c r="A711" s="43"/>
      <c r="B711" s="43"/>
      <c r="C711" s="43"/>
      <c r="D711" s="43"/>
      <c r="E711" s="43"/>
      <c r="F711" s="43"/>
      <c r="G711" s="203"/>
      <c r="H711" s="203"/>
      <c r="I711" s="43"/>
      <c r="J711" s="43"/>
      <c r="K711" s="43"/>
      <c r="L711" s="43"/>
      <c r="M711" s="44"/>
      <c r="N711" s="43"/>
      <c r="O711" s="43"/>
      <c r="P711" s="43"/>
      <c r="Q711" s="43"/>
      <c r="R711" s="43"/>
      <c r="S711" s="43"/>
      <c r="T711" s="43"/>
      <c r="U711" s="43"/>
      <c r="V711" s="43"/>
      <c r="W711" s="43"/>
      <c r="X711" s="43"/>
      <c r="Y711" s="43"/>
      <c r="Z711" s="43"/>
      <c r="AA711" s="43"/>
      <c r="AB711" s="43"/>
      <c r="AC711" s="43"/>
      <c r="AD711" s="43"/>
      <c r="AE711" s="43"/>
      <c r="AF711" s="43"/>
    </row>
    <row r="712" spans="1:32" ht="15">
      <c r="A712" s="43"/>
      <c r="B712" s="43"/>
      <c r="C712" s="43"/>
      <c r="D712" s="43"/>
      <c r="E712" s="43"/>
      <c r="F712" s="43"/>
      <c r="G712" s="203"/>
      <c r="H712" s="203"/>
      <c r="I712" s="43"/>
      <c r="J712" s="43"/>
      <c r="K712" s="43"/>
      <c r="L712" s="43"/>
      <c r="M712" s="44"/>
      <c r="N712" s="43"/>
      <c r="O712" s="43"/>
      <c r="P712" s="43"/>
      <c r="Q712" s="43"/>
      <c r="R712" s="43"/>
      <c r="S712" s="43"/>
      <c r="T712" s="43"/>
      <c r="U712" s="43"/>
      <c r="V712" s="43"/>
      <c r="W712" s="43"/>
      <c r="X712" s="43"/>
      <c r="Y712" s="43"/>
      <c r="Z712" s="43"/>
      <c r="AA712" s="43"/>
      <c r="AB712" s="43"/>
      <c r="AC712" s="43"/>
      <c r="AD712" s="43"/>
      <c r="AE712" s="43"/>
      <c r="AF712" s="43"/>
    </row>
    <row r="713" spans="1:32" ht="15">
      <c r="A713" s="43"/>
      <c r="B713" s="43"/>
      <c r="C713" s="43"/>
      <c r="D713" s="43"/>
      <c r="E713" s="43"/>
      <c r="F713" s="43"/>
      <c r="G713" s="203"/>
      <c r="H713" s="203"/>
      <c r="I713" s="43"/>
      <c r="J713" s="43"/>
      <c r="K713" s="43"/>
      <c r="L713" s="43"/>
      <c r="M713" s="44"/>
      <c r="N713" s="43"/>
      <c r="O713" s="43"/>
      <c r="P713" s="43"/>
      <c r="Q713" s="43"/>
      <c r="R713" s="43"/>
      <c r="S713" s="43"/>
      <c r="T713" s="43"/>
      <c r="U713" s="43"/>
      <c r="V713" s="43"/>
      <c r="W713" s="43"/>
      <c r="X713" s="43"/>
      <c r="Y713" s="43"/>
      <c r="Z713" s="43"/>
      <c r="AA713" s="43"/>
      <c r="AB713" s="43"/>
      <c r="AC713" s="43"/>
      <c r="AD713" s="43"/>
      <c r="AE713" s="43"/>
      <c r="AF713" s="43"/>
    </row>
    <row r="714" spans="1:32" ht="15">
      <c r="A714" s="43"/>
      <c r="B714" s="43"/>
      <c r="C714" s="43"/>
      <c r="D714" s="43"/>
      <c r="E714" s="43"/>
      <c r="F714" s="43"/>
      <c r="G714" s="203"/>
      <c r="H714" s="203"/>
      <c r="I714" s="43"/>
      <c r="J714" s="43"/>
      <c r="K714" s="43"/>
      <c r="L714" s="43"/>
      <c r="M714" s="44"/>
      <c r="N714" s="43"/>
      <c r="O714" s="43"/>
      <c r="P714" s="43"/>
      <c r="Q714" s="43"/>
      <c r="R714" s="43"/>
      <c r="S714" s="43"/>
      <c r="T714" s="43"/>
      <c r="U714" s="43"/>
      <c r="V714" s="43"/>
      <c r="W714" s="43"/>
      <c r="X714" s="43"/>
      <c r="Y714" s="43"/>
      <c r="Z714" s="43"/>
      <c r="AA714" s="43"/>
      <c r="AB714" s="43"/>
      <c r="AC714" s="43"/>
      <c r="AD714" s="43"/>
      <c r="AE714" s="43"/>
      <c r="AF714" s="43"/>
    </row>
    <row r="715" spans="1:32" ht="15">
      <c r="A715" s="43"/>
      <c r="B715" s="43"/>
      <c r="C715" s="43"/>
      <c r="D715" s="43"/>
      <c r="E715" s="43"/>
      <c r="F715" s="43"/>
      <c r="G715" s="203"/>
      <c r="H715" s="203"/>
      <c r="I715" s="43"/>
      <c r="J715" s="43"/>
      <c r="K715" s="43"/>
      <c r="L715" s="43"/>
      <c r="M715" s="44"/>
      <c r="N715" s="43"/>
      <c r="O715" s="43"/>
      <c r="P715" s="43"/>
      <c r="Q715" s="43"/>
      <c r="R715" s="43"/>
      <c r="S715" s="43"/>
      <c r="T715" s="43"/>
      <c r="U715" s="43"/>
      <c r="V715" s="43"/>
      <c r="W715" s="43"/>
      <c r="X715" s="43"/>
      <c r="Y715" s="43"/>
      <c r="Z715" s="43"/>
      <c r="AA715" s="43"/>
      <c r="AB715" s="43"/>
      <c r="AC715" s="43"/>
      <c r="AD715" s="43"/>
      <c r="AE715" s="43"/>
      <c r="AF715" s="43"/>
    </row>
    <row r="716" spans="1:32" ht="15">
      <c r="A716" s="43"/>
      <c r="B716" s="43"/>
      <c r="C716" s="43"/>
      <c r="D716" s="43"/>
      <c r="E716" s="43"/>
      <c r="F716" s="43"/>
      <c r="G716" s="203"/>
      <c r="H716" s="203"/>
      <c r="I716" s="43"/>
      <c r="J716" s="43"/>
      <c r="K716" s="43"/>
      <c r="L716" s="43"/>
      <c r="M716" s="44"/>
      <c r="N716" s="43"/>
      <c r="O716" s="43"/>
      <c r="P716" s="43"/>
      <c r="Q716" s="43"/>
      <c r="R716" s="43"/>
      <c r="S716" s="43"/>
      <c r="T716" s="43"/>
      <c r="U716" s="43"/>
      <c r="V716" s="43"/>
      <c r="W716" s="43"/>
      <c r="X716" s="43"/>
      <c r="Y716" s="43"/>
      <c r="Z716" s="43"/>
      <c r="AA716" s="43"/>
      <c r="AB716" s="43"/>
      <c r="AC716" s="43"/>
      <c r="AD716" s="43"/>
      <c r="AE716" s="43"/>
      <c r="AF716" s="43"/>
    </row>
    <row r="717" spans="1:32" ht="15">
      <c r="A717" s="43"/>
      <c r="B717" s="43"/>
      <c r="C717" s="43"/>
      <c r="D717" s="43"/>
      <c r="E717" s="43"/>
      <c r="F717" s="43"/>
      <c r="G717" s="203"/>
      <c r="H717" s="203"/>
      <c r="I717" s="43"/>
      <c r="J717" s="43"/>
      <c r="K717" s="43"/>
      <c r="L717" s="43"/>
      <c r="M717" s="44"/>
      <c r="N717" s="43"/>
      <c r="O717" s="43"/>
      <c r="P717" s="43"/>
      <c r="Q717" s="43"/>
      <c r="R717" s="43"/>
      <c r="S717" s="43"/>
      <c r="T717" s="43"/>
      <c r="U717" s="43"/>
      <c r="V717" s="43"/>
      <c r="W717" s="43"/>
      <c r="X717" s="43"/>
      <c r="Y717" s="43"/>
      <c r="Z717" s="43"/>
      <c r="AA717" s="43"/>
      <c r="AB717" s="43"/>
      <c r="AC717" s="43"/>
      <c r="AD717" s="43"/>
      <c r="AE717" s="43"/>
      <c r="AF717" s="43"/>
    </row>
    <row r="718" spans="1:32" ht="15">
      <c r="A718" s="43"/>
      <c r="B718" s="43"/>
      <c r="C718" s="43"/>
      <c r="D718" s="43"/>
      <c r="E718" s="43"/>
      <c r="F718" s="43"/>
      <c r="G718" s="203"/>
      <c r="H718" s="203"/>
      <c r="I718" s="43"/>
      <c r="J718" s="43"/>
      <c r="K718" s="43"/>
      <c r="L718" s="43"/>
      <c r="M718" s="44"/>
      <c r="N718" s="43"/>
      <c r="O718" s="43"/>
      <c r="P718" s="43"/>
      <c r="Q718" s="43"/>
      <c r="R718" s="43"/>
      <c r="S718" s="43"/>
      <c r="T718" s="43"/>
      <c r="U718" s="43"/>
      <c r="V718" s="43"/>
      <c r="W718" s="43"/>
      <c r="X718" s="43"/>
      <c r="Y718" s="43"/>
      <c r="Z718" s="43"/>
      <c r="AA718" s="43"/>
      <c r="AB718" s="43"/>
      <c r="AC718" s="43"/>
      <c r="AD718" s="43"/>
      <c r="AE718" s="43"/>
      <c r="AF718" s="43"/>
    </row>
    <row r="719" spans="1:32" ht="15">
      <c r="A719" s="43"/>
      <c r="B719" s="43"/>
      <c r="C719" s="43"/>
      <c r="D719" s="43"/>
      <c r="E719" s="43"/>
      <c r="F719" s="43"/>
      <c r="G719" s="203"/>
      <c r="H719" s="203"/>
      <c r="I719" s="43"/>
      <c r="J719" s="43"/>
      <c r="K719" s="43"/>
      <c r="L719" s="43"/>
      <c r="M719" s="44"/>
      <c r="N719" s="43"/>
      <c r="O719" s="43"/>
      <c r="P719" s="43"/>
      <c r="Q719" s="43"/>
      <c r="R719" s="43"/>
      <c r="S719" s="43"/>
      <c r="T719" s="43"/>
      <c r="U719" s="43"/>
      <c r="V719" s="43"/>
      <c r="W719" s="43"/>
      <c r="X719" s="43"/>
      <c r="Y719" s="43"/>
      <c r="Z719" s="43"/>
      <c r="AA719" s="43"/>
      <c r="AB719" s="43"/>
      <c r="AC719" s="43"/>
      <c r="AD719" s="43"/>
      <c r="AE719" s="43"/>
      <c r="AF719" s="43"/>
    </row>
    <row r="720" spans="1:32" ht="15">
      <c r="A720" s="43"/>
      <c r="B720" s="43"/>
      <c r="C720" s="43"/>
      <c r="D720" s="43"/>
      <c r="E720" s="43"/>
      <c r="F720" s="43"/>
      <c r="G720" s="203"/>
      <c r="H720" s="203"/>
      <c r="I720" s="43"/>
      <c r="J720" s="43"/>
      <c r="K720" s="43"/>
      <c r="L720" s="43"/>
      <c r="M720" s="44"/>
      <c r="N720" s="43"/>
      <c r="O720" s="43"/>
      <c r="P720" s="43"/>
      <c r="Q720" s="43"/>
      <c r="R720" s="43"/>
      <c r="S720" s="43"/>
      <c r="T720" s="43"/>
      <c r="U720" s="43"/>
      <c r="V720" s="43"/>
      <c r="W720" s="43"/>
      <c r="X720" s="43"/>
      <c r="Y720" s="43"/>
      <c r="Z720" s="43"/>
      <c r="AA720" s="43"/>
      <c r="AB720" s="43"/>
      <c r="AC720" s="43"/>
      <c r="AD720" s="43"/>
      <c r="AE720" s="43"/>
      <c r="AF720" s="43"/>
    </row>
    <row r="721" spans="1:32" ht="15">
      <c r="A721" s="43"/>
      <c r="B721" s="43"/>
      <c r="C721" s="43"/>
      <c r="D721" s="43"/>
      <c r="E721" s="43"/>
      <c r="F721" s="43"/>
      <c r="G721" s="203"/>
      <c r="H721" s="203"/>
      <c r="I721" s="43"/>
      <c r="J721" s="43"/>
      <c r="K721" s="43"/>
      <c r="L721" s="43"/>
      <c r="M721" s="44"/>
      <c r="N721" s="43"/>
      <c r="O721" s="43"/>
      <c r="P721" s="43"/>
      <c r="Q721" s="43"/>
      <c r="R721" s="43"/>
      <c r="S721" s="43"/>
      <c r="T721" s="43"/>
      <c r="U721" s="43"/>
      <c r="V721" s="43"/>
      <c r="W721" s="43"/>
      <c r="X721" s="43"/>
      <c r="Y721" s="43"/>
      <c r="Z721" s="43"/>
      <c r="AA721" s="43"/>
      <c r="AB721" s="43"/>
      <c r="AC721" s="43"/>
      <c r="AD721" s="43"/>
      <c r="AE721" s="43"/>
      <c r="AF721" s="43"/>
    </row>
    <row r="722" spans="1:32" ht="15">
      <c r="A722" s="43"/>
      <c r="B722" s="43"/>
      <c r="C722" s="43"/>
      <c r="D722" s="43"/>
      <c r="E722" s="43"/>
      <c r="F722" s="43"/>
      <c r="G722" s="203"/>
      <c r="H722" s="203"/>
      <c r="I722" s="43"/>
      <c r="J722" s="43"/>
      <c r="K722" s="43"/>
      <c r="L722" s="43"/>
      <c r="M722" s="44"/>
      <c r="N722" s="43"/>
      <c r="O722" s="43"/>
      <c r="P722" s="43"/>
      <c r="Q722" s="43"/>
      <c r="R722" s="43"/>
      <c r="S722" s="43"/>
      <c r="T722" s="43"/>
      <c r="U722" s="43"/>
      <c r="V722" s="43"/>
      <c r="W722" s="43"/>
      <c r="X722" s="43"/>
      <c r="Y722" s="43"/>
      <c r="Z722" s="43"/>
      <c r="AA722" s="43"/>
      <c r="AB722" s="43"/>
      <c r="AC722" s="43"/>
      <c r="AD722" s="43"/>
      <c r="AE722" s="43"/>
      <c r="AF722" s="43"/>
    </row>
    <row r="723" spans="1:32" ht="15">
      <c r="A723" s="43"/>
      <c r="B723" s="43"/>
      <c r="C723" s="43"/>
      <c r="D723" s="43"/>
      <c r="E723" s="43"/>
      <c r="F723" s="43"/>
      <c r="G723" s="203"/>
      <c r="H723" s="203"/>
      <c r="I723" s="43"/>
      <c r="J723" s="43"/>
      <c r="K723" s="43"/>
      <c r="L723" s="43"/>
      <c r="M723" s="44"/>
      <c r="N723" s="43"/>
      <c r="O723" s="43"/>
      <c r="P723" s="43"/>
      <c r="Q723" s="43"/>
      <c r="R723" s="43"/>
      <c r="S723" s="43"/>
      <c r="T723" s="43"/>
      <c r="U723" s="43"/>
      <c r="V723" s="43"/>
      <c r="W723" s="43"/>
      <c r="X723" s="43"/>
      <c r="Y723" s="43"/>
      <c r="Z723" s="43"/>
      <c r="AA723" s="43"/>
      <c r="AB723" s="43"/>
      <c r="AC723" s="43"/>
      <c r="AD723" s="43"/>
      <c r="AE723" s="43"/>
      <c r="AF723" s="43"/>
    </row>
    <row r="724" spans="1:32" ht="15">
      <c r="A724" s="43"/>
      <c r="B724" s="43"/>
      <c r="C724" s="43"/>
      <c r="D724" s="43"/>
      <c r="E724" s="43"/>
      <c r="F724" s="43"/>
      <c r="G724" s="203"/>
      <c r="H724" s="203"/>
      <c r="I724" s="43"/>
      <c r="J724" s="43"/>
      <c r="K724" s="43"/>
      <c r="L724" s="43"/>
      <c r="M724" s="44"/>
      <c r="N724" s="43"/>
      <c r="O724" s="43"/>
      <c r="P724" s="43"/>
      <c r="Q724" s="43"/>
      <c r="R724" s="43"/>
      <c r="S724" s="43"/>
      <c r="T724" s="43"/>
      <c r="U724" s="43"/>
      <c r="V724" s="43"/>
      <c r="W724" s="43"/>
      <c r="X724" s="43"/>
      <c r="Y724" s="43"/>
      <c r="Z724" s="43"/>
      <c r="AA724" s="43"/>
      <c r="AB724" s="43"/>
      <c r="AC724" s="43"/>
      <c r="AD724" s="43"/>
      <c r="AE724" s="43"/>
      <c r="AF724" s="43"/>
    </row>
    <row r="725" spans="1:32" ht="15">
      <c r="A725" s="43"/>
      <c r="B725" s="43"/>
      <c r="C725" s="43"/>
      <c r="D725" s="43"/>
      <c r="E725" s="43"/>
      <c r="F725" s="43"/>
      <c r="G725" s="203"/>
      <c r="H725" s="203"/>
      <c r="I725" s="43"/>
      <c r="J725" s="43"/>
      <c r="K725" s="43"/>
      <c r="L725" s="43"/>
      <c r="M725" s="44"/>
      <c r="N725" s="43"/>
      <c r="O725" s="43"/>
      <c r="P725" s="43"/>
      <c r="Q725" s="43"/>
      <c r="R725" s="43"/>
      <c r="S725" s="43"/>
      <c r="T725" s="43"/>
      <c r="U725" s="43"/>
      <c r="V725" s="43"/>
      <c r="W725" s="43"/>
      <c r="X725" s="43"/>
      <c r="Y725" s="43"/>
      <c r="Z725" s="43"/>
      <c r="AA725" s="43"/>
      <c r="AB725" s="43"/>
      <c r="AC725" s="43"/>
      <c r="AD725" s="43"/>
      <c r="AE725" s="43"/>
      <c r="AF725" s="43"/>
    </row>
    <row r="726" spans="1:32" ht="15">
      <c r="A726" s="43"/>
      <c r="B726" s="43"/>
      <c r="C726" s="43"/>
      <c r="D726" s="43"/>
      <c r="E726" s="43"/>
      <c r="F726" s="43"/>
      <c r="G726" s="203"/>
      <c r="H726" s="203"/>
      <c r="I726" s="43"/>
      <c r="J726" s="43"/>
      <c r="K726" s="43"/>
      <c r="L726" s="43"/>
      <c r="M726" s="44"/>
      <c r="N726" s="43"/>
      <c r="O726" s="43"/>
      <c r="P726" s="43"/>
      <c r="Q726" s="43"/>
      <c r="R726" s="43"/>
      <c r="S726" s="43"/>
      <c r="T726" s="43"/>
      <c r="U726" s="43"/>
      <c r="V726" s="43"/>
      <c r="W726" s="43"/>
      <c r="X726" s="43"/>
      <c r="Y726" s="43"/>
      <c r="Z726" s="43"/>
      <c r="AA726" s="43"/>
      <c r="AB726" s="43"/>
      <c r="AC726" s="43"/>
      <c r="AD726" s="43"/>
      <c r="AE726" s="43"/>
      <c r="AF726" s="43"/>
    </row>
    <row r="727" spans="1:32" ht="15">
      <c r="A727" s="43"/>
      <c r="B727" s="43"/>
      <c r="C727" s="43"/>
      <c r="D727" s="43"/>
      <c r="E727" s="43"/>
      <c r="F727" s="43"/>
      <c r="G727" s="203"/>
      <c r="H727" s="203"/>
      <c r="I727" s="43"/>
      <c r="J727" s="43"/>
      <c r="K727" s="43"/>
      <c r="L727" s="43"/>
      <c r="M727" s="44"/>
      <c r="N727" s="43"/>
      <c r="O727" s="43"/>
      <c r="P727" s="43"/>
      <c r="Q727" s="43"/>
      <c r="R727" s="43"/>
      <c r="S727" s="43"/>
      <c r="T727" s="43"/>
      <c r="U727" s="43"/>
      <c r="V727" s="43"/>
      <c r="W727" s="43"/>
      <c r="X727" s="43"/>
      <c r="Y727" s="43"/>
      <c r="Z727" s="43"/>
      <c r="AA727" s="43"/>
      <c r="AB727" s="43"/>
      <c r="AC727" s="43"/>
      <c r="AD727" s="43"/>
      <c r="AE727" s="43"/>
      <c r="AF727" s="43"/>
    </row>
    <row r="728" spans="1:32" ht="15">
      <c r="A728" s="43"/>
      <c r="B728" s="43"/>
      <c r="C728" s="43"/>
      <c r="D728" s="43"/>
      <c r="E728" s="43"/>
      <c r="F728" s="43"/>
      <c r="G728" s="203"/>
      <c r="H728" s="203"/>
      <c r="I728" s="43"/>
      <c r="J728" s="43"/>
      <c r="K728" s="43"/>
      <c r="L728" s="43"/>
      <c r="M728" s="44"/>
      <c r="N728" s="43"/>
      <c r="O728" s="43"/>
      <c r="P728" s="43"/>
      <c r="Q728" s="43"/>
      <c r="R728" s="43"/>
      <c r="S728" s="43"/>
      <c r="T728" s="43"/>
      <c r="U728" s="43"/>
      <c r="V728" s="43"/>
      <c r="W728" s="43"/>
      <c r="X728" s="43"/>
      <c r="Y728" s="43"/>
      <c r="Z728" s="43"/>
      <c r="AA728" s="43"/>
      <c r="AB728" s="43"/>
      <c r="AC728" s="43"/>
      <c r="AD728" s="43"/>
      <c r="AE728" s="43"/>
      <c r="AF728" s="43"/>
    </row>
    <row r="729" spans="1:32" ht="15">
      <c r="A729" s="43"/>
      <c r="B729" s="43"/>
      <c r="C729" s="43"/>
      <c r="D729" s="43"/>
      <c r="E729" s="43"/>
      <c r="F729" s="43"/>
      <c r="G729" s="203"/>
      <c r="H729" s="203"/>
      <c r="I729" s="43"/>
      <c r="J729" s="43"/>
      <c r="K729" s="43"/>
      <c r="L729" s="43"/>
      <c r="M729" s="44"/>
      <c r="N729" s="43"/>
      <c r="O729" s="43"/>
      <c r="P729" s="43"/>
      <c r="Q729" s="43"/>
      <c r="R729" s="43"/>
      <c r="S729" s="43"/>
      <c r="T729" s="43"/>
      <c r="U729" s="43"/>
      <c r="V729" s="43"/>
      <c r="W729" s="43"/>
      <c r="X729" s="43"/>
      <c r="Y729" s="43"/>
      <c r="Z729" s="43"/>
      <c r="AA729" s="43"/>
      <c r="AB729" s="43"/>
      <c r="AC729" s="43"/>
      <c r="AD729" s="43"/>
      <c r="AE729" s="43"/>
      <c r="AF729" s="43"/>
    </row>
    <row r="730" spans="1:32" ht="15">
      <c r="A730" s="43"/>
      <c r="B730" s="43"/>
      <c r="C730" s="43"/>
      <c r="D730" s="43"/>
      <c r="E730" s="43"/>
      <c r="F730" s="43"/>
      <c r="G730" s="203"/>
      <c r="H730" s="203"/>
      <c r="I730" s="43"/>
      <c r="J730" s="43"/>
      <c r="K730" s="43"/>
      <c r="L730" s="43"/>
      <c r="M730" s="44"/>
      <c r="N730" s="43"/>
      <c r="O730" s="43"/>
      <c r="P730" s="43"/>
      <c r="Q730" s="43"/>
      <c r="R730" s="43"/>
      <c r="S730" s="43"/>
      <c r="T730" s="43"/>
      <c r="U730" s="43"/>
      <c r="V730" s="43"/>
      <c r="W730" s="43"/>
      <c r="X730" s="43"/>
      <c r="Y730" s="43"/>
      <c r="Z730" s="43"/>
      <c r="AA730" s="43"/>
      <c r="AB730" s="43"/>
      <c r="AC730" s="43"/>
      <c r="AD730" s="43"/>
      <c r="AE730" s="43"/>
      <c r="AF730" s="43"/>
    </row>
    <row r="731" spans="1:32" ht="15">
      <c r="A731" s="43"/>
      <c r="B731" s="43"/>
      <c r="C731" s="43"/>
      <c r="D731" s="43"/>
      <c r="E731" s="43"/>
      <c r="F731" s="43"/>
      <c r="G731" s="203"/>
      <c r="H731" s="203"/>
      <c r="I731" s="43"/>
      <c r="J731" s="43"/>
      <c r="K731" s="43"/>
      <c r="L731" s="43"/>
      <c r="M731" s="44"/>
      <c r="N731" s="43"/>
      <c r="O731" s="43"/>
      <c r="P731" s="43"/>
      <c r="Q731" s="43"/>
      <c r="R731" s="43"/>
      <c r="S731" s="43"/>
      <c r="T731" s="43"/>
      <c r="U731" s="43"/>
      <c r="V731" s="43"/>
      <c r="W731" s="43"/>
      <c r="X731" s="43"/>
      <c r="Y731" s="43"/>
      <c r="Z731" s="43"/>
      <c r="AA731" s="43"/>
      <c r="AB731" s="43"/>
      <c r="AC731" s="43"/>
      <c r="AD731" s="43"/>
      <c r="AE731" s="43"/>
      <c r="AF731" s="43"/>
    </row>
    <row r="732" spans="1:32" ht="15">
      <c r="A732" s="43"/>
      <c r="B732" s="43"/>
      <c r="C732" s="43"/>
      <c r="D732" s="43"/>
      <c r="E732" s="43"/>
      <c r="F732" s="43"/>
      <c r="G732" s="203"/>
      <c r="H732" s="203"/>
      <c r="I732" s="43"/>
      <c r="J732" s="43"/>
      <c r="K732" s="43"/>
      <c r="L732" s="43"/>
      <c r="M732" s="44"/>
      <c r="N732" s="43"/>
      <c r="O732" s="43"/>
      <c r="P732" s="43"/>
      <c r="Q732" s="43"/>
      <c r="R732" s="43"/>
      <c r="S732" s="43"/>
      <c r="T732" s="43"/>
      <c r="U732" s="43"/>
      <c r="V732" s="43"/>
      <c r="W732" s="43"/>
      <c r="X732" s="43"/>
      <c r="Y732" s="43"/>
      <c r="Z732" s="43"/>
      <c r="AA732" s="43"/>
      <c r="AB732" s="43"/>
      <c r="AC732" s="43"/>
      <c r="AD732" s="43"/>
      <c r="AE732" s="43"/>
      <c r="AF732" s="43"/>
    </row>
    <row r="733" spans="1:32" ht="15">
      <c r="A733" s="43"/>
      <c r="B733" s="43"/>
      <c r="C733" s="43"/>
      <c r="D733" s="43"/>
      <c r="E733" s="43"/>
      <c r="F733" s="43"/>
      <c r="G733" s="203"/>
      <c r="H733" s="203"/>
      <c r="I733" s="43"/>
      <c r="J733" s="43"/>
      <c r="K733" s="43"/>
      <c r="L733" s="43"/>
      <c r="M733" s="44"/>
      <c r="N733" s="43"/>
      <c r="O733" s="43"/>
      <c r="P733" s="43"/>
      <c r="Q733" s="43"/>
      <c r="R733" s="43"/>
      <c r="S733" s="43"/>
      <c r="T733" s="43"/>
      <c r="U733" s="43"/>
      <c r="V733" s="43"/>
      <c r="W733" s="43"/>
      <c r="X733" s="43"/>
      <c r="Y733" s="43"/>
      <c r="Z733" s="43"/>
      <c r="AA733" s="43"/>
      <c r="AB733" s="43"/>
      <c r="AC733" s="43"/>
      <c r="AD733" s="43"/>
      <c r="AE733" s="43"/>
      <c r="AF733" s="43"/>
    </row>
    <row r="734" spans="1:32" ht="15">
      <c r="A734" s="43"/>
      <c r="B734" s="43"/>
      <c r="C734" s="43"/>
      <c r="D734" s="43"/>
      <c r="E734" s="43"/>
      <c r="F734" s="43"/>
      <c r="G734" s="203"/>
      <c r="H734" s="203"/>
      <c r="I734" s="43"/>
      <c r="J734" s="43"/>
      <c r="K734" s="43"/>
      <c r="L734" s="43"/>
      <c r="M734" s="44"/>
      <c r="N734" s="43"/>
      <c r="O734" s="43"/>
      <c r="P734" s="43"/>
      <c r="Q734" s="43"/>
      <c r="R734" s="43"/>
      <c r="S734" s="43"/>
      <c r="T734" s="43"/>
      <c r="U734" s="43"/>
      <c r="V734" s="43"/>
      <c r="W734" s="43"/>
      <c r="X734" s="43"/>
      <c r="Y734" s="43"/>
      <c r="Z734" s="43"/>
      <c r="AA734" s="43"/>
      <c r="AB734" s="43"/>
      <c r="AC734" s="43"/>
      <c r="AD734" s="43"/>
      <c r="AE734" s="43"/>
      <c r="AF734" s="43"/>
    </row>
    <row r="735" spans="1:32" ht="15">
      <c r="A735" s="43"/>
      <c r="B735" s="43"/>
      <c r="C735" s="43"/>
      <c r="D735" s="43"/>
      <c r="E735" s="43"/>
      <c r="F735" s="43"/>
      <c r="G735" s="203"/>
      <c r="H735" s="203"/>
      <c r="I735" s="43"/>
      <c r="J735" s="43"/>
      <c r="K735" s="43"/>
      <c r="L735" s="43"/>
      <c r="M735" s="44"/>
      <c r="N735" s="43"/>
      <c r="O735" s="43"/>
      <c r="P735" s="43"/>
      <c r="Q735" s="43"/>
      <c r="R735" s="43"/>
      <c r="S735" s="43"/>
      <c r="T735" s="43"/>
      <c r="U735" s="43"/>
      <c r="V735" s="43"/>
      <c r="W735" s="43"/>
      <c r="X735" s="43"/>
      <c r="Y735" s="43"/>
      <c r="Z735" s="43"/>
      <c r="AA735" s="43"/>
      <c r="AB735" s="43"/>
      <c r="AC735" s="43"/>
      <c r="AD735" s="43"/>
      <c r="AE735" s="43"/>
      <c r="AF735" s="43"/>
    </row>
    <row r="736" spans="1:32" ht="15">
      <c r="A736" s="43"/>
      <c r="B736" s="43"/>
      <c r="C736" s="43"/>
      <c r="D736" s="43"/>
      <c r="E736" s="43"/>
      <c r="F736" s="43"/>
      <c r="G736" s="203"/>
      <c r="H736" s="203"/>
      <c r="I736" s="43"/>
      <c r="J736" s="43"/>
      <c r="K736" s="43"/>
      <c r="L736" s="43"/>
      <c r="M736" s="44"/>
      <c r="N736" s="43"/>
      <c r="O736" s="43"/>
      <c r="P736" s="43"/>
      <c r="Q736" s="43"/>
      <c r="R736" s="43"/>
      <c r="S736" s="43"/>
      <c r="T736" s="43"/>
      <c r="U736" s="43"/>
      <c r="V736" s="43"/>
      <c r="W736" s="43"/>
      <c r="X736" s="43"/>
      <c r="Y736" s="43"/>
      <c r="Z736" s="43"/>
      <c r="AA736" s="43"/>
      <c r="AB736" s="43"/>
      <c r="AC736" s="43"/>
      <c r="AD736" s="43"/>
      <c r="AE736" s="43"/>
      <c r="AF736" s="43"/>
    </row>
    <row r="737" spans="1:32" ht="15">
      <c r="A737" s="43"/>
      <c r="B737" s="43"/>
      <c r="C737" s="43"/>
      <c r="D737" s="43"/>
      <c r="E737" s="43"/>
      <c r="F737" s="43"/>
      <c r="G737" s="203"/>
      <c r="H737" s="203"/>
      <c r="I737" s="43"/>
      <c r="J737" s="43"/>
      <c r="K737" s="43"/>
      <c r="L737" s="43"/>
      <c r="M737" s="44"/>
      <c r="N737" s="43"/>
      <c r="O737" s="43"/>
      <c r="P737" s="43"/>
      <c r="Q737" s="43"/>
      <c r="R737" s="43"/>
      <c r="S737" s="43"/>
      <c r="T737" s="43"/>
      <c r="U737" s="43"/>
      <c r="V737" s="43"/>
      <c r="W737" s="43"/>
      <c r="X737" s="43"/>
      <c r="Y737" s="43"/>
      <c r="Z737" s="43"/>
      <c r="AA737" s="43"/>
      <c r="AB737" s="43"/>
      <c r="AC737" s="43"/>
      <c r="AD737" s="43"/>
      <c r="AE737" s="43"/>
      <c r="AF737" s="43"/>
    </row>
    <row r="738" spans="1:32" ht="15">
      <c r="A738" s="43"/>
      <c r="B738" s="43"/>
      <c r="C738" s="43"/>
      <c r="D738" s="43"/>
      <c r="E738" s="43"/>
      <c r="F738" s="43"/>
      <c r="G738" s="203"/>
      <c r="H738" s="203"/>
      <c r="I738" s="43"/>
      <c r="J738" s="43"/>
      <c r="K738" s="43"/>
      <c r="L738" s="43"/>
      <c r="M738" s="44"/>
      <c r="N738" s="43"/>
      <c r="O738" s="43"/>
      <c r="P738" s="43"/>
      <c r="Q738" s="43"/>
      <c r="R738" s="43"/>
      <c r="S738" s="43"/>
      <c r="T738" s="43"/>
      <c r="U738" s="43"/>
      <c r="V738" s="43"/>
      <c r="W738" s="43"/>
      <c r="X738" s="43"/>
      <c r="Y738" s="43"/>
      <c r="Z738" s="43"/>
      <c r="AA738" s="43"/>
      <c r="AB738" s="43"/>
      <c r="AC738" s="43"/>
      <c r="AD738" s="43"/>
      <c r="AE738" s="43"/>
      <c r="AF738" s="43"/>
    </row>
    <row r="739" spans="1:32" ht="15">
      <c r="A739" s="43"/>
      <c r="B739" s="43"/>
      <c r="C739" s="43"/>
      <c r="D739" s="43"/>
      <c r="E739" s="43"/>
      <c r="F739" s="43"/>
      <c r="G739" s="203"/>
      <c r="H739" s="203"/>
      <c r="I739" s="43"/>
      <c r="J739" s="43"/>
      <c r="K739" s="43"/>
      <c r="L739" s="43"/>
      <c r="M739" s="44"/>
      <c r="N739" s="43"/>
      <c r="O739" s="43"/>
      <c r="P739" s="43"/>
      <c r="Q739" s="43"/>
      <c r="R739" s="43"/>
      <c r="S739" s="43"/>
      <c r="T739" s="43"/>
      <c r="U739" s="43"/>
      <c r="V739" s="43"/>
      <c r="W739" s="43"/>
      <c r="X739" s="43"/>
      <c r="Y739" s="43"/>
      <c r="Z739" s="43"/>
      <c r="AA739" s="43"/>
      <c r="AB739" s="43"/>
      <c r="AC739" s="43"/>
      <c r="AD739" s="43"/>
      <c r="AE739" s="43"/>
      <c r="AF739" s="43"/>
    </row>
    <row r="740" spans="1:32" ht="15">
      <c r="A740" s="43"/>
      <c r="B740" s="43"/>
      <c r="C740" s="43"/>
      <c r="D740" s="43"/>
      <c r="E740" s="43"/>
      <c r="F740" s="43"/>
      <c r="G740" s="203"/>
      <c r="H740" s="203"/>
      <c r="I740" s="43"/>
      <c r="J740" s="43"/>
      <c r="K740" s="43"/>
      <c r="L740" s="43"/>
      <c r="M740" s="44"/>
      <c r="N740" s="43"/>
      <c r="O740" s="43"/>
      <c r="P740" s="43"/>
      <c r="Q740" s="43"/>
      <c r="R740" s="43"/>
      <c r="S740" s="43"/>
      <c r="T740" s="43"/>
      <c r="U740" s="43"/>
      <c r="V740" s="43"/>
      <c r="W740" s="43"/>
      <c r="X740" s="43"/>
      <c r="Y740" s="43"/>
      <c r="Z740" s="43"/>
      <c r="AA740" s="43"/>
      <c r="AB740" s="43"/>
      <c r="AC740" s="43"/>
      <c r="AD740" s="43"/>
      <c r="AE740" s="43"/>
      <c r="AF740" s="43"/>
    </row>
    <row r="741" spans="1:32" ht="15">
      <c r="A741" s="43"/>
      <c r="B741" s="43"/>
      <c r="C741" s="43"/>
      <c r="D741" s="43"/>
      <c r="E741" s="43"/>
      <c r="F741" s="43"/>
      <c r="G741" s="203"/>
      <c r="H741" s="203"/>
      <c r="I741" s="43"/>
      <c r="J741" s="43"/>
      <c r="K741" s="43"/>
      <c r="L741" s="43"/>
      <c r="M741" s="44"/>
      <c r="N741" s="43"/>
      <c r="O741" s="43"/>
      <c r="P741" s="43"/>
      <c r="Q741" s="43"/>
      <c r="R741" s="43"/>
      <c r="S741" s="43"/>
      <c r="T741" s="43"/>
      <c r="U741" s="43"/>
      <c r="V741" s="43"/>
      <c r="W741" s="43"/>
      <c r="X741" s="43"/>
      <c r="Y741" s="43"/>
      <c r="Z741" s="43"/>
      <c r="AA741" s="43"/>
      <c r="AB741" s="43"/>
      <c r="AC741" s="43"/>
      <c r="AD741" s="43"/>
      <c r="AE741" s="43"/>
      <c r="AF741" s="43"/>
    </row>
    <row r="742" spans="1:32" ht="15">
      <c r="A742" s="43"/>
      <c r="B742" s="43"/>
      <c r="C742" s="43"/>
      <c r="D742" s="43"/>
      <c r="E742" s="43"/>
      <c r="F742" s="43"/>
      <c r="G742" s="203"/>
      <c r="H742" s="203"/>
      <c r="I742" s="43"/>
      <c r="J742" s="43"/>
      <c r="K742" s="43"/>
      <c r="L742" s="43"/>
      <c r="M742" s="44"/>
      <c r="N742" s="43"/>
      <c r="O742" s="43"/>
      <c r="P742" s="43"/>
      <c r="Q742" s="43"/>
      <c r="R742" s="43"/>
      <c r="S742" s="43"/>
      <c r="T742" s="43"/>
      <c r="U742" s="43"/>
      <c r="V742" s="43"/>
      <c r="W742" s="43"/>
      <c r="X742" s="43"/>
      <c r="Y742" s="43"/>
      <c r="Z742" s="43"/>
      <c r="AA742" s="43"/>
      <c r="AB742" s="43"/>
      <c r="AC742" s="43"/>
      <c r="AD742" s="43"/>
      <c r="AE742" s="43"/>
      <c r="AF742" s="43"/>
    </row>
    <row r="743" spans="1:32" ht="15">
      <c r="A743" s="43"/>
      <c r="B743" s="43"/>
      <c r="C743" s="43"/>
      <c r="D743" s="43"/>
      <c r="E743" s="43"/>
      <c r="F743" s="43"/>
      <c r="G743" s="203"/>
      <c r="H743" s="203"/>
      <c r="I743" s="43"/>
      <c r="J743" s="43"/>
      <c r="K743" s="43"/>
      <c r="L743" s="43"/>
      <c r="M743" s="44"/>
      <c r="N743" s="43"/>
      <c r="O743" s="43"/>
      <c r="P743" s="43"/>
      <c r="Q743" s="43"/>
      <c r="R743" s="43"/>
      <c r="S743" s="43"/>
      <c r="T743" s="43"/>
      <c r="U743" s="43"/>
      <c r="V743" s="43"/>
      <c r="W743" s="43"/>
      <c r="X743" s="43"/>
      <c r="Y743" s="43"/>
      <c r="Z743" s="43"/>
      <c r="AA743" s="43"/>
      <c r="AB743" s="43"/>
      <c r="AC743" s="43"/>
      <c r="AD743" s="43"/>
      <c r="AE743" s="43"/>
      <c r="AF743" s="43"/>
    </row>
    <row r="744" spans="1:32" ht="15">
      <c r="A744" s="43"/>
      <c r="B744" s="43"/>
      <c r="C744" s="43"/>
      <c r="D744" s="43"/>
      <c r="E744" s="43"/>
      <c r="F744" s="43"/>
      <c r="G744" s="203"/>
      <c r="H744" s="203"/>
      <c r="I744" s="43"/>
      <c r="J744" s="43"/>
      <c r="K744" s="43"/>
      <c r="L744" s="43"/>
      <c r="M744" s="44"/>
      <c r="N744" s="43"/>
      <c r="O744" s="43"/>
      <c r="P744" s="43"/>
      <c r="Q744" s="43"/>
      <c r="R744" s="43"/>
      <c r="S744" s="43"/>
      <c r="T744" s="43"/>
      <c r="U744" s="43"/>
      <c r="V744" s="43"/>
      <c r="W744" s="43"/>
      <c r="X744" s="43"/>
      <c r="Y744" s="43"/>
      <c r="Z744" s="43"/>
      <c r="AA744" s="43"/>
      <c r="AB744" s="43"/>
      <c r="AC744" s="43"/>
      <c r="AD744" s="43"/>
      <c r="AE744" s="43"/>
      <c r="AF744" s="43"/>
    </row>
    <row r="745" spans="1:32" ht="15">
      <c r="A745" s="43"/>
      <c r="B745" s="43"/>
      <c r="C745" s="43"/>
      <c r="D745" s="43"/>
      <c r="E745" s="43"/>
      <c r="F745" s="43"/>
      <c r="G745" s="203"/>
      <c r="H745" s="203"/>
      <c r="I745" s="43"/>
      <c r="J745" s="43"/>
      <c r="K745" s="43"/>
      <c r="L745" s="43"/>
      <c r="M745" s="44"/>
      <c r="N745" s="43"/>
      <c r="O745" s="43"/>
      <c r="P745" s="43"/>
      <c r="Q745" s="43"/>
      <c r="R745" s="43"/>
      <c r="S745" s="43"/>
      <c r="T745" s="43"/>
      <c r="U745" s="43"/>
      <c r="V745" s="43"/>
      <c r="W745" s="43"/>
      <c r="X745" s="43"/>
      <c r="Y745" s="43"/>
      <c r="Z745" s="43"/>
      <c r="AA745" s="43"/>
      <c r="AB745" s="43"/>
      <c r="AC745" s="43"/>
      <c r="AD745" s="43"/>
      <c r="AE745" s="43"/>
      <c r="AF745" s="43"/>
    </row>
    <row r="746" spans="1:32" ht="15">
      <c r="A746" s="43"/>
      <c r="B746" s="43"/>
      <c r="C746" s="43"/>
      <c r="D746" s="43"/>
      <c r="E746" s="43"/>
      <c r="F746" s="43"/>
      <c r="G746" s="203"/>
      <c r="H746" s="203"/>
      <c r="I746" s="43"/>
      <c r="J746" s="43"/>
      <c r="K746" s="43"/>
      <c r="L746" s="43"/>
      <c r="M746" s="44"/>
      <c r="N746" s="43"/>
      <c r="O746" s="43"/>
      <c r="P746" s="43"/>
      <c r="Q746" s="43"/>
      <c r="R746" s="43"/>
      <c r="S746" s="43"/>
      <c r="T746" s="43"/>
      <c r="U746" s="43"/>
      <c r="V746" s="43"/>
      <c r="W746" s="43"/>
      <c r="X746" s="43"/>
      <c r="Y746" s="43"/>
      <c r="Z746" s="43"/>
      <c r="AA746" s="43"/>
      <c r="AB746" s="43"/>
      <c r="AC746" s="43"/>
      <c r="AD746" s="43"/>
      <c r="AE746" s="43"/>
      <c r="AF746" s="43"/>
    </row>
    <row r="747" spans="1:32" ht="15">
      <c r="A747" s="43"/>
      <c r="B747" s="43"/>
      <c r="C747" s="43"/>
      <c r="D747" s="43"/>
      <c r="E747" s="43"/>
      <c r="F747" s="43"/>
      <c r="G747" s="203"/>
      <c r="H747" s="203"/>
      <c r="I747" s="43"/>
      <c r="J747" s="43"/>
      <c r="K747" s="43"/>
      <c r="L747" s="43"/>
      <c r="M747" s="44"/>
      <c r="N747" s="43"/>
      <c r="O747" s="43"/>
      <c r="P747" s="43"/>
      <c r="Q747" s="43"/>
      <c r="R747" s="43"/>
      <c r="S747" s="43"/>
      <c r="T747" s="43"/>
      <c r="U747" s="43"/>
      <c r="V747" s="43"/>
      <c r="W747" s="43"/>
      <c r="X747" s="43"/>
      <c r="Y747" s="43"/>
      <c r="Z747" s="43"/>
      <c r="AA747" s="43"/>
      <c r="AB747" s="43"/>
      <c r="AC747" s="43"/>
      <c r="AD747" s="43"/>
      <c r="AE747" s="43"/>
      <c r="AF747" s="43"/>
    </row>
    <row r="748" spans="1:32" ht="15">
      <c r="A748" s="43"/>
      <c r="B748" s="43"/>
      <c r="C748" s="43"/>
      <c r="D748" s="43"/>
      <c r="E748" s="43"/>
      <c r="F748" s="43"/>
      <c r="G748" s="203"/>
      <c r="H748" s="203"/>
      <c r="I748" s="43"/>
      <c r="J748" s="43"/>
      <c r="K748" s="43"/>
      <c r="L748" s="43"/>
      <c r="M748" s="44"/>
      <c r="N748" s="43"/>
      <c r="O748" s="43"/>
      <c r="P748" s="43"/>
      <c r="Q748" s="43"/>
      <c r="R748" s="43"/>
      <c r="S748" s="43"/>
      <c r="T748" s="43"/>
      <c r="U748" s="43"/>
      <c r="V748" s="43"/>
      <c r="W748" s="43"/>
      <c r="X748" s="43"/>
      <c r="Y748" s="43"/>
      <c r="Z748" s="43"/>
      <c r="AA748" s="43"/>
      <c r="AB748" s="43"/>
      <c r="AC748" s="43"/>
      <c r="AD748" s="43"/>
      <c r="AE748" s="43"/>
      <c r="AF748" s="43"/>
    </row>
    <row r="749" spans="1:32" ht="15">
      <c r="A749" s="43"/>
      <c r="B749" s="43"/>
      <c r="C749" s="43"/>
      <c r="D749" s="43"/>
      <c r="E749" s="43"/>
      <c r="F749" s="43"/>
      <c r="G749" s="203"/>
      <c r="H749" s="203"/>
      <c r="I749" s="43"/>
      <c r="J749" s="43"/>
      <c r="K749" s="43"/>
      <c r="L749" s="43"/>
      <c r="M749" s="44"/>
      <c r="N749" s="43"/>
      <c r="O749" s="43"/>
      <c r="P749" s="43"/>
      <c r="Q749" s="43"/>
      <c r="R749" s="43"/>
      <c r="S749" s="43"/>
      <c r="T749" s="43"/>
      <c r="U749" s="43"/>
      <c r="V749" s="43"/>
      <c r="W749" s="43"/>
      <c r="X749" s="43"/>
      <c r="Y749" s="43"/>
      <c r="Z749" s="43"/>
      <c r="AA749" s="43"/>
      <c r="AB749" s="43"/>
      <c r="AC749" s="43"/>
      <c r="AD749" s="43"/>
      <c r="AE749" s="43"/>
      <c r="AF749" s="43"/>
    </row>
    <row r="750" spans="1:32" ht="15">
      <c r="A750" s="43"/>
      <c r="B750" s="43"/>
      <c r="C750" s="43"/>
      <c r="D750" s="43"/>
      <c r="E750" s="43"/>
      <c r="F750" s="43"/>
      <c r="G750" s="203"/>
      <c r="H750" s="203"/>
      <c r="I750" s="43"/>
      <c r="J750" s="43"/>
      <c r="K750" s="43"/>
      <c r="L750" s="43"/>
      <c r="M750" s="44"/>
      <c r="N750" s="43"/>
      <c r="O750" s="43"/>
      <c r="P750" s="43"/>
      <c r="Q750" s="43"/>
      <c r="R750" s="43"/>
      <c r="S750" s="43"/>
      <c r="T750" s="43"/>
      <c r="U750" s="43"/>
      <c r="V750" s="43"/>
      <c r="W750" s="43"/>
      <c r="X750" s="43"/>
      <c r="Y750" s="43"/>
      <c r="Z750" s="43"/>
      <c r="AA750" s="43"/>
      <c r="AB750" s="43"/>
      <c r="AC750" s="43"/>
      <c r="AD750" s="43"/>
      <c r="AE750" s="43"/>
      <c r="AF750" s="43"/>
    </row>
    <row r="751" spans="1:32" ht="15">
      <c r="A751" s="43"/>
      <c r="B751" s="43"/>
      <c r="C751" s="43"/>
      <c r="D751" s="43"/>
      <c r="E751" s="43"/>
      <c r="F751" s="43"/>
      <c r="G751" s="203"/>
      <c r="H751" s="203"/>
      <c r="I751" s="43"/>
      <c r="J751" s="43"/>
      <c r="K751" s="43"/>
      <c r="L751" s="43"/>
      <c r="M751" s="44"/>
      <c r="N751" s="43"/>
      <c r="O751" s="43"/>
      <c r="P751" s="43"/>
      <c r="Q751" s="43"/>
      <c r="R751" s="43"/>
      <c r="S751" s="43"/>
      <c r="T751" s="43"/>
      <c r="U751" s="43"/>
      <c r="V751" s="43"/>
      <c r="W751" s="43"/>
      <c r="X751" s="43"/>
      <c r="Y751" s="43"/>
      <c r="Z751" s="43"/>
      <c r="AA751" s="43"/>
      <c r="AB751" s="43"/>
      <c r="AC751" s="43"/>
      <c r="AD751" s="43"/>
      <c r="AE751" s="43"/>
      <c r="AF751" s="43"/>
    </row>
    <row r="752" spans="1:32" ht="15">
      <c r="A752" s="43"/>
      <c r="B752" s="43"/>
      <c r="C752" s="43"/>
      <c r="D752" s="43"/>
      <c r="E752" s="43"/>
      <c r="F752" s="43"/>
      <c r="G752" s="203"/>
      <c r="H752" s="203"/>
      <c r="I752" s="43"/>
      <c r="J752" s="43"/>
      <c r="K752" s="43"/>
      <c r="L752" s="43"/>
      <c r="M752" s="44"/>
      <c r="N752" s="43"/>
      <c r="O752" s="43"/>
      <c r="P752" s="43"/>
      <c r="Q752" s="43"/>
      <c r="R752" s="43"/>
      <c r="S752" s="43"/>
      <c r="T752" s="43"/>
      <c r="U752" s="43"/>
      <c r="V752" s="43"/>
      <c r="W752" s="43"/>
      <c r="X752" s="43"/>
      <c r="Y752" s="43"/>
      <c r="Z752" s="43"/>
      <c r="AA752" s="43"/>
      <c r="AB752" s="43"/>
      <c r="AC752" s="43"/>
      <c r="AD752" s="43"/>
      <c r="AE752" s="43"/>
      <c r="AF752" s="43"/>
    </row>
    <row r="753" spans="1:32" ht="15">
      <c r="A753" s="43"/>
      <c r="B753" s="43"/>
      <c r="C753" s="43"/>
      <c r="D753" s="43"/>
      <c r="E753" s="43"/>
      <c r="F753" s="43"/>
      <c r="G753" s="203"/>
      <c r="H753" s="203"/>
      <c r="I753" s="43"/>
      <c r="J753" s="43"/>
      <c r="K753" s="43"/>
      <c r="L753" s="43"/>
      <c r="M753" s="44"/>
      <c r="N753" s="43"/>
      <c r="O753" s="43"/>
      <c r="P753" s="43"/>
      <c r="Q753" s="43"/>
      <c r="R753" s="43"/>
      <c r="S753" s="43"/>
      <c r="T753" s="43"/>
      <c r="U753" s="43"/>
      <c r="V753" s="43"/>
      <c r="W753" s="43"/>
      <c r="X753" s="43"/>
      <c r="Y753" s="43"/>
      <c r="Z753" s="43"/>
      <c r="AA753" s="43"/>
      <c r="AB753" s="43"/>
      <c r="AC753" s="43"/>
      <c r="AD753" s="43"/>
      <c r="AE753" s="43"/>
      <c r="AF753" s="43"/>
    </row>
    <row r="754" spans="1:32" ht="15">
      <c r="A754" s="43"/>
      <c r="B754" s="43"/>
      <c r="C754" s="43"/>
      <c r="D754" s="43"/>
      <c r="E754" s="43"/>
      <c r="F754" s="43"/>
      <c r="G754" s="203"/>
      <c r="H754" s="203"/>
      <c r="I754" s="43"/>
      <c r="J754" s="43"/>
      <c r="K754" s="43"/>
      <c r="L754" s="43"/>
      <c r="M754" s="44"/>
      <c r="N754" s="43"/>
      <c r="O754" s="43"/>
      <c r="P754" s="43"/>
      <c r="Q754" s="43"/>
      <c r="R754" s="43"/>
      <c r="S754" s="43"/>
      <c r="T754" s="43"/>
      <c r="U754" s="43"/>
      <c r="V754" s="43"/>
      <c r="W754" s="43"/>
      <c r="X754" s="43"/>
      <c r="Y754" s="43"/>
      <c r="Z754" s="43"/>
      <c r="AA754" s="43"/>
      <c r="AB754" s="43"/>
      <c r="AC754" s="43"/>
      <c r="AD754" s="43"/>
      <c r="AE754" s="43"/>
      <c r="AF754" s="43"/>
    </row>
    <row r="755" spans="1:32" ht="15">
      <c r="A755" s="43"/>
      <c r="B755" s="43"/>
      <c r="C755" s="43"/>
      <c r="D755" s="43"/>
      <c r="E755" s="43"/>
      <c r="F755" s="43"/>
      <c r="G755" s="203"/>
      <c r="H755" s="203"/>
      <c r="I755" s="43"/>
      <c r="J755" s="43"/>
      <c r="K755" s="43"/>
      <c r="L755" s="43"/>
      <c r="M755" s="44"/>
      <c r="N755" s="43"/>
      <c r="O755" s="43"/>
      <c r="P755" s="43"/>
      <c r="Q755" s="43"/>
      <c r="R755" s="43"/>
      <c r="S755" s="43"/>
      <c r="T755" s="43"/>
      <c r="U755" s="43"/>
      <c r="V755" s="43"/>
      <c r="W755" s="43"/>
      <c r="X755" s="43"/>
      <c r="Y755" s="43"/>
      <c r="Z755" s="43"/>
      <c r="AA755" s="43"/>
      <c r="AB755" s="43"/>
      <c r="AC755" s="43"/>
      <c r="AD755" s="43"/>
      <c r="AE755" s="43"/>
      <c r="AF755" s="43"/>
    </row>
    <row r="756" spans="1:32" ht="15">
      <c r="A756" s="43"/>
      <c r="B756" s="43"/>
      <c r="C756" s="43"/>
      <c r="D756" s="43"/>
      <c r="E756" s="43"/>
      <c r="F756" s="43"/>
      <c r="G756" s="203"/>
      <c r="H756" s="203"/>
      <c r="I756" s="43"/>
      <c r="J756" s="43"/>
      <c r="K756" s="43"/>
      <c r="L756" s="43"/>
      <c r="M756" s="44"/>
      <c r="N756" s="43"/>
      <c r="O756" s="43"/>
      <c r="P756" s="43"/>
      <c r="Q756" s="43"/>
      <c r="R756" s="43"/>
      <c r="S756" s="43"/>
      <c r="T756" s="43"/>
      <c r="U756" s="43"/>
      <c r="V756" s="43"/>
      <c r="W756" s="43"/>
      <c r="X756" s="43"/>
      <c r="Y756" s="43"/>
      <c r="Z756" s="43"/>
      <c r="AA756" s="43"/>
      <c r="AB756" s="43"/>
      <c r="AC756" s="43"/>
      <c r="AD756" s="43"/>
      <c r="AE756" s="43"/>
      <c r="AF756" s="43"/>
    </row>
    <row r="757" spans="1:32" ht="15">
      <c r="A757" s="43"/>
      <c r="B757" s="43"/>
      <c r="C757" s="43"/>
      <c r="D757" s="43"/>
      <c r="E757" s="43"/>
      <c r="F757" s="43"/>
      <c r="G757" s="203"/>
      <c r="H757" s="203"/>
      <c r="I757" s="43"/>
      <c r="J757" s="43"/>
      <c r="K757" s="43"/>
      <c r="L757" s="43"/>
      <c r="M757" s="44"/>
      <c r="N757" s="43"/>
      <c r="O757" s="43"/>
      <c r="P757" s="43"/>
      <c r="Q757" s="43"/>
      <c r="R757" s="43"/>
      <c r="S757" s="43"/>
      <c r="T757" s="43"/>
      <c r="U757" s="43"/>
      <c r="V757" s="43"/>
      <c r="W757" s="43"/>
      <c r="X757" s="43"/>
      <c r="Y757" s="43"/>
      <c r="Z757" s="43"/>
      <c r="AA757" s="43"/>
      <c r="AB757" s="43"/>
      <c r="AC757" s="43"/>
      <c r="AD757" s="43"/>
      <c r="AE757" s="43"/>
      <c r="AF757" s="43"/>
    </row>
    <row r="758" spans="1:32" ht="15">
      <c r="A758" s="43"/>
      <c r="B758" s="43"/>
      <c r="C758" s="43"/>
      <c r="D758" s="43"/>
      <c r="E758" s="43"/>
      <c r="F758" s="43"/>
      <c r="G758" s="203"/>
      <c r="H758" s="203"/>
      <c r="I758" s="43"/>
      <c r="J758" s="43"/>
      <c r="K758" s="43"/>
      <c r="L758" s="43"/>
      <c r="M758" s="44"/>
      <c r="N758" s="43"/>
      <c r="O758" s="43"/>
      <c r="P758" s="43"/>
      <c r="Q758" s="43"/>
      <c r="R758" s="43"/>
      <c r="S758" s="43"/>
      <c r="T758" s="43"/>
      <c r="U758" s="43"/>
      <c r="V758" s="43"/>
      <c r="W758" s="43"/>
      <c r="X758" s="43"/>
      <c r="Y758" s="43"/>
      <c r="Z758" s="43"/>
      <c r="AA758" s="43"/>
      <c r="AB758" s="43"/>
      <c r="AC758" s="43"/>
      <c r="AD758" s="43"/>
      <c r="AE758" s="43"/>
      <c r="AF758" s="43"/>
    </row>
    <row r="759" spans="1:32" ht="15">
      <c r="A759" s="43"/>
      <c r="B759" s="43"/>
      <c r="C759" s="43"/>
      <c r="D759" s="43"/>
      <c r="E759" s="43"/>
      <c r="F759" s="43"/>
      <c r="G759" s="203"/>
      <c r="H759" s="203"/>
      <c r="I759" s="43"/>
      <c r="J759" s="43"/>
      <c r="K759" s="43"/>
      <c r="L759" s="43"/>
      <c r="M759" s="44"/>
      <c r="N759" s="43"/>
      <c r="O759" s="43"/>
      <c r="P759" s="43"/>
      <c r="Q759" s="43"/>
      <c r="R759" s="43"/>
      <c r="S759" s="43"/>
      <c r="T759" s="43"/>
      <c r="U759" s="43"/>
      <c r="V759" s="43"/>
      <c r="W759" s="43"/>
      <c r="X759" s="43"/>
      <c r="Y759" s="43"/>
      <c r="Z759" s="43"/>
      <c r="AA759" s="43"/>
      <c r="AB759" s="43"/>
      <c r="AC759" s="43"/>
      <c r="AD759" s="43"/>
      <c r="AE759" s="43"/>
      <c r="AF759" s="43"/>
    </row>
    <row r="760" spans="1:32" ht="15">
      <c r="A760" s="43"/>
      <c r="B760" s="43"/>
      <c r="C760" s="43"/>
      <c r="D760" s="43"/>
      <c r="E760" s="43"/>
      <c r="F760" s="43"/>
      <c r="G760" s="203"/>
      <c r="H760" s="203"/>
      <c r="I760" s="43"/>
      <c r="J760" s="43"/>
      <c r="K760" s="43"/>
      <c r="L760" s="43"/>
      <c r="M760" s="44"/>
      <c r="N760" s="43"/>
      <c r="O760" s="43"/>
      <c r="P760" s="43"/>
      <c r="Q760" s="43"/>
      <c r="R760" s="43"/>
      <c r="S760" s="43"/>
      <c r="T760" s="43"/>
      <c r="U760" s="43"/>
      <c r="V760" s="43"/>
      <c r="W760" s="43"/>
      <c r="X760" s="43"/>
      <c r="Y760" s="43"/>
      <c r="Z760" s="43"/>
      <c r="AA760" s="43"/>
      <c r="AB760" s="43"/>
      <c r="AC760" s="43"/>
      <c r="AD760" s="43"/>
      <c r="AE760" s="43"/>
      <c r="AF760" s="43"/>
    </row>
    <row r="761" spans="1:32" ht="15">
      <c r="A761" s="43"/>
      <c r="B761" s="43"/>
      <c r="C761" s="43"/>
      <c r="D761" s="43"/>
      <c r="E761" s="43"/>
      <c r="F761" s="43"/>
      <c r="G761" s="203"/>
      <c r="H761" s="203"/>
      <c r="I761" s="43"/>
      <c r="J761" s="43"/>
      <c r="K761" s="43"/>
      <c r="L761" s="43"/>
      <c r="M761" s="44"/>
      <c r="N761" s="43"/>
      <c r="O761" s="43"/>
      <c r="P761" s="43"/>
      <c r="Q761" s="43"/>
      <c r="R761" s="43"/>
      <c r="S761" s="43"/>
      <c r="T761" s="43"/>
      <c r="U761" s="43"/>
      <c r="V761" s="43"/>
      <c r="W761" s="43"/>
      <c r="X761" s="43"/>
      <c r="Y761" s="43"/>
      <c r="Z761" s="43"/>
      <c r="AA761" s="43"/>
      <c r="AB761" s="43"/>
      <c r="AC761" s="43"/>
      <c r="AD761" s="43"/>
      <c r="AE761" s="43"/>
      <c r="AF761" s="43"/>
    </row>
    <row r="762" spans="1:32" ht="15">
      <c r="A762" s="43"/>
      <c r="B762" s="43"/>
      <c r="C762" s="43"/>
      <c r="D762" s="43"/>
      <c r="E762" s="43"/>
      <c r="F762" s="43"/>
      <c r="G762" s="203"/>
      <c r="H762" s="203"/>
      <c r="I762" s="43"/>
      <c r="J762" s="43"/>
      <c r="K762" s="43"/>
      <c r="L762" s="43"/>
      <c r="M762" s="44"/>
      <c r="N762" s="43"/>
      <c r="O762" s="43"/>
      <c r="P762" s="43"/>
      <c r="Q762" s="43"/>
      <c r="R762" s="43"/>
      <c r="S762" s="43"/>
      <c r="T762" s="43"/>
      <c r="U762" s="43"/>
      <c r="V762" s="43"/>
      <c r="W762" s="43"/>
      <c r="X762" s="43"/>
      <c r="Y762" s="43"/>
      <c r="Z762" s="43"/>
      <c r="AA762" s="43"/>
      <c r="AB762" s="43"/>
      <c r="AC762" s="43"/>
      <c r="AD762" s="43"/>
      <c r="AE762" s="43"/>
      <c r="AF762" s="43"/>
    </row>
    <row r="763" spans="1:32" ht="15">
      <c r="A763" s="43"/>
      <c r="B763" s="43"/>
      <c r="C763" s="43"/>
      <c r="D763" s="43"/>
      <c r="E763" s="43"/>
      <c r="F763" s="43"/>
      <c r="G763" s="203"/>
      <c r="H763" s="203"/>
      <c r="I763" s="43"/>
      <c r="J763" s="43"/>
      <c r="K763" s="43"/>
      <c r="L763" s="43"/>
      <c r="M763" s="44"/>
      <c r="N763" s="43"/>
      <c r="O763" s="43"/>
      <c r="P763" s="43"/>
      <c r="Q763" s="43"/>
      <c r="R763" s="43"/>
      <c r="S763" s="43"/>
      <c r="T763" s="43"/>
      <c r="U763" s="43"/>
      <c r="V763" s="43"/>
      <c r="W763" s="43"/>
      <c r="X763" s="43"/>
      <c r="Y763" s="43"/>
      <c r="Z763" s="43"/>
      <c r="AA763" s="43"/>
      <c r="AB763" s="43"/>
      <c r="AC763" s="43"/>
      <c r="AD763" s="43"/>
      <c r="AE763" s="43"/>
      <c r="AF763" s="43"/>
    </row>
    <row r="764" spans="1:32" ht="15">
      <c r="A764" s="43"/>
      <c r="B764" s="43"/>
      <c r="C764" s="43"/>
      <c r="D764" s="43"/>
      <c r="E764" s="43"/>
      <c r="F764" s="43"/>
      <c r="G764" s="203"/>
      <c r="H764" s="203"/>
      <c r="I764" s="43"/>
      <c r="J764" s="43"/>
      <c r="K764" s="43"/>
      <c r="L764" s="43"/>
      <c r="M764" s="44"/>
      <c r="N764" s="43"/>
      <c r="O764" s="43"/>
      <c r="P764" s="43"/>
      <c r="Q764" s="43"/>
      <c r="R764" s="43"/>
      <c r="S764" s="43"/>
      <c r="T764" s="43"/>
      <c r="U764" s="43"/>
      <c r="V764" s="43"/>
      <c r="W764" s="43"/>
      <c r="X764" s="43"/>
      <c r="Y764" s="43"/>
      <c r="Z764" s="43"/>
      <c r="AA764" s="43"/>
      <c r="AB764" s="43"/>
      <c r="AC764" s="43"/>
      <c r="AD764" s="43"/>
      <c r="AE764" s="43"/>
      <c r="AF764" s="43"/>
    </row>
    <row r="765" spans="1:32" ht="15">
      <c r="A765" s="43"/>
      <c r="B765" s="43"/>
      <c r="C765" s="43"/>
      <c r="D765" s="43"/>
      <c r="E765" s="43"/>
      <c r="F765" s="43"/>
      <c r="G765" s="203"/>
      <c r="H765" s="203"/>
      <c r="I765" s="43"/>
      <c r="J765" s="43"/>
      <c r="K765" s="43"/>
      <c r="L765" s="43"/>
      <c r="M765" s="44"/>
      <c r="N765" s="43"/>
      <c r="O765" s="43"/>
      <c r="P765" s="43"/>
      <c r="Q765" s="43"/>
      <c r="R765" s="43"/>
      <c r="S765" s="43"/>
      <c r="T765" s="43"/>
      <c r="U765" s="43"/>
      <c r="V765" s="43"/>
      <c r="W765" s="43"/>
      <c r="X765" s="43"/>
      <c r="Y765" s="43"/>
      <c r="Z765" s="43"/>
      <c r="AA765" s="43"/>
      <c r="AB765" s="43"/>
      <c r="AC765" s="43"/>
      <c r="AD765" s="43"/>
      <c r="AE765" s="43"/>
      <c r="AF765" s="43"/>
    </row>
    <row r="766" spans="1:32" ht="15">
      <c r="A766" s="43"/>
      <c r="B766" s="43"/>
      <c r="C766" s="43"/>
      <c r="D766" s="43"/>
      <c r="E766" s="43"/>
      <c r="F766" s="43"/>
      <c r="G766" s="203"/>
      <c r="H766" s="203"/>
      <c r="I766" s="43"/>
      <c r="J766" s="43"/>
      <c r="K766" s="43"/>
      <c r="L766" s="43"/>
      <c r="M766" s="44"/>
      <c r="N766" s="43"/>
      <c r="O766" s="43"/>
      <c r="P766" s="43"/>
      <c r="Q766" s="43"/>
      <c r="R766" s="43"/>
      <c r="S766" s="43"/>
      <c r="T766" s="43"/>
      <c r="U766" s="43"/>
      <c r="V766" s="43"/>
      <c r="W766" s="43"/>
      <c r="X766" s="43"/>
      <c r="Y766" s="43"/>
      <c r="Z766" s="43"/>
      <c r="AA766" s="43"/>
      <c r="AB766" s="43"/>
      <c r="AC766" s="43"/>
      <c r="AD766" s="43"/>
      <c r="AE766" s="43"/>
      <c r="AF766" s="43"/>
    </row>
    <row r="767" spans="1:32" ht="15">
      <c r="A767" s="43"/>
      <c r="B767" s="43"/>
      <c r="C767" s="43"/>
      <c r="D767" s="43"/>
      <c r="E767" s="43"/>
      <c r="F767" s="43"/>
      <c r="G767" s="203"/>
      <c r="H767" s="203"/>
      <c r="I767" s="43"/>
      <c r="J767" s="43"/>
      <c r="K767" s="43"/>
      <c r="L767" s="43"/>
      <c r="M767" s="44"/>
      <c r="N767" s="43"/>
      <c r="O767" s="43"/>
      <c r="P767" s="43"/>
      <c r="Q767" s="43"/>
      <c r="R767" s="43"/>
      <c r="S767" s="43"/>
      <c r="T767" s="43"/>
      <c r="U767" s="43"/>
      <c r="V767" s="43"/>
      <c r="W767" s="43"/>
      <c r="X767" s="43"/>
      <c r="Y767" s="43"/>
      <c r="Z767" s="43"/>
      <c r="AA767" s="43"/>
      <c r="AB767" s="43"/>
      <c r="AC767" s="43"/>
      <c r="AD767" s="43"/>
      <c r="AE767" s="43"/>
      <c r="AF767" s="43"/>
    </row>
    <row r="768" spans="1:32" ht="15">
      <c r="A768" s="43"/>
      <c r="B768" s="43"/>
      <c r="C768" s="43"/>
      <c r="D768" s="43"/>
      <c r="E768" s="43"/>
      <c r="F768" s="43"/>
      <c r="G768" s="203"/>
      <c r="H768" s="203"/>
      <c r="I768" s="43"/>
      <c r="J768" s="43"/>
      <c r="K768" s="43"/>
      <c r="L768" s="43"/>
      <c r="M768" s="44"/>
      <c r="N768" s="43"/>
      <c r="O768" s="43"/>
      <c r="P768" s="43"/>
      <c r="Q768" s="43"/>
      <c r="R768" s="43"/>
      <c r="S768" s="43"/>
      <c r="T768" s="43"/>
      <c r="U768" s="43"/>
      <c r="V768" s="43"/>
      <c r="W768" s="43"/>
      <c r="X768" s="43"/>
      <c r="Y768" s="43"/>
      <c r="Z768" s="43"/>
      <c r="AA768" s="43"/>
      <c r="AB768" s="43"/>
      <c r="AC768" s="43"/>
      <c r="AD768" s="43"/>
      <c r="AE768" s="43"/>
      <c r="AF768" s="43"/>
    </row>
    <row r="769" spans="1:32" ht="15">
      <c r="A769" s="43"/>
      <c r="B769" s="43"/>
      <c r="C769" s="43"/>
      <c r="D769" s="43"/>
      <c r="E769" s="43"/>
      <c r="F769" s="43"/>
      <c r="G769" s="203"/>
      <c r="H769" s="203"/>
      <c r="I769" s="43"/>
      <c r="J769" s="43"/>
      <c r="K769" s="43"/>
      <c r="L769" s="43"/>
      <c r="M769" s="44"/>
      <c r="N769" s="43"/>
      <c r="O769" s="43"/>
      <c r="P769" s="43"/>
      <c r="Q769" s="43"/>
      <c r="R769" s="43"/>
      <c r="S769" s="43"/>
      <c r="T769" s="43"/>
      <c r="U769" s="43"/>
      <c r="V769" s="43"/>
      <c r="W769" s="43"/>
      <c r="X769" s="43"/>
      <c r="Y769" s="43"/>
      <c r="Z769" s="43"/>
      <c r="AA769" s="43"/>
      <c r="AB769" s="43"/>
      <c r="AC769" s="43"/>
      <c r="AD769" s="43"/>
      <c r="AE769" s="43"/>
      <c r="AF769" s="43"/>
    </row>
    <row r="770" spans="1:32" ht="15">
      <c r="A770" s="43"/>
      <c r="B770" s="43"/>
      <c r="C770" s="43"/>
      <c r="D770" s="43"/>
      <c r="E770" s="43"/>
      <c r="F770" s="43"/>
      <c r="G770" s="203"/>
      <c r="H770" s="203"/>
      <c r="I770" s="43"/>
      <c r="J770" s="43"/>
      <c r="K770" s="43"/>
      <c r="L770" s="43"/>
      <c r="M770" s="44"/>
      <c r="N770" s="43"/>
      <c r="O770" s="43"/>
      <c r="P770" s="43"/>
      <c r="Q770" s="43"/>
      <c r="R770" s="43"/>
      <c r="S770" s="43"/>
      <c r="T770" s="43"/>
      <c r="U770" s="43"/>
      <c r="V770" s="43"/>
      <c r="W770" s="43"/>
      <c r="X770" s="43"/>
      <c r="Y770" s="43"/>
      <c r="Z770" s="43"/>
      <c r="AA770" s="43"/>
      <c r="AB770" s="43"/>
      <c r="AC770" s="43"/>
      <c r="AD770" s="43"/>
      <c r="AE770" s="43"/>
      <c r="AF770" s="43"/>
    </row>
    <row r="771" spans="1:32" ht="15">
      <c r="A771" s="43"/>
      <c r="B771" s="43"/>
      <c r="C771" s="43"/>
      <c r="D771" s="43"/>
      <c r="E771" s="43"/>
      <c r="F771" s="43"/>
      <c r="G771" s="203"/>
      <c r="H771" s="203"/>
      <c r="I771" s="43"/>
      <c r="J771" s="43"/>
      <c r="K771" s="43"/>
      <c r="L771" s="43"/>
      <c r="M771" s="44"/>
      <c r="N771" s="43"/>
      <c r="O771" s="43"/>
      <c r="P771" s="43"/>
      <c r="Q771" s="43"/>
      <c r="R771" s="43"/>
      <c r="S771" s="43"/>
      <c r="T771" s="43"/>
      <c r="U771" s="43"/>
      <c r="V771" s="43"/>
      <c r="W771" s="43"/>
      <c r="X771" s="43"/>
      <c r="Y771" s="43"/>
      <c r="Z771" s="43"/>
      <c r="AA771" s="43"/>
      <c r="AB771" s="43"/>
      <c r="AC771" s="43"/>
      <c r="AD771" s="43"/>
      <c r="AE771" s="43"/>
      <c r="AF771" s="43"/>
    </row>
    <row r="772" spans="1:32" ht="15">
      <c r="A772" s="43"/>
      <c r="B772" s="43"/>
      <c r="C772" s="43"/>
      <c r="D772" s="43"/>
      <c r="E772" s="43"/>
      <c r="F772" s="43"/>
      <c r="G772" s="203"/>
      <c r="H772" s="203"/>
      <c r="I772" s="43"/>
      <c r="J772" s="43"/>
      <c r="K772" s="43"/>
      <c r="L772" s="43"/>
      <c r="M772" s="44"/>
      <c r="N772" s="43"/>
      <c r="O772" s="43"/>
      <c r="P772" s="43"/>
      <c r="Q772" s="43"/>
      <c r="R772" s="43"/>
      <c r="S772" s="43"/>
      <c r="T772" s="43"/>
      <c r="U772" s="43"/>
      <c r="V772" s="43"/>
      <c r="W772" s="43"/>
      <c r="X772" s="43"/>
      <c r="Y772" s="43"/>
      <c r="Z772" s="43"/>
      <c r="AA772" s="43"/>
      <c r="AB772" s="43"/>
      <c r="AC772" s="43"/>
      <c r="AD772" s="43"/>
      <c r="AE772" s="43"/>
      <c r="AF772" s="43"/>
    </row>
    <row r="773" spans="1:32" ht="15">
      <c r="A773" s="43"/>
      <c r="B773" s="43"/>
      <c r="C773" s="43"/>
      <c r="D773" s="43"/>
      <c r="E773" s="43"/>
      <c r="F773" s="43"/>
      <c r="G773" s="203"/>
      <c r="H773" s="203"/>
      <c r="I773" s="43"/>
      <c r="J773" s="43"/>
      <c r="K773" s="43"/>
      <c r="L773" s="43"/>
      <c r="M773" s="44"/>
      <c r="N773" s="43"/>
      <c r="O773" s="43"/>
      <c r="P773" s="43"/>
      <c r="Q773" s="43"/>
      <c r="R773" s="43"/>
      <c r="S773" s="43"/>
      <c r="T773" s="43"/>
      <c r="U773" s="43"/>
      <c r="V773" s="43"/>
      <c r="W773" s="43"/>
      <c r="X773" s="43"/>
      <c r="Y773" s="43"/>
      <c r="Z773" s="43"/>
      <c r="AA773" s="43"/>
      <c r="AB773" s="43"/>
      <c r="AC773" s="43"/>
      <c r="AD773" s="43"/>
      <c r="AE773" s="43"/>
      <c r="AF773" s="43"/>
    </row>
    <row r="774" spans="1:32" ht="15">
      <c r="A774" s="43"/>
      <c r="B774" s="43"/>
      <c r="C774" s="43"/>
      <c r="D774" s="43"/>
      <c r="E774" s="43"/>
      <c r="F774" s="43"/>
      <c r="G774" s="203"/>
      <c r="H774" s="203"/>
      <c r="I774" s="43"/>
      <c r="J774" s="43"/>
      <c r="K774" s="43"/>
      <c r="L774" s="43"/>
      <c r="M774" s="44"/>
      <c r="N774" s="43"/>
      <c r="O774" s="43"/>
      <c r="P774" s="43"/>
      <c r="Q774" s="43"/>
      <c r="R774" s="43"/>
      <c r="S774" s="43"/>
      <c r="T774" s="43"/>
      <c r="U774" s="43"/>
      <c r="V774" s="43"/>
      <c r="W774" s="43"/>
      <c r="X774" s="43"/>
      <c r="Y774" s="43"/>
      <c r="Z774" s="43"/>
      <c r="AA774" s="43"/>
      <c r="AB774" s="43"/>
      <c r="AC774" s="43"/>
      <c r="AD774" s="43"/>
      <c r="AE774" s="43"/>
      <c r="AF774" s="43"/>
    </row>
    <row r="775" spans="1:32" ht="15">
      <c r="A775" s="43"/>
      <c r="B775" s="43"/>
      <c r="C775" s="43"/>
      <c r="D775" s="43"/>
      <c r="E775" s="43"/>
      <c r="F775" s="43"/>
      <c r="G775" s="203"/>
      <c r="H775" s="203"/>
      <c r="I775" s="43"/>
      <c r="J775" s="43"/>
      <c r="K775" s="43"/>
      <c r="L775" s="43"/>
      <c r="M775" s="44"/>
      <c r="N775" s="43"/>
      <c r="O775" s="43"/>
      <c r="P775" s="43"/>
      <c r="Q775" s="43"/>
      <c r="R775" s="43"/>
      <c r="S775" s="43"/>
      <c r="T775" s="43"/>
      <c r="U775" s="43"/>
      <c r="V775" s="43"/>
      <c r="W775" s="43"/>
      <c r="X775" s="43"/>
      <c r="Y775" s="43"/>
      <c r="Z775" s="43"/>
      <c r="AA775" s="43"/>
      <c r="AB775" s="43"/>
      <c r="AC775" s="43"/>
      <c r="AD775" s="43"/>
      <c r="AE775" s="43"/>
      <c r="AF775" s="43"/>
    </row>
    <row r="776" spans="1:32" ht="15">
      <c r="A776" s="43"/>
      <c r="B776" s="43"/>
      <c r="C776" s="43"/>
      <c r="D776" s="43"/>
      <c r="E776" s="43"/>
      <c r="F776" s="43"/>
      <c r="G776" s="203"/>
      <c r="H776" s="203"/>
      <c r="I776" s="43"/>
      <c r="J776" s="43"/>
      <c r="K776" s="43"/>
      <c r="L776" s="43"/>
      <c r="M776" s="44"/>
      <c r="N776" s="43"/>
      <c r="O776" s="43"/>
      <c r="P776" s="43"/>
      <c r="Q776" s="43"/>
      <c r="R776" s="43"/>
      <c r="S776" s="43"/>
      <c r="T776" s="43"/>
      <c r="U776" s="43"/>
      <c r="V776" s="43"/>
      <c r="W776" s="43"/>
      <c r="X776" s="43"/>
      <c r="Y776" s="43"/>
      <c r="Z776" s="43"/>
      <c r="AA776" s="43"/>
      <c r="AB776" s="43"/>
      <c r="AC776" s="43"/>
      <c r="AD776" s="43"/>
      <c r="AE776" s="43"/>
      <c r="AF776" s="43"/>
    </row>
    <row r="777" spans="1:32" ht="15">
      <c r="A777" s="43"/>
      <c r="B777" s="43"/>
      <c r="C777" s="43"/>
      <c r="D777" s="43"/>
      <c r="E777" s="43"/>
      <c r="F777" s="43"/>
      <c r="G777" s="203"/>
      <c r="H777" s="203"/>
      <c r="I777" s="43"/>
      <c r="J777" s="43"/>
      <c r="K777" s="43"/>
      <c r="L777" s="43"/>
      <c r="M777" s="44"/>
      <c r="N777" s="43"/>
      <c r="O777" s="43"/>
      <c r="P777" s="43"/>
      <c r="Q777" s="43"/>
      <c r="R777" s="43"/>
      <c r="S777" s="43"/>
      <c r="T777" s="43"/>
      <c r="U777" s="43"/>
      <c r="V777" s="43"/>
      <c r="W777" s="43"/>
      <c r="X777" s="43"/>
      <c r="Y777" s="43"/>
      <c r="Z777" s="43"/>
      <c r="AA777" s="43"/>
      <c r="AB777" s="43"/>
      <c r="AC777" s="43"/>
      <c r="AD777" s="43"/>
      <c r="AE777" s="43"/>
      <c r="AF777" s="43"/>
    </row>
    <row r="778" spans="1:32" ht="15">
      <c r="A778" s="43"/>
      <c r="B778" s="43"/>
      <c r="C778" s="43"/>
      <c r="D778" s="43"/>
      <c r="E778" s="43"/>
      <c r="F778" s="43"/>
      <c r="G778" s="203"/>
      <c r="H778" s="203"/>
      <c r="I778" s="43"/>
      <c r="J778" s="43"/>
      <c r="K778" s="43"/>
      <c r="L778" s="43"/>
      <c r="M778" s="44"/>
      <c r="N778" s="43"/>
      <c r="O778" s="43"/>
      <c r="P778" s="43"/>
      <c r="Q778" s="43"/>
      <c r="R778" s="43"/>
      <c r="S778" s="43"/>
      <c r="T778" s="43"/>
      <c r="U778" s="43"/>
      <c r="V778" s="43"/>
      <c r="W778" s="43"/>
      <c r="X778" s="43"/>
      <c r="Y778" s="43"/>
      <c r="Z778" s="43"/>
      <c r="AA778" s="43"/>
      <c r="AB778" s="43"/>
      <c r="AC778" s="43"/>
      <c r="AD778" s="43"/>
      <c r="AE778" s="43"/>
      <c r="AF778" s="43"/>
    </row>
    <row r="779" spans="1:32" ht="15">
      <c r="A779" s="43"/>
      <c r="B779" s="43"/>
      <c r="C779" s="43"/>
      <c r="D779" s="43"/>
      <c r="E779" s="43"/>
      <c r="F779" s="43"/>
      <c r="G779" s="203"/>
      <c r="H779" s="203"/>
      <c r="I779" s="43"/>
      <c r="J779" s="43"/>
      <c r="K779" s="43"/>
      <c r="L779" s="43"/>
      <c r="M779" s="44"/>
      <c r="N779" s="43"/>
      <c r="O779" s="43"/>
      <c r="P779" s="43"/>
      <c r="Q779" s="43"/>
      <c r="R779" s="43"/>
      <c r="S779" s="43"/>
      <c r="T779" s="43"/>
      <c r="U779" s="43"/>
      <c r="V779" s="43"/>
      <c r="W779" s="43"/>
      <c r="X779" s="43"/>
      <c r="Y779" s="43"/>
      <c r="Z779" s="43"/>
      <c r="AA779" s="43"/>
      <c r="AB779" s="43"/>
      <c r="AC779" s="43"/>
      <c r="AD779" s="43"/>
      <c r="AE779" s="43"/>
      <c r="AF779" s="43"/>
    </row>
    <row r="780" spans="1:32" ht="15">
      <c r="A780" s="43"/>
      <c r="B780" s="43"/>
      <c r="C780" s="43"/>
      <c r="D780" s="43"/>
      <c r="E780" s="43"/>
      <c r="F780" s="43"/>
      <c r="G780" s="203"/>
      <c r="H780" s="203"/>
      <c r="I780" s="43"/>
      <c r="J780" s="43"/>
      <c r="K780" s="43"/>
      <c r="L780" s="43"/>
      <c r="M780" s="44"/>
      <c r="N780" s="43"/>
      <c r="O780" s="43"/>
      <c r="P780" s="43"/>
      <c r="Q780" s="43"/>
      <c r="R780" s="43"/>
      <c r="S780" s="43"/>
      <c r="T780" s="43"/>
      <c r="U780" s="43"/>
      <c r="V780" s="43"/>
      <c r="W780" s="43"/>
      <c r="X780" s="43"/>
      <c r="Y780" s="43"/>
      <c r="Z780" s="43"/>
      <c r="AA780" s="43"/>
      <c r="AB780" s="43"/>
      <c r="AC780" s="43"/>
      <c r="AD780" s="43"/>
      <c r="AE780" s="43"/>
      <c r="AF780" s="43"/>
    </row>
    <row r="781" spans="1:32" ht="15">
      <c r="A781" s="43"/>
      <c r="B781" s="43"/>
      <c r="C781" s="43"/>
      <c r="D781" s="43"/>
      <c r="E781" s="43"/>
      <c r="F781" s="43"/>
      <c r="G781" s="203"/>
      <c r="H781" s="203"/>
      <c r="I781" s="43"/>
      <c r="J781" s="43"/>
      <c r="K781" s="43"/>
      <c r="L781" s="43"/>
      <c r="M781" s="44"/>
      <c r="N781" s="43"/>
      <c r="O781" s="43"/>
      <c r="P781" s="43"/>
      <c r="Q781" s="43"/>
      <c r="R781" s="43"/>
      <c r="S781" s="43"/>
      <c r="T781" s="43"/>
      <c r="U781" s="43"/>
      <c r="V781" s="43"/>
      <c r="W781" s="43"/>
      <c r="X781" s="43"/>
      <c r="Y781" s="43"/>
      <c r="Z781" s="43"/>
      <c r="AA781" s="43"/>
      <c r="AB781" s="43"/>
      <c r="AC781" s="43"/>
      <c r="AD781" s="43"/>
      <c r="AE781" s="43"/>
      <c r="AF781" s="43"/>
    </row>
    <row r="782" spans="1:32" ht="15">
      <c r="A782" s="43"/>
      <c r="B782" s="43"/>
      <c r="C782" s="43"/>
      <c r="D782" s="43"/>
      <c r="E782" s="43"/>
      <c r="F782" s="43"/>
      <c r="G782" s="203"/>
      <c r="H782" s="203"/>
      <c r="I782" s="43"/>
      <c r="J782" s="43"/>
      <c r="K782" s="43"/>
      <c r="L782" s="43"/>
      <c r="M782" s="44"/>
      <c r="N782" s="43"/>
      <c r="O782" s="43"/>
      <c r="P782" s="43"/>
      <c r="Q782" s="43"/>
      <c r="R782" s="43"/>
      <c r="S782" s="43"/>
      <c r="T782" s="43"/>
      <c r="U782" s="43"/>
      <c r="V782" s="43"/>
      <c r="W782" s="43"/>
      <c r="X782" s="43"/>
      <c r="Y782" s="43"/>
      <c r="Z782" s="43"/>
      <c r="AA782" s="43"/>
      <c r="AB782" s="43"/>
      <c r="AC782" s="43"/>
      <c r="AD782" s="43"/>
      <c r="AE782" s="43"/>
      <c r="AF782" s="43"/>
    </row>
    <row r="783" spans="1:32" ht="15">
      <c r="A783" s="43"/>
      <c r="B783" s="43"/>
      <c r="C783" s="43"/>
      <c r="D783" s="43"/>
      <c r="E783" s="43"/>
      <c r="F783" s="43"/>
      <c r="G783" s="203"/>
      <c r="H783" s="203"/>
      <c r="I783" s="43"/>
      <c r="J783" s="43"/>
      <c r="K783" s="43"/>
      <c r="L783" s="43"/>
      <c r="M783" s="44"/>
      <c r="N783" s="43"/>
      <c r="O783" s="43"/>
      <c r="P783" s="43"/>
      <c r="Q783" s="43"/>
      <c r="R783" s="43"/>
      <c r="S783" s="43"/>
      <c r="T783" s="43"/>
      <c r="U783" s="43"/>
      <c r="V783" s="43"/>
      <c r="W783" s="43"/>
      <c r="X783" s="43"/>
      <c r="Y783" s="43"/>
      <c r="Z783" s="43"/>
      <c r="AA783" s="43"/>
      <c r="AB783" s="43"/>
      <c r="AC783" s="43"/>
      <c r="AD783" s="43"/>
      <c r="AE783" s="43"/>
      <c r="AF783" s="43"/>
    </row>
    <row r="784" spans="1:32" ht="15">
      <c r="A784" s="43"/>
      <c r="B784" s="43"/>
      <c r="C784" s="43"/>
      <c r="D784" s="43"/>
      <c r="E784" s="43"/>
      <c r="F784" s="43"/>
      <c r="G784" s="203"/>
      <c r="H784" s="203"/>
      <c r="I784" s="43"/>
      <c r="J784" s="43"/>
      <c r="K784" s="43"/>
      <c r="L784" s="43"/>
      <c r="M784" s="44"/>
      <c r="N784" s="43"/>
      <c r="O784" s="43"/>
      <c r="P784" s="43"/>
      <c r="Q784" s="43"/>
      <c r="R784" s="43"/>
      <c r="S784" s="43"/>
      <c r="T784" s="43"/>
      <c r="U784" s="43"/>
      <c r="V784" s="43"/>
      <c r="W784" s="43"/>
      <c r="X784" s="43"/>
      <c r="Y784" s="43"/>
      <c r="Z784" s="43"/>
      <c r="AA784" s="43"/>
      <c r="AB784" s="43"/>
      <c r="AC784" s="43"/>
      <c r="AD784" s="43"/>
      <c r="AE784" s="43"/>
      <c r="AF784" s="43"/>
    </row>
    <row r="785" spans="1:32" ht="15">
      <c r="A785" s="43"/>
      <c r="B785" s="43"/>
      <c r="C785" s="43"/>
      <c r="D785" s="43"/>
      <c r="E785" s="43"/>
      <c r="F785" s="43"/>
      <c r="G785" s="203"/>
      <c r="H785" s="203"/>
      <c r="I785" s="43"/>
      <c r="J785" s="43"/>
      <c r="K785" s="43"/>
      <c r="L785" s="43"/>
      <c r="M785" s="44"/>
      <c r="N785" s="43"/>
      <c r="O785" s="43"/>
      <c r="P785" s="43"/>
      <c r="Q785" s="43"/>
      <c r="R785" s="43"/>
      <c r="S785" s="43"/>
      <c r="T785" s="43"/>
      <c r="U785" s="43"/>
      <c r="V785" s="43"/>
      <c r="W785" s="43"/>
      <c r="X785" s="43"/>
      <c r="Y785" s="43"/>
      <c r="Z785" s="43"/>
      <c r="AA785" s="43"/>
      <c r="AB785" s="43"/>
      <c r="AC785" s="43"/>
      <c r="AD785" s="43"/>
      <c r="AE785" s="43"/>
      <c r="AF785" s="43"/>
    </row>
    <row r="786" spans="1:32" ht="15">
      <c r="A786" s="43"/>
      <c r="B786" s="43"/>
      <c r="C786" s="43"/>
      <c r="D786" s="43"/>
      <c r="E786" s="43"/>
      <c r="F786" s="43"/>
      <c r="G786" s="203"/>
      <c r="H786" s="203"/>
      <c r="I786" s="43"/>
      <c r="J786" s="43"/>
      <c r="K786" s="43"/>
      <c r="L786" s="43"/>
      <c r="M786" s="44"/>
      <c r="N786" s="43"/>
      <c r="O786" s="43"/>
      <c r="P786" s="43"/>
      <c r="Q786" s="43"/>
      <c r="R786" s="43"/>
      <c r="S786" s="43"/>
      <c r="T786" s="43"/>
      <c r="U786" s="43"/>
      <c r="V786" s="43"/>
      <c r="W786" s="43"/>
      <c r="X786" s="43"/>
      <c r="Y786" s="43"/>
      <c r="Z786" s="43"/>
      <c r="AA786" s="43"/>
      <c r="AB786" s="43"/>
      <c r="AC786" s="43"/>
      <c r="AD786" s="43"/>
      <c r="AE786" s="43"/>
      <c r="AF786" s="43"/>
    </row>
    <row r="787" spans="1:32" ht="15">
      <c r="A787" s="43"/>
      <c r="B787" s="43"/>
      <c r="C787" s="43"/>
      <c r="D787" s="43"/>
      <c r="E787" s="43"/>
      <c r="F787" s="43"/>
      <c r="G787" s="203"/>
      <c r="H787" s="203"/>
      <c r="I787" s="43"/>
      <c r="J787" s="43"/>
      <c r="K787" s="43"/>
      <c r="L787" s="43"/>
      <c r="M787" s="44"/>
      <c r="N787" s="43"/>
      <c r="O787" s="43"/>
      <c r="P787" s="43"/>
      <c r="Q787" s="43"/>
      <c r="R787" s="43"/>
      <c r="S787" s="43"/>
      <c r="T787" s="43"/>
      <c r="U787" s="43"/>
      <c r="V787" s="43"/>
      <c r="W787" s="43"/>
      <c r="X787" s="43"/>
      <c r="Y787" s="43"/>
      <c r="Z787" s="43"/>
      <c r="AA787" s="43"/>
      <c r="AB787" s="43"/>
      <c r="AC787" s="43"/>
      <c r="AD787" s="43"/>
      <c r="AE787" s="43"/>
      <c r="AF787" s="43"/>
    </row>
    <row r="788" spans="1:32" ht="15">
      <c r="A788" s="43"/>
      <c r="B788" s="43"/>
      <c r="C788" s="43"/>
      <c r="D788" s="43"/>
      <c r="E788" s="43"/>
      <c r="F788" s="43"/>
      <c r="G788" s="203"/>
      <c r="H788" s="203"/>
      <c r="I788" s="43"/>
      <c r="J788" s="43"/>
      <c r="K788" s="43"/>
      <c r="L788" s="43"/>
      <c r="M788" s="44"/>
      <c r="N788" s="43"/>
      <c r="O788" s="43"/>
      <c r="P788" s="43"/>
      <c r="Q788" s="43"/>
      <c r="R788" s="43"/>
      <c r="S788" s="43"/>
      <c r="T788" s="43"/>
      <c r="U788" s="43"/>
      <c r="V788" s="43"/>
      <c r="W788" s="43"/>
      <c r="X788" s="43"/>
      <c r="Y788" s="43"/>
      <c r="Z788" s="43"/>
      <c r="AA788" s="43"/>
      <c r="AB788" s="43"/>
      <c r="AC788" s="43"/>
      <c r="AD788" s="43"/>
      <c r="AE788" s="43"/>
      <c r="AF788" s="43"/>
    </row>
    <row r="789" spans="1:32" ht="15">
      <c r="A789" s="43"/>
      <c r="B789" s="43"/>
      <c r="C789" s="43"/>
      <c r="D789" s="43"/>
      <c r="E789" s="43"/>
      <c r="F789" s="43"/>
      <c r="G789" s="203"/>
      <c r="H789" s="203"/>
      <c r="I789" s="43"/>
      <c r="J789" s="43"/>
      <c r="K789" s="43"/>
      <c r="L789" s="43"/>
      <c r="M789" s="44"/>
      <c r="N789" s="43"/>
      <c r="O789" s="43"/>
      <c r="P789" s="43"/>
      <c r="Q789" s="43"/>
      <c r="R789" s="43"/>
      <c r="S789" s="43"/>
      <c r="T789" s="43"/>
      <c r="U789" s="43"/>
      <c r="V789" s="43"/>
      <c r="W789" s="43"/>
      <c r="X789" s="43"/>
      <c r="Y789" s="43"/>
      <c r="Z789" s="43"/>
      <c r="AA789" s="43"/>
      <c r="AB789" s="43"/>
      <c r="AC789" s="43"/>
      <c r="AD789" s="43"/>
      <c r="AE789" s="43"/>
      <c r="AF789" s="43"/>
    </row>
    <row r="790" spans="1:32" ht="15">
      <c r="A790" s="43"/>
      <c r="B790" s="43"/>
      <c r="C790" s="43"/>
      <c r="D790" s="43"/>
      <c r="E790" s="43"/>
      <c r="F790" s="43"/>
      <c r="G790" s="203"/>
      <c r="H790" s="203"/>
      <c r="I790" s="43"/>
      <c r="J790" s="43"/>
      <c r="K790" s="43"/>
      <c r="L790" s="43"/>
      <c r="M790" s="44"/>
      <c r="N790" s="43"/>
      <c r="O790" s="43"/>
      <c r="P790" s="43"/>
      <c r="Q790" s="43"/>
      <c r="R790" s="43"/>
      <c r="S790" s="43"/>
      <c r="T790" s="43"/>
      <c r="U790" s="43"/>
      <c r="V790" s="43"/>
      <c r="W790" s="43"/>
      <c r="X790" s="43"/>
      <c r="Y790" s="43"/>
      <c r="Z790" s="43"/>
      <c r="AA790" s="43"/>
      <c r="AB790" s="43"/>
      <c r="AC790" s="43"/>
      <c r="AD790" s="43"/>
      <c r="AE790" s="43"/>
      <c r="AF790" s="43"/>
    </row>
    <row r="791" spans="1:32" ht="15">
      <c r="A791" s="43"/>
      <c r="B791" s="43"/>
      <c r="C791" s="43"/>
      <c r="D791" s="43"/>
      <c r="E791" s="43"/>
      <c r="F791" s="43"/>
      <c r="G791" s="203"/>
      <c r="H791" s="203"/>
      <c r="I791" s="43"/>
      <c r="J791" s="43"/>
      <c r="K791" s="43"/>
      <c r="L791" s="43"/>
      <c r="M791" s="44"/>
      <c r="N791" s="43"/>
      <c r="O791" s="43"/>
      <c r="P791" s="43"/>
      <c r="Q791" s="43"/>
      <c r="R791" s="43"/>
      <c r="S791" s="43"/>
      <c r="T791" s="43"/>
      <c r="U791" s="43"/>
      <c r="V791" s="43"/>
      <c r="W791" s="43"/>
      <c r="X791" s="43"/>
      <c r="Y791" s="43"/>
      <c r="Z791" s="43"/>
      <c r="AA791" s="43"/>
      <c r="AB791" s="43"/>
      <c r="AC791" s="43"/>
      <c r="AD791" s="43"/>
      <c r="AE791" s="43"/>
      <c r="AF791" s="43"/>
    </row>
    <row r="792" spans="1:32" ht="15">
      <c r="A792" s="43"/>
      <c r="B792" s="43"/>
      <c r="C792" s="43"/>
      <c r="D792" s="43"/>
      <c r="E792" s="43"/>
      <c r="F792" s="43"/>
      <c r="G792" s="203"/>
      <c r="H792" s="203"/>
      <c r="I792" s="43"/>
      <c r="J792" s="43"/>
      <c r="K792" s="43"/>
      <c r="L792" s="43"/>
      <c r="M792" s="44"/>
      <c r="N792" s="43"/>
      <c r="O792" s="43"/>
      <c r="P792" s="43"/>
      <c r="Q792" s="43"/>
      <c r="R792" s="43"/>
      <c r="S792" s="43"/>
      <c r="T792" s="43"/>
      <c r="U792" s="43"/>
      <c r="V792" s="43"/>
      <c r="W792" s="43"/>
      <c r="X792" s="43"/>
      <c r="Y792" s="43"/>
      <c r="Z792" s="43"/>
      <c r="AA792" s="43"/>
      <c r="AB792" s="43"/>
      <c r="AC792" s="43"/>
      <c r="AD792" s="43"/>
      <c r="AE792" s="43"/>
      <c r="AF792" s="43"/>
    </row>
    <row r="793" spans="1:32" ht="15">
      <c r="A793" s="43"/>
      <c r="B793" s="43"/>
      <c r="C793" s="43"/>
      <c r="D793" s="43"/>
      <c r="E793" s="43"/>
      <c r="F793" s="43"/>
      <c r="G793" s="203"/>
      <c r="H793" s="203"/>
      <c r="I793" s="43"/>
      <c r="J793" s="43"/>
      <c r="K793" s="43"/>
      <c r="L793" s="43"/>
      <c r="M793" s="44"/>
      <c r="N793" s="43"/>
      <c r="O793" s="43"/>
      <c r="P793" s="43"/>
      <c r="Q793" s="43"/>
      <c r="R793" s="43"/>
      <c r="S793" s="43"/>
      <c r="T793" s="43"/>
      <c r="U793" s="43"/>
      <c r="V793" s="43"/>
      <c r="W793" s="43"/>
      <c r="X793" s="43"/>
      <c r="Y793" s="43"/>
      <c r="Z793" s="43"/>
      <c r="AA793" s="43"/>
      <c r="AB793" s="43"/>
      <c r="AC793" s="43"/>
      <c r="AD793" s="43"/>
      <c r="AE793" s="43"/>
      <c r="AF793" s="43"/>
    </row>
    <row r="794" spans="1:32" ht="15">
      <c r="A794" s="43"/>
      <c r="B794" s="43"/>
      <c r="C794" s="43"/>
      <c r="D794" s="43"/>
      <c r="E794" s="43"/>
      <c r="F794" s="43"/>
      <c r="G794" s="203"/>
      <c r="H794" s="203"/>
      <c r="I794" s="43"/>
      <c r="J794" s="43"/>
      <c r="K794" s="43"/>
      <c r="L794" s="43"/>
      <c r="M794" s="44"/>
      <c r="N794" s="43"/>
      <c r="O794" s="43"/>
      <c r="P794" s="43"/>
      <c r="Q794" s="43"/>
      <c r="R794" s="43"/>
      <c r="S794" s="43"/>
      <c r="T794" s="43"/>
      <c r="U794" s="43"/>
      <c r="V794" s="43"/>
      <c r="W794" s="43"/>
      <c r="X794" s="43"/>
      <c r="Y794" s="43"/>
      <c r="Z794" s="43"/>
      <c r="AA794" s="43"/>
      <c r="AB794" s="43"/>
      <c r="AC794" s="43"/>
      <c r="AD794" s="43"/>
      <c r="AE794" s="43"/>
      <c r="AF794" s="43"/>
    </row>
    <row r="795" spans="1:32" ht="15">
      <c r="A795" s="43"/>
      <c r="B795" s="43"/>
      <c r="C795" s="43"/>
      <c r="D795" s="43"/>
      <c r="E795" s="43"/>
      <c r="F795" s="43"/>
      <c r="G795" s="203"/>
      <c r="H795" s="203"/>
      <c r="I795" s="43"/>
      <c r="J795" s="43"/>
      <c r="K795" s="43"/>
      <c r="L795" s="43"/>
      <c r="M795" s="44"/>
      <c r="N795" s="43"/>
      <c r="O795" s="43"/>
      <c r="P795" s="43"/>
      <c r="Q795" s="43"/>
      <c r="R795" s="43"/>
      <c r="S795" s="43"/>
      <c r="T795" s="43"/>
      <c r="U795" s="43"/>
      <c r="V795" s="43"/>
      <c r="W795" s="43"/>
      <c r="X795" s="43"/>
      <c r="Y795" s="43"/>
      <c r="Z795" s="43"/>
      <c r="AA795" s="43"/>
      <c r="AB795" s="43"/>
      <c r="AC795" s="43"/>
      <c r="AD795" s="43"/>
      <c r="AE795" s="43"/>
      <c r="AF795" s="43"/>
    </row>
    <row r="796" spans="1:32" ht="15">
      <c r="A796" s="43"/>
      <c r="B796" s="43"/>
      <c r="C796" s="43"/>
      <c r="D796" s="43"/>
      <c r="E796" s="43"/>
      <c r="F796" s="43"/>
      <c r="G796" s="203"/>
      <c r="H796" s="203"/>
      <c r="I796" s="43"/>
      <c r="J796" s="43"/>
      <c r="K796" s="43"/>
      <c r="L796" s="43"/>
      <c r="M796" s="44"/>
      <c r="N796" s="43"/>
      <c r="O796" s="43"/>
      <c r="P796" s="43"/>
      <c r="Q796" s="43"/>
      <c r="R796" s="43"/>
      <c r="S796" s="43"/>
      <c r="T796" s="43"/>
      <c r="U796" s="43"/>
      <c r="V796" s="43"/>
      <c r="W796" s="43"/>
      <c r="X796" s="43"/>
      <c r="Y796" s="43"/>
      <c r="Z796" s="43"/>
      <c r="AA796" s="43"/>
      <c r="AB796" s="43"/>
      <c r="AC796" s="43"/>
      <c r="AD796" s="43"/>
      <c r="AE796" s="43"/>
      <c r="AF796" s="43"/>
    </row>
    <row r="797" spans="1:32" ht="15">
      <c r="A797" s="43"/>
      <c r="B797" s="43"/>
      <c r="C797" s="43"/>
      <c r="D797" s="43"/>
      <c r="E797" s="43"/>
      <c r="F797" s="43"/>
      <c r="G797" s="203"/>
      <c r="H797" s="203"/>
      <c r="I797" s="43"/>
      <c r="J797" s="43"/>
      <c r="K797" s="43"/>
      <c r="L797" s="43"/>
      <c r="M797" s="44"/>
      <c r="N797" s="43"/>
      <c r="O797" s="43"/>
      <c r="P797" s="43"/>
      <c r="Q797" s="43"/>
      <c r="R797" s="43"/>
      <c r="S797" s="43"/>
      <c r="T797" s="43"/>
      <c r="U797" s="43"/>
      <c r="V797" s="43"/>
      <c r="W797" s="43"/>
      <c r="X797" s="43"/>
      <c r="Y797" s="43"/>
      <c r="Z797" s="43"/>
      <c r="AA797" s="43"/>
      <c r="AB797" s="43"/>
      <c r="AC797" s="43"/>
      <c r="AD797" s="43"/>
      <c r="AE797" s="43"/>
      <c r="AF797" s="43"/>
    </row>
    <row r="798" spans="1:32" ht="15">
      <c r="A798" s="43"/>
      <c r="B798" s="43"/>
      <c r="C798" s="43"/>
      <c r="D798" s="43"/>
      <c r="E798" s="43"/>
      <c r="F798" s="43"/>
      <c r="G798" s="203"/>
      <c r="H798" s="203"/>
      <c r="I798" s="43"/>
      <c r="J798" s="43"/>
      <c r="K798" s="43"/>
      <c r="L798" s="43"/>
      <c r="M798" s="44"/>
      <c r="N798" s="43"/>
      <c r="O798" s="43"/>
      <c r="P798" s="43"/>
      <c r="Q798" s="43"/>
      <c r="R798" s="43"/>
      <c r="S798" s="43"/>
      <c r="T798" s="43"/>
      <c r="U798" s="43"/>
      <c r="V798" s="43"/>
      <c r="W798" s="43"/>
      <c r="X798" s="43"/>
      <c r="Y798" s="43"/>
      <c r="Z798" s="43"/>
      <c r="AA798" s="43"/>
      <c r="AB798" s="43"/>
      <c r="AC798" s="43"/>
      <c r="AD798" s="43"/>
      <c r="AE798" s="43"/>
      <c r="AF798" s="43"/>
    </row>
    <row r="799" spans="1:32" ht="15">
      <c r="A799" s="43"/>
      <c r="B799" s="43"/>
      <c r="C799" s="43"/>
      <c r="D799" s="43"/>
      <c r="E799" s="43"/>
      <c r="F799" s="43"/>
      <c r="G799" s="203"/>
      <c r="H799" s="203"/>
      <c r="I799" s="43"/>
      <c r="J799" s="43"/>
      <c r="K799" s="43"/>
      <c r="L799" s="43"/>
      <c r="M799" s="44"/>
      <c r="N799" s="43"/>
      <c r="O799" s="43"/>
      <c r="P799" s="43"/>
      <c r="Q799" s="43"/>
      <c r="R799" s="43"/>
      <c r="S799" s="43"/>
      <c r="T799" s="43"/>
      <c r="U799" s="43"/>
      <c r="V799" s="43"/>
      <c r="W799" s="43"/>
      <c r="X799" s="43"/>
      <c r="Y799" s="43"/>
      <c r="Z799" s="43"/>
      <c r="AA799" s="43"/>
      <c r="AB799" s="43"/>
      <c r="AC799" s="43"/>
      <c r="AD799" s="43"/>
      <c r="AE799" s="43"/>
      <c r="AF799" s="43"/>
    </row>
    <row r="800" spans="1:32" ht="15">
      <c r="A800" s="43"/>
      <c r="B800" s="43"/>
      <c r="C800" s="43"/>
      <c r="D800" s="43"/>
      <c r="E800" s="43"/>
      <c r="F800" s="43"/>
      <c r="G800" s="203"/>
      <c r="H800" s="203"/>
      <c r="I800" s="43"/>
      <c r="J800" s="43"/>
      <c r="K800" s="43"/>
      <c r="L800" s="43"/>
      <c r="M800" s="44"/>
      <c r="N800" s="43"/>
      <c r="O800" s="43"/>
      <c r="P800" s="43"/>
      <c r="Q800" s="43"/>
      <c r="R800" s="43"/>
      <c r="S800" s="43"/>
      <c r="T800" s="43"/>
      <c r="U800" s="43"/>
      <c r="V800" s="43"/>
      <c r="W800" s="43"/>
      <c r="X800" s="43"/>
      <c r="Y800" s="43"/>
      <c r="Z800" s="43"/>
      <c r="AA800" s="43"/>
      <c r="AB800" s="43"/>
      <c r="AC800" s="43"/>
      <c r="AD800" s="43"/>
      <c r="AE800" s="43"/>
      <c r="AF800" s="43"/>
    </row>
    <row r="801" spans="1:32" ht="15">
      <c r="A801" s="43"/>
      <c r="B801" s="43"/>
      <c r="C801" s="43"/>
      <c r="D801" s="43"/>
      <c r="E801" s="43"/>
      <c r="F801" s="43"/>
      <c r="G801" s="203"/>
      <c r="H801" s="203"/>
      <c r="I801" s="43"/>
      <c r="J801" s="43"/>
      <c r="K801" s="43"/>
      <c r="L801" s="43"/>
      <c r="M801" s="44"/>
      <c r="N801" s="43"/>
      <c r="O801" s="43"/>
      <c r="P801" s="43"/>
      <c r="Q801" s="43"/>
      <c r="R801" s="43"/>
      <c r="S801" s="43"/>
      <c r="T801" s="43"/>
      <c r="U801" s="43"/>
      <c r="V801" s="43"/>
      <c r="W801" s="43"/>
      <c r="X801" s="43"/>
      <c r="Y801" s="43"/>
      <c r="Z801" s="43"/>
      <c r="AA801" s="43"/>
      <c r="AB801" s="43"/>
      <c r="AC801" s="43"/>
      <c r="AD801" s="43"/>
      <c r="AE801" s="43"/>
      <c r="AF801" s="43"/>
    </row>
    <row r="802" spans="1:32" ht="15">
      <c r="A802" s="43"/>
      <c r="B802" s="43"/>
      <c r="C802" s="43"/>
      <c r="D802" s="43"/>
      <c r="E802" s="43"/>
      <c r="F802" s="43"/>
      <c r="G802" s="203"/>
      <c r="H802" s="203"/>
      <c r="I802" s="43"/>
      <c r="J802" s="43"/>
      <c r="K802" s="43"/>
      <c r="L802" s="43"/>
      <c r="M802" s="44"/>
      <c r="N802" s="43"/>
      <c r="O802" s="43"/>
      <c r="P802" s="43"/>
      <c r="Q802" s="43"/>
      <c r="R802" s="43"/>
      <c r="S802" s="43"/>
      <c r="T802" s="43"/>
      <c r="U802" s="43"/>
      <c r="V802" s="43"/>
      <c r="W802" s="43"/>
      <c r="X802" s="43"/>
      <c r="Y802" s="43"/>
      <c r="Z802" s="43"/>
      <c r="AA802" s="43"/>
      <c r="AB802" s="43"/>
      <c r="AC802" s="43"/>
      <c r="AD802" s="43"/>
      <c r="AE802" s="43"/>
      <c r="AF802" s="43"/>
    </row>
    <row r="803" spans="1:32" ht="15">
      <c r="A803" s="43"/>
      <c r="B803" s="43"/>
      <c r="C803" s="43"/>
      <c r="D803" s="43"/>
      <c r="E803" s="43"/>
      <c r="F803" s="43"/>
      <c r="G803" s="203"/>
      <c r="H803" s="203"/>
      <c r="I803" s="43"/>
      <c r="J803" s="43"/>
      <c r="K803" s="43"/>
      <c r="L803" s="43"/>
      <c r="M803" s="44"/>
      <c r="N803" s="43"/>
      <c r="O803" s="43"/>
      <c r="P803" s="43"/>
      <c r="Q803" s="43"/>
      <c r="R803" s="43"/>
      <c r="S803" s="43"/>
      <c r="T803" s="43"/>
      <c r="U803" s="43"/>
      <c r="V803" s="43"/>
      <c r="W803" s="43"/>
      <c r="X803" s="43"/>
      <c r="Y803" s="43"/>
      <c r="Z803" s="43"/>
      <c r="AA803" s="43"/>
      <c r="AB803" s="43"/>
      <c r="AC803" s="43"/>
      <c r="AD803" s="43"/>
      <c r="AE803" s="43"/>
      <c r="AF803" s="43"/>
    </row>
    <row r="804" spans="1:32" ht="15">
      <c r="A804" s="43"/>
      <c r="B804" s="43"/>
      <c r="C804" s="43"/>
      <c r="D804" s="43"/>
      <c r="E804" s="43"/>
      <c r="F804" s="43"/>
      <c r="G804" s="203"/>
      <c r="H804" s="203"/>
      <c r="I804" s="43"/>
      <c r="J804" s="43"/>
      <c r="K804" s="43"/>
      <c r="L804" s="43"/>
      <c r="M804" s="44"/>
      <c r="N804" s="43"/>
      <c r="O804" s="43"/>
      <c r="P804" s="43"/>
      <c r="Q804" s="43"/>
      <c r="R804" s="43"/>
      <c r="S804" s="43"/>
      <c r="T804" s="43"/>
      <c r="U804" s="43"/>
      <c r="V804" s="43"/>
      <c r="W804" s="43"/>
      <c r="X804" s="43"/>
      <c r="Y804" s="43"/>
      <c r="Z804" s="43"/>
      <c r="AA804" s="43"/>
      <c r="AB804" s="43"/>
      <c r="AC804" s="43"/>
      <c r="AD804" s="43"/>
      <c r="AE804" s="43"/>
      <c r="AF804" s="43"/>
    </row>
    <row r="805" spans="1:32" ht="15">
      <c r="A805" s="43"/>
      <c r="B805" s="43"/>
      <c r="C805" s="43"/>
      <c r="D805" s="43"/>
      <c r="E805" s="43"/>
      <c r="F805" s="43"/>
      <c r="G805" s="203"/>
      <c r="H805" s="203"/>
      <c r="I805" s="43"/>
      <c r="J805" s="43"/>
      <c r="K805" s="43"/>
      <c r="L805" s="43"/>
      <c r="M805" s="44"/>
      <c r="N805" s="43"/>
      <c r="O805" s="43"/>
      <c r="P805" s="43"/>
      <c r="Q805" s="43"/>
      <c r="R805" s="43"/>
      <c r="S805" s="43"/>
      <c r="T805" s="43"/>
      <c r="U805" s="43"/>
      <c r="V805" s="43"/>
      <c r="W805" s="43"/>
      <c r="X805" s="43"/>
      <c r="Y805" s="43"/>
      <c r="Z805" s="43"/>
      <c r="AA805" s="43"/>
      <c r="AB805" s="43"/>
      <c r="AC805" s="43"/>
      <c r="AD805" s="43"/>
      <c r="AE805" s="43"/>
      <c r="AF805" s="43"/>
    </row>
    <row r="806" spans="1:32" ht="15">
      <c r="A806" s="43"/>
      <c r="B806" s="43"/>
      <c r="C806" s="43"/>
      <c r="D806" s="43"/>
      <c r="E806" s="43"/>
      <c r="F806" s="43"/>
      <c r="G806" s="203"/>
      <c r="H806" s="203"/>
      <c r="I806" s="43"/>
      <c r="J806" s="43"/>
      <c r="K806" s="43"/>
      <c r="L806" s="43"/>
      <c r="M806" s="44"/>
      <c r="N806" s="43"/>
      <c r="O806" s="43"/>
      <c r="P806" s="43"/>
      <c r="Q806" s="43"/>
      <c r="R806" s="43"/>
      <c r="S806" s="43"/>
      <c r="T806" s="43"/>
      <c r="U806" s="43"/>
      <c r="V806" s="43"/>
      <c r="W806" s="43"/>
      <c r="X806" s="43"/>
      <c r="Y806" s="43"/>
      <c r="Z806" s="43"/>
      <c r="AA806" s="43"/>
      <c r="AB806" s="43"/>
      <c r="AC806" s="43"/>
      <c r="AD806" s="43"/>
      <c r="AE806" s="43"/>
      <c r="AF806" s="43"/>
    </row>
    <row r="807" spans="1:32" ht="15">
      <c r="A807" s="43"/>
      <c r="B807" s="43"/>
      <c r="C807" s="43"/>
      <c r="D807" s="43"/>
      <c r="E807" s="43"/>
      <c r="F807" s="43"/>
      <c r="G807" s="203"/>
      <c r="H807" s="203"/>
      <c r="I807" s="43"/>
      <c r="J807" s="43"/>
      <c r="K807" s="43"/>
      <c r="L807" s="43"/>
      <c r="M807" s="44"/>
      <c r="N807" s="43"/>
      <c r="O807" s="43"/>
      <c r="P807" s="43"/>
      <c r="Q807" s="43"/>
      <c r="R807" s="43"/>
      <c r="S807" s="43"/>
      <c r="T807" s="43"/>
      <c r="U807" s="43"/>
      <c r="V807" s="43"/>
      <c r="W807" s="43"/>
      <c r="X807" s="43"/>
      <c r="Y807" s="43"/>
      <c r="Z807" s="43"/>
      <c r="AA807" s="43"/>
      <c r="AB807" s="43"/>
      <c r="AC807" s="43"/>
      <c r="AD807" s="43"/>
      <c r="AE807" s="43"/>
      <c r="AF807" s="43"/>
    </row>
    <row r="808" spans="1:32" ht="15">
      <c r="A808" s="43"/>
      <c r="B808" s="43"/>
      <c r="C808" s="43"/>
      <c r="D808" s="43"/>
      <c r="E808" s="43"/>
      <c r="F808" s="43"/>
      <c r="G808" s="203"/>
      <c r="H808" s="203"/>
      <c r="I808" s="43"/>
      <c r="J808" s="43"/>
      <c r="K808" s="43"/>
      <c r="L808" s="43"/>
      <c r="M808" s="44"/>
      <c r="N808" s="43"/>
      <c r="O808" s="43"/>
      <c r="P808" s="43"/>
      <c r="Q808" s="43"/>
      <c r="R808" s="43"/>
      <c r="S808" s="43"/>
      <c r="T808" s="43"/>
      <c r="U808" s="43"/>
      <c r="V808" s="43"/>
      <c r="W808" s="43"/>
      <c r="X808" s="43"/>
      <c r="Y808" s="43"/>
      <c r="Z808" s="43"/>
      <c r="AA808" s="43"/>
      <c r="AB808" s="43"/>
      <c r="AC808" s="43"/>
      <c r="AD808" s="43"/>
      <c r="AE808" s="43"/>
      <c r="AF808" s="43"/>
    </row>
    <row r="809" spans="1:32" ht="15">
      <c r="A809" s="43"/>
      <c r="B809" s="43"/>
      <c r="C809" s="43"/>
      <c r="D809" s="43"/>
      <c r="E809" s="43"/>
      <c r="F809" s="43"/>
      <c r="G809" s="203"/>
      <c r="H809" s="203"/>
      <c r="I809" s="43"/>
      <c r="J809" s="43"/>
      <c r="K809" s="43"/>
      <c r="L809" s="43"/>
      <c r="M809" s="44"/>
      <c r="N809" s="43"/>
      <c r="O809" s="43"/>
      <c r="P809" s="43"/>
      <c r="Q809" s="43"/>
      <c r="R809" s="43"/>
      <c r="S809" s="43"/>
      <c r="T809" s="43"/>
      <c r="U809" s="43"/>
      <c r="V809" s="43"/>
      <c r="W809" s="43"/>
      <c r="X809" s="43"/>
      <c r="Y809" s="43"/>
      <c r="Z809" s="43"/>
      <c r="AA809" s="43"/>
      <c r="AB809" s="43"/>
      <c r="AC809" s="43"/>
      <c r="AD809" s="43"/>
      <c r="AE809" s="43"/>
      <c r="AF809" s="43"/>
    </row>
    <row r="810" spans="1:32" ht="15">
      <c r="A810" s="43"/>
      <c r="B810" s="43"/>
      <c r="C810" s="43"/>
      <c r="D810" s="43"/>
      <c r="E810" s="43"/>
      <c r="F810" s="43"/>
      <c r="G810" s="203"/>
      <c r="H810" s="203"/>
      <c r="I810" s="43"/>
      <c r="J810" s="43"/>
      <c r="K810" s="43"/>
      <c r="L810" s="43"/>
      <c r="M810" s="44"/>
      <c r="N810" s="43"/>
      <c r="O810" s="43"/>
      <c r="P810" s="43"/>
      <c r="Q810" s="43"/>
      <c r="R810" s="43"/>
      <c r="S810" s="43"/>
      <c r="T810" s="43"/>
      <c r="U810" s="43"/>
      <c r="V810" s="43"/>
      <c r="W810" s="43"/>
      <c r="X810" s="43"/>
      <c r="Y810" s="43"/>
      <c r="Z810" s="43"/>
      <c r="AA810" s="43"/>
      <c r="AB810" s="43"/>
      <c r="AC810" s="43"/>
      <c r="AD810" s="43"/>
      <c r="AE810" s="43"/>
      <c r="AF810" s="43"/>
    </row>
    <row r="811" spans="1:32" ht="15">
      <c r="A811" s="43"/>
      <c r="B811" s="43"/>
      <c r="C811" s="43"/>
      <c r="D811" s="43"/>
      <c r="E811" s="43"/>
      <c r="F811" s="43"/>
      <c r="G811" s="203"/>
      <c r="H811" s="203"/>
      <c r="I811" s="43"/>
      <c r="J811" s="43"/>
      <c r="K811" s="43"/>
      <c r="L811" s="43"/>
      <c r="M811" s="44"/>
      <c r="N811" s="43"/>
      <c r="O811" s="43"/>
      <c r="P811" s="43"/>
      <c r="Q811" s="43"/>
      <c r="R811" s="43"/>
      <c r="S811" s="43"/>
      <c r="T811" s="43"/>
      <c r="U811" s="43"/>
      <c r="V811" s="43"/>
      <c r="W811" s="43"/>
      <c r="X811" s="43"/>
      <c r="Y811" s="43"/>
      <c r="Z811" s="43"/>
      <c r="AA811" s="43"/>
      <c r="AB811" s="43"/>
      <c r="AC811" s="43"/>
      <c r="AD811" s="43"/>
      <c r="AE811" s="43"/>
      <c r="AF811" s="43"/>
    </row>
    <row r="812" spans="1:32" ht="15">
      <c r="A812" s="43"/>
      <c r="B812" s="43"/>
      <c r="C812" s="43"/>
      <c r="D812" s="43"/>
      <c r="E812" s="43"/>
      <c r="F812" s="43"/>
      <c r="G812" s="203"/>
      <c r="H812" s="203"/>
      <c r="I812" s="43"/>
      <c r="J812" s="43"/>
      <c r="K812" s="43"/>
      <c r="L812" s="43"/>
      <c r="M812" s="44"/>
      <c r="N812" s="43"/>
      <c r="O812" s="43"/>
      <c r="P812" s="43"/>
      <c r="Q812" s="43"/>
      <c r="R812" s="43"/>
      <c r="S812" s="43"/>
      <c r="T812" s="43"/>
      <c r="U812" s="43"/>
      <c r="V812" s="43"/>
      <c r="W812" s="43"/>
      <c r="X812" s="43"/>
      <c r="Y812" s="43"/>
      <c r="Z812" s="43"/>
      <c r="AA812" s="43"/>
      <c r="AB812" s="43"/>
      <c r="AC812" s="43"/>
      <c r="AD812" s="43"/>
      <c r="AE812" s="43"/>
      <c r="AF812" s="43"/>
    </row>
    <row r="813" spans="1:32" ht="15">
      <c r="A813" s="43"/>
      <c r="B813" s="43"/>
      <c r="C813" s="43"/>
      <c r="D813" s="43"/>
      <c r="E813" s="43"/>
      <c r="F813" s="43"/>
      <c r="G813" s="203"/>
      <c r="H813" s="203"/>
      <c r="I813" s="43"/>
      <c r="J813" s="43"/>
      <c r="K813" s="43"/>
      <c r="L813" s="43"/>
      <c r="M813" s="44"/>
      <c r="N813" s="43"/>
      <c r="O813" s="43"/>
      <c r="P813" s="43"/>
      <c r="Q813" s="43"/>
      <c r="R813" s="43"/>
      <c r="S813" s="43"/>
      <c r="T813" s="43"/>
      <c r="U813" s="43"/>
      <c r="V813" s="43"/>
      <c r="W813" s="43"/>
      <c r="X813" s="43"/>
      <c r="Y813" s="43"/>
      <c r="Z813" s="43"/>
      <c r="AA813" s="43"/>
      <c r="AB813" s="43"/>
      <c r="AC813" s="43"/>
      <c r="AD813" s="43"/>
      <c r="AE813" s="43"/>
      <c r="AF813" s="43"/>
    </row>
    <row r="814" spans="1:32" ht="15">
      <c r="A814" s="43"/>
      <c r="B814" s="43"/>
      <c r="C814" s="43"/>
      <c r="D814" s="43"/>
      <c r="E814" s="43"/>
      <c r="F814" s="43"/>
      <c r="G814" s="203"/>
      <c r="H814" s="203"/>
      <c r="I814" s="43"/>
      <c r="J814" s="43"/>
      <c r="K814" s="43"/>
      <c r="L814" s="43"/>
      <c r="M814" s="44"/>
      <c r="N814" s="43"/>
      <c r="O814" s="43"/>
      <c r="P814" s="43"/>
      <c r="Q814" s="43"/>
      <c r="R814" s="43"/>
      <c r="S814" s="43"/>
      <c r="T814" s="43"/>
      <c r="U814" s="43"/>
      <c r="V814" s="43"/>
      <c r="W814" s="43"/>
      <c r="X814" s="43"/>
      <c r="Y814" s="43"/>
      <c r="Z814" s="43"/>
      <c r="AA814" s="43"/>
      <c r="AB814" s="43"/>
      <c r="AC814" s="43"/>
      <c r="AD814" s="43"/>
      <c r="AE814" s="43"/>
      <c r="AF814" s="43"/>
    </row>
    <row r="815" spans="1:32" ht="15">
      <c r="A815" s="43"/>
      <c r="B815" s="43"/>
      <c r="C815" s="43"/>
      <c r="D815" s="43"/>
      <c r="E815" s="43"/>
      <c r="F815" s="43"/>
      <c r="G815" s="203"/>
      <c r="H815" s="203"/>
      <c r="I815" s="43"/>
      <c r="J815" s="43"/>
      <c r="K815" s="43"/>
      <c r="L815" s="43"/>
      <c r="M815" s="44"/>
      <c r="N815" s="43"/>
      <c r="O815" s="43"/>
      <c r="P815" s="43"/>
      <c r="Q815" s="43"/>
      <c r="R815" s="43"/>
      <c r="S815" s="43"/>
      <c r="T815" s="43"/>
      <c r="U815" s="43"/>
      <c r="V815" s="43"/>
      <c r="W815" s="43"/>
      <c r="X815" s="43"/>
      <c r="Y815" s="43"/>
      <c r="Z815" s="43"/>
      <c r="AA815" s="43"/>
      <c r="AB815" s="43"/>
      <c r="AC815" s="43"/>
      <c r="AD815" s="43"/>
      <c r="AE815" s="43"/>
      <c r="AF815" s="43"/>
    </row>
    <row r="816" spans="1:32" ht="15">
      <c r="A816" s="43"/>
      <c r="B816" s="43"/>
      <c r="C816" s="43"/>
      <c r="D816" s="43"/>
      <c r="E816" s="43"/>
      <c r="F816" s="43"/>
      <c r="G816" s="203"/>
      <c r="H816" s="203"/>
      <c r="I816" s="43"/>
      <c r="J816" s="43"/>
      <c r="K816" s="43"/>
      <c r="L816" s="43"/>
      <c r="M816" s="44"/>
      <c r="N816" s="43"/>
      <c r="O816" s="43"/>
      <c r="P816" s="43"/>
      <c r="Q816" s="43"/>
      <c r="R816" s="43"/>
      <c r="S816" s="43"/>
      <c r="T816" s="43"/>
      <c r="U816" s="43"/>
      <c r="V816" s="43"/>
      <c r="W816" s="43"/>
      <c r="X816" s="43"/>
      <c r="Y816" s="43"/>
      <c r="Z816" s="43"/>
      <c r="AA816" s="43"/>
      <c r="AB816" s="43"/>
      <c r="AC816" s="43"/>
      <c r="AD816" s="43"/>
      <c r="AE816" s="43"/>
      <c r="AF816" s="43"/>
    </row>
    <row r="817" spans="1:32" ht="15">
      <c r="A817" s="43"/>
      <c r="B817" s="43"/>
      <c r="C817" s="43"/>
      <c r="D817" s="43"/>
      <c r="E817" s="43"/>
      <c r="F817" s="43"/>
      <c r="G817" s="203"/>
      <c r="H817" s="203"/>
      <c r="I817" s="43"/>
      <c r="J817" s="43"/>
      <c r="K817" s="43"/>
      <c r="L817" s="43"/>
      <c r="M817" s="44"/>
      <c r="N817" s="43"/>
      <c r="O817" s="43"/>
      <c r="P817" s="43"/>
      <c r="Q817" s="43"/>
      <c r="R817" s="43"/>
      <c r="S817" s="43"/>
      <c r="T817" s="43"/>
      <c r="U817" s="43"/>
      <c r="V817" s="43"/>
      <c r="W817" s="43"/>
      <c r="X817" s="43"/>
      <c r="Y817" s="43"/>
      <c r="Z817" s="43"/>
      <c r="AA817" s="43"/>
      <c r="AB817" s="43"/>
      <c r="AC817" s="43"/>
      <c r="AD817" s="43"/>
      <c r="AE817" s="43"/>
      <c r="AF817" s="43"/>
    </row>
    <row r="818" spans="1:32" ht="15">
      <c r="A818" s="43"/>
      <c r="B818" s="43"/>
      <c r="C818" s="43"/>
      <c r="D818" s="43"/>
      <c r="E818" s="43"/>
      <c r="F818" s="43"/>
      <c r="G818" s="203"/>
      <c r="H818" s="203"/>
      <c r="I818" s="43"/>
      <c r="J818" s="43"/>
      <c r="K818" s="43"/>
      <c r="L818" s="43"/>
      <c r="M818" s="44"/>
      <c r="N818" s="43"/>
      <c r="O818" s="43"/>
      <c r="P818" s="43"/>
      <c r="Q818" s="43"/>
      <c r="R818" s="43"/>
      <c r="S818" s="43"/>
      <c r="T818" s="43"/>
      <c r="U818" s="43"/>
      <c r="V818" s="43"/>
      <c r="W818" s="43"/>
      <c r="X818" s="43"/>
      <c r="Y818" s="43"/>
      <c r="Z818" s="43"/>
      <c r="AA818" s="43"/>
      <c r="AB818" s="43"/>
      <c r="AC818" s="43"/>
      <c r="AD818" s="43"/>
      <c r="AE818" s="43"/>
      <c r="AF818" s="43"/>
    </row>
    <row r="819" spans="1:32" ht="15">
      <c r="A819" s="43"/>
      <c r="B819" s="43"/>
      <c r="C819" s="43"/>
      <c r="D819" s="43"/>
      <c r="E819" s="43"/>
      <c r="F819" s="43"/>
      <c r="G819" s="203"/>
      <c r="H819" s="203"/>
      <c r="I819" s="43"/>
      <c r="J819" s="43"/>
      <c r="K819" s="43"/>
      <c r="L819" s="43"/>
      <c r="M819" s="44"/>
      <c r="N819" s="43"/>
      <c r="O819" s="43"/>
      <c r="P819" s="43"/>
      <c r="Q819" s="43"/>
      <c r="R819" s="43"/>
      <c r="S819" s="43"/>
      <c r="T819" s="43"/>
      <c r="U819" s="43"/>
      <c r="V819" s="43"/>
      <c r="W819" s="43"/>
      <c r="X819" s="43"/>
      <c r="Y819" s="43"/>
      <c r="Z819" s="43"/>
      <c r="AA819" s="43"/>
      <c r="AB819" s="43"/>
      <c r="AC819" s="43"/>
      <c r="AD819" s="43"/>
      <c r="AE819" s="43"/>
      <c r="AF819" s="43"/>
    </row>
    <row r="820" spans="1:32" ht="15">
      <c r="A820" s="43"/>
      <c r="B820" s="43"/>
      <c r="C820" s="43"/>
      <c r="D820" s="43"/>
      <c r="E820" s="43"/>
      <c r="F820" s="43"/>
      <c r="G820" s="203"/>
      <c r="H820" s="203"/>
      <c r="I820" s="43"/>
      <c r="J820" s="43"/>
      <c r="K820" s="43"/>
      <c r="L820" s="43"/>
      <c r="M820" s="44"/>
      <c r="N820" s="43"/>
      <c r="O820" s="43"/>
      <c r="P820" s="43"/>
      <c r="Q820" s="43"/>
      <c r="R820" s="43"/>
      <c r="S820" s="43"/>
      <c r="T820" s="43"/>
      <c r="U820" s="43"/>
      <c r="V820" s="43"/>
      <c r="W820" s="43"/>
      <c r="X820" s="43"/>
      <c r="Y820" s="43"/>
      <c r="Z820" s="43"/>
      <c r="AA820" s="43"/>
      <c r="AB820" s="43"/>
      <c r="AC820" s="43"/>
      <c r="AD820" s="43"/>
      <c r="AE820" s="43"/>
      <c r="AF820" s="43"/>
    </row>
    <row r="821" spans="1:32" ht="15">
      <c r="A821" s="43"/>
      <c r="B821" s="43"/>
      <c r="C821" s="43"/>
      <c r="D821" s="43"/>
      <c r="E821" s="43"/>
      <c r="F821" s="43"/>
      <c r="G821" s="203"/>
      <c r="H821" s="203"/>
      <c r="I821" s="43"/>
      <c r="J821" s="43"/>
      <c r="K821" s="43"/>
      <c r="L821" s="43"/>
      <c r="M821" s="44"/>
      <c r="N821" s="43"/>
      <c r="O821" s="43"/>
      <c r="P821" s="43"/>
      <c r="Q821" s="43"/>
      <c r="R821" s="43"/>
      <c r="S821" s="43"/>
      <c r="T821" s="43"/>
      <c r="U821" s="43"/>
      <c r="V821" s="43"/>
      <c r="W821" s="43"/>
      <c r="X821" s="43"/>
      <c r="Y821" s="43"/>
      <c r="Z821" s="43"/>
      <c r="AA821" s="43"/>
      <c r="AB821" s="43"/>
      <c r="AC821" s="43"/>
      <c r="AD821" s="43"/>
      <c r="AE821" s="43"/>
      <c r="AF821" s="43"/>
    </row>
    <row r="822" spans="1:32" ht="15">
      <c r="A822" s="43"/>
      <c r="B822" s="43"/>
      <c r="C822" s="43"/>
      <c r="D822" s="43"/>
      <c r="E822" s="43"/>
      <c r="F822" s="43"/>
      <c r="G822" s="203"/>
      <c r="H822" s="203"/>
      <c r="I822" s="43"/>
      <c r="J822" s="43"/>
      <c r="K822" s="43"/>
      <c r="L822" s="43"/>
      <c r="M822" s="44"/>
      <c r="N822" s="43"/>
      <c r="O822" s="43"/>
      <c r="P822" s="43"/>
      <c r="Q822" s="43"/>
      <c r="R822" s="43"/>
      <c r="S822" s="43"/>
      <c r="T822" s="43"/>
      <c r="U822" s="43"/>
      <c r="V822" s="43"/>
      <c r="W822" s="43"/>
      <c r="X822" s="43"/>
      <c r="Y822" s="43"/>
      <c r="Z822" s="43"/>
      <c r="AA822" s="43"/>
      <c r="AB822" s="43"/>
      <c r="AC822" s="43"/>
      <c r="AD822" s="43"/>
      <c r="AE822" s="43"/>
      <c r="AF822" s="43"/>
    </row>
    <row r="823" spans="1:32" ht="15">
      <c r="A823" s="43"/>
      <c r="B823" s="43"/>
      <c r="C823" s="43"/>
      <c r="D823" s="43"/>
      <c r="E823" s="43"/>
      <c r="F823" s="43"/>
      <c r="G823" s="203"/>
      <c r="H823" s="203"/>
      <c r="I823" s="43"/>
      <c r="J823" s="43"/>
      <c r="K823" s="43"/>
      <c r="L823" s="43"/>
      <c r="M823" s="44"/>
      <c r="N823" s="43"/>
      <c r="O823" s="43"/>
      <c r="P823" s="43"/>
      <c r="Q823" s="43"/>
      <c r="R823" s="43"/>
      <c r="S823" s="43"/>
      <c r="T823" s="43"/>
      <c r="U823" s="43"/>
      <c r="V823" s="43"/>
      <c r="W823" s="43"/>
      <c r="X823" s="43"/>
      <c r="Y823" s="43"/>
      <c r="Z823" s="43"/>
      <c r="AA823" s="43"/>
      <c r="AB823" s="43"/>
      <c r="AC823" s="43"/>
      <c r="AD823" s="43"/>
      <c r="AE823" s="43"/>
      <c r="AF823" s="43"/>
    </row>
    <row r="824" spans="1:32" ht="15">
      <c r="A824" s="43"/>
      <c r="B824" s="43"/>
      <c r="C824" s="43"/>
      <c r="D824" s="43"/>
      <c r="E824" s="43"/>
      <c r="F824" s="43"/>
      <c r="G824" s="203"/>
      <c r="H824" s="203"/>
      <c r="I824" s="43"/>
      <c r="J824" s="43"/>
      <c r="K824" s="43"/>
      <c r="L824" s="43"/>
      <c r="M824" s="44"/>
      <c r="N824" s="43"/>
      <c r="O824" s="43"/>
      <c r="P824" s="43"/>
      <c r="Q824" s="43"/>
      <c r="R824" s="43"/>
      <c r="S824" s="43"/>
      <c r="T824" s="43"/>
      <c r="U824" s="43"/>
      <c r="V824" s="43"/>
      <c r="W824" s="43"/>
      <c r="X824" s="43"/>
      <c r="Y824" s="43"/>
      <c r="Z824" s="43"/>
      <c r="AA824" s="43"/>
      <c r="AB824" s="43"/>
      <c r="AC824" s="43"/>
      <c r="AD824" s="43"/>
      <c r="AE824" s="43"/>
      <c r="AF824" s="43"/>
    </row>
    <row r="825" spans="1:32" ht="15">
      <c r="A825" s="43"/>
      <c r="B825" s="43"/>
      <c r="C825" s="43"/>
      <c r="D825" s="43"/>
      <c r="E825" s="43"/>
      <c r="F825" s="43"/>
      <c r="G825" s="203"/>
      <c r="H825" s="203"/>
      <c r="I825" s="43"/>
      <c r="J825" s="43"/>
      <c r="K825" s="43"/>
      <c r="L825" s="43"/>
      <c r="M825" s="44"/>
      <c r="N825" s="43"/>
      <c r="O825" s="43"/>
      <c r="P825" s="43"/>
      <c r="Q825" s="43"/>
      <c r="R825" s="43"/>
      <c r="S825" s="43"/>
      <c r="T825" s="43"/>
      <c r="U825" s="43"/>
      <c r="V825" s="43"/>
      <c r="W825" s="43"/>
      <c r="X825" s="43"/>
      <c r="Y825" s="43"/>
      <c r="Z825" s="43"/>
      <c r="AA825" s="43"/>
      <c r="AB825" s="43"/>
      <c r="AC825" s="43"/>
      <c r="AD825" s="43"/>
      <c r="AE825" s="43"/>
      <c r="AF825" s="43"/>
    </row>
    <row r="826" spans="1:32" ht="15">
      <c r="A826" s="43"/>
      <c r="B826" s="43"/>
      <c r="C826" s="43"/>
      <c r="D826" s="43"/>
      <c r="E826" s="43"/>
      <c r="F826" s="43"/>
      <c r="G826" s="203"/>
      <c r="H826" s="203"/>
      <c r="I826" s="43"/>
      <c r="J826" s="43"/>
      <c r="K826" s="43"/>
      <c r="L826" s="43"/>
      <c r="M826" s="44"/>
      <c r="N826" s="43"/>
      <c r="O826" s="43"/>
      <c r="P826" s="43"/>
      <c r="Q826" s="43"/>
      <c r="R826" s="43"/>
      <c r="S826" s="43"/>
      <c r="T826" s="43"/>
      <c r="U826" s="43"/>
      <c r="V826" s="43"/>
      <c r="W826" s="43"/>
      <c r="X826" s="43"/>
      <c r="Y826" s="43"/>
      <c r="Z826" s="43"/>
      <c r="AA826" s="43"/>
      <c r="AB826" s="43"/>
      <c r="AC826" s="43"/>
      <c r="AD826" s="43"/>
      <c r="AE826" s="43"/>
      <c r="AF826" s="43"/>
    </row>
    <row r="827" spans="1:32" ht="15">
      <c r="A827" s="43"/>
      <c r="B827" s="43"/>
      <c r="C827" s="43"/>
      <c r="D827" s="43"/>
      <c r="E827" s="43"/>
      <c r="F827" s="43"/>
      <c r="G827" s="203"/>
      <c r="H827" s="203"/>
      <c r="I827" s="43"/>
      <c r="J827" s="43"/>
      <c r="K827" s="43"/>
      <c r="L827" s="43"/>
      <c r="M827" s="44"/>
      <c r="N827" s="43"/>
      <c r="O827" s="43"/>
      <c r="P827" s="43"/>
      <c r="Q827" s="43"/>
      <c r="R827" s="43"/>
      <c r="S827" s="43"/>
      <c r="T827" s="43"/>
      <c r="U827" s="43"/>
      <c r="V827" s="43"/>
      <c r="W827" s="43"/>
      <c r="X827" s="43"/>
      <c r="Y827" s="43"/>
      <c r="Z827" s="43"/>
      <c r="AA827" s="43"/>
      <c r="AB827" s="43"/>
      <c r="AC827" s="43"/>
      <c r="AD827" s="43"/>
      <c r="AE827" s="43"/>
      <c r="AF827" s="43"/>
    </row>
    <row r="828" spans="1:32" ht="15">
      <c r="A828" s="43"/>
      <c r="B828" s="43"/>
      <c r="C828" s="43"/>
      <c r="D828" s="43"/>
      <c r="E828" s="43"/>
      <c r="F828" s="43"/>
      <c r="G828" s="203"/>
      <c r="H828" s="203"/>
      <c r="I828" s="43"/>
      <c r="J828" s="43"/>
      <c r="K828" s="43"/>
      <c r="L828" s="43"/>
      <c r="M828" s="44"/>
      <c r="N828" s="43"/>
      <c r="O828" s="43"/>
      <c r="P828" s="43"/>
      <c r="Q828" s="43"/>
      <c r="R828" s="43"/>
      <c r="S828" s="43"/>
      <c r="T828" s="43"/>
      <c r="U828" s="43"/>
      <c r="V828" s="43"/>
      <c r="W828" s="43"/>
      <c r="X828" s="43"/>
      <c r="Y828" s="43"/>
      <c r="Z828" s="43"/>
      <c r="AA828" s="43"/>
      <c r="AB828" s="43"/>
      <c r="AC828" s="43"/>
      <c r="AD828" s="43"/>
      <c r="AE828" s="43"/>
      <c r="AF828" s="43"/>
    </row>
    <row r="829" spans="1:32" ht="15">
      <c r="A829" s="43"/>
      <c r="B829" s="43"/>
      <c r="C829" s="43"/>
      <c r="D829" s="43"/>
      <c r="E829" s="43"/>
      <c r="F829" s="43"/>
      <c r="G829" s="203"/>
      <c r="H829" s="203"/>
      <c r="I829" s="43"/>
      <c r="J829" s="43"/>
      <c r="K829" s="43"/>
      <c r="L829" s="43"/>
      <c r="M829" s="44"/>
      <c r="N829" s="43"/>
      <c r="O829" s="43"/>
      <c r="P829" s="43"/>
      <c r="Q829" s="43"/>
      <c r="R829" s="43"/>
      <c r="S829" s="43"/>
      <c r="T829" s="43"/>
      <c r="U829" s="43"/>
      <c r="V829" s="43"/>
      <c r="W829" s="43"/>
      <c r="X829" s="43"/>
      <c r="Y829" s="43"/>
      <c r="Z829" s="43"/>
      <c r="AA829" s="43"/>
      <c r="AB829" s="43"/>
      <c r="AC829" s="43"/>
      <c r="AD829" s="43"/>
      <c r="AE829" s="43"/>
      <c r="AF829" s="43"/>
    </row>
    <row r="830" spans="1:32" ht="15">
      <c r="A830" s="43"/>
      <c r="B830" s="43"/>
      <c r="C830" s="43"/>
      <c r="D830" s="43"/>
      <c r="E830" s="43"/>
      <c r="F830" s="43"/>
      <c r="G830" s="203"/>
      <c r="H830" s="203"/>
      <c r="I830" s="43"/>
      <c r="J830" s="43"/>
      <c r="K830" s="43"/>
      <c r="L830" s="43"/>
      <c r="M830" s="44"/>
      <c r="N830" s="43"/>
      <c r="O830" s="43"/>
      <c r="P830" s="43"/>
      <c r="Q830" s="43"/>
      <c r="R830" s="43"/>
      <c r="S830" s="43"/>
      <c r="T830" s="43"/>
      <c r="U830" s="43"/>
      <c r="V830" s="43"/>
      <c r="W830" s="43"/>
      <c r="X830" s="43"/>
      <c r="Y830" s="43"/>
      <c r="Z830" s="43"/>
      <c r="AA830" s="43"/>
      <c r="AB830" s="43"/>
      <c r="AC830" s="43"/>
      <c r="AD830" s="43"/>
      <c r="AE830" s="43"/>
      <c r="AF830" s="43"/>
    </row>
    <row r="831" spans="1:32" ht="15">
      <c r="A831" s="43"/>
      <c r="B831" s="43"/>
      <c r="C831" s="43"/>
      <c r="D831" s="43"/>
      <c r="E831" s="43"/>
      <c r="F831" s="43"/>
      <c r="G831" s="203"/>
      <c r="H831" s="203"/>
      <c r="I831" s="43"/>
      <c r="J831" s="43"/>
      <c r="K831" s="43"/>
      <c r="L831" s="43"/>
      <c r="M831" s="44"/>
      <c r="N831" s="43"/>
      <c r="O831" s="43"/>
      <c r="P831" s="43"/>
      <c r="Q831" s="43"/>
      <c r="R831" s="43"/>
      <c r="S831" s="43"/>
      <c r="T831" s="43"/>
      <c r="U831" s="43"/>
      <c r="V831" s="43"/>
      <c r="W831" s="43"/>
      <c r="X831" s="43"/>
      <c r="Y831" s="43"/>
      <c r="Z831" s="43"/>
      <c r="AA831" s="43"/>
      <c r="AB831" s="43"/>
      <c r="AC831" s="43"/>
      <c r="AD831" s="43"/>
      <c r="AE831" s="43"/>
      <c r="AF831" s="43"/>
    </row>
    <row r="832" spans="1:32" ht="15">
      <c r="A832" s="43"/>
      <c r="B832" s="43"/>
      <c r="C832" s="43"/>
      <c r="D832" s="43"/>
      <c r="E832" s="43"/>
      <c r="F832" s="43"/>
      <c r="G832" s="203"/>
      <c r="H832" s="203"/>
      <c r="I832" s="43"/>
      <c r="J832" s="43"/>
      <c r="K832" s="43"/>
      <c r="L832" s="43"/>
      <c r="M832" s="44"/>
      <c r="N832" s="43"/>
      <c r="O832" s="43"/>
      <c r="P832" s="43"/>
      <c r="Q832" s="43"/>
      <c r="R832" s="43"/>
      <c r="S832" s="43"/>
      <c r="T832" s="43"/>
      <c r="U832" s="43"/>
      <c r="V832" s="43"/>
      <c r="W832" s="43"/>
      <c r="X832" s="43"/>
      <c r="Y832" s="43"/>
      <c r="Z832" s="43"/>
      <c r="AA832" s="43"/>
      <c r="AB832" s="43"/>
      <c r="AC832" s="43"/>
      <c r="AD832" s="43"/>
      <c r="AE832" s="43"/>
      <c r="AF832" s="43"/>
    </row>
    <row r="833" spans="1:32" ht="15">
      <c r="A833" s="43"/>
      <c r="B833" s="43"/>
      <c r="C833" s="43"/>
      <c r="D833" s="43"/>
      <c r="E833" s="43"/>
      <c r="F833" s="43"/>
      <c r="G833" s="203"/>
      <c r="H833" s="203"/>
      <c r="I833" s="43"/>
      <c r="J833" s="43"/>
      <c r="K833" s="43"/>
      <c r="L833" s="43"/>
      <c r="M833" s="44"/>
      <c r="N833" s="43"/>
      <c r="O833" s="43"/>
      <c r="P833" s="43"/>
      <c r="Q833" s="43"/>
      <c r="R833" s="43"/>
      <c r="S833" s="43"/>
      <c r="T833" s="43"/>
      <c r="U833" s="43"/>
      <c r="V833" s="43"/>
      <c r="W833" s="43"/>
      <c r="X833" s="43"/>
      <c r="Y833" s="43"/>
      <c r="Z833" s="43"/>
      <c r="AA833" s="43"/>
      <c r="AB833" s="43"/>
      <c r="AC833" s="43"/>
      <c r="AD833" s="43"/>
      <c r="AE833" s="43"/>
      <c r="AF833" s="43"/>
    </row>
    <row r="834" spans="1:32" ht="15">
      <c r="A834" s="43"/>
      <c r="B834" s="43"/>
      <c r="C834" s="43"/>
      <c r="D834" s="43"/>
      <c r="E834" s="43"/>
      <c r="F834" s="43"/>
      <c r="G834" s="203"/>
      <c r="H834" s="203"/>
      <c r="I834" s="43"/>
      <c r="J834" s="43"/>
      <c r="K834" s="43"/>
      <c r="L834" s="43"/>
      <c r="M834" s="44"/>
      <c r="N834" s="43"/>
      <c r="O834" s="43"/>
      <c r="P834" s="43"/>
      <c r="Q834" s="43"/>
      <c r="R834" s="43"/>
      <c r="S834" s="43"/>
      <c r="T834" s="43"/>
      <c r="U834" s="43"/>
      <c r="V834" s="43"/>
      <c r="W834" s="43"/>
      <c r="X834" s="43"/>
      <c r="Y834" s="43"/>
      <c r="Z834" s="43"/>
      <c r="AA834" s="43"/>
      <c r="AB834" s="43"/>
      <c r="AC834" s="43"/>
      <c r="AD834" s="43"/>
      <c r="AE834" s="43"/>
      <c r="AF834" s="43"/>
    </row>
    <row r="835" spans="1:32" ht="15">
      <c r="A835" s="43"/>
      <c r="B835" s="43"/>
      <c r="C835" s="43"/>
      <c r="D835" s="43"/>
      <c r="E835" s="43"/>
      <c r="F835" s="43"/>
      <c r="G835" s="203"/>
      <c r="H835" s="203"/>
      <c r="I835" s="43"/>
      <c r="J835" s="43"/>
      <c r="K835" s="43"/>
      <c r="L835" s="43"/>
      <c r="M835" s="44"/>
      <c r="N835" s="43"/>
      <c r="O835" s="43"/>
      <c r="P835" s="43"/>
      <c r="Q835" s="43"/>
      <c r="R835" s="43"/>
      <c r="S835" s="43"/>
      <c r="T835" s="43"/>
      <c r="U835" s="43"/>
      <c r="V835" s="43"/>
      <c r="W835" s="43"/>
      <c r="X835" s="43"/>
      <c r="Y835" s="43"/>
      <c r="Z835" s="43"/>
      <c r="AA835" s="43"/>
      <c r="AB835" s="43"/>
      <c r="AC835" s="43"/>
      <c r="AD835" s="43"/>
      <c r="AE835" s="43"/>
      <c r="AF835" s="43"/>
    </row>
    <row r="836" spans="1:32" ht="15">
      <c r="A836" s="43"/>
      <c r="B836" s="43"/>
      <c r="C836" s="43"/>
      <c r="D836" s="43"/>
      <c r="E836" s="43"/>
      <c r="F836" s="43"/>
      <c r="G836" s="203"/>
      <c r="H836" s="203"/>
      <c r="I836" s="43"/>
      <c r="J836" s="43"/>
      <c r="K836" s="43"/>
      <c r="L836" s="43"/>
      <c r="M836" s="44"/>
      <c r="N836" s="43"/>
      <c r="O836" s="43"/>
      <c r="P836" s="43"/>
      <c r="Q836" s="43"/>
      <c r="R836" s="43"/>
      <c r="S836" s="43"/>
      <c r="T836" s="43"/>
      <c r="U836" s="43"/>
      <c r="V836" s="43"/>
      <c r="W836" s="43"/>
      <c r="X836" s="43"/>
      <c r="Y836" s="43"/>
      <c r="Z836" s="43"/>
      <c r="AA836" s="43"/>
      <c r="AB836" s="43"/>
      <c r="AC836" s="43"/>
      <c r="AD836" s="43"/>
      <c r="AE836" s="43"/>
      <c r="AF836" s="43"/>
    </row>
    <row r="837" spans="1:32" ht="15">
      <c r="A837" s="43"/>
      <c r="B837" s="43"/>
      <c r="C837" s="43"/>
      <c r="D837" s="43"/>
      <c r="E837" s="43"/>
      <c r="F837" s="43"/>
      <c r="G837" s="203"/>
      <c r="H837" s="203"/>
      <c r="I837" s="43"/>
      <c r="J837" s="43"/>
      <c r="K837" s="43"/>
      <c r="L837" s="43"/>
      <c r="M837" s="44"/>
      <c r="N837" s="43"/>
      <c r="O837" s="43"/>
      <c r="P837" s="43"/>
      <c r="Q837" s="43"/>
      <c r="R837" s="43"/>
      <c r="S837" s="43"/>
      <c r="T837" s="43"/>
      <c r="U837" s="43"/>
      <c r="V837" s="43"/>
      <c r="W837" s="43"/>
      <c r="X837" s="43"/>
      <c r="Y837" s="43"/>
      <c r="Z837" s="43"/>
      <c r="AA837" s="43"/>
      <c r="AB837" s="43"/>
      <c r="AC837" s="43"/>
      <c r="AD837" s="43"/>
      <c r="AE837" s="43"/>
      <c r="AF837" s="43"/>
    </row>
    <row r="838" spans="1:32" ht="15">
      <c r="A838" s="43"/>
      <c r="B838" s="43"/>
      <c r="C838" s="43"/>
      <c r="D838" s="43"/>
      <c r="E838" s="43"/>
      <c r="F838" s="43"/>
      <c r="G838" s="203"/>
      <c r="H838" s="203"/>
      <c r="I838" s="43"/>
      <c r="J838" s="43"/>
      <c r="K838" s="43"/>
      <c r="L838" s="43"/>
      <c r="M838" s="44"/>
      <c r="N838" s="43"/>
      <c r="O838" s="43"/>
      <c r="P838" s="43"/>
      <c r="Q838" s="43"/>
      <c r="R838" s="43"/>
      <c r="S838" s="43"/>
      <c r="T838" s="43"/>
      <c r="U838" s="43"/>
      <c r="V838" s="43"/>
      <c r="W838" s="43"/>
      <c r="X838" s="43"/>
      <c r="Y838" s="43"/>
      <c r="Z838" s="43"/>
      <c r="AA838" s="43"/>
      <c r="AB838" s="43"/>
      <c r="AC838" s="43"/>
      <c r="AD838" s="43"/>
      <c r="AE838" s="43"/>
      <c r="AF838" s="43"/>
    </row>
    <row r="839" spans="1:32" ht="15">
      <c r="A839" s="43"/>
      <c r="B839" s="43"/>
      <c r="C839" s="43"/>
      <c r="D839" s="43"/>
      <c r="E839" s="43"/>
      <c r="F839" s="43"/>
      <c r="G839" s="203"/>
      <c r="H839" s="203"/>
      <c r="I839" s="43"/>
      <c r="J839" s="43"/>
      <c r="K839" s="43"/>
      <c r="L839" s="43"/>
      <c r="M839" s="44"/>
      <c r="N839" s="43"/>
      <c r="O839" s="43"/>
      <c r="P839" s="43"/>
      <c r="Q839" s="43"/>
      <c r="R839" s="43"/>
      <c r="S839" s="43"/>
      <c r="T839" s="43"/>
      <c r="U839" s="43"/>
      <c r="V839" s="43"/>
      <c r="W839" s="43"/>
      <c r="X839" s="43"/>
      <c r="Y839" s="43"/>
      <c r="Z839" s="43"/>
      <c r="AA839" s="43"/>
      <c r="AB839" s="43"/>
      <c r="AC839" s="43"/>
      <c r="AD839" s="43"/>
      <c r="AE839" s="43"/>
      <c r="AF839" s="43"/>
    </row>
    <row r="840" spans="1:32" ht="15">
      <c r="A840" s="43"/>
      <c r="B840" s="43"/>
      <c r="C840" s="43"/>
      <c r="D840" s="43"/>
      <c r="E840" s="43"/>
      <c r="F840" s="43"/>
      <c r="G840" s="203"/>
      <c r="H840" s="203"/>
      <c r="I840" s="43"/>
      <c r="J840" s="43"/>
      <c r="K840" s="43"/>
      <c r="L840" s="43"/>
      <c r="M840" s="44"/>
      <c r="N840" s="43"/>
      <c r="O840" s="43"/>
      <c r="P840" s="43"/>
      <c r="Q840" s="43"/>
      <c r="R840" s="43"/>
      <c r="S840" s="43"/>
      <c r="T840" s="43"/>
      <c r="U840" s="43"/>
      <c r="V840" s="43"/>
      <c r="W840" s="43"/>
      <c r="X840" s="43"/>
      <c r="Y840" s="43"/>
      <c r="Z840" s="43"/>
      <c r="AA840" s="43"/>
      <c r="AB840" s="43"/>
      <c r="AC840" s="43"/>
      <c r="AD840" s="43"/>
      <c r="AE840" s="43"/>
      <c r="AF840" s="43"/>
    </row>
    <row r="841" spans="1:32" ht="15">
      <c r="A841" s="43"/>
      <c r="B841" s="43"/>
      <c r="C841" s="43"/>
      <c r="D841" s="43"/>
      <c r="E841" s="43"/>
      <c r="F841" s="43"/>
      <c r="G841" s="203"/>
      <c r="H841" s="203"/>
      <c r="I841" s="43"/>
      <c r="J841" s="43"/>
      <c r="K841" s="43"/>
      <c r="L841" s="43"/>
      <c r="M841" s="44"/>
      <c r="N841" s="43"/>
      <c r="O841" s="43"/>
      <c r="P841" s="43"/>
      <c r="Q841" s="43"/>
      <c r="R841" s="43"/>
      <c r="S841" s="43"/>
      <c r="T841" s="43"/>
      <c r="U841" s="43"/>
      <c r="V841" s="43"/>
      <c r="W841" s="43"/>
      <c r="X841" s="43"/>
      <c r="Y841" s="43"/>
      <c r="Z841" s="43"/>
      <c r="AA841" s="43"/>
      <c r="AB841" s="43"/>
      <c r="AC841" s="43"/>
      <c r="AD841" s="43"/>
      <c r="AE841" s="43"/>
      <c r="AF841" s="43"/>
    </row>
    <row r="842" spans="1:32" ht="15">
      <c r="A842" s="43"/>
      <c r="B842" s="43"/>
      <c r="C842" s="43"/>
      <c r="D842" s="43"/>
      <c r="E842" s="43"/>
      <c r="F842" s="43"/>
      <c r="G842" s="203"/>
      <c r="H842" s="203"/>
      <c r="I842" s="43"/>
      <c r="J842" s="43"/>
      <c r="K842" s="43"/>
      <c r="L842" s="43"/>
      <c r="M842" s="44"/>
      <c r="N842" s="43"/>
      <c r="O842" s="43"/>
      <c r="P842" s="43"/>
      <c r="Q842" s="43"/>
      <c r="R842" s="43"/>
      <c r="S842" s="43"/>
      <c r="T842" s="43"/>
      <c r="U842" s="43"/>
      <c r="V842" s="43"/>
      <c r="W842" s="43"/>
      <c r="X842" s="43"/>
      <c r="Y842" s="43"/>
      <c r="Z842" s="43"/>
      <c r="AA842" s="43"/>
      <c r="AB842" s="43"/>
      <c r="AC842" s="43"/>
      <c r="AD842" s="43"/>
      <c r="AE842" s="43"/>
      <c r="AF842" s="43"/>
    </row>
    <row r="843" spans="1:32" ht="15">
      <c r="A843" s="43"/>
      <c r="B843" s="43"/>
      <c r="C843" s="43"/>
      <c r="D843" s="43"/>
      <c r="E843" s="43"/>
      <c r="F843" s="43"/>
      <c r="G843" s="203"/>
      <c r="H843" s="203"/>
      <c r="I843" s="43"/>
      <c r="J843" s="43"/>
      <c r="K843" s="43"/>
      <c r="L843" s="43"/>
      <c r="M843" s="44"/>
      <c r="N843" s="43"/>
      <c r="O843" s="43"/>
      <c r="P843" s="43"/>
      <c r="Q843" s="43"/>
      <c r="R843" s="43"/>
      <c r="S843" s="43"/>
      <c r="T843" s="43"/>
      <c r="U843" s="43"/>
      <c r="V843" s="43"/>
      <c r="W843" s="43"/>
      <c r="X843" s="43"/>
      <c r="Y843" s="43"/>
      <c r="Z843" s="43"/>
      <c r="AA843" s="43"/>
      <c r="AB843" s="43"/>
      <c r="AC843" s="43"/>
      <c r="AD843" s="43"/>
      <c r="AE843" s="43"/>
      <c r="AF843" s="43"/>
    </row>
    <row r="844" spans="1:32" ht="15">
      <c r="A844" s="43"/>
      <c r="B844" s="43"/>
      <c r="C844" s="43"/>
      <c r="D844" s="43"/>
      <c r="E844" s="43"/>
      <c r="F844" s="43"/>
      <c r="G844" s="203"/>
      <c r="H844" s="203"/>
      <c r="I844" s="43"/>
      <c r="J844" s="43"/>
      <c r="K844" s="43"/>
      <c r="L844" s="43"/>
      <c r="M844" s="44"/>
      <c r="N844" s="43"/>
      <c r="O844" s="43"/>
      <c r="P844" s="43"/>
      <c r="Q844" s="43"/>
      <c r="R844" s="43"/>
      <c r="S844" s="43"/>
      <c r="T844" s="43"/>
      <c r="U844" s="43"/>
      <c r="V844" s="43"/>
      <c r="W844" s="43"/>
      <c r="X844" s="43"/>
      <c r="Y844" s="43"/>
      <c r="Z844" s="43"/>
      <c r="AA844" s="43"/>
      <c r="AB844" s="43"/>
      <c r="AC844" s="43"/>
      <c r="AD844" s="43"/>
      <c r="AE844" s="43"/>
      <c r="AF844" s="43"/>
    </row>
    <row r="845" spans="1:32" ht="15">
      <c r="A845" s="43"/>
      <c r="B845" s="43"/>
      <c r="C845" s="43"/>
      <c r="D845" s="43"/>
      <c r="E845" s="43"/>
      <c r="F845" s="43"/>
      <c r="G845" s="203"/>
      <c r="H845" s="203"/>
      <c r="I845" s="43"/>
      <c r="J845" s="43"/>
      <c r="K845" s="43"/>
      <c r="L845" s="43"/>
      <c r="M845" s="44"/>
      <c r="N845" s="43"/>
      <c r="O845" s="43"/>
      <c r="P845" s="43"/>
      <c r="Q845" s="43"/>
      <c r="R845" s="43"/>
      <c r="S845" s="43"/>
      <c r="T845" s="43"/>
      <c r="U845" s="43"/>
      <c r="V845" s="43"/>
      <c r="W845" s="43"/>
      <c r="X845" s="43"/>
      <c r="Y845" s="43"/>
      <c r="Z845" s="43"/>
      <c r="AA845" s="43"/>
      <c r="AB845" s="43"/>
      <c r="AC845" s="43"/>
      <c r="AD845" s="43"/>
      <c r="AE845" s="43"/>
      <c r="AF845" s="43"/>
    </row>
    <row r="846" spans="1:32" ht="15">
      <c r="A846" s="43"/>
      <c r="B846" s="43"/>
      <c r="C846" s="43"/>
      <c r="D846" s="43"/>
      <c r="E846" s="43"/>
      <c r="F846" s="43"/>
      <c r="G846" s="203"/>
      <c r="H846" s="203"/>
      <c r="I846" s="43"/>
      <c r="J846" s="43"/>
      <c r="K846" s="43"/>
      <c r="L846" s="43"/>
      <c r="M846" s="44"/>
      <c r="N846" s="43"/>
      <c r="O846" s="43"/>
      <c r="P846" s="43"/>
      <c r="Q846" s="43"/>
      <c r="R846" s="43"/>
      <c r="S846" s="43"/>
      <c r="T846" s="43"/>
      <c r="U846" s="43"/>
      <c r="V846" s="43"/>
      <c r="W846" s="43"/>
      <c r="X846" s="43"/>
      <c r="Y846" s="43"/>
      <c r="Z846" s="43"/>
      <c r="AA846" s="43"/>
      <c r="AB846" s="43"/>
      <c r="AC846" s="43"/>
      <c r="AD846" s="43"/>
      <c r="AE846" s="43"/>
      <c r="AF846" s="43"/>
    </row>
    <row r="847" spans="1:32" ht="15">
      <c r="A847" s="43"/>
      <c r="B847" s="43"/>
      <c r="C847" s="43"/>
      <c r="D847" s="43"/>
      <c r="E847" s="43"/>
      <c r="F847" s="43"/>
      <c r="G847" s="203"/>
      <c r="H847" s="203"/>
      <c r="I847" s="43"/>
      <c r="J847" s="43"/>
      <c r="K847" s="43"/>
      <c r="L847" s="43"/>
      <c r="M847" s="44"/>
      <c r="N847" s="43"/>
      <c r="O847" s="43"/>
      <c r="P847" s="43"/>
      <c r="Q847" s="43"/>
      <c r="R847" s="43"/>
      <c r="S847" s="43"/>
      <c r="T847" s="43"/>
      <c r="U847" s="43"/>
      <c r="V847" s="43"/>
      <c r="W847" s="43"/>
      <c r="X847" s="43"/>
      <c r="Y847" s="43"/>
      <c r="Z847" s="43"/>
      <c r="AA847" s="43"/>
      <c r="AB847" s="43"/>
      <c r="AC847" s="43"/>
      <c r="AD847" s="43"/>
      <c r="AE847" s="43"/>
      <c r="AF847" s="43"/>
    </row>
    <row r="848" spans="1:32" ht="15">
      <c r="A848" s="43"/>
      <c r="B848" s="43"/>
      <c r="C848" s="43"/>
      <c r="D848" s="43"/>
      <c r="E848" s="43"/>
      <c r="F848" s="43"/>
      <c r="G848" s="203"/>
      <c r="H848" s="203"/>
      <c r="I848" s="43"/>
      <c r="J848" s="43"/>
      <c r="K848" s="43"/>
      <c r="L848" s="43"/>
      <c r="M848" s="44"/>
      <c r="N848" s="43"/>
      <c r="O848" s="43"/>
      <c r="P848" s="43"/>
      <c r="Q848" s="43"/>
      <c r="R848" s="43"/>
      <c r="S848" s="43"/>
      <c r="T848" s="43"/>
      <c r="U848" s="43"/>
      <c r="V848" s="43"/>
      <c r="W848" s="43"/>
      <c r="X848" s="43"/>
      <c r="Y848" s="43"/>
      <c r="Z848" s="43"/>
      <c r="AA848" s="43"/>
      <c r="AB848" s="43"/>
      <c r="AC848" s="43"/>
      <c r="AD848" s="43"/>
      <c r="AE848" s="43"/>
      <c r="AF848" s="43"/>
    </row>
    <row r="849" spans="1:32" ht="15">
      <c r="A849" s="43"/>
      <c r="B849" s="43"/>
      <c r="C849" s="43"/>
      <c r="D849" s="43"/>
      <c r="E849" s="43"/>
      <c r="F849" s="43"/>
      <c r="G849" s="203"/>
      <c r="H849" s="203"/>
      <c r="I849" s="43"/>
      <c r="J849" s="43"/>
      <c r="K849" s="43"/>
      <c r="L849" s="43"/>
      <c r="M849" s="44"/>
      <c r="N849" s="43"/>
      <c r="O849" s="43"/>
      <c r="P849" s="43"/>
      <c r="Q849" s="43"/>
      <c r="R849" s="43"/>
      <c r="S849" s="43"/>
      <c r="T849" s="43"/>
      <c r="U849" s="43"/>
      <c r="V849" s="43"/>
      <c r="W849" s="43"/>
      <c r="X849" s="43"/>
      <c r="Y849" s="43"/>
      <c r="Z849" s="43"/>
      <c r="AA849" s="43"/>
      <c r="AB849" s="43"/>
      <c r="AC849" s="43"/>
      <c r="AD849" s="43"/>
      <c r="AE849" s="43"/>
      <c r="AF849" s="43"/>
    </row>
    <row r="850" spans="1:32" ht="15">
      <c r="A850" s="43"/>
      <c r="B850" s="43"/>
      <c r="C850" s="43"/>
      <c r="D850" s="43"/>
      <c r="E850" s="43"/>
      <c r="F850" s="43"/>
      <c r="G850" s="203"/>
      <c r="H850" s="203"/>
      <c r="I850" s="43"/>
      <c r="J850" s="43"/>
      <c r="K850" s="43"/>
      <c r="L850" s="43"/>
      <c r="M850" s="44"/>
      <c r="N850" s="43"/>
      <c r="O850" s="43"/>
      <c r="P850" s="43"/>
      <c r="Q850" s="43"/>
      <c r="R850" s="43"/>
      <c r="S850" s="43"/>
      <c r="T850" s="43"/>
      <c r="U850" s="43"/>
      <c r="V850" s="43"/>
      <c r="W850" s="43"/>
      <c r="X850" s="43"/>
      <c r="Y850" s="43"/>
      <c r="Z850" s="43"/>
      <c r="AA850" s="43"/>
      <c r="AB850" s="43"/>
      <c r="AC850" s="43"/>
      <c r="AD850" s="43"/>
      <c r="AE850" s="43"/>
      <c r="AF850" s="43"/>
    </row>
    <row r="851" spans="1:32" ht="15">
      <c r="A851" s="43"/>
      <c r="B851" s="43"/>
      <c r="C851" s="43"/>
      <c r="D851" s="43"/>
      <c r="E851" s="43"/>
      <c r="F851" s="43"/>
      <c r="G851" s="203"/>
      <c r="H851" s="203"/>
      <c r="I851" s="43"/>
      <c r="J851" s="43"/>
      <c r="K851" s="43"/>
      <c r="L851" s="43"/>
      <c r="M851" s="44"/>
      <c r="N851" s="43"/>
      <c r="O851" s="43"/>
      <c r="P851" s="43"/>
      <c r="Q851" s="43"/>
      <c r="R851" s="43"/>
      <c r="S851" s="43"/>
      <c r="T851" s="43"/>
      <c r="U851" s="43"/>
      <c r="V851" s="43"/>
      <c r="W851" s="43"/>
      <c r="X851" s="43"/>
      <c r="Y851" s="43"/>
      <c r="Z851" s="43"/>
      <c r="AA851" s="43"/>
      <c r="AB851" s="43"/>
      <c r="AC851" s="43"/>
      <c r="AD851" s="43"/>
      <c r="AE851" s="43"/>
      <c r="AF851" s="43"/>
    </row>
    <row r="852" spans="1:32" ht="15">
      <c r="A852" s="43"/>
      <c r="B852" s="43"/>
      <c r="C852" s="43"/>
      <c r="D852" s="43"/>
      <c r="E852" s="43"/>
      <c r="F852" s="43"/>
      <c r="G852" s="203"/>
      <c r="H852" s="203"/>
      <c r="I852" s="43"/>
      <c r="J852" s="43"/>
      <c r="K852" s="43"/>
      <c r="L852" s="43"/>
      <c r="M852" s="44"/>
      <c r="N852" s="43"/>
      <c r="O852" s="43"/>
      <c r="P852" s="43"/>
      <c r="Q852" s="43"/>
      <c r="R852" s="43"/>
      <c r="S852" s="43"/>
      <c r="T852" s="43"/>
      <c r="U852" s="43"/>
      <c r="V852" s="43"/>
      <c r="W852" s="43"/>
      <c r="X852" s="43"/>
      <c r="Y852" s="43"/>
      <c r="Z852" s="43"/>
      <c r="AA852" s="43"/>
      <c r="AB852" s="43"/>
      <c r="AC852" s="43"/>
      <c r="AD852" s="43"/>
      <c r="AE852" s="43"/>
      <c r="AF852" s="43"/>
    </row>
    <row r="853" spans="1:32" ht="15">
      <c r="A853" s="43"/>
      <c r="B853" s="43"/>
      <c r="C853" s="43"/>
      <c r="D853" s="43"/>
      <c r="E853" s="43"/>
      <c r="F853" s="43"/>
      <c r="G853" s="203"/>
      <c r="H853" s="203"/>
      <c r="I853" s="43"/>
      <c r="J853" s="43"/>
      <c r="K853" s="43"/>
      <c r="L853" s="43"/>
      <c r="M853" s="44"/>
      <c r="N853" s="43"/>
      <c r="O853" s="43"/>
      <c r="P853" s="43"/>
      <c r="Q853" s="43"/>
      <c r="R853" s="43"/>
      <c r="S853" s="43"/>
      <c r="T853" s="43"/>
      <c r="U853" s="43"/>
      <c r="V853" s="43"/>
      <c r="W853" s="43"/>
      <c r="X853" s="43"/>
      <c r="Y853" s="43"/>
      <c r="Z853" s="43"/>
      <c r="AA853" s="43"/>
      <c r="AB853" s="43"/>
      <c r="AC853" s="43"/>
      <c r="AD853" s="43"/>
      <c r="AE853" s="43"/>
      <c r="AF853" s="43"/>
    </row>
    <row r="854" spans="1:32" ht="15">
      <c r="A854" s="43"/>
      <c r="B854" s="43"/>
      <c r="C854" s="43"/>
      <c r="D854" s="43"/>
      <c r="E854" s="43"/>
      <c r="F854" s="43"/>
      <c r="G854" s="203"/>
      <c r="H854" s="203"/>
      <c r="I854" s="43"/>
      <c r="J854" s="43"/>
      <c r="K854" s="43"/>
      <c r="L854" s="43"/>
      <c r="M854" s="44"/>
      <c r="N854" s="43"/>
      <c r="O854" s="43"/>
      <c r="P854" s="43"/>
      <c r="Q854" s="43"/>
      <c r="R854" s="43"/>
      <c r="S854" s="43"/>
      <c r="T854" s="43"/>
      <c r="U854" s="43"/>
      <c r="V854" s="43"/>
      <c r="W854" s="43"/>
      <c r="X854" s="43"/>
      <c r="Y854" s="43"/>
      <c r="Z854" s="43"/>
      <c r="AA854" s="43"/>
      <c r="AB854" s="43"/>
      <c r="AC854" s="43"/>
      <c r="AD854" s="43"/>
      <c r="AE854" s="43"/>
      <c r="AF854" s="43"/>
    </row>
    <row r="855" spans="1:32" ht="15">
      <c r="A855" s="43"/>
      <c r="B855" s="43"/>
      <c r="C855" s="43"/>
      <c r="D855" s="43"/>
      <c r="E855" s="43"/>
      <c r="F855" s="43"/>
      <c r="G855" s="203"/>
      <c r="H855" s="203"/>
      <c r="I855" s="43"/>
      <c r="J855" s="43"/>
      <c r="K855" s="43"/>
      <c r="L855" s="43"/>
      <c r="M855" s="44"/>
      <c r="N855" s="43"/>
      <c r="O855" s="43"/>
      <c r="P855" s="43"/>
      <c r="Q855" s="43"/>
      <c r="R855" s="43"/>
      <c r="S855" s="43"/>
      <c r="T855" s="43"/>
      <c r="U855" s="43"/>
      <c r="V855" s="43"/>
      <c r="W855" s="43"/>
      <c r="X855" s="43"/>
      <c r="Y855" s="43"/>
      <c r="Z855" s="43"/>
      <c r="AA855" s="43"/>
      <c r="AB855" s="43"/>
      <c r="AC855" s="43"/>
      <c r="AD855" s="43"/>
      <c r="AE855" s="43"/>
      <c r="AF855" s="43"/>
    </row>
    <row r="856" spans="1:32" ht="15">
      <c r="A856" s="43"/>
      <c r="B856" s="43"/>
      <c r="C856" s="43"/>
      <c r="D856" s="43"/>
      <c r="E856" s="43"/>
      <c r="F856" s="43"/>
      <c r="G856" s="203"/>
      <c r="H856" s="203"/>
      <c r="I856" s="43"/>
      <c r="J856" s="43"/>
      <c r="K856" s="43"/>
      <c r="L856" s="43"/>
      <c r="M856" s="44"/>
      <c r="N856" s="43"/>
      <c r="O856" s="43"/>
      <c r="P856" s="43"/>
      <c r="Q856" s="43"/>
      <c r="R856" s="43"/>
      <c r="S856" s="43"/>
      <c r="T856" s="43"/>
      <c r="U856" s="43"/>
      <c r="V856" s="43"/>
      <c r="W856" s="43"/>
      <c r="X856" s="43"/>
      <c r="Y856" s="43"/>
      <c r="Z856" s="43"/>
      <c r="AA856" s="43"/>
      <c r="AB856" s="43"/>
      <c r="AC856" s="43"/>
      <c r="AD856" s="43"/>
      <c r="AE856" s="43"/>
      <c r="AF856" s="43"/>
    </row>
    <row r="857" spans="1:32" ht="15">
      <c r="A857" s="43"/>
      <c r="B857" s="43"/>
      <c r="C857" s="43"/>
      <c r="D857" s="43"/>
      <c r="E857" s="43"/>
      <c r="F857" s="43"/>
      <c r="G857" s="203"/>
      <c r="H857" s="203"/>
      <c r="I857" s="43"/>
      <c r="J857" s="43"/>
      <c r="K857" s="43"/>
      <c r="L857" s="43"/>
      <c r="M857" s="44"/>
      <c r="N857" s="43"/>
      <c r="O857" s="43"/>
      <c r="P857" s="43"/>
      <c r="Q857" s="43"/>
      <c r="R857" s="43"/>
      <c r="S857" s="43"/>
      <c r="T857" s="43"/>
      <c r="U857" s="43"/>
      <c r="V857" s="43"/>
      <c r="W857" s="43"/>
      <c r="X857" s="43"/>
      <c r="Y857" s="43"/>
      <c r="Z857" s="43"/>
      <c r="AA857" s="43"/>
      <c r="AB857" s="43"/>
      <c r="AC857" s="43"/>
      <c r="AD857" s="43"/>
      <c r="AE857" s="43"/>
      <c r="AF857" s="43"/>
    </row>
    <row r="858" spans="1:32" ht="15">
      <c r="A858" s="43"/>
      <c r="B858" s="43"/>
      <c r="C858" s="43"/>
      <c r="D858" s="43"/>
      <c r="E858" s="43"/>
      <c r="F858" s="43"/>
      <c r="G858" s="203"/>
      <c r="H858" s="203"/>
      <c r="I858" s="43"/>
      <c r="J858" s="43"/>
      <c r="K858" s="43"/>
      <c r="L858" s="43"/>
      <c r="M858" s="44"/>
      <c r="N858" s="43"/>
      <c r="O858" s="43"/>
      <c r="P858" s="43"/>
      <c r="Q858" s="43"/>
      <c r="R858" s="43"/>
      <c r="S858" s="43"/>
      <c r="T858" s="43"/>
      <c r="U858" s="43"/>
      <c r="V858" s="43"/>
      <c r="W858" s="43"/>
      <c r="X858" s="43"/>
      <c r="Y858" s="43"/>
      <c r="Z858" s="43"/>
      <c r="AA858" s="43"/>
      <c r="AB858" s="43"/>
      <c r="AC858" s="43"/>
      <c r="AD858" s="43"/>
      <c r="AE858" s="43"/>
      <c r="AF858" s="43"/>
    </row>
    <row r="859" spans="1:32" ht="15">
      <c r="A859" s="43"/>
      <c r="B859" s="43"/>
      <c r="C859" s="43"/>
      <c r="D859" s="43"/>
      <c r="E859" s="43"/>
      <c r="F859" s="43"/>
      <c r="G859" s="203"/>
      <c r="H859" s="203"/>
      <c r="I859" s="43"/>
      <c r="J859" s="43"/>
      <c r="K859" s="43"/>
      <c r="L859" s="43"/>
      <c r="M859" s="44"/>
      <c r="N859" s="43"/>
      <c r="O859" s="43"/>
      <c r="P859" s="43"/>
      <c r="Q859" s="43"/>
      <c r="R859" s="43"/>
      <c r="S859" s="43"/>
      <c r="T859" s="43"/>
      <c r="U859" s="43"/>
      <c r="V859" s="43"/>
      <c r="W859" s="43"/>
      <c r="X859" s="43"/>
      <c r="Y859" s="43"/>
      <c r="Z859" s="43"/>
      <c r="AA859" s="43"/>
      <c r="AB859" s="43"/>
      <c r="AC859" s="43"/>
      <c r="AD859" s="43"/>
      <c r="AE859" s="43"/>
      <c r="AF859" s="43"/>
    </row>
    <row r="860" spans="1:32" ht="15">
      <c r="A860" s="43"/>
      <c r="B860" s="43"/>
      <c r="C860" s="43"/>
      <c r="D860" s="43"/>
      <c r="E860" s="43"/>
      <c r="F860" s="43"/>
      <c r="G860" s="203"/>
      <c r="H860" s="203"/>
      <c r="I860" s="43"/>
      <c r="J860" s="43"/>
      <c r="K860" s="43"/>
      <c r="L860" s="43"/>
      <c r="M860" s="44"/>
      <c r="N860" s="43"/>
      <c r="O860" s="43"/>
      <c r="P860" s="43"/>
      <c r="Q860" s="43"/>
      <c r="R860" s="43"/>
      <c r="S860" s="43"/>
      <c r="T860" s="43"/>
      <c r="U860" s="43"/>
      <c r="V860" s="43"/>
      <c r="W860" s="43"/>
      <c r="X860" s="43"/>
      <c r="Y860" s="43"/>
      <c r="Z860" s="43"/>
      <c r="AA860" s="43"/>
      <c r="AB860" s="43"/>
      <c r="AC860" s="43"/>
      <c r="AD860" s="43"/>
      <c r="AE860" s="43"/>
      <c r="AF860" s="43"/>
    </row>
    <row r="861" spans="1:32" ht="15">
      <c r="A861" s="43"/>
      <c r="B861" s="43"/>
      <c r="C861" s="43"/>
      <c r="D861" s="43"/>
      <c r="E861" s="43"/>
      <c r="F861" s="43"/>
      <c r="G861" s="203"/>
      <c r="H861" s="203"/>
      <c r="I861" s="43"/>
      <c r="J861" s="43"/>
      <c r="K861" s="43"/>
      <c r="L861" s="43"/>
      <c r="M861" s="44"/>
      <c r="N861" s="43"/>
      <c r="O861" s="43"/>
      <c r="P861" s="43"/>
      <c r="Q861" s="43"/>
      <c r="R861" s="43"/>
      <c r="S861" s="43"/>
      <c r="T861" s="43"/>
      <c r="U861" s="43"/>
      <c r="V861" s="43"/>
      <c r="W861" s="43"/>
      <c r="X861" s="43"/>
      <c r="Y861" s="43"/>
      <c r="Z861" s="43"/>
      <c r="AA861" s="43"/>
      <c r="AB861" s="43"/>
      <c r="AC861" s="43"/>
      <c r="AD861" s="43"/>
      <c r="AE861" s="43"/>
      <c r="AF861" s="43"/>
    </row>
    <row r="862" spans="1:32" ht="15">
      <c r="A862" s="43"/>
      <c r="B862" s="43"/>
      <c r="C862" s="43"/>
      <c r="D862" s="43"/>
      <c r="E862" s="43"/>
      <c r="F862" s="43"/>
      <c r="G862" s="203"/>
      <c r="H862" s="203"/>
      <c r="I862" s="43"/>
      <c r="J862" s="43"/>
      <c r="K862" s="43"/>
      <c r="L862" s="43"/>
      <c r="M862" s="44"/>
      <c r="N862" s="43"/>
      <c r="O862" s="43"/>
      <c r="P862" s="43"/>
      <c r="Q862" s="43"/>
      <c r="R862" s="43"/>
      <c r="S862" s="43"/>
      <c r="T862" s="43"/>
      <c r="U862" s="43"/>
      <c r="V862" s="43"/>
      <c r="W862" s="43"/>
      <c r="X862" s="43"/>
      <c r="Y862" s="43"/>
      <c r="Z862" s="43"/>
      <c r="AA862" s="43"/>
      <c r="AB862" s="43"/>
      <c r="AC862" s="43"/>
      <c r="AD862" s="43"/>
      <c r="AE862" s="43"/>
      <c r="AF862" s="43"/>
    </row>
    <row r="863" spans="1:32" ht="15">
      <c r="A863" s="43"/>
      <c r="B863" s="43"/>
      <c r="C863" s="43"/>
      <c r="D863" s="43"/>
      <c r="E863" s="43"/>
      <c r="F863" s="43"/>
      <c r="G863" s="203"/>
      <c r="H863" s="203"/>
      <c r="I863" s="43"/>
      <c r="J863" s="43"/>
      <c r="K863" s="43"/>
      <c r="L863" s="43"/>
      <c r="M863" s="44"/>
      <c r="N863" s="43"/>
      <c r="O863" s="43"/>
      <c r="P863" s="43"/>
      <c r="Q863" s="43"/>
      <c r="R863" s="43"/>
      <c r="S863" s="43"/>
      <c r="T863" s="43"/>
      <c r="U863" s="43"/>
      <c r="V863" s="43"/>
      <c r="W863" s="43"/>
      <c r="X863" s="43"/>
      <c r="Y863" s="43"/>
      <c r="Z863" s="43"/>
      <c r="AA863" s="43"/>
      <c r="AB863" s="43"/>
      <c r="AC863" s="43"/>
      <c r="AD863" s="43"/>
      <c r="AE863" s="43"/>
      <c r="AF863" s="43"/>
    </row>
    <row r="864" spans="1:32" ht="15">
      <c r="A864" s="43"/>
      <c r="B864" s="43"/>
      <c r="C864" s="43"/>
      <c r="D864" s="43"/>
      <c r="E864" s="43"/>
      <c r="F864" s="43"/>
      <c r="G864" s="203"/>
      <c r="H864" s="203"/>
      <c r="I864" s="43"/>
      <c r="J864" s="43"/>
      <c r="K864" s="43"/>
      <c r="L864" s="43"/>
      <c r="M864" s="44"/>
      <c r="N864" s="43"/>
      <c r="O864" s="43"/>
      <c r="P864" s="43"/>
      <c r="Q864" s="43"/>
      <c r="R864" s="43"/>
      <c r="S864" s="43"/>
      <c r="T864" s="43"/>
      <c r="U864" s="43"/>
      <c r="V864" s="43"/>
      <c r="W864" s="43"/>
      <c r="X864" s="43"/>
      <c r="Y864" s="43"/>
      <c r="Z864" s="43"/>
      <c r="AA864" s="43"/>
      <c r="AB864" s="43"/>
      <c r="AC864" s="43"/>
      <c r="AD864" s="43"/>
      <c r="AE864" s="43"/>
      <c r="AF864" s="43"/>
    </row>
    <row r="865" spans="1:32" ht="15">
      <c r="A865" s="43"/>
      <c r="B865" s="43"/>
      <c r="C865" s="43"/>
      <c r="D865" s="43"/>
      <c r="E865" s="43"/>
      <c r="F865" s="43"/>
      <c r="G865" s="203"/>
      <c r="H865" s="203"/>
      <c r="I865" s="43"/>
      <c r="J865" s="43"/>
      <c r="K865" s="43"/>
      <c r="L865" s="43"/>
      <c r="M865" s="44"/>
      <c r="N865" s="43"/>
      <c r="O865" s="43"/>
      <c r="P865" s="43"/>
      <c r="Q865" s="43"/>
      <c r="R865" s="43"/>
      <c r="S865" s="43"/>
      <c r="T865" s="43"/>
      <c r="U865" s="43"/>
      <c r="V865" s="43"/>
      <c r="W865" s="43"/>
      <c r="X865" s="43"/>
      <c r="Y865" s="43"/>
      <c r="Z865" s="43"/>
      <c r="AA865" s="43"/>
      <c r="AB865" s="43"/>
      <c r="AC865" s="43"/>
      <c r="AD865" s="43"/>
      <c r="AE865" s="43"/>
      <c r="AF865" s="43"/>
    </row>
    <row r="866" spans="1:32" ht="15">
      <c r="A866" s="43"/>
      <c r="B866" s="43"/>
      <c r="C866" s="43"/>
      <c r="D866" s="43"/>
      <c r="E866" s="43"/>
      <c r="F866" s="43"/>
      <c r="G866" s="203"/>
      <c r="H866" s="203"/>
      <c r="I866" s="43"/>
      <c r="J866" s="43"/>
      <c r="K866" s="43"/>
      <c r="L866" s="43"/>
      <c r="M866" s="44"/>
      <c r="N866" s="43"/>
      <c r="O866" s="43"/>
      <c r="P866" s="43"/>
      <c r="Q866" s="43"/>
      <c r="R866" s="43"/>
      <c r="S866" s="43"/>
      <c r="T866" s="43"/>
      <c r="U866" s="43"/>
      <c r="V866" s="43"/>
      <c r="W866" s="43"/>
      <c r="X866" s="43"/>
      <c r="Y866" s="43"/>
      <c r="Z866" s="43"/>
      <c r="AA866" s="43"/>
      <c r="AB866" s="43"/>
      <c r="AC866" s="43"/>
      <c r="AD866" s="43"/>
      <c r="AE866" s="43"/>
      <c r="AF866" s="43"/>
    </row>
    <row r="867" spans="1:32" ht="15">
      <c r="A867" s="43"/>
      <c r="B867" s="43"/>
      <c r="C867" s="43"/>
      <c r="D867" s="43"/>
      <c r="E867" s="43"/>
      <c r="F867" s="43"/>
      <c r="G867" s="203"/>
      <c r="H867" s="203"/>
      <c r="I867" s="43"/>
      <c r="J867" s="43"/>
      <c r="K867" s="43"/>
      <c r="L867" s="43"/>
      <c r="M867" s="44"/>
      <c r="N867" s="43"/>
      <c r="O867" s="43"/>
      <c r="P867" s="43"/>
      <c r="Q867" s="43"/>
      <c r="R867" s="43"/>
      <c r="S867" s="43"/>
      <c r="T867" s="43"/>
      <c r="U867" s="43"/>
      <c r="V867" s="43"/>
      <c r="W867" s="43"/>
      <c r="X867" s="43"/>
      <c r="Y867" s="43"/>
      <c r="Z867" s="43"/>
      <c r="AA867" s="43"/>
      <c r="AB867" s="43"/>
      <c r="AC867" s="43"/>
      <c r="AD867" s="43"/>
      <c r="AE867" s="43"/>
      <c r="AF867" s="43"/>
    </row>
    <row r="868" spans="1:32" ht="15">
      <c r="A868" s="43"/>
      <c r="B868" s="43"/>
      <c r="C868" s="43"/>
      <c r="D868" s="43"/>
      <c r="E868" s="43"/>
      <c r="F868" s="43"/>
      <c r="G868" s="203"/>
      <c r="H868" s="203"/>
      <c r="I868" s="43"/>
      <c r="J868" s="43"/>
      <c r="K868" s="43"/>
      <c r="L868" s="43"/>
      <c r="M868" s="44"/>
      <c r="N868" s="43"/>
      <c r="O868" s="43"/>
      <c r="P868" s="43"/>
      <c r="Q868" s="43"/>
      <c r="R868" s="43"/>
      <c r="S868" s="43"/>
      <c r="T868" s="43"/>
      <c r="U868" s="43"/>
      <c r="V868" s="43"/>
      <c r="W868" s="43"/>
      <c r="X868" s="43"/>
      <c r="Y868" s="43"/>
      <c r="Z868" s="43"/>
      <c r="AA868" s="43"/>
      <c r="AB868" s="43"/>
      <c r="AC868" s="43"/>
      <c r="AD868" s="43"/>
      <c r="AE868" s="43"/>
      <c r="AF868" s="43"/>
    </row>
    <row r="869" spans="1:32" ht="15">
      <c r="A869" s="43"/>
      <c r="B869" s="43"/>
      <c r="C869" s="43"/>
      <c r="D869" s="43"/>
      <c r="E869" s="43"/>
      <c r="F869" s="43"/>
      <c r="G869" s="203"/>
      <c r="H869" s="203"/>
      <c r="I869" s="43"/>
      <c r="J869" s="43"/>
      <c r="K869" s="43"/>
      <c r="L869" s="43"/>
      <c r="M869" s="44"/>
      <c r="N869" s="43"/>
      <c r="O869" s="43"/>
      <c r="P869" s="43"/>
      <c r="Q869" s="43"/>
      <c r="R869" s="43"/>
      <c r="S869" s="43"/>
      <c r="T869" s="43"/>
      <c r="U869" s="43"/>
      <c r="V869" s="43"/>
      <c r="W869" s="43"/>
      <c r="X869" s="43"/>
      <c r="Y869" s="43"/>
      <c r="Z869" s="43"/>
      <c r="AA869" s="43"/>
      <c r="AB869" s="43"/>
      <c r="AC869" s="43"/>
      <c r="AD869" s="43"/>
      <c r="AE869" s="43"/>
      <c r="AF869" s="43"/>
    </row>
    <row r="870" spans="1:32" ht="15">
      <c r="A870" s="43"/>
      <c r="B870" s="43"/>
      <c r="C870" s="43"/>
      <c r="D870" s="43"/>
      <c r="E870" s="43"/>
      <c r="F870" s="43"/>
      <c r="G870" s="203"/>
      <c r="H870" s="203"/>
      <c r="I870" s="43"/>
      <c r="J870" s="43"/>
      <c r="K870" s="43"/>
      <c r="L870" s="43"/>
      <c r="M870" s="44"/>
      <c r="N870" s="43"/>
      <c r="O870" s="43"/>
      <c r="P870" s="43"/>
      <c r="Q870" s="43"/>
      <c r="R870" s="43"/>
      <c r="S870" s="43"/>
      <c r="T870" s="43"/>
      <c r="U870" s="43"/>
      <c r="V870" s="43"/>
      <c r="W870" s="43"/>
      <c r="X870" s="43"/>
      <c r="Y870" s="43"/>
      <c r="Z870" s="43"/>
      <c r="AA870" s="43"/>
      <c r="AB870" s="43"/>
      <c r="AC870" s="43"/>
      <c r="AD870" s="43"/>
      <c r="AE870" s="43"/>
      <c r="AF870" s="43"/>
    </row>
    <row r="871" spans="1:32" ht="15">
      <c r="A871" s="43"/>
      <c r="B871" s="43"/>
      <c r="C871" s="43"/>
      <c r="D871" s="43"/>
      <c r="E871" s="43"/>
      <c r="F871" s="43"/>
      <c r="G871" s="203"/>
      <c r="H871" s="203"/>
      <c r="I871" s="43"/>
      <c r="J871" s="43"/>
      <c r="K871" s="43"/>
      <c r="L871" s="43"/>
      <c r="M871" s="44"/>
      <c r="N871" s="43"/>
      <c r="O871" s="43"/>
      <c r="P871" s="43"/>
      <c r="Q871" s="43"/>
      <c r="R871" s="43"/>
      <c r="S871" s="43"/>
      <c r="T871" s="43"/>
      <c r="U871" s="43"/>
      <c r="V871" s="43"/>
      <c r="W871" s="43"/>
      <c r="X871" s="43"/>
      <c r="Y871" s="43"/>
      <c r="Z871" s="43"/>
      <c r="AA871" s="43"/>
      <c r="AB871" s="43"/>
      <c r="AC871" s="43"/>
      <c r="AD871" s="43"/>
      <c r="AE871" s="43"/>
      <c r="AF871" s="43"/>
    </row>
    <row r="872" spans="1:32" ht="15">
      <c r="A872" s="43"/>
      <c r="B872" s="43"/>
      <c r="C872" s="43"/>
      <c r="D872" s="43"/>
      <c r="E872" s="43"/>
      <c r="F872" s="43"/>
      <c r="G872" s="203"/>
      <c r="H872" s="203"/>
      <c r="I872" s="43"/>
      <c r="J872" s="43"/>
      <c r="K872" s="43"/>
      <c r="L872" s="43"/>
      <c r="M872" s="44"/>
      <c r="N872" s="43"/>
      <c r="O872" s="43"/>
      <c r="P872" s="43"/>
      <c r="Q872" s="43"/>
      <c r="R872" s="43"/>
      <c r="S872" s="43"/>
      <c r="T872" s="43"/>
      <c r="U872" s="43"/>
      <c r="V872" s="43"/>
      <c r="W872" s="43"/>
      <c r="X872" s="43"/>
      <c r="Y872" s="43"/>
      <c r="Z872" s="43"/>
      <c r="AA872" s="43"/>
      <c r="AB872" s="43"/>
      <c r="AC872" s="43"/>
      <c r="AD872" s="43"/>
      <c r="AE872" s="43"/>
      <c r="AF872" s="43"/>
    </row>
    <row r="873" spans="1:32" ht="15">
      <c r="A873" s="43"/>
      <c r="B873" s="43"/>
      <c r="C873" s="43"/>
      <c r="D873" s="43"/>
      <c r="E873" s="43"/>
      <c r="F873" s="43"/>
      <c r="G873" s="203"/>
      <c r="H873" s="203"/>
      <c r="I873" s="43"/>
      <c r="J873" s="43"/>
      <c r="K873" s="43"/>
      <c r="L873" s="43"/>
      <c r="M873" s="44"/>
      <c r="N873" s="43"/>
      <c r="O873" s="43"/>
      <c r="P873" s="43"/>
      <c r="Q873" s="43"/>
      <c r="R873" s="43"/>
      <c r="S873" s="43"/>
      <c r="T873" s="43"/>
      <c r="U873" s="43"/>
      <c r="V873" s="43"/>
      <c r="W873" s="43"/>
      <c r="X873" s="43"/>
      <c r="Y873" s="43"/>
      <c r="Z873" s="43"/>
      <c r="AA873" s="43"/>
      <c r="AB873" s="43"/>
      <c r="AC873" s="43"/>
      <c r="AD873" s="43"/>
      <c r="AE873" s="43"/>
      <c r="AF873" s="43"/>
    </row>
    <row r="874" spans="1:32" ht="15">
      <c r="A874" s="43"/>
      <c r="B874" s="43"/>
      <c r="C874" s="43"/>
      <c r="D874" s="43"/>
      <c r="E874" s="43"/>
      <c r="F874" s="43"/>
      <c r="G874" s="203"/>
      <c r="H874" s="203"/>
      <c r="I874" s="43"/>
      <c r="J874" s="43"/>
      <c r="K874" s="43"/>
      <c r="L874" s="43"/>
      <c r="M874" s="44"/>
      <c r="N874" s="43"/>
      <c r="O874" s="43"/>
      <c r="P874" s="43"/>
      <c r="Q874" s="43"/>
      <c r="R874" s="43"/>
      <c r="S874" s="43"/>
      <c r="T874" s="43"/>
      <c r="U874" s="43"/>
      <c r="V874" s="43"/>
      <c r="W874" s="43"/>
      <c r="X874" s="43"/>
      <c r="Y874" s="43"/>
      <c r="Z874" s="43"/>
      <c r="AA874" s="43"/>
      <c r="AB874" s="43"/>
      <c r="AC874" s="43"/>
      <c r="AD874" s="43"/>
      <c r="AE874" s="43"/>
      <c r="AF874" s="43"/>
    </row>
    <row r="875" spans="1:32" ht="15">
      <c r="A875" s="43"/>
      <c r="B875" s="43"/>
      <c r="C875" s="43"/>
      <c r="D875" s="43"/>
      <c r="E875" s="43"/>
      <c r="F875" s="43"/>
      <c r="G875" s="203"/>
      <c r="H875" s="203"/>
      <c r="I875" s="43"/>
      <c r="J875" s="43"/>
      <c r="K875" s="43"/>
      <c r="L875" s="43"/>
      <c r="M875" s="44"/>
      <c r="N875" s="43"/>
      <c r="O875" s="43"/>
      <c r="P875" s="43"/>
      <c r="Q875" s="43"/>
      <c r="R875" s="43"/>
      <c r="S875" s="43"/>
      <c r="T875" s="43"/>
      <c r="U875" s="43"/>
      <c r="V875" s="43"/>
      <c r="W875" s="43"/>
      <c r="X875" s="43"/>
      <c r="Y875" s="43"/>
      <c r="Z875" s="43"/>
      <c r="AA875" s="43"/>
      <c r="AB875" s="43"/>
      <c r="AC875" s="43"/>
      <c r="AD875" s="43"/>
      <c r="AE875" s="43"/>
      <c r="AF875" s="43"/>
    </row>
    <row r="876" spans="1:32" ht="15">
      <c r="A876" s="43"/>
      <c r="B876" s="43"/>
      <c r="C876" s="43"/>
      <c r="D876" s="43"/>
      <c r="E876" s="43"/>
      <c r="F876" s="43"/>
      <c r="G876" s="203"/>
      <c r="H876" s="203"/>
      <c r="I876" s="43"/>
      <c r="J876" s="43"/>
      <c r="K876" s="43"/>
      <c r="L876" s="43"/>
      <c r="M876" s="44"/>
      <c r="N876" s="43"/>
      <c r="O876" s="43"/>
      <c r="P876" s="43"/>
      <c r="Q876" s="43"/>
      <c r="R876" s="43"/>
      <c r="S876" s="43"/>
      <c r="T876" s="43"/>
      <c r="U876" s="43"/>
      <c r="V876" s="43"/>
      <c r="W876" s="43"/>
      <c r="X876" s="43"/>
      <c r="Y876" s="43"/>
      <c r="Z876" s="43"/>
      <c r="AA876" s="43"/>
      <c r="AB876" s="43"/>
      <c r="AC876" s="43"/>
      <c r="AD876" s="43"/>
      <c r="AE876" s="43"/>
      <c r="AF876" s="43"/>
    </row>
    <row r="877" spans="1:32" ht="15">
      <c r="A877" s="43"/>
      <c r="B877" s="43"/>
      <c r="C877" s="43"/>
      <c r="D877" s="43"/>
      <c r="E877" s="43"/>
      <c r="F877" s="43"/>
      <c r="G877" s="203"/>
      <c r="H877" s="203"/>
      <c r="I877" s="43"/>
      <c r="J877" s="43"/>
      <c r="K877" s="43"/>
      <c r="L877" s="43"/>
      <c r="M877" s="44"/>
      <c r="N877" s="43"/>
      <c r="O877" s="43"/>
      <c r="P877" s="43"/>
      <c r="Q877" s="43"/>
      <c r="R877" s="43"/>
      <c r="S877" s="43"/>
      <c r="T877" s="43"/>
      <c r="U877" s="43"/>
      <c r="V877" s="43"/>
      <c r="W877" s="43"/>
      <c r="X877" s="43"/>
      <c r="Y877" s="43"/>
      <c r="Z877" s="43"/>
      <c r="AA877" s="43"/>
      <c r="AB877" s="43"/>
      <c r="AC877" s="43"/>
      <c r="AD877" s="43"/>
      <c r="AE877" s="43"/>
      <c r="AF877" s="43"/>
    </row>
    <row r="878" spans="1:32" ht="15">
      <c r="A878" s="43"/>
      <c r="B878" s="43"/>
      <c r="C878" s="43"/>
      <c r="D878" s="43"/>
      <c r="E878" s="43"/>
      <c r="F878" s="43"/>
      <c r="G878" s="203"/>
      <c r="H878" s="203"/>
      <c r="I878" s="43"/>
      <c r="J878" s="43"/>
      <c r="K878" s="43"/>
      <c r="L878" s="43"/>
      <c r="M878" s="44"/>
      <c r="N878" s="43"/>
      <c r="O878" s="43"/>
      <c r="P878" s="43"/>
      <c r="Q878" s="43"/>
      <c r="R878" s="43"/>
      <c r="S878" s="43"/>
      <c r="T878" s="43"/>
      <c r="U878" s="43"/>
      <c r="V878" s="43"/>
      <c r="W878" s="43"/>
      <c r="X878" s="43"/>
      <c r="Y878" s="43"/>
      <c r="Z878" s="43"/>
      <c r="AA878" s="43"/>
      <c r="AB878" s="43"/>
      <c r="AC878" s="43"/>
      <c r="AD878" s="43"/>
      <c r="AE878" s="43"/>
      <c r="AF878" s="43"/>
    </row>
    <row r="879" spans="1:32" ht="15">
      <c r="A879" s="43"/>
      <c r="B879" s="43"/>
      <c r="C879" s="43"/>
      <c r="D879" s="43"/>
      <c r="E879" s="43"/>
      <c r="F879" s="43"/>
      <c r="G879" s="203"/>
      <c r="H879" s="203"/>
      <c r="I879" s="43"/>
      <c r="J879" s="43"/>
      <c r="K879" s="43"/>
      <c r="L879" s="43"/>
      <c r="M879" s="44"/>
      <c r="N879" s="43"/>
      <c r="O879" s="43"/>
      <c r="P879" s="43"/>
      <c r="Q879" s="43"/>
      <c r="R879" s="43"/>
      <c r="S879" s="43"/>
      <c r="T879" s="43"/>
      <c r="U879" s="43"/>
      <c r="V879" s="43"/>
      <c r="W879" s="43"/>
      <c r="X879" s="43"/>
      <c r="Y879" s="43"/>
      <c r="Z879" s="43"/>
      <c r="AA879" s="43"/>
      <c r="AB879" s="43"/>
      <c r="AC879" s="43"/>
      <c r="AD879" s="43"/>
      <c r="AE879" s="43"/>
      <c r="AF879" s="43"/>
    </row>
    <row r="880" spans="1:32" ht="15">
      <c r="A880" s="43"/>
      <c r="B880" s="43"/>
      <c r="C880" s="43"/>
      <c r="D880" s="43"/>
      <c r="E880" s="43"/>
      <c r="F880" s="43"/>
      <c r="G880" s="203"/>
      <c r="H880" s="203"/>
      <c r="I880" s="43"/>
      <c r="J880" s="43"/>
      <c r="K880" s="43"/>
      <c r="L880" s="43"/>
      <c r="M880" s="44"/>
      <c r="N880" s="43"/>
      <c r="O880" s="43"/>
      <c r="P880" s="43"/>
      <c r="Q880" s="43"/>
      <c r="R880" s="43"/>
      <c r="S880" s="43"/>
      <c r="T880" s="43"/>
      <c r="U880" s="43"/>
      <c r="V880" s="43"/>
      <c r="W880" s="43"/>
      <c r="X880" s="43"/>
      <c r="Y880" s="43"/>
      <c r="Z880" s="43"/>
      <c r="AA880" s="43"/>
      <c r="AB880" s="43"/>
      <c r="AC880" s="43"/>
      <c r="AD880" s="43"/>
      <c r="AE880" s="43"/>
      <c r="AF880" s="43"/>
    </row>
    <row r="881" spans="1:32" ht="15">
      <c r="A881" s="43"/>
      <c r="B881" s="43"/>
      <c r="C881" s="43"/>
      <c r="D881" s="43"/>
      <c r="E881" s="43"/>
      <c r="F881" s="43"/>
      <c r="G881" s="203"/>
      <c r="H881" s="203"/>
      <c r="I881" s="43"/>
      <c r="J881" s="43"/>
      <c r="K881" s="43"/>
      <c r="L881" s="43"/>
      <c r="M881" s="44"/>
      <c r="N881" s="43"/>
      <c r="O881" s="43"/>
      <c r="P881" s="43"/>
      <c r="Q881" s="43"/>
      <c r="R881" s="43"/>
      <c r="S881" s="43"/>
      <c r="T881" s="43"/>
      <c r="U881" s="43"/>
      <c r="V881" s="43"/>
      <c r="W881" s="43"/>
      <c r="X881" s="43"/>
      <c r="Y881" s="43"/>
      <c r="Z881" s="43"/>
      <c r="AA881" s="43"/>
      <c r="AB881" s="43"/>
      <c r="AC881" s="43"/>
      <c r="AD881" s="43"/>
      <c r="AE881" s="43"/>
      <c r="AF881" s="43"/>
    </row>
    <row r="882" spans="1:32" ht="15">
      <c r="A882" s="43"/>
      <c r="B882" s="43"/>
      <c r="C882" s="43"/>
      <c r="D882" s="43"/>
      <c r="E882" s="43"/>
      <c r="F882" s="43"/>
      <c r="G882" s="203"/>
      <c r="H882" s="203"/>
      <c r="I882" s="43"/>
      <c r="J882" s="43"/>
      <c r="K882" s="43"/>
      <c r="L882" s="43"/>
      <c r="M882" s="44"/>
      <c r="N882" s="43"/>
      <c r="O882" s="43"/>
      <c r="P882" s="43"/>
      <c r="Q882" s="43"/>
      <c r="R882" s="43"/>
      <c r="S882" s="43"/>
      <c r="T882" s="43"/>
      <c r="U882" s="43"/>
      <c r="V882" s="43"/>
      <c r="W882" s="43"/>
      <c r="X882" s="43"/>
      <c r="Y882" s="43"/>
      <c r="Z882" s="43"/>
      <c r="AA882" s="43"/>
      <c r="AB882" s="43"/>
      <c r="AC882" s="43"/>
      <c r="AD882" s="43"/>
      <c r="AE882" s="43"/>
      <c r="AF882" s="43"/>
    </row>
    <row r="883" spans="1:32" ht="15">
      <c r="A883" s="43"/>
      <c r="B883" s="43"/>
      <c r="C883" s="43"/>
      <c r="D883" s="43"/>
      <c r="E883" s="43"/>
      <c r="F883" s="43"/>
      <c r="G883" s="203"/>
      <c r="H883" s="203"/>
      <c r="I883" s="43"/>
      <c r="J883" s="43"/>
      <c r="K883" s="43"/>
      <c r="L883" s="43"/>
      <c r="M883" s="44"/>
      <c r="N883" s="43"/>
      <c r="O883" s="43"/>
      <c r="P883" s="43"/>
      <c r="Q883" s="43"/>
      <c r="R883" s="43"/>
      <c r="S883" s="43"/>
      <c r="T883" s="43"/>
      <c r="U883" s="43"/>
      <c r="V883" s="43"/>
      <c r="W883" s="43"/>
      <c r="X883" s="43"/>
      <c r="Y883" s="43"/>
      <c r="Z883" s="43"/>
      <c r="AA883" s="43"/>
      <c r="AB883" s="43"/>
      <c r="AC883" s="43"/>
      <c r="AD883" s="43"/>
      <c r="AE883" s="43"/>
      <c r="AF883" s="43"/>
    </row>
    <row r="884" spans="1:32" ht="15">
      <c r="A884" s="43"/>
      <c r="B884" s="43"/>
      <c r="C884" s="43"/>
      <c r="D884" s="43"/>
      <c r="E884" s="43"/>
      <c r="F884" s="43"/>
      <c r="G884" s="203"/>
      <c r="H884" s="203"/>
      <c r="I884" s="43"/>
      <c r="J884" s="43"/>
      <c r="K884" s="43"/>
      <c r="L884" s="43"/>
      <c r="M884" s="44"/>
      <c r="N884" s="43"/>
      <c r="O884" s="43"/>
      <c r="P884" s="43"/>
      <c r="Q884" s="43"/>
      <c r="R884" s="43"/>
      <c r="S884" s="43"/>
      <c r="T884" s="43"/>
      <c r="U884" s="43"/>
      <c r="V884" s="43"/>
      <c r="W884" s="43"/>
      <c r="X884" s="43"/>
      <c r="Y884" s="43"/>
      <c r="Z884" s="43"/>
      <c r="AA884" s="43"/>
      <c r="AB884" s="43"/>
      <c r="AC884" s="43"/>
      <c r="AD884" s="43"/>
      <c r="AE884" s="43"/>
      <c r="AF884" s="43"/>
    </row>
    <row r="885" spans="1:32" ht="15">
      <c r="A885" s="43"/>
      <c r="B885" s="43"/>
      <c r="C885" s="43"/>
      <c r="D885" s="43"/>
      <c r="E885" s="43"/>
      <c r="F885" s="43"/>
      <c r="G885" s="203"/>
      <c r="H885" s="203"/>
      <c r="I885" s="43"/>
      <c r="J885" s="43"/>
      <c r="K885" s="43"/>
      <c r="L885" s="43"/>
      <c r="M885" s="44"/>
      <c r="N885" s="43"/>
      <c r="O885" s="43"/>
      <c r="P885" s="43"/>
      <c r="Q885" s="43"/>
      <c r="R885" s="43"/>
      <c r="S885" s="43"/>
      <c r="T885" s="43"/>
      <c r="U885" s="43"/>
      <c r="V885" s="43"/>
      <c r="W885" s="43"/>
      <c r="X885" s="43"/>
      <c r="Y885" s="43"/>
      <c r="Z885" s="43"/>
      <c r="AA885" s="43"/>
      <c r="AB885" s="43"/>
      <c r="AC885" s="43"/>
      <c r="AD885" s="43"/>
      <c r="AE885" s="43"/>
      <c r="AF885" s="43"/>
    </row>
    <row r="886" spans="1:32" ht="15">
      <c r="A886" s="43"/>
      <c r="B886" s="43"/>
      <c r="C886" s="43"/>
      <c r="D886" s="43"/>
      <c r="E886" s="43"/>
      <c r="F886" s="43"/>
      <c r="G886" s="203"/>
      <c r="H886" s="203"/>
      <c r="I886" s="43"/>
      <c r="J886" s="43"/>
      <c r="K886" s="43"/>
      <c r="L886" s="43"/>
      <c r="M886" s="44"/>
      <c r="N886" s="43"/>
      <c r="O886" s="43"/>
      <c r="P886" s="43"/>
      <c r="Q886" s="43"/>
      <c r="R886" s="43"/>
      <c r="S886" s="43"/>
      <c r="T886" s="43"/>
      <c r="U886" s="43"/>
      <c r="V886" s="43"/>
      <c r="W886" s="43"/>
      <c r="X886" s="43"/>
      <c r="Y886" s="43"/>
      <c r="Z886" s="43"/>
      <c r="AA886" s="43"/>
      <c r="AB886" s="43"/>
      <c r="AC886" s="43"/>
      <c r="AD886" s="43"/>
      <c r="AE886" s="43"/>
      <c r="AF886" s="43"/>
    </row>
    <row r="887" spans="1:32" ht="15">
      <c r="A887" s="43"/>
      <c r="B887" s="43"/>
      <c r="C887" s="43"/>
      <c r="D887" s="43"/>
      <c r="E887" s="43"/>
      <c r="F887" s="43"/>
      <c r="G887" s="203"/>
      <c r="H887" s="203"/>
      <c r="I887" s="43"/>
      <c r="J887" s="43"/>
      <c r="K887" s="43"/>
      <c r="L887" s="43"/>
      <c r="M887" s="44"/>
      <c r="N887" s="43"/>
      <c r="O887" s="43"/>
      <c r="P887" s="43"/>
      <c r="Q887" s="43"/>
      <c r="R887" s="43"/>
      <c r="S887" s="43"/>
      <c r="T887" s="43"/>
      <c r="U887" s="43"/>
      <c r="V887" s="43"/>
      <c r="W887" s="43"/>
      <c r="X887" s="43"/>
      <c r="Y887" s="43"/>
      <c r="Z887" s="43"/>
      <c r="AA887" s="43"/>
      <c r="AB887" s="43"/>
      <c r="AC887" s="43"/>
      <c r="AD887" s="43"/>
      <c r="AE887" s="43"/>
      <c r="AF887" s="43"/>
    </row>
    <row r="888" spans="1:32" ht="15">
      <c r="A888" s="43"/>
      <c r="B888" s="43"/>
      <c r="C888" s="43"/>
      <c r="D888" s="43"/>
      <c r="E888" s="43"/>
      <c r="F888" s="43"/>
      <c r="G888" s="203"/>
      <c r="H888" s="203"/>
      <c r="I888" s="43"/>
      <c r="J888" s="43"/>
      <c r="K888" s="43"/>
      <c r="L888" s="43"/>
      <c r="M888" s="44"/>
      <c r="N888" s="43"/>
      <c r="O888" s="43"/>
      <c r="P888" s="43"/>
      <c r="Q888" s="43"/>
      <c r="R888" s="43"/>
      <c r="S888" s="43"/>
      <c r="T888" s="43"/>
      <c r="U888" s="43"/>
      <c r="V888" s="43"/>
      <c r="W888" s="43"/>
      <c r="X888" s="43"/>
      <c r="Y888" s="43"/>
      <c r="Z888" s="43"/>
      <c r="AA888" s="43"/>
      <c r="AB888" s="43"/>
      <c r="AC888" s="43"/>
      <c r="AD888" s="43"/>
      <c r="AE888" s="43"/>
      <c r="AF888" s="43"/>
    </row>
    <row r="889" spans="1:32" ht="15">
      <c r="A889" s="43"/>
      <c r="B889" s="43"/>
      <c r="C889" s="43"/>
      <c r="D889" s="43"/>
      <c r="E889" s="43"/>
      <c r="F889" s="43"/>
      <c r="G889" s="203"/>
      <c r="H889" s="203"/>
      <c r="I889" s="43"/>
      <c r="J889" s="43"/>
      <c r="K889" s="43"/>
      <c r="L889" s="43"/>
      <c r="M889" s="44"/>
      <c r="N889" s="43"/>
      <c r="O889" s="43"/>
      <c r="P889" s="43"/>
      <c r="Q889" s="43"/>
      <c r="R889" s="43"/>
      <c r="S889" s="43"/>
      <c r="T889" s="43"/>
      <c r="U889" s="43"/>
      <c r="V889" s="43"/>
      <c r="W889" s="43"/>
      <c r="X889" s="43"/>
      <c r="Y889" s="43"/>
      <c r="Z889" s="43"/>
      <c r="AA889" s="43"/>
      <c r="AB889" s="43"/>
      <c r="AC889" s="43"/>
      <c r="AD889" s="43"/>
      <c r="AE889" s="43"/>
      <c r="AF889" s="43"/>
    </row>
    <row r="890" spans="1:32" ht="15">
      <c r="A890" s="43"/>
      <c r="B890" s="43"/>
      <c r="C890" s="43"/>
      <c r="D890" s="43"/>
      <c r="E890" s="43"/>
      <c r="F890" s="43"/>
      <c r="G890" s="203"/>
      <c r="H890" s="203"/>
      <c r="I890" s="43"/>
      <c r="J890" s="43"/>
      <c r="K890" s="43"/>
      <c r="L890" s="43"/>
      <c r="M890" s="44"/>
      <c r="N890" s="43"/>
      <c r="O890" s="43"/>
      <c r="P890" s="43"/>
      <c r="Q890" s="43"/>
      <c r="R890" s="43"/>
      <c r="S890" s="43"/>
      <c r="T890" s="43"/>
      <c r="U890" s="43"/>
      <c r="V890" s="43"/>
      <c r="W890" s="43"/>
      <c r="X890" s="43"/>
      <c r="Y890" s="43"/>
      <c r="Z890" s="43"/>
      <c r="AA890" s="43"/>
      <c r="AB890" s="43"/>
      <c r="AC890" s="43"/>
      <c r="AD890" s="43"/>
      <c r="AE890" s="43"/>
      <c r="AF890" s="43"/>
    </row>
    <row r="891" spans="1:32" ht="15">
      <c r="A891" s="43"/>
      <c r="B891" s="43"/>
      <c r="C891" s="43"/>
      <c r="D891" s="43"/>
      <c r="E891" s="43"/>
      <c r="F891" s="43"/>
      <c r="G891" s="203"/>
      <c r="H891" s="203"/>
      <c r="I891" s="43"/>
      <c r="J891" s="43"/>
      <c r="K891" s="43"/>
      <c r="L891" s="43"/>
      <c r="M891" s="44"/>
      <c r="N891" s="43"/>
      <c r="O891" s="43"/>
      <c r="P891" s="43"/>
      <c r="Q891" s="43"/>
      <c r="R891" s="43"/>
      <c r="S891" s="43"/>
      <c r="T891" s="43"/>
      <c r="U891" s="43"/>
      <c r="V891" s="43"/>
      <c r="W891" s="43"/>
      <c r="X891" s="43"/>
      <c r="Y891" s="43"/>
      <c r="Z891" s="43"/>
      <c r="AA891" s="43"/>
      <c r="AB891" s="43"/>
      <c r="AC891" s="43"/>
      <c r="AD891" s="43"/>
      <c r="AE891" s="43"/>
      <c r="AF891" s="43"/>
    </row>
    <row r="892" spans="1:32" ht="15">
      <c r="A892" s="43"/>
      <c r="B892" s="43"/>
      <c r="C892" s="43"/>
      <c r="D892" s="43"/>
      <c r="E892" s="43"/>
      <c r="F892" s="43"/>
      <c r="G892" s="203"/>
      <c r="H892" s="203"/>
      <c r="I892" s="43"/>
      <c r="J892" s="43"/>
      <c r="K892" s="43"/>
      <c r="L892" s="43"/>
      <c r="M892" s="44"/>
      <c r="N892" s="43"/>
      <c r="O892" s="43"/>
      <c r="P892" s="43"/>
      <c r="Q892" s="43"/>
      <c r="R892" s="43"/>
      <c r="S892" s="43"/>
      <c r="T892" s="43"/>
      <c r="U892" s="43"/>
      <c r="V892" s="43"/>
      <c r="W892" s="43"/>
      <c r="X892" s="43"/>
      <c r="Y892" s="43"/>
      <c r="Z892" s="43"/>
      <c r="AA892" s="43"/>
      <c r="AB892" s="43"/>
      <c r="AC892" s="43"/>
      <c r="AD892" s="43"/>
      <c r="AE892" s="43"/>
      <c r="AF892" s="43"/>
    </row>
    <row r="893" spans="1:32" ht="15">
      <c r="A893" s="43"/>
      <c r="B893" s="43"/>
      <c r="C893" s="43"/>
      <c r="D893" s="43"/>
      <c r="E893" s="43"/>
      <c r="F893" s="43"/>
      <c r="G893" s="203"/>
      <c r="H893" s="203"/>
      <c r="I893" s="43"/>
      <c r="J893" s="43"/>
      <c r="K893" s="43"/>
      <c r="L893" s="43"/>
      <c r="M893" s="44"/>
      <c r="N893" s="43"/>
      <c r="O893" s="43"/>
      <c r="P893" s="43"/>
      <c r="Q893" s="43"/>
      <c r="R893" s="43"/>
      <c r="S893" s="43"/>
      <c r="T893" s="43"/>
      <c r="U893" s="43"/>
      <c r="V893" s="43"/>
      <c r="W893" s="43"/>
      <c r="X893" s="43"/>
      <c r="Y893" s="43"/>
      <c r="Z893" s="43"/>
      <c r="AA893" s="43"/>
      <c r="AB893" s="43"/>
      <c r="AC893" s="43"/>
      <c r="AD893" s="43"/>
      <c r="AE893" s="43"/>
      <c r="AF893" s="43"/>
    </row>
    <row r="894" spans="1:32" ht="15">
      <c r="A894" s="43"/>
      <c r="B894" s="43"/>
      <c r="C894" s="43"/>
      <c r="D894" s="43"/>
      <c r="E894" s="43"/>
      <c r="F894" s="43"/>
      <c r="G894" s="203"/>
      <c r="H894" s="203"/>
      <c r="I894" s="43"/>
      <c r="J894" s="43"/>
      <c r="K894" s="43"/>
      <c r="L894" s="43"/>
      <c r="M894" s="44"/>
      <c r="N894" s="43"/>
      <c r="O894" s="43"/>
      <c r="P894" s="43"/>
      <c r="Q894" s="43"/>
      <c r="R894" s="43"/>
      <c r="S894" s="43"/>
      <c r="T894" s="43"/>
      <c r="U894" s="43"/>
      <c r="V894" s="43"/>
      <c r="W894" s="43"/>
      <c r="X894" s="43"/>
      <c r="Y894" s="43"/>
      <c r="Z894" s="43"/>
      <c r="AA894" s="43"/>
      <c r="AB894" s="43"/>
      <c r="AC894" s="43"/>
      <c r="AD894" s="43"/>
      <c r="AE894" s="43"/>
      <c r="AF894" s="43"/>
    </row>
    <row r="895" spans="1:32" ht="15">
      <c r="A895" s="43"/>
      <c r="B895" s="43"/>
      <c r="C895" s="43"/>
      <c r="D895" s="43"/>
      <c r="E895" s="43"/>
      <c r="F895" s="43"/>
      <c r="G895" s="203"/>
      <c r="H895" s="203"/>
      <c r="I895" s="43"/>
      <c r="J895" s="43"/>
      <c r="K895" s="43"/>
      <c r="L895" s="43"/>
      <c r="M895" s="44"/>
      <c r="N895" s="43"/>
      <c r="O895" s="43"/>
      <c r="P895" s="43"/>
      <c r="Q895" s="43"/>
      <c r="R895" s="43"/>
      <c r="S895" s="43"/>
      <c r="T895" s="43"/>
      <c r="U895" s="43"/>
      <c r="V895" s="43"/>
      <c r="W895" s="43"/>
      <c r="X895" s="43"/>
      <c r="Y895" s="43"/>
      <c r="Z895" s="43"/>
      <c r="AA895" s="43"/>
      <c r="AB895" s="43"/>
      <c r="AC895" s="43"/>
      <c r="AD895" s="43"/>
      <c r="AE895" s="43"/>
      <c r="AF895" s="43"/>
    </row>
    <row r="896" spans="1:32" ht="15">
      <c r="A896" s="43"/>
      <c r="B896" s="43"/>
      <c r="C896" s="43"/>
      <c r="D896" s="43"/>
      <c r="E896" s="43"/>
      <c r="F896" s="43"/>
      <c r="G896" s="203"/>
      <c r="H896" s="203"/>
      <c r="I896" s="43"/>
      <c r="J896" s="43"/>
      <c r="K896" s="43"/>
      <c r="L896" s="43"/>
      <c r="M896" s="44"/>
      <c r="N896" s="43"/>
      <c r="O896" s="43"/>
      <c r="P896" s="43"/>
      <c r="Q896" s="43"/>
      <c r="R896" s="43"/>
      <c r="S896" s="43"/>
      <c r="T896" s="43"/>
      <c r="U896" s="43"/>
      <c r="V896" s="43"/>
      <c r="W896" s="43"/>
      <c r="X896" s="43"/>
      <c r="Y896" s="43"/>
      <c r="Z896" s="43"/>
      <c r="AA896" s="43"/>
      <c r="AB896" s="43"/>
      <c r="AC896" s="43"/>
      <c r="AD896" s="43"/>
      <c r="AE896" s="43"/>
      <c r="AF896" s="43"/>
    </row>
    <row r="897" spans="1:32" ht="15">
      <c r="A897" s="43"/>
      <c r="B897" s="43"/>
      <c r="C897" s="43"/>
      <c r="D897" s="43"/>
      <c r="E897" s="43"/>
      <c r="F897" s="43"/>
      <c r="G897" s="203"/>
      <c r="H897" s="203"/>
      <c r="I897" s="43"/>
      <c r="J897" s="43"/>
      <c r="K897" s="43"/>
      <c r="L897" s="43"/>
      <c r="M897" s="44"/>
      <c r="N897" s="43"/>
      <c r="O897" s="43"/>
      <c r="P897" s="43"/>
      <c r="Q897" s="43"/>
      <c r="R897" s="43"/>
      <c r="S897" s="43"/>
      <c r="T897" s="43"/>
      <c r="U897" s="43"/>
      <c r="V897" s="43"/>
      <c r="W897" s="43"/>
      <c r="X897" s="43"/>
      <c r="Y897" s="43"/>
      <c r="Z897" s="43"/>
      <c r="AA897" s="43"/>
      <c r="AB897" s="43"/>
      <c r="AC897" s="43"/>
      <c r="AD897" s="43"/>
      <c r="AE897" s="43"/>
      <c r="AF897" s="43"/>
    </row>
    <row r="898" spans="1:32" ht="15">
      <c r="A898" s="43"/>
      <c r="B898" s="43"/>
      <c r="C898" s="43"/>
      <c r="D898" s="43"/>
      <c r="E898" s="43"/>
      <c r="F898" s="43"/>
      <c r="G898" s="203"/>
      <c r="H898" s="203"/>
      <c r="I898" s="43"/>
      <c r="J898" s="43"/>
      <c r="K898" s="43"/>
      <c r="L898" s="43"/>
      <c r="M898" s="44"/>
      <c r="N898" s="43"/>
      <c r="O898" s="43"/>
      <c r="P898" s="43"/>
      <c r="Q898" s="43"/>
      <c r="R898" s="43"/>
      <c r="S898" s="43"/>
      <c r="T898" s="43"/>
      <c r="U898" s="43"/>
      <c r="V898" s="43"/>
      <c r="W898" s="43"/>
      <c r="X898" s="43"/>
      <c r="Y898" s="43"/>
      <c r="Z898" s="43"/>
      <c r="AA898" s="43"/>
      <c r="AB898" s="43"/>
      <c r="AC898" s="43"/>
      <c r="AD898" s="43"/>
      <c r="AE898" s="43"/>
      <c r="AF898" s="43"/>
    </row>
    <row r="899" spans="1:32" ht="15">
      <c r="A899" s="43"/>
      <c r="B899" s="43"/>
      <c r="C899" s="43"/>
      <c r="D899" s="43"/>
      <c r="E899" s="43"/>
      <c r="F899" s="43"/>
      <c r="G899" s="203"/>
      <c r="H899" s="203"/>
      <c r="I899" s="43"/>
      <c r="J899" s="43"/>
      <c r="K899" s="43"/>
      <c r="L899" s="43"/>
      <c r="M899" s="44"/>
      <c r="N899" s="43"/>
      <c r="O899" s="43"/>
      <c r="P899" s="43"/>
      <c r="Q899" s="43"/>
      <c r="R899" s="43"/>
      <c r="S899" s="43"/>
      <c r="T899" s="43"/>
      <c r="U899" s="43"/>
      <c r="V899" s="43"/>
      <c r="W899" s="43"/>
      <c r="X899" s="43"/>
      <c r="Y899" s="43"/>
      <c r="Z899" s="43"/>
      <c r="AA899" s="43"/>
      <c r="AB899" s="43"/>
      <c r="AC899" s="43"/>
      <c r="AD899" s="43"/>
      <c r="AE899" s="43"/>
      <c r="AF899" s="43"/>
    </row>
    <row r="900" spans="1:32" ht="15">
      <c r="A900" s="43"/>
      <c r="B900" s="43"/>
      <c r="C900" s="43"/>
      <c r="D900" s="43"/>
      <c r="E900" s="43"/>
      <c r="F900" s="43"/>
      <c r="G900" s="203"/>
      <c r="H900" s="203"/>
      <c r="I900" s="43"/>
      <c r="J900" s="43"/>
      <c r="K900" s="43"/>
      <c r="L900" s="43"/>
      <c r="M900" s="44"/>
      <c r="N900" s="43"/>
      <c r="O900" s="43"/>
      <c r="P900" s="43"/>
      <c r="Q900" s="43"/>
      <c r="R900" s="43"/>
      <c r="S900" s="43"/>
      <c r="T900" s="43"/>
      <c r="U900" s="43"/>
      <c r="V900" s="43"/>
      <c r="W900" s="43"/>
      <c r="X900" s="43"/>
      <c r="Y900" s="43"/>
      <c r="Z900" s="43"/>
      <c r="AA900" s="43"/>
      <c r="AB900" s="43"/>
      <c r="AC900" s="43"/>
      <c r="AD900" s="43"/>
      <c r="AE900" s="43"/>
      <c r="AF900" s="43"/>
    </row>
    <row r="901" spans="1:32" ht="15">
      <c r="A901" s="43"/>
      <c r="B901" s="43"/>
      <c r="C901" s="43"/>
      <c r="D901" s="43"/>
      <c r="E901" s="43"/>
      <c r="F901" s="43"/>
      <c r="G901" s="203"/>
      <c r="H901" s="203"/>
      <c r="I901" s="43"/>
      <c r="J901" s="43"/>
      <c r="K901" s="43"/>
      <c r="L901" s="43"/>
      <c r="M901" s="44"/>
      <c r="N901" s="43"/>
      <c r="O901" s="43"/>
      <c r="P901" s="43"/>
      <c r="Q901" s="43"/>
      <c r="R901" s="43"/>
      <c r="S901" s="43"/>
      <c r="T901" s="43"/>
      <c r="U901" s="43"/>
      <c r="V901" s="43"/>
      <c r="W901" s="43"/>
      <c r="X901" s="43"/>
      <c r="Y901" s="43"/>
      <c r="Z901" s="43"/>
      <c r="AA901" s="43"/>
      <c r="AB901" s="43"/>
      <c r="AC901" s="43"/>
      <c r="AD901" s="43"/>
      <c r="AE901" s="43"/>
      <c r="AF901" s="43"/>
    </row>
    <row r="902" spans="1:32" ht="15">
      <c r="A902" s="43"/>
      <c r="B902" s="43"/>
      <c r="C902" s="43"/>
      <c r="D902" s="43"/>
      <c r="E902" s="43"/>
      <c r="F902" s="43"/>
      <c r="G902" s="203"/>
      <c r="H902" s="203"/>
      <c r="I902" s="43"/>
      <c r="J902" s="43"/>
      <c r="K902" s="43"/>
      <c r="L902" s="43"/>
      <c r="M902" s="44"/>
      <c r="N902" s="43"/>
      <c r="O902" s="43"/>
      <c r="P902" s="43"/>
      <c r="Q902" s="43"/>
      <c r="R902" s="43"/>
      <c r="S902" s="43"/>
      <c r="T902" s="43"/>
      <c r="U902" s="43"/>
      <c r="V902" s="43"/>
      <c r="W902" s="43"/>
      <c r="X902" s="43"/>
      <c r="Y902" s="43"/>
      <c r="Z902" s="43"/>
      <c r="AA902" s="43"/>
      <c r="AB902" s="43"/>
      <c r="AC902" s="43"/>
      <c r="AD902" s="43"/>
      <c r="AE902" s="43"/>
      <c r="AF902" s="43"/>
    </row>
    <row r="903" spans="1:32" ht="15">
      <c r="A903" s="43"/>
      <c r="B903" s="43"/>
      <c r="C903" s="43"/>
      <c r="D903" s="43"/>
      <c r="E903" s="43"/>
      <c r="F903" s="43"/>
      <c r="G903" s="203"/>
      <c r="H903" s="203"/>
      <c r="I903" s="43"/>
      <c r="J903" s="43"/>
      <c r="K903" s="43"/>
      <c r="L903" s="43"/>
      <c r="M903" s="44"/>
      <c r="N903" s="43"/>
      <c r="O903" s="43"/>
      <c r="P903" s="43"/>
      <c r="Q903" s="43"/>
      <c r="R903" s="43"/>
      <c r="S903" s="43"/>
      <c r="T903" s="43"/>
      <c r="U903" s="43"/>
      <c r="V903" s="43"/>
      <c r="W903" s="43"/>
      <c r="X903" s="43"/>
      <c r="Y903" s="43"/>
      <c r="Z903" s="43"/>
      <c r="AA903" s="43"/>
      <c r="AB903" s="43"/>
      <c r="AC903" s="43"/>
      <c r="AD903" s="43"/>
      <c r="AE903" s="43"/>
      <c r="AF903" s="43"/>
    </row>
    <row r="904" spans="1:32" ht="15">
      <c r="A904" s="43"/>
      <c r="B904" s="43"/>
      <c r="C904" s="43"/>
      <c r="D904" s="43"/>
      <c r="E904" s="43"/>
      <c r="F904" s="43"/>
      <c r="G904" s="203"/>
      <c r="H904" s="203"/>
      <c r="I904" s="43"/>
      <c r="J904" s="43"/>
      <c r="K904" s="43"/>
      <c r="L904" s="43"/>
      <c r="M904" s="44"/>
      <c r="N904" s="43"/>
      <c r="O904" s="43"/>
      <c r="P904" s="43"/>
      <c r="Q904" s="43"/>
      <c r="R904" s="43"/>
      <c r="S904" s="43"/>
      <c r="T904" s="43"/>
      <c r="U904" s="43"/>
      <c r="V904" s="43"/>
      <c r="W904" s="43"/>
      <c r="X904" s="43"/>
      <c r="Y904" s="43"/>
      <c r="Z904" s="43"/>
      <c r="AA904" s="43"/>
      <c r="AB904" s="43"/>
      <c r="AC904" s="43"/>
      <c r="AD904" s="43"/>
      <c r="AE904" s="43"/>
      <c r="AF904" s="43"/>
    </row>
    <row r="905" spans="1:32" ht="15">
      <c r="A905" s="43"/>
      <c r="B905" s="43"/>
      <c r="C905" s="43"/>
      <c r="D905" s="43"/>
      <c r="E905" s="43"/>
      <c r="F905" s="43"/>
      <c r="G905" s="203"/>
      <c r="H905" s="203"/>
      <c r="I905" s="43"/>
      <c r="J905" s="43"/>
      <c r="K905" s="43"/>
      <c r="L905" s="43"/>
      <c r="M905" s="44"/>
      <c r="N905" s="43"/>
      <c r="O905" s="43"/>
      <c r="P905" s="43"/>
      <c r="Q905" s="43"/>
      <c r="R905" s="43"/>
      <c r="S905" s="43"/>
      <c r="T905" s="43"/>
      <c r="U905" s="43"/>
      <c r="V905" s="43"/>
      <c r="W905" s="43"/>
      <c r="X905" s="43"/>
      <c r="Y905" s="43"/>
      <c r="Z905" s="43"/>
      <c r="AA905" s="43"/>
      <c r="AB905" s="43"/>
      <c r="AC905" s="43"/>
      <c r="AD905" s="43"/>
      <c r="AE905" s="43"/>
      <c r="AF905" s="43"/>
    </row>
    <row r="906" spans="1:32" ht="15">
      <c r="A906" s="43"/>
      <c r="B906" s="43"/>
      <c r="C906" s="43"/>
      <c r="D906" s="43"/>
      <c r="E906" s="43"/>
      <c r="F906" s="43"/>
      <c r="G906" s="203"/>
      <c r="H906" s="203"/>
      <c r="I906" s="43"/>
      <c r="J906" s="43"/>
      <c r="K906" s="43"/>
      <c r="L906" s="43"/>
      <c r="M906" s="44"/>
      <c r="N906" s="43"/>
      <c r="O906" s="43"/>
      <c r="P906" s="43"/>
      <c r="Q906" s="43"/>
      <c r="R906" s="43"/>
      <c r="S906" s="43"/>
      <c r="T906" s="43"/>
      <c r="U906" s="43"/>
      <c r="V906" s="43"/>
      <c r="W906" s="43"/>
      <c r="X906" s="43"/>
      <c r="Y906" s="43"/>
      <c r="Z906" s="43"/>
      <c r="AA906" s="43"/>
      <c r="AB906" s="43"/>
      <c r="AC906" s="43"/>
      <c r="AD906" s="43"/>
      <c r="AE906" s="43"/>
      <c r="AF906" s="43"/>
    </row>
    <row r="907" spans="1:32" ht="15">
      <c r="A907" s="43"/>
      <c r="B907" s="43"/>
      <c r="C907" s="43"/>
      <c r="D907" s="43"/>
      <c r="E907" s="43"/>
      <c r="F907" s="43"/>
      <c r="G907" s="203"/>
      <c r="H907" s="203"/>
      <c r="I907" s="43"/>
      <c r="J907" s="43"/>
      <c r="K907" s="43"/>
      <c r="L907" s="43"/>
      <c r="M907" s="44"/>
      <c r="N907" s="43"/>
      <c r="O907" s="43"/>
      <c r="P907" s="43"/>
      <c r="Q907" s="43"/>
      <c r="R907" s="43"/>
      <c r="S907" s="43"/>
      <c r="T907" s="43"/>
      <c r="U907" s="43"/>
      <c r="V907" s="43"/>
      <c r="W907" s="43"/>
      <c r="X907" s="43"/>
      <c r="Y907" s="43"/>
      <c r="Z907" s="43"/>
      <c r="AA907" s="43"/>
      <c r="AB907" s="43"/>
      <c r="AC907" s="43"/>
      <c r="AD907" s="43"/>
      <c r="AE907" s="43"/>
      <c r="AF907" s="43"/>
    </row>
    <row r="908" spans="1:32" ht="15">
      <c r="A908" s="43"/>
      <c r="B908" s="43"/>
      <c r="C908" s="43"/>
      <c r="D908" s="43"/>
      <c r="E908" s="43"/>
      <c r="F908" s="43"/>
      <c r="G908" s="203"/>
      <c r="H908" s="203"/>
      <c r="I908" s="43"/>
      <c r="J908" s="43"/>
      <c r="K908" s="43"/>
      <c r="L908" s="43"/>
      <c r="M908" s="44"/>
      <c r="N908" s="43"/>
      <c r="O908" s="43"/>
      <c r="P908" s="43"/>
      <c r="Q908" s="43"/>
      <c r="R908" s="43"/>
      <c r="S908" s="43"/>
      <c r="T908" s="43"/>
      <c r="U908" s="43"/>
      <c r="V908" s="43"/>
      <c r="W908" s="43"/>
      <c r="X908" s="43"/>
      <c r="Y908" s="43"/>
      <c r="Z908" s="43"/>
      <c r="AA908" s="43"/>
      <c r="AB908" s="43"/>
      <c r="AC908" s="43"/>
      <c r="AD908" s="43"/>
      <c r="AE908" s="43"/>
      <c r="AF908" s="43"/>
    </row>
    <row r="909" spans="1:32" ht="15">
      <c r="A909" s="43"/>
      <c r="B909" s="43"/>
      <c r="C909" s="43"/>
      <c r="D909" s="43"/>
      <c r="E909" s="43"/>
      <c r="F909" s="43"/>
      <c r="G909" s="203"/>
      <c r="H909" s="203"/>
      <c r="I909" s="43"/>
      <c r="J909" s="43"/>
      <c r="K909" s="43"/>
      <c r="L909" s="43"/>
      <c r="M909" s="44"/>
      <c r="N909" s="43"/>
      <c r="O909" s="43"/>
      <c r="P909" s="43"/>
      <c r="Q909" s="43"/>
      <c r="R909" s="43"/>
      <c r="S909" s="43"/>
      <c r="T909" s="43"/>
      <c r="U909" s="43"/>
      <c r="V909" s="43"/>
      <c r="W909" s="43"/>
      <c r="X909" s="43"/>
      <c r="Y909" s="43"/>
      <c r="Z909" s="43"/>
      <c r="AA909" s="43"/>
      <c r="AB909" s="43"/>
      <c r="AC909" s="43"/>
      <c r="AD909" s="43"/>
      <c r="AE909" s="43"/>
      <c r="AF909" s="43"/>
    </row>
    <row r="910" spans="1:32" ht="15">
      <c r="A910" s="43"/>
      <c r="B910" s="43"/>
      <c r="C910" s="43"/>
      <c r="D910" s="43"/>
      <c r="E910" s="43"/>
      <c r="F910" s="43"/>
      <c r="G910" s="203"/>
      <c r="H910" s="203"/>
      <c r="I910" s="43"/>
      <c r="J910" s="43"/>
      <c r="K910" s="43"/>
      <c r="L910" s="43"/>
      <c r="M910" s="44"/>
      <c r="N910" s="43"/>
      <c r="O910" s="43"/>
      <c r="P910" s="43"/>
      <c r="Q910" s="43"/>
      <c r="R910" s="43"/>
      <c r="S910" s="43"/>
      <c r="T910" s="43"/>
      <c r="U910" s="43"/>
      <c r="V910" s="43"/>
      <c r="W910" s="43"/>
      <c r="X910" s="43"/>
      <c r="Y910" s="43"/>
      <c r="Z910" s="43"/>
      <c r="AA910" s="43"/>
      <c r="AB910" s="43"/>
      <c r="AC910" s="43"/>
      <c r="AD910" s="43"/>
      <c r="AE910" s="43"/>
      <c r="AF910" s="43"/>
    </row>
    <row r="911" spans="1:32" ht="15">
      <c r="A911" s="43"/>
      <c r="B911" s="43"/>
      <c r="C911" s="43"/>
      <c r="D911" s="43"/>
      <c r="E911" s="43"/>
      <c r="F911" s="43"/>
      <c r="G911" s="203"/>
      <c r="H911" s="203"/>
      <c r="I911" s="43"/>
      <c r="J911" s="43"/>
      <c r="K911" s="43"/>
      <c r="L911" s="43"/>
      <c r="M911" s="44"/>
      <c r="N911" s="43"/>
      <c r="O911" s="43"/>
      <c r="P911" s="43"/>
      <c r="Q911" s="43"/>
      <c r="R911" s="43"/>
      <c r="S911" s="43"/>
      <c r="T911" s="43"/>
      <c r="U911" s="43"/>
      <c r="V911" s="43"/>
      <c r="W911" s="43"/>
      <c r="X911" s="43"/>
      <c r="Y911" s="43"/>
      <c r="Z911" s="43"/>
      <c r="AA911" s="43"/>
      <c r="AB911" s="43"/>
      <c r="AC911" s="43"/>
      <c r="AD911" s="43"/>
      <c r="AE911" s="43"/>
      <c r="AF911" s="43"/>
    </row>
    <row r="912" spans="1:32" ht="15">
      <c r="A912" s="43"/>
      <c r="B912" s="43"/>
      <c r="C912" s="43"/>
      <c r="D912" s="43"/>
      <c r="E912" s="43"/>
      <c r="F912" s="43"/>
      <c r="G912" s="203"/>
      <c r="H912" s="203"/>
      <c r="I912" s="43"/>
      <c r="J912" s="43"/>
      <c r="K912" s="43"/>
      <c r="L912" s="43"/>
      <c r="M912" s="44"/>
      <c r="N912" s="43"/>
      <c r="O912" s="43"/>
      <c r="P912" s="43"/>
      <c r="Q912" s="43"/>
      <c r="R912" s="43"/>
      <c r="S912" s="43"/>
      <c r="T912" s="43"/>
      <c r="U912" s="43"/>
      <c r="V912" s="43"/>
      <c r="W912" s="43"/>
      <c r="X912" s="43"/>
      <c r="Y912" s="43"/>
      <c r="Z912" s="43"/>
      <c r="AA912" s="43"/>
      <c r="AB912" s="43"/>
      <c r="AC912" s="43"/>
      <c r="AD912" s="43"/>
      <c r="AE912" s="43"/>
      <c r="AF912" s="43"/>
    </row>
    <row r="913" spans="1:32" ht="15">
      <c r="A913" s="43"/>
      <c r="B913" s="43"/>
      <c r="C913" s="43"/>
      <c r="D913" s="43"/>
      <c r="E913" s="43"/>
      <c r="F913" s="43"/>
      <c r="G913" s="203"/>
      <c r="H913" s="203"/>
      <c r="I913" s="43"/>
      <c r="J913" s="43"/>
      <c r="K913" s="43"/>
      <c r="L913" s="43"/>
      <c r="M913" s="44"/>
      <c r="N913" s="43"/>
      <c r="O913" s="43"/>
      <c r="P913" s="43"/>
      <c r="Q913" s="43"/>
      <c r="R913" s="43"/>
      <c r="S913" s="43"/>
      <c r="T913" s="43"/>
      <c r="U913" s="43"/>
      <c r="V913" s="43"/>
      <c r="W913" s="43"/>
      <c r="X913" s="43"/>
      <c r="Y913" s="43"/>
      <c r="Z913" s="43"/>
      <c r="AA913" s="43"/>
      <c r="AB913" s="43"/>
      <c r="AC913" s="43"/>
      <c r="AD913" s="43"/>
      <c r="AE913" s="43"/>
      <c r="AF913" s="43"/>
    </row>
    <row r="914" spans="1:32" ht="15">
      <c r="A914" s="43"/>
      <c r="B914" s="43"/>
      <c r="C914" s="43"/>
      <c r="D914" s="43"/>
      <c r="E914" s="43"/>
      <c r="F914" s="43"/>
      <c r="G914" s="203"/>
      <c r="H914" s="203"/>
      <c r="I914" s="43"/>
      <c r="J914" s="43"/>
      <c r="K914" s="43"/>
      <c r="L914" s="43"/>
      <c r="M914" s="44"/>
      <c r="N914" s="43"/>
      <c r="O914" s="43"/>
      <c r="P914" s="43"/>
      <c r="Q914" s="43"/>
      <c r="R914" s="43"/>
      <c r="S914" s="43"/>
      <c r="T914" s="43"/>
      <c r="U914" s="43"/>
      <c r="V914" s="43"/>
      <c r="W914" s="43"/>
      <c r="X914" s="43"/>
      <c r="Y914" s="43"/>
      <c r="Z914" s="43"/>
      <c r="AA914" s="43"/>
      <c r="AB914" s="43"/>
      <c r="AC914" s="43"/>
      <c r="AD914" s="43"/>
      <c r="AE914" s="43"/>
      <c r="AF914" s="43"/>
    </row>
    <row r="915" spans="1:32" ht="15">
      <c r="A915" s="43"/>
      <c r="B915" s="43"/>
      <c r="C915" s="43"/>
      <c r="D915" s="43"/>
      <c r="E915" s="43"/>
      <c r="F915" s="43"/>
      <c r="G915" s="203"/>
      <c r="H915" s="203"/>
      <c r="I915" s="43"/>
      <c r="J915" s="43"/>
      <c r="K915" s="43"/>
      <c r="L915" s="43"/>
      <c r="M915" s="44"/>
      <c r="N915" s="43"/>
      <c r="O915" s="43"/>
      <c r="P915" s="43"/>
      <c r="Q915" s="43"/>
      <c r="R915" s="43"/>
      <c r="S915" s="43"/>
      <c r="T915" s="43"/>
      <c r="U915" s="43"/>
      <c r="V915" s="43"/>
      <c r="W915" s="43"/>
      <c r="X915" s="43"/>
      <c r="Y915" s="43"/>
      <c r="Z915" s="43"/>
      <c r="AA915" s="43"/>
      <c r="AB915" s="43"/>
      <c r="AC915" s="43"/>
      <c r="AD915" s="43"/>
      <c r="AE915" s="43"/>
      <c r="AF915" s="43"/>
    </row>
    <row r="916" spans="1:32" ht="15">
      <c r="A916" s="43"/>
      <c r="B916" s="43"/>
      <c r="C916" s="43"/>
      <c r="D916" s="43"/>
      <c r="E916" s="43"/>
      <c r="F916" s="43"/>
      <c r="G916" s="203"/>
      <c r="H916" s="203"/>
      <c r="I916" s="43"/>
      <c r="J916" s="43"/>
      <c r="K916" s="43"/>
      <c r="L916" s="43"/>
      <c r="M916" s="44"/>
      <c r="N916" s="43"/>
      <c r="O916" s="43"/>
      <c r="P916" s="43"/>
      <c r="Q916" s="43"/>
      <c r="R916" s="43"/>
      <c r="S916" s="43"/>
      <c r="T916" s="43"/>
      <c r="U916" s="43"/>
      <c r="V916" s="43"/>
      <c r="W916" s="43"/>
      <c r="X916" s="43"/>
      <c r="Y916" s="43"/>
      <c r="Z916" s="43"/>
      <c r="AA916" s="43"/>
      <c r="AB916" s="43"/>
      <c r="AC916" s="43"/>
      <c r="AD916" s="43"/>
      <c r="AE916" s="43"/>
      <c r="AF916" s="43"/>
    </row>
    <row r="917" spans="1:32" ht="15">
      <c r="A917" s="43"/>
      <c r="B917" s="43"/>
      <c r="C917" s="43"/>
      <c r="D917" s="43"/>
      <c r="E917" s="43"/>
      <c r="F917" s="43"/>
      <c r="G917" s="203"/>
      <c r="H917" s="203"/>
      <c r="I917" s="43"/>
      <c r="J917" s="43"/>
      <c r="K917" s="43"/>
      <c r="L917" s="43"/>
      <c r="M917" s="44"/>
      <c r="N917" s="43"/>
      <c r="O917" s="43"/>
      <c r="P917" s="43"/>
      <c r="Q917" s="43"/>
      <c r="R917" s="43"/>
      <c r="S917" s="43"/>
      <c r="T917" s="43"/>
      <c r="U917" s="43"/>
      <c r="V917" s="43"/>
      <c r="W917" s="43"/>
      <c r="X917" s="43"/>
      <c r="Y917" s="43"/>
      <c r="Z917" s="43"/>
      <c r="AA917" s="43"/>
      <c r="AB917" s="43"/>
      <c r="AC917" s="43"/>
      <c r="AD917" s="43"/>
      <c r="AE917" s="43"/>
      <c r="AF917" s="43"/>
    </row>
    <row r="918" spans="1:32" ht="15">
      <c r="A918" s="43"/>
      <c r="B918" s="43"/>
      <c r="C918" s="43"/>
      <c r="D918" s="43"/>
      <c r="E918" s="43"/>
      <c r="F918" s="43"/>
      <c r="G918" s="203"/>
      <c r="H918" s="203"/>
      <c r="I918" s="43"/>
      <c r="J918" s="43"/>
      <c r="K918" s="43"/>
      <c r="L918" s="43"/>
      <c r="M918" s="44"/>
      <c r="N918" s="43"/>
      <c r="O918" s="43"/>
      <c r="P918" s="43"/>
      <c r="Q918" s="43"/>
      <c r="R918" s="43"/>
      <c r="S918" s="43"/>
      <c r="T918" s="43"/>
      <c r="U918" s="43"/>
      <c r="V918" s="43"/>
      <c r="W918" s="43"/>
      <c r="X918" s="43"/>
      <c r="Y918" s="43"/>
      <c r="Z918" s="43"/>
      <c r="AA918" s="43"/>
      <c r="AB918" s="43"/>
      <c r="AC918" s="43"/>
      <c r="AD918" s="43"/>
      <c r="AE918" s="43"/>
      <c r="AF918" s="43"/>
    </row>
    <row r="919" spans="1:32" ht="15">
      <c r="A919" s="43"/>
      <c r="B919" s="43"/>
      <c r="C919" s="43"/>
      <c r="D919" s="43"/>
      <c r="E919" s="43"/>
      <c r="F919" s="43"/>
      <c r="G919" s="203"/>
      <c r="H919" s="203"/>
      <c r="I919" s="43"/>
      <c r="J919" s="43"/>
      <c r="K919" s="43"/>
      <c r="L919" s="43"/>
      <c r="M919" s="44"/>
      <c r="N919" s="43"/>
      <c r="O919" s="43"/>
      <c r="P919" s="43"/>
      <c r="Q919" s="43"/>
      <c r="R919" s="43"/>
      <c r="S919" s="43"/>
      <c r="T919" s="43"/>
      <c r="U919" s="43"/>
      <c r="V919" s="43"/>
      <c r="W919" s="43"/>
      <c r="X919" s="43"/>
      <c r="Y919" s="43"/>
      <c r="Z919" s="43"/>
      <c r="AA919" s="43"/>
      <c r="AB919" s="43"/>
      <c r="AC919" s="43"/>
      <c r="AD919" s="43"/>
      <c r="AE919" s="43"/>
      <c r="AF919" s="43"/>
    </row>
    <row r="920" spans="1:32" ht="15">
      <c r="A920" s="43"/>
      <c r="B920" s="43"/>
      <c r="C920" s="43"/>
      <c r="D920" s="43"/>
      <c r="E920" s="43"/>
      <c r="F920" s="43"/>
      <c r="G920" s="203"/>
      <c r="H920" s="203"/>
      <c r="I920" s="43"/>
      <c r="J920" s="43"/>
      <c r="K920" s="43"/>
      <c r="L920" s="43"/>
      <c r="M920" s="44"/>
      <c r="N920" s="43"/>
      <c r="O920" s="43"/>
      <c r="P920" s="43"/>
      <c r="Q920" s="43"/>
      <c r="R920" s="43"/>
      <c r="S920" s="43"/>
      <c r="T920" s="43"/>
      <c r="U920" s="43"/>
      <c r="V920" s="43"/>
      <c r="W920" s="43"/>
      <c r="X920" s="43"/>
      <c r="Y920" s="43"/>
      <c r="Z920" s="43"/>
      <c r="AA920" s="43"/>
      <c r="AB920" s="43"/>
      <c r="AC920" s="43"/>
      <c r="AD920" s="43"/>
      <c r="AE920" s="43"/>
      <c r="AF920" s="43"/>
    </row>
    <row r="921" spans="1:32" ht="15">
      <c r="A921" s="43"/>
      <c r="B921" s="43"/>
      <c r="C921" s="43"/>
      <c r="D921" s="43"/>
      <c r="E921" s="43"/>
      <c r="F921" s="43"/>
      <c r="G921" s="203"/>
      <c r="H921" s="203"/>
      <c r="I921" s="43"/>
      <c r="J921" s="43"/>
      <c r="K921" s="43"/>
      <c r="L921" s="43"/>
      <c r="M921" s="44"/>
      <c r="N921" s="43"/>
      <c r="O921" s="43"/>
      <c r="P921" s="43"/>
      <c r="Q921" s="43"/>
      <c r="R921" s="43"/>
      <c r="S921" s="43"/>
      <c r="T921" s="43"/>
      <c r="U921" s="43"/>
      <c r="V921" s="43"/>
      <c r="W921" s="43"/>
      <c r="X921" s="43"/>
      <c r="Y921" s="43"/>
      <c r="Z921" s="43"/>
      <c r="AA921" s="43"/>
      <c r="AB921" s="43"/>
      <c r="AC921" s="43"/>
      <c r="AD921" s="43"/>
      <c r="AE921" s="43"/>
      <c r="AF921" s="43"/>
    </row>
    <row r="922" spans="1:32" ht="15">
      <c r="A922" s="43"/>
      <c r="B922" s="43"/>
      <c r="C922" s="43"/>
      <c r="D922" s="43"/>
      <c r="E922" s="43"/>
      <c r="F922" s="43"/>
      <c r="G922" s="203"/>
      <c r="H922" s="203"/>
      <c r="I922" s="43"/>
      <c r="J922" s="43"/>
      <c r="K922" s="43"/>
      <c r="L922" s="43"/>
      <c r="M922" s="44"/>
      <c r="N922" s="43"/>
      <c r="O922" s="43"/>
      <c r="P922" s="43"/>
      <c r="Q922" s="43"/>
      <c r="R922" s="43"/>
      <c r="S922" s="43"/>
      <c r="T922" s="43"/>
      <c r="U922" s="43"/>
      <c r="V922" s="43"/>
      <c r="W922" s="43"/>
      <c r="X922" s="43"/>
      <c r="Y922" s="43"/>
      <c r="Z922" s="43"/>
      <c r="AA922" s="43"/>
      <c r="AB922" s="43"/>
      <c r="AC922" s="43"/>
      <c r="AD922" s="43"/>
      <c r="AE922" s="43"/>
      <c r="AF922" s="43"/>
    </row>
    <row r="923" spans="1:32" ht="15">
      <c r="A923" s="43"/>
      <c r="B923" s="43"/>
      <c r="C923" s="43"/>
      <c r="D923" s="43"/>
      <c r="E923" s="43"/>
      <c r="F923" s="43"/>
      <c r="G923" s="203"/>
      <c r="H923" s="203"/>
      <c r="I923" s="43"/>
      <c r="J923" s="43"/>
      <c r="K923" s="43"/>
      <c r="L923" s="43"/>
      <c r="M923" s="44"/>
      <c r="N923" s="43"/>
      <c r="O923" s="43"/>
      <c r="P923" s="43"/>
      <c r="Q923" s="43"/>
      <c r="R923" s="43"/>
      <c r="S923" s="43"/>
      <c r="T923" s="43"/>
      <c r="U923" s="43"/>
      <c r="V923" s="43"/>
      <c r="W923" s="43"/>
      <c r="X923" s="43"/>
      <c r="Y923" s="43"/>
      <c r="Z923" s="43"/>
      <c r="AA923" s="43"/>
      <c r="AB923" s="43"/>
      <c r="AC923" s="43"/>
      <c r="AD923" s="43"/>
      <c r="AE923" s="43"/>
      <c r="AF923" s="43"/>
    </row>
    <row r="924" spans="1:32" ht="15">
      <c r="A924" s="43"/>
      <c r="B924" s="43"/>
      <c r="C924" s="43"/>
      <c r="D924" s="43"/>
      <c r="E924" s="43"/>
      <c r="F924" s="43"/>
      <c r="G924" s="203"/>
      <c r="H924" s="203"/>
      <c r="I924" s="43"/>
      <c r="J924" s="43"/>
      <c r="K924" s="43"/>
      <c r="L924" s="43"/>
      <c r="M924" s="44"/>
      <c r="N924" s="43"/>
      <c r="O924" s="43"/>
      <c r="P924" s="43"/>
      <c r="Q924" s="43"/>
      <c r="R924" s="43"/>
      <c r="S924" s="43"/>
      <c r="T924" s="43"/>
      <c r="U924" s="43"/>
      <c r="V924" s="43"/>
      <c r="W924" s="43"/>
      <c r="X924" s="43"/>
      <c r="Y924" s="43"/>
      <c r="Z924" s="43"/>
      <c r="AA924" s="43"/>
      <c r="AB924" s="43"/>
      <c r="AC924" s="43"/>
      <c r="AD924" s="43"/>
      <c r="AE924" s="43"/>
      <c r="AF924" s="43"/>
    </row>
    <row r="925" spans="1:32" ht="15">
      <c r="A925" s="43"/>
      <c r="B925" s="43"/>
      <c r="C925" s="43"/>
      <c r="D925" s="43"/>
      <c r="E925" s="43"/>
      <c r="F925" s="43"/>
      <c r="G925" s="203"/>
      <c r="H925" s="203"/>
      <c r="I925" s="43"/>
      <c r="J925" s="43"/>
      <c r="K925" s="43"/>
      <c r="L925" s="43"/>
      <c r="M925" s="44"/>
      <c r="N925" s="43"/>
      <c r="O925" s="43"/>
      <c r="P925" s="43"/>
      <c r="Q925" s="43"/>
      <c r="R925" s="43"/>
      <c r="S925" s="43"/>
      <c r="T925" s="43"/>
      <c r="U925" s="43"/>
      <c r="V925" s="43"/>
      <c r="W925" s="43"/>
      <c r="X925" s="43"/>
      <c r="Y925" s="43"/>
      <c r="Z925" s="43"/>
      <c r="AA925" s="43"/>
      <c r="AB925" s="43"/>
      <c r="AC925" s="43"/>
      <c r="AD925" s="43"/>
      <c r="AE925" s="43"/>
      <c r="AF925" s="43"/>
    </row>
    <row r="926" spans="1:32" ht="15">
      <c r="A926" s="43"/>
      <c r="B926" s="43"/>
      <c r="C926" s="43"/>
      <c r="D926" s="43"/>
      <c r="E926" s="43"/>
      <c r="F926" s="43"/>
      <c r="G926" s="203"/>
      <c r="H926" s="203"/>
      <c r="I926" s="43"/>
      <c r="J926" s="43"/>
      <c r="K926" s="43"/>
      <c r="L926" s="43"/>
      <c r="M926" s="44"/>
      <c r="N926" s="43"/>
      <c r="O926" s="43"/>
      <c r="P926" s="43"/>
      <c r="Q926" s="43"/>
      <c r="R926" s="43"/>
      <c r="S926" s="43"/>
      <c r="T926" s="43"/>
      <c r="U926" s="43"/>
      <c r="V926" s="43"/>
      <c r="W926" s="43"/>
      <c r="X926" s="43"/>
      <c r="Y926" s="43"/>
      <c r="Z926" s="43"/>
      <c r="AA926" s="43"/>
      <c r="AB926" s="43"/>
      <c r="AC926" s="43"/>
      <c r="AD926" s="43"/>
      <c r="AE926" s="43"/>
      <c r="AF926" s="43"/>
    </row>
    <row r="927" spans="1:32" ht="15">
      <c r="A927" s="43"/>
      <c r="B927" s="43"/>
      <c r="C927" s="43"/>
      <c r="D927" s="43"/>
      <c r="E927" s="43"/>
      <c r="F927" s="43"/>
      <c r="G927" s="203"/>
      <c r="H927" s="203"/>
      <c r="I927" s="43"/>
      <c r="J927" s="43"/>
      <c r="K927" s="43"/>
      <c r="L927" s="43"/>
      <c r="M927" s="44"/>
      <c r="N927" s="43"/>
      <c r="O927" s="43"/>
      <c r="P927" s="43"/>
      <c r="Q927" s="43"/>
      <c r="R927" s="43"/>
      <c r="S927" s="43"/>
      <c r="T927" s="43"/>
      <c r="U927" s="43"/>
      <c r="V927" s="43"/>
      <c r="W927" s="43"/>
      <c r="X927" s="43"/>
      <c r="Y927" s="43"/>
      <c r="Z927" s="43"/>
      <c r="AA927" s="43"/>
      <c r="AB927" s="43"/>
      <c r="AC927" s="43"/>
      <c r="AD927" s="43"/>
      <c r="AE927" s="43"/>
      <c r="AF927" s="43"/>
    </row>
    <row r="928" spans="1:32" ht="15">
      <c r="A928" s="43"/>
      <c r="B928" s="43"/>
      <c r="C928" s="43"/>
      <c r="D928" s="43"/>
      <c r="E928" s="43"/>
      <c r="F928" s="43"/>
      <c r="G928" s="203"/>
      <c r="H928" s="203"/>
      <c r="I928" s="43"/>
      <c r="J928" s="43"/>
      <c r="K928" s="43"/>
      <c r="L928" s="43"/>
      <c r="M928" s="44"/>
      <c r="N928" s="43"/>
      <c r="O928" s="43"/>
      <c r="P928" s="43"/>
      <c r="Q928" s="43"/>
      <c r="R928" s="43"/>
      <c r="S928" s="43"/>
      <c r="T928" s="43"/>
      <c r="U928" s="43"/>
      <c r="V928" s="43"/>
      <c r="W928" s="43"/>
      <c r="X928" s="43"/>
      <c r="Y928" s="43"/>
      <c r="Z928" s="43"/>
      <c r="AA928" s="43"/>
      <c r="AB928" s="43"/>
      <c r="AC928" s="43"/>
      <c r="AD928" s="43"/>
      <c r="AE928" s="43"/>
      <c r="AF928" s="43"/>
    </row>
    <row r="929" spans="1:32" ht="15">
      <c r="A929" s="43"/>
      <c r="B929" s="43"/>
      <c r="C929" s="43"/>
      <c r="D929" s="43"/>
      <c r="E929" s="43"/>
      <c r="F929" s="43"/>
      <c r="G929" s="203"/>
      <c r="H929" s="203"/>
      <c r="I929" s="43"/>
      <c r="J929" s="43"/>
      <c r="K929" s="43"/>
      <c r="L929" s="43"/>
      <c r="M929" s="44"/>
      <c r="N929" s="43"/>
      <c r="O929" s="43"/>
      <c r="P929" s="43"/>
      <c r="Q929" s="43"/>
      <c r="R929" s="43"/>
      <c r="S929" s="43"/>
      <c r="T929" s="43"/>
      <c r="U929" s="43"/>
      <c r="V929" s="43"/>
      <c r="W929" s="43"/>
      <c r="X929" s="43"/>
      <c r="Y929" s="43"/>
      <c r="Z929" s="43"/>
      <c r="AA929" s="43"/>
      <c r="AB929" s="43"/>
      <c r="AC929" s="43"/>
      <c r="AD929" s="43"/>
      <c r="AE929" s="43"/>
      <c r="AF929" s="43"/>
    </row>
    <row r="930" spans="1:32" ht="15">
      <c r="A930" s="43"/>
      <c r="B930" s="43"/>
      <c r="C930" s="43"/>
      <c r="D930" s="43"/>
      <c r="E930" s="43"/>
      <c r="F930" s="43"/>
      <c r="G930" s="203"/>
      <c r="H930" s="203"/>
      <c r="I930" s="43"/>
      <c r="J930" s="43"/>
      <c r="K930" s="43"/>
      <c r="L930" s="43"/>
      <c r="M930" s="44"/>
      <c r="N930" s="43"/>
      <c r="O930" s="43"/>
      <c r="P930" s="43"/>
      <c r="Q930" s="43"/>
      <c r="R930" s="43"/>
      <c r="S930" s="43"/>
      <c r="T930" s="43"/>
      <c r="U930" s="43"/>
      <c r="V930" s="43"/>
      <c r="W930" s="43"/>
      <c r="X930" s="43"/>
      <c r="Y930" s="43"/>
      <c r="Z930" s="43"/>
      <c r="AA930" s="43"/>
      <c r="AB930" s="43"/>
      <c r="AC930" s="43"/>
      <c r="AD930" s="43"/>
      <c r="AE930" s="43"/>
      <c r="AF930" s="43"/>
    </row>
    <row r="931" spans="1:32" ht="15">
      <c r="A931" s="43"/>
      <c r="B931" s="43"/>
      <c r="C931" s="43"/>
      <c r="D931" s="43"/>
      <c r="E931" s="43"/>
      <c r="F931" s="43"/>
      <c r="G931" s="203"/>
      <c r="H931" s="203"/>
      <c r="I931" s="43"/>
      <c r="J931" s="43"/>
      <c r="K931" s="43"/>
      <c r="L931" s="43"/>
      <c r="M931" s="44"/>
      <c r="N931" s="43"/>
      <c r="O931" s="43"/>
      <c r="P931" s="43"/>
      <c r="Q931" s="43"/>
      <c r="R931" s="43"/>
      <c r="S931" s="43"/>
      <c r="T931" s="43"/>
      <c r="U931" s="43"/>
      <c r="V931" s="43"/>
      <c r="W931" s="43"/>
      <c r="X931" s="43"/>
      <c r="Y931" s="43"/>
      <c r="Z931" s="43"/>
      <c r="AA931" s="43"/>
      <c r="AB931" s="43"/>
      <c r="AC931" s="43"/>
      <c r="AD931" s="43"/>
      <c r="AE931" s="43"/>
      <c r="AF931" s="43"/>
    </row>
    <row r="932" spans="1:32" ht="15">
      <c r="A932" s="43"/>
      <c r="B932" s="43"/>
      <c r="C932" s="43"/>
      <c r="D932" s="43"/>
      <c r="E932" s="43"/>
      <c r="F932" s="43"/>
      <c r="G932" s="203"/>
      <c r="H932" s="203"/>
      <c r="I932" s="43"/>
      <c r="J932" s="43"/>
      <c r="K932" s="43"/>
      <c r="L932" s="43"/>
      <c r="M932" s="44"/>
      <c r="N932" s="43"/>
      <c r="O932" s="43"/>
      <c r="P932" s="43"/>
      <c r="Q932" s="43"/>
      <c r="R932" s="43"/>
      <c r="S932" s="43"/>
      <c r="T932" s="43"/>
      <c r="U932" s="43"/>
      <c r="V932" s="43"/>
      <c r="W932" s="43"/>
      <c r="X932" s="43"/>
      <c r="Y932" s="43"/>
      <c r="Z932" s="43"/>
      <c r="AA932" s="43"/>
      <c r="AB932" s="43"/>
      <c r="AC932" s="43"/>
      <c r="AD932" s="43"/>
      <c r="AE932" s="43"/>
      <c r="AF932" s="43"/>
    </row>
    <row r="933" spans="1:32" ht="15">
      <c r="A933" s="43"/>
      <c r="B933" s="43"/>
      <c r="C933" s="43"/>
      <c r="D933" s="43"/>
      <c r="E933" s="43"/>
      <c r="F933" s="43"/>
      <c r="G933" s="203"/>
      <c r="H933" s="203"/>
      <c r="I933" s="43"/>
      <c r="J933" s="43"/>
      <c r="K933" s="43"/>
      <c r="L933" s="43"/>
      <c r="M933" s="44"/>
      <c r="N933" s="43"/>
      <c r="O933" s="43"/>
      <c r="P933" s="43"/>
      <c r="Q933" s="43"/>
      <c r="R933" s="43"/>
      <c r="S933" s="43"/>
      <c r="T933" s="43"/>
      <c r="U933" s="43"/>
      <c r="V933" s="43"/>
      <c r="W933" s="43"/>
      <c r="X933" s="43"/>
      <c r="Y933" s="43"/>
      <c r="Z933" s="43"/>
      <c r="AA933" s="43"/>
      <c r="AB933" s="43"/>
      <c r="AC933" s="43"/>
      <c r="AD933" s="43"/>
      <c r="AE933" s="43"/>
      <c r="AF933" s="43"/>
    </row>
    <row r="934" spans="1:32" ht="15">
      <c r="A934" s="43"/>
      <c r="B934" s="43"/>
      <c r="C934" s="43"/>
      <c r="D934" s="43"/>
      <c r="E934" s="43"/>
      <c r="F934" s="43"/>
      <c r="G934" s="203"/>
      <c r="H934" s="203"/>
      <c r="I934" s="43"/>
      <c r="J934" s="43"/>
      <c r="K934" s="43"/>
      <c r="L934" s="43"/>
      <c r="M934" s="44"/>
      <c r="N934" s="43"/>
      <c r="O934" s="43"/>
      <c r="P934" s="43"/>
      <c r="Q934" s="43"/>
      <c r="R934" s="43"/>
      <c r="S934" s="43"/>
      <c r="T934" s="43"/>
      <c r="U934" s="43"/>
      <c r="V934" s="43"/>
      <c r="W934" s="43"/>
      <c r="X934" s="43"/>
      <c r="Y934" s="43"/>
      <c r="Z934" s="43"/>
      <c r="AA934" s="43"/>
      <c r="AB934" s="43"/>
      <c r="AC934" s="43"/>
      <c r="AD934" s="43"/>
      <c r="AE934" s="43"/>
      <c r="AF934" s="43"/>
    </row>
    <row r="935" spans="1:32" ht="15">
      <c r="A935" s="43"/>
      <c r="B935" s="43"/>
      <c r="C935" s="43"/>
      <c r="D935" s="43"/>
      <c r="E935" s="43"/>
      <c r="F935" s="43"/>
      <c r="G935" s="203"/>
      <c r="H935" s="203"/>
      <c r="I935" s="43"/>
      <c r="J935" s="43"/>
      <c r="K935" s="43"/>
      <c r="L935" s="43"/>
      <c r="M935" s="44"/>
      <c r="N935" s="43"/>
      <c r="O935" s="43"/>
      <c r="P935" s="43"/>
      <c r="Q935" s="43"/>
      <c r="R935" s="43"/>
      <c r="S935" s="43"/>
      <c r="T935" s="43"/>
      <c r="U935" s="43"/>
      <c r="V935" s="43"/>
      <c r="W935" s="43"/>
      <c r="X935" s="43"/>
      <c r="Y935" s="43"/>
      <c r="Z935" s="43"/>
      <c r="AA935" s="43"/>
      <c r="AB935" s="43"/>
      <c r="AC935" s="43"/>
      <c r="AD935" s="43"/>
      <c r="AE935" s="43"/>
      <c r="AF935" s="43"/>
    </row>
    <row r="936" spans="1:32" ht="15">
      <c r="A936" s="43"/>
      <c r="B936" s="43"/>
      <c r="C936" s="43"/>
      <c r="D936" s="43"/>
      <c r="E936" s="43"/>
      <c r="F936" s="43"/>
      <c r="G936" s="203"/>
      <c r="H936" s="203"/>
      <c r="I936" s="43"/>
      <c r="J936" s="43"/>
      <c r="K936" s="43"/>
      <c r="L936" s="43"/>
      <c r="M936" s="44"/>
      <c r="N936" s="43"/>
      <c r="O936" s="43"/>
      <c r="P936" s="43"/>
      <c r="Q936" s="43"/>
      <c r="R936" s="43"/>
      <c r="S936" s="43"/>
      <c r="T936" s="43"/>
      <c r="U936" s="43"/>
      <c r="V936" s="43"/>
      <c r="W936" s="43"/>
      <c r="X936" s="43"/>
      <c r="Y936" s="43"/>
      <c r="Z936" s="43"/>
      <c r="AA936" s="43"/>
      <c r="AB936" s="43"/>
      <c r="AC936" s="43"/>
      <c r="AD936" s="43"/>
      <c r="AE936" s="43"/>
      <c r="AF936" s="43"/>
    </row>
    <row r="937" spans="1:32" ht="15">
      <c r="A937" s="43"/>
      <c r="B937" s="43"/>
      <c r="C937" s="43"/>
      <c r="D937" s="43"/>
      <c r="E937" s="43"/>
      <c r="F937" s="43"/>
      <c r="G937" s="203"/>
      <c r="H937" s="203"/>
      <c r="I937" s="43"/>
      <c r="J937" s="43"/>
      <c r="K937" s="43"/>
      <c r="L937" s="43"/>
      <c r="M937" s="44"/>
      <c r="N937" s="43"/>
      <c r="O937" s="43"/>
      <c r="P937" s="43"/>
      <c r="Q937" s="43"/>
      <c r="R937" s="43"/>
      <c r="S937" s="43"/>
      <c r="T937" s="43"/>
      <c r="U937" s="43"/>
      <c r="V937" s="43"/>
      <c r="W937" s="43"/>
      <c r="X937" s="43"/>
      <c r="Y937" s="43"/>
      <c r="Z937" s="43"/>
      <c r="AA937" s="43"/>
      <c r="AB937" s="43"/>
      <c r="AC937" s="43"/>
      <c r="AD937" s="43"/>
      <c r="AE937" s="43"/>
      <c r="AF937" s="43"/>
    </row>
    <row r="938" spans="1:32" ht="15">
      <c r="A938" s="43"/>
      <c r="B938" s="43"/>
      <c r="C938" s="43"/>
      <c r="D938" s="43"/>
      <c r="E938" s="43"/>
      <c r="F938" s="43"/>
      <c r="G938" s="203"/>
      <c r="H938" s="203"/>
      <c r="I938" s="43"/>
      <c r="J938" s="43"/>
      <c r="K938" s="43"/>
      <c r="L938" s="43"/>
      <c r="M938" s="44"/>
      <c r="N938" s="43"/>
      <c r="O938" s="43"/>
      <c r="P938" s="43"/>
      <c r="Q938" s="43"/>
      <c r="R938" s="43"/>
      <c r="S938" s="43"/>
      <c r="T938" s="43"/>
      <c r="U938" s="43"/>
      <c r="V938" s="43"/>
      <c r="W938" s="43"/>
      <c r="X938" s="43"/>
      <c r="Y938" s="43"/>
      <c r="Z938" s="43"/>
      <c r="AA938" s="43"/>
      <c r="AB938" s="43"/>
      <c r="AC938" s="43"/>
      <c r="AD938" s="43"/>
      <c r="AE938" s="43"/>
      <c r="AF938" s="43"/>
    </row>
    <row r="939" spans="1:32" ht="15">
      <c r="A939" s="43"/>
      <c r="B939" s="43"/>
      <c r="C939" s="43"/>
      <c r="D939" s="43"/>
      <c r="E939" s="43"/>
      <c r="F939" s="43"/>
      <c r="G939" s="203"/>
      <c r="H939" s="203"/>
      <c r="I939" s="43"/>
      <c r="J939" s="43"/>
      <c r="K939" s="43"/>
      <c r="L939" s="43"/>
      <c r="M939" s="44"/>
      <c r="N939" s="43"/>
      <c r="O939" s="43"/>
      <c r="P939" s="43"/>
      <c r="Q939" s="43"/>
      <c r="R939" s="43"/>
      <c r="S939" s="43"/>
      <c r="T939" s="43"/>
      <c r="U939" s="43"/>
      <c r="V939" s="43"/>
      <c r="W939" s="43"/>
      <c r="X939" s="43"/>
      <c r="Y939" s="43"/>
      <c r="Z939" s="43"/>
      <c r="AA939" s="43"/>
      <c r="AB939" s="43"/>
      <c r="AC939" s="43"/>
      <c r="AD939" s="43"/>
      <c r="AE939" s="43"/>
      <c r="AF939" s="43"/>
    </row>
    <row r="940" spans="1:32" ht="15">
      <c r="A940" s="43"/>
      <c r="B940" s="43"/>
      <c r="C940" s="43"/>
      <c r="D940" s="43"/>
      <c r="E940" s="43"/>
      <c r="F940" s="43"/>
      <c r="G940" s="203"/>
      <c r="H940" s="203"/>
      <c r="I940" s="43"/>
      <c r="J940" s="43"/>
      <c r="K940" s="43"/>
      <c r="L940" s="43"/>
      <c r="M940" s="44"/>
      <c r="N940" s="43"/>
      <c r="O940" s="43"/>
      <c r="P940" s="43"/>
      <c r="Q940" s="43"/>
      <c r="R940" s="43"/>
      <c r="S940" s="43"/>
      <c r="T940" s="43"/>
      <c r="U940" s="43"/>
      <c r="V940" s="43"/>
      <c r="W940" s="43"/>
      <c r="X940" s="43"/>
      <c r="Y940" s="43"/>
      <c r="Z940" s="43"/>
      <c r="AA940" s="43"/>
      <c r="AB940" s="43"/>
      <c r="AC940" s="43"/>
      <c r="AD940" s="43"/>
      <c r="AE940" s="43"/>
      <c r="AF940" s="43"/>
    </row>
    <row r="941" spans="1:32" ht="15">
      <c r="A941" s="43"/>
      <c r="B941" s="43"/>
      <c r="C941" s="43"/>
      <c r="D941" s="43"/>
      <c r="E941" s="43"/>
      <c r="F941" s="43"/>
      <c r="G941" s="203"/>
      <c r="H941" s="203"/>
      <c r="I941" s="43"/>
      <c r="J941" s="43"/>
      <c r="K941" s="43"/>
      <c r="L941" s="43"/>
      <c r="M941" s="44"/>
      <c r="N941" s="43"/>
      <c r="O941" s="43"/>
      <c r="P941" s="43"/>
      <c r="Q941" s="43"/>
      <c r="R941" s="43"/>
      <c r="S941" s="43"/>
      <c r="T941" s="43"/>
      <c r="U941" s="43"/>
      <c r="V941" s="43"/>
      <c r="W941" s="43"/>
      <c r="X941" s="43"/>
      <c r="Y941" s="43"/>
      <c r="Z941" s="43"/>
      <c r="AA941" s="43"/>
      <c r="AB941" s="43"/>
      <c r="AC941" s="43"/>
      <c r="AD941" s="43"/>
      <c r="AE941" s="43"/>
      <c r="AF941" s="43"/>
    </row>
    <row r="942" spans="1:32" ht="15">
      <c r="A942" s="43"/>
      <c r="B942" s="43"/>
      <c r="C942" s="43"/>
      <c r="D942" s="43"/>
      <c r="E942" s="43"/>
      <c r="F942" s="43"/>
      <c r="G942" s="203"/>
      <c r="H942" s="203"/>
      <c r="I942" s="43"/>
      <c r="J942" s="43"/>
      <c r="K942" s="43"/>
      <c r="L942" s="43"/>
      <c r="M942" s="44"/>
      <c r="N942" s="43"/>
      <c r="O942" s="43"/>
      <c r="P942" s="43"/>
      <c r="Q942" s="43"/>
      <c r="R942" s="43"/>
      <c r="S942" s="43"/>
      <c r="T942" s="43"/>
      <c r="U942" s="43"/>
      <c r="V942" s="43"/>
      <c r="W942" s="43"/>
      <c r="X942" s="43"/>
      <c r="Y942" s="43"/>
      <c r="Z942" s="43"/>
      <c r="AA942" s="43"/>
      <c r="AB942" s="43"/>
      <c r="AC942" s="43"/>
      <c r="AD942" s="43"/>
      <c r="AE942" s="43"/>
      <c r="AF942" s="43"/>
    </row>
    <row r="943" spans="1:32" ht="15">
      <c r="A943" s="43"/>
      <c r="B943" s="43"/>
      <c r="C943" s="43"/>
      <c r="D943" s="43"/>
      <c r="E943" s="43"/>
      <c r="F943" s="43"/>
      <c r="G943" s="203"/>
      <c r="H943" s="203"/>
      <c r="I943" s="43"/>
      <c r="J943" s="43"/>
      <c r="K943" s="43"/>
      <c r="L943" s="43"/>
      <c r="M943" s="44"/>
      <c r="N943" s="43"/>
      <c r="O943" s="43"/>
      <c r="P943" s="43"/>
      <c r="Q943" s="43"/>
      <c r="R943" s="43"/>
      <c r="S943" s="43"/>
      <c r="T943" s="43"/>
      <c r="U943" s="43"/>
      <c r="V943" s="43"/>
      <c r="W943" s="43"/>
      <c r="X943" s="43"/>
      <c r="Y943" s="43"/>
      <c r="Z943" s="43"/>
      <c r="AA943" s="43"/>
      <c r="AB943" s="43"/>
      <c r="AC943" s="43"/>
      <c r="AD943" s="43"/>
      <c r="AE943" s="43"/>
      <c r="AF943" s="43"/>
    </row>
    <row r="944" spans="1:32" ht="15">
      <c r="A944" s="43"/>
      <c r="B944" s="43"/>
      <c r="C944" s="43"/>
      <c r="D944" s="43"/>
      <c r="E944" s="43"/>
      <c r="F944" s="43"/>
      <c r="G944" s="203"/>
      <c r="H944" s="203"/>
      <c r="I944" s="43"/>
      <c r="J944" s="43"/>
      <c r="K944" s="43"/>
      <c r="L944" s="43"/>
      <c r="M944" s="44"/>
      <c r="N944" s="43"/>
      <c r="O944" s="43"/>
      <c r="P944" s="43"/>
      <c r="Q944" s="43"/>
      <c r="R944" s="43"/>
      <c r="S944" s="43"/>
      <c r="T944" s="43"/>
      <c r="U944" s="43"/>
      <c r="V944" s="43"/>
      <c r="W944" s="43"/>
      <c r="X944" s="43"/>
      <c r="Y944" s="43"/>
      <c r="Z944" s="43"/>
      <c r="AA944" s="43"/>
      <c r="AB944" s="43"/>
      <c r="AC944" s="43"/>
      <c r="AD944" s="43"/>
      <c r="AE944" s="43"/>
      <c r="AF944" s="43"/>
    </row>
    <row r="945" spans="1:32" ht="15">
      <c r="A945" s="43"/>
      <c r="B945" s="43"/>
      <c r="C945" s="43"/>
      <c r="D945" s="43"/>
      <c r="E945" s="43"/>
      <c r="F945" s="43"/>
      <c r="G945" s="203"/>
      <c r="H945" s="203"/>
      <c r="I945" s="43"/>
      <c r="J945" s="43"/>
      <c r="K945" s="43"/>
      <c r="L945" s="43"/>
      <c r="M945" s="44"/>
      <c r="N945" s="43"/>
      <c r="O945" s="43"/>
      <c r="P945" s="43"/>
      <c r="Q945" s="43"/>
      <c r="R945" s="43"/>
      <c r="S945" s="43"/>
      <c r="T945" s="43"/>
      <c r="U945" s="43"/>
      <c r="V945" s="43"/>
      <c r="W945" s="43"/>
      <c r="X945" s="43"/>
      <c r="Y945" s="43"/>
      <c r="Z945" s="43"/>
      <c r="AA945" s="43"/>
      <c r="AB945" s="43"/>
      <c r="AC945" s="43"/>
      <c r="AD945" s="43"/>
      <c r="AE945" s="43"/>
      <c r="AF945" s="43"/>
    </row>
    <row r="946" spans="1:32" ht="15">
      <c r="A946" s="43"/>
      <c r="B946" s="43"/>
      <c r="C946" s="43"/>
      <c r="D946" s="43"/>
      <c r="E946" s="43"/>
      <c r="F946" s="43"/>
      <c r="G946" s="203"/>
      <c r="H946" s="203"/>
      <c r="I946" s="43"/>
      <c r="J946" s="43"/>
      <c r="K946" s="43"/>
      <c r="L946" s="43"/>
      <c r="M946" s="44"/>
      <c r="N946" s="43"/>
      <c r="O946" s="43"/>
      <c r="P946" s="43"/>
      <c r="Q946" s="43"/>
      <c r="R946" s="43"/>
      <c r="S946" s="43"/>
      <c r="T946" s="43"/>
      <c r="U946" s="43"/>
      <c r="V946" s="43"/>
      <c r="W946" s="43"/>
      <c r="X946" s="43"/>
      <c r="Y946" s="43"/>
      <c r="Z946" s="43"/>
      <c r="AA946" s="43"/>
      <c r="AB946" s="43"/>
      <c r="AC946" s="43"/>
      <c r="AD946" s="43"/>
      <c r="AE946" s="43"/>
      <c r="AF946" s="43"/>
    </row>
    <row r="947" spans="1:32" ht="15">
      <c r="A947" s="43"/>
      <c r="B947" s="43"/>
      <c r="C947" s="43"/>
      <c r="D947" s="43"/>
      <c r="E947" s="43"/>
      <c r="F947" s="43"/>
      <c r="G947" s="203"/>
      <c r="H947" s="203"/>
      <c r="I947" s="43"/>
      <c r="J947" s="43"/>
      <c r="K947" s="43"/>
      <c r="L947" s="43"/>
      <c r="M947" s="44"/>
      <c r="N947" s="43"/>
      <c r="O947" s="43"/>
      <c r="P947" s="43"/>
      <c r="Q947" s="43"/>
      <c r="R947" s="43"/>
      <c r="S947" s="43"/>
      <c r="T947" s="43"/>
      <c r="U947" s="43"/>
      <c r="V947" s="43"/>
      <c r="W947" s="43"/>
      <c r="X947" s="43"/>
      <c r="Y947" s="43"/>
      <c r="Z947" s="43"/>
      <c r="AA947" s="43"/>
      <c r="AB947" s="43"/>
      <c r="AC947" s="43"/>
      <c r="AD947" s="43"/>
      <c r="AE947" s="43"/>
      <c r="AF947" s="43"/>
    </row>
    <row r="948" spans="1:32" ht="15">
      <c r="A948" s="43"/>
      <c r="B948" s="43"/>
      <c r="C948" s="43"/>
      <c r="D948" s="43"/>
      <c r="E948" s="43"/>
      <c r="F948" s="43"/>
      <c r="G948" s="203"/>
      <c r="H948" s="203"/>
      <c r="I948" s="43"/>
      <c r="J948" s="43"/>
      <c r="K948" s="43"/>
      <c r="L948" s="43"/>
      <c r="M948" s="44"/>
      <c r="N948" s="43"/>
      <c r="O948" s="43"/>
      <c r="P948" s="43"/>
      <c r="Q948" s="43"/>
      <c r="R948" s="43"/>
      <c r="S948" s="43"/>
      <c r="T948" s="43"/>
      <c r="U948" s="43"/>
      <c r="V948" s="43"/>
      <c r="W948" s="43"/>
      <c r="X948" s="43"/>
      <c r="Y948" s="43"/>
      <c r="Z948" s="43"/>
      <c r="AA948" s="43"/>
      <c r="AB948" s="43"/>
      <c r="AC948" s="43"/>
      <c r="AD948" s="43"/>
      <c r="AE948" s="43"/>
      <c r="AF948" s="43"/>
    </row>
    <row r="949" spans="1:32" ht="15">
      <c r="A949" s="43"/>
      <c r="B949" s="43"/>
      <c r="C949" s="43"/>
      <c r="D949" s="43"/>
      <c r="E949" s="43"/>
      <c r="F949" s="43"/>
      <c r="G949" s="203"/>
      <c r="H949" s="203"/>
      <c r="I949" s="43"/>
      <c r="J949" s="43"/>
      <c r="K949" s="43"/>
      <c r="L949" s="43"/>
      <c r="M949" s="44"/>
      <c r="N949" s="43"/>
      <c r="O949" s="43"/>
      <c r="P949" s="43"/>
      <c r="Q949" s="43"/>
      <c r="R949" s="43"/>
      <c r="S949" s="43"/>
      <c r="T949" s="43"/>
      <c r="U949" s="43"/>
      <c r="V949" s="43"/>
      <c r="W949" s="43"/>
      <c r="X949" s="43"/>
      <c r="Y949" s="43"/>
      <c r="Z949" s="43"/>
      <c r="AA949" s="43"/>
      <c r="AB949" s="43"/>
      <c r="AC949" s="43"/>
      <c r="AD949" s="43"/>
      <c r="AE949" s="43"/>
      <c r="AF949" s="43"/>
    </row>
    <row r="950" spans="1:32" ht="15">
      <c r="A950" s="43"/>
      <c r="B950" s="43"/>
      <c r="C950" s="43"/>
      <c r="D950" s="43"/>
      <c r="E950" s="43"/>
      <c r="F950" s="43"/>
      <c r="G950" s="203"/>
      <c r="H950" s="203"/>
      <c r="I950" s="43"/>
      <c r="J950" s="43"/>
      <c r="K950" s="43"/>
      <c r="L950" s="43"/>
      <c r="M950" s="44"/>
      <c r="N950" s="43"/>
      <c r="O950" s="43"/>
      <c r="P950" s="43"/>
      <c r="Q950" s="43"/>
      <c r="R950" s="43"/>
      <c r="S950" s="43"/>
      <c r="T950" s="43"/>
      <c r="U950" s="43"/>
      <c r="V950" s="43"/>
      <c r="W950" s="43"/>
      <c r="X950" s="43"/>
      <c r="Y950" s="43"/>
      <c r="Z950" s="43"/>
      <c r="AA950" s="43"/>
      <c r="AB950" s="43"/>
      <c r="AC950" s="43"/>
      <c r="AD950" s="43"/>
      <c r="AE950" s="43"/>
      <c r="AF950" s="43"/>
    </row>
    <row r="951" spans="1:32" ht="15">
      <c r="A951" s="43"/>
      <c r="B951" s="43"/>
      <c r="C951" s="43"/>
      <c r="D951" s="43"/>
      <c r="E951" s="43"/>
      <c r="F951" s="43"/>
      <c r="G951" s="203"/>
      <c r="H951" s="203"/>
      <c r="I951" s="43"/>
      <c r="J951" s="43"/>
      <c r="K951" s="43"/>
      <c r="L951" s="43"/>
      <c r="M951" s="44"/>
      <c r="N951" s="43"/>
      <c r="O951" s="43"/>
      <c r="P951" s="43"/>
      <c r="Q951" s="43"/>
      <c r="R951" s="43"/>
      <c r="S951" s="43"/>
      <c r="T951" s="43"/>
      <c r="U951" s="43"/>
      <c r="V951" s="43"/>
      <c r="W951" s="43"/>
      <c r="X951" s="43"/>
      <c r="Y951" s="43"/>
      <c r="Z951" s="43"/>
      <c r="AA951" s="43"/>
      <c r="AB951" s="43"/>
      <c r="AC951" s="43"/>
      <c r="AD951" s="43"/>
      <c r="AE951" s="43"/>
      <c r="AF951" s="43"/>
    </row>
    <row r="952" spans="1:32" ht="15">
      <c r="A952" s="43"/>
      <c r="B952" s="43"/>
      <c r="C952" s="43"/>
      <c r="D952" s="43"/>
      <c r="E952" s="43"/>
      <c r="F952" s="43"/>
      <c r="G952" s="203"/>
      <c r="H952" s="203"/>
      <c r="I952" s="43"/>
      <c r="J952" s="43"/>
      <c r="K952" s="43"/>
      <c r="L952" s="43"/>
      <c r="M952" s="44"/>
      <c r="N952" s="43"/>
      <c r="O952" s="43"/>
      <c r="P952" s="43"/>
      <c r="Q952" s="43"/>
      <c r="R952" s="43"/>
      <c r="S952" s="43"/>
      <c r="T952" s="43"/>
      <c r="U952" s="43"/>
      <c r="V952" s="43"/>
      <c r="W952" s="43"/>
      <c r="X952" s="43"/>
      <c r="Y952" s="43"/>
      <c r="Z952" s="43"/>
      <c r="AA952" s="43"/>
      <c r="AB952" s="43"/>
      <c r="AC952" s="43"/>
      <c r="AD952" s="43"/>
      <c r="AE952" s="43"/>
      <c r="AF952" s="43"/>
    </row>
    <row r="953" spans="1:32" ht="15">
      <c r="A953" s="43"/>
      <c r="B953" s="43"/>
      <c r="C953" s="43"/>
      <c r="D953" s="43"/>
      <c r="E953" s="43"/>
      <c r="F953" s="43"/>
      <c r="G953" s="203"/>
      <c r="H953" s="203"/>
      <c r="I953" s="43"/>
      <c r="J953" s="43"/>
      <c r="K953" s="43"/>
      <c r="L953" s="43"/>
      <c r="M953" s="44"/>
      <c r="N953" s="43"/>
      <c r="O953" s="43"/>
      <c r="P953" s="43"/>
      <c r="Q953" s="43"/>
      <c r="R953" s="43"/>
      <c r="S953" s="43"/>
      <c r="T953" s="43"/>
      <c r="U953" s="43"/>
      <c r="V953" s="43"/>
      <c r="W953" s="43"/>
      <c r="X953" s="43"/>
      <c r="Y953" s="43"/>
      <c r="Z953" s="43"/>
      <c r="AA953" s="43"/>
      <c r="AB953" s="43"/>
      <c r="AC953" s="43"/>
      <c r="AD953" s="43"/>
      <c r="AE953" s="43"/>
      <c r="AF953" s="43"/>
    </row>
    <row r="954" spans="1:32" ht="15">
      <c r="A954" s="43"/>
      <c r="B954" s="43"/>
      <c r="C954" s="43"/>
      <c r="D954" s="43"/>
      <c r="E954" s="43"/>
      <c r="F954" s="43"/>
      <c r="G954" s="203"/>
      <c r="H954" s="203"/>
      <c r="I954" s="43"/>
      <c r="J954" s="43"/>
      <c r="K954" s="43"/>
      <c r="L954" s="43"/>
      <c r="M954" s="44"/>
      <c r="N954" s="43"/>
      <c r="O954" s="43"/>
      <c r="P954" s="43"/>
      <c r="Q954" s="43"/>
      <c r="R954" s="43"/>
      <c r="S954" s="43"/>
      <c r="T954" s="43"/>
      <c r="U954" s="43"/>
      <c r="V954" s="43"/>
      <c r="W954" s="43"/>
      <c r="X954" s="43"/>
      <c r="Y954" s="43"/>
      <c r="Z954" s="43"/>
      <c r="AA954" s="43"/>
      <c r="AB954" s="43"/>
      <c r="AC954" s="43"/>
      <c r="AD954" s="43"/>
      <c r="AE954" s="43"/>
      <c r="AF954" s="43"/>
    </row>
    <row r="955" spans="1:32" ht="15">
      <c r="A955" s="43"/>
      <c r="B955" s="43"/>
      <c r="C955" s="43"/>
      <c r="D955" s="43"/>
      <c r="E955" s="43"/>
      <c r="F955" s="43"/>
      <c r="G955" s="203"/>
      <c r="H955" s="203"/>
      <c r="I955" s="43"/>
      <c r="J955" s="43"/>
      <c r="K955" s="43"/>
      <c r="L955" s="43"/>
      <c r="M955" s="44"/>
      <c r="N955" s="43"/>
      <c r="O955" s="43"/>
      <c r="P955" s="43"/>
      <c r="Q955" s="43"/>
      <c r="R955" s="43"/>
      <c r="S955" s="43"/>
      <c r="T955" s="43"/>
      <c r="U955" s="43"/>
      <c r="V955" s="43"/>
      <c r="W955" s="43"/>
      <c r="X955" s="43"/>
      <c r="Y955" s="43"/>
      <c r="Z955" s="43"/>
      <c r="AA955" s="43"/>
      <c r="AB955" s="43"/>
      <c r="AC955" s="43"/>
      <c r="AD955" s="43"/>
      <c r="AE955" s="43"/>
      <c r="AF955" s="43"/>
    </row>
    <row r="956" spans="1:32" ht="15">
      <c r="A956" s="43"/>
      <c r="B956" s="43"/>
      <c r="C956" s="43"/>
      <c r="D956" s="43"/>
      <c r="E956" s="43"/>
      <c r="F956" s="43"/>
      <c r="G956" s="203"/>
      <c r="H956" s="203"/>
      <c r="I956" s="43"/>
      <c r="J956" s="43"/>
      <c r="K956" s="43"/>
      <c r="L956" s="43"/>
      <c r="M956" s="44"/>
      <c r="N956" s="43"/>
      <c r="O956" s="43"/>
      <c r="P956" s="43"/>
      <c r="Q956" s="43"/>
      <c r="R956" s="43"/>
      <c r="S956" s="43"/>
      <c r="T956" s="43"/>
      <c r="U956" s="43"/>
      <c r="V956" s="43"/>
      <c r="W956" s="43"/>
      <c r="X956" s="43"/>
      <c r="Y956" s="43"/>
      <c r="Z956" s="43"/>
      <c r="AA956" s="43"/>
      <c r="AB956" s="43"/>
      <c r="AC956" s="43"/>
      <c r="AD956" s="43"/>
      <c r="AE956" s="43"/>
      <c r="AF956" s="43"/>
    </row>
    <row r="957" spans="1:32" ht="15">
      <c r="A957" s="43"/>
      <c r="B957" s="43"/>
      <c r="C957" s="43"/>
      <c r="D957" s="43"/>
      <c r="E957" s="43"/>
      <c r="F957" s="43"/>
      <c r="G957" s="203"/>
      <c r="H957" s="203"/>
      <c r="I957" s="43"/>
      <c r="J957" s="43"/>
      <c r="K957" s="43"/>
      <c r="L957" s="43"/>
      <c r="M957" s="44"/>
      <c r="N957" s="43"/>
      <c r="O957" s="43"/>
      <c r="P957" s="43"/>
      <c r="Q957" s="43"/>
      <c r="R957" s="43"/>
      <c r="S957" s="43"/>
      <c r="T957" s="43"/>
      <c r="U957" s="43"/>
      <c r="V957" s="43"/>
      <c r="W957" s="43"/>
      <c r="X957" s="43"/>
      <c r="Y957" s="43"/>
      <c r="Z957" s="43"/>
      <c r="AA957" s="43"/>
      <c r="AB957" s="43"/>
      <c r="AC957" s="43"/>
      <c r="AD957" s="43"/>
      <c r="AE957" s="43"/>
      <c r="AF957" s="43"/>
    </row>
    <row r="958" spans="1:32" ht="15">
      <c r="A958" s="43"/>
      <c r="B958" s="43"/>
      <c r="C958" s="43"/>
      <c r="D958" s="43"/>
      <c r="E958" s="43"/>
      <c r="F958" s="43"/>
      <c r="G958" s="203"/>
      <c r="H958" s="203"/>
      <c r="I958" s="43"/>
      <c r="J958" s="43"/>
      <c r="K958" s="43"/>
      <c r="L958" s="43"/>
      <c r="M958" s="44"/>
      <c r="N958" s="43"/>
      <c r="O958" s="43"/>
      <c r="P958" s="43"/>
      <c r="Q958" s="43"/>
      <c r="R958" s="43"/>
      <c r="S958" s="43"/>
      <c r="T958" s="43"/>
      <c r="U958" s="43"/>
      <c r="V958" s="43"/>
      <c r="W958" s="43"/>
      <c r="X958" s="43"/>
      <c r="Y958" s="43"/>
      <c r="Z958" s="43"/>
      <c r="AA958" s="43"/>
      <c r="AB958" s="43"/>
      <c r="AC958" s="43"/>
      <c r="AD958" s="43"/>
      <c r="AE958" s="43"/>
      <c r="AF958" s="43"/>
    </row>
    <row r="959" spans="1:32" ht="15">
      <c r="A959" s="43"/>
      <c r="B959" s="43"/>
      <c r="C959" s="43"/>
      <c r="D959" s="43"/>
      <c r="E959" s="43"/>
      <c r="F959" s="43"/>
      <c r="G959" s="203"/>
      <c r="H959" s="203"/>
      <c r="I959" s="43"/>
      <c r="J959" s="43"/>
      <c r="K959" s="43"/>
      <c r="L959" s="43"/>
      <c r="M959" s="44"/>
      <c r="N959" s="43"/>
      <c r="O959" s="43"/>
      <c r="P959" s="43"/>
      <c r="Q959" s="43"/>
      <c r="R959" s="43"/>
      <c r="S959" s="43"/>
      <c r="T959" s="43"/>
      <c r="U959" s="43"/>
      <c r="V959" s="43"/>
      <c r="W959" s="43"/>
      <c r="X959" s="43"/>
      <c r="Y959" s="43"/>
      <c r="Z959" s="43"/>
      <c r="AA959" s="43"/>
      <c r="AB959" s="43"/>
      <c r="AC959" s="43"/>
      <c r="AD959" s="43"/>
      <c r="AE959" s="43"/>
      <c r="AF959" s="43"/>
    </row>
    <row r="960" spans="1:32" ht="15">
      <c r="A960" s="43"/>
      <c r="B960" s="43"/>
      <c r="C960" s="43"/>
      <c r="D960" s="43"/>
      <c r="E960" s="43"/>
      <c r="F960" s="43"/>
      <c r="G960" s="203"/>
      <c r="H960" s="203"/>
      <c r="I960" s="43"/>
      <c r="J960" s="43"/>
      <c r="K960" s="43"/>
      <c r="L960" s="43"/>
      <c r="M960" s="44"/>
      <c r="N960" s="43"/>
      <c r="O960" s="43"/>
      <c r="P960" s="43"/>
      <c r="Q960" s="43"/>
      <c r="R960" s="43"/>
      <c r="S960" s="43"/>
      <c r="T960" s="43"/>
      <c r="U960" s="43"/>
      <c r="V960" s="43"/>
      <c r="W960" s="43"/>
      <c r="X960" s="43"/>
      <c r="Y960" s="43"/>
      <c r="Z960" s="43"/>
      <c r="AA960" s="43"/>
      <c r="AB960" s="43"/>
      <c r="AC960" s="43"/>
      <c r="AD960" s="43"/>
      <c r="AE960" s="43"/>
      <c r="AF960" s="43"/>
    </row>
    <row r="961" spans="1:32" ht="15">
      <c r="A961" s="43"/>
      <c r="B961" s="43"/>
      <c r="C961" s="43"/>
      <c r="D961" s="43"/>
      <c r="E961" s="43"/>
      <c r="F961" s="43"/>
      <c r="G961" s="203"/>
      <c r="H961" s="203"/>
      <c r="I961" s="43"/>
      <c r="J961" s="43"/>
      <c r="K961" s="43"/>
      <c r="L961" s="43"/>
      <c r="M961" s="44"/>
      <c r="N961" s="43"/>
      <c r="O961" s="43"/>
      <c r="P961" s="43"/>
      <c r="Q961" s="43"/>
      <c r="R961" s="43"/>
      <c r="S961" s="43"/>
      <c r="T961" s="43"/>
      <c r="U961" s="43"/>
      <c r="V961" s="43"/>
      <c r="W961" s="43"/>
      <c r="X961" s="43"/>
      <c r="Y961" s="43"/>
      <c r="Z961" s="43"/>
      <c r="AA961" s="43"/>
      <c r="AB961" s="43"/>
      <c r="AC961" s="43"/>
      <c r="AD961" s="43"/>
      <c r="AE961" s="43"/>
      <c r="AF961" s="43"/>
    </row>
    <row r="962" spans="1:32" ht="15">
      <c r="A962" s="43"/>
      <c r="B962" s="43"/>
      <c r="C962" s="43"/>
      <c r="D962" s="43"/>
      <c r="E962" s="43"/>
      <c r="F962" s="43"/>
      <c r="G962" s="203"/>
      <c r="H962" s="203"/>
      <c r="I962" s="43"/>
      <c r="J962" s="43"/>
      <c r="K962" s="43"/>
      <c r="L962" s="43"/>
      <c r="M962" s="44"/>
      <c r="N962" s="43"/>
      <c r="O962" s="43"/>
      <c r="P962" s="43"/>
      <c r="Q962" s="43"/>
      <c r="R962" s="43"/>
      <c r="S962" s="43"/>
      <c r="T962" s="43"/>
      <c r="U962" s="43"/>
      <c r="V962" s="43"/>
      <c r="W962" s="43"/>
      <c r="X962" s="43"/>
      <c r="Y962" s="43"/>
      <c r="Z962" s="43"/>
      <c r="AA962" s="43"/>
      <c r="AB962" s="43"/>
      <c r="AC962" s="43"/>
      <c r="AD962" s="43"/>
      <c r="AE962" s="43"/>
      <c r="AF962" s="43"/>
    </row>
    <row r="963" spans="1:32" ht="15">
      <c r="A963" s="43"/>
      <c r="B963" s="43"/>
      <c r="C963" s="43"/>
      <c r="D963" s="43"/>
      <c r="E963" s="43"/>
      <c r="F963" s="43"/>
      <c r="G963" s="203"/>
      <c r="H963" s="203"/>
      <c r="I963" s="43"/>
      <c r="J963" s="43"/>
      <c r="K963" s="43"/>
      <c r="L963" s="43"/>
      <c r="M963" s="44"/>
      <c r="N963" s="43"/>
      <c r="O963" s="43"/>
      <c r="P963" s="43"/>
      <c r="Q963" s="43"/>
      <c r="R963" s="43"/>
      <c r="S963" s="43"/>
      <c r="T963" s="43"/>
      <c r="U963" s="43"/>
      <c r="V963" s="43"/>
      <c r="W963" s="43"/>
      <c r="X963" s="43"/>
      <c r="Y963" s="43"/>
      <c r="Z963" s="43"/>
      <c r="AA963" s="43"/>
      <c r="AB963" s="43"/>
      <c r="AC963" s="43"/>
      <c r="AD963" s="43"/>
      <c r="AE963" s="43"/>
      <c r="AF963" s="43"/>
    </row>
    <row r="964" spans="1:32" ht="15">
      <c r="A964" s="43"/>
      <c r="B964" s="43"/>
      <c r="C964" s="43"/>
      <c r="D964" s="43"/>
      <c r="E964" s="43"/>
      <c r="F964" s="43"/>
      <c r="G964" s="203"/>
      <c r="H964" s="203"/>
      <c r="I964" s="43"/>
      <c r="J964" s="43"/>
      <c r="K964" s="43"/>
      <c r="L964" s="43"/>
      <c r="M964" s="44"/>
      <c r="N964" s="43"/>
      <c r="O964" s="43"/>
      <c r="P964" s="43"/>
      <c r="Q964" s="43"/>
      <c r="R964" s="43"/>
      <c r="S964" s="43"/>
      <c r="T964" s="43"/>
      <c r="U964" s="43"/>
      <c r="V964" s="43"/>
      <c r="W964" s="43"/>
      <c r="X964" s="43"/>
      <c r="Y964" s="43"/>
      <c r="Z964" s="43"/>
      <c r="AA964" s="43"/>
      <c r="AB964" s="43"/>
      <c r="AC964" s="43"/>
      <c r="AD964" s="43"/>
      <c r="AE964" s="43"/>
      <c r="AF964" s="43"/>
    </row>
    <row r="965" spans="1:32" ht="15">
      <c r="A965" s="43"/>
      <c r="B965" s="43"/>
      <c r="C965" s="43"/>
      <c r="D965" s="43"/>
      <c r="E965" s="43"/>
      <c r="F965" s="43"/>
      <c r="G965" s="203"/>
      <c r="H965" s="203"/>
      <c r="I965" s="43"/>
      <c r="J965" s="43"/>
      <c r="K965" s="43"/>
      <c r="L965" s="43"/>
      <c r="M965" s="44"/>
      <c r="N965" s="43"/>
      <c r="O965" s="43"/>
      <c r="P965" s="43"/>
      <c r="Q965" s="43"/>
      <c r="R965" s="43"/>
      <c r="S965" s="43"/>
      <c r="T965" s="43"/>
      <c r="U965" s="43"/>
      <c r="V965" s="43"/>
      <c r="W965" s="43"/>
      <c r="X965" s="43"/>
      <c r="Y965" s="43"/>
      <c r="Z965" s="43"/>
      <c r="AA965" s="43"/>
      <c r="AB965" s="43"/>
      <c r="AC965" s="43"/>
      <c r="AD965" s="43"/>
      <c r="AE965" s="43"/>
      <c r="AF965" s="43"/>
    </row>
    <row r="966" spans="1:32" ht="15">
      <c r="A966" s="43"/>
      <c r="B966" s="43"/>
      <c r="C966" s="43"/>
      <c r="D966" s="43"/>
      <c r="E966" s="43"/>
      <c r="F966" s="43"/>
      <c r="G966" s="203"/>
      <c r="H966" s="203"/>
      <c r="I966" s="43"/>
      <c r="J966" s="43"/>
      <c r="K966" s="43"/>
      <c r="L966" s="43"/>
      <c r="M966" s="44"/>
      <c r="N966" s="43"/>
      <c r="O966" s="43"/>
      <c r="P966" s="43"/>
      <c r="Q966" s="43"/>
      <c r="R966" s="43"/>
      <c r="S966" s="43"/>
      <c r="T966" s="43"/>
      <c r="U966" s="43"/>
      <c r="V966" s="43"/>
      <c r="W966" s="43"/>
      <c r="X966" s="43"/>
      <c r="Y966" s="43"/>
      <c r="Z966" s="43"/>
      <c r="AA966" s="43"/>
      <c r="AB966" s="43"/>
      <c r="AC966" s="43"/>
      <c r="AD966" s="43"/>
      <c r="AE966" s="43"/>
      <c r="AF966" s="43"/>
    </row>
    <row r="967" spans="1:32" ht="15">
      <c r="A967" s="43"/>
      <c r="B967" s="43"/>
      <c r="C967" s="43"/>
      <c r="D967" s="43"/>
      <c r="E967" s="43"/>
      <c r="F967" s="43"/>
      <c r="G967" s="203"/>
      <c r="H967" s="203"/>
      <c r="I967" s="43"/>
      <c r="J967" s="43"/>
      <c r="K967" s="43"/>
      <c r="L967" s="43"/>
      <c r="M967" s="44"/>
      <c r="N967" s="43"/>
      <c r="O967" s="43"/>
      <c r="P967" s="43"/>
      <c r="Q967" s="43"/>
      <c r="R967" s="43"/>
      <c r="S967" s="43"/>
      <c r="T967" s="43"/>
      <c r="U967" s="43"/>
      <c r="V967" s="43"/>
      <c r="W967" s="43"/>
      <c r="X967" s="43"/>
      <c r="Y967" s="43"/>
      <c r="Z967" s="43"/>
      <c r="AA967" s="43"/>
      <c r="AB967" s="43"/>
      <c r="AC967" s="43"/>
      <c r="AD967" s="43"/>
      <c r="AE967" s="43"/>
      <c r="AF967" s="43"/>
    </row>
    <row r="968" spans="1:32" ht="15">
      <c r="A968" s="43"/>
      <c r="B968" s="43"/>
      <c r="C968" s="43"/>
      <c r="D968" s="43"/>
      <c r="E968" s="43"/>
      <c r="F968" s="43"/>
      <c r="G968" s="203"/>
      <c r="H968" s="203"/>
      <c r="I968" s="43"/>
      <c r="J968" s="43"/>
      <c r="K968" s="43"/>
      <c r="L968" s="43"/>
      <c r="M968" s="44"/>
      <c r="N968" s="43"/>
      <c r="O968" s="43"/>
      <c r="P968" s="43"/>
      <c r="Q968" s="43"/>
      <c r="R968" s="43"/>
      <c r="S968" s="43"/>
      <c r="T968" s="43"/>
      <c r="U968" s="43"/>
      <c r="V968" s="43"/>
      <c r="W968" s="43"/>
      <c r="X968" s="43"/>
      <c r="Y968" s="43"/>
      <c r="Z968" s="43"/>
      <c r="AA968" s="43"/>
      <c r="AB968" s="43"/>
      <c r="AC968" s="43"/>
      <c r="AD968" s="43"/>
      <c r="AE968" s="43"/>
      <c r="AF968" s="43"/>
    </row>
    <row r="969" spans="1:32" ht="15">
      <c r="A969" s="43"/>
      <c r="B969" s="43"/>
      <c r="C969" s="43"/>
      <c r="D969" s="43"/>
      <c r="E969" s="43"/>
      <c r="F969" s="43"/>
      <c r="G969" s="203"/>
      <c r="H969" s="203"/>
      <c r="I969" s="43"/>
      <c r="J969" s="43"/>
      <c r="K969" s="43"/>
      <c r="L969" s="43"/>
      <c r="M969" s="44"/>
      <c r="N969" s="43"/>
      <c r="O969" s="43"/>
      <c r="P969" s="43"/>
      <c r="Q969" s="43"/>
      <c r="R969" s="43"/>
      <c r="S969" s="43"/>
      <c r="T969" s="43"/>
      <c r="U969" s="43"/>
      <c r="V969" s="43"/>
      <c r="W969" s="43"/>
      <c r="X969" s="43"/>
      <c r="Y969" s="43"/>
      <c r="Z969" s="43"/>
      <c r="AA969" s="43"/>
      <c r="AB969" s="43"/>
      <c r="AC969" s="43"/>
      <c r="AD969" s="43"/>
      <c r="AE969" s="43"/>
      <c r="AF969" s="43"/>
    </row>
    <row r="970" spans="1:32" ht="15">
      <c r="A970" s="43"/>
      <c r="B970" s="43"/>
      <c r="C970" s="43"/>
      <c r="D970" s="43"/>
      <c r="E970" s="43"/>
      <c r="F970" s="43"/>
      <c r="G970" s="203"/>
      <c r="H970" s="203"/>
      <c r="I970" s="43"/>
      <c r="J970" s="43"/>
      <c r="K970" s="43"/>
      <c r="L970" s="43"/>
      <c r="M970" s="44"/>
      <c r="N970" s="43"/>
      <c r="O970" s="43"/>
      <c r="P970" s="43"/>
      <c r="Q970" s="43"/>
      <c r="R970" s="43"/>
      <c r="S970" s="43"/>
      <c r="T970" s="43"/>
      <c r="U970" s="43"/>
      <c r="V970" s="43"/>
      <c r="W970" s="43"/>
      <c r="X970" s="43"/>
      <c r="Y970" s="43"/>
      <c r="Z970" s="43"/>
      <c r="AA970" s="43"/>
      <c r="AB970" s="43"/>
      <c r="AC970" s="43"/>
      <c r="AD970" s="43"/>
      <c r="AE970" s="43"/>
      <c r="AF970" s="43"/>
    </row>
    <row r="971" spans="1:32" ht="15">
      <c r="A971" s="43"/>
      <c r="B971" s="43"/>
      <c r="C971" s="43"/>
      <c r="D971" s="43"/>
      <c r="E971" s="43"/>
      <c r="F971" s="43"/>
      <c r="G971" s="203"/>
      <c r="H971" s="203"/>
      <c r="I971" s="43"/>
      <c r="J971" s="43"/>
      <c r="K971" s="43"/>
      <c r="L971" s="43"/>
      <c r="M971" s="44"/>
      <c r="N971" s="43"/>
      <c r="O971" s="43"/>
      <c r="P971" s="43"/>
      <c r="Q971" s="43"/>
      <c r="R971" s="43"/>
      <c r="S971" s="43"/>
      <c r="T971" s="43"/>
      <c r="U971" s="43"/>
      <c r="V971" s="43"/>
      <c r="W971" s="43"/>
      <c r="X971" s="43"/>
      <c r="Y971" s="43"/>
      <c r="Z971" s="43"/>
      <c r="AA971" s="43"/>
      <c r="AB971" s="43"/>
      <c r="AC971" s="43"/>
      <c r="AD971" s="43"/>
      <c r="AE971" s="43"/>
      <c r="AF971" s="43"/>
    </row>
    <row r="972" spans="1:32" ht="15">
      <c r="A972" s="43"/>
      <c r="B972" s="43"/>
      <c r="C972" s="43"/>
      <c r="D972" s="43"/>
      <c r="E972" s="43"/>
      <c r="F972" s="43"/>
      <c r="G972" s="203"/>
      <c r="H972" s="203"/>
      <c r="I972" s="43"/>
      <c r="J972" s="43"/>
      <c r="K972" s="43"/>
      <c r="L972" s="43"/>
      <c r="M972" s="44"/>
      <c r="N972" s="43"/>
      <c r="O972" s="43"/>
      <c r="P972" s="43"/>
      <c r="Q972" s="43"/>
      <c r="R972" s="43"/>
      <c r="S972" s="43"/>
      <c r="T972" s="43"/>
      <c r="U972" s="43"/>
      <c r="V972" s="43"/>
      <c r="W972" s="43"/>
      <c r="X972" s="43"/>
      <c r="Y972" s="43"/>
      <c r="Z972" s="43"/>
      <c r="AA972" s="43"/>
      <c r="AB972" s="43"/>
      <c r="AC972" s="43"/>
      <c r="AD972" s="43"/>
      <c r="AE972" s="43"/>
      <c r="AF972" s="43"/>
    </row>
    <row r="973" spans="1:32" ht="15">
      <c r="A973" s="43"/>
      <c r="B973" s="43"/>
      <c r="C973" s="43"/>
      <c r="D973" s="43"/>
      <c r="E973" s="43"/>
      <c r="F973" s="43"/>
      <c r="G973" s="203"/>
      <c r="H973" s="203"/>
      <c r="I973" s="43"/>
      <c r="J973" s="43"/>
      <c r="K973" s="43"/>
      <c r="L973" s="43"/>
      <c r="M973" s="44"/>
      <c r="N973" s="43"/>
      <c r="O973" s="43"/>
      <c r="P973" s="43"/>
      <c r="Q973" s="43"/>
      <c r="R973" s="43"/>
      <c r="S973" s="43"/>
      <c r="T973" s="43"/>
      <c r="U973" s="43"/>
      <c r="V973" s="43"/>
      <c r="W973" s="43"/>
      <c r="X973" s="43"/>
      <c r="Y973" s="43"/>
      <c r="Z973" s="43"/>
      <c r="AA973" s="43"/>
      <c r="AB973" s="43"/>
      <c r="AC973" s="43"/>
      <c r="AD973" s="43"/>
      <c r="AE973" s="43"/>
      <c r="AF973" s="43"/>
    </row>
    <row r="974" spans="1:32" ht="15">
      <c r="A974" s="43"/>
      <c r="B974" s="43"/>
      <c r="C974" s="43"/>
      <c r="D974" s="43"/>
      <c r="E974" s="43"/>
      <c r="F974" s="43"/>
      <c r="G974" s="203"/>
      <c r="H974" s="203"/>
      <c r="I974" s="43"/>
      <c r="J974" s="43"/>
      <c r="K974" s="43"/>
      <c r="L974" s="43"/>
      <c r="M974" s="44"/>
      <c r="N974" s="43"/>
      <c r="O974" s="43"/>
      <c r="P974" s="43"/>
      <c r="Q974" s="43"/>
      <c r="R974" s="43"/>
      <c r="S974" s="43"/>
      <c r="T974" s="43"/>
      <c r="U974" s="43"/>
      <c r="V974" s="43"/>
      <c r="W974" s="43"/>
      <c r="X974" s="43"/>
      <c r="Y974" s="43"/>
      <c r="Z974" s="43"/>
      <c r="AA974" s="43"/>
      <c r="AB974" s="43"/>
      <c r="AC974" s="43"/>
      <c r="AD974" s="43"/>
      <c r="AE974" s="43"/>
      <c r="AF974" s="43"/>
    </row>
    <row r="975" spans="1:32" ht="15">
      <c r="A975" s="43"/>
      <c r="B975" s="43"/>
      <c r="C975" s="43"/>
      <c r="D975" s="43"/>
      <c r="E975" s="43"/>
      <c r="F975" s="43"/>
      <c r="G975" s="203"/>
      <c r="H975" s="203"/>
      <c r="I975" s="43"/>
      <c r="J975" s="43"/>
      <c r="K975" s="43"/>
      <c r="L975" s="43"/>
      <c r="M975" s="44"/>
      <c r="N975" s="43"/>
      <c r="O975" s="43"/>
      <c r="P975" s="43"/>
      <c r="Q975" s="43"/>
      <c r="R975" s="43"/>
      <c r="S975" s="43"/>
      <c r="T975" s="43"/>
      <c r="U975" s="43"/>
      <c r="V975" s="43"/>
      <c r="W975" s="43"/>
      <c r="X975" s="43"/>
      <c r="Y975" s="43"/>
      <c r="Z975" s="43"/>
      <c r="AA975" s="43"/>
      <c r="AB975" s="43"/>
      <c r="AC975" s="43"/>
      <c r="AD975" s="43"/>
      <c r="AE975" s="43"/>
      <c r="AF975" s="43"/>
    </row>
    <row r="976" spans="1:32" ht="15">
      <c r="A976" s="43"/>
      <c r="B976" s="43"/>
      <c r="C976" s="43"/>
      <c r="D976" s="43"/>
      <c r="E976" s="43"/>
      <c r="F976" s="43"/>
      <c r="G976" s="203"/>
      <c r="H976" s="203"/>
      <c r="I976" s="43"/>
      <c r="J976" s="43"/>
      <c r="K976" s="43"/>
      <c r="L976" s="43"/>
      <c r="M976" s="44"/>
      <c r="N976" s="43"/>
      <c r="O976" s="43"/>
      <c r="P976" s="43"/>
      <c r="Q976" s="43"/>
      <c r="R976" s="43"/>
      <c r="S976" s="43"/>
      <c r="T976" s="43"/>
      <c r="U976" s="43"/>
      <c r="V976" s="43"/>
      <c r="W976" s="43"/>
      <c r="X976" s="43"/>
      <c r="Y976" s="43"/>
      <c r="Z976" s="43"/>
      <c r="AA976" s="43"/>
      <c r="AB976" s="43"/>
      <c r="AC976" s="43"/>
      <c r="AD976" s="43"/>
      <c r="AE976" s="43"/>
      <c r="AF976" s="43"/>
    </row>
    <row r="977" spans="1:32" ht="15">
      <c r="A977" s="43"/>
      <c r="B977" s="43"/>
      <c r="C977" s="43"/>
      <c r="D977" s="43"/>
      <c r="E977" s="43"/>
      <c r="F977" s="43"/>
      <c r="G977" s="203"/>
      <c r="H977" s="203"/>
      <c r="I977" s="43"/>
      <c r="J977" s="43"/>
      <c r="K977" s="43"/>
      <c r="L977" s="43"/>
      <c r="M977" s="44"/>
      <c r="N977" s="43"/>
      <c r="O977" s="43"/>
      <c r="P977" s="43"/>
      <c r="Q977" s="43"/>
      <c r="R977" s="43"/>
      <c r="S977" s="43"/>
      <c r="T977" s="43"/>
      <c r="U977" s="43"/>
      <c r="V977" s="43"/>
      <c r="W977" s="43"/>
      <c r="X977" s="43"/>
      <c r="Y977" s="43"/>
      <c r="Z977" s="43"/>
      <c r="AA977" s="43"/>
      <c r="AB977" s="43"/>
      <c r="AC977" s="43"/>
      <c r="AD977" s="43"/>
      <c r="AE977" s="43"/>
      <c r="AF977" s="43"/>
    </row>
    <row r="978" spans="1:32" ht="15">
      <c r="A978" s="43"/>
      <c r="B978" s="43"/>
      <c r="C978" s="43"/>
      <c r="D978" s="43"/>
      <c r="E978" s="43"/>
      <c r="F978" s="43"/>
      <c r="G978" s="203"/>
      <c r="H978" s="203"/>
      <c r="I978" s="43"/>
      <c r="J978" s="43"/>
      <c r="K978" s="43"/>
      <c r="L978" s="43"/>
      <c r="M978" s="44"/>
      <c r="N978" s="43"/>
      <c r="O978" s="43"/>
      <c r="P978" s="43"/>
      <c r="Q978" s="43"/>
      <c r="R978" s="43"/>
      <c r="S978" s="43"/>
      <c r="T978" s="43"/>
      <c r="U978" s="43"/>
      <c r="V978" s="43"/>
      <c r="W978" s="43"/>
      <c r="X978" s="43"/>
      <c r="Y978" s="43"/>
      <c r="Z978" s="43"/>
      <c r="AA978" s="43"/>
      <c r="AB978" s="43"/>
      <c r="AC978" s="43"/>
      <c r="AD978" s="43"/>
      <c r="AE978" s="43"/>
      <c r="AF978" s="43"/>
    </row>
    <row r="979" spans="1:32" ht="15">
      <c r="A979" s="43"/>
      <c r="B979" s="43"/>
      <c r="C979" s="43"/>
      <c r="D979" s="43"/>
      <c r="E979" s="43"/>
      <c r="F979" s="43"/>
      <c r="G979" s="203"/>
      <c r="H979" s="203"/>
      <c r="I979" s="43"/>
      <c r="J979" s="43"/>
      <c r="K979" s="43"/>
      <c r="L979" s="43"/>
      <c r="M979" s="44"/>
      <c r="N979" s="43"/>
      <c r="O979" s="43"/>
      <c r="P979" s="43"/>
      <c r="Q979" s="43"/>
      <c r="R979" s="43"/>
      <c r="S979" s="43"/>
      <c r="T979" s="43"/>
      <c r="U979" s="43"/>
      <c r="V979" s="43"/>
      <c r="W979" s="43"/>
      <c r="X979" s="43"/>
      <c r="Y979" s="43"/>
      <c r="Z979" s="43"/>
      <c r="AA979" s="43"/>
      <c r="AB979" s="43"/>
      <c r="AC979" s="43"/>
      <c r="AD979" s="43"/>
      <c r="AE979" s="43"/>
      <c r="AF979" s="43"/>
    </row>
    <row r="980" spans="1:32" ht="15">
      <c r="A980" s="43"/>
      <c r="B980" s="43"/>
      <c r="C980" s="43"/>
      <c r="D980" s="43"/>
      <c r="E980" s="43"/>
      <c r="F980" s="43"/>
      <c r="G980" s="203"/>
      <c r="H980" s="203"/>
      <c r="I980" s="43"/>
      <c r="J980" s="43"/>
      <c r="K980" s="43"/>
      <c r="L980" s="43"/>
      <c r="M980" s="44"/>
      <c r="N980" s="43"/>
      <c r="O980" s="43"/>
      <c r="P980" s="43"/>
      <c r="Q980" s="43"/>
      <c r="R980" s="43"/>
      <c r="S980" s="43"/>
      <c r="T980" s="43"/>
      <c r="U980" s="43"/>
      <c r="V980" s="43"/>
      <c r="W980" s="43"/>
      <c r="X980" s="43"/>
      <c r="Y980" s="43"/>
      <c r="Z980" s="43"/>
      <c r="AA980" s="43"/>
      <c r="AB980" s="43"/>
      <c r="AC980" s="43"/>
      <c r="AD980" s="43"/>
      <c r="AE980" s="43"/>
      <c r="AF980" s="43"/>
    </row>
    <row r="981" spans="1:32" ht="15">
      <c r="A981" s="43"/>
      <c r="B981" s="43"/>
      <c r="C981" s="43"/>
      <c r="D981" s="43"/>
      <c r="E981" s="43"/>
      <c r="F981" s="43"/>
      <c r="G981" s="203"/>
      <c r="H981" s="203"/>
      <c r="I981" s="43"/>
      <c r="J981" s="43"/>
      <c r="K981" s="43"/>
      <c r="L981" s="43"/>
      <c r="M981" s="44"/>
      <c r="N981" s="43"/>
      <c r="O981" s="43"/>
      <c r="P981" s="43"/>
      <c r="Q981" s="43"/>
      <c r="R981" s="43"/>
      <c r="S981" s="43"/>
      <c r="T981" s="43"/>
      <c r="U981" s="43"/>
      <c r="V981" s="43"/>
      <c r="W981" s="43"/>
      <c r="X981" s="43"/>
      <c r="Y981" s="43"/>
      <c r="Z981" s="43"/>
      <c r="AA981" s="43"/>
      <c r="AB981" s="43"/>
      <c r="AC981" s="43"/>
      <c r="AD981" s="43"/>
      <c r="AE981" s="43"/>
      <c r="AF981" s="43"/>
    </row>
    <row r="982" spans="1:32" ht="15">
      <c r="A982" s="43"/>
      <c r="B982" s="43"/>
      <c r="C982" s="43"/>
      <c r="D982" s="43"/>
      <c r="E982" s="43"/>
      <c r="F982" s="43"/>
      <c r="G982" s="203"/>
      <c r="H982" s="203"/>
      <c r="I982" s="43"/>
      <c r="J982" s="43"/>
      <c r="K982" s="43"/>
      <c r="L982" s="43"/>
      <c r="M982" s="44"/>
      <c r="N982" s="43"/>
      <c r="O982" s="43"/>
      <c r="P982" s="43"/>
      <c r="Q982" s="43"/>
      <c r="R982" s="43"/>
      <c r="S982" s="43"/>
      <c r="T982" s="43"/>
      <c r="U982" s="43"/>
      <c r="V982" s="43"/>
      <c r="W982" s="43"/>
      <c r="X982" s="43"/>
      <c r="Y982" s="43"/>
      <c r="Z982" s="43"/>
      <c r="AA982" s="43"/>
      <c r="AB982" s="43"/>
      <c r="AC982" s="43"/>
      <c r="AD982" s="43"/>
      <c r="AE982" s="43"/>
      <c r="AF982" s="43"/>
    </row>
    <row r="983" spans="1:32" ht="15">
      <c r="A983" s="43"/>
      <c r="B983" s="43"/>
      <c r="C983" s="43"/>
      <c r="D983" s="43"/>
      <c r="E983" s="43"/>
      <c r="F983" s="43"/>
      <c r="G983" s="203"/>
      <c r="H983" s="203"/>
      <c r="I983" s="43"/>
      <c r="J983" s="43"/>
      <c r="K983" s="43"/>
      <c r="L983" s="43"/>
      <c r="M983" s="44"/>
      <c r="N983" s="43"/>
      <c r="O983" s="43"/>
      <c r="P983" s="43"/>
      <c r="Q983" s="43"/>
      <c r="R983" s="43"/>
      <c r="S983" s="43"/>
      <c r="T983" s="43"/>
      <c r="U983" s="43"/>
      <c r="V983" s="43"/>
      <c r="W983" s="43"/>
      <c r="X983" s="43"/>
      <c r="Y983" s="43"/>
      <c r="Z983" s="43"/>
      <c r="AA983" s="43"/>
      <c r="AB983" s="43"/>
      <c r="AC983" s="43"/>
      <c r="AD983" s="43"/>
      <c r="AE983" s="43"/>
      <c r="AF983" s="43"/>
    </row>
    <row r="984" spans="1:32" ht="15">
      <c r="A984" s="43"/>
      <c r="B984" s="43"/>
      <c r="C984" s="43"/>
      <c r="D984" s="43"/>
      <c r="E984" s="43"/>
      <c r="F984" s="43"/>
      <c r="G984" s="203"/>
      <c r="H984" s="203"/>
      <c r="I984" s="43"/>
      <c r="J984" s="43"/>
      <c r="K984" s="43"/>
      <c r="L984" s="43"/>
      <c r="M984" s="44"/>
      <c r="N984" s="43"/>
      <c r="O984" s="43"/>
      <c r="P984" s="43"/>
      <c r="Q984" s="43"/>
      <c r="R984" s="43"/>
      <c r="S984" s="43"/>
      <c r="T984" s="43"/>
      <c r="U984" s="43"/>
      <c r="V984" s="43"/>
      <c r="W984" s="43"/>
      <c r="X984" s="43"/>
      <c r="Y984" s="43"/>
      <c r="Z984" s="43"/>
      <c r="AA984" s="43"/>
      <c r="AB984" s="43"/>
      <c r="AC984" s="43"/>
      <c r="AD984" s="43"/>
      <c r="AE984" s="43"/>
      <c r="AF984" s="43"/>
    </row>
    <row r="985" spans="1:32" ht="15">
      <c r="A985" s="43"/>
      <c r="B985" s="43"/>
      <c r="C985" s="43"/>
      <c r="D985" s="43"/>
      <c r="E985" s="43"/>
      <c r="F985" s="43"/>
      <c r="G985" s="203"/>
      <c r="H985" s="203"/>
      <c r="I985" s="43"/>
      <c r="J985" s="43"/>
      <c r="K985" s="43"/>
      <c r="L985" s="43"/>
      <c r="M985" s="44"/>
      <c r="N985" s="43"/>
      <c r="O985" s="43"/>
      <c r="P985" s="43"/>
      <c r="Q985" s="43"/>
      <c r="R985" s="43"/>
      <c r="S985" s="43"/>
      <c r="T985" s="43"/>
      <c r="U985" s="43"/>
      <c r="V985" s="43"/>
      <c r="W985" s="43"/>
      <c r="X985" s="43"/>
      <c r="Y985" s="43"/>
      <c r="Z985" s="43"/>
      <c r="AA985" s="43"/>
      <c r="AB985" s="43"/>
      <c r="AC985" s="43"/>
      <c r="AD985" s="43"/>
      <c r="AE985" s="43"/>
      <c r="AF985" s="43"/>
    </row>
    <row r="986" spans="1:32" ht="15">
      <c r="A986" s="43"/>
      <c r="B986" s="43"/>
      <c r="C986" s="43"/>
      <c r="D986" s="43"/>
      <c r="E986" s="43"/>
      <c r="F986" s="43"/>
      <c r="G986" s="203"/>
      <c r="H986" s="203"/>
      <c r="I986" s="43"/>
      <c r="J986" s="43"/>
      <c r="K986" s="43"/>
      <c r="L986" s="43"/>
      <c r="M986" s="44"/>
      <c r="N986" s="43"/>
      <c r="O986" s="43"/>
      <c r="P986" s="43"/>
      <c r="Q986" s="43"/>
      <c r="R986" s="43"/>
      <c r="S986" s="43"/>
      <c r="T986" s="43"/>
      <c r="U986" s="43"/>
      <c r="V986" s="43"/>
      <c r="W986" s="43"/>
      <c r="X986" s="43"/>
      <c r="Y986" s="43"/>
      <c r="Z986" s="43"/>
      <c r="AA986" s="43"/>
      <c r="AB986" s="43"/>
      <c r="AC986" s="43"/>
      <c r="AD986" s="43"/>
      <c r="AE986" s="43"/>
      <c r="AF986" s="43"/>
    </row>
    <row r="987" spans="1:32" ht="15">
      <c r="A987" s="43"/>
      <c r="B987" s="43"/>
      <c r="C987" s="43"/>
      <c r="D987" s="43"/>
      <c r="E987" s="43"/>
      <c r="F987" s="43"/>
      <c r="G987" s="203"/>
      <c r="H987" s="203"/>
      <c r="I987" s="43"/>
      <c r="J987" s="43"/>
      <c r="K987" s="43"/>
      <c r="L987" s="43"/>
      <c r="M987" s="44"/>
      <c r="N987" s="43"/>
      <c r="O987" s="43"/>
      <c r="P987" s="43"/>
      <c r="Q987" s="43"/>
      <c r="R987" s="43"/>
      <c r="S987" s="43"/>
      <c r="T987" s="43"/>
      <c r="U987" s="43"/>
      <c r="V987" s="43"/>
      <c r="W987" s="43"/>
      <c r="X987" s="43"/>
      <c r="Y987" s="43"/>
      <c r="Z987" s="43"/>
      <c r="AA987" s="43"/>
      <c r="AB987" s="43"/>
      <c r="AC987" s="43"/>
      <c r="AD987" s="43"/>
      <c r="AE987" s="43"/>
      <c r="AF987" s="43"/>
    </row>
    <row r="988" spans="1:32" ht="15">
      <c r="A988" s="43"/>
      <c r="B988" s="43"/>
      <c r="C988" s="43"/>
      <c r="D988" s="43"/>
      <c r="E988" s="43"/>
      <c r="F988" s="43"/>
      <c r="G988" s="203"/>
      <c r="H988" s="203"/>
      <c r="I988" s="43"/>
      <c r="J988" s="43"/>
      <c r="K988" s="43"/>
      <c r="L988" s="43"/>
      <c r="M988" s="44"/>
      <c r="N988" s="43"/>
      <c r="O988" s="43"/>
      <c r="P988" s="43"/>
      <c r="Q988" s="43"/>
      <c r="R988" s="43"/>
      <c r="S988" s="43"/>
      <c r="T988" s="43"/>
      <c r="U988" s="43"/>
      <c r="V988" s="43"/>
      <c r="W988" s="43"/>
      <c r="X988" s="43"/>
      <c r="Y988" s="43"/>
      <c r="Z988" s="43"/>
      <c r="AA988" s="43"/>
      <c r="AB988" s="43"/>
      <c r="AC988" s="43"/>
      <c r="AD988" s="43"/>
      <c r="AE988" s="43"/>
      <c r="AF988" s="43"/>
    </row>
    <row r="989" spans="1:32" ht="15">
      <c r="A989" s="43"/>
      <c r="B989" s="43"/>
      <c r="C989" s="43"/>
      <c r="D989" s="43"/>
      <c r="E989" s="43"/>
      <c r="F989" s="43"/>
      <c r="G989" s="203"/>
      <c r="H989" s="203"/>
      <c r="I989" s="43"/>
      <c r="J989" s="43"/>
      <c r="K989" s="43"/>
      <c r="L989" s="43"/>
      <c r="M989" s="44"/>
      <c r="N989" s="43"/>
      <c r="O989" s="43"/>
      <c r="P989" s="43"/>
      <c r="Q989" s="43"/>
      <c r="R989" s="43"/>
      <c r="S989" s="43"/>
      <c r="T989" s="43"/>
      <c r="U989" s="43"/>
      <c r="V989" s="43"/>
      <c r="W989" s="43"/>
      <c r="X989" s="43"/>
      <c r="Y989" s="43"/>
      <c r="Z989" s="43"/>
      <c r="AA989" s="43"/>
      <c r="AB989" s="43"/>
      <c r="AC989" s="43"/>
      <c r="AD989" s="43"/>
      <c r="AE989" s="43"/>
      <c r="AF989" s="43"/>
    </row>
    <row r="990" spans="1:32" ht="15">
      <c r="A990" s="43"/>
      <c r="B990" s="43"/>
      <c r="C990" s="43"/>
      <c r="D990" s="43"/>
      <c r="E990" s="43"/>
      <c r="F990" s="43"/>
      <c r="G990" s="203"/>
      <c r="H990" s="203"/>
      <c r="I990" s="43"/>
      <c r="J990" s="43"/>
      <c r="K990" s="43"/>
      <c r="L990" s="43"/>
      <c r="M990" s="44"/>
      <c r="N990" s="43"/>
      <c r="O990" s="43"/>
      <c r="P990" s="43"/>
      <c r="Q990" s="43"/>
      <c r="R990" s="43"/>
      <c r="S990" s="43"/>
      <c r="T990" s="43"/>
      <c r="U990" s="43"/>
      <c r="V990" s="43"/>
      <c r="W990" s="43"/>
      <c r="X990" s="43"/>
      <c r="Y990" s="43"/>
      <c r="Z990" s="43"/>
      <c r="AA990" s="43"/>
      <c r="AB990" s="43"/>
      <c r="AC990" s="43"/>
      <c r="AD990" s="43"/>
      <c r="AE990" s="43"/>
      <c r="AF990" s="43"/>
    </row>
    <row r="991" spans="1:32" ht="15">
      <c r="A991" s="43"/>
      <c r="B991" s="43"/>
      <c r="C991" s="43"/>
      <c r="D991" s="43"/>
      <c r="E991" s="43"/>
      <c r="F991" s="43"/>
      <c r="G991" s="203"/>
      <c r="H991" s="203"/>
      <c r="I991" s="43"/>
      <c r="J991" s="43"/>
      <c r="K991" s="43"/>
      <c r="L991" s="43"/>
      <c r="M991" s="44"/>
      <c r="N991" s="43"/>
      <c r="O991" s="43"/>
      <c r="P991" s="43"/>
      <c r="Q991" s="43"/>
      <c r="R991" s="43"/>
      <c r="S991" s="43"/>
      <c r="T991" s="43"/>
      <c r="U991" s="43"/>
      <c r="V991" s="43"/>
      <c r="W991" s="43"/>
      <c r="X991" s="43"/>
      <c r="Y991" s="43"/>
      <c r="Z991" s="43"/>
      <c r="AA991" s="43"/>
      <c r="AB991" s="43"/>
      <c r="AC991" s="43"/>
      <c r="AD991" s="43"/>
      <c r="AE991" s="43"/>
      <c r="AF991" s="43"/>
    </row>
    <row r="992" spans="1:32" ht="15">
      <c r="A992" s="43"/>
      <c r="B992" s="43"/>
      <c r="C992" s="43"/>
      <c r="D992" s="43"/>
      <c r="E992" s="43"/>
      <c r="F992" s="43"/>
      <c r="G992" s="203"/>
      <c r="H992" s="203"/>
      <c r="I992" s="43"/>
      <c r="J992" s="43"/>
      <c r="K992" s="43"/>
      <c r="L992" s="43"/>
      <c r="M992" s="44"/>
      <c r="N992" s="43"/>
      <c r="O992" s="43"/>
      <c r="P992" s="43"/>
      <c r="Q992" s="43"/>
      <c r="R992" s="43"/>
      <c r="S992" s="43"/>
      <c r="T992" s="43"/>
      <c r="U992" s="43"/>
      <c r="V992" s="43"/>
      <c r="W992" s="43"/>
      <c r="X992" s="43"/>
      <c r="Y992" s="43"/>
      <c r="Z992" s="43"/>
      <c r="AA992" s="43"/>
      <c r="AB992" s="43"/>
      <c r="AC992" s="43"/>
      <c r="AD992" s="43"/>
      <c r="AE992" s="43"/>
      <c r="AF992" s="43"/>
    </row>
    <row r="993" spans="1:32" ht="15">
      <c r="A993" s="43"/>
      <c r="B993" s="43"/>
      <c r="C993" s="43"/>
      <c r="D993" s="43"/>
      <c r="E993" s="43"/>
      <c r="F993" s="43"/>
      <c r="G993" s="203"/>
      <c r="H993" s="203"/>
      <c r="I993" s="43"/>
      <c r="J993" s="43"/>
      <c r="K993" s="43"/>
      <c r="L993" s="43"/>
      <c r="M993" s="44"/>
      <c r="N993" s="43"/>
      <c r="O993" s="43"/>
      <c r="P993" s="43"/>
      <c r="Q993" s="43"/>
      <c r="R993" s="43"/>
      <c r="S993" s="43"/>
      <c r="T993" s="43"/>
      <c r="U993" s="43"/>
      <c r="V993" s="43"/>
      <c r="W993" s="43"/>
      <c r="X993" s="43"/>
      <c r="Y993" s="43"/>
      <c r="Z993" s="43"/>
      <c r="AA993" s="43"/>
      <c r="AB993" s="43"/>
      <c r="AC993" s="43"/>
      <c r="AD993" s="43"/>
      <c r="AE993" s="43"/>
      <c r="AF993" s="43"/>
    </row>
    <row r="994" spans="1:32" ht="15">
      <c r="A994" s="43"/>
      <c r="B994" s="43"/>
      <c r="C994" s="43"/>
      <c r="D994" s="43"/>
      <c r="E994" s="43"/>
      <c r="F994" s="43"/>
      <c r="G994" s="203"/>
      <c r="H994" s="203"/>
      <c r="I994" s="43"/>
      <c r="J994" s="43"/>
      <c r="K994" s="43"/>
      <c r="L994" s="43"/>
      <c r="M994" s="44"/>
      <c r="N994" s="43"/>
      <c r="O994" s="43"/>
      <c r="P994" s="43"/>
      <c r="Q994" s="43"/>
      <c r="R994" s="43"/>
      <c r="S994" s="43"/>
      <c r="T994" s="43"/>
      <c r="U994" s="43"/>
      <c r="V994" s="43"/>
      <c r="W994" s="43"/>
      <c r="X994" s="43"/>
      <c r="Y994" s="43"/>
      <c r="Z994" s="43"/>
      <c r="AA994" s="43"/>
      <c r="AB994" s="43"/>
      <c r="AC994" s="43"/>
      <c r="AD994" s="43"/>
      <c r="AE994" s="43"/>
      <c r="AF994" s="43"/>
    </row>
    <row r="995" spans="1:32" ht="15">
      <c r="A995" s="43"/>
      <c r="B995" s="43"/>
      <c r="C995" s="43"/>
      <c r="D995" s="43"/>
      <c r="E995" s="43"/>
      <c r="F995" s="43"/>
      <c r="G995" s="203"/>
      <c r="H995" s="203"/>
      <c r="I995" s="43"/>
      <c r="J995" s="43"/>
      <c r="K995" s="43"/>
      <c r="L995" s="43"/>
      <c r="M995" s="44"/>
      <c r="N995" s="43"/>
      <c r="O995" s="43"/>
      <c r="P995" s="43"/>
      <c r="Q995" s="43"/>
      <c r="R995" s="43"/>
      <c r="S995" s="43"/>
      <c r="T995" s="43"/>
      <c r="U995" s="43"/>
      <c r="V995" s="43"/>
      <c r="W995" s="43"/>
      <c r="X995" s="43"/>
      <c r="Y995" s="43"/>
      <c r="Z995" s="43"/>
      <c r="AA995" s="43"/>
      <c r="AB995" s="43"/>
      <c r="AC995" s="43"/>
      <c r="AD995" s="43"/>
      <c r="AE995" s="43"/>
      <c r="AF995" s="43"/>
    </row>
    <row r="996" spans="1:32" ht="15">
      <c r="A996" s="43"/>
      <c r="B996" s="43"/>
      <c r="C996" s="43"/>
      <c r="D996" s="43"/>
      <c r="E996" s="43"/>
      <c r="F996" s="43"/>
      <c r="G996" s="203"/>
      <c r="H996" s="203"/>
      <c r="I996" s="43"/>
      <c r="J996" s="43"/>
      <c r="K996" s="43"/>
      <c r="L996" s="43"/>
      <c r="M996" s="44"/>
      <c r="N996" s="43"/>
      <c r="O996" s="43"/>
      <c r="P996" s="43"/>
      <c r="Q996" s="43"/>
      <c r="R996" s="43"/>
      <c r="S996" s="43"/>
      <c r="T996" s="43"/>
      <c r="U996" s="43"/>
      <c r="V996" s="43"/>
      <c r="W996" s="43"/>
      <c r="X996" s="43"/>
      <c r="Y996" s="43"/>
      <c r="Z996" s="43"/>
      <c r="AA996" s="43"/>
      <c r="AB996" s="43"/>
      <c r="AC996" s="43"/>
      <c r="AD996" s="43"/>
      <c r="AE996" s="43"/>
      <c r="AF996" s="43"/>
    </row>
    <row r="997" spans="1:32" ht="15">
      <c r="A997" s="43"/>
      <c r="B997" s="43"/>
      <c r="C997" s="43"/>
      <c r="D997" s="43"/>
      <c r="E997" s="43"/>
      <c r="F997" s="43"/>
      <c r="G997" s="203"/>
      <c r="H997" s="203"/>
      <c r="I997" s="43"/>
      <c r="J997" s="43"/>
      <c r="K997" s="43"/>
      <c r="L997" s="43"/>
      <c r="M997" s="44"/>
      <c r="N997" s="43"/>
      <c r="O997" s="43"/>
      <c r="P997" s="43"/>
      <c r="Q997" s="43"/>
      <c r="R997" s="43"/>
      <c r="S997" s="43"/>
      <c r="T997" s="43"/>
      <c r="U997" s="43"/>
      <c r="V997" s="43"/>
      <c r="W997" s="43"/>
      <c r="X997" s="43"/>
      <c r="Y997" s="43"/>
      <c r="Z997" s="43"/>
      <c r="AA997" s="43"/>
      <c r="AB997" s="43"/>
      <c r="AC997" s="43"/>
      <c r="AD997" s="43"/>
      <c r="AE997" s="43"/>
      <c r="AF997" s="43"/>
    </row>
    <row r="998" spans="1:32" ht="15">
      <c r="A998" s="43"/>
      <c r="B998" s="43"/>
      <c r="C998" s="43"/>
      <c r="D998" s="43"/>
      <c r="E998" s="43"/>
      <c r="F998" s="43"/>
      <c r="G998" s="203"/>
      <c r="H998" s="203"/>
      <c r="I998" s="43"/>
      <c r="J998" s="43"/>
      <c r="K998" s="43"/>
      <c r="L998" s="43"/>
      <c r="M998" s="44"/>
      <c r="N998" s="43"/>
      <c r="O998" s="43"/>
      <c r="P998" s="43"/>
      <c r="Q998" s="43"/>
      <c r="R998" s="43"/>
      <c r="S998" s="43"/>
      <c r="T998" s="43"/>
      <c r="U998" s="43"/>
      <c r="V998" s="43"/>
      <c r="W998" s="43"/>
      <c r="X998" s="43"/>
      <c r="Y998" s="43"/>
      <c r="Z998" s="43"/>
      <c r="AA998" s="43"/>
      <c r="AB998" s="43"/>
      <c r="AC998" s="43"/>
      <c r="AD998" s="43"/>
      <c r="AE998" s="43"/>
      <c r="AF998" s="43"/>
    </row>
    <row r="999" spans="1:32" ht="15">
      <c r="A999" s="43"/>
      <c r="B999" s="43"/>
      <c r="C999" s="43"/>
      <c r="D999" s="43"/>
      <c r="E999" s="43"/>
      <c r="F999" s="43"/>
      <c r="G999" s="203"/>
      <c r="H999" s="203"/>
      <c r="I999" s="43"/>
      <c r="J999" s="43"/>
      <c r="K999" s="43"/>
      <c r="L999" s="43"/>
      <c r="M999" s="44"/>
      <c r="N999" s="43"/>
      <c r="O999" s="43"/>
      <c r="P999" s="43"/>
      <c r="Q999" s="43"/>
      <c r="R999" s="43"/>
      <c r="S999" s="43"/>
      <c r="T999" s="43"/>
      <c r="U999" s="43"/>
      <c r="V999" s="43"/>
      <c r="W999" s="43"/>
      <c r="X999" s="43"/>
      <c r="Y999" s="43"/>
      <c r="Z999" s="43"/>
      <c r="AA999" s="43"/>
      <c r="AB999" s="43"/>
      <c r="AC999" s="43"/>
      <c r="AD999" s="43"/>
      <c r="AE999" s="43"/>
      <c r="AF999" s="43"/>
    </row>
    <row r="1000" spans="1:32" ht="15">
      <c r="A1000" s="43"/>
      <c r="B1000" s="43"/>
      <c r="C1000" s="43"/>
      <c r="D1000" s="43"/>
      <c r="E1000" s="43"/>
      <c r="F1000" s="43"/>
      <c r="G1000" s="203"/>
      <c r="H1000" s="203"/>
      <c r="I1000" s="43"/>
      <c r="J1000" s="43"/>
      <c r="K1000" s="43"/>
      <c r="L1000" s="43"/>
      <c r="M1000" s="44"/>
      <c r="N1000" s="43"/>
      <c r="O1000" s="43"/>
      <c r="P1000" s="43"/>
      <c r="Q1000" s="43"/>
      <c r="R1000" s="43"/>
      <c r="S1000" s="43"/>
      <c r="T1000" s="43"/>
      <c r="U1000" s="43"/>
      <c r="V1000" s="43"/>
      <c r="W1000" s="43"/>
      <c r="X1000" s="43"/>
      <c r="Y1000" s="43"/>
      <c r="Z1000" s="43"/>
      <c r="AA1000" s="43"/>
      <c r="AB1000" s="43"/>
      <c r="AC1000" s="43"/>
      <c r="AD1000" s="43"/>
      <c r="AE1000" s="43"/>
      <c r="AF1000" s="43"/>
    </row>
    <row r="1001" spans="1:32" ht="15">
      <c r="A1001" s="43"/>
      <c r="B1001" s="43"/>
      <c r="C1001" s="43"/>
      <c r="D1001" s="43"/>
      <c r="E1001" s="43"/>
      <c r="F1001" s="43"/>
      <c r="G1001" s="203"/>
      <c r="H1001" s="203"/>
      <c r="I1001" s="43"/>
      <c r="J1001" s="43"/>
      <c r="K1001" s="43"/>
      <c r="L1001" s="43"/>
      <c r="M1001" s="44"/>
      <c r="N1001" s="43"/>
      <c r="O1001" s="43"/>
      <c r="P1001" s="43"/>
      <c r="Q1001" s="43"/>
      <c r="R1001" s="43"/>
      <c r="S1001" s="43"/>
      <c r="T1001" s="43"/>
      <c r="U1001" s="43"/>
      <c r="V1001" s="43"/>
      <c r="W1001" s="43"/>
      <c r="X1001" s="43"/>
      <c r="Y1001" s="43"/>
      <c r="Z1001" s="43"/>
      <c r="AA1001" s="43"/>
      <c r="AB1001" s="43"/>
      <c r="AC1001" s="43"/>
      <c r="AD1001" s="43"/>
      <c r="AE1001" s="43"/>
      <c r="AF1001" s="43"/>
    </row>
    <row r="1002" spans="1:32" ht="15">
      <c r="A1002" s="43"/>
      <c r="B1002" s="43"/>
      <c r="C1002" s="43"/>
      <c r="D1002" s="43"/>
      <c r="E1002" s="43"/>
      <c r="F1002" s="43"/>
      <c r="G1002" s="203"/>
      <c r="H1002" s="203"/>
      <c r="I1002" s="43"/>
      <c r="J1002" s="43"/>
      <c r="K1002" s="43"/>
      <c r="L1002" s="43"/>
      <c r="M1002" s="44"/>
      <c r="N1002" s="43"/>
      <c r="O1002" s="43"/>
      <c r="P1002" s="43"/>
      <c r="Q1002" s="43"/>
      <c r="R1002" s="43"/>
      <c r="S1002" s="43"/>
      <c r="T1002" s="43"/>
      <c r="U1002" s="43"/>
      <c r="V1002" s="43"/>
      <c r="W1002" s="43"/>
      <c r="X1002" s="43"/>
      <c r="Y1002" s="43"/>
      <c r="Z1002" s="43"/>
      <c r="AA1002" s="43"/>
      <c r="AB1002" s="43"/>
      <c r="AC1002" s="43"/>
      <c r="AD1002" s="43"/>
      <c r="AE1002" s="43"/>
      <c r="AF1002" s="43"/>
    </row>
    <row r="1003" spans="1:32" ht="15">
      <c r="A1003" s="43"/>
      <c r="B1003" s="43"/>
      <c r="C1003" s="43"/>
      <c r="D1003" s="43"/>
      <c r="E1003" s="43"/>
      <c r="F1003" s="43"/>
      <c r="G1003" s="203"/>
      <c r="H1003" s="203"/>
      <c r="I1003" s="43"/>
      <c r="J1003" s="43"/>
      <c r="K1003" s="43"/>
      <c r="L1003" s="43"/>
      <c r="M1003" s="44"/>
      <c r="N1003" s="43"/>
      <c r="O1003" s="43"/>
      <c r="P1003" s="43"/>
      <c r="Q1003" s="43"/>
      <c r="R1003" s="43"/>
      <c r="S1003" s="43"/>
      <c r="T1003" s="43"/>
      <c r="U1003" s="43"/>
      <c r="V1003" s="43"/>
      <c r="W1003" s="43"/>
      <c r="X1003" s="43"/>
      <c r="Y1003" s="43"/>
      <c r="Z1003" s="43"/>
      <c r="AA1003" s="43"/>
      <c r="AB1003" s="43"/>
      <c r="AC1003" s="43"/>
      <c r="AD1003" s="43"/>
      <c r="AE1003" s="43"/>
      <c r="AF1003" s="43"/>
    </row>
    <row r="1004" spans="1:32" ht="15">
      <c r="A1004" s="43"/>
      <c r="B1004" s="43"/>
      <c r="C1004" s="43"/>
      <c r="D1004" s="43"/>
      <c r="E1004" s="43"/>
      <c r="F1004" s="43"/>
      <c r="G1004" s="203"/>
      <c r="H1004" s="203"/>
      <c r="I1004" s="43"/>
      <c r="J1004" s="43"/>
      <c r="K1004" s="43"/>
      <c r="L1004" s="43"/>
      <c r="M1004" s="44"/>
      <c r="N1004" s="43"/>
      <c r="O1004" s="43"/>
      <c r="P1004" s="43"/>
      <c r="Q1004" s="43"/>
      <c r="R1004" s="43"/>
      <c r="S1004" s="43"/>
      <c r="T1004" s="43"/>
      <c r="U1004" s="43"/>
      <c r="V1004" s="43"/>
      <c r="W1004" s="43"/>
      <c r="X1004" s="43"/>
      <c r="Y1004" s="43"/>
      <c r="Z1004" s="43"/>
      <c r="AA1004" s="43"/>
      <c r="AB1004" s="43"/>
      <c r="AC1004" s="43"/>
      <c r="AD1004" s="43"/>
      <c r="AE1004" s="43"/>
      <c r="AF1004" s="43"/>
    </row>
    <row r="1005" spans="1:32" ht="15">
      <c r="A1005" s="43"/>
      <c r="B1005" s="43"/>
      <c r="C1005" s="43"/>
      <c r="D1005" s="43"/>
      <c r="E1005" s="43"/>
      <c r="F1005" s="43"/>
      <c r="G1005" s="203"/>
      <c r="H1005" s="203"/>
      <c r="I1005" s="43"/>
      <c r="J1005" s="43"/>
      <c r="K1005" s="43"/>
      <c r="L1005" s="43"/>
      <c r="M1005" s="44"/>
      <c r="N1005" s="43"/>
      <c r="O1005" s="43"/>
      <c r="P1005" s="43"/>
      <c r="Q1005" s="43"/>
      <c r="R1005" s="43"/>
      <c r="S1005" s="43"/>
      <c r="T1005" s="43"/>
      <c r="U1005" s="43"/>
      <c r="V1005" s="43"/>
      <c r="W1005" s="43"/>
      <c r="X1005" s="43"/>
      <c r="Y1005" s="43"/>
      <c r="Z1005" s="43"/>
      <c r="AA1005" s="43"/>
      <c r="AB1005" s="43"/>
      <c r="AC1005" s="43"/>
      <c r="AD1005" s="43"/>
      <c r="AE1005" s="43"/>
      <c r="AF1005" s="43"/>
    </row>
    <row r="1006" spans="1:32" ht="15">
      <c r="A1006" s="43"/>
      <c r="B1006" s="43"/>
      <c r="C1006" s="43"/>
      <c r="D1006" s="43"/>
      <c r="E1006" s="43"/>
      <c r="F1006" s="43"/>
      <c r="G1006" s="203"/>
      <c r="H1006" s="203"/>
      <c r="I1006" s="43"/>
      <c r="J1006" s="43"/>
      <c r="K1006" s="43"/>
      <c r="L1006" s="43"/>
      <c r="M1006" s="44"/>
      <c r="N1006" s="43"/>
      <c r="O1006" s="43"/>
      <c r="P1006" s="43"/>
      <c r="Q1006" s="43"/>
      <c r="R1006" s="43"/>
      <c r="S1006" s="43"/>
      <c r="T1006" s="43"/>
      <c r="U1006" s="43"/>
      <c r="V1006" s="43"/>
      <c r="W1006" s="43"/>
      <c r="X1006" s="43"/>
      <c r="Y1006" s="43"/>
      <c r="Z1006" s="43"/>
      <c r="AA1006" s="43"/>
      <c r="AB1006" s="43"/>
      <c r="AC1006" s="43"/>
      <c r="AD1006" s="43"/>
      <c r="AE1006" s="43"/>
      <c r="AF1006" s="43"/>
    </row>
    <row r="1007" spans="1:32" ht="15">
      <c r="A1007" s="43"/>
      <c r="B1007" s="43"/>
      <c r="C1007" s="43"/>
      <c r="D1007" s="43"/>
      <c r="E1007" s="43"/>
      <c r="F1007" s="43"/>
      <c r="G1007" s="203"/>
      <c r="H1007" s="203"/>
      <c r="I1007" s="43"/>
      <c r="J1007" s="43"/>
      <c r="K1007" s="43"/>
      <c r="L1007" s="43"/>
      <c r="M1007" s="44"/>
      <c r="N1007" s="43"/>
      <c r="O1007" s="43"/>
      <c r="P1007" s="43"/>
      <c r="Q1007" s="43"/>
      <c r="R1007" s="43"/>
      <c r="S1007" s="43"/>
      <c r="T1007" s="43"/>
      <c r="U1007" s="43"/>
      <c r="V1007" s="43"/>
      <c r="W1007" s="43"/>
      <c r="X1007" s="43"/>
      <c r="Y1007" s="43"/>
      <c r="Z1007" s="43"/>
      <c r="AA1007" s="43"/>
      <c r="AB1007" s="43"/>
      <c r="AC1007" s="43"/>
      <c r="AD1007" s="43"/>
      <c r="AE1007" s="43"/>
      <c r="AF1007" s="43"/>
    </row>
    <row r="1008" spans="1:32" ht="15">
      <c r="A1008" s="43"/>
      <c r="B1008" s="43"/>
      <c r="C1008" s="43"/>
      <c r="D1008" s="43"/>
      <c r="E1008" s="43"/>
      <c r="F1008" s="43"/>
      <c r="G1008" s="203"/>
      <c r="H1008" s="203"/>
      <c r="I1008" s="43"/>
      <c r="J1008" s="43"/>
      <c r="K1008" s="43"/>
      <c r="L1008" s="43"/>
      <c r="M1008" s="44"/>
      <c r="N1008" s="43"/>
      <c r="O1008" s="43"/>
      <c r="P1008" s="43"/>
      <c r="Q1008" s="43"/>
      <c r="R1008" s="43"/>
      <c r="S1008" s="43"/>
      <c r="T1008" s="43"/>
      <c r="U1008" s="43"/>
      <c r="V1008" s="43"/>
      <c r="W1008" s="43"/>
      <c r="X1008" s="43"/>
      <c r="Y1008" s="43"/>
      <c r="Z1008" s="43"/>
      <c r="AA1008" s="43"/>
      <c r="AB1008" s="43"/>
      <c r="AC1008" s="43"/>
      <c r="AD1008" s="43"/>
      <c r="AE1008" s="43"/>
      <c r="AF1008" s="43"/>
    </row>
    <row r="1009" spans="1:32" ht="15">
      <c r="A1009" s="43"/>
      <c r="B1009" s="43"/>
      <c r="C1009" s="43"/>
      <c r="D1009" s="43"/>
      <c r="E1009" s="43"/>
      <c r="F1009" s="43"/>
      <c r="G1009" s="203"/>
      <c r="H1009" s="203"/>
      <c r="I1009" s="43"/>
      <c r="J1009" s="43"/>
      <c r="K1009" s="43"/>
      <c r="L1009" s="43"/>
      <c r="M1009" s="44"/>
      <c r="N1009" s="43"/>
      <c r="O1009" s="43"/>
      <c r="P1009" s="43"/>
      <c r="Q1009" s="43"/>
      <c r="R1009" s="43"/>
      <c r="S1009" s="43"/>
      <c r="T1009" s="43"/>
      <c r="U1009" s="43"/>
      <c r="V1009" s="43"/>
      <c r="W1009" s="43"/>
      <c r="X1009" s="43"/>
      <c r="Y1009" s="43"/>
      <c r="Z1009" s="43"/>
      <c r="AA1009" s="43"/>
      <c r="AB1009" s="43"/>
      <c r="AC1009" s="43"/>
      <c r="AD1009" s="43"/>
      <c r="AE1009" s="43"/>
      <c r="AF1009" s="43"/>
    </row>
    <row r="1010" spans="1:32" ht="15">
      <c r="A1010" s="43"/>
      <c r="B1010" s="43"/>
      <c r="C1010" s="43"/>
      <c r="D1010" s="43"/>
      <c r="E1010" s="43"/>
      <c r="F1010" s="43"/>
      <c r="G1010" s="203"/>
      <c r="H1010" s="203"/>
      <c r="I1010" s="43"/>
      <c r="J1010" s="43"/>
      <c r="K1010" s="43"/>
      <c r="L1010" s="43"/>
      <c r="M1010" s="44"/>
      <c r="N1010" s="43"/>
      <c r="O1010" s="43"/>
      <c r="P1010" s="43"/>
      <c r="Q1010" s="43"/>
      <c r="R1010" s="43"/>
      <c r="S1010" s="43"/>
      <c r="T1010" s="43"/>
      <c r="U1010" s="43"/>
      <c r="V1010" s="43"/>
      <c r="W1010" s="43"/>
      <c r="X1010" s="43"/>
      <c r="Y1010" s="43"/>
      <c r="Z1010" s="43"/>
      <c r="AA1010" s="43"/>
      <c r="AB1010" s="43"/>
      <c r="AC1010" s="43"/>
      <c r="AD1010" s="43"/>
      <c r="AE1010" s="43"/>
      <c r="AF1010" s="43"/>
    </row>
    <row r="1011" spans="1:32" ht="15">
      <c r="A1011" s="43"/>
      <c r="B1011" s="43"/>
      <c r="C1011" s="43"/>
      <c r="D1011" s="43"/>
      <c r="E1011" s="43"/>
      <c r="F1011" s="43"/>
      <c r="G1011" s="203"/>
      <c r="H1011" s="203"/>
      <c r="I1011" s="43"/>
      <c r="J1011" s="43"/>
      <c r="K1011" s="43"/>
      <c r="L1011" s="43"/>
      <c r="M1011" s="44"/>
      <c r="N1011" s="43"/>
      <c r="O1011" s="43"/>
      <c r="P1011" s="43"/>
      <c r="Q1011" s="43"/>
      <c r="R1011" s="43"/>
      <c r="S1011" s="43"/>
      <c r="T1011" s="43"/>
      <c r="U1011" s="43"/>
      <c r="V1011" s="43"/>
      <c r="W1011" s="43"/>
      <c r="X1011" s="43"/>
      <c r="Y1011" s="43"/>
      <c r="Z1011" s="43"/>
      <c r="AA1011" s="43"/>
      <c r="AB1011" s="43"/>
      <c r="AC1011" s="43"/>
      <c r="AD1011" s="43"/>
      <c r="AE1011" s="43"/>
      <c r="AF1011" s="43"/>
    </row>
    <row r="1012" spans="1:32" ht="15">
      <c r="A1012" s="43"/>
      <c r="B1012" s="43"/>
      <c r="C1012" s="43"/>
      <c r="D1012" s="43"/>
      <c r="E1012" s="43"/>
      <c r="F1012" s="43"/>
      <c r="G1012" s="203"/>
      <c r="H1012" s="203"/>
      <c r="I1012" s="43"/>
      <c r="J1012" s="43"/>
      <c r="K1012" s="43"/>
      <c r="L1012" s="43"/>
      <c r="M1012" s="44"/>
      <c r="N1012" s="43"/>
      <c r="O1012" s="43"/>
      <c r="P1012" s="43"/>
      <c r="Q1012" s="43"/>
      <c r="R1012" s="43"/>
      <c r="S1012" s="43"/>
      <c r="T1012" s="43"/>
      <c r="U1012" s="43"/>
      <c r="V1012" s="43"/>
      <c r="W1012" s="43"/>
      <c r="X1012" s="43"/>
      <c r="Y1012" s="43"/>
      <c r="Z1012" s="43"/>
      <c r="AA1012" s="43"/>
      <c r="AB1012" s="43"/>
      <c r="AC1012" s="43"/>
      <c r="AD1012" s="43"/>
      <c r="AE1012" s="43"/>
      <c r="AF1012" s="43"/>
    </row>
    <row r="1013" spans="1:32" ht="15">
      <c r="A1013" s="43"/>
      <c r="B1013" s="43"/>
      <c r="C1013" s="43"/>
      <c r="D1013" s="43"/>
      <c r="E1013" s="43"/>
      <c r="F1013" s="43"/>
      <c r="G1013" s="203"/>
      <c r="H1013" s="203"/>
      <c r="I1013" s="43"/>
      <c r="J1013" s="43"/>
      <c r="K1013" s="43"/>
      <c r="L1013" s="43"/>
      <c r="M1013" s="44"/>
      <c r="N1013" s="43"/>
      <c r="O1013" s="43"/>
      <c r="P1013" s="43"/>
      <c r="Q1013" s="43"/>
      <c r="R1013" s="43"/>
      <c r="S1013" s="43"/>
      <c r="T1013" s="43"/>
      <c r="U1013" s="43"/>
      <c r="V1013" s="43"/>
      <c r="W1013" s="43"/>
      <c r="X1013" s="43"/>
      <c r="Y1013" s="43"/>
      <c r="Z1013" s="43"/>
      <c r="AA1013" s="43"/>
      <c r="AB1013" s="43"/>
      <c r="AC1013" s="43"/>
      <c r="AD1013" s="43"/>
      <c r="AE1013" s="43"/>
      <c r="AF1013" s="43"/>
    </row>
    <row r="1014" spans="1:32" ht="15">
      <c r="A1014" s="43"/>
      <c r="B1014" s="43"/>
      <c r="C1014" s="43"/>
      <c r="D1014" s="43"/>
      <c r="E1014" s="43"/>
      <c r="F1014" s="43"/>
      <c r="G1014" s="203"/>
      <c r="H1014" s="203"/>
      <c r="I1014" s="43"/>
      <c r="J1014" s="43"/>
      <c r="K1014" s="43"/>
      <c r="L1014" s="43"/>
      <c r="M1014" s="44"/>
      <c r="N1014" s="43"/>
      <c r="O1014" s="43"/>
      <c r="P1014" s="43"/>
      <c r="Q1014" s="43"/>
      <c r="R1014" s="43"/>
      <c r="S1014" s="43"/>
      <c r="T1014" s="43"/>
      <c r="U1014" s="43"/>
      <c r="V1014" s="43"/>
      <c r="W1014" s="43"/>
      <c r="X1014" s="43"/>
      <c r="Y1014" s="43"/>
      <c r="Z1014" s="43"/>
      <c r="AA1014" s="43"/>
      <c r="AB1014" s="43"/>
      <c r="AC1014" s="43"/>
      <c r="AD1014" s="43"/>
      <c r="AE1014" s="43"/>
      <c r="AF1014" s="43"/>
    </row>
    <row r="1015" spans="1:32" ht="15">
      <c r="A1015" s="43"/>
      <c r="B1015" s="43"/>
      <c r="C1015" s="43"/>
      <c r="D1015" s="43"/>
      <c r="E1015" s="43"/>
      <c r="F1015" s="43"/>
      <c r="G1015" s="203"/>
      <c r="H1015" s="203"/>
      <c r="I1015" s="43"/>
      <c r="J1015" s="43"/>
      <c r="K1015" s="43"/>
      <c r="L1015" s="43"/>
      <c r="M1015" s="44"/>
      <c r="N1015" s="43"/>
      <c r="O1015" s="43"/>
      <c r="P1015" s="43"/>
      <c r="Q1015" s="43"/>
      <c r="R1015" s="43"/>
      <c r="S1015" s="43"/>
      <c r="T1015" s="43"/>
      <c r="U1015" s="43"/>
      <c r="V1015" s="43"/>
      <c r="W1015" s="43"/>
      <c r="X1015" s="43"/>
      <c r="Y1015" s="43"/>
      <c r="Z1015" s="43"/>
      <c r="AA1015" s="43"/>
      <c r="AB1015" s="43"/>
      <c r="AC1015" s="43"/>
      <c r="AD1015" s="43"/>
      <c r="AE1015" s="43"/>
      <c r="AF1015" s="43"/>
    </row>
    <row r="1016" spans="1:32" ht="15">
      <c r="A1016" s="43"/>
      <c r="B1016" s="43"/>
      <c r="C1016" s="43"/>
      <c r="D1016" s="43"/>
      <c r="E1016" s="43"/>
      <c r="F1016" s="43"/>
      <c r="G1016" s="203"/>
      <c r="H1016" s="203"/>
      <c r="I1016" s="43"/>
      <c r="J1016" s="43"/>
      <c r="K1016" s="43"/>
      <c r="L1016" s="43"/>
      <c r="M1016" s="44"/>
      <c r="N1016" s="43"/>
      <c r="O1016" s="43"/>
      <c r="P1016" s="43"/>
      <c r="Q1016" s="43"/>
      <c r="R1016" s="43"/>
      <c r="S1016" s="43"/>
      <c r="T1016" s="43"/>
      <c r="U1016" s="43"/>
      <c r="V1016" s="43"/>
      <c r="W1016" s="43"/>
      <c r="X1016" s="43"/>
      <c r="Y1016" s="43"/>
      <c r="Z1016" s="43"/>
      <c r="AA1016" s="43"/>
      <c r="AB1016" s="43"/>
      <c r="AC1016" s="43"/>
      <c r="AD1016" s="43"/>
      <c r="AE1016" s="43"/>
      <c r="AF1016" s="43"/>
    </row>
    <row r="1017" spans="1:32" ht="15">
      <c r="A1017" s="43"/>
      <c r="B1017" s="43"/>
      <c r="C1017" s="43"/>
      <c r="D1017" s="43"/>
      <c r="E1017" s="43"/>
      <c r="F1017" s="43"/>
      <c r="G1017" s="203"/>
      <c r="H1017" s="203"/>
      <c r="I1017" s="43"/>
      <c r="J1017" s="43"/>
      <c r="K1017" s="43"/>
      <c r="L1017" s="43"/>
      <c r="M1017" s="44"/>
      <c r="N1017" s="43"/>
      <c r="O1017" s="43"/>
      <c r="P1017" s="43"/>
      <c r="Q1017" s="43"/>
      <c r="R1017" s="43"/>
      <c r="S1017" s="43"/>
      <c r="T1017" s="43"/>
      <c r="U1017" s="43"/>
      <c r="V1017" s="43"/>
      <c r="W1017" s="43"/>
      <c r="X1017" s="43"/>
      <c r="Y1017" s="43"/>
      <c r="Z1017" s="43"/>
      <c r="AA1017" s="43"/>
      <c r="AB1017" s="43"/>
      <c r="AC1017" s="43"/>
      <c r="AD1017" s="43"/>
      <c r="AE1017" s="43"/>
      <c r="AF1017" s="43"/>
    </row>
    <row r="1018" spans="1:32" ht="15">
      <c r="A1018" s="43"/>
      <c r="B1018" s="43"/>
      <c r="C1018" s="43"/>
      <c r="D1018" s="43"/>
      <c r="E1018" s="43"/>
      <c r="F1018" s="43"/>
      <c r="G1018" s="203"/>
      <c r="H1018" s="203"/>
      <c r="I1018" s="43"/>
      <c r="J1018" s="43"/>
      <c r="K1018" s="43"/>
      <c r="L1018" s="43"/>
      <c r="M1018" s="44"/>
      <c r="N1018" s="43"/>
      <c r="O1018" s="43"/>
      <c r="P1018" s="43"/>
      <c r="Q1018" s="43"/>
      <c r="R1018" s="43"/>
      <c r="S1018" s="43"/>
      <c r="T1018" s="43"/>
      <c r="U1018" s="43"/>
      <c r="V1018" s="43"/>
      <c r="W1018" s="43"/>
      <c r="X1018" s="43"/>
      <c r="Y1018" s="43"/>
      <c r="Z1018" s="43"/>
      <c r="AA1018" s="43"/>
      <c r="AB1018" s="43"/>
      <c r="AC1018" s="43"/>
      <c r="AD1018" s="43"/>
      <c r="AE1018" s="43"/>
      <c r="AF1018" s="43"/>
    </row>
    <row r="1019" spans="1:32" ht="15">
      <c r="A1019" s="43"/>
      <c r="B1019" s="43"/>
      <c r="C1019" s="43"/>
      <c r="D1019" s="43"/>
      <c r="E1019" s="43"/>
      <c r="F1019" s="43"/>
      <c r="G1019" s="203"/>
      <c r="H1019" s="203"/>
      <c r="I1019" s="43"/>
      <c r="J1019" s="43"/>
      <c r="K1019" s="43"/>
      <c r="L1019" s="43"/>
      <c r="M1019" s="44"/>
      <c r="N1019" s="43"/>
      <c r="O1019" s="43"/>
      <c r="P1019" s="43"/>
      <c r="Q1019" s="43"/>
      <c r="R1019" s="43"/>
      <c r="S1019" s="43"/>
      <c r="T1019" s="43"/>
      <c r="U1019" s="43"/>
      <c r="V1019" s="43"/>
      <c r="W1019" s="43"/>
      <c r="X1019" s="43"/>
      <c r="Y1019" s="43"/>
      <c r="Z1019" s="43"/>
      <c r="AA1019" s="43"/>
      <c r="AB1019" s="43"/>
      <c r="AC1019" s="43"/>
      <c r="AD1019" s="43"/>
      <c r="AE1019" s="43"/>
      <c r="AF1019" s="43"/>
    </row>
    <row r="1020" spans="1:32" ht="15">
      <c r="A1020" s="43"/>
      <c r="B1020" s="43"/>
      <c r="C1020" s="43"/>
      <c r="D1020" s="43"/>
      <c r="E1020" s="43"/>
      <c r="F1020" s="43"/>
      <c r="G1020" s="203"/>
      <c r="H1020" s="203"/>
      <c r="I1020" s="43"/>
      <c r="J1020" s="43"/>
      <c r="K1020" s="43"/>
      <c r="L1020" s="43"/>
      <c r="M1020" s="44"/>
      <c r="N1020" s="43"/>
      <c r="O1020" s="43"/>
      <c r="P1020" s="43"/>
      <c r="Q1020" s="43"/>
      <c r="R1020" s="43"/>
      <c r="S1020" s="43"/>
      <c r="T1020" s="43"/>
      <c r="U1020" s="43"/>
      <c r="V1020" s="43"/>
      <c r="W1020" s="43"/>
      <c r="X1020" s="43"/>
      <c r="Y1020" s="43"/>
      <c r="Z1020" s="43"/>
      <c r="AA1020" s="43"/>
      <c r="AB1020" s="43"/>
      <c r="AC1020" s="43"/>
      <c r="AD1020" s="43"/>
      <c r="AE1020" s="43"/>
      <c r="AF1020" s="43"/>
    </row>
    <row r="1021" spans="1:32" ht="15">
      <c r="A1021" s="43"/>
      <c r="B1021" s="43"/>
      <c r="C1021" s="43"/>
      <c r="D1021" s="43"/>
      <c r="E1021" s="43"/>
      <c r="F1021" s="43"/>
      <c r="G1021" s="203"/>
      <c r="H1021" s="203"/>
      <c r="I1021" s="43"/>
      <c r="J1021" s="43"/>
      <c r="K1021" s="43"/>
      <c r="L1021" s="43"/>
      <c r="M1021" s="44"/>
      <c r="N1021" s="43"/>
      <c r="O1021" s="43"/>
      <c r="P1021" s="43"/>
      <c r="Q1021" s="43"/>
      <c r="R1021" s="43"/>
      <c r="S1021" s="43"/>
      <c r="T1021" s="43"/>
      <c r="U1021" s="43"/>
      <c r="V1021" s="43"/>
      <c r="W1021" s="43"/>
      <c r="X1021" s="43"/>
      <c r="Y1021" s="43"/>
      <c r="Z1021" s="43"/>
      <c r="AA1021" s="43"/>
      <c r="AB1021" s="43"/>
      <c r="AC1021" s="43"/>
      <c r="AD1021" s="43"/>
      <c r="AE1021" s="43"/>
      <c r="AF1021" s="43"/>
    </row>
    <row r="1022" spans="1:32" ht="15">
      <c r="A1022" s="43"/>
      <c r="B1022" s="43"/>
      <c r="C1022" s="43"/>
      <c r="D1022" s="43"/>
      <c r="E1022" s="43"/>
      <c r="F1022" s="43"/>
      <c r="G1022" s="203"/>
      <c r="H1022" s="203"/>
      <c r="I1022" s="43"/>
      <c r="J1022" s="43"/>
      <c r="K1022" s="43"/>
      <c r="L1022" s="43"/>
      <c r="M1022" s="44"/>
      <c r="N1022" s="43"/>
      <c r="O1022" s="43"/>
      <c r="P1022" s="43"/>
      <c r="Q1022" s="43"/>
      <c r="R1022" s="43"/>
      <c r="S1022" s="43"/>
      <c r="T1022" s="43"/>
      <c r="U1022" s="43"/>
      <c r="V1022" s="43"/>
      <c r="W1022" s="43"/>
      <c r="X1022" s="43"/>
      <c r="Y1022" s="43"/>
      <c r="Z1022" s="43"/>
      <c r="AA1022" s="43"/>
      <c r="AB1022" s="43"/>
      <c r="AC1022" s="43"/>
      <c r="AD1022" s="43"/>
      <c r="AE1022" s="43"/>
      <c r="AF1022" s="43"/>
    </row>
    <row r="1023" spans="1:32" ht="15">
      <c r="A1023" s="43"/>
      <c r="B1023" s="43"/>
      <c r="C1023" s="43"/>
      <c r="D1023" s="43"/>
      <c r="E1023" s="43"/>
      <c r="F1023" s="43"/>
      <c r="G1023" s="203"/>
      <c r="H1023" s="203"/>
      <c r="I1023" s="43"/>
      <c r="J1023" s="43"/>
      <c r="K1023" s="43"/>
      <c r="L1023" s="43"/>
      <c r="M1023" s="44"/>
      <c r="N1023" s="43"/>
      <c r="O1023" s="43"/>
      <c r="P1023" s="43"/>
      <c r="Q1023" s="43"/>
      <c r="R1023" s="43"/>
      <c r="S1023" s="43"/>
      <c r="T1023" s="43"/>
      <c r="U1023" s="43"/>
      <c r="V1023" s="43"/>
      <c r="W1023" s="43"/>
      <c r="X1023" s="43"/>
      <c r="Y1023" s="43"/>
      <c r="Z1023" s="43"/>
      <c r="AA1023" s="43"/>
      <c r="AB1023" s="43"/>
      <c r="AC1023" s="43"/>
      <c r="AD1023" s="43"/>
      <c r="AE1023" s="43"/>
      <c r="AF1023" s="43"/>
    </row>
    <row r="1024" spans="1:32" ht="15">
      <c r="A1024" s="43"/>
      <c r="B1024" s="43"/>
      <c r="C1024" s="43"/>
      <c r="D1024" s="43"/>
      <c r="E1024" s="43"/>
      <c r="F1024" s="43"/>
      <c r="G1024" s="203"/>
      <c r="H1024" s="203"/>
      <c r="I1024" s="43"/>
      <c r="J1024" s="43"/>
      <c r="K1024" s="43"/>
      <c r="L1024" s="43"/>
      <c r="M1024" s="44"/>
      <c r="N1024" s="43"/>
      <c r="O1024" s="43"/>
      <c r="P1024" s="43"/>
      <c r="Q1024" s="43"/>
      <c r="R1024" s="43"/>
      <c r="S1024" s="43"/>
      <c r="T1024" s="43"/>
      <c r="U1024" s="43"/>
      <c r="V1024" s="43"/>
      <c r="W1024" s="43"/>
      <c r="X1024" s="43"/>
      <c r="Y1024" s="43"/>
      <c r="Z1024" s="43"/>
      <c r="AA1024" s="43"/>
      <c r="AB1024" s="43"/>
      <c r="AC1024" s="43"/>
      <c r="AD1024" s="43"/>
      <c r="AE1024" s="43"/>
      <c r="AF1024" s="43"/>
    </row>
    <row r="1025" spans="1:32" ht="15">
      <c r="A1025" s="43"/>
      <c r="B1025" s="43"/>
      <c r="C1025" s="43"/>
      <c r="D1025" s="43"/>
      <c r="E1025" s="43"/>
      <c r="F1025" s="43"/>
      <c r="G1025" s="203"/>
      <c r="H1025" s="203"/>
      <c r="I1025" s="43"/>
      <c r="J1025" s="43"/>
      <c r="K1025" s="43"/>
      <c r="L1025" s="43"/>
      <c r="M1025" s="44"/>
      <c r="N1025" s="43"/>
      <c r="O1025" s="43"/>
      <c r="P1025" s="43"/>
      <c r="Q1025" s="43"/>
      <c r="R1025" s="43"/>
      <c r="S1025" s="43"/>
      <c r="T1025" s="43"/>
      <c r="U1025" s="43"/>
      <c r="V1025" s="43"/>
      <c r="W1025" s="43"/>
      <c r="X1025" s="43"/>
      <c r="Y1025" s="43"/>
      <c r="Z1025" s="43"/>
      <c r="AA1025" s="43"/>
      <c r="AB1025" s="43"/>
      <c r="AC1025" s="43"/>
      <c r="AD1025" s="43"/>
      <c r="AE1025" s="43"/>
      <c r="AF1025" s="43"/>
    </row>
    <row r="1026" spans="1:32" ht="15">
      <c r="A1026" s="43"/>
      <c r="B1026" s="43"/>
      <c r="C1026" s="43"/>
      <c r="D1026" s="43"/>
      <c r="E1026" s="43"/>
      <c r="F1026" s="43"/>
      <c r="G1026" s="203"/>
      <c r="H1026" s="203"/>
      <c r="I1026" s="43"/>
      <c r="J1026" s="43"/>
      <c r="K1026" s="43"/>
      <c r="L1026" s="43"/>
      <c r="M1026" s="44"/>
      <c r="N1026" s="43"/>
      <c r="O1026" s="43"/>
      <c r="P1026" s="43"/>
      <c r="Q1026" s="43"/>
      <c r="R1026" s="43"/>
      <c r="S1026" s="43"/>
      <c r="T1026" s="43"/>
      <c r="U1026" s="43"/>
      <c r="V1026" s="43"/>
      <c r="W1026" s="43"/>
      <c r="X1026" s="43"/>
      <c r="Y1026" s="43"/>
      <c r="Z1026" s="43"/>
      <c r="AA1026" s="43"/>
      <c r="AB1026" s="43"/>
      <c r="AC1026" s="43"/>
      <c r="AD1026" s="43"/>
      <c r="AE1026" s="43"/>
      <c r="AF1026" s="43"/>
    </row>
    <row r="1027" spans="1:32" ht="15">
      <c r="A1027" s="43"/>
      <c r="B1027" s="43"/>
      <c r="C1027" s="43"/>
      <c r="D1027" s="43"/>
      <c r="E1027" s="43"/>
      <c r="F1027" s="43"/>
      <c r="G1027" s="203"/>
      <c r="H1027" s="203"/>
      <c r="I1027" s="43"/>
      <c r="J1027" s="43"/>
      <c r="K1027" s="43"/>
      <c r="L1027" s="43"/>
      <c r="M1027" s="44"/>
      <c r="N1027" s="43"/>
      <c r="O1027" s="43"/>
      <c r="P1027" s="43"/>
      <c r="Q1027" s="43"/>
      <c r="R1027" s="43"/>
      <c r="S1027" s="43"/>
      <c r="T1027" s="43"/>
      <c r="U1027" s="43"/>
      <c r="V1027" s="43"/>
      <c r="W1027" s="43"/>
      <c r="X1027" s="43"/>
      <c r="Y1027" s="43"/>
      <c r="Z1027" s="43"/>
      <c r="AA1027" s="43"/>
      <c r="AB1027" s="43"/>
      <c r="AC1027" s="43"/>
      <c r="AD1027" s="43"/>
      <c r="AE1027" s="43"/>
      <c r="AF1027" s="43"/>
    </row>
    <row r="1028" spans="1:32" ht="15">
      <c r="A1028" s="43"/>
      <c r="B1028" s="43"/>
      <c r="C1028" s="43"/>
      <c r="D1028" s="43"/>
      <c r="E1028" s="43"/>
      <c r="F1028" s="43"/>
      <c r="G1028" s="203"/>
      <c r="H1028" s="203"/>
      <c r="I1028" s="43"/>
      <c r="J1028" s="43"/>
      <c r="K1028" s="43"/>
      <c r="L1028" s="43"/>
      <c r="M1028" s="44"/>
      <c r="N1028" s="43"/>
      <c r="O1028" s="43"/>
      <c r="P1028" s="43"/>
      <c r="Q1028" s="43"/>
      <c r="R1028" s="43"/>
      <c r="S1028" s="43"/>
      <c r="T1028" s="43"/>
      <c r="U1028" s="43"/>
      <c r="V1028" s="43"/>
      <c r="W1028" s="43"/>
      <c r="X1028" s="43"/>
      <c r="Y1028" s="43"/>
      <c r="Z1028" s="43"/>
      <c r="AA1028" s="43"/>
      <c r="AB1028" s="43"/>
      <c r="AC1028" s="43"/>
      <c r="AD1028" s="43"/>
      <c r="AE1028" s="43"/>
      <c r="AF1028" s="43"/>
    </row>
    <row r="1029" spans="1:32" ht="15">
      <c r="A1029" s="43"/>
      <c r="B1029" s="43"/>
      <c r="C1029" s="43"/>
      <c r="D1029" s="43"/>
      <c r="E1029" s="43"/>
      <c r="F1029" s="43"/>
      <c r="G1029" s="203"/>
      <c r="H1029" s="203"/>
      <c r="I1029" s="43"/>
      <c r="J1029" s="43"/>
      <c r="K1029" s="43"/>
      <c r="L1029" s="43"/>
      <c r="M1029" s="44"/>
      <c r="N1029" s="43"/>
      <c r="O1029" s="43"/>
      <c r="P1029" s="43"/>
      <c r="Q1029" s="43"/>
      <c r="R1029" s="43"/>
      <c r="S1029" s="43"/>
      <c r="T1029" s="43"/>
      <c r="U1029" s="43"/>
      <c r="V1029" s="43"/>
      <c r="W1029" s="43"/>
      <c r="X1029" s="43"/>
      <c r="Y1029" s="43"/>
      <c r="Z1029" s="43"/>
      <c r="AA1029" s="43"/>
      <c r="AB1029" s="43"/>
      <c r="AC1029" s="43"/>
      <c r="AD1029" s="43"/>
      <c r="AE1029" s="43"/>
      <c r="AF1029" s="43"/>
    </row>
    <row r="1030" spans="1:32" ht="15">
      <c r="A1030" s="43"/>
      <c r="B1030" s="43"/>
      <c r="C1030" s="43"/>
      <c r="D1030" s="43"/>
      <c r="E1030" s="43"/>
      <c r="F1030" s="43"/>
      <c r="G1030" s="203"/>
      <c r="H1030" s="203"/>
      <c r="I1030" s="43"/>
      <c r="J1030" s="43"/>
      <c r="K1030" s="43"/>
      <c r="L1030" s="43"/>
      <c r="M1030" s="44"/>
      <c r="N1030" s="43"/>
      <c r="O1030" s="43"/>
      <c r="P1030" s="43"/>
      <c r="Q1030" s="43"/>
      <c r="R1030" s="43"/>
      <c r="S1030" s="43"/>
      <c r="T1030" s="43"/>
      <c r="U1030" s="43"/>
      <c r="V1030" s="43"/>
      <c r="W1030" s="43"/>
      <c r="X1030" s="43"/>
      <c r="Y1030" s="43"/>
      <c r="Z1030" s="43"/>
      <c r="AA1030" s="43"/>
      <c r="AB1030" s="43"/>
      <c r="AC1030" s="43"/>
      <c r="AD1030" s="43"/>
      <c r="AE1030" s="43"/>
      <c r="AF1030" s="43"/>
    </row>
    <row r="1031" spans="1:32" ht="15">
      <c r="A1031" s="43"/>
      <c r="B1031" s="43"/>
      <c r="C1031" s="43"/>
      <c r="D1031" s="43"/>
      <c r="E1031" s="43"/>
      <c r="F1031" s="43"/>
      <c r="G1031" s="203"/>
      <c r="H1031" s="203"/>
      <c r="I1031" s="43"/>
      <c r="J1031" s="43"/>
      <c r="K1031" s="43"/>
      <c r="L1031" s="43"/>
      <c r="M1031" s="44"/>
      <c r="N1031" s="43"/>
      <c r="O1031" s="43"/>
      <c r="P1031" s="43"/>
      <c r="Q1031" s="43"/>
      <c r="R1031" s="43"/>
      <c r="S1031" s="43"/>
      <c r="T1031" s="43"/>
      <c r="U1031" s="43"/>
      <c r="V1031" s="43"/>
      <c r="W1031" s="43"/>
      <c r="X1031" s="43"/>
      <c r="Y1031" s="43"/>
      <c r="Z1031" s="43"/>
      <c r="AA1031" s="43"/>
      <c r="AB1031" s="43"/>
      <c r="AC1031" s="43"/>
      <c r="AD1031" s="43"/>
      <c r="AE1031" s="43"/>
      <c r="AF1031" s="43"/>
    </row>
    <row r="1032" spans="1:32" ht="15">
      <c r="A1032" s="43"/>
      <c r="B1032" s="43"/>
      <c r="C1032" s="43"/>
      <c r="D1032" s="43"/>
      <c r="E1032" s="43"/>
      <c r="F1032" s="43"/>
      <c r="G1032" s="203"/>
      <c r="H1032" s="203"/>
      <c r="I1032" s="43"/>
      <c r="J1032" s="43"/>
      <c r="K1032" s="43"/>
      <c r="L1032" s="43"/>
      <c r="M1032" s="44"/>
      <c r="N1032" s="43"/>
      <c r="O1032" s="43"/>
      <c r="P1032" s="43"/>
      <c r="Q1032" s="43"/>
      <c r="R1032" s="43"/>
      <c r="S1032" s="43"/>
      <c r="T1032" s="43"/>
      <c r="U1032" s="43"/>
      <c r="V1032" s="43"/>
      <c r="W1032" s="43"/>
      <c r="X1032" s="43"/>
      <c r="Y1032" s="43"/>
      <c r="Z1032" s="43"/>
      <c r="AA1032" s="43"/>
      <c r="AB1032" s="43"/>
      <c r="AC1032" s="43"/>
      <c r="AD1032" s="43"/>
      <c r="AE1032" s="43"/>
      <c r="AF1032" s="43"/>
    </row>
    <row r="1033" spans="1:32" ht="15">
      <c r="A1033" s="43"/>
      <c r="B1033" s="43"/>
      <c r="C1033" s="43"/>
      <c r="D1033" s="43"/>
      <c r="E1033" s="43"/>
      <c r="F1033" s="43"/>
      <c r="G1033" s="203"/>
      <c r="H1033" s="203"/>
      <c r="I1033" s="43"/>
      <c r="J1033" s="43"/>
      <c r="K1033" s="43"/>
      <c r="L1033" s="43"/>
      <c r="M1033" s="44"/>
      <c r="N1033" s="43"/>
      <c r="O1033" s="43"/>
      <c r="P1033" s="43"/>
      <c r="Q1033" s="43"/>
      <c r="R1033" s="43"/>
      <c r="S1033" s="43"/>
      <c r="T1033" s="43"/>
      <c r="U1033" s="43"/>
      <c r="V1033" s="43"/>
      <c r="W1033" s="43"/>
      <c r="X1033" s="43"/>
      <c r="Y1033" s="43"/>
      <c r="Z1033" s="43"/>
      <c r="AA1033" s="43"/>
      <c r="AB1033" s="43"/>
      <c r="AC1033" s="43"/>
      <c r="AD1033" s="43"/>
      <c r="AE1033" s="43"/>
      <c r="AF1033" s="43"/>
    </row>
    <row r="1034" spans="1:32" ht="15">
      <c r="A1034" s="43"/>
      <c r="B1034" s="43"/>
      <c r="C1034" s="43"/>
      <c r="D1034" s="43"/>
      <c r="E1034" s="43"/>
      <c r="F1034" s="43"/>
      <c r="G1034" s="203"/>
      <c r="H1034" s="203"/>
      <c r="I1034" s="43"/>
      <c r="J1034" s="43"/>
      <c r="K1034" s="43"/>
      <c r="L1034" s="43"/>
      <c r="M1034" s="44"/>
      <c r="N1034" s="43"/>
      <c r="O1034" s="43"/>
      <c r="P1034" s="43"/>
      <c r="Q1034" s="43"/>
      <c r="R1034" s="43"/>
      <c r="S1034" s="43"/>
      <c r="T1034" s="43"/>
      <c r="U1034" s="43"/>
      <c r="V1034" s="43"/>
      <c r="W1034" s="43"/>
      <c r="X1034" s="43"/>
      <c r="Y1034" s="43"/>
      <c r="Z1034" s="43"/>
      <c r="AA1034" s="43"/>
      <c r="AB1034" s="43"/>
      <c r="AC1034" s="43"/>
      <c r="AD1034" s="43"/>
      <c r="AE1034" s="43"/>
      <c r="AF1034" s="43"/>
    </row>
    <row r="1035" spans="1:32" ht="15">
      <c r="A1035" s="43"/>
      <c r="B1035" s="43"/>
      <c r="C1035" s="43"/>
      <c r="D1035" s="43"/>
      <c r="E1035" s="43"/>
      <c r="F1035" s="43"/>
      <c r="G1035" s="203"/>
      <c r="H1035" s="203"/>
      <c r="I1035" s="43"/>
      <c r="J1035" s="43"/>
      <c r="K1035" s="43"/>
      <c r="L1035" s="43"/>
      <c r="M1035" s="44"/>
      <c r="N1035" s="43"/>
      <c r="O1035" s="43"/>
      <c r="P1035" s="43"/>
      <c r="Q1035" s="43"/>
      <c r="R1035" s="43"/>
      <c r="S1035" s="43"/>
      <c r="T1035" s="43"/>
      <c r="U1035" s="43"/>
      <c r="V1035" s="43"/>
      <c r="W1035" s="43"/>
      <c r="X1035" s="43"/>
      <c r="Y1035" s="43"/>
      <c r="Z1035" s="43"/>
      <c r="AA1035" s="43"/>
      <c r="AB1035" s="43"/>
      <c r="AC1035" s="43"/>
      <c r="AD1035" s="43"/>
      <c r="AE1035" s="43"/>
      <c r="AF1035" s="43"/>
    </row>
    <row r="1036" spans="1:32" ht="15">
      <c r="A1036" s="43"/>
      <c r="B1036" s="43"/>
      <c r="C1036" s="43"/>
      <c r="D1036" s="43"/>
      <c r="E1036" s="43"/>
      <c r="F1036" s="43"/>
      <c r="G1036" s="203"/>
      <c r="H1036" s="203"/>
      <c r="I1036" s="43"/>
      <c r="J1036" s="43"/>
      <c r="K1036" s="43"/>
      <c r="L1036" s="43"/>
      <c r="M1036" s="44"/>
      <c r="N1036" s="43"/>
      <c r="O1036" s="43"/>
      <c r="P1036" s="43"/>
      <c r="Q1036" s="43"/>
      <c r="R1036" s="43"/>
      <c r="S1036" s="43"/>
      <c r="T1036" s="43"/>
      <c r="U1036" s="43"/>
      <c r="V1036" s="43"/>
      <c r="W1036" s="43"/>
      <c r="X1036" s="43"/>
      <c r="Y1036" s="43"/>
      <c r="Z1036" s="43"/>
      <c r="AA1036" s="43"/>
      <c r="AB1036" s="43"/>
      <c r="AC1036" s="43"/>
      <c r="AD1036" s="43"/>
      <c r="AE1036" s="43"/>
      <c r="AF1036" s="43"/>
    </row>
    <row r="1037" spans="1:32" ht="15">
      <c r="A1037" s="43"/>
      <c r="B1037" s="43"/>
      <c r="C1037" s="43"/>
      <c r="D1037" s="43"/>
      <c r="E1037" s="43"/>
      <c r="F1037" s="43"/>
      <c r="G1037" s="203"/>
      <c r="H1037" s="203"/>
      <c r="I1037" s="43"/>
      <c r="J1037" s="43"/>
      <c r="K1037" s="43"/>
      <c r="L1037" s="43"/>
      <c r="M1037" s="44"/>
      <c r="N1037" s="43"/>
      <c r="O1037" s="43"/>
      <c r="P1037" s="43"/>
      <c r="Q1037" s="43"/>
      <c r="R1037" s="43"/>
      <c r="S1037" s="43"/>
      <c r="T1037" s="43"/>
      <c r="U1037" s="43"/>
      <c r="V1037" s="43"/>
      <c r="W1037" s="43"/>
      <c r="X1037" s="43"/>
      <c r="Y1037" s="43"/>
      <c r="Z1037" s="43"/>
      <c r="AA1037" s="43"/>
      <c r="AB1037" s="43"/>
      <c r="AC1037" s="43"/>
      <c r="AD1037" s="43"/>
      <c r="AE1037" s="43"/>
      <c r="AF1037" s="43"/>
    </row>
    <row r="1038" spans="1:32" ht="15">
      <c r="A1038" s="43"/>
      <c r="B1038" s="43"/>
      <c r="C1038" s="43"/>
      <c r="D1038" s="43"/>
      <c r="E1038" s="43"/>
      <c r="F1038" s="43"/>
      <c r="G1038" s="203"/>
      <c r="H1038" s="203"/>
      <c r="I1038" s="43"/>
      <c r="J1038" s="43"/>
      <c r="K1038" s="43"/>
      <c r="L1038" s="43"/>
      <c r="M1038" s="44"/>
      <c r="N1038" s="43"/>
      <c r="O1038" s="43"/>
      <c r="P1038" s="43"/>
      <c r="Q1038" s="43"/>
      <c r="R1038" s="43"/>
      <c r="S1038" s="43"/>
      <c r="T1038" s="43"/>
      <c r="U1038" s="43"/>
      <c r="V1038" s="43"/>
      <c r="W1038" s="43"/>
      <c r="X1038" s="43"/>
      <c r="Y1038" s="43"/>
      <c r="Z1038" s="43"/>
      <c r="AA1038" s="43"/>
      <c r="AB1038" s="43"/>
      <c r="AC1038" s="43"/>
      <c r="AD1038" s="43"/>
      <c r="AE1038" s="43"/>
      <c r="AF1038" s="43"/>
    </row>
    <row r="1039" spans="1:32" ht="15">
      <c r="A1039" s="43"/>
      <c r="B1039" s="43"/>
      <c r="C1039" s="43"/>
      <c r="D1039" s="43"/>
      <c r="E1039" s="43"/>
      <c r="F1039" s="43"/>
      <c r="G1039" s="203"/>
      <c r="H1039" s="203"/>
      <c r="I1039" s="43"/>
      <c r="J1039" s="43"/>
      <c r="K1039" s="43"/>
      <c r="L1039" s="43"/>
      <c r="M1039" s="44"/>
      <c r="N1039" s="43"/>
      <c r="O1039" s="43"/>
      <c r="P1039" s="43"/>
      <c r="Q1039" s="43"/>
      <c r="R1039" s="43"/>
      <c r="S1039" s="43"/>
      <c r="T1039" s="43"/>
      <c r="U1039" s="43"/>
      <c r="V1039" s="43"/>
      <c r="W1039" s="43"/>
      <c r="X1039" s="43"/>
      <c r="Y1039" s="43"/>
      <c r="Z1039" s="43"/>
      <c r="AA1039" s="43"/>
      <c r="AB1039" s="43"/>
      <c r="AC1039" s="43"/>
      <c r="AD1039" s="43"/>
      <c r="AE1039" s="43"/>
      <c r="AF1039" s="43"/>
    </row>
    <row r="1040" spans="1:32" ht="15">
      <c r="A1040" s="43"/>
      <c r="B1040" s="43"/>
      <c r="C1040" s="43"/>
      <c r="D1040" s="43"/>
      <c r="E1040" s="43"/>
      <c r="F1040" s="43"/>
      <c r="G1040" s="203"/>
      <c r="H1040" s="203"/>
      <c r="I1040" s="43"/>
      <c r="J1040" s="43"/>
      <c r="K1040" s="43"/>
      <c r="L1040" s="43"/>
      <c r="M1040" s="44"/>
      <c r="N1040" s="43"/>
      <c r="O1040" s="43"/>
      <c r="P1040" s="43"/>
      <c r="Q1040" s="43"/>
      <c r="R1040" s="43"/>
      <c r="S1040" s="43"/>
      <c r="T1040" s="43"/>
      <c r="U1040" s="43"/>
      <c r="V1040" s="43"/>
      <c r="W1040" s="43"/>
      <c r="X1040" s="43"/>
      <c r="Y1040" s="43"/>
      <c r="Z1040" s="43"/>
      <c r="AA1040" s="43"/>
      <c r="AB1040" s="43"/>
      <c r="AC1040" s="43"/>
      <c r="AD1040" s="43"/>
      <c r="AE1040" s="43"/>
      <c r="AF1040" s="43"/>
    </row>
    <row r="1041" spans="1:32" ht="15">
      <c r="A1041" s="43"/>
      <c r="B1041" s="43"/>
      <c r="C1041" s="43"/>
      <c r="D1041" s="43"/>
      <c r="E1041" s="43"/>
      <c r="F1041" s="43"/>
      <c r="G1041" s="203"/>
      <c r="H1041" s="203"/>
      <c r="I1041" s="43"/>
      <c r="J1041" s="43"/>
      <c r="K1041" s="43"/>
      <c r="L1041" s="43"/>
      <c r="M1041" s="44"/>
      <c r="N1041" s="43"/>
      <c r="O1041" s="43"/>
      <c r="P1041" s="43"/>
      <c r="Q1041" s="43"/>
      <c r="R1041" s="43"/>
      <c r="S1041" s="43"/>
      <c r="T1041" s="43"/>
      <c r="U1041" s="43"/>
      <c r="V1041" s="43"/>
      <c r="W1041" s="43"/>
      <c r="X1041" s="43"/>
      <c r="Y1041" s="43"/>
      <c r="Z1041" s="43"/>
      <c r="AA1041" s="43"/>
      <c r="AB1041" s="43"/>
      <c r="AC1041" s="43"/>
      <c r="AD1041" s="43"/>
      <c r="AE1041" s="43"/>
      <c r="AF1041" s="43"/>
    </row>
    <row r="1042" spans="1:32" ht="15">
      <c r="A1042" s="43"/>
      <c r="B1042" s="43"/>
      <c r="C1042" s="43"/>
      <c r="D1042" s="43"/>
      <c r="E1042" s="43"/>
      <c r="F1042" s="43"/>
      <c r="G1042" s="203"/>
      <c r="H1042" s="203"/>
      <c r="I1042" s="43"/>
      <c r="J1042" s="43"/>
      <c r="K1042" s="43"/>
      <c r="L1042" s="43"/>
      <c r="M1042" s="44"/>
      <c r="N1042" s="43"/>
      <c r="O1042" s="43"/>
      <c r="P1042" s="43"/>
      <c r="Q1042" s="43"/>
      <c r="R1042" s="43"/>
      <c r="S1042" s="43"/>
      <c r="T1042" s="43"/>
      <c r="U1042" s="43"/>
      <c r="V1042" s="43"/>
      <c r="W1042" s="43"/>
      <c r="X1042" s="43"/>
      <c r="Y1042" s="43"/>
      <c r="Z1042" s="43"/>
      <c r="AA1042" s="43"/>
      <c r="AB1042" s="43"/>
      <c r="AC1042" s="43"/>
      <c r="AD1042" s="43"/>
      <c r="AE1042" s="43"/>
      <c r="AF1042" s="43"/>
    </row>
    <row r="1043" spans="1:32" ht="15">
      <c r="A1043" s="43"/>
      <c r="B1043" s="43"/>
      <c r="C1043" s="43"/>
      <c r="D1043" s="43"/>
      <c r="E1043" s="43"/>
      <c r="F1043" s="43"/>
      <c r="G1043" s="203"/>
      <c r="H1043" s="203"/>
      <c r="I1043" s="43"/>
      <c r="J1043" s="43"/>
      <c r="K1043" s="43"/>
      <c r="L1043" s="43"/>
      <c r="M1043" s="44"/>
      <c r="N1043" s="43"/>
      <c r="O1043" s="43"/>
      <c r="P1043" s="43"/>
      <c r="Q1043" s="43"/>
      <c r="R1043" s="43"/>
      <c r="S1043" s="43"/>
      <c r="T1043" s="43"/>
      <c r="U1043" s="43"/>
      <c r="V1043" s="43"/>
      <c r="W1043" s="43"/>
      <c r="X1043" s="43"/>
      <c r="Y1043" s="43"/>
      <c r="Z1043" s="43"/>
      <c r="AA1043" s="43"/>
      <c r="AB1043" s="43"/>
      <c r="AC1043" s="43"/>
      <c r="AD1043" s="43"/>
      <c r="AE1043" s="43"/>
      <c r="AF1043" s="43"/>
    </row>
    <row r="1044" spans="1:32" ht="15">
      <c r="A1044" s="43"/>
      <c r="B1044" s="43"/>
      <c r="C1044" s="43"/>
      <c r="D1044" s="43"/>
      <c r="E1044" s="43"/>
      <c r="F1044" s="43"/>
      <c r="G1044" s="203"/>
      <c r="H1044" s="203"/>
      <c r="I1044" s="43"/>
      <c r="J1044" s="43"/>
      <c r="K1044" s="43"/>
      <c r="L1044" s="43"/>
      <c r="M1044" s="44"/>
      <c r="N1044" s="43"/>
      <c r="O1044" s="43"/>
      <c r="P1044" s="43"/>
      <c r="Q1044" s="43"/>
      <c r="R1044" s="43"/>
      <c r="S1044" s="43"/>
      <c r="T1044" s="43"/>
      <c r="U1044" s="43"/>
      <c r="V1044" s="43"/>
      <c r="W1044" s="43"/>
      <c r="X1044" s="43"/>
      <c r="Y1044" s="43"/>
      <c r="Z1044" s="43"/>
      <c r="AA1044" s="43"/>
      <c r="AB1044" s="43"/>
      <c r="AC1044" s="43"/>
      <c r="AD1044" s="43"/>
      <c r="AE1044" s="43"/>
      <c r="AF1044" s="43"/>
    </row>
    <row r="1045" spans="1:32" ht="15">
      <c r="A1045" s="43"/>
      <c r="B1045" s="43"/>
      <c r="C1045" s="43"/>
      <c r="D1045" s="43"/>
      <c r="E1045" s="43"/>
      <c r="F1045" s="43"/>
      <c r="G1045" s="203"/>
      <c r="H1045" s="203"/>
      <c r="I1045" s="43"/>
      <c r="J1045" s="43"/>
      <c r="K1045" s="43"/>
      <c r="L1045" s="43"/>
      <c r="M1045" s="44"/>
      <c r="N1045" s="43"/>
      <c r="O1045" s="43"/>
      <c r="P1045" s="43"/>
      <c r="Q1045" s="43"/>
      <c r="R1045" s="43"/>
      <c r="S1045" s="43"/>
      <c r="T1045" s="43"/>
      <c r="U1045" s="43"/>
      <c r="V1045" s="43"/>
      <c r="W1045" s="43"/>
      <c r="X1045" s="43"/>
      <c r="Y1045" s="43"/>
      <c r="Z1045" s="43"/>
      <c r="AA1045" s="43"/>
      <c r="AB1045" s="43"/>
      <c r="AC1045" s="43"/>
      <c r="AD1045" s="43"/>
      <c r="AE1045" s="43"/>
      <c r="AF1045" s="43"/>
    </row>
    <row r="1046" spans="1:32" ht="15">
      <c r="A1046" s="43"/>
      <c r="B1046" s="43"/>
      <c r="C1046" s="43"/>
      <c r="D1046" s="43"/>
      <c r="E1046" s="43"/>
      <c r="F1046" s="43"/>
      <c r="G1046" s="203"/>
      <c r="H1046" s="203"/>
      <c r="I1046" s="43"/>
      <c r="J1046" s="43"/>
      <c r="K1046" s="43"/>
      <c r="L1046" s="43"/>
      <c r="M1046" s="44"/>
      <c r="N1046" s="43"/>
      <c r="O1046" s="43"/>
      <c r="P1046" s="43"/>
      <c r="Q1046" s="43"/>
      <c r="R1046" s="43"/>
      <c r="S1046" s="43"/>
      <c r="T1046" s="43"/>
      <c r="U1046" s="43"/>
      <c r="V1046" s="43"/>
      <c r="W1046" s="43"/>
      <c r="X1046" s="43"/>
      <c r="Y1046" s="43"/>
      <c r="Z1046" s="43"/>
      <c r="AA1046" s="43"/>
      <c r="AB1046" s="43"/>
      <c r="AC1046" s="43"/>
      <c r="AD1046" s="43"/>
      <c r="AE1046" s="43"/>
      <c r="AF1046" s="43"/>
    </row>
    <row r="1047" spans="1:32" ht="15">
      <c r="A1047" s="43"/>
      <c r="B1047" s="43"/>
      <c r="C1047" s="43"/>
      <c r="D1047" s="43"/>
      <c r="E1047" s="43"/>
      <c r="F1047" s="43"/>
      <c r="G1047" s="203"/>
      <c r="H1047" s="203"/>
      <c r="I1047" s="43"/>
      <c r="J1047" s="43"/>
      <c r="K1047" s="43"/>
      <c r="L1047" s="43"/>
      <c r="M1047" s="44"/>
      <c r="N1047" s="43"/>
      <c r="O1047" s="43"/>
      <c r="P1047" s="43"/>
      <c r="Q1047" s="43"/>
      <c r="R1047" s="43"/>
      <c r="S1047" s="43"/>
      <c r="T1047" s="43"/>
      <c r="U1047" s="43"/>
      <c r="V1047" s="43"/>
      <c r="W1047" s="43"/>
      <c r="X1047" s="43"/>
      <c r="Y1047" s="43"/>
      <c r="Z1047" s="43"/>
      <c r="AA1047" s="43"/>
      <c r="AB1047" s="43"/>
      <c r="AC1047" s="43"/>
      <c r="AD1047" s="43"/>
      <c r="AE1047" s="43"/>
      <c r="AF1047" s="43"/>
    </row>
    <row r="1048" spans="1:32" ht="15">
      <c r="A1048" s="43"/>
      <c r="B1048" s="43"/>
      <c r="C1048" s="43"/>
      <c r="D1048" s="43"/>
      <c r="E1048" s="43"/>
      <c r="F1048" s="43"/>
      <c r="G1048" s="203"/>
      <c r="H1048" s="203"/>
      <c r="I1048" s="43"/>
      <c r="J1048" s="43"/>
      <c r="K1048" s="43"/>
      <c r="L1048" s="43"/>
      <c r="M1048" s="44"/>
      <c r="N1048" s="43"/>
      <c r="O1048" s="43"/>
      <c r="P1048" s="43"/>
      <c r="Q1048" s="43"/>
      <c r="R1048" s="43"/>
      <c r="S1048" s="43"/>
      <c r="T1048" s="43"/>
      <c r="U1048" s="43"/>
      <c r="V1048" s="43"/>
      <c r="W1048" s="43"/>
      <c r="X1048" s="43"/>
      <c r="Y1048" s="43"/>
      <c r="Z1048" s="43"/>
      <c r="AA1048" s="43"/>
      <c r="AB1048" s="43"/>
      <c r="AC1048" s="43"/>
      <c r="AD1048" s="43"/>
      <c r="AE1048" s="43"/>
      <c r="AF1048" s="43"/>
    </row>
  </sheetData>
  <customSheetViews>
    <customSheetView guid="{6987177C-E7C3-4245-A017-71E03108C57F}" filter="1" showAutoFilter="1">
      <pageMargins left="0.7" right="0.7" top="0.75" bottom="0.75" header="0.3" footer="0.3"/>
      <autoFilter ref="A2:AF27"/>
    </customSheetView>
    <customSheetView guid="{5549978B-6762-4B48-803B-C8D8E470D19D}" filter="1" showAutoFilter="1">
      <pageMargins left="0.7" right="0.7" top="0.75" bottom="0.75" header="0.3" footer="0.3"/>
      <autoFilter ref="A2:AF44"/>
    </customSheetView>
  </customSheetViews>
  <mergeCells count="2">
    <mergeCell ref="Q88:S88"/>
    <mergeCell ref="P114:Q115"/>
  </mergeCells>
  <conditionalFormatting sqref="K1:K1048">
    <cfRule type="cellIs" dxfId="21" priority="1" operator="equal">
      <formula>0</formula>
    </cfRule>
  </conditionalFormatting>
  <hyperlinks>
    <hyperlink ref="N3" r:id="rId1"/>
    <hyperlink ref="N4" r:id="rId2"/>
    <hyperlink ref="N5" r:id="rId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1026"/>
  <sheetViews>
    <sheetView workbookViewId="0"/>
  </sheetViews>
  <sheetFormatPr defaultColWidth="12.5703125" defaultRowHeight="15.75" customHeight="1"/>
  <sheetData>
    <row r="1" spans="1:30">
      <c r="A1" s="18"/>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row>
    <row r="2" spans="1:30">
      <c r="A2" s="31" t="s">
        <v>460</v>
      </c>
      <c r="B2" s="31" t="s">
        <v>461</v>
      </c>
      <c r="C2" s="31" t="s">
        <v>462</v>
      </c>
      <c r="D2" s="242" t="s">
        <v>463</v>
      </c>
      <c r="E2" s="242" t="s">
        <v>464</v>
      </c>
      <c r="F2" s="242" t="s">
        <v>465</v>
      </c>
      <c r="G2" s="242" t="s">
        <v>391</v>
      </c>
      <c r="H2" s="242" t="s">
        <v>466</v>
      </c>
      <c r="I2" s="242" t="s">
        <v>467</v>
      </c>
      <c r="J2" s="242" t="s">
        <v>445</v>
      </c>
      <c r="K2" s="242" t="s">
        <v>468</v>
      </c>
      <c r="L2" s="242" t="s">
        <v>469</v>
      </c>
      <c r="M2" s="242" t="s">
        <v>452</v>
      </c>
      <c r="N2" s="242" t="s">
        <v>470</v>
      </c>
      <c r="O2" s="242" t="s">
        <v>471</v>
      </c>
      <c r="P2" s="81" t="s">
        <v>472</v>
      </c>
      <c r="Q2" s="81" t="s">
        <v>473</v>
      </c>
      <c r="R2" s="81" t="s">
        <v>394</v>
      </c>
      <c r="S2" s="81" t="s">
        <v>474</v>
      </c>
      <c r="T2" s="81" t="s">
        <v>439</v>
      </c>
      <c r="U2" s="81"/>
      <c r="V2" s="81" t="s">
        <v>475</v>
      </c>
      <c r="W2" s="18"/>
      <c r="X2" s="18"/>
      <c r="Y2" s="18"/>
      <c r="Z2" s="18"/>
      <c r="AA2" s="18"/>
      <c r="AB2" s="18"/>
      <c r="AC2" s="18"/>
      <c r="AD2" s="18"/>
    </row>
    <row r="3" spans="1:30">
      <c r="A3" s="31"/>
      <c r="B3" s="31"/>
      <c r="C3" s="18"/>
      <c r="D3" s="18">
        <f>COUNTIF(B3:B91,"JAEMIN")</f>
        <v>14</v>
      </c>
      <c r="E3" s="17">
        <f>COUNTIF(B3:B91,"JAEHYUN")</f>
        <v>14</v>
      </c>
      <c r="F3" s="17">
        <f>COUNTIF(B3:B91,"JENO")</f>
        <v>9</v>
      </c>
      <c r="G3" s="17">
        <f>COUNTIF(B3:B91,"DOYOUNG")</f>
        <v>11</v>
      </c>
      <c r="H3" s="17">
        <f>COUNTIF(B3:B91,"JUNGWOO")</f>
        <v>2</v>
      </c>
      <c r="I3" s="17">
        <f>COUNTIF(B3:B91,"HAECHAN")</f>
        <v>5</v>
      </c>
      <c r="J3" s="17">
        <f>COUNTIF(B3:B91,"TAEYOUNG")</f>
        <v>5</v>
      </c>
      <c r="K3" s="17">
        <f>COUNTIF(B3:B91,"TEN")</f>
        <v>4</v>
      </c>
      <c r="L3" s="17">
        <f>COUNTIF(B3:B91,"mark")</f>
        <v>3</v>
      </c>
      <c r="M3" s="17">
        <f>COUNTIF(B3:B91,"JISUNG")</f>
        <v>5</v>
      </c>
      <c r="N3" s="17">
        <f>COUNTIF(B3:B91,"YUTA")</f>
        <v>2</v>
      </c>
      <c r="O3" s="17">
        <f>COUNTIF(B3:B91,"RENJUN")</f>
        <v>4</v>
      </c>
      <c r="P3" s="18">
        <f>COUNTIF(B3:B91,"HENDERY")</f>
        <v>1</v>
      </c>
      <c r="Q3" s="18">
        <f>COUNTIF(B3:B91,"JOHNNY")</f>
        <v>1</v>
      </c>
      <c r="R3" s="18">
        <f>COUNTIF(B3:B91,"Xiaojun")</f>
        <v>2</v>
      </c>
      <c r="S3" s="18">
        <f>COUNTIF(B3:B91,"Yangyang")</f>
        <v>1</v>
      </c>
      <c r="T3" s="18">
        <f>COUNTIF(B3:B91,"SUNGCHAN")</f>
        <v>1</v>
      </c>
      <c r="U3" s="18"/>
      <c r="V3" s="18">
        <f>SUM(D3:T3)</f>
        <v>84</v>
      </c>
      <c r="W3" s="18"/>
      <c r="X3" s="18"/>
      <c r="Y3" s="18"/>
      <c r="Z3" s="18"/>
      <c r="AA3" s="18"/>
      <c r="AB3" s="18"/>
      <c r="AC3" s="18"/>
      <c r="AD3" s="18"/>
    </row>
    <row r="4" spans="1:30">
      <c r="A4" s="18" t="s">
        <v>476</v>
      </c>
      <c r="B4" s="33" t="s">
        <v>466</v>
      </c>
      <c r="C4" s="33" t="s">
        <v>466</v>
      </c>
      <c r="D4" s="18"/>
      <c r="E4" s="18"/>
      <c r="F4" s="18"/>
      <c r="G4" s="39"/>
      <c r="H4" s="18"/>
      <c r="I4" s="18"/>
      <c r="J4" s="18"/>
      <c r="K4" s="18"/>
      <c r="L4" s="18"/>
      <c r="M4" s="18"/>
      <c r="N4" s="18"/>
      <c r="O4" s="18"/>
      <c r="P4" s="18"/>
      <c r="Q4" s="18"/>
      <c r="R4" s="18"/>
      <c r="S4" s="18"/>
      <c r="T4" s="18"/>
      <c r="U4" s="18"/>
      <c r="V4" s="18"/>
      <c r="W4" s="18"/>
      <c r="X4" s="18"/>
      <c r="Y4" s="18"/>
      <c r="Z4" s="18"/>
      <c r="AA4" s="18"/>
      <c r="AB4" s="18"/>
      <c r="AC4" s="18"/>
      <c r="AD4" s="18"/>
    </row>
    <row r="5" spans="1:30" ht="15.75" customHeight="1">
      <c r="A5" s="18" t="s">
        <v>476</v>
      </c>
      <c r="B5" s="33" t="s">
        <v>464</v>
      </c>
      <c r="C5" s="33" t="s">
        <v>464</v>
      </c>
      <c r="D5" s="18"/>
      <c r="E5" s="18"/>
      <c r="F5" s="18"/>
      <c r="G5" s="33"/>
      <c r="H5" s="18"/>
      <c r="I5" s="18"/>
      <c r="J5" s="18"/>
      <c r="K5" s="18"/>
      <c r="L5" s="18"/>
      <c r="M5" s="18"/>
      <c r="N5" s="18"/>
      <c r="O5" s="18"/>
      <c r="P5" s="18"/>
      <c r="Q5" s="18"/>
      <c r="R5" s="18"/>
      <c r="S5" s="18"/>
      <c r="T5" s="18"/>
      <c r="U5" s="18"/>
      <c r="V5" s="18"/>
      <c r="W5" s="18"/>
      <c r="X5" s="243"/>
      <c r="Y5" s="17"/>
      <c r="Z5" s="22"/>
      <c r="AA5" s="18"/>
      <c r="AB5" s="18"/>
      <c r="AC5" s="18"/>
      <c r="AD5" s="18"/>
    </row>
    <row r="6" spans="1:30" ht="15.75" customHeight="1">
      <c r="A6" s="18" t="s">
        <v>477</v>
      </c>
      <c r="B6" s="33" t="s">
        <v>465</v>
      </c>
      <c r="C6" s="33" t="s">
        <v>465</v>
      </c>
      <c r="D6" s="18"/>
      <c r="E6" s="18"/>
      <c r="F6" s="18"/>
      <c r="G6" s="33"/>
      <c r="H6" s="18"/>
      <c r="I6" s="18"/>
      <c r="J6" s="18"/>
      <c r="K6" s="18"/>
      <c r="L6" s="18"/>
      <c r="M6" s="18"/>
      <c r="N6" s="18"/>
      <c r="O6" s="18"/>
      <c r="P6" s="18"/>
      <c r="Q6" s="18"/>
      <c r="R6" s="18"/>
      <c r="S6" s="18"/>
      <c r="T6" s="18"/>
      <c r="U6" s="18"/>
      <c r="V6" s="18"/>
      <c r="W6" s="18"/>
      <c r="X6" s="244"/>
      <c r="Y6" s="18"/>
      <c r="Z6" s="22"/>
      <c r="AA6" s="18"/>
      <c r="AB6" s="18"/>
      <c r="AC6" s="18"/>
      <c r="AD6" s="18"/>
    </row>
    <row r="7" spans="1:30" ht="15.75" customHeight="1">
      <c r="A7" s="18" t="s">
        <v>477</v>
      </c>
      <c r="B7" s="33" t="s">
        <v>452</v>
      </c>
      <c r="C7" s="33" t="s">
        <v>452</v>
      </c>
      <c r="D7" s="18"/>
      <c r="E7" s="18"/>
      <c r="F7" s="18"/>
      <c r="G7" s="33"/>
      <c r="H7" s="18"/>
      <c r="I7" s="18"/>
      <c r="J7" s="18"/>
      <c r="K7" s="18"/>
      <c r="L7" s="18"/>
      <c r="M7" s="18"/>
      <c r="N7" s="18"/>
      <c r="O7" s="18"/>
      <c r="P7" s="18"/>
      <c r="Q7" s="18"/>
      <c r="R7" s="18"/>
      <c r="S7" s="18"/>
      <c r="T7" s="18"/>
      <c r="U7" s="18"/>
      <c r="V7" s="18"/>
      <c r="W7" s="18"/>
      <c r="X7" s="245"/>
      <c r="AA7" s="18"/>
      <c r="AB7" s="18"/>
      <c r="AC7" s="18"/>
      <c r="AD7" s="18"/>
    </row>
    <row r="8" spans="1:30">
      <c r="A8" s="18" t="s">
        <v>478</v>
      </c>
      <c r="B8" s="33" t="s">
        <v>452</v>
      </c>
      <c r="C8" s="33" t="s">
        <v>452</v>
      </c>
      <c r="D8" s="18"/>
      <c r="E8" s="18"/>
      <c r="F8" s="18"/>
      <c r="G8" s="33"/>
      <c r="H8" s="18"/>
      <c r="I8" s="18"/>
      <c r="J8" s="18"/>
      <c r="K8" s="18" t="s">
        <v>479</v>
      </c>
      <c r="L8" s="18"/>
      <c r="O8" s="18" t="s">
        <v>480</v>
      </c>
      <c r="P8" s="18"/>
      <c r="Q8" s="18"/>
      <c r="R8" s="18"/>
      <c r="S8" s="18"/>
      <c r="AC8" s="18"/>
      <c r="AD8" s="18"/>
    </row>
    <row r="9" spans="1:30">
      <c r="A9" s="18" t="s">
        <v>478</v>
      </c>
      <c r="B9" s="18" t="s">
        <v>463</v>
      </c>
      <c r="C9" s="31" t="s">
        <v>463</v>
      </c>
      <c r="D9" s="18"/>
      <c r="E9" s="18"/>
      <c r="F9" s="18"/>
      <c r="G9" s="31"/>
      <c r="H9" s="18"/>
      <c r="I9" s="18"/>
      <c r="J9" s="18"/>
      <c r="K9" s="18"/>
      <c r="L9" s="18"/>
      <c r="O9" s="18"/>
      <c r="P9" s="18"/>
      <c r="Q9" s="18"/>
      <c r="R9" s="18"/>
      <c r="S9" s="18"/>
      <c r="AC9" s="18"/>
      <c r="AD9" s="18"/>
    </row>
    <row r="10" spans="1:30">
      <c r="A10" s="18" t="s">
        <v>478</v>
      </c>
      <c r="B10" s="18" t="s">
        <v>467</v>
      </c>
      <c r="C10" s="31" t="s">
        <v>467</v>
      </c>
      <c r="D10" s="18"/>
      <c r="E10" s="18"/>
      <c r="F10" s="18"/>
      <c r="G10" s="31"/>
      <c r="H10" s="18"/>
      <c r="I10" s="18"/>
      <c r="J10" s="17">
        <f>COUNTIF(C4:C98,"DOYOUNG")</f>
        <v>4</v>
      </c>
      <c r="K10" s="18" t="s">
        <v>109</v>
      </c>
      <c r="L10" s="21">
        <v>4</v>
      </c>
      <c r="N10" s="17">
        <f>COUNTIF(G4:G98,"DOYOUNG")</f>
        <v>3</v>
      </c>
      <c r="O10" s="18" t="s">
        <v>109</v>
      </c>
      <c r="P10" s="22">
        <v>1</v>
      </c>
      <c r="Q10" s="18"/>
      <c r="R10" s="18"/>
      <c r="S10" s="18"/>
      <c r="AC10" s="18"/>
      <c r="AD10" s="18"/>
    </row>
    <row r="11" spans="1:30">
      <c r="A11" s="18"/>
      <c r="B11" s="33"/>
      <c r="C11" s="18"/>
      <c r="D11" s="18"/>
      <c r="E11" s="18"/>
      <c r="F11" s="18"/>
      <c r="G11" s="18"/>
      <c r="H11" s="18"/>
      <c r="I11" s="18"/>
      <c r="J11" s="17">
        <f>COUNTIF(C4:C99,"mark")</f>
        <v>5</v>
      </c>
      <c r="K11" s="18" t="s">
        <v>93</v>
      </c>
      <c r="L11" s="21">
        <v>5</v>
      </c>
      <c r="N11" s="17">
        <f>COUNTIF(G4:G99,"mark")</f>
        <v>5</v>
      </c>
      <c r="O11" s="18" t="s">
        <v>93</v>
      </c>
      <c r="P11" s="22">
        <v>4</v>
      </c>
      <c r="Q11" s="18"/>
      <c r="R11" s="18"/>
      <c r="S11" s="18"/>
      <c r="AC11" s="18"/>
      <c r="AD11" s="18"/>
    </row>
    <row r="12" spans="1:30">
      <c r="A12" s="18"/>
      <c r="B12" s="33"/>
      <c r="C12" s="18"/>
      <c r="D12" s="18"/>
      <c r="E12" s="18"/>
      <c r="F12" s="18"/>
      <c r="G12" s="18"/>
      <c r="H12" s="18"/>
      <c r="I12" s="18"/>
      <c r="J12" s="17">
        <f>COUNTIF(C4:C100,"Yuta")</f>
        <v>5</v>
      </c>
      <c r="K12" s="18" t="s">
        <v>203</v>
      </c>
      <c r="L12" s="21">
        <v>5</v>
      </c>
      <c r="N12" s="17">
        <f>COUNTIF(G4:G100,"Yuta")</f>
        <v>5</v>
      </c>
      <c r="O12" s="18" t="s">
        <v>203</v>
      </c>
      <c r="P12" s="22">
        <v>5</v>
      </c>
      <c r="Q12" s="18"/>
      <c r="R12" s="18"/>
      <c r="S12" s="18"/>
      <c r="AC12" s="18"/>
      <c r="AD12" s="18"/>
    </row>
    <row r="13" spans="1:30">
      <c r="A13" s="18" t="s">
        <v>148</v>
      </c>
      <c r="B13" s="33" t="s">
        <v>465</v>
      </c>
      <c r="C13" s="33" t="s">
        <v>465</v>
      </c>
      <c r="D13" s="18"/>
      <c r="E13" s="18"/>
      <c r="F13" s="18"/>
      <c r="G13" s="33" t="s">
        <v>465</v>
      </c>
      <c r="H13" s="18"/>
      <c r="I13" s="18"/>
      <c r="J13" s="17">
        <f>COUNTIF(C4:C101,"Jaehyun")</f>
        <v>2</v>
      </c>
      <c r="K13" s="18" t="s">
        <v>116</v>
      </c>
      <c r="L13" s="22">
        <v>2</v>
      </c>
      <c r="N13" s="17">
        <f>COUNTIF(G4:G101,"Jaehyun")</f>
        <v>1</v>
      </c>
      <c r="O13" s="18" t="s">
        <v>116</v>
      </c>
      <c r="P13" s="18"/>
      <c r="Q13" s="18"/>
      <c r="R13" s="18"/>
      <c r="S13" s="18"/>
      <c r="AC13" s="18"/>
      <c r="AD13" s="18"/>
    </row>
    <row r="14" spans="1:30">
      <c r="A14" s="18" t="s">
        <v>148</v>
      </c>
      <c r="B14" s="246" t="s">
        <v>391</v>
      </c>
      <c r="C14" s="246" t="s">
        <v>391</v>
      </c>
      <c r="D14" s="18"/>
      <c r="E14" s="17"/>
      <c r="F14" s="18"/>
      <c r="G14" s="246" t="s">
        <v>391</v>
      </c>
      <c r="H14" s="18"/>
      <c r="I14" s="18"/>
      <c r="J14" s="17">
        <f>COUNTIF(C4:C102,"Johnny")</f>
        <v>4</v>
      </c>
      <c r="K14" s="18" t="s">
        <v>212</v>
      </c>
      <c r="L14" s="21">
        <v>4</v>
      </c>
      <c r="N14" s="17">
        <f>COUNTIF(G4:G102,"Johnny")</f>
        <v>4</v>
      </c>
      <c r="O14" s="18" t="s">
        <v>212</v>
      </c>
      <c r="P14" s="22">
        <v>4</v>
      </c>
      <c r="Q14" s="18"/>
      <c r="R14" s="18"/>
      <c r="S14" s="18"/>
      <c r="AC14" s="18"/>
      <c r="AD14" s="18"/>
    </row>
    <row r="15" spans="1:30">
      <c r="A15" s="18" t="s">
        <v>148</v>
      </c>
      <c r="B15" s="246" t="s">
        <v>464</v>
      </c>
      <c r="C15" s="246" t="s">
        <v>464</v>
      </c>
      <c r="D15" s="18"/>
      <c r="E15" s="17"/>
      <c r="F15" s="18"/>
      <c r="G15" s="246" t="s">
        <v>464</v>
      </c>
      <c r="H15" s="18"/>
      <c r="I15" s="18"/>
      <c r="J15" s="17">
        <f>COUNTIF(C4:C103,"Jungwoo")</f>
        <v>4</v>
      </c>
      <c r="K15" s="18" t="s">
        <v>88</v>
      </c>
      <c r="L15" s="21">
        <v>4</v>
      </c>
      <c r="N15" s="17">
        <f>COUNTIF(G4:G103,"Jungwoo")</f>
        <v>3</v>
      </c>
      <c r="O15" s="18" t="s">
        <v>88</v>
      </c>
      <c r="P15" s="22">
        <v>2</v>
      </c>
      <c r="Q15" s="18"/>
      <c r="R15" s="18"/>
      <c r="S15" s="18"/>
      <c r="AC15" s="18"/>
      <c r="AD15" s="18"/>
    </row>
    <row r="16" spans="1:30">
      <c r="A16" s="18" t="s">
        <v>148</v>
      </c>
      <c r="B16" s="246" t="s">
        <v>463</v>
      </c>
      <c r="C16" s="246" t="s">
        <v>463</v>
      </c>
      <c r="D16" s="18"/>
      <c r="E16" s="17"/>
      <c r="F16" s="18"/>
      <c r="G16" s="246" t="s">
        <v>463</v>
      </c>
      <c r="H16" s="18"/>
      <c r="I16" s="18"/>
      <c r="J16" s="17">
        <f>COUNTIF(C4:C104,"Taeil")</f>
        <v>6</v>
      </c>
      <c r="K16" s="18" t="s">
        <v>222</v>
      </c>
      <c r="L16" s="21">
        <v>6</v>
      </c>
      <c r="N16" s="17">
        <f>COUNTIF(G4:G104,"Taeil")</f>
        <v>6</v>
      </c>
      <c r="O16" s="18" t="s">
        <v>222</v>
      </c>
      <c r="P16" s="22">
        <v>6</v>
      </c>
      <c r="Q16" s="18"/>
      <c r="R16" s="18"/>
      <c r="S16" s="18"/>
      <c r="AC16" s="18"/>
      <c r="AD16" s="18"/>
    </row>
    <row r="17" spans="1:30">
      <c r="A17" s="31" t="s">
        <v>199</v>
      </c>
      <c r="B17" s="33" t="s">
        <v>391</v>
      </c>
      <c r="C17" s="33" t="s">
        <v>391</v>
      </c>
      <c r="D17" s="18"/>
      <c r="E17" s="17"/>
      <c r="F17" s="18"/>
      <c r="G17" s="33" t="s">
        <v>391</v>
      </c>
      <c r="H17" s="18"/>
      <c r="I17" s="18"/>
      <c r="J17" s="17">
        <f>COUNTIF(C4:C105,"Haechan")</f>
        <v>5</v>
      </c>
      <c r="K17" s="18" t="s">
        <v>77</v>
      </c>
      <c r="L17" s="21">
        <v>5</v>
      </c>
      <c r="N17" s="17">
        <f>COUNTIF(G4:G105,"Haechan")</f>
        <v>4</v>
      </c>
      <c r="O17" s="18" t="s">
        <v>77</v>
      </c>
      <c r="P17" s="22">
        <v>3</v>
      </c>
      <c r="Q17" s="18"/>
      <c r="R17" s="18"/>
      <c r="S17" s="18"/>
      <c r="AC17" s="18"/>
      <c r="AD17" s="18"/>
    </row>
    <row r="18" spans="1:30">
      <c r="A18" s="31" t="s">
        <v>204</v>
      </c>
      <c r="B18" s="33" t="s">
        <v>391</v>
      </c>
      <c r="C18" s="33" t="s">
        <v>391</v>
      </c>
      <c r="D18" s="18"/>
      <c r="E18" s="17"/>
      <c r="F18" s="18"/>
      <c r="G18" s="33" t="s">
        <v>391</v>
      </c>
      <c r="H18" s="18"/>
      <c r="I18" s="18"/>
      <c r="J18" s="17">
        <f>COUNTIF(C4:C106,"Sungchan")</f>
        <v>7</v>
      </c>
      <c r="K18" s="18" t="s">
        <v>214</v>
      </c>
      <c r="L18" s="21">
        <v>7</v>
      </c>
      <c r="N18" s="17">
        <f>COUNTIF(G4:G106,"Sungchan")</f>
        <v>5</v>
      </c>
      <c r="O18" s="18" t="s">
        <v>214</v>
      </c>
      <c r="P18" s="22">
        <v>5</v>
      </c>
      <c r="Q18" s="18"/>
      <c r="R18" s="18"/>
      <c r="S18" s="18"/>
      <c r="AC18" s="18"/>
      <c r="AD18" s="18"/>
    </row>
    <row r="19" spans="1:30">
      <c r="A19" s="31" t="s">
        <v>208</v>
      </c>
      <c r="B19" s="33" t="s">
        <v>466</v>
      </c>
      <c r="C19" s="33" t="s">
        <v>466</v>
      </c>
      <c r="D19" s="18"/>
      <c r="E19" s="17"/>
      <c r="F19" s="18"/>
      <c r="G19" s="33" t="s">
        <v>466</v>
      </c>
      <c r="H19" s="18"/>
      <c r="I19" s="18"/>
      <c r="J19" s="17">
        <f>COUNTIF(C4:C107,"Taeyoung")</f>
        <v>2</v>
      </c>
      <c r="K19" s="18" t="s">
        <v>128</v>
      </c>
      <c r="L19" s="22">
        <v>2</v>
      </c>
      <c r="N19" s="17">
        <f>COUNTIF(G4:G107,"Taeyoung")</f>
        <v>1</v>
      </c>
      <c r="O19" s="18" t="s">
        <v>128</v>
      </c>
      <c r="P19" s="18"/>
      <c r="Q19" s="18"/>
      <c r="R19" s="18"/>
      <c r="S19" s="18"/>
      <c r="AC19" s="18"/>
      <c r="AD19" s="18"/>
    </row>
    <row r="20" spans="1:30">
      <c r="A20" s="31" t="s">
        <v>213</v>
      </c>
      <c r="B20" s="33" t="s">
        <v>391</v>
      </c>
      <c r="C20" s="31" t="s">
        <v>439</v>
      </c>
      <c r="D20" s="18"/>
      <c r="E20" s="17"/>
      <c r="F20" s="18"/>
      <c r="G20" s="31" t="s">
        <v>439</v>
      </c>
      <c r="H20" s="18"/>
      <c r="I20" s="18"/>
      <c r="J20" s="17">
        <f>COUNTIF(C4:C108,"Renjun")</f>
        <v>1</v>
      </c>
      <c r="K20" s="18" t="s">
        <v>122</v>
      </c>
      <c r="L20" s="22">
        <v>1</v>
      </c>
      <c r="N20" s="17">
        <f>COUNTIF(G4:G108,"Renjun")</f>
        <v>1</v>
      </c>
      <c r="O20" s="18" t="s">
        <v>122</v>
      </c>
      <c r="P20" s="18"/>
      <c r="Q20" s="18"/>
      <c r="R20" s="18"/>
      <c r="S20" s="18"/>
      <c r="AC20" s="18"/>
      <c r="AD20" s="18"/>
    </row>
    <row r="21" spans="1:30">
      <c r="A21" s="18" t="s">
        <v>218</v>
      </c>
      <c r="B21" s="33" t="s">
        <v>391</v>
      </c>
      <c r="C21" s="33" t="s">
        <v>470</v>
      </c>
      <c r="D21" s="18"/>
      <c r="E21" s="17"/>
      <c r="F21" s="18"/>
      <c r="G21" s="33" t="s">
        <v>470</v>
      </c>
      <c r="H21" s="18"/>
      <c r="I21" s="18"/>
      <c r="J21" s="17">
        <f>COUNTIF(C4:C109,"Jaemin")</f>
        <v>3</v>
      </c>
      <c r="K21" s="18" t="s">
        <v>104</v>
      </c>
      <c r="L21" s="22">
        <v>3</v>
      </c>
      <c r="N21" s="17">
        <f>COUNTIF(G4:G109,"Jaemin")</f>
        <v>2</v>
      </c>
      <c r="O21" s="18" t="s">
        <v>104</v>
      </c>
      <c r="P21" s="18"/>
      <c r="Q21" s="18"/>
      <c r="R21" s="18"/>
      <c r="S21" s="18"/>
      <c r="AC21" s="18"/>
      <c r="AD21" s="18"/>
    </row>
    <row r="22" spans="1:30">
      <c r="A22" s="31" t="s">
        <v>223</v>
      </c>
      <c r="B22" s="33" t="s">
        <v>464</v>
      </c>
      <c r="C22" s="31" t="s">
        <v>394</v>
      </c>
      <c r="D22" s="18"/>
      <c r="E22" s="17"/>
      <c r="F22" s="18"/>
      <c r="G22" s="31" t="s">
        <v>394</v>
      </c>
      <c r="H22" s="18"/>
      <c r="I22" s="18"/>
      <c r="J22" s="17">
        <f>COUNTIF(C4:C110,"jeno")</f>
        <v>2</v>
      </c>
      <c r="K22" s="18" t="s">
        <v>98</v>
      </c>
      <c r="L22" s="22">
        <v>2</v>
      </c>
      <c r="N22" s="17">
        <f>COUNTIF(G4:G110,"jeno")</f>
        <v>1</v>
      </c>
      <c r="O22" s="18" t="s">
        <v>98</v>
      </c>
      <c r="P22" s="18"/>
      <c r="Q22" s="18"/>
      <c r="R22" s="18"/>
      <c r="S22" s="18"/>
      <c r="AC22" s="18"/>
      <c r="AD22" s="18"/>
    </row>
    <row r="23" spans="1:30">
      <c r="A23" s="31" t="s">
        <v>229</v>
      </c>
      <c r="B23" s="33" t="s">
        <v>467</v>
      </c>
      <c r="C23" s="33" t="s">
        <v>467</v>
      </c>
      <c r="D23" s="18"/>
      <c r="E23" s="17"/>
      <c r="F23" s="18"/>
      <c r="G23" s="33" t="s">
        <v>467</v>
      </c>
      <c r="H23" s="18"/>
      <c r="I23" s="18"/>
      <c r="J23" s="17">
        <f>COUNTIF(C4:C99,"jisung")</f>
        <v>4</v>
      </c>
      <c r="K23" s="18" t="s">
        <v>83</v>
      </c>
      <c r="L23" s="22">
        <v>4</v>
      </c>
      <c r="N23" s="17">
        <f>COUNTIF(G4:G99,"jisung")</f>
        <v>1</v>
      </c>
      <c r="O23" s="18" t="s">
        <v>83</v>
      </c>
      <c r="P23" s="18"/>
      <c r="Q23" s="18"/>
      <c r="R23" s="18"/>
      <c r="S23" s="18"/>
      <c r="AC23" s="18"/>
      <c r="AD23" s="18"/>
    </row>
    <row r="24" spans="1:30">
      <c r="A24" s="18" t="s">
        <v>233</v>
      </c>
      <c r="B24" s="33" t="s">
        <v>445</v>
      </c>
      <c r="C24" s="33" t="s">
        <v>445</v>
      </c>
      <c r="D24" s="18"/>
      <c r="E24" s="17"/>
      <c r="F24" s="18"/>
      <c r="G24" s="33" t="s">
        <v>445</v>
      </c>
      <c r="H24" s="18"/>
      <c r="I24" s="18"/>
      <c r="J24" s="17">
        <f>COUNTIF(C4:C100,"Chenle")</f>
        <v>3</v>
      </c>
      <c r="K24" s="18" t="s">
        <v>261</v>
      </c>
      <c r="L24" s="21">
        <v>3</v>
      </c>
      <c r="N24" s="17">
        <f>COUNTIF(G4:G100,"Chenle")</f>
        <v>3</v>
      </c>
      <c r="O24" s="18" t="s">
        <v>261</v>
      </c>
      <c r="P24" s="22">
        <v>3</v>
      </c>
      <c r="Q24" s="18"/>
      <c r="R24" s="18"/>
      <c r="S24" s="18"/>
      <c r="AC24" s="18"/>
      <c r="AD24" s="18"/>
    </row>
    <row r="25" spans="1:30">
      <c r="A25" s="18" t="s">
        <v>237</v>
      </c>
      <c r="B25" s="33" t="s">
        <v>464</v>
      </c>
      <c r="C25" s="33" t="s">
        <v>470</v>
      </c>
      <c r="D25" s="18"/>
      <c r="E25" s="17"/>
      <c r="F25" s="18"/>
      <c r="G25" s="33" t="s">
        <v>470</v>
      </c>
      <c r="H25" s="18"/>
      <c r="I25" s="18"/>
      <c r="J25" s="17">
        <f>COUNTIF(C4:C101,"Xiaojun")</f>
        <v>3</v>
      </c>
      <c r="K25" s="18" t="s">
        <v>267</v>
      </c>
      <c r="L25" s="21">
        <v>3</v>
      </c>
      <c r="N25" s="17">
        <f>COUNTIF(G4:G101,"Xiaojun")</f>
        <v>3</v>
      </c>
      <c r="O25" s="18" t="s">
        <v>267</v>
      </c>
      <c r="P25" s="22">
        <v>3</v>
      </c>
      <c r="Q25" s="18"/>
      <c r="R25" s="18"/>
      <c r="S25" s="18"/>
      <c r="AC25" s="18"/>
      <c r="AD25" s="18"/>
    </row>
    <row r="26" spans="1:30">
      <c r="A26" s="18" t="s">
        <v>237</v>
      </c>
      <c r="B26" s="33" t="s">
        <v>391</v>
      </c>
      <c r="C26" s="33" t="s">
        <v>468</v>
      </c>
      <c r="D26" s="18"/>
      <c r="E26" s="17"/>
      <c r="F26" s="18"/>
      <c r="G26" s="33" t="s">
        <v>468</v>
      </c>
      <c r="H26" s="18"/>
      <c r="I26" s="18"/>
      <c r="J26" s="17">
        <f>COUNTIF(C4:C102,"Yangyang")</f>
        <v>7</v>
      </c>
      <c r="K26" s="18" t="s">
        <v>273</v>
      </c>
      <c r="L26" s="21">
        <v>7</v>
      </c>
      <c r="N26" s="17">
        <f>COUNTIF(G4:G102,"Yangyang")</f>
        <v>6</v>
      </c>
      <c r="O26" s="18" t="s">
        <v>273</v>
      </c>
      <c r="P26" s="22">
        <v>5</v>
      </c>
      <c r="Q26" s="18"/>
      <c r="R26" s="18"/>
      <c r="S26" s="18"/>
      <c r="AC26" s="18"/>
      <c r="AD26" s="18"/>
    </row>
    <row r="27" spans="1:30">
      <c r="A27" s="31" t="s">
        <v>242</v>
      </c>
      <c r="B27" s="33" t="s">
        <v>465</v>
      </c>
      <c r="C27" s="31" t="s">
        <v>439</v>
      </c>
      <c r="D27" s="18"/>
      <c r="E27" s="17"/>
      <c r="F27" s="18"/>
      <c r="G27" s="31" t="s">
        <v>439</v>
      </c>
      <c r="H27" s="18"/>
      <c r="I27" s="18"/>
      <c r="J27" s="17">
        <f>COUNTIF(C4:C103,"Kun")</f>
        <v>4</v>
      </c>
      <c r="K27" s="18" t="s">
        <v>278</v>
      </c>
      <c r="L27" s="21">
        <v>4</v>
      </c>
      <c r="N27" s="17">
        <f>COUNTIF(G4:G103,"Kun")</f>
        <v>4</v>
      </c>
      <c r="O27" s="18" t="s">
        <v>278</v>
      </c>
      <c r="P27" s="22">
        <v>4</v>
      </c>
      <c r="Q27" s="18"/>
      <c r="R27" s="18"/>
      <c r="S27" s="18"/>
      <c r="AC27" s="18"/>
      <c r="AD27" s="18"/>
    </row>
    <row r="28" spans="1:30">
      <c r="A28" s="31" t="s">
        <v>246</v>
      </c>
      <c r="B28" s="33" t="s">
        <v>467</v>
      </c>
      <c r="C28" s="33" t="s">
        <v>467</v>
      </c>
      <c r="D28" s="18"/>
      <c r="E28" s="17"/>
      <c r="F28" s="18"/>
      <c r="G28" s="33" t="s">
        <v>467</v>
      </c>
      <c r="H28" s="18"/>
      <c r="I28" s="18"/>
      <c r="J28" s="17">
        <f>COUNTIF(C4:C104,"HENDERY")</f>
        <v>6</v>
      </c>
      <c r="K28" s="18" t="s">
        <v>283</v>
      </c>
      <c r="L28" s="21">
        <v>6</v>
      </c>
      <c r="N28" s="17">
        <f>COUNTIF(G4:G104,"HENDERY")</f>
        <v>6</v>
      </c>
      <c r="O28" s="18" t="s">
        <v>283</v>
      </c>
      <c r="P28" s="22">
        <v>6</v>
      </c>
      <c r="Q28" s="18"/>
      <c r="R28" s="18"/>
      <c r="S28" s="18"/>
      <c r="AC28" s="18"/>
      <c r="AD28" s="18"/>
    </row>
    <row r="29" spans="1:30">
      <c r="A29" s="31" t="s">
        <v>246</v>
      </c>
      <c r="B29" s="33" t="s">
        <v>463</v>
      </c>
      <c r="C29" s="246" t="s">
        <v>463</v>
      </c>
      <c r="D29" s="18"/>
      <c r="E29" s="17"/>
      <c r="F29" s="18"/>
      <c r="G29" s="246" t="s">
        <v>463</v>
      </c>
      <c r="H29" s="18"/>
      <c r="I29" s="18"/>
      <c r="J29" s="17">
        <f>COUNTIF(C4:C105,"TEN")</f>
        <v>5</v>
      </c>
      <c r="K29" s="18" t="s">
        <v>288</v>
      </c>
      <c r="L29" s="22">
        <v>5</v>
      </c>
      <c r="N29" s="17">
        <f>COUNTIF(G4:G105,"TEN")</f>
        <v>4</v>
      </c>
      <c r="O29" s="18" t="s">
        <v>288</v>
      </c>
      <c r="P29" s="18"/>
      <c r="Q29" s="18"/>
      <c r="R29" s="18"/>
      <c r="S29" s="18"/>
      <c r="AC29" s="18"/>
      <c r="AD29" s="18"/>
    </row>
    <row r="30" spans="1:30">
      <c r="A30" s="33" t="s">
        <v>251</v>
      </c>
      <c r="B30" s="33" t="s">
        <v>445</v>
      </c>
      <c r="C30" s="33" t="s">
        <v>469</v>
      </c>
      <c r="D30" s="18"/>
      <c r="E30" s="17"/>
      <c r="F30" s="18"/>
      <c r="G30" s="33" t="s">
        <v>469</v>
      </c>
      <c r="H30" s="18"/>
      <c r="I30" s="18"/>
      <c r="J30" s="17">
        <f>COUNTIF(C4:C106,"Shotaro")</f>
        <v>2</v>
      </c>
      <c r="K30" s="18" t="s">
        <v>280</v>
      </c>
      <c r="L30" s="21">
        <v>2</v>
      </c>
      <c r="N30" s="17">
        <f>COUNTIF(G4:G106,"Shotaro")</f>
        <v>2</v>
      </c>
      <c r="O30" s="18" t="s">
        <v>280</v>
      </c>
      <c r="P30" s="22">
        <v>2</v>
      </c>
      <c r="Q30" s="18"/>
      <c r="R30" s="18"/>
      <c r="S30" s="18"/>
      <c r="AC30" s="18"/>
      <c r="AD30" s="18"/>
    </row>
    <row r="31" spans="1:30">
      <c r="A31" s="33" t="s">
        <v>256</v>
      </c>
      <c r="B31" s="33" t="s">
        <v>464</v>
      </c>
      <c r="C31" s="33" t="s">
        <v>469</v>
      </c>
      <c r="D31" s="18"/>
      <c r="E31" s="17"/>
      <c r="F31" s="18"/>
      <c r="G31" s="33" t="s">
        <v>469</v>
      </c>
      <c r="H31" s="18"/>
      <c r="I31" s="18"/>
      <c r="J31" s="18"/>
      <c r="K31" s="18"/>
      <c r="L31" s="22">
        <f>SUM(L10:L30)</f>
        <v>84</v>
      </c>
      <c r="O31" s="18"/>
      <c r="P31" s="18"/>
      <c r="Q31" s="18"/>
      <c r="R31" s="18"/>
      <c r="S31" s="18"/>
      <c r="AC31" s="18"/>
      <c r="AD31" s="18"/>
    </row>
    <row r="32" spans="1:30">
      <c r="A32" s="33" t="s">
        <v>263</v>
      </c>
      <c r="B32" s="33" t="s">
        <v>465</v>
      </c>
      <c r="C32" s="33" t="s">
        <v>466</v>
      </c>
      <c r="D32" s="18"/>
      <c r="E32" s="17"/>
      <c r="F32" s="18"/>
      <c r="G32" s="33" t="s">
        <v>466</v>
      </c>
      <c r="H32" s="18"/>
      <c r="I32" s="18"/>
      <c r="J32" s="22">
        <f>SUM(J10:J31)</f>
        <v>84</v>
      </c>
      <c r="K32" s="18"/>
      <c r="L32" s="18"/>
      <c r="N32" s="22">
        <f>SUM(N10:N31)</f>
        <v>70</v>
      </c>
      <c r="O32" s="18"/>
      <c r="P32" s="18"/>
      <c r="Q32" s="18"/>
      <c r="R32" s="18"/>
      <c r="S32" s="18"/>
      <c r="AC32" s="18"/>
      <c r="AD32" s="18"/>
    </row>
    <row r="33" spans="1:30">
      <c r="A33" s="31" t="s">
        <v>269</v>
      </c>
      <c r="B33" s="33" t="s">
        <v>469</v>
      </c>
      <c r="C33" s="33" t="s">
        <v>469</v>
      </c>
      <c r="D33" s="18"/>
      <c r="E33" s="17"/>
      <c r="F33" s="18"/>
      <c r="G33" s="33" t="s">
        <v>469</v>
      </c>
      <c r="H33" s="18"/>
      <c r="I33" s="18"/>
      <c r="J33" s="18"/>
      <c r="K33" s="18"/>
      <c r="L33" s="18"/>
      <c r="O33" s="18"/>
      <c r="P33" s="22">
        <f>SUM(P10:P32)</f>
        <v>53</v>
      </c>
      <c r="Q33" s="18"/>
      <c r="R33" s="18"/>
      <c r="S33" s="18"/>
      <c r="AC33" s="18"/>
      <c r="AD33" s="18"/>
    </row>
    <row r="34" spans="1:30" ht="15.75" customHeight="1">
      <c r="A34" s="18" t="s">
        <v>274</v>
      </c>
      <c r="B34" s="33" t="s">
        <v>465</v>
      </c>
      <c r="C34" s="31" t="s">
        <v>439</v>
      </c>
      <c r="D34" s="18"/>
      <c r="E34" s="17"/>
      <c r="F34" s="18"/>
      <c r="G34" s="31" t="s">
        <v>439</v>
      </c>
      <c r="H34" s="18"/>
      <c r="I34" s="18"/>
      <c r="J34" s="18"/>
      <c r="K34" s="18"/>
      <c r="L34" s="18"/>
      <c r="M34" s="18"/>
      <c r="N34" s="18"/>
      <c r="O34" s="18"/>
      <c r="P34" s="18"/>
      <c r="Q34" s="18"/>
      <c r="R34" s="18"/>
      <c r="S34" s="18"/>
      <c r="T34" s="31"/>
      <c r="U34" s="18"/>
      <c r="V34" s="18"/>
      <c r="W34" s="18"/>
      <c r="X34" s="243"/>
      <c r="Y34" s="18"/>
      <c r="Z34" s="18"/>
      <c r="AA34" s="18"/>
      <c r="AB34" s="18"/>
      <c r="AC34" s="18"/>
      <c r="AD34" s="18"/>
    </row>
    <row r="35" spans="1:30" ht="15.75" customHeight="1">
      <c r="A35" s="18" t="s">
        <v>279</v>
      </c>
      <c r="B35" s="33" t="s">
        <v>463</v>
      </c>
      <c r="C35" s="33" t="s">
        <v>466</v>
      </c>
      <c r="D35" s="18"/>
      <c r="E35" s="17"/>
      <c r="F35" s="18"/>
      <c r="G35" s="33" t="s">
        <v>466</v>
      </c>
      <c r="H35" s="18"/>
      <c r="I35" s="18"/>
      <c r="J35" s="18"/>
      <c r="K35" s="18"/>
      <c r="L35" s="18"/>
      <c r="M35" s="18"/>
      <c r="N35" s="18"/>
      <c r="O35" s="18"/>
      <c r="P35" s="18"/>
      <c r="Q35" s="18"/>
      <c r="R35" s="18"/>
      <c r="S35" s="18"/>
      <c r="T35" s="18"/>
      <c r="U35" s="18"/>
      <c r="V35" s="18"/>
      <c r="W35" s="18"/>
      <c r="X35" s="247"/>
      <c r="Y35" s="18"/>
      <c r="Z35" s="18"/>
      <c r="AA35" s="18"/>
      <c r="AB35" s="18"/>
      <c r="AC35" s="18"/>
      <c r="AD35" s="18"/>
    </row>
    <row r="36" spans="1:30" ht="15.75" customHeight="1">
      <c r="A36" s="18" t="s">
        <v>284</v>
      </c>
      <c r="B36" s="33" t="s">
        <v>468</v>
      </c>
      <c r="C36" s="33" t="s">
        <v>468</v>
      </c>
      <c r="D36" s="18"/>
      <c r="E36" s="17"/>
      <c r="F36" s="18"/>
      <c r="G36" s="33" t="s">
        <v>468</v>
      </c>
      <c r="H36" s="18"/>
      <c r="I36" s="18"/>
      <c r="J36" s="18"/>
      <c r="K36" s="18"/>
      <c r="L36" s="18"/>
      <c r="M36" s="18"/>
      <c r="N36" s="18"/>
      <c r="O36" s="18"/>
      <c r="P36" s="18"/>
      <c r="Q36" s="18"/>
      <c r="R36" s="18"/>
      <c r="S36" s="18"/>
      <c r="T36" s="18"/>
      <c r="U36" s="18"/>
      <c r="V36" s="18"/>
      <c r="W36" s="18"/>
      <c r="X36" s="247"/>
      <c r="Y36" s="18"/>
      <c r="Z36" s="18"/>
      <c r="AA36" s="18"/>
      <c r="AB36" s="18"/>
      <c r="AC36" s="18"/>
      <c r="AD36" s="18"/>
    </row>
    <row r="37" spans="1:30" ht="15.75" customHeight="1">
      <c r="A37" s="18" t="s">
        <v>289</v>
      </c>
      <c r="B37" s="33" t="s">
        <v>464</v>
      </c>
      <c r="C37" s="31" t="s">
        <v>439</v>
      </c>
      <c r="D37" s="18"/>
      <c r="E37" s="17"/>
      <c r="F37" s="18"/>
      <c r="G37" s="31" t="s">
        <v>439</v>
      </c>
      <c r="H37" s="18"/>
      <c r="I37" s="18"/>
      <c r="J37" s="18"/>
      <c r="K37" s="18"/>
      <c r="L37" s="18"/>
      <c r="M37" s="18"/>
      <c r="N37" s="18"/>
      <c r="O37" s="18"/>
      <c r="P37" s="18"/>
      <c r="Q37" s="18"/>
      <c r="R37" s="18"/>
      <c r="S37" s="18"/>
      <c r="T37" s="18"/>
      <c r="U37" s="18"/>
      <c r="V37" s="18"/>
      <c r="W37" s="18"/>
      <c r="X37" s="243"/>
      <c r="Y37" s="18"/>
      <c r="Z37" s="18"/>
      <c r="AA37" s="18"/>
      <c r="AB37" s="18"/>
      <c r="AC37" s="18"/>
      <c r="AD37" s="18"/>
    </row>
    <row r="38" spans="1:30">
      <c r="A38" s="31" t="s">
        <v>293</v>
      </c>
      <c r="B38" s="33" t="s">
        <v>464</v>
      </c>
      <c r="C38" s="33" t="s">
        <v>470</v>
      </c>
      <c r="D38" s="18"/>
      <c r="E38" s="17"/>
      <c r="F38" s="18"/>
      <c r="G38" s="33" t="s">
        <v>470</v>
      </c>
      <c r="H38" s="18"/>
      <c r="I38" s="18"/>
      <c r="J38" s="18"/>
      <c r="K38" s="18"/>
      <c r="L38" s="18"/>
      <c r="M38" s="18"/>
      <c r="N38" s="18"/>
      <c r="O38" s="18"/>
      <c r="P38" s="18"/>
      <c r="Q38" s="18"/>
      <c r="R38" s="18"/>
      <c r="S38" s="18"/>
      <c r="T38" s="18"/>
      <c r="U38" s="18"/>
      <c r="V38" s="18"/>
      <c r="W38" s="18"/>
      <c r="X38" s="243"/>
      <c r="Y38" s="18"/>
      <c r="Z38" s="18"/>
      <c r="AA38" s="18"/>
      <c r="AB38" s="18"/>
      <c r="AC38" s="18"/>
      <c r="AD38" s="18"/>
    </row>
    <row r="39" spans="1:30">
      <c r="A39" s="18" t="s">
        <v>297</v>
      </c>
      <c r="B39" s="33" t="s">
        <v>464</v>
      </c>
      <c r="C39" s="31" t="s">
        <v>481</v>
      </c>
      <c r="D39" s="18"/>
      <c r="E39" s="17"/>
      <c r="F39" s="18"/>
      <c r="G39" s="31" t="s">
        <v>481</v>
      </c>
      <c r="H39" s="18"/>
      <c r="I39" s="18"/>
      <c r="J39" s="18"/>
      <c r="K39" s="18"/>
      <c r="L39" s="18"/>
      <c r="M39" s="18"/>
      <c r="N39" s="18"/>
      <c r="O39" s="18"/>
      <c r="P39" s="18"/>
      <c r="Q39" s="18"/>
      <c r="R39" s="18"/>
      <c r="S39" s="18"/>
      <c r="T39" s="18"/>
      <c r="U39" s="18"/>
      <c r="V39" s="18"/>
      <c r="W39" s="18"/>
      <c r="X39" s="247"/>
      <c r="Y39" s="17"/>
      <c r="Z39" s="22"/>
      <c r="AA39" s="18"/>
      <c r="AB39" s="18"/>
      <c r="AC39" s="18"/>
      <c r="AD39" s="18"/>
    </row>
    <row r="40" spans="1:30">
      <c r="A40" s="18" t="s">
        <v>152</v>
      </c>
      <c r="B40" s="33" t="s">
        <v>464</v>
      </c>
      <c r="C40" s="31" t="s">
        <v>473</v>
      </c>
      <c r="D40" s="18"/>
      <c r="E40" s="17"/>
      <c r="F40" s="18"/>
      <c r="G40" s="31" t="s">
        <v>473</v>
      </c>
      <c r="H40" s="18"/>
      <c r="I40" s="18"/>
      <c r="J40" s="18"/>
      <c r="K40" s="18"/>
      <c r="L40" s="18"/>
      <c r="M40" s="18"/>
      <c r="N40" s="18"/>
      <c r="O40" s="18"/>
      <c r="P40" s="18"/>
      <c r="Q40" s="18"/>
      <c r="R40" s="18"/>
      <c r="S40" s="18"/>
      <c r="T40" s="18"/>
      <c r="U40" s="18"/>
      <c r="V40" s="18"/>
      <c r="W40" s="18"/>
      <c r="X40" s="247"/>
      <c r="Y40" s="18"/>
      <c r="Z40" s="18"/>
      <c r="AA40" s="18"/>
      <c r="AB40" s="18"/>
      <c r="AC40" s="18"/>
      <c r="AD40" s="18"/>
    </row>
    <row r="41" spans="1:30">
      <c r="A41" s="18" t="s">
        <v>152</v>
      </c>
      <c r="B41" s="33" t="s">
        <v>463</v>
      </c>
      <c r="C41" s="31" t="s">
        <v>481</v>
      </c>
      <c r="D41" s="18"/>
      <c r="E41" s="17"/>
      <c r="F41" s="18"/>
      <c r="G41" s="31" t="s">
        <v>481</v>
      </c>
      <c r="H41" s="18"/>
      <c r="I41" s="18"/>
      <c r="J41" s="18"/>
      <c r="K41" s="18"/>
      <c r="L41" s="18"/>
      <c r="M41" s="18"/>
      <c r="N41" s="18"/>
      <c r="O41" s="18"/>
      <c r="P41" s="18"/>
      <c r="Q41" s="18"/>
      <c r="R41" s="18"/>
      <c r="S41" s="18"/>
      <c r="T41" s="18"/>
      <c r="U41" s="18"/>
      <c r="V41" s="18"/>
      <c r="W41" s="18"/>
      <c r="X41" s="243"/>
      <c r="Y41" s="18"/>
      <c r="Z41" s="18"/>
      <c r="AA41" s="18"/>
      <c r="AB41" s="18"/>
      <c r="AC41" s="18"/>
      <c r="AD41" s="18"/>
    </row>
    <row r="42" spans="1:30">
      <c r="A42" s="18" t="s">
        <v>152</v>
      </c>
      <c r="B42" s="33" t="s">
        <v>465</v>
      </c>
      <c r="C42" s="31" t="s">
        <v>482</v>
      </c>
      <c r="D42" s="18"/>
      <c r="E42" s="17"/>
      <c r="F42" s="18"/>
      <c r="G42" s="31" t="s">
        <v>482</v>
      </c>
      <c r="H42" s="18"/>
      <c r="I42" s="18"/>
      <c r="J42" s="18"/>
      <c r="K42" s="18"/>
      <c r="L42" s="18"/>
      <c r="M42" s="18"/>
      <c r="N42" s="18"/>
      <c r="O42" s="18"/>
      <c r="P42" s="18"/>
      <c r="Q42" s="18"/>
      <c r="R42" s="18"/>
      <c r="S42" s="18"/>
      <c r="T42" s="18"/>
      <c r="U42" s="18"/>
      <c r="V42" s="18"/>
      <c r="W42" s="18"/>
      <c r="X42" s="243"/>
      <c r="Y42" s="18"/>
      <c r="Z42" s="18"/>
      <c r="AA42" s="18"/>
      <c r="AB42" s="18"/>
      <c r="AC42" s="18"/>
      <c r="AD42" s="18"/>
    </row>
    <row r="43" spans="1:30">
      <c r="A43" s="18" t="s">
        <v>483</v>
      </c>
      <c r="B43" s="33" t="s">
        <v>452</v>
      </c>
      <c r="C43" s="33" t="s">
        <v>452</v>
      </c>
      <c r="D43" s="18"/>
      <c r="E43" s="17"/>
      <c r="F43" s="18"/>
      <c r="G43" s="33" t="s">
        <v>452</v>
      </c>
      <c r="H43" s="18"/>
      <c r="I43" s="18"/>
      <c r="J43" s="18"/>
      <c r="K43" s="18"/>
      <c r="L43" s="18"/>
      <c r="M43" s="18"/>
      <c r="N43" s="18"/>
      <c r="O43" s="18"/>
      <c r="P43" s="18"/>
      <c r="Q43" s="18"/>
      <c r="R43" s="18"/>
      <c r="S43" s="18"/>
      <c r="T43" s="18"/>
      <c r="U43" s="18"/>
      <c r="V43" s="18"/>
      <c r="W43" s="18"/>
      <c r="X43" s="247"/>
      <c r="Y43" s="18"/>
      <c r="Z43" s="18"/>
      <c r="AA43" s="18"/>
      <c r="AB43" s="18"/>
      <c r="AC43" s="18"/>
      <c r="AD43" s="18"/>
    </row>
    <row r="44" spans="1:30">
      <c r="A44" s="18" t="s">
        <v>306</v>
      </c>
      <c r="B44" s="33" t="s">
        <v>465</v>
      </c>
      <c r="C44" s="31" t="s">
        <v>474</v>
      </c>
      <c r="D44" s="18"/>
      <c r="E44" s="18"/>
      <c r="F44" s="18"/>
      <c r="G44" s="31" t="s">
        <v>474</v>
      </c>
      <c r="H44" s="18"/>
      <c r="I44" s="18"/>
      <c r="J44" s="18"/>
      <c r="K44" s="18"/>
      <c r="L44" s="18"/>
      <c r="M44" s="18"/>
      <c r="N44" s="18"/>
      <c r="O44" s="18"/>
      <c r="P44" s="18"/>
      <c r="Q44" s="18"/>
      <c r="R44" s="18"/>
      <c r="S44" s="18"/>
      <c r="T44" s="18"/>
      <c r="U44" s="18"/>
      <c r="V44" s="18"/>
      <c r="W44" s="18"/>
      <c r="X44" s="247"/>
      <c r="Y44" s="18"/>
      <c r="Z44" s="22"/>
      <c r="AA44" s="18"/>
      <c r="AB44" s="18"/>
      <c r="AC44" s="18"/>
      <c r="AD44" s="18"/>
    </row>
    <row r="45" spans="1:30">
      <c r="A45" s="18" t="s">
        <v>311</v>
      </c>
      <c r="B45" s="33" t="s">
        <v>470</v>
      </c>
      <c r="C45" s="33" t="s">
        <v>470</v>
      </c>
      <c r="D45" s="18"/>
      <c r="E45" s="18"/>
      <c r="F45" s="18"/>
      <c r="G45" s="33" t="s">
        <v>470</v>
      </c>
      <c r="H45" s="18"/>
      <c r="I45" s="18"/>
      <c r="J45" s="18"/>
      <c r="K45" s="18"/>
      <c r="L45" s="18"/>
      <c r="M45" s="18"/>
      <c r="N45" s="18"/>
      <c r="O45" s="18"/>
      <c r="P45" s="18"/>
      <c r="Q45" s="18"/>
      <c r="R45" s="18"/>
      <c r="S45" s="18"/>
      <c r="T45" s="18"/>
      <c r="U45" s="18"/>
      <c r="V45" s="18"/>
      <c r="W45" s="18"/>
      <c r="X45" s="247"/>
      <c r="Y45" s="22"/>
      <c r="Z45" s="22"/>
      <c r="AA45" s="18"/>
      <c r="AB45" s="18"/>
      <c r="AC45" s="18"/>
      <c r="AD45" s="18"/>
    </row>
    <row r="46" spans="1:30" ht="12.75">
      <c r="A46" s="18" t="s">
        <v>315</v>
      </c>
      <c r="B46" s="33" t="s">
        <v>471</v>
      </c>
      <c r="C46" s="33" t="s">
        <v>471</v>
      </c>
      <c r="D46" s="18"/>
      <c r="E46" s="18"/>
      <c r="F46" s="18"/>
      <c r="G46" s="33" t="s">
        <v>471</v>
      </c>
      <c r="H46" s="18"/>
      <c r="I46" s="18"/>
      <c r="J46" s="18"/>
      <c r="K46" s="18"/>
      <c r="L46" s="18"/>
      <c r="M46" s="18"/>
      <c r="N46" s="18"/>
      <c r="O46" s="18"/>
      <c r="P46" s="18"/>
      <c r="Q46" s="18"/>
      <c r="R46" s="18"/>
      <c r="S46" s="18"/>
      <c r="T46" s="18"/>
      <c r="U46" s="18"/>
      <c r="V46" s="18"/>
      <c r="W46" s="18"/>
      <c r="X46" s="18"/>
      <c r="Y46" s="18"/>
      <c r="Z46" s="18"/>
      <c r="AA46" s="18"/>
      <c r="AB46" s="18"/>
      <c r="AC46" s="18"/>
      <c r="AD46" s="18"/>
    </row>
    <row r="47" spans="1:30" ht="12.75">
      <c r="A47" s="18" t="s">
        <v>320</v>
      </c>
      <c r="B47" s="33" t="s">
        <v>469</v>
      </c>
      <c r="C47" s="33" t="s">
        <v>469</v>
      </c>
      <c r="D47" s="18"/>
      <c r="E47" s="18"/>
      <c r="F47" s="18"/>
      <c r="G47" s="33" t="s">
        <v>469</v>
      </c>
      <c r="H47" s="18"/>
      <c r="I47" s="18"/>
      <c r="J47" s="18"/>
      <c r="K47" s="18"/>
      <c r="L47" s="18"/>
      <c r="M47" s="18"/>
      <c r="N47" s="18"/>
      <c r="O47" s="18"/>
      <c r="P47" s="18"/>
      <c r="Q47" s="18"/>
      <c r="R47" s="18"/>
      <c r="S47" s="18"/>
      <c r="T47" s="18"/>
      <c r="U47" s="18"/>
      <c r="V47" s="18"/>
      <c r="W47" s="18"/>
      <c r="X47" s="18"/>
      <c r="Y47" s="18"/>
      <c r="Z47" s="18"/>
      <c r="AA47" s="18"/>
      <c r="AB47" s="18"/>
      <c r="AC47" s="18"/>
      <c r="AD47" s="18"/>
    </row>
    <row r="48" spans="1:30" ht="12.75">
      <c r="A48" s="18" t="s">
        <v>484</v>
      </c>
      <c r="B48" s="33" t="s">
        <v>468</v>
      </c>
      <c r="C48" s="33" t="s">
        <v>468</v>
      </c>
      <c r="D48" s="18"/>
      <c r="E48" s="18"/>
      <c r="F48" s="18"/>
      <c r="G48" s="33" t="s">
        <v>468</v>
      </c>
      <c r="H48" s="18"/>
      <c r="I48" s="18"/>
      <c r="J48" s="18"/>
      <c r="K48" s="18"/>
      <c r="L48" s="18"/>
      <c r="M48" s="18"/>
      <c r="N48" s="18"/>
      <c r="O48" s="18"/>
      <c r="P48" s="18"/>
      <c r="Q48" s="18"/>
      <c r="R48" s="18"/>
      <c r="S48" s="18"/>
      <c r="T48" s="18"/>
      <c r="U48" s="18"/>
      <c r="V48" s="18"/>
      <c r="W48" s="18"/>
      <c r="X48" s="18"/>
      <c r="Y48" s="18"/>
      <c r="Z48" s="18"/>
      <c r="AA48" s="18"/>
      <c r="AB48" s="18"/>
      <c r="AC48" s="18"/>
      <c r="AD48" s="18"/>
    </row>
    <row r="49" spans="1:30" ht="12.75">
      <c r="A49" s="18" t="s">
        <v>325</v>
      </c>
      <c r="B49" s="33" t="s">
        <v>445</v>
      </c>
      <c r="C49" s="31" t="s">
        <v>485</v>
      </c>
      <c r="D49" s="18"/>
      <c r="E49" s="18"/>
      <c r="F49" s="18"/>
      <c r="G49" s="31" t="s">
        <v>485</v>
      </c>
      <c r="H49" s="18"/>
      <c r="I49" s="18"/>
      <c r="J49" s="18"/>
      <c r="K49" s="18"/>
      <c r="L49" s="18"/>
      <c r="M49" s="18"/>
      <c r="N49" s="18"/>
      <c r="O49" s="18"/>
      <c r="P49" s="18"/>
      <c r="Q49" s="18"/>
      <c r="R49" s="18"/>
      <c r="S49" s="18"/>
      <c r="T49" s="18"/>
      <c r="U49" s="18"/>
      <c r="V49" s="18"/>
      <c r="W49" s="18"/>
      <c r="X49" s="18"/>
      <c r="Y49" s="18"/>
      <c r="Z49" s="18"/>
      <c r="AA49" s="18"/>
      <c r="AB49" s="18"/>
      <c r="AC49" s="18"/>
      <c r="AD49" s="18"/>
    </row>
    <row r="50" spans="1:30" ht="12.75">
      <c r="A50" s="18" t="s">
        <v>329</v>
      </c>
      <c r="B50" s="33" t="s">
        <v>464</v>
      </c>
      <c r="C50" s="31" t="s">
        <v>473</v>
      </c>
      <c r="D50" s="18"/>
      <c r="E50" s="18"/>
      <c r="F50" s="18"/>
      <c r="G50" s="31" t="s">
        <v>473</v>
      </c>
      <c r="H50" s="18"/>
      <c r="I50" s="18"/>
      <c r="J50" s="18"/>
      <c r="K50" s="18"/>
      <c r="L50" s="18"/>
      <c r="M50" s="18"/>
      <c r="N50" s="18"/>
      <c r="O50" s="18"/>
      <c r="P50" s="18"/>
      <c r="Q50" s="18"/>
      <c r="R50" s="18"/>
      <c r="S50" s="18"/>
      <c r="T50" s="18"/>
      <c r="U50" s="18"/>
      <c r="V50" s="18"/>
      <c r="W50" s="18"/>
      <c r="X50" s="18"/>
      <c r="Y50" s="18"/>
      <c r="Z50" s="18"/>
      <c r="AA50" s="18"/>
      <c r="AB50" s="18"/>
      <c r="AC50" s="18"/>
      <c r="AD50" s="18"/>
    </row>
    <row r="51" spans="1:30" ht="12.75">
      <c r="A51" s="18" t="s">
        <v>333</v>
      </c>
      <c r="B51" s="33" t="s">
        <v>470</v>
      </c>
      <c r="C51" s="33" t="s">
        <v>470</v>
      </c>
      <c r="D51" s="18"/>
      <c r="E51" s="18"/>
      <c r="F51" s="18"/>
      <c r="G51" s="33" t="s">
        <v>470</v>
      </c>
      <c r="H51" s="18"/>
      <c r="I51" s="18"/>
      <c r="J51" s="18"/>
      <c r="K51" s="18"/>
      <c r="L51" s="18"/>
      <c r="M51" s="18"/>
      <c r="N51" s="18"/>
      <c r="O51" s="18"/>
      <c r="P51" s="18"/>
      <c r="Q51" s="18"/>
      <c r="R51" s="18"/>
      <c r="S51" s="18"/>
      <c r="T51" s="18"/>
      <c r="U51" s="18"/>
      <c r="V51" s="18"/>
      <c r="W51" s="18"/>
      <c r="X51" s="18"/>
      <c r="Y51" s="18"/>
      <c r="Z51" s="18"/>
      <c r="AA51" s="18"/>
      <c r="AB51" s="18"/>
      <c r="AC51" s="18"/>
      <c r="AD51" s="18"/>
    </row>
    <row r="52" spans="1:30" ht="12.75">
      <c r="A52" s="18" t="s">
        <v>337</v>
      </c>
      <c r="B52" s="33" t="s">
        <v>471</v>
      </c>
      <c r="C52" s="31" t="s">
        <v>485</v>
      </c>
      <c r="D52" s="18"/>
      <c r="E52" s="18"/>
      <c r="F52" s="18"/>
      <c r="G52" s="31" t="s">
        <v>485</v>
      </c>
      <c r="H52" s="18"/>
      <c r="I52" s="18"/>
      <c r="J52" s="18"/>
      <c r="K52" s="18"/>
      <c r="L52" s="18"/>
      <c r="M52" s="18"/>
      <c r="N52" s="18"/>
      <c r="O52" s="18"/>
      <c r="P52" s="18"/>
      <c r="Q52" s="18"/>
      <c r="R52" s="18"/>
      <c r="S52" s="18"/>
      <c r="T52" s="18"/>
      <c r="U52" s="18"/>
      <c r="V52" s="18"/>
      <c r="W52" s="18"/>
      <c r="X52" s="18"/>
      <c r="Y52" s="18"/>
      <c r="Z52" s="18"/>
      <c r="AA52" s="18"/>
      <c r="AB52" s="18"/>
      <c r="AC52" s="18"/>
      <c r="AD52" s="18"/>
    </row>
    <row r="53" spans="1:30" ht="12.75">
      <c r="A53" s="18" t="s">
        <v>341</v>
      </c>
      <c r="B53" s="33" t="s">
        <v>463</v>
      </c>
      <c r="C53" s="31" t="s">
        <v>472</v>
      </c>
      <c r="D53" s="18"/>
      <c r="E53" s="18"/>
      <c r="F53" s="18"/>
      <c r="G53" s="31" t="s">
        <v>472</v>
      </c>
      <c r="H53" s="18"/>
      <c r="I53" s="18"/>
      <c r="J53" s="18"/>
      <c r="K53" s="18"/>
      <c r="L53" s="18"/>
      <c r="M53" s="18"/>
      <c r="N53" s="18"/>
      <c r="O53" s="18"/>
      <c r="P53" s="18"/>
      <c r="Q53" s="18"/>
      <c r="R53" s="18"/>
      <c r="S53" s="18"/>
      <c r="T53" s="18"/>
      <c r="U53" s="18"/>
      <c r="V53" s="18"/>
      <c r="W53" s="18"/>
      <c r="X53" s="18"/>
      <c r="Y53" s="18"/>
      <c r="Z53" s="18"/>
      <c r="AA53" s="18"/>
      <c r="AB53" s="18"/>
      <c r="AC53" s="18"/>
      <c r="AD53" s="18"/>
    </row>
    <row r="54" spans="1:30" ht="12.75">
      <c r="A54" s="31" t="s">
        <v>346</v>
      </c>
      <c r="B54" s="33" t="s">
        <v>463</v>
      </c>
      <c r="C54" s="31" t="s">
        <v>482</v>
      </c>
      <c r="D54" s="18"/>
      <c r="E54" s="18"/>
      <c r="F54" s="18"/>
      <c r="G54" s="31" t="s">
        <v>482</v>
      </c>
      <c r="H54" s="18"/>
      <c r="I54" s="18"/>
      <c r="J54" s="18"/>
      <c r="K54" s="18"/>
      <c r="L54" s="18"/>
      <c r="M54" s="18"/>
      <c r="N54" s="18"/>
      <c r="O54" s="18"/>
      <c r="P54" s="18"/>
      <c r="Q54" s="18"/>
      <c r="R54" s="18"/>
      <c r="S54" s="18"/>
      <c r="T54" s="18"/>
      <c r="U54" s="18"/>
      <c r="V54" s="18"/>
      <c r="W54" s="18"/>
      <c r="X54" s="18"/>
      <c r="Y54" s="18"/>
      <c r="Z54" s="18"/>
      <c r="AA54" s="18"/>
      <c r="AB54" s="18"/>
      <c r="AC54" s="18"/>
      <c r="AD54" s="18"/>
    </row>
    <row r="55" spans="1:30" ht="12.75">
      <c r="A55" s="31" t="s">
        <v>350</v>
      </c>
      <c r="B55" s="33" t="s">
        <v>465</v>
      </c>
      <c r="C55" s="31" t="s">
        <v>439</v>
      </c>
      <c r="D55" s="18"/>
      <c r="E55" s="18"/>
      <c r="F55" s="18"/>
      <c r="G55" s="31" t="s">
        <v>439</v>
      </c>
      <c r="H55" s="18"/>
      <c r="I55" s="18"/>
      <c r="J55" s="18"/>
      <c r="K55" s="18"/>
      <c r="L55" s="18"/>
      <c r="M55" s="18"/>
      <c r="N55" s="18"/>
      <c r="O55" s="18"/>
      <c r="P55" s="18"/>
      <c r="Q55" s="18"/>
      <c r="R55" s="18"/>
      <c r="S55" s="18"/>
      <c r="T55" s="18"/>
      <c r="U55" s="18"/>
      <c r="V55" s="18"/>
      <c r="W55" s="18"/>
      <c r="X55" s="18"/>
      <c r="Y55" s="18"/>
      <c r="Z55" s="18"/>
      <c r="AA55" s="18"/>
      <c r="AB55" s="18"/>
      <c r="AC55" s="18"/>
      <c r="AD55" s="18"/>
    </row>
    <row r="56" spans="1:30" ht="12.75">
      <c r="A56" s="31" t="s">
        <v>486</v>
      </c>
      <c r="B56" s="33" t="s">
        <v>445</v>
      </c>
      <c r="C56" s="31" t="s">
        <v>473</v>
      </c>
      <c r="D56" s="18"/>
      <c r="E56" s="18"/>
      <c r="F56" s="18"/>
      <c r="G56" s="31" t="s">
        <v>473</v>
      </c>
      <c r="H56" s="18"/>
      <c r="I56" s="18"/>
      <c r="J56" s="18"/>
      <c r="K56" s="18"/>
      <c r="L56" s="18"/>
      <c r="M56" s="18"/>
      <c r="N56" s="18"/>
      <c r="O56" s="18"/>
      <c r="P56" s="18"/>
      <c r="Q56" s="18"/>
      <c r="R56" s="18"/>
      <c r="S56" s="18"/>
      <c r="T56" s="18"/>
      <c r="U56" s="18"/>
      <c r="V56" s="18"/>
      <c r="W56" s="18"/>
      <c r="X56" s="18"/>
      <c r="Y56" s="18"/>
      <c r="Z56" s="18"/>
      <c r="AA56" s="18"/>
      <c r="AB56" s="18"/>
      <c r="AC56" s="18"/>
      <c r="AD56" s="18"/>
    </row>
    <row r="57" spans="1:30" ht="12.75">
      <c r="A57" s="31" t="s">
        <v>486</v>
      </c>
      <c r="B57" s="33" t="s">
        <v>463</v>
      </c>
      <c r="C57" s="31" t="s">
        <v>481</v>
      </c>
      <c r="D57" s="18"/>
      <c r="E57" s="18"/>
      <c r="F57" s="18"/>
      <c r="G57" s="31" t="s">
        <v>481</v>
      </c>
      <c r="H57" s="18"/>
      <c r="I57" s="18"/>
      <c r="J57" s="18"/>
      <c r="K57" s="18"/>
      <c r="L57" s="18"/>
      <c r="M57" s="18"/>
      <c r="N57" s="18"/>
      <c r="O57" s="18"/>
      <c r="P57" s="18"/>
      <c r="Q57" s="18"/>
      <c r="R57" s="18"/>
      <c r="S57" s="18"/>
      <c r="T57" s="18"/>
      <c r="U57" s="18"/>
      <c r="V57" s="18"/>
      <c r="W57" s="18"/>
      <c r="X57" s="18"/>
      <c r="Y57" s="18"/>
      <c r="Z57" s="18"/>
      <c r="AA57" s="18"/>
      <c r="AB57" s="18"/>
      <c r="AC57" s="18"/>
      <c r="AD57" s="18"/>
    </row>
    <row r="58" spans="1:30" ht="12.75">
      <c r="A58" s="31" t="s">
        <v>360</v>
      </c>
      <c r="B58" s="33" t="s">
        <v>463</v>
      </c>
      <c r="C58" s="31" t="s">
        <v>485</v>
      </c>
      <c r="D58" s="18"/>
      <c r="E58" s="18"/>
      <c r="F58" s="18"/>
      <c r="G58" s="31" t="s">
        <v>485</v>
      </c>
      <c r="H58" s="18"/>
      <c r="I58" s="18"/>
      <c r="J58" s="18"/>
      <c r="K58" s="18"/>
      <c r="L58" s="18"/>
      <c r="M58" s="18"/>
      <c r="N58" s="18"/>
      <c r="O58" s="18"/>
      <c r="P58" s="18"/>
      <c r="Q58" s="18"/>
      <c r="R58" s="18"/>
      <c r="S58" s="18"/>
      <c r="T58" s="18"/>
      <c r="U58" s="18"/>
      <c r="V58" s="18"/>
      <c r="W58" s="18"/>
      <c r="X58" s="18"/>
      <c r="Y58" s="18"/>
      <c r="Z58" s="18"/>
      <c r="AA58" s="18"/>
      <c r="AB58" s="18"/>
      <c r="AC58" s="18"/>
      <c r="AD58" s="18"/>
    </row>
    <row r="59" spans="1:30" ht="12.75">
      <c r="A59" s="31" t="s">
        <v>360</v>
      </c>
      <c r="B59" s="33" t="s">
        <v>468</v>
      </c>
      <c r="C59" s="33" t="s">
        <v>468</v>
      </c>
      <c r="D59" s="18"/>
      <c r="E59" s="18"/>
      <c r="F59" s="18"/>
      <c r="G59" s="33" t="s">
        <v>468</v>
      </c>
      <c r="H59" s="18"/>
      <c r="I59" s="18"/>
      <c r="J59" s="18"/>
      <c r="K59" s="18"/>
      <c r="L59" s="18"/>
      <c r="M59" s="18"/>
      <c r="N59" s="18"/>
      <c r="O59" s="18"/>
      <c r="P59" s="18"/>
      <c r="Q59" s="18"/>
      <c r="R59" s="18"/>
      <c r="S59" s="18"/>
      <c r="T59" s="18"/>
      <c r="U59" s="18"/>
      <c r="V59" s="18"/>
      <c r="W59" s="18"/>
      <c r="X59" s="18"/>
      <c r="Y59" s="18"/>
      <c r="Z59" s="18"/>
      <c r="AA59" s="18"/>
      <c r="AB59" s="18"/>
      <c r="AC59" s="18"/>
      <c r="AD59" s="18"/>
    </row>
    <row r="60" spans="1:30" ht="12.75">
      <c r="A60" s="18" t="s">
        <v>364</v>
      </c>
      <c r="B60" s="18" t="s">
        <v>463</v>
      </c>
      <c r="C60" s="31" t="s">
        <v>474</v>
      </c>
      <c r="D60" s="18"/>
      <c r="E60" s="18"/>
      <c r="F60" s="18"/>
      <c r="G60" s="31" t="s">
        <v>474</v>
      </c>
      <c r="H60" s="18"/>
      <c r="I60" s="18"/>
      <c r="J60" s="18"/>
      <c r="K60" s="18"/>
      <c r="L60" s="18"/>
      <c r="M60" s="18"/>
      <c r="N60" s="18"/>
      <c r="O60" s="18"/>
      <c r="P60" s="18"/>
      <c r="Q60" s="18"/>
      <c r="R60" s="18"/>
      <c r="S60" s="18"/>
      <c r="T60" s="18"/>
      <c r="U60" s="18"/>
      <c r="V60" s="18"/>
      <c r="W60" s="18"/>
      <c r="X60" s="18"/>
      <c r="Y60" s="18"/>
      <c r="Z60" s="18"/>
      <c r="AA60" s="18"/>
      <c r="AB60" s="18"/>
      <c r="AC60" s="18"/>
      <c r="AD60" s="18"/>
    </row>
    <row r="61" spans="1:30" ht="12.75">
      <c r="A61" s="31" t="s">
        <v>368</v>
      </c>
      <c r="B61" s="33" t="s">
        <v>467</v>
      </c>
      <c r="C61" s="33" t="s">
        <v>467</v>
      </c>
      <c r="D61" s="18"/>
      <c r="E61" s="18"/>
      <c r="F61" s="18"/>
      <c r="G61" s="33" t="s">
        <v>467</v>
      </c>
      <c r="H61" s="18"/>
      <c r="I61" s="18"/>
      <c r="J61" s="18"/>
      <c r="K61" s="18"/>
      <c r="L61" s="18"/>
      <c r="M61" s="18"/>
      <c r="N61" s="18"/>
      <c r="O61" s="18"/>
      <c r="P61" s="18"/>
      <c r="Q61" s="18"/>
      <c r="R61" s="18"/>
      <c r="S61" s="18"/>
      <c r="T61" s="18"/>
      <c r="U61" s="18"/>
      <c r="V61" s="18"/>
      <c r="W61" s="18"/>
      <c r="X61" s="18"/>
      <c r="Y61" s="18"/>
      <c r="Z61" s="18"/>
      <c r="AA61" s="18"/>
      <c r="AB61" s="18"/>
      <c r="AC61" s="18"/>
      <c r="AD61" s="18"/>
    </row>
    <row r="62" spans="1:30" ht="12.75">
      <c r="A62" s="31" t="s">
        <v>372</v>
      </c>
      <c r="B62" s="33" t="s">
        <v>463</v>
      </c>
      <c r="C62" s="31" t="s">
        <v>481</v>
      </c>
      <c r="D62" s="18"/>
      <c r="E62" s="18"/>
      <c r="F62" s="18"/>
      <c r="G62" s="31" t="s">
        <v>481</v>
      </c>
      <c r="H62" s="18"/>
      <c r="I62" s="18"/>
      <c r="J62" s="18"/>
      <c r="K62" s="18"/>
      <c r="L62" s="18"/>
      <c r="M62" s="18"/>
      <c r="N62" s="18"/>
      <c r="O62" s="18"/>
      <c r="P62" s="18"/>
      <c r="Q62" s="18"/>
      <c r="R62" s="18"/>
      <c r="S62" s="18"/>
      <c r="T62" s="18"/>
      <c r="U62" s="18"/>
      <c r="V62" s="18"/>
      <c r="W62" s="18"/>
      <c r="X62" s="18"/>
      <c r="Y62" s="18"/>
      <c r="Z62" s="18"/>
      <c r="AA62" s="18"/>
      <c r="AB62" s="18"/>
      <c r="AC62" s="18"/>
      <c r="AD62" s="18"/>
    </row>
    <row r="63" spans="1:30" ht="12.75">
      <c r="A63" s="31" t="s">
        <v>376</v>
      </c>
      <c r="B63" s="33" t="s">
        <v>465</v>
      </c>
      <c r="C63" s="31" t="s">
        <v>487</v>
      </c>
      <c r="D63" s="18"/>
      <c r="E63" s="18"/>
      <c r="F63" s="18"/>
      <c r="G63" s="31" t="s">
        <v>487</v>
      </c>
      <c r="H63" s="18"/>
      <c r="I63" s="18"/>
      <c r="J63" s="18"/>
      <c r="K63" s="18"/>
      <c r="L63" s="18"/>
      <c r="M63" s="18"/>
      <c r="N63" s="18"/>
      <c r="O63" s="18"/>
      <c r="P63" s="18"/>
      <c r="Q63" s="18"/>
      <c r="R63" s="18"/>
      <c r="S63" s="18"/>
      <c r="T63" s="18"/>
      <c r="U63" s="18"/>
      <c r="V63" s="18"/>
      <c r="W63" s="18"/>
      <c r="X63" s="18"/>
      <c r="Y63" s="18"/>
      <c r="Z63" s="18"/>
      <c r="AA63" s="18"/>
      <c r="AB63" s="18"/>
      <c r="AC63" s="18"/>
      <c r="AD63" s="18"/>
    </row>
    <row r="64" spans="1:30" ht="12.75">
      <c r="A64" s="31" t="s">
        <v>380</v>
      </c>
      <c r="B64" s="33" t="s">
        <v>472</v>
      </c>
      <c r="C64" s="31" t="s">
        <v>472</v>
      </c>
      <c r="D64" s="18"/>
      <c r="E64" s="18"/>
      <c r="F64" s="18"/>
      <c r="G64" s="31" t="s">
        <v>472</v>
      </c>
      <c r="H64" s="18"/>
      <c r="I64" s="18"/>
      <c r="J64" s="18"/>
      <c r="K64" s="18"/>
      <c r="L64" s="18"/>
      <c r="M64" s="18"/>
      <c r="N64" s="18"/>
      <c r="O64" s="18"/>
      <c r="P64" s="18"/>
      <c r="Q64" s="18"/>
      <c r="R64" s="18"/>
      <c r="S64" s="18"/>
      <c r="T64" s="18"/>
      <c r="U64" s="18"/>
      <c r="V64" s="18"/>
      <c r="W64" s="18"/>
      <c r="X64" s="18"/>
      <c r="Y64" s="18"/>
      <c r="Z64" s="18"/>
      <c r="AA64" s="18"/>
      <c r="AB64" s="18"/>
      <c r="AC64" s="18"/>
      <c r="AD64" s="18"/>
    </row>
    <row r="65" spans="1:30" ht="12.75">
      <c r="A65" s="33" t="s">
        <v>488</v>
      </c>
      <c r="B65" s="33" t="s">
        <v>391</v>
      </c>
      <c r="C65" s="31" t="s">
        <v>487</v>
      </c>
      <c r="D65" s="18"/>
      <c r="E65" s="18"/>
      <c r="F65" s="18"/>
      <c r="G65" s="31" t="s">
        <v>487</v>
      </c>
      <c r="H65" s="18"/>
      <c r="I65" s="18"/>
      <c r="J65" s="18"/>
      <c r="K65" s="18"/>
      <c r="L65" s="18"/>
      <c r="M65" s="18"/>
      <c r="N65" s="18"/>
      <c r="O65" s="18"/>
      <c r="P65" s="18"/>
      <c r="Q65" s="18"/>
      <c r="R65" s="18"/>
      <c r="S65" s="18"/>
      <c r="T65" s="18"/>
      <c r="U65" s="18"/>
      <c r="V65" s="18"/>
      <c r="W65" s="18"/>
      <c r="X65" s="18"/>
      <c r="Y65" s="18"/>
      <c r="Z65" s="18"/>
      <c r="AA65" s="18"/>
      <c r="AB65" s="18"/>
      <c r="AC65" s="18"/>
      <c r="AD65" s="18"/>
    </row>
    <row r="66" spans="1:30" ht="12.75">
      <c r="A66" s="33" t="s">
        <v>488</v>
      </c>
      <c r="B66" s="33" t="s">
        <v>464</v>
      </c>
      <c r="C66" s="31" t="s">
        <v>487</v>
      </c>
      <c r="D66" s="18"/>
      <c r="E66" s="18"/>
      <c r="F66" s="18"/>
      <c r="G66" s="31" t="s">
        <v>487</v>
      </c>
      <c r="H66" s="18"/>
      <c r="I66" s="18"/>
      <c r="J66" s="18"/>
      <c r="K66" s="18"/>
      <c r="L66" s="18"/>
      <c r="M66" s="18"/>
      <c r="N66" s="18"/>
      <c r="O66" s="18"/>
      <c r="P66" s="18"/>
      <c r="Q66" s="18"/>
      <c r="R66" s="18"/>
      <c r="S66" s="18"/>
      <c r="T66" s="18"/>
      <c r="U66" s="18"/>
      <c r="V66" s="18"/>
      <c r="W66" s="18"/>
      <c r="X66" s="18"/>
      <c r="Y66" s="18"/>
      <c r="Z66" s="18"/>
      <c r="AA66" s="18"/>
      <c r="AB66" s="18"/>
      <c r="AC66" s="18"/>
      <c r="AD66" s="18"/>
    </row>
    <row r="67" spans="1:30" ht="12.75">
      <c r="A67" s="33" t="s">
        <v>488</v>
      </c>
      <c r="B67" s="33" t="s">
        <v>473</v>
      </c>
      <c r="C67" s="31" t="s">
        <v>473</v>
      </c>
      <c r="D67" s="18"/>
      <c r="E67" s="18"/>
      <c r="F67" s="18"/>
      <c r="G67" s="31" t="s">
        <v>473</v>
      </c>
      <c r="H67" s="18"/>
      <c r="I67" s="18"/>
      <c r="J67" s="18"/>
      <c r="K67" s="18"/>
      <c r="L67" s="18"/>
      <c r="M67" s="18"/>
      <c r="N67" s="18"/>
      <c r="O67" s="18"/>
      <c r="P67" s="18"/>
      <c r="Q67" s="18"/>
      <c r="R67" s="18"/>
      <c r="S67" s="18"/>
      <c r="T67" s="18"/>
      <c r="U67" s="18"/>
      <c r="V67" s="18"/>
      <c r="W67" s="18"/>
      <c r="X67" s="18"/>
      <c r="Y67" s="18"/>
      <c r="Z67" s="18"/>
      <c r="AA67" s="18"/>
      <c r="AB67" s="18"/>
      <c r="AC67" s="18"/>
      <c r="AD67" s="18"/>
    </row>
    <row r="68" spans="1:30" ht="12.75">
      <c r="A68" s="33" t="s">
        <v>488</v>
      </c>
      <c r="B68" s="33" t="s">
        <v>464</v>
      </c>
      <c r="C68" s="31" t="s">
        <v>472</v>
      </c>
      <c r="D68" s="18"/>
      <c r="E68" s="18"/>
      <c r="F68" s="18"/>
      <c r="G68" s="31" t="s">
        <v>472</v>
      </c>
      <c r="H68" s="18"/>
      <c r="I68" s="18"/>
      <c r="J68" s="18"/>
      <c r="K68" s="18"/>
      <c r="L68" s="18"/>
      <c r="M68" s="18"/>
      <c r="N68" s="18"/>
      <c r="O68" s="18"/>
      <c r="P68" s="18"/>
      <c r="Q68" s="18"/>
      <c r="R68" s="18"/>
      <c r="S68" s="18"/>
      <c r="T68" s="18"/>
      <c r="U68" s="18"/>
      <c r="V68" s="18"/>
      <c r="W68" s="18"/>
      <c r="X68" s="18"/>
      <c r="Y68" s="18"/>
      <c r="Z68" s="18"/>
      <c r="AA68" s="18"/>
      <c r="AB68" s="18"/>
      <c r="AC68" s="18"/>
      <c r="AD68" s="18"/>
    </row>
    <row r="69" spans="1:30" ht="12.75">
      <c r="A69" s="33" t="s">
        <v>488</v>
      </c>
      <c r="B69" s="33" t="s">
        <v>463</v>
      </c>
      <c r="C69" s="31" t="s">
        <v>472</v>
      </c>
      <c r="D69" s="18"/>
      <c r="E69" s="18"/>
      <c r="F69" s="18"/>
      <c r="G69" s="31" t="s">
        <v>472</v>
      </c>
      <c r="H69" s="18"/>
      <c r="I69" s="18"/>
      <c r="J69" s="18"/>
      <c r="K69" s="18"/>
      <c r="L69" s="18"/>
      <c r="M69" s="18"/>
      <c r="N69" s="18"/>
      <c r="O69" s="18"/>
      <c r="P69" s="18"/>
      <c r="Q69" s="18"/>
      <c r="R69" s="18"/>
      <c r="S69" s="18"/>
      <c r="T69" s="18"/>
      <c r="U69" s="18"/>
      <c r="V69" s="18"/>
      <c r="W69" s="18"/>
      <c r="X69" s="18"/>
      <c r="Y69" s="18"/>
      <c r="Z69" s="18"/>
      <c r="AA69" s="18"/>
      <c r="AB69" s="18"/>
      <c r="AC69" s="18"/>
      <c r="AD69" s="18"/>
    </row>
    <row r="70" spans="1:30" ht="12.75">
      <c r="A70" s="33" t="s">
        <v>488</v>
      </c>
      <c r="B70" s="33" t="s">
        <v>391</v>
      </c>
      <c r="C70" s="31" t="s">
        <v>474</v>
      </c>
      <c r="D70" s="18"/>
      <c r="E70" s="18"/>
      <c r="F70" s="18"/>
      <c r="G70" s="31" t="s">
        <v>474</v>
      </c>
      <c r="H70" s="18"/>
      <c r="I70" s="18"/>
      <c r="J70" s="18"/>
      <c r="K70" s="18"/>
      <c r="L70" s="18"/>
      <c r="M70" s="18"/>
      <c r="N70" s="18"/>
      <c r="O70" s="18"/>
      <c r="P70" s="18"/>
      <c r="Q70" s="18"/>
      <c r="R70" s="18"/>
      <c r="S70" s="18"/>
      <c r="T70" s="18"/>
      <c r="U70" s="18"/>
      <c r="V70" s="18"/>
      <c r="W70" s="18"/>
      <c r="X70" s="18"/>
      <c r="Y70" s="18"/>
      <c r="Z70" s="18"/>
      <c r="AA70" s="18"/>
      <c r="AB70" s="18"/>
      <c r="AC70" s="18"/>
      <c r="AD70" s="18"/>
    </row>
    <row r="71" spans="1:30" ht="12.75">
      <c r="A71" s="33" t="s">
        <v>488</v>
      </c>
      <c r="B71" s="33" t="s">
        <v>464</v>
      </c>
      <c r="C71" s="31" t="s">
        <v>474</v>
      </c>
      <c r="D71" s="18"/>
      <c r="E71" s="18"/>
      <c r="F71" s="18"/>
      <c r="G71" s="31" t="s">
        <v>474</v>
      </c>
      <c r="H71" s="18"/>
      <c r="I71" s="18"/>
      <c r="J71" s="18"/>
      <c r="K71" s="18"/>
      <c r="L71" s="18"/>
      <c r="M71" s="18"/>
      <c r="N71" s="18"/>
      <c r="O71" s="18"/>
      <c r="P71" s="18"/>
      <c r="Q71" s="18"/>
      <c r="R71" s="18"/>
      <c r="S71" s="18"/>
      <c r="T71" s="18"/>
      <c r="U71" s="18"/>
      <c r="V71" s="18"/>
      <c r="W71" s="18"/>
      <c r="X71" s="18"/>
      <c r="Y71" s="18"/>
      <c r="Z71" s="18"/>
      <c r="AA71" s="18"/>
      <c r="AB71" s="18"/>
      <c r="AC71" s="18"/>
      <c r="AD71" s="18"/>
    </row>
    <row r="72" spans="1:30" ht="12.75">
      <c r="A72" s="33" t="s">
        <v>488</v>
      </c>
      <c r="B72" s="33" t="s">
        <v>452</v>
      </c>
      <c r="C72" s="31" t="s">
        <v>474</v>
      </c>
      <c r="D72" s="18"/>
      <c r="E72" s="18"/>
      <c r="F72" s="18"/>
      <c r="G72" s="31" t="s">
        <v>474</v>
      </c>
      <c r="H72" s="18"/>
      <c r="I72" s="18"/>
      <c r="J72" s="18"/>
      <c r="K72" s="18"/>
      <c r="L72" s="18"/>
      <c r="M72" s="18"/>
      <c r="N72" s="18"/>
      <c r="O72" s="18"/>
      <c r="P72" s="18"/>
      <c r="Q72" s="18"/>
      <c r="R72" s="18"/>
      <c r="S72" s="18"/>
      <c r="T72" s="18"/>
      <c r="U72" s="18"/>
      <c r="V72" s="18"/>
      <c r="W72" s="18"/>
      <c r="X72" s="18"/>
      <c r="Y72" s="18"/>
      <c r="Z72" s="18"/>
      <c r="AA72" s="18"/>
      <c r="AB72" s="18"/>
      <c r="AC72" s="18"/>
      <c r="AD72" s="18"/>
    </row>
    <row r="73" spans="1:30" ht="12.75">
      <c r="A73" s="33" t="s">
        <v>488</v>
      </c>
      <c r="B73" s="33" t="s">
        <v>463</v>
      </c>
      <c r="C73" s="31" t="s">
        <v>487</v>
      </c>
      <c r="D73" s="18"/>
      <c r="E73" s="18"/>
      <c r="F73" s="18"/>
      <c r="G73" s="31" t="s">
        <v>487</v>
      </c>
      <c r="H73" s="18"/>
      <c r="I73" s="18"/>
      <c r="J73" s="18"/>
      <c r="K73" s="18"/>
      <c r="L73" s="18"/>
      <c r="M73" s="18"/>
      <c r="N73" s="18"/>
      <c r="O73" s="18"/>
      <c r="P73" s="18"/>
      <c r="Q73" s="18"/>
      <c r="R73" s="18"/>
      <c r="S73" s="18"/>
      <c r="T73" s="18"/>
      <c r="U73" s="18"/>
      <c r="V73" s="18"/>
      <c r="W73" s="18"/>
      <c r="X73" s="18"/>
      <c r="Y73" s="18"/>
      <c r="Z73" s="18"/>
      <c r="AA73" s="18"/>
      <c r="AB73" s="18"/>
      <c r="AC73" s="18"/>
      <c r="AD73" s="18"/>
    </row>
    <row r="74" spans="1:30" ht="12.75">
      <c r="A74" s="33" t="s">
        <v>488</v>
      </c>
      <c r="B74" s="33" t="s">
        <v>463</v>
      </c>
      <c r="C74" s="31" t="s">
        <v>481</v>
      </c>
      <c r="D74" s="18"/>
      <c r="E74" s="18"/>
      <c r="F74" s="18"/>
      <c r="G74" s="31" t="s">
        <v>481</v>
      </c>
      <c r="H74" s="18"/>
      <c r="I74" s="18"/>
      <c r="J74" s="18"/>
      <c r="K74" s="18"/>
      <c r="L74" s="18"/>
      <c r="M74" s="18"/>
      <c r="N74" s="18"/>
      <c r="O74" s="18"/>
      <c r="P74" s="18"/>
      <c r="Q74" s="18"/>
      <c r="R74" s="18"/>
      <c r="S74" s="18"/>
      <c r="T74" s="18"/>
      <c r="U74" s="18"/>
      <c r="V74" s="18"/>
      <c r="W74" s="18"/>
      <c r="X74" s="18"/>
      <c r="Y74" s="18"/>
      <c r="Z74" s="18"/>
      <c r="AA74" s="18"/>
      <c r="AB74" s="18"/>
      <c r="AC74" s="18"/>
      <c r="AD74" s="18"/>
    </row>
    <row r="75" spans="1:30" ht="12.75">
      <c r="A75" s="33" t="s">
        <v>488</v>
      </c>
      <c r="B75" s="33" t="s">
        <v>391</v>
      </c>
      <c r="C75" s="31" t="s">
        <v>481</v>
      </c>
      <c r="D75" s="18"/>
      <c r="E75" s="18"/>
      <c r="F75" s="18"/>
      <c r="G75" s="31" t="s">
        <v>481</v>
      </c>
      <c r="H75" s="18"/>
      <c r="I75" s="18"/>
      <c r="J75" s="18"/>
      <c r="K75" s="18"/>
      <c r="L75" s="18"/>
      <c r="M75" s="18"/>
      <c r="N75" s="18"/>
      <c r="O75" s="18"/>
      <c r="P75" s="18"/>
      <c r="Q75" s="18"/>
      <c r="R75" s="18"/>
      <c r="S75" s="18"/>
      <c r="T75" s="18"/>
      <c r="U75" s="18"/>
      <c r="V75" s="18"/>
      <c r="W75" s="18"/>
      <c r="X75" s="18"/>
      <c r="Y75" s="18"/>
      <c r="Z75" s="18"/>
      <c r="AA75" s="18"/>
      <c r="AB75" s="18"/>
      <c r="AC75" s="18"/>
      <c r="AD75" s="18"/>
    </row>
    <row r="76" spans="1:30" ht="12.75">
      <c r="A76" s="33" t="s">
        <v>488</v>
      </c>
      <c r="B76" s="33" t="s">
        <v>391</v>
      </c>
      <c r="C76" s="31" t="s">
        <v>472</v>
      </c>
      <c r="D76" s="18"/>
      <c r="E76" s="18"/>
      <c r="F76" s="18"/>
      <c r="G76" s="31" t="s">
        <v>472</v>
      </c>
      <c r="H76" s="18"/>
      <c r="I76" s="18"/>
      <c r="J76" s="18"/>
      <c r="K76" s="18"/>
      <c r="L76" s="18"/>
      <c r="M76" s="18"/>
      <c r="N76" s="18"/>
      <c r="O76" s="18"/>
      <c r="P76" s="18"/>
      <c r="Q76" s="18"/>
      <c r="R76" s="18"/>
      <c r="S76" s="18"/>
      <c r="T76" s="18"/>
      <c r="U76" s="18"/>
      <c r="V76" s="18"/>
      <c r="W76" s="18"/>
      <c r="X76" s="18"/>
      <c r="Y76" s="18"/>
      <c r="Z76" s="18"/>
      <c r="AA76" s="18"/>
      <c r="AB76" s="18"/>
      <c r="AC76" s="18"/>
      <c r="AD76" s="18"/>
    </row>
    <row r="77" spans="1:30" ht="12.75">
      <c r="A77" s="31" t="s">
        <v>390</v>
      </c>
      <c r="B77" s="33" t="s">
        <v>391</v>
      </c>
      <c r="C77" s="246" t="s">
        <v>391</v>
      </c>
      <c r="D77" s="18"/>
      <c r="E77" s="18"/>
      <c r="F77" s="18"/>
      <c r="G77" s="246"/>
      <c r="H77" s="18"/>
      <c r="I77" s="18"/>
      <c r="J77" s="18"/>
      <c r="K77" s="18"/>
      <c r="L77" s="18"/>
      <c r="M77" s="18"/>
      <c r="N77" s="18"/>
      <c r="O77" s="18"/>
      <c r="P77" s="18"/>
      <c r="Q77" s="18"/>
      <c r="R77" s="18"/>
      <c r="S77" s="18"/>
      <c r="T77" s="18"/>
      <c r="U77" s="18"/>
      <c r="V77" s="18"/>
      <c r="W77" s="18"/>
      <c r="X77" s="18"/>
      <c r="Y77" s="18"/>
      <c r="Z77" s="18"/>
      <c r="AA77" s="18"/>
      <c r="AB77" s="18"/>
      <c r="AC77" s="18"/>
      <c r="AD77" s="18"/>
    </row>
    <row r="78" spans="1:30" ht="12.75">
      <c r="A78" s="31" t="s">
        <v>393</v>
      </c>
      <c r="B78" s="31" t="s">
        <v>394</v>
      </c>
      <c r="C78" s="31" t="s">
        <v>394</v>
      </c>
      <c r="D78" s="18"/>
      <c r="E78" s="18"/>
      <c r="F78" s="18"/>
      <c r="G78" s="31" t="s">
        <v>394</v>
      </c>
      <c r="H78" s="18"/>
      <c r="I78" s="18"/>
      <c r="J78" s="18"/>
      <c r="K78" s="18"/>
      <c r="L78" s="18"/>
      <c r="M78" s="18"/>
      <c r="N78" s="18"/>
      <c r="O78" s="18"/>
      <c r="P78" s="18"/>
      <c r="Q78" s="18"/>
      <c r="R78" s="18"/>
      <c r="S78" s="18"/>
      <c r="T78" s="18"/>
      <c r="U78" s="18"/>
      <c r="V78" s="18"/>
      <c r="W78" s="18"/>
      <c r="X78" s="18"/>
      <c r="Y78" s="18"/>
      <c r="Z78" s="18"/>
      <c r="AA78" s="18"/>
      <c r="AB78" s="18"/>
      <c r="AC78" s="18"/>
      <c r="AD78" s="18"/>
    </row>
    <row r="79" spans="1:30" ht="12.75">
      <c r="A79" s="33" t="s">
        <v>398</v>
      </c>
      <c r="B79" s="33" t="s">
        <v>467</v>
      </c>
      <c r="C79" s="33" t="s">
        <v>467</v>
      </c>
      <c r="D79" s="18"/>
      <c r="E79" s="18"/>
      <c r="F79" s="18"/>
      <c r="G79" s="33" t="s">
        <v>467</v>
      </c>
      <c r="H79" s="18"/>
      <c r="I79" s="18"/>
      <c r="J79" s="18"/>
      <c r="K79" s="18"/>
      <c r="L79" s="18"/>
      <c r="M79" s="18"/>
      <c r="N79" s="18"/>
      <c r="O79" s="18"/>
      <c r="P79" s="18"/>
      <c r="Q79" s="18"/>
      <c r="R79" s="18"/>
      <c r="S79" s="18"/>
      <c r="T79" s="18"/>
      <c r="U79" s="18"/>
      <c r="V79" s="18"/>
      <c r="W79" s="18"/>
      <c r="X79" s="18"/>
      <c r="Y79" s="18"/>
      <c r="Z79" s="18"/>
      <c r="AA79" s="18"/>
      <c r="AB79" s="18"/>
      <c r="AC79" s="18"/>
      <c r="AD79" s="18"/>
    </row>
    <row r="80" spans="1:30" ht="12.75">
      <c r="A80" s="33" t="s">
        <v>401</v>
      </c>
      <c r="B80" s="33" t="s">
        <v>469</v>
      </c>
      <c r="C80" s="33" t="s">
        <v>469</v>
      </c>
      <c r="D80" s="18"/>
      <c r="E80" s="18"/>
      <c r="F80" s="18"/>
      <c r="G80" s="33" t="s">
        <v>469</v>
      </c>
      <c r="H80" s="18"/>
      <c r="I80" s="18"/>
      <c r="J80" s="18"/>
      <c r="K80" s="18"/>
      <c r="L80" s="18"/>
      <c r="M80" s="18"/>
      <c r="N80" s="18"/>
      <c r="O80" s="18"/>
      <c r="P80" s="18"/>
      <c r="Q80" s="18"/>
      <c r="R80" s="18"/>
      <c r="S80" s="18"/>
      <c r="T80" s="18"/>
      <c r="U80" s="18"/>
      <c r="V80" s="18"/>
      <c r="W80" s="18"/>
      <c r="X80" s="18"/>
      <c r="Y80" s="18"/>
      <c r="Z80" s="18"/>
      <c r="AA80" s="18"/>
      <c r="AB80" s="18"/>
      <c r="AC80" s="18"/>
      <c r="AD80" s="18"/>
    </row>
    <row r="81" spans="1:30" ht="12.75">
      <c r="A81" s="18" t="s">
        <v>404</v>
      </c>
      <c r="B81" s="31" t="s">
        <v>471</v>
      </c>
      <c r="C81" s="31" t="s">
        <v>472</v>
      </c>
      <c r="D81" s="18"/>
      <c r="E81" s="18"/>
      <c r="F81" s="18"/>
      <c r="G81" s="31" t="s">
        <v>472</v>
      </c>
      <c r="H81" s="18"/>
      <c r="I81" s="18"/>
      <c r="J81" s="18"/>
      <c r="K81" s="18"/>
      <c r="L81" s="18"/>
      <c r="M81" s="18"/>
      <c r="N81" s="18"/>
      <c r="O81" s="18"/>
      <c r="P81" s="18"/>
      <c r="Q81" s="18"/>
      <c r="R81" s="18"/>
      <c r="S81" s="18"/>
      <c r="T81" s="18"/>
      <c r="U81" s="18"/>
      <c r="V81" s="18"/>
      <c r="W81" s="18"/>
      <c r="X81" s="18"/>
      <c r="Y81" s="18"/>
      <c r="Z81" s="18"/>
      <c r="AA81" s="18"/>
      <c r="AB81" s="18"/>
      <c r="AC81" s="18"/>
      <c r="AD81" s="18"/>
    </row>
    <row r="82" spans="1:30" ht="12.75">
      <c r="A82" s="18" t="s">
        <v>404</v>
      </c>
      <c r="B82" s="31" t="s">
        <v>471</v>
      </c>
      <c r="C82" s="31" t="s">
        <v>474</v>
      </c>
      <c r="D82" s="18"/>
      <c r="E82" s="18"/>
      <c r="F82" s="18"/>
      <c r="G82" s="31" t="s">
        <v>474</v>
      </c>
      <c r="H82" s="18"/>
      <c r="I82" s="18"/>
      <c r="J82" s="18"/>
      <c r="K82" s="18"/>
      <c r="L82" s="18"/>
      <c r="M82" s="18"/>
      <c r="N82" s="18"/>
      <c r="O82" s="18"/>
      <c r="P82" s="18"/>
      <c r="Q82" s="18"/>
      <c r="R82" s="18"/>
      <c r="S82" s="18"/>
      <c r="T82" s="18"/>
      <c r="U82" s="18"/>
      <c r="V82" s="18"/>
      <c r="W82" s="18"/>
      <c r="X82" s="18"/>
      <c r="Y82" s="18"/>
      <c r="Z82" s="18"/>
      <c r="AA82" s="18"/>
      <c r="AB82" s="18"/>
      <c r="AC82" s="18"/>
      <c r="AD82" s="18"/>
    </row>
    <row r="83" spans="1:30" ht="12.75">
      <c r="A83" s="31" t="s">
        <v>409</v>
      </c>
      <c r="B83" s="31" t="s">
        <v>394</v>
      </c>
      <c r="C83" s="31" t="s">
        <v>394</v>
      </c>
      <c r="D83" s="18"/>
      <c r="E83" s="18"/>
      <c r="F83" s="18"/>
      <c r="G83" s="31" t="s">
        <v>394</v>
      </c>
      <c r="H83" s="18"/>
      <c r="I83" s="18"/>
      <c r="J83" s="18"/>
      <c r="K83" s="18"/>
      <c r="L83" s="18"/>
      <c r="M83" s="18"/>
      <c r="N83" s="18"/>
      <c r="O83" s="18"/>
      <c r="P83" s="18"/>
      <c r="Q83" s="18"/>
      <c r="R83" s="18"/>
      <c r="S83" s="18"/>
      <c r="T83" s="18"/>
      <c r="U83" s="18"/>
      <c r="V83" s="18"/>
      <c r="W83" s="18"/>
      <c r="X83" s="18"/>
      <c r="Y83" s="18"/>
      <c r="Z83" s="18"/>
      <c r="AA83" s="18"/>
      <c r="AB83" s="18"/>
      <c r="AC83" s="18"/>
      <c r="AD83" s="18"/>
    </row>
    <row r="84" spans="1:30" ht="12.7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row>
    <row r="85" spans="1:30" ht="12.75">
      <c r="A85" s="18" t="s">
        <v>437</v>
      </c>
      <c r="B85" s="31" t="s">
        <v>464</v>
      </c>
      <c r="C85" s="31" t="s">
        <v>439</v>
      </c>
      <c r="D85" s="18"/>
      <c r="E85" s="18"/>
      <c r="F85" s="18"/>
      <c r="G85" s="31"/>
      <c r="H85" s="18"/>
      <c r="I85" s="18"/>
      <c r="J85" s="18"/>
      <c r="K85" s="18"/>
      <c r="L85" s="18"/>
      <c r="M85" s="18"/>
      <c r="N85" s="18"/>
      <c r="O85" s="18"/>
      <c r="P85" s="18"/>
      <c r="Q85" s="18"/>
      <c r="R85" s="18"/>
      <c r="S85" s="18"/>
      <c r="T85" s="18"/>
      <c r="U85" s="18"/>
      <c r="V85" s="18"/>
      <c r="W85" s="18"/>
      <c r="X85" s="18"/>
      <c r="Y85" s="18"/>
      <c r="Z85" s="18"/>
      <c r="AA85" s="18"/>
      <c r="AB85" s="18"/>
      <c r="AC85" s="18"/>
      <c r="AD85" s="18"/>
    </row>
    <row r="86" spans="1:30" ht="12.75">
      <c r="A86" s="31" t="s">
        <v>444</v>
      </c>
      <c r="B86" s="33" t="s">
        <v>445</v>
      </c>
      <c r="C86" s="33" t="s">
        <v>445</v>
      </c>
      <c r="D86" s="18"/>
      <c r="E86" s="18"/>
      <c r="F86" s="18"/>
      <c r="G86" s="33"/>
      <c r="H86" s="18"/>
      <c r="I86" s="18"/>
      <c r="J86" s="18"/>
      <c r="K86" s="18"/>
      <c r="L86" s="18"/>
      <c r="M86" s="18"/>
      <c r="N86" s="18"/>
      <c r="O86" s="18"/>
      <c r="P86" s="18"/>
      <c r="Q86" s="18"/>
      <c r="R86" s="18"/>
      <c r="S86" s="18"/>
      <c r="T86" s="18"/>
      <c r="U86" s="18"/>
      <c r="V86" s="18"/>
      <c r="W86" s="18"/>
      <c r="X86" s="18"/>
      <c r="Y86" s="18"/>
      <c r="Z86" s="18"/>
      <c r="AA86" s="18"/>
      <c r="AB86" s="18"/>
      <c r="AC86" s="18"/>
      <c r="AD86" s="18"/>
    </row>
    <row r="87" spans="1:30" ht="12.75">
      <c r="A87" s="31" t="s">
        <v>451</v>
      </c>
      <c r="B87" s="33" t="s">
        <v>452</v>
      </c>
      <c r="C87" s="33" t="s">
        <v>452</v>
      </c>
      <c r="D87" s="18"/>
      <c r="E87" s="18"/>
      <c r="F87" s="18"/>
      <c r="G87" s="33"/>
      <c r="H87" s="18"/>
      <c r="I87" s="18"/>
      <c r="J87" s="18"/>
      <c r="K87" s="18"/>
      <c r="L87" s="18"/>
      <c r="M87" s="18"/>
      <c r="N87" s="18"/>
      <c r="O87" s="18"/>
      <c r="P87" s="18"/>
      <c r="Q87" s="18"/>
      <c r="R87" s="18"/>
      <c r="S87" s="18"/>
      <c r="T87" s="18"/>
      <c r="U87" s="18"/>
      <c r="V87" s="18"/>
      <c r="W87" s="18"/>
      <c r="X87" s="18"/>
      <c r="Y87" s="18"/>
      <c r="Z87" s="18"/>
      <c r="AA87" s="18"/>
      <c r="AB87" s="18"/>
      <c r="AC87" s="18"/>
      <c r="AD87" s="18"/>
    </row>
    <row r="88" spans="1:30" ht="12.75">
      <c r="A88" s="31" t="s">
        <v>456</v>
      </c>
      <c r="B88" s="31" t="s">
        <v>489</v>
      </c>
      <c r="C88" s="31" t="s">
        <v>474</v>
      </c>
      <c r="D88" s="18"/>
      <c r="E88" s="18"/>
      <c r="F88" s="18"/>
      <c r="G88" s="31"/>
      <c r="H88" s="18"/>
      <c r="I88" s="18"/>
      <c r="J88" s="18"/>
      <c r="K88" s="18"/>
      <c r="L88" s="18"/>
      <c r="M88" s="18"/>
      <c r="N88" s="18"/>
      <c r="O88" s="18"/>
      <c r="P88" s="18"/>
      <c r="Q88" s="18"/>
      <c r="R88" s="18"/>
      <c r="S88" s="18"/>
      <c r="T88" s="18"/>
      <c r="U88" s="18"/>
      <c r="V88" s="18"/>
      <c r="W88" s="18"/>
      <c r="X88" s="18"/>
      <c r="Y88" s="18"/>
      <c r="Z88" s="18"/>
      <c r="AA88" s="18"/>
      <c r="AB88" s="18"/>
      <c r="AC88" s="18"/>
      <c r="AD88" s="18"/>
    </row>
    <row r="89" spans="1:30" ht="12.75">
      <c r="A89" s="31" t="s">
        <v>456</v>
      </c>
      <c r="B89" s="31" t="s">
        <v>490</v>
      </c>
      <c r="C89" s="31" t="s">
        <v>490</v>
      </c>
      <c r="D89" s="18"/>
      <c r="E89" s="18"/>
      <c r="F89" s="18"/>
      <c r="G89" s="31"/>
      <c r="H89" s="18"/>
      <c r="I89" s="18"/>
      <c r="J89" s="18"/>
      <c r="K89" s="18"/>
      <c r="L89" s="18"/>
      <c r="M89" s="18"/>
      <c r="N89" s="18"/>
      <c r="O89" s="18"/>
      <c r="P89" s="18"/>
      <c r="Q89" s="18"/>
      <c r="R89" s="18"/>
      <c r="S89" s="18"/>
      <c r="T89" s="18"/>
      <c r="U89" s="18"/>
      <c r="V89" s="18"/>
      <c r="W89" s="18"/>
      <c r="X89" s="18"/>
      <c r="Y89" s="18"/>
      <c r="Z89" s="18"/>
      <c r="AA89" s="18"/>
      <c r="AB89" s="18"/>
      <c r="AC89" s="18"/>
      <c r="AD89" s="18"/>
    </row>
    <row r="90" spans="1:30" ht="12.75">
      <c r="A90" s="31" t="s">
        <v>456</v>
      </c>
      <c r="B90" s="31" t="s">
        <v>439</v>
      </c>
      <c r="C90" s="31" t="s">
        <v>439</v>
      </c>
      <c r="D90" s="18"/>
      <c r="E90" s="18"/>
      <c r="F90" s="18"/>
      <c r="G90" s="31"/>
      <c r="H90" s="18"/>
      <c r="I90" s="18"/>
      <c r="J90" s="18"/>
      <c r="K90" s="18"/>
      <c r="L90" s="18"/>
      <c r="M90" s="18"/>
      <c r="N90" s="18"/>
      <c r="O90" s="18"/>
      <c r="P90" s="18"/>
      <c r="Q90" s="18"/>
      <c r="R90" s="18"/>
      <c r="S90" s="18"/>
      <c r="T90" s="18"/>
      <c r="U90" s="18"/>
      <c r="V90" s="18"/>
      <c r="W90" s="18"/>
      <c r="X90" s="18"/>
      <c r="Y90" s="18"/>
      <c r="Z90" s="18"/>
      <c r="AA90" s="18"/>
      <c r="AB90" s="18"/>
      <c r="AC90" s="18"/>
      <c r="AD90" s="18"/>
    </row>
    <row r="91" spans="1:30" ht="12.75">
      <c r="A91" s="31"/>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row>
    <row r="92" spans="1:30" ht="12.7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row>
    <row r="93" spans="1:30" ht="12.7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row>
    <row r="94" spans="1:30" ht="12.7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row>
    <row r="95" spans="1:30" ht="12.7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row>
    <row r="96" spans="1:30" ht="12.7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row>
    <row r="97" spans="1:30" ht="12.7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row>
    <row r="98" spans="1:30" ht="12.7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row>
    <row r="99" spans="1:30" ht="12.7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row>
    <row r="100" spans="1:30" ht="12.7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row>
    <row r="101" spans="1:30" ht="12.7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row>
    <row r="102" spans="1:30" ht="12.7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row>
    <row r="103" spans="1:30" ht="12.7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row>
    <row r="104" spans="1:30" ht="12.7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row>
    <row r="105" spans="1:30" ht="12.7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row>
    <row r="106" spans="1:30" ht="12.7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row>
    <row r="107" spans="1:30" ht="12.7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row>
    <row r="108" spans="1:30" ht="12.7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row>
    <row r="109" spans="1:30" ht="12.7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row>
    <row r="110" spans="1:30" ht="12.7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row>
    <row r="111" spans="1:30" ht="12.7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row>
    <row r="112" spans="1:30" ht="12.7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row>
    <row r="113" spans="1:30" ht="12.7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row>
    <row r="114" spans="1:30" ht="12.7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row>
    <row r="115" spans="1:30" ht="12.7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row>
    <row r="116" spans="1:30" ht="12.7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row>
    <row r="117" spans="1:30" ht="12.7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row>
    <row r="118" spans="1:30" ht="12.7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row>
    <row r="119" spans="1:30" ht="12.7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row>
    <row r="120" spans="1:30" ht="12.7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row>
    <row r="121" spans="1:30" ht="12.7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row>
    <row r="122" spans="1:30" ht="12.7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row>
    <row r="123" spans="1:30" ht="12.7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row>
    <row r="124" spans="1:30" ht="12.7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row>
    <row r="125" spans="1:30" ht="12.7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row>
    <row r="126" spans="1:30" ht="12.7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row>
    <row r="127" spans="1:30" ht="12.7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row>
    <row r="128" spans="1:30" ht="12.7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row>
    <row r="129" spans="1:30" ht="12.7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row>
    <row r="130" spans="1:30" ht="12.7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row>
    <row r="131" spans="1:30" ht="12.7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row>
    <row r="132" spans="1:30" ht="12.7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row>
    <row r="133" spans="1:30" ht="12.7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row>
    <row r="134" spans="1:30" ht="12.7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row>
    <row r="135" spans="1:30" ht="12.7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row>
    <row r="136" spans="1:30" ht="12.7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row>
    <row r="137" spans="1:30" ht="12.7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row>
    <row r="138" spans="1:30" ht="12.7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row>
    <row r="139" spans="1:30" ht="12.7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row>
    <row r="140" spans="1:30" ht="12.7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row>
    <row r="141" spans="1:30" ht="12.7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row>
    <row r="142" spans="1:30" ht="12.7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row>
    <row r="143" spans="1:30" ht="12.7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row>
    <row r="144" spans="1:30" ht="12.7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row>
    <row r="145" spans="1:30" ht="12.7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row>
    <row r="146" spans="1:30" ht="12.7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row>
    <row r="147" spans="1:30" ht="12.7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row>
    <row r="148" spans="1:30" ht="12.7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row>
    <row r="149" spans="1:30" ht="12.7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row>
    <row r="150" spans="1:30" ht="12.7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row>
    <row r="151" spans="1:30" ht="12.7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row>
    <row r="152" spans="1:30" ht="12.7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row>
    <row r="153" spans="1:30" ht="12.7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row>
    <row r="154" spans="1:30" ht="12.7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row>
    <row r="155" spans="1:30" ht="12.7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row>
    <row r="156" spans="1:30" ht="12.7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row>
    <row r="157" spans="1:30" ht="12.7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row>
    <row r="158" spans="1:30" ht="12.7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row>
    <row r="159" spans="1:30" ht="12.7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row>
    <row r="160" spans="1:30" ht="12.7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row>
    <row r="161" spans="1:30" ht="12.7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row>
    <row r="162" spans="1:30" ht="12.7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row>
    <row r="163" spans="1:30" ht="12.7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row>
    <row r="164" spans="1:30" ht="12.7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row>
    <row r="165" spans="1:30" ht="12.7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row>
    <row r="166" spans="1:30" ht="12.7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row>
    <row r="167" spans="1:30" ht="12.7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row>
    <row r="168" spans="1:30" ht="12.7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row>
    <row r="169" spans="1:30" ht="12.7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row>
    <row r="170" spans="1:30" ht="12.7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row>
    <row r="171" spans="1:30" ht="12.7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row>
    <row r="172" spans="1:30" ht="12.7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row>
    <row r="173" spans="1:30" ht="12.7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row>
    <row r="174" spans="1:30" ht="12.7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row>
    <row r="175" spans="1:30" ht="12.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row>
    <row r="176" spans="1:30" ht="12.7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row>
    <row r="177" spans="1:30" ht="12.7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row>
    <row r="178" spans="1:30" ht="12.7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row>
    <row r="179" spans="1:30" ht="12.7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row>
    <row r="180" spans="1:30" ht="12.7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row>
    <row r="181" spans="1:30" ht="12.7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row>
    <row r="182" spans="1:30" ht="12.7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row>
    <row r="183" spans="1:30" ht="12.7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row>
    <row r="184" spans="1:30" ht="12.7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row>
    <row r="185" spans="1:30" ht="12.7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row>
    <row r="186" spans="1:30" ht="12.7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row>
    <row r="187" spans="1:30" ht="12.7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row>
    <row r="188" spans="1:30" ht="12.7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row>
    <row r="189" spans="1:30" ht="12.7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row>
    <row r="190" spans="1:30" ht="12.7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row>
    <row r="191" spans="1:30" ht="12.7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row>
    <row r="192" spans="1:30" ht="12.7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row>
    <row r="193" spans="1:30" ht="12.7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row>
    <row r="194" spans="1:30" ht="12.7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row>
    <row r="195" spans="1:30" ht="12.7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row>
    <row r="196" spans="1:30" ht="12.7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row>
    <row r="197" spans="1:30" ht="12.7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row>
    <row r="198" spans="1:30" ht="12.7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row>
    <row r="199" spans="1:30" ht="12.7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row>
    <row r="200" spans="1:30" ht="12.7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row>
    <row r="201" spans="1:30" ht="12.7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row>
    <row r="202" spans="1:30" ht="12.7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row>
    <row r="203" spans="1:30" ht="12.7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row>
    <row r="204" spans="1:30" ht="12.7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row>
    <row r="205" spans="1:30" ht="12.7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row>
    <row r="206" spans="1:30" ht="12.7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row>
    <row r="207" spans="1:30" ht="12.7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row>
    <row r="208" spans="1:30" ht="12.7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row>
    <row r="209" spans="1:30" ht="12.7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row>
    <row r="210" spans="1:30" ht="12.7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row>
    <row r="211" spans="1:30" ht="12.7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row>
    <row r="212" spans="1:30" ht="12.7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row>
    <row r="213" spans="1:30" ht="12.7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row>
    <row r="214" spans="1:30" ht="12.7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row>
    <row r="215" spans="1:30" ht="12.7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row>
    <row r="216" spans="1:30" ht="12.7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row>
    <row r="217" spans="1:30" ht="12.7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row>
    <row r="218" spans="1:30" ht="12.7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row>
    <row r="219" spans="1:30" ht="12.7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row>
    <row r="220" spans="1:30" ht="12.7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row>
    <row r="221" spans="1:30" ht="12.7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row>
    <row r="222" spans="1:30" ht="12.7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row>
    <row r="223" spans="1:30" ht="12.7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row>
    <row r="224" spans="1:30" ht="12.7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row>
    <row r="225" spans="1:30" ht="12.7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row>
    <row r="226" spans="1:30" ht="12.7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row>
    <row r="227" spans="1:30" ht="12.7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row>
    <row r="228" spans="1:30" ht="12.7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row>
    <row r="229" spans="1:30" ht="12.7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row>
    <row r="230" spans="1:30" ht="12.7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row>
    <row r="231" spans="1:30" ht="12.7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row>
    <row r="232" spans="1:30" ht="12.7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row>
    <row r="233" spans="1:30" ht="12.7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row>
    <row r="234" spans="1:30" ht="12.7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row>
    <row r="235" spans="1:30" ht="12.7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row>
    <row r="236" spans="1:30" ht="12.7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row>
    <row r="237" spans="1:30" ht="12.7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row>
    <row r="238" spans="1:30" ht="12.7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row>
    <row r="239" spans="1:30" ht="12.7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row>
    <row r="240" spans="1:30" ht="12.7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row>
    <row r="241" spans="1:30" ht="12.7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row>
    <row r="242" spans="1:30" ht="12.7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row>
    <row r="243" spans="1:30" ht="12.7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row>
    <row r="244" spans="1:30" ht="12.7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row>
    <row r="245" spans="1:30" ht="12.7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row>
    <row r="246" spans="1:30" ht="12.7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row>
    <row r="247" spans="1:30" ht="12.7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row>
    <row r="248" spans="1:30" ht="12.7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row>
    <row r="249" spans="1:30" ht="12.7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row>
    <row r="250" spans="1:30" ht="12.7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row>
    <row r="251" spans="1:30" ht="12.7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row>
    <row r="252" spans="1:30" ht="12.7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row>
    <row r="253" spans="1:30" ht="12.7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row>
    <row r="254" spans="1:30" ht="12.7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row>
    <row r="255" spans="1:30" ht="12.7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row>
    <row r="256" spans="1:30" ht="12.7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row>
    <row r="257" spans="1:30" ht="12.7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row>
    <row r="258" spans="1:30" ht="12.7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row>
    <row r="259" spans="1:30" ht="12.7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row>
    <row r="260" spans="1:30" ht="12.7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row>
    <row r="261" spans="1:30" ht="12.7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row>
    <row r="262" spans="1:30" ht="12.7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row>
    <row r="263" spans="1:30" ht="12.7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row>
    <row r="264" spans="1:30" ht="12.7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row>
    <row r="265" spans="1:30" ht="12.7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row>
    <row r="266" spans="1:30" ht="12.7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row>
    <row r="267" spans="1:30" ht="12.7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row>
    <row r="268" spans="1:30" ht="12.7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row>
    <row r="269" spans="1:30" ht="12.7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row>
    <row r="270" spans="1:30" ht="12.7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row>
    <row r="271" spans="1:30" ht="12.7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row>
    <row r="272" spans="1:30" ht="12.7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row>
    <row r="273" spans="1:30" ht="12.7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row>
    <row r="274" spans="1:30" ht="12.7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row>
    <row r="275" spans="1:30" ht="1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row>
    <row r="276" spans="1:30" ht="12.7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row>
    <row r="277" spans="1:30" ht="12.7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row>
    <row r="278" spans="1:30" ht="12.7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row>
    <row r="279" spans="1:30" ht="12.7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row>
    <row r="280" spans="1:30" ht="12.7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row>
    <row r="281" spans="1:30" ht="12.7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row>
    <row r="282" spans="1:30" ht="12.7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row>
    <row r="283" spans="1:30" ht="12.7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row>
    <row r="284" spans="1:30" ht="12.7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row>
    <row r="285" spans="1:30" ht="12.7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row>
    <row r="286" spans="1:30" ht="12.7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row>
    <row r="287" spans="1:30" ht="12.7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row>
    <row r="288" spans="1:30" ht="12.7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row>
    <row r="289" spans="1:30" ht="12.7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row>
    <row r="290" spans="1:30" ht="12.7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row>
    <row r="291" spans="1:30" ht="12.7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row>
    <row r="292" spans="1:30" ht="12.7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row>
    <row r="293" spans="1:30" ht="12.7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row>
    <row r="294" spans="1:30" ht="12.7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row>
    <row r="295" spans="1:30" ht="12.7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row>
    <row r="296" spans="1:30" ht="12.7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row>
    <row r="297" spans="1:30" ht="12.7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row>
    <row r="298" spans="1:30" ht="12.7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row>
    <row r="299" spans="1:30" ht="12.7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row>
    <row r="300" spans="1:30" ht="12.7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row>
    <row r="301" spans="1:30" ht="12.7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row>
    <row r="302" spans="1:30" ht="12.7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row>
    <row r="303" spans="1:30" ht="12.7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row>
    <row r="304" spans="1:30" ht="12.7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row>
    <row r="305" spans="1:30" ht="12.7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row>
    <row r="306" spans="1:30" ht="12.7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row>
    <row r="307" spans="1:30" ht="12.7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row>
    <row r="308" spans="1:30" ht="12.7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row>
    <row r="309" spans="1:30" ht="12.7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row>
    <row r="310" spans="1:30" ht="12.7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row>
    <row r="311" spans="1:30" ht="12.7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row>
    <row r="312" spans="1:30" ht="12.7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row>
    <row r="313" spans="1:30" ht="12.7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row>
    <row r="314" spans="1:30" ht="12.7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row>
    <row r="315" spans="1:30" ht="12.7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row>
    <row r="316" spans="1:30" ht="12.7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row>
    <row r="317" spans="1:30" ht="12.7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row>
    <row r="318" spans="1:30" ht="12.7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row>
    <row r="319" spans="1:30" ht="12.7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row>
    <row r="320" spans="1:30" ht="12.7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row>
    <row r="321" spans="1:30" ht="12.7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row>
    <row r="322" spans="1:30" ht="12.7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row>
    <row r="323" spans="1:30" ht="12.7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row>
    <row r="324" spans="1:30" ht="12.7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row>
    <row r="325" spans="1:30" ht="12.7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row>
    <row r="326" spans="1:30" ht="12.7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row>
    <row r="327" spans="1:30" ht="12.7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row>
    <row r="328" spans="1:30" ht="12.7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row>
    <row r="329" spans="1:30" ht="12.7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row>
    <row r="330" spans="1:30" ht="12.7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row>
    <row r="331" spans="1:30" ht="12.7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row>
    <row r="332" spans="1:30" ht="12.7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row>
    <row r="333" spans="1:30" ht="12.7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row>
    <row r="334" spans="1:30" ht="12.7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row>
    <row r="335" spans="1:30" ht="12.7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row>
    <row r="336" spans="1:30" ht="12.7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row>
    <row r="337" spans="1:30" ht="12.7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row>
    <row r="338" spans="1:30" ht="12.7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row>
    <row r="339" spans="1:30" ht="12.7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row>
    <row r="340" spans="1:30" ht="12.7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row>
    <row r="341" spans="1:30" ht="12.7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row>
    <row r="342" spans="1:30" ht="12.7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row>
    <row r="343" spans="1:30" ht="12.7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row>
    <row r="344" spans="1:30" ht="12.7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row>
    <row r="345" spans="1:30" ht="12.7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row>
    <row r="346" spans="1:30" ht="12.7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row>
    <row r="347" spans="1:30" ht="12.7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row>
    <row r="348" spans="1:30" ht="12.7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row>
    <row r="349" spans="1:30" ht="12.7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row>
    <row r="350" spans="1:30" ht="12.7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row>
    <row r="351" spans="1:30" ht="12.7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row>
    <row r="352" spans="1:30" ht="12.7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row>
    <row r="353" spans="1:30" ht="12.7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row>
    <row r="354" spans="1:30" ht="12.7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row>
    <row r="355" spans="1:30" ht="12.7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row>
    <row r="356" spans="1:30" ht="12.7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row>
    <row r="357" spans="1:30" ht="12.7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row>
    <row r="358" spans="1:30" ht="12.7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row>
    <row r="359" spans="1:30" ht="12.7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row>
    <row r="360" spans="1:30" ht="12.7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row>
    <row r="361" spans="1:30" ht="12.7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row>
    <row r="362" spans="1:30" ht="12.7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row>
    <row r="363" spans="1:30" ht="12.7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row>
    <row r="364" spans="1:30" ht="12.7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row>
    <row r="365" spans="1:30" ht="12.7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row>
    <row r="366" spans="1:30" ht="12.7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row>
    <row r="367" spans="1:30" ht="12.7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row>
    <row r="368" spans="1:30" ht="12.7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row>
    <row r="369" spans="1:30" ht="12.7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row>
    <row r="370" spans="1:30" ht="12.7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row>
    <row r="371" spans="1:30" ht="12.7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row>
    <row r="372" spans="1:30" ht="12.7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row>
    <row r="373" spans="1:30" ht="12.7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row>
    <row r="374" spans="1:30" ht="12.7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row>
    <row r="375" spans="1:30" ht="12.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row>
    <row r="376" spans="1:30" ht="12.7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row>
    <row r="377" spans="1:30" ht="12.7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row>
    <row r="378" spans="1:30" ht="12.7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row>
    <row r="379" spans="1:30" ht="12.7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row>
    <row r="380" spans="1:30" ht="12.7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row>
    <row r="381" spans="1:30" ht="12.7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row>
    <row r="382" spans="1:30" ht="12.7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row>
    <row r="383" spans="1:30" ht="12.7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row>
    <row r="384" spans="1:30" ht="12.7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row>
    <row r="385" spans="1:30" ht="12.7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row>
    <row r="386" spans="1:30" ht="12.7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row>
    <row r="387" spans="1:30" ht="12.7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row>
    <row r="388" spans="1:30" ht="12.7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row>
    <row r="389" spans="1:30" ht="12.7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row>
    <row r="390" spans="1:30" ht="12.7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row>
    <row r="391" spans="1:30" ht="12.7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row>
    <row r="392" spans="1:30" ht="12.7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row>
    <row r="393" spans="1:30" ht="12.7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row>
    <row r="394" spans="1:30" ht="12.7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row>
    <row r="395" spans="1:30" ht="12.7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row>
    <row r="396" spans="1:30" ht="12.7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row>
    <row r="397" spans="1:30" ht="12.7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row>
    <row r="398" spans="1:30" ht="12.7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row>
    <row r="399" spans="1:30" ht="12.7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row>
    <row r="400" spans="1:30" ht="12.7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row>
    <row r="401" spans="1:30" ht="12.7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row>
    <row r="402" spans="1:30" ht="12.7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row>
    <row r="403" spans="1:30" ht="12.7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row>
    <row r="404" spans="1:30" ht="12.7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row>
    <row r="405" spans="1:30" ht="12.7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row>
    <row r="406" spans="1:30" ht="12.7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row>
    <row r="407" spans="1:30" ht="12.7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row>
    <row r="408" spans="1:30" ht="12.7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row>
    <row r="409" spans="1:30" ht="12.7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row>
    <row r="410" spans="1:30" ht="12.7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row>
    <row r="411" spans="1:30" ht="12.7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row>
    <row r="412" spans="1:30" ht="12.7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row>
    <row r="413" spans="1:30" ht="12.7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row>
    <row r="414" spans="1:30" ht="12.7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row>
    <row r="415" spans="1:30" ht="12.7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row>
    <row r="416" spans="1:30" ht="12.7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row>
    <row r="417" spans="1:30" ht="12.7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row>
    <row r="418" spans="1:30" ht="12.7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row>
    <row r="419" spans="1:30" ht="12.7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row>
    <row r="420" spans="1:30" ht="12.7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row>
    <row r="421" spans="1:30" ht="12.7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row>
    <row r="422" spans="1:30" ht="12.7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row>
    <row r="423" spans="1:30" ht="12.7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row>
    <row r="424" spans="1:30" ht="12.7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row>
    <row r="425" spans="1:30" ht="12.7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row>
    <row r="426" spans="1:30" ht="12.7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row>
    <row r="427" spans="1:30" ht="12.7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row>
    <row r="428" spans="1:30" ht="12.7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row>
    <row r="429" spans="1:30" ht="12.7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row>
    <row r="430" spans="1:30" ht="12.7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row>
    <row r="431" spans="1:30" ht="12.7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row>
    <row r="432" spans="1:30" ht="12.7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row>
    <row r="433" spans="1:30" ht="12.7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row>
    <row r="434" spans="1:30" ht="12.7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row>
    <row r="435" spans="1:30" ht="12.7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row>
    <row r="436" spans="1:30" ht="12.7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row>
    <row r="437" spans="1:30" ht="12.7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row>
    <row r="438" spans="1:30" ht="12.7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row>
    <row r="439" spans="1:30" ht="12.7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row>
    <row r="440" spans="1:30" ht="12.7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row>
    <row r="441" spans="1:30" ht="12.7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row>
    <row r="442" spans="1:30" ht="12.7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row>
    <row r="443" spans="1:30" ht="12.7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row>
    <row r="444" spans="1:30" ht="12.7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row>
    <row r="445" spans="1:30" ht="12.7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row>
    <row r="446" spans="1:30" ht="12.7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row>
    <row r="447" spans="1:30" ht="12.7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row>
    <row r="448" spans="1:30" ht="12.7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row>
    <row r="449" spans="1:30" ht="12.7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row>
    <row r="450" spans="1:30" ht="12.7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row>
    <row r="451" spans="1:30" ht="12.7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row>
    <row r="452" spans="1:30" ht="12.7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row>
    <row r="453" spans="1:30" ht="12.7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row>
    <row r="454" spans="1:30" ht="12.7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row>
    <row r="455" spans="1:30" ht="12.7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row>
    <row r="456" spans="1:30" ht="12.7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row>
    <row r="457" spans="1:30" ht="12.7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row>
    <row r="458" spans="1:30" ht="12.7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row>
    <row r="459" spans="1:30" ht="12.7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row>
    <row r="460" spans="1:30" ht="12.7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row>
    <row r="461" spans="1:30" ht="12.7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row>
    <row r="462" spans="1:30" ht="12.7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row>
    <row r="463" spans="1:30" ht="12.7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row>
    <row r="464" spans="1:30" ht="12.7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row>
    <row r="465" spans="1:30" ht="12.7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row>
    <row r="466" spans="1:30" ht="12.7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row>
    <row r="467" spans="1:30" ht="12.7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row>
    <row r="468" spans="1:30" ht="12.7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row>
    <row r="469" spans="1:30" ht="12.7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row>
    <row r="470" spans="1:30" ht="12.7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row>
    <row r="471" spans="1:30" ht="12.7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row>
    <row r="472" spans="1:30" ht="12.7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row>
    <row r="473" spans="1:30" ht="12.7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row>
    <row r="474" spans="1:30" ht="12.7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row>
    <row r="475" spans="1:30" ht="12.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row>
    <row r="476" spans="1:30" ht="12.7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row>
    <row r="477" spans="1:30" ht="12.7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row>
    <row r="478" spans="1:30" ht="12.7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row>
    <row r="479" spans="1:30" ht="12.7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row>
    <row r="480" spans="1:30" ht="12.7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row>
    <row r="481" spans="1:30" ht="12.7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row>
    <row r="482" spans="1:30" ht="12.7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row>
    <row r="483" spans="1:30" ht="12.7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row>
    <row r="484" spans="1:30" ht="12.7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row>
    <row r="485" spans="1:30" ht="12.7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row>
    <row r="486" spans="1:30" ht="12.7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row>
    <row r="487" spans="1:30" ht="12.7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row>
    <row r="488" spans="1:30" ht="12.7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row>
    <row r="489" spans="1:30" ht="12.7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row>
    <row r="490" spans="1:30" ht="12.7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row>
    <row r="491" spans="1:30" ht="12.7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row>
    <row r="492" spans="1:30" ht="12.7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row>
    <row r="493" spans="1:30" ht="12.7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row>
    <row r="494" spans="1:30" ht="12.7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row>
    <row r="495" spans="1:30" ht="12.7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row>
    <row r="496" spans="1:30" ht="12.7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row>
    <row r="497" spans="1:30" ht="12.7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row>
    <row r="498" spans="1:30" ht="12.7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row>
    <row r="499" spans="1:30" ht="12.7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row>
    <row r="500" spans="1:30" ht="12.7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row>
    <row r="501" spans="1:30" ht="12.7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row>
    <row r="502" spans="1:30" ht="12.7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row>
    <row r="503" spans="1:30" ht="12.7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row>
    <row r="504" spans="1:30" ht="12.7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row>
    <row r="505" spans="1:30" ht="12.7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row>
    <row r="506" spans="1:30" ht="12.7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row>
    <row r="507" spans="1:30" ht="12.7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row>
    <row r="508" spans="1:30" ht="12.7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row>
    <row r="509" spans="1:30" ht="12.7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row>
    <row r="510" spans="1:30" ht="12.7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row>
    <row r="511" spans="1:30" ht="12.7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row>
    <row r="512" spans="1:30" ht="12.7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row>
    <row r="513" spans="1:30" ht="12.7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row>
    <row r="514" spans="1:30" ht="12.7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row>
    <row r="515" spans="1:30" ht="12.7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row>
    <row r="516" spans="1:30" ht="12.7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row>
    <row r="517" spans="1:30" ht="12.7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row>
    <row r="518" spans="1:30" ht="12.7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row>
    <row r="519" spans="1:30" ht="12.7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row>
    <row r="520" spans="1:30" ht="12.7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row>
    <row r="521" spans="1:30" ht="12.7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row>
    <row r="522" spans="1:30" ht="12.7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row>
    <row r="523" spans="1:30" ht="12.7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row>
    <row r="524" spans="1:30" ht="12.7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row>
    <row r="525" spans="1:30" ht="12.7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row>
    <row r="526" spans="1:30" ht="12.7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row>
    <row r="527" spans="1:30" ht="12.7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row>
    <row r="528" spans="1:30" ht="12.7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row>
    <row r="529" spans="1:30" ht="12.7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row>
    <row r="530" spans="1:30" ht="12.7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row>
    <row r="531" spans="1:30" ht="12.7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row>
    <row r="532" spans="1:30" ht="12.7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row>
    <row r="533" spans="1:30" ht="12.7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row>
    <row r="534" spans="1:30" ht="12.7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row>
    <row r="535" spans="1:30" ht="12.7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row>
    <row r="536" spans="1:30" ht="12.7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row>
    <row r="537" spans="1:30" ht="12.7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row>
    <row r="538" spans="1:30" ht="12.7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row>
    <row r="539" spans="1:30" ht="12.7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row>
    <row r="540" spans="1:30" ht="12.7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row>
    <row r="541" spans="1:30" ht="12.7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row>
    <row r="542" spans="1:30" ht="12.7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row>
    <row r="543" spans="1:30" ht="12.7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row>
    <row r="544" spans="1:30" ht="12.7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row>
    <row r="545" spans="1:30" ht="12.7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row>
    <row r="546" spans="1:30" ht="12.7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row>
    <row r="547" spans="1:30" ht="12.7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row>
    <row r="548" spans="1:30" ht="12.7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row>
    <row r="549" spans="1:30" ht="12.7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row>
    <row r="550" spans="1:30" ht="12.7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row>
    <row r="551" spans="1:30" ht="12.7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row>
    <row r="552" spans="1:30" ht="12.7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row>
    <row r="553" spans="1:30" ht="12.7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row>
    <row r="554" spans="1:30" ht="12.7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row>
    <row r="555" spans="1:30" ht="12.7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row>
    <row r="556" spans="1:30" ht="12.7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row>
    <row r="557" spans="1:30" ht="12.7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row>
    <row r="558" spans="1:30" ht="12.7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row>
    <row r="559" spans="1:30" ht="12.7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row>
    <row r="560" spans="1:30" ht="12.7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row>
    <row r="561" spans="1:30" ht="12.7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row>
    <row r="562" spans="1:30" ht="12.7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row>
    <row r="563" spans="1:30" ht="12.7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row>
    <row r="564" spans="1:30" ht="12.7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row>
    <row r="565" spans="1:30" ht="12.7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row>
    <row r="566" spans="1:30" ht="12.7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row>
    <row r="567" spans="1:30" ht="12.7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row>
    <row r="568" spans="1:30" ht="12.7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row>
    <row r="569" spans="1:30" ht="12.7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row>
    <row r="570" spans="1:30" ht="12.7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row>
    <row r="571" spans="1:30" ht="12.7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row>
    <row r="572" spans="1:30" ht="12.7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row>
    <row r="573" spans="1:30" ht="12.7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row>
    <row r="574" spans="1:30" ht="12.7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row>
    <row r="575" spans="1:30" ht="12.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row>
    <row r="576" spans="1:30" ht="12.7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row>
    <row r="577" spans="1:30" ht="12.7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row>
    <row r="578" spans="1:30" ht="12.7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row>
    <row r="579" spans="1:30" ht="12.7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row>
    <row r="580" spans="1:30" ht="12.7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row>
    <row r="581" spans="1:30" ht="12.7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row>
    <row r="582" spans="1:30" ht="12.7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row>
    <row r="583" spans="1:30" ht="12.7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row>
    <row r="584" spans="1:30" ht="12.7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row>
    <row r="585" spans="1:30" ht="12.7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row>
    <row r="586" spans="1:30" ht="12.7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row>
    <row r="587" spans="1:30" ht="12.7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row>
    <row r="588" spans="1:30" ht="12.7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row>
    <row r="589" spans="1:30" ht="12.7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row>
    <row r="590" spans="1:30" ht="12.7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row>
    <row r="591" spans="1:30" ht="12.7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row>
    <row r="592" spans="1:30" ht="12.7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row>
    <row r="593" spans="1:30" ht="12.7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row>
    <row r="594" spans="1:30" ht="12.7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row>
    <row r="595" spans="1:30" ht="12.7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row>
    <row r="596" spans="1:30" ht="12.7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row>
    <row r="597" spans="1:30" ht="12.7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row>
    <row r="598" spans="1:30" ht="12.7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row>
    <row r="599" spans="1:30" ht="12.7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row>
    <row r="600" spans="1:30" ht="12.7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row>
    <row r="601" spans="1:30" ht="12.7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row>
    <row r="602" spans="1:30" ht="12.7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row>
    <row r="603" spans="1:30" ht="12.7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row>
    <row r="604" spans="1:30" ht="12.7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row>
    <row r="605" spans="1:30" ht="12.7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row>
    <row r="606" spans="1:30" ht="12.7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row>
    <row r="607" spans="1:30" ht="12.7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row>
    <row r="608" spans="1:30" ht="12.7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row>
    <row r="609" spans="1:30" ht="12.7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row>
    <row r="610" spans="1:30" ht="12.7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row>
    <row r="611" spans="1:30" ht="12.7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row>
    <row r="612" spans="1:30" ht="12.7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row>
    <row r="613" spans="1:30" ht="12.7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row>
    <row r="614" spans="1:30" ht="12.7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row>
    <row r="615" spans="1:30" ht="12.7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row>
    <row r="616" spans="1:30" ht="12.7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row>
    <row r="617" spans="1:30" ht="12.7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row>
    <row r="618" spans="1:30" ht="12.7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row>
    <row r="619" spans="1:30" ht="12.7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row>
    <row r="620" spans="1:30" ht="12.7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row>
    <row r="621" spans="1:30" ht="12.7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row>
    <row r="622" spans="1:30" ht="12.7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row>
    <row r="623" spans="1:30" ht="12.7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row>
    <row r="624" spans="1:30" ht="12.7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row>
    <row r="625" spans="1:30" ht="12.7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row>
    <row r="626" spans="1:30" ht="12.7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row>
    <row r="627" spans="1:30" ht="12.7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row>
    <row r="628" spans="1:30" ht="12.7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row>
    <row r="629" spans="1:30" ht="12.7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row>
    <row r="630" spans="1:30" ht="12.7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row>
    <row r="631" spans="1:30" ht="12.7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row>
    <row r="632" spans="1:30" ht="12.7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row>
    <row r="633" spans="1:30" ht="12.7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row>
    <row r="634" spans="1:30" ht="12.7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row>
    <row r="635" spans="1:30" ht="12.7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row>
    <row r="636" spans="1:30" ht="12.7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row>
    <row r="637" spans="1:30" ht="12.7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row>
    <row r="638" spans="1:30" ht="12.7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row>
    <row r="639" spans="1:30" ht="12.7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row>
    <row r="640" spans="1:30" ht="12.7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row>
    <row r="641" spans="1:30" ht="12.7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row>
    <row r="642" spans="1:30" ht="12.7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row>
    <row r="643" spans="1:30" ht="12.7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row>
    <row r="644" spans="1:30" ht="12.7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row>
    <row r="645" spans="1:30" ht="12.7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row>
    <row r="646" spans="1:30" ht="12.7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row>
    <row r="647" spans="1:30" ht="12.7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row>
    <row r="648" spans="1:30" ht="12.7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row>
    <row r="649" spans="1:30" ht="12.7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row>
    <row r="650" spans="1:30" ht="12.7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row>
    <row r="651" spans="1:30" ht="12.7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row>
    <row r="652" spans="1:30" ht="12.7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row>
    <row r="653" spans="1:30" ht="12.7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row>
    <row r="654" spans="1:30" ht="12.7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row>
    <row r="655" spans="1:30" ht="12.7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row>
    <row r="656" spans="1:30" ht="12.7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row>
    <row r="657" spans="1:30" ht="12.7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row>
    <row r="658" spans="1:30" ht="12.7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row>
    <row r="659" spans="1:30" ht="12.7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row>
    <row r="660" spans="1:30" ht="12.7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row>
    <row r="661" spans="1:30" ht="12.7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row>
    <row r="662" spans="1:30" ht="12.7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row>
    <row r="663" spans="1:30" ht="12.7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row>
    <row r="664" spans="1:30" ht="12.7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row>
    <row r="665" spans="1:30" ht="12.7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row>
    <row r="666" spans="1:30" ht="12.7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row>
    <row r="667" spans="1:30" ht="12.7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row>
    <row r="668" spans="1:30" ht="12.7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row>
    <row r="669" spans="1:30" ht="12.7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row>
    <row r="670" spans="1:30" ht="12.7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row>
    <row r="671" spans="1:30" ht="12.7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row>
    <row r="672" spans="1:30" ht="12.7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row>
    <row r="673" spans="1:30" ht="12.7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row>
    <row r="674" spans="1:30" ht="12.7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row>
    <row r="675" spans="1:30" ht="12.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row>
    <row r="676" spans="1:30" ht="12.7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row>
    <row r="677" spans="1:30" ht="12.7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row>
    <row r="678" spans="1:30" ht="12.7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row>
    <row r="679" spans="1:30" ht="12.7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row>
    <row r="680" spans="1:30" ht="12.7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row>
    <row r="681" spans="1:30" ht="12.7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row>
    <row r="682" spans="1:30" ht="12.7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row>
    <row r="683" spans="1:30" ht="12.7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row>
    <row r="684" spans="1:30" ht="12.7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row>
    <row r="685" spans="1:30" ht="12.7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row>
    <row r="686" spans="1:30" ht="12.7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row>
    <row r="687" spans="1:30" ht="12.7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row>
    <row r="688" spans="1:30" ht="12.7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row>
    <row r="689" spans="1:30" ht="12.7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row>
    <row r="690" spans="1:30" ht="12.7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row>
    <row r="691" spans="1:30" ht="12.7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row>
    <row r="692" spans="1:30" ht="12.7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row>
    <row r="693" spans="1:30" ht="12.7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row>
    <row r="694" spans="1:30" ht="12.7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row>
    <row r="695" spans="1:30" ht="12.7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row>
    <row r="696" spans="1:30" ht="12.7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row>
    <row r="697" spans="1:30" ht="12.7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row>
    <row r="698" spans="1:30" ht="12.7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row>
    <row r="699" spans="1:30" ht="12.7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row>
    <row r="700" spans="1:30" ht="12.7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row>
    <row r="701" spans="1:30" ht="12.7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row>
    <row r="702" spans="1:30" ht="12.7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row>
    <row r="703" spans="1:30" ht="12.7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row>
    <row r="704" spans="1:30" ht="12.7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row>
    <row r="705" spans="1:30" ht="12.7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row>
    <row r="706" spans="1:30" ht="12.7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row>
    <row r="707" spans="1:30" ht="12.7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row>
    <row r="708" spans="1:30" ht="12.7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row>
    <row r="709" spans="1:30" ht="12.7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row>
    <row r="710" spans="1:30" ht="12.7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row>
    <row r="711" spans="1:30" ht="12.7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row>
    <row r="712" spans="1:30" ht="12.7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row>
    <row r="713" spans="1:30" ht="12.7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row>
    <row r="714" spans="1:30" ht="12.7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row>
    <row r="715" spans="1:30" ht="12.7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row>
    <row r="716" spans="1:30" ht="12.7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row>
    <row r="717" spans="1:30" ht="12.7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row>
    <row r="718" spans="1:30" ht="12.7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row>
    <row r="719" spans="1:30" ht="12.7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row>
    <row r="720" spans="1:30" ht="12.7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row>
    <row r="721" spans="1:30" ht="12.7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row>
    <row r="722" spans="1:30" ht="12.7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row>
    <row r="723" spans="1:30" ht="12.7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row>
    <row r="724" spans="1:30" ht="12.7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row>
    <row r="725" spans="1:30" ht="12.7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row>
    <row r="726" spans="1:30" ht="12.7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row>
    <row r="727" spans="1:30" ht="12.7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row>
    <row r="728" spans="1:30" ht="12.7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row>
    <row r="729" spans="1:30" ht="12.7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row>
    <row r="730" spans="1:30" ht="12.7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row>
    <row r="731" spans="1:30" ht="12.7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row>
    <row r="732" spans="1:30" ht="12.7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row>
    <row r="733" spans="1:30" ht="12.7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row>
    <row r="734" spans="1:30" ht="12.7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row>
    <row r="735" spans="1:30" ht="12.7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row>
    <row r="736" spans="1:30" ht="12.7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row>
    <row r="737" spans="1:30" ht="12.7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row>
    <row r="738" spans="1:30" ht="12.7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row>
    <row r="739" spans="1:30" ht="12.7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row>
    <row r="740" spans="1:30" ht="12.7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row>
    <row r="741" spans="1:30" ht="12.7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row>
    <row r="742" spans="1:30" ht="12.7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row>
    <row r="743" spans="1:30" ht="12.7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row>
    <row r="744" spans="1:30" ht="12.7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row>
    <row r="745" spans="1:30" ht="12.7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row>
    <row r="746" spans="1:30" ht="12.7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row>
    <row r="747" spans="1:30" ht="12.7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row>
    <row r="748" spans="1:30" ht="12.7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row>
    <row r="749" spans="1:30" ht="12.7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row>
    <row r="750" spans="1:30" ht="12.7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row>
    <row r="751" spans="1:30" ht="12.7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row>
    <row r="752" spans="1:30" ht="12.7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row>
    <row r="753" spans="1:30" ht="12.7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row>
    <row r="754" spans="1:30" ht="12.7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row>
    <row r="755" spans="1:30" ht="12.7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row>
    <row r="756" spans="1:30" ht="12.7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row>
    <row r="757" spans="1:30" ht="12.7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row>
    <row r="758" spans="1:30" ht="12.7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row>
    <row r="759" spans="1:30" ht="12.7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row>
    <row r="760" spans="1:30" ht="12.7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row>
    <row r="761" spans="1:30" ht="12.7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row>
    <row r="762" spans="1:30" ht="12.7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row>
    <row r="763" spans="1:30" ht="12.7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row>
    <row r="764" spans="1:30" ht="12.7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row>
    <row r="765" spans="1:30" ht="12.7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row>
    <row r="766" spans="1:30" ht="12.7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row>
    <row r="767" spans="1:30" ht="12.7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row>
    <row r="768" spans="1:30" ht="12.7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row>
    <row r="769" spans="1:30" ht="12.7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row>
    <row r="770" spans="1:30" ht="12.7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row>
    <row r="771" spans="1:30" ht="12.7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row>
    <row r="772" spans="1:30" ht="12.7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row>
    <row r="773" spans="1:30" ht="12.7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row>
    <row r="774" spans="1:30" ht="12.7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row>
    <row r="775" spans="1:30" ht="12.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row>
    <row r="776" spans="1:30" ht="12.7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row>
    <row r="777" spans="1:30" ht="12.7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row>
    <row r="778" spans="1:30" ht="12.7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row>
    <row r="779" spans="1:30" ht="12.7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row>
    <row r="780" spans="1:30" ht="12.7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row>
    <row r="781" spans="1:30" ht="12.7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row>
    <row r="782" spans="1:30" ht="12.7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row>
    <row r="783" spans="1:30" ht="12.7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row>
    <row r="784" spans="1:30" ht="12.7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row>
    <row r="785" spans="1:30" ht="12.7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row>
    <row r="786" spans="1:30" ht="12.7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row>
    <row r="787" spans="1:30" ht="12.7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row>
    <row r="788" spans="1:30" ht="12.7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row>
    <row r="789" spans="1:30" ht="12.7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row>
    <row r="790" spans="1:30" ht="12.7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row>
    <row r="791" spans="1:30" ht="12.7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row>
    <row r="792" spans="1:30" ht="12.7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row>
    <row r="793" spans="1:30" ht="12.7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row>
    <row r="794" spans="1:30" ht="12.7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row>
    <row r="795" spans="1:30" ht="12.7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row>
    <row r="796" spans="1:30" ht="12.7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row>
    <row r="797" spans="1:30" ht="12.7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row>
    <row r="798" spans="1:30" ht="12.7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row>
    <row r="799" spans="1:30" ht="12.7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row>
    <row r="800" spans="1:30" ht="12.7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row>
    <row r="801" spans="1:30" ht="12.7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row>
    <row r="802" spans="1:30" ht="12.7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row>
    <row r="803" spans="1:30" ht="12.7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row>
    <row r="804" spans="1:30" ht="12.7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row>
    <row r="805" spans="1:30" ht="12.7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row>
    <row r="806" spans="1:30" ht="12.7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row>
    <row r="807" spans="1:30" ht="12.7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row>
    <row r="808" spans="1:30" ht="12.7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row>
    <row r="809" spans="1:30" ht="12.7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row>
    <row r="810" spans="1:30" ht="12.7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row>
    <row r="811" spans="1:30" ht="12.7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row>
    <row r="812" spans="1:30" ht="12.7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row>
    <row r="813" spans="1:30" ht="12.7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row>
    <row r="814" spans="1:30" ht="12.7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row>
    <row r="815" spans="1:30" ht="12.7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row>
    <row r="816" spans="1:30" ht="12.7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row>
    <row r="817" spans="1:30" ht="12.7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row>
    <row r="818" spans="1:30" ht="12.7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row>
    <row r="819" spans="1:30" ht="12.7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row>
    <row r="820" spans="1:30" ht="12.7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row>
    <row r="821" spans="1:30" ht="12.7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row>
    <row r="822" spans="1:30" ht="12.7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row>
    <row r="823" spans="1:30" ht="12.7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row>
    <row r="824" spans="1:30" ht="12.7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row>
    <row r="825" spans="1:30" ht="12.7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row>
    <row r="826" spans="1:30" ht="12.7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row>
    <row r="827" spans="1:30" ht="12.7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row>
    <row r="828" spans="1:30" ht="12.7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row>
    <row r="829" spans="1:30" ht="12.7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row>
    <row r="830" spans="1:30" ht="12.7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row>
    <row r="831" spans="1:30" ht="12.7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row>
    <row r="832" spans="1:30" ht="12.7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row>
    <row r="833" spans="1:30" ht="12.7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row>
    <row r="834" spans="1:30" ht="12.7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row>
    <row r="835" spans="1:30" ht="12.7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row>
    <row r="836" spans="1:30" ht="12.7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row>
    <row r="837" spans="1:30" ht="12.7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row>
    <row r="838" spans="1:30" ht="12.7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row>
    <row r="839" spans="1:30" ht="12.7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row>
    <row r="840" spans="1:30" ht="12.7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row>
    <row r="841" spans="1:30" ht="12.7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row>
    <row r="842" spans="1:30" ht="12.7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row>
    <row r="843" spans="1:30" ht="12.7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row>
    <row r="844" spans="1:30" ht="12.7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row>
    <row r="845" spans="1:30" ht="12.7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row>
    <row r="846" spans="1:30" ht="12.7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row>
    <row r="847" spans="1:30" ht="12.7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row>
    <row r="848" spans="1:30" ht="12.7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row>
    <row r="849" spans="1:30" ht="12.7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row>
    <row r="850" spans="1:30" ht="12.7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row>
    <row r="851" spans="1:30" ht="12.7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row>
    <row r="852" spans="1:30" ht="12.7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row>
    <row r="853" spans="1:30" ht="12.7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row>
    <row r="854" spans="1:30" ht="12.7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row>
    <row r="855" spans="1:30" ht="12.7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row>
    <row r="856" spans="1:30" ht="12.7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row>
    <row r="857" spans="1:30" ht="12.7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row>
    <row r="858" spans="1:30" ht="12.7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row>
    <row r="859" spans="1:30" ht="12.7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row>
    <row r="860" spans="1:30" ht="12.7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row>
    <row r="861" spans="1:30" ht="12.7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row>
    <row r="862" spans="1:30" ht="12.7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row>
    <row r="863" spans="1:30" ht="12.7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row>
    <row r="864" spans="1:30" ht="12.7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row>
    <row r="865" spans="1:30" ht="12.7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row>
    <row r="866" spans="1:30" ht="12.7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row>
    <row r="867" spans="1:30" ht="12.7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row>
    <row r="868" spans="1:30" ht="12.7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row>
    <row r="869" spans="1:30" ht="12.7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row>
    <row r="870" spans="1:30" ht="12.7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row>
    <row r="871" spans="1:30" ht="12.7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row>
    <row r="872" spans="1:30" ht="12.7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row>
    <row r="873" spans="1:30" ht="12.7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row>
    <row r="874" spans="1:30" ht="12.7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row>
    <row r="875" spans="1:30" ht="12.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row>
    <row r="876" spans="1:30" ht="12.7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row>
    <row r="877" spans="1:30" ht="12.7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row>
    <row r="878" spans="1:30" ht="12.7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row>
    <row r="879" spans="1:30" ht="12.7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row>
    <row r="880" spans="1:30" ht="12.7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row>
    <row r="881" spans="1:30" ht="12.7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row>
    <row r="882" spans="1:30" ht="12.7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row>
    <row r="883" spans="1:30" ht="12.7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row>
    <row r="884" spans="1:30" ht="12.7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row>
    <row r="885" spans="1:30" ht="12.7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row>
    <row r="886" spans="1:30" ht="12.7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row>
    <row r="887" spans="1:30" ht="12.7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row>
    <row r="888" spans="1:30" ht="12.7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row>
    <row r="889" spans="1:30" ht="12.7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row>
    <row r="890" spans="1:30" ht="12.7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row>
    <row r="891" spans="1:30" ht="12.7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row>
    <row r="892" spans="1:30" ht="12.7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row>
    <row r="893" spans="1:30" ht="12.7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row>
    <row r="894" spans="1:30" ht="12.7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row>
    <row r="895" spans="1:30" ht="12.7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row>
    <row r="896" spans="1:30" ht="12.7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row>
    <row r="897" spans="1:30" ht="12.7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row>
    <row r="898" spans="1:30" ht="12.7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row>
    <row r="899" spans="1:30" ht="12.7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row>
    <row r="900" spans="1:30" ht="12.7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row>
    <row r="901" spans="1:30" ht="12.7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row>
    <row r="902" spans="1:30" ht="12.7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row>
    <row r="903" spans="1:30" ht="12.7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row>
    <row r="904" spans="1:30" ht="12.7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row>
    <row r="905" spans="1:30" ht="12.7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row>
    <row r="906" spans="1:30" ht="12.7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row>
    <row r="907" spans="1:30" ht="12.7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row>
    <row r="908" spans="1:30" ht="12.7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row>
    <row r="909" spans="1:30" ht="12.7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row>
    <row r="910" spans="1:30" ht="12.7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row>
    <row r="911" spans="1:30" ht="12.7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row>
    <row r="912" spans="1:30" ht="12.7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row>
    <row r="913" spans="1:30" ht="12.7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row>
    <row r="914" spans="1:30" ht="12.7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row>
    <row r="915" spans="1:30" ht="12.7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row>
    <row r="916" spans="1:30" ht="12.7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row>
    <row r="917" spans="1:30" ht="12.7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row>
    <row r="918" spans="1:30" ht="12.7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row>
    <row r="919" spans="1:30" ht="12.7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row>
    <row r="920" spans="1:30" ht="12.7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row>
    <row r="921" spans="1:30" ht="12.7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row>
    <row r="922" spans="1:30" ht="12.7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row>
    <row r="923" spans="1:30" ht="12.7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row>
    <row r="924" spans="1:30" ht="12.7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row>
    <row r="925" spans="1:30" ht="12.7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row>
    <row r="926" spans="1:30" ht="12.7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row>
    <row r="927" spans="1:30" ht="12.7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row>
    <row r="928" spans="1:30" ht="12.7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row>
    <row r="929" spans="1:30" ht="12.7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row>
    <row r="930" spans="1:30" ht="12.7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row>
    <row r="931" spans="1:30" ht="12.7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row>
    <row r="932" spans="1:30" ht="12.7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row>
    <row r="933" spans="1:30" ht="12.7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row>
    <row r="934" spans="1:30" ht="12.7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row>
    <row r="935" spans="1:30" ht="12.7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row>
    <row r="936" spans="1:30" ht="12.7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row>
    <row r="937" spans="1:30" ht="12.7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row>
    <row r="938" spans="1:30" ht="12.7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row>
    <row r="939" spans="1:30" ht="12.7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row>
    <row r="940" spans="1:30" ht="12.7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row>
    <row r="941" spans="1:30" ht="12.7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row>
    <row r="942" spans="1:30" ht="12.7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row>
    <row r="943" spans="1:30" ht="12.7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row>
    <row r="944" spans="1:30" ht="12.7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row>
    <row r="945" spans="1:30" ht="12.7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row>
    <row r="946" spans="1:30" ht="12.7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row>
    <row r="947" spans="1:30" ht="12.7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row>
    <row r="948" spans="1:30" ht="12.7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row>
    <row r="949" spans="1:30" ht="12.7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row>
    <row r="950" spans="1:30" ht="12.7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row>
    <row r="951" spans="1:30" ht="12.7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row>
    <row r="952" spans="1:30" ht="12.7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row>
    <row r="953" spans="1:30" ht="12.7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row>
    <row r="954" spans="1:30" ht="12.7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row>
    <row r="955" spans="1:30" ht="12.7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row>
    <row r="956" spans="1:30" ht="12.7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row>
    <row r="957" spans="1:30" ht="12.7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row>
    <row r="958" spans="1:30" ht="12.7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row>
    <row r="959" spans="1:30" ht="12.7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row>
    <row r="960" spans="1:30" ht="12.7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row>
    <row r="961" spans="1:30" ht="12.7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row>
    <row r="962" spans="1:30" ht="12.7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row>
    <row r="963" spans="1:30" ht="12.7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row>
    <row r="964" spans="1:30" ht="12.7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row>
    <row r="965" spans="1:30" ht="12.7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row>
    <row r="966" spans="1:30" ht="12.7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row>
    <row r="967" spans="1:30" ht="12.7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row>
    <row r="968" spans="1:30" ht="12.7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row>
    <row r="969" spans="1:30" ht="12.7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row>
    <row r="970" spans="1:30" ht="12.7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row>
    <row r="971" spans="1:30" ht="12.7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row>
    <row r="972" spans="1:30" ht="12.7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row>
    <row r="973" spans="1:30" ht="12.7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row>
    <row r="974" spans="1:30" ht="12.7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row>
    <row r="975" spans="1:30" ht="12.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row>
    <row r="976" spans="1:30" ht="12.7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row>
    <row r="977" spans="1:30" ht="12.7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row>
    <row r="978" spans="1:30" ht="12.7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row>
    <row r="979" spans="1:30" ht="12.7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row>
    <row r="980" spans="1:30" ht="12.7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row>
    <row r="981" spans="1:30" ht="12.7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row>
    <row r="982" spans="1:30" ht="12.7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row>
    <row r="983" spans="1:30" ht="12.7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row>
    <row r="984" spans="1:30" ht="12.7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row>
    <row r="985" spans="1:30" ht="12.7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row>
    <row r="986" spans="1:30" ht="12.7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row>
    <row r="987" spans="1:30" ht="12.7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row>
    <row r="988" spans="1:30" ht="12.7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row>
    <row r="989" spans="1:30" ht="12.7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row>
    <row r="990" spans="1:30" ht="12.7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row>
    <row r="991" spans="1:30" ht="12.7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row>
    <row r="992" spans="1:30" ht="12.7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row>
    <row r="993" spans="1:30" ht="12.7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row>
    <row r="994" spans="1:30" ht="12.7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row>
    <row r="995" spans="1:30" ht="12.7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row>
    <row r="996" spans="1:30" ht="12.7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row>
    <row r="997" spans="1:30" ht="12.7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row>
    <row r="998" spans="1:30" ht="12.7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row>
    <row r="999" spans="1:30" ht="12.7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row>
    <row r="1000" spans="1:30" ht="12.7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row>
    <row r="1001" spans="1:30" ht="12.7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row>
    <row r="1002" spans="1:30" ht="12.7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row>
    <row r="1003" spans="1:30" ht="12.75">
      <c r="A1003" s="18"/>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c r="AA1003" s="18"/>
      <c r="AB1003" s="18"/>
      <c r="AC1003" s="18"/>
      <c r="AD1003" s="18"/>
    </row>
    <row r="1004" spans="1:30" ht="12.75">
      <c r="A1004" s="18"/>
      <c r="B1004" s="18"/>
      <c r="C1004" s="18"/>
      <c r="D1004" s="18"/>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c r="AA1004" s="18"/>
      <c r="AB1004" s="18"/>
      <c r="AC1004" s="18"/>
      <c r="AD1004" s="18"/>
    </row>
    <row r="1005" spans="1:30" ht="12.75">
      <c r="A1005" s="18"/>
      <c r="B1005" s="18"/>
      <c r="C1005" s="18"/>
      <c r="D1005" s="18"/>
      <c r="E1005" s="18"/>
      <c r="F1005" s="18"/>
      <c r="G1005" s="18"/>
      <c r="H1005" s="18"/>
      <c r="I1005" s="18"/>
      <c r="J1005" s="18"/>
      <c r="K1005" s="18"/>
      <c r="L1005" s="18"/>
      <c r="M1005" s="18"/>
      <c r="N1005" s="18"/>
      <c r="O1005" s="18"/>
      <c r="P1005" s="18"/>
      <c r="Q1005" s="18"/>
      <c r="R1005" s="18"/>
      <c r="S1005" s="18"/>
      <c r="T1005" s="18"/>
      <c r="U1005" s="18"/>
      <c r="V1005" s="18"/>
      <c r="W1005" s="18"/>
      <c r="X1005" s="18"/>
      <c r="Y1005" s="18"/>
      <c r="Z1005" s="18"/>
      <c r="AA1005" s="18"/>
      <c r="AB1005" s="18"/>
      <c r="AC1005" s="18"/>
      <c r="AD1005" s="18"/>
    </row>
    <row r="1006" spans="1:30" ht="12.75">
      <c r="A1006" s="18"/>
      <c r="B1006" s="18"/>
      <c r="C1006" s="18"/>
      <c r="D1006" s="18"/>
      <c r="E1006" s="18"/>
      <c r="F1006" s="18"/>
      <c r="G1006" s="18"/>
      <c r="H1006" s="18"/>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row>
    <row r="1007" spans="1:30" ht="12.75">
      <c r="A1007" s="18"/>
      <c r="B1007" s="18"/>
      <c r="C1007" s="18"/>
      <c r="D1007" s="18"/>
      <c r="E1007" s="18"/>
      <c r="F1007" s="18"/>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c r="AC1007" s="18"/>
      <c r="AD1007" s="18"/>
    </row>
    <row r="1008" spans="1:30" ht="12.75">
      <c r="A1008" s="18"/>
      <c r="B1008" s="18"/>
      <c r="C1008" s="18"/>
      <c r="D1008" s="18"/>
      <c r="E1008" s="18"/>
      <c r="F1008" s="18"/>
      <c r="G1008" s="18"/>
      <c r="H1008" s="18"/>
      <c r="I1008" s="18"/>
      <c r="J1008" s="18"/>
      <c r="K1008" s="18"/>
      <c r="L1008" s="18"/>
      <c r="M1008" s="18"/>
      <c r="N1008" s="18"/>
      <c r="O1008" s="18"/>
      <c r="P1008" s="18"/>
      <c r="Q1008" s="18"/>
      <c r="R1008" s="18"/>
      <c r="S1008" s="18"/>
      <c r="T1008" s="18"/>
      <c r="U1008" s="18"/>
      <c r="V1008" s="18"/>
      <c r="W1008" s="18"/>
      <c r="X1008" s="18"/>
      <c r="Y1008" s="18"/>
      <c r="Z1008" s="18"/>
      <c r="AA1008" s="18"/>
      <c r="AB1008" s="18"/>
      <c r="AC1008" s="18"/>
      <c r="AD1008" s="18"/>
    </row>
    <row r="1009" spans="1:30" ht="12.75">
      <c r="A1009" s="18"/>
      <c r="B1009" s="18"/>
      <c r="C1009" s="18"/>
      <c r="D1009" s="18"/>
      <c r="E1009" s="18"/>
      <c r="F1009" s="18"/>
      <c r="G1009" s="18"/>
      <c r="H1009" s="18"/>
      <c r="I1009" s="18"/>
      <c r="J1009" s="18"/>
      <c r="K1009" s="18"/>
      <c r="L1009" s="18"/>
      <c r="M1009" s="18"/>
      <c r="N1009" s="18"/>
      <c r="O1009" s="18"/>
      <c r="P1009" s="18"/>
      <c r="Q1009" s="18"/>
      <c r="R1009" s="18"/>
      <c r="S1009" s="18"/>
      <c r="T1009" s="18"/>
      <c r="U1009" s="18"/>
      <c r="V1009" s="18"/>
      <c r="W1009" s="18"/>
      <c r="X1009" s="18"/>
      <c r="Y1009" s="18"/>
      <c r="Z1009" s="18"/>
      <c r="AA1009" s="18"/>
      <c r="AB1009" s="18"/>
      <c r="AC1009" s="18"/>
      <c r="AD1009" s="18"/>
    </row>
    <row r="1010" spans="1:30" ht="12.75">
      <c r="A1010" s="18"/>
      <c r="B1010" s="18"/>
      <c r="C1010" s="18"/>
      <c r="D1010" s="18"/>
      <c r="E1010" s="18"/>
      <c r="F1010" s="18"/>
      <c r="G1010" s="18"/>
      <c r="H1010" s="18"/>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row>
    <row r="1011" spans="1:30" ht="12.75">
      <c r="A1011" s="18"/>
      <c r="B1011" s="18"/>
      <c r="C1011" s="18"/>
      <c r="D1011" s="18"/>
      <c r="E1011" s="18"/>
      <c r="F1011" s="18"/>
      <c r="G1011" s="18"/>
      <c r="H1011" s="18"/>
      <c r="I1011" s="18"/>
      <c r="J1011" s="18"/>
      <c r="K1011" s="18"/>
      <c r="L1011" s="18"/>
      <c r="M1011" s="18"/>
      <c r="N1011" s="18"/>
      <c r="O1011" s="18"/>
      <c r="P1011" s="18"/>
      <c r="Q1011" s="18"/>
      <c r="R1011" s="18"/>
      <c r="S1011" s="18"/>
      <c r="T1011" s="18"/>
      <c r="U1011" s="18"/>
      <c r="V1011" s="18"/>
      <c r="W1011" s="18"/>
      <c r="X1011" s="18"/>
      <c r="Y1011" s="18"/>
      <c r="Z1011" s="18"/>
      <c r="AA1011" s="18"/>
      <c r="AB1011" s="18"/>
      <c r="AC1011" s="18"/>
      <c r="AD1011" s="18"/>
    </row>
    <row r="1012" spans="1:30" ht="12.75">
      <c r="A1012" s="18"/>
      <c r="B1012" s="18"/>
      <c r="C1012" s="18"/>
      <c r="D1012" s="18"/>
      <c r="E1012" s="18"/>
      <c r="F1012" s="18"/>
      <c r="G1012" s="18"/>
      <c r="H1012" s="18"/>
      <c r="I1012" s="18"/>
      <c r="J1012" s="18"/>
      <c r="K1012" s="18"/>
      <c r="L1012" s="18"/>
      <c r="M1012" s="18"/>
      <c r="N1012" s="18"/>
      <c r="O1012" s="18"/>
      <c r="P1012" s="18"/>
      <c r="Q1012" s="18"/>
      <c r="R1012" s="18"/>
      <c r="S1012" s="18"/>
      <c r="T1012" s="18"/>
      <c r="U1012" s="18"/>
      <c r="V1012" s="18"/>
      <c r="W1012" s="18"/>
      <c r="X1012" s="18"/>
      <c r="Y1012" s="18"/>
      <c r="Z1012" s="18"/>
      <c r="AA1012" s="18"/>
      <c r="AB1012" s="18"/>
      <c r="AC1012" s="18"/>
      <c r="AD1012" s="18"/>
    </row>
    <row r="1013" spans="1:30" ht="12.75">
      <c r="A1013" s="18"/>
      <c r="B1013" s="18"/>
      <c r="C1013" s="18"/>
      <c r="D1013" s="18"/>
      <c r="E1013" s="18"/>
      <c r="F1013" s="18"/>
      <c r="G1013" s="18"/>
      <c r="H1013" s="18"/>
      <c r="I1013" s="18"/>
      <c r="J1013" s="18"/>
      <c r="K1013" s="18"/>
      <c r="L1013" s="18"/>
      <c r="M1013" s="18"/>
      <c r="N1013" s="18"/>
      <c r="O1013" s="18"/>
      <c r="P1013" s="18"/>
      <c r="Q1013" s="18"/>
      <c r="R1013" s="18"/>
      <c r="S1013" s="18"/>
      <c r="T1013" s="18"/>
      <c r="U1013" s="18"/>
      <c r="V1013" s="18"/>
      <c r="W1013" s="18"/>
      <c r="X1013" s="18"/>
      <c r="Y1013" s="18"/>
      <c r="Z1013" s="18"/>
      <c r="AA1013" s="18"/>
      <c r="AB1013" s="18"/>
      <c r="AC1013" s="18"/>
      <c r="AD1013" s="18"/>
    </row>
    <row r="1014" spans="1:30" ht="12.75">
      <c r="A1014" s="18"/>
      <c r="B1014" s="18"/>
      <c r="C1014" s="18"/>
      <c r="D1014" s="18"/>
      <c r="E1014" s="18"/>
      <c r="F1014" s="18"/>
      <c r="G1014" s="18"/>
      <c r="H1014" s="18"/>
      <c r="I1014" s="18"/>
      <c r="J1014" s="18"/>
      <c r="K1014" s="18"/>
      <c r="L1014" s="18"/>
      <c r="M1014" s="18"/>
      <c r="N1014" s="18"/>
      <c r="O1014" s="18"/>
      <c r="P1014" s="18"/>
      <c r="Q1014" s="18"/>
      <c r="R1014" s="18"/>
      <c r="S1014" s="18"/>
      <c r="T1014" s="18"/>
      <c r="U1014" s="18"/>
      <c r="V1014" s="18"/>
      <c r="W1014" s="18"/>
      <c r="X1014" s="18"/>
      <c r="Y1014" s="18"/>
      <c r="Z1014" s="18"/>
      <c r="AA1014" s="18"/>
      <c r="AB1014" s="18"/>
      <c r="AC1014" s="18"/>
      <c r="AD1014" s="18"/>
    </row>
    <row r="1015" spans="1:30" ht="12.75">
      <c r="A1015" s="18"/>
      <c r="B1015" s="18"/>
      <c r="C1015" s="18"/>
      <c r="D1015" s="18"/>
      <c r="E1015" s="18"/>
      <c r="F1015" s="18"/>
      <c r="G1015" s="18"/>
      <c r="H1015" s="18"/>
      <c r="I1015" s="18"/>
      <c r="J1015" s="18"/>
      <c r="K1015" s="18"/>
      <c r="L1015" s="18"/>
      <c r="M1015" s="18"/>
      <c r="N1015" s="18"/>
      <c r="O1015" s="18"/>
      <c r="P1015" s="18"/>
      <c r="Q1015" s="18"/>
      <c r="R1015" s="18"/>
      <c r="S1015" s="18"/>
      <c r="T1015" s="18"/>
      <c r="U1015" s="18"/>
      <c r="V1015" s="18"/>
      <c r="W1015" s="18"/>
      <c r="X1015" s="18"/>
      <c r="Y1015" s="18"/>
      <c r="Z1015" s="18"/>
      <c r="AA1015" s="18"/>
      <c r="AB1015" s="18"/>
      <c r="AC1015" s="18"/>
      <c r="AD1015" s="18"/>
    </row>
    <row r="1016" spans="1:30" ht="12.75">
      <c r="A1016" s="18"/>
      <c r="B1016" s="18"/>
      <c r="C1016" s="18"/>
      <c r="D1016" s="18"/>
      <c r="E1016" s="18"/>
      <c r="F1016" s="18"/>
      <c r="G1016" s="18"/>
      <c r="H1016" s="18"/>
      <c r="I1016" s="18"/>
      <c r="J1016" s="18"/>
      <c r="K1016" s="18"/>
      <c r="L1016" s="18"/>
      <c r="M1016" s="18"/>
      <c r="N1016" s="18"/>
      <c r="O1016" s="18"/>
      <c r="P1016" s="18"/>
      <c r="Q1016" s="18"/>
      <c r="R1016" s="18"/>
      <c r="S1016" s="18"/>
      <c r="T1016" s="18"/>
      <c r="U1016" s="18"/>
      <c r="V1016" s="18"/>
      <c r="W1016" s="18"/>
      <c r="X1016" s="18"/>
      <c r="Y1016" s="18"/>
      <c r="Z1016" s="18"/>
      <c r="AA1016" s="18"/>
      <c r="AB1016" s="18"/>
      <c r="AC1016" s="18"/>
      <c r="AD1016" s="18"/>
    </row>
    <row r="1017" spans="1:30" ht="12.75">
      <c r="A1017" s="18"/>
      <c r="B1017" s="18"/>
      <c r="C1017" s="18"/>
      <c r="D1017" s="18"/>
      <c r="E1017" s="18"/>
      <c r="F1017" s="18"/>
      <c r="G1017" s="18"/>
      <c r="H1017" s="18"/>
      <c r="I1017" s="18"/>
      <c r="J1017" s="18"/>
      <c r="K1017" s="18"/>
      <c r="L1017" s="18"/>
      <c r="M1017" s="18"/>
      <c r="N1017" s="18"/>
      <c r="O1017" s="18"/>
      <c r="P1017" s="18"/>
      <c r="Q1017" s="18"/>
      <c r="R1017" s="18"/>
      <c r="S1017" s="18"/>
      <c r="T1017" s="18"/>
      <c r="U1017" s="18"/>
      <c r="V1017" s="18"/>
      <c r="W1017" s="18"/>
      <c r="X1017" s="18"/>
      <c r="Y1017" s="18"/>
      <c r="Z1017" s="18"/>
      <c r="AA1017" s="18"/>
      <c r="AB1017" s="18"/>
      <c r="AC1017" s="18"/>
      <c r="AD1017" s="18"/>
    </row>
    <row r="1018" spans="1:30" ht="12.75">
      <c r="A1018" s="18"/>
      <c r="B1018" s="18"/>
      <c r="C1018" s="18"/>
      <c r="D1018" s="18"/>
      <c r="E1018" s="18"/>
      <c r="F1018" s="18"/>
      <c r="G1018" s="18"/>
      <c r="H1018" s="18"/>
      <c r="I1018" s="18"/>
      <c r="J1018" s="18"/>
      <c r="K1018" s="18"/>
      <c r="L1018" s="18"/>
      <c r="M1018" s="18"/>
      <c r="N1018" s="18"/>
      <c r="O1018" s="18"/>
      <c r="P1018" s="18"/>
      <c r="Q1018" s="18"/>
      <c r="R1018" s="18"/>
      <c r="S1018" s="18"/>
      <c r="T1018" s="18"/>
      <c r="U1018" s="18"/>
      <c r="V1018" s="18"/>
      <c r="W1018" s="18"/>
      <c r="X1018" s="18"/>
      <c r="Y1018" s="18"/>
      <c r="Z1018" s="18"/>
      <c r="AA1018" s="18"/>
      <c r="AB1018" s="18"/>
      <c r="AC1018" s="18"/>
      <c r="AD1018" s="18"/>
    </row>
    <row r="1019" spans="1:30" ht="12.75">
      <c r="A1019" s="18"/>
      <c r="B1019" s="18"/>
      <c r="C1019" s="18"/>
      <c r="D1019" s="18"/>
      <c r="E1019" s="18"/>
      <c r="F1019" s="18"/>
      <c r="G1019" s="18"/>
      <c r="H1019" s="18"/>
      <c r="I1019" s="18"/>
      <c r="J1019" s="18"/>
      <c r="K1019" s="18"/>
      <c r="L1019" s="18"/>
      <c r="M1019" s="18"/>
      <c r="N1019" s="18"/>
      <c r="O1019" s="18"/>
      <c r="P1019" s="18"/>
      <c r="Q1019" s="18"/>
      <c r="R1019" s="18"/>
      <c r="S1019" s="18"/>
      <c r="T1019" s="18"/>
      <c r="U1019" s="18"/>
      <c r="V1019" s="18"/>
      <c r="W1019" s="18"/>
      <c r="X1019" s="18"/>
      <c r="Y1019" s="18"/>
      <c r="Z1019" s="18"/>
      <c r="AA1019" s="18"/>
      <c r="AB1019" s="18"/>
      <c r="AC1019" s="18"/>
      <c r="AD1019" s="18"/>
    </row>
    <row r="1020" spans="1:30" ht="12.75">
      <c r="A1020" s="18"/>
      <c r="B1020" s="18"/>
      <c r="C1020" s="18"/>
      <c r="D1020" s="18"/>
      <c r="E1020" s="18"/>
      <c r="F1020" s="18"/>
      <c r="G1020" s="18"/>
      <c r="H1020" s="18"/>
      <c r="I1020" s="18"/>
      <c r="J1020" s="18"/>
      <c r="K1020" s="18"/>
      <c r="L1020" s="18"/>
      <c r="M1020" s="18"/>
      <c r="N1020" s="18"/>
      <c r="O1020" s="18"/>
      <c r="P1020" s="18"/>
      <c r="Q1020" s="18"/>
      <c r="R1020" s="18"/>
      <c r="S1020" s="18"/>
      <c r="T1020" s="18"/>
      <c r="U1020" s="18"/>
      <c r="V1020" s="18"/>
      <c r="W1020" s="18"/>
      <c r="X1020" s="18"/>
      <c r="Y1020" s="18"/>
      <c r="Z1020" s="18"/>
      <c r="AA1020" s="18"/>
      <c r="AB1020" s="18"/>
      <c r="AC1020" s="18"/>
      <c r="AD1020" s="18"/>
    </row>
    <row r="1021" spans="1:30" ht="12.75">
      <c r="A1021" s="18"/>
      <c r="B1021" s="18"/>
      <c r="C1021" s="18"/>
      <c r="D1021" s="18"/>
      <c r="E1021" s="18"/>
      <c r="F1021" s="18"/>
      <c r="G1021" s="18"/>
      <c r="H1021" s="18"/>
      <c r="I1021" s="18"/>
      <c r="J1021" s="18"/>
      <c r="K1021" s="18"/>
      <c r="L1021" s="18"/>
      <c r="M1021" s="18"/>
      <c r="N1021" s="18"/>
      <c r="O1021" s="18"/>
      <c r="P1021" s="18"/>
      <c r="Q1021" s="18"/>
      <c r="R1021" s="18"/>
      <c r="S1021" s="18"/>
      <c r="T1021" s="18"/>
      <c r="U1021" s="18"/>
      <c r="V1021" s="18"/>
      <c r="W1021" s="18"/>
      <c r="X1021" s="18"/>
      <c r="Y1021" s="18"/>
      <c r="Z1021" s="18"/>
      <c r="AA1021" s="18"/>
      <c r="AB1021" s="18"/>
      <c r="AC1021" s="18"/>
      <c r="AD1021" s="18"/>
    </row>
    <row r="1022" spans="1:30" ht="12.75">
      <c r="A1022" s="18"/>
      <c r="B1022" s="18"/>
      <c r="C1022" s="18"/>
      <c r="D1022" s="18"/>
      <c r="E1022" s="18"/>
      <c r="F1022" s="18"/>
      <c r="G1022" s="18"/>
      <c r="H1022" s="18"/>
      <c r="I1022" s="18"/>
      <c r="J1022" s="18"/>
      <c r="K1022" s="18"/>
      <c r="L1022" s="18"/>
      <c r="M1022" s="18"/>
      <c r="N1022" s="18"/>
      <c r="O1022" s="18"/>
      <c r="P1022" s="18"/>
      <c r="Q1022" s="18"/>
      <c r="R1022" s="18"/>
      <c r="S1022" s="18"/>
      <c r="T1022" s="18"/>
      <c r="U1022" s="18"/>
      <c r="V1022" s="18"/>
      <c r="W1022" s="18"/>
      <c r="X1022" s="18"/>
      <c r="Y1022" s="18"/>
      <c r="Z1022" s="18"/>
      <c r="AA1022" s="18"/>
      <c r="AB1022" s="18"/>
      <c r="AC1022" s="18"/>
      <c r="AD1022" s="18"/>
    </row>
    <row r="1023" spans="1:30" ht="12.75">
      <c r="A1023" s="18"/>
      <c r="B1023" s="18"/>
      <c r="C1023" s="18"/>
      <c r="D1023" s="18"/>
      <c r="E1023" s="18"/>
      <c r="F1023" s="18"/>
      <c r="G1023" s="18"/>
      <c r="H1023" s="18"/>
      <c r="I1023" s="18"/>
      <c r="J1023" s="18"/>
      <c r="K1023" s="18"/>
      <c r="L1023" s="18"/>
      <c r="M1023" s="18"/>
      <c r="N1023" s="18"/>
      <c r="O1023" s="18"/>
      <c r="P1023" s="18"/>
      <c r="Q1023" s="18"/>
      <c r="R1023" s="18"/>
      <c r="S1023" s="18"/>
      <c r="T1023" s="18"/>
      <c r="U1023" s="18"/>
      <c r="V1023" s="18"/>
      <c r="W1023" s="18"/>
      <c r="X1023" s="18"/>
      <c r="Y1023" s="18"/>
      <c r="Z1023" s="18"/>
      <c r="AA1023" s="18"/>
      <c r="AB1023" s="18"/>
      <c r="AC1023" s="18"/>
      <c r="AD1023" s="18"/>
    </row>
    <row r="1024" spans="1:30" ht="12.75">
      <c r="A1024" s="18"/>
      <c r="B1024" s="18"/>
      <c r="C1024" s="18"/>
      <c r="D1024" s="18"/>
      <c r="E1024" s="18"/>
      <c r="F1024" s="18"/>
      <c r="G1024" s="18"/>
      <c r="H1024" s="18"/>
      <c r="I1024" s="18"/>
      <c r="J1024" s="18"/>
      <c r="K1024" s="18"/>
      <c r="L1024" s="18"/>
      <c r="M1024" s="18"/>
      <c r="N1024" s="18"/>
      <c r="O1024" s="18"/>
      <c r="P1024" s="18"/>
      <c r="Q1024" s="18"/>
      <c r="R1024" s="18"/>
      <c r="S1024" s="18"/>
      <c r="T1024" s="18"/>
      <c r="U1024" s="18"/>
      <c r="V1024" s="18"/>
      <c r="W1024" s="18"/>
      <c r="X1024" s="18"/>
      <c r="Y1024" s="18"/>
      <c r="Z1024" s="18"/>
      <c r="AA1024" s="18"/>
      <c r="AB1024" s="18"/>
      <c r="AC1024" s="18"/>
      <c r="AD1024" s="18"/>
    </row>
    <row r="1025" spans="1:30" ht="12.75">
      <c r="A1025" s="18"/>
      <c r="B1025" s="18"/>
      <c r="C1025" s="18"/>
      <c r="D1025" s="18"/>
      <c r="E1025" s="18"/>
      <c r="F1025" s="18"/>
      <c r="G1025" s="18"/>
      <c r="H1025" s="18"/>
      <c r="I1025" s="18"/>
      <c r="J1025" s="18"/>
      <c r="K1025" s="18"/>
      <c r="L1025" s="18"/>
      <c r="M1025" s="18"/>
      <c r="N1025" s="18"/>
      <c r="O1025" s="18"/>
      <c r="P1025" s="18"/>
      <c r="Q1025" s="18"/>
      <c r="R1025" s="18"/>
      <c r="S1025" s="18"/>
      <c r="T1025" s="18"/>
      <c r="U1025" s="18"/>
      <c r="V1025" s="18"/>
      <c r="W1025" s="18"/>
      <c r="X1025" s="18"/>
      <c r="Y1025" s="18"/>
      <c r="Z1025" s="18"/>
      <c r="AA1025" s="18"/>
      <c r="AB1025" s="18"/>
      <c r="AC1025" s="18"/>
      <c r="AD1025" s="18"/>
    </row>
    <row r="1026" spans="1:30" ht="12.75">
      <c r="A1026" s="18"/>
      <c r="B1026" s="18"/>
      <c r="C1026" s="18"/>
      <c r="D1026" s="18"/>
      <c r="E1026" s="18"/>
      <c r="F1026" s="18"/>
      <c r="G1026" s="18"/>
      <c r="H1026" s="18"/>
      <c r="I1026" s="18"/>
      <c r="J1026" s="18"/>
      <c r="K1026" s="18"/>
      <c r="L1026" s="18"/>
      <c r="M1026" s="18"/>
      <c r="N1026" s="18"/>
      <c r="O1026" s="18"/>
      <c r="P1026" s="18"/>
      <c r="Q1026" s="18"/>
      <c r="R1026" s="18"/>
      <c r="S1026" s="18"/>
      <c r="T1026" s="18"/>
      <c r="U1026" s="18"/>
      <c r="V1026" s="18"/>
      <c r="W1026" s="18"/>
      <c r="X1026" s="18"/>
      <c r="Y1026" s="18"/>
      <c r="Z1026" s="18"/>
      <c r="AA1026" s="18"/>
      <c r="AB1026" s="18"/>
      <c r="AC1026" s="18"/>
      <c r="AD1026" s="18"/>
    </row>
  </sheetData>
  <customSheetViews>
    <customSheetView guid="{5549978B-6762-4B48-803B-C8D8E470D19D}" filter="1" showAutoFilter="1">
      <pageMargins left="0.7" right="0.7" top="0.75" bottom="0.75" header="0.3" footer="0.3"/>
      <autoFilter ref="A2:AD65"/>
    </customSheetView>
    <customSheetView guid="{6987177C-E7C3-4245-A017-71E03108C57F}" filter="1" showAutoFilter="1">
      <pageMargins left="0.7" right="0.7" top="0.75" bottom="0.75" header="0.3" footer="0.3"/>
      <autoFilter ref="A3:AD88"/>
    </customSheetView>
  </customSheetView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1"/>
  <sheetViews>
    <sheetView workbookViewId="0"/>
  </sheetViews>
  <sheetFormatPr defaultColWidth="12.5703125" defaultRowHeight="15.75" customHeight="1"/>
  <cols>
    <col min="1" max="1" width="21.42578125" customWidth="1"/>
    <col min="2" max="2" width="23" customWidth="1"/>
    <col min="3" max="3" width="14" customWidth="1"/>
    <col min="6" max="6" width="18.7109375" customWidth="1"/>
    <col min="7" max="7" width="46.140625" customWidth="1"/>
    <col min="8" max="8" width="24.28515625" customWidth="1"/>
  </cols>
  <sheetData>
    <row r="1" spans="1:27" ht="41.25" customHeight="1">
      <c r="A1" s="1072" t="s">
        <v>491</v>
      </c>
      <c r="B1" s="1032"/>
      <c r="C1" s="1032"/>
      <c r="D1" s="1032"/>
      <c r="E1" s="1032"/>
      <c r="F1" s="1032"/>
      <c r="G1" s="1032"/>
      <c r="H1" s="1032"/>
    </row>
    <row r="2" spans="1:27" ht="41.25" customHeight="1">
      <c r="A2" s="2" t="s">
        <v>1</v>
      </c>
      <c r="B2" s="2" t="s">
        <v>157</v>
      </c>
      <c r="C2" s="2" t="s">
        <v>3</v>
      </c>
      <c r="D2" s="2" t="s">
        <v>4</v>
      </c>
      <c r="E2" s="2" t="s">
        <v>161</v>
      </c>
      <c r="F2" s="2" t="s">
        <v>162</v>
      </c>
      <c r="G2" s="249" t="s">
        <v>492</v>
      </c>
      <c r="H2" s="250" t="s">
        <v>164</v>
      </c>
    </row>
    <row r="3" spans="1:27" ht="68.25" customHeight="1">
      <c r="A3" s="101" t="s">
        <v>493</v>
      </c>
      <c r="B3" s="80" t="s">
        <v>494</v>
      </c>
      <c r="C3" s="251" t="s">
        <v>11</v>
      </c>
      <c r="D3" s="9" t="s">
        <v>495</v>
      </c>
      <c r="E3" s="9" t="s">
        <v>495</v>
      </c>
      <c r="F3" s="9" t="s">
        <v>496</v>
      </c>
      <c r="G3" s="252" t="s">
        <v>497</v>
      </c>
      <c r="H3" s="11" t="s">
        <v>498</v>
      </c>
      <c r="I3" s="15" t="s">
        <v>499</v>
      </c>
      <c r="J3" s="71"/>
    </row>
    <row r="4" spans="1:27" ht="68.25" customHeight="1">
      <c r="A4" s="7" t="s">
        <v>30</v>
      </c>
      <c r="B4" s="80" t="s">
        <v>500</v>
      </c>
      <c r="C4" s="251" t="s">
        <v>11</v>
      </c>
      <c r="D4" s="9" t="s">
        <v>501</v>
      </c>
      <c r="E4" s="9" t="s">
        <v>502</v>
      </c>
      <c r="F4" s="9" t="s">
        <v>496</v>
      </c>
      <c r="G4" s="252" t="s">
        <v>197</v>
      </c>
      <c r="H4" s="253" t="s">
        <v>503</v>
      </c>
      <c r="I4" s="15" t="s">
        <v>504</v>
      </c>
      <c r="J4" s="254"/>
      <c r="K4" s="255"/>
      <c r="L4" s="255"/>
      <c r="M4" s="255"/>
      <c r="N4" s="255"/>
      <c r="O4" s="255"/>
      <c r="P4" s="255"/>
      <c r="Q4" s="255"/>
      <c r="R4" s="255"/>
      <c r="S4" s="255"/>
      <c r="T4" s="255"/>
      <c r="U4" s="255"/>
      <c r="V4" s="255"/>
      <c r="W4" s="255"/>
      <c r="X4" s="255"/>
      <c r="Y4" s="255"/>
      <c r="Z4" s="255"/>
      <c r="AA4" s="255"/>
    </row>
    <row r="5" spans="1:27" ht="68.25" customHeight="1">
      <c r="A5" s="101" t="s">
        <v>505</v>
      </c>
      <c r="B5" s="80" t="s">
        <v>506</v>
      </c>
      <c r="C5" s="251" t="s">
        <v>11</v>
      </c>
      <c r="D5" s="9" t="s">
        <v>495</v>
      </c>
      <c r="E5" s="9" t="s">
        <v>507</v>
      </c>
      <c r="F5" s="9" t="s">
        <v>496</v>
      </c>
      <c r="G5" s="252" t="s">
        <v>508</v>
      </c>
      <c r="H5" s="256" t="s">
        <v>509</v>
      </c>
      <c r="I5" s="15" t="s">
        <v>510</v>
      </c>
      <c r="J5" s="71"/>
      <c r="K5" s="10" t="s">
        <v>511</v>
      </c>
    </row>
    <row r="6" spans="1:27" ht="68.25" customHeight="1">
      <c r="A6" s="101" t="s">
        <v>512</v>
      </c>
      <c r="B6" s="80" t="s">
        <v>513</v>
      </c>
      <c r="C6" s="251" t="s">
        <v>11</v>
      </c>
      <c r="D6" s="9" t="s">
        <v>495</v>
      </c>
      <c r="E6" s="9" t="s">
        <v>495</v>
      </c>
      <c r="F6" s="9" t="s">
        <v>496</v>
      </c>
      <c r="G6" s="252" t="s">
        <v>514</v>
      </c>
      <c r="H6" s="256" t="s">
        <v>515</v>
      </c>
      <c r="I6" s="15" t="s">
        <v>516</v>
      </c>
      <c r="J6" s="71"/>
    </row>
    <row r="7" spans="1:27" ht="68.25" customHeight="1">
      <c r="A7" s="101" t="s">
        <v>517</v>
      </c>
      <c r="B7" s="80" t="s">
        <v>518</v>
      </c>
      <c r="C7" s="251" t="s">
        <v>11</v>
      </c>
      <c r="D7" s="9" t="s">
        <v>502</v>
      </c>
      <c r="E7" s="9" t="s">
        <v>502</v>
      </c>
      <c r="F7" s="9" t="s">
        <v>496</v>
      </c>
      <c r="G7" s="257" t="s">
        <v>519</v>
      </c>
      <c r="H7" s="256" t="s">
        <v>520</v>
      </c>
      <c r="I7" s="15" t="s">
        <v>521</v>
      </c>
      <c r="J7" s="71"/>
      <c r="K7" s="10" t="s">
        <v>522</v>
      </c>
    </row>
    <row r="8" spans="1:27" ht="68.25" customHeight="1">
      <c r="A8" s="101" t="s">
        <v>523</v>
      </c>
      <c r="B8" s="80" t="s">
        <v>524</v>
      </c>
      <c r="C8" s="251" t="s">
        <v>11</v>
      </c>
      <c r="D8" s="9" t="s">
        <v>502</v>
      </c>
      <c r="E8" s="9" t="s">
        <v>502</v>
      </c>
      <c r="F8" s="9" t="s">
        <v>496</v>
      </c>
      <c r="G8" s="257" t="s">
        <v>525</v>
      </c>
      <c r="H8" s="256" t="s">
        <v>526</v>
      </c>
      <c r="I8" s="15" t="s">
        <v>527</v>
      </c>
      <c r="J8" s="71"/>
    </row>
    <row r="9" spans="1:27" ht="47.25" customHeight="1">
      <c r="A9" s="29" t="s">
        <v>528</v>
      </c>
      <c r="B9" s="29" t="s">
        <v>529</v>
      </c>
      <c r="C9" s="10" t="s">
        <v>11</v>
      </c>
      <c r="D9" s="10" t="s">
        <v>530</v>
      </c>
      <c r="E9" s="10" t="s">
        <v>530</v>
      </c>
      <c r="F9" s="10" t="s">
        <v>496</v>
      </c>
      <c r="G9" s="82" t="s">
        <v>531</v>
      </c>
      <c r="H9" s="258"/>
      <c r="I9" s="15" t="s">
        <v>532</v>
      </c>
      <c r="J9" s="71"/>
    </row>
    <row r="10" spans="1:27" ht="51.75" customHeight="1">
      <c r="A10" s="29" t="s">
        <v>533</v>
      </c>
      <c r="B10" s="29" t="s">
        <v>534</v>
      </c>
      <c r="C10" s="10" t="s">
        <v>11</v>
      </c>
      <c r="D10" s="10" t="s">
        <v>535</v>
      </c>
      <c r="E10" s="10" t="s">
        <v>535</v>
      </c>
      <c r="F10" s="10" t="s">
        <v>496</v>
      </c>
      <c r="G10" s="82" t="s">
        <v>536</v>
      </c>
      <c r="H10" s="258"/>
      <c r="I10" s="15" t="s">
        <v>537</v>
      </c>
      <c r="J10" s="71"/>
    </row>
    <row r="11" spans="1:27" ht="28.5" customHeight="1">
      <c r="A11" s="10" t="s">
        <v>538</v>
      </c>
      <c r="B11" s="29" t="s">
        <v>539</v>
      </c>
      <c r="C11" s="10" t="s">
        <v>11</v>
      </c>
      <c r="D11" s="10" t="s">
        <v>540</v>
      </c>
      <c r="E11" s="10" t="s">
        <v>540</v>
      </c>
      <c r="F11" s="10" t="s">
        <v>496</v>
      </c>
      <c r="G11" s="82" t="s">
        <v>541</v>
      </c>
      <c r="H11" s="258"/>
      <c r="I11" s="259"/>
      <c r="J11" s="259"/>
    </row>
    <row r="12" spans="1:27" ht="12.75">
      <c r="G12" s="258"/>
      <c r="H12" s="258"/>
    </row>
    <row r="13" spans="1:27" ht="12.75">
      <c r="G13" s="258"/>
      <c r="H13" s="258"/>
    </row>
    <row r="14" spans="1:27" ht="12.75">
      <c r="G14" s="258"/>
      <c r="H14" s="258"/>
    </row>
    <row r="15" spans="1:27" ht="12.75">
      <c r="G15" s="258"/>
      <c r="H15" s="258"/>
    </row>
    <row r="16" spans="1:27" ht="12.75">
      <c r="G16" s="258"/>
      <c r="H16" s="258"/>
    </row>
    <row r="17" spans="7:8" ht="12.75">
      <c r="G17" s="258"/>
      <c r="H17" s="258"/>
    </row>
    <row r="18" spans="7:8" ht="12.75">
      <c r="G18" s="258"/>
      <c r="H18" s="258"/>
    </row>
    <row r="19" spans="7:8" ht="12.75">
      <c r="G19" s="258"/>
      <c r="H19" s="258"/>
    </row>
    <row r="20" spans="7:8" ht="12.75">
      <c r="G20" s="258"/>
      <c r="H20" s="258"/>
    </row>
    <row r="21" spans="7:8" ht="12.75">
      <c r="G21" s="258"/>
      <c r="H21" s="258"/>
    </row>
    <row r="22" spans="7:8" ht="12.75">
      <c r="G22" s="258"/>
      <c r="H22" s="258"/>
    </row>
    <row r="23" spans="7:8" ht="12.75">
      <c r="G23" s="258"/>
      <c r="H23" s="258"/>
    </row>
    <row r="24" spans="7:8" ht="12.75">
      <c r="G24" s="258"/>
      <c r="H24" s="258"/>
    </row>
    <row r="25" spans="7:8" ht="12.75">
      <c r="G25" s="258"/>
      <c r="H25" s="258"/>
    </row>
    <row r="26" spans="7:8" ht="12.75">
      <c r="G26" s="258"/>
      <c r="H26" s="258"/>
    </row>
    <row r="27" spans="7:8" ht="12.75">
      <c r="G27" s="258"/>
      <c r="H27" s="258"/>
    </row>
    <row r="28" spans="7:8" ht="12.75">
      <c r="G28" s="258"/>
      <c r="H28" s="258"/>
    </row>
    <row r="29" spans="7:8" ht="12.75">
      <c r="G29" s="258"/>
      <c r="H29" s="258"/>
    </row>
    <row r="30" spans="7:8" ht="12.75">
      <c r="G30" s="258"/>
      <c r="H30" s="258"/>
    </row>
    <row r="31" spans="7:8" ht="12.75">
      <c r="G31" s="258"/>
      <c r="H31" s="258"/>
    </row>
    <row r="32" spans="7:8" ht="12.75">
      <c r="G32" s="258"/>
      <c r="H32" s="258"/>
    </row>
    <row r="33" spans="7:8" ht="12.75">
      <c r="G33" s="258"/>
      <c r="H33" s="258"/>
    </row>
    <row r="34" spans="7:8" ht="12.75">
      <c r="G34" s="258"/>
      <c r="H34" s="258"/>
    </row>
    <row r="35" spans="7:8" ht="12.75">
      <c r="G35" s="258"/>
      <c r="H35" s="258"/>
    </row>
    <row r="36" spans="7:8" ht="12.75">
      <c r="G36" s="258"/>
      <c r="H36" s="258"/>
    </row>
    <row r="37" spans="7:8" ht="12.75">
      <c r="G37" s="258"/>
      <c r="H37" s="258"/>
    </row>
    <row r="38" spans="7:8" ht="12.75">
      <c r="G38" s="258"/>
      <c r="H38" s="258"/>
    </row>
    <row r="39" spans="7:8" ht="12.75">
      <c r="G39" s="258"/>
      <c r="H39" s="258"/>
    </row>
    <row r="40" spans="7:8" ht="12.75">
      <c r="G40" s="258"/>
      <c r="H40" s="258"/>
    </row>
    <row r="41" spans="7:8" ht="12.75">
      <c r="G41" s="258"/>
      <c r="H41" s="258"/>
    </row>
    <row r="42" spans="7:8" ht="12.75">
      <c r="G42" s="258"/>
      <c r="H42" s="258"/>
    </row>
    <row r="43" spans="7:8" ht="12.75">
      <c r="G43" s="258"/>
      <c r="H43" s="258"/>
    </row>
    <row r="44" spans="7:8" ht="12.75">
      <c r="G44" s="258"/>
      <c r="H44" s="258"/>
    </row>
    <row r="45" spans="7:8" ht="12.75">
      <c r="G45" s="258"/>
      <c r="H45" s="258"/>
    </row>
    <row r="46" spans="7:8" ht="12.75">
      <c r="G46" s="258"/>
      <c r="H46" s="258"/>
    </row>
    <row r="47" spans="7:8" ht="12.75">
      <c r="G47" s="258"/>
      <c r="H47" s="258"/>
    </row>
    <row r="48" spans="7:8" ht="12.75">
      <c r="G48" s="258"/>
      <c r="H48" s="258"/>
    </row>
    <row r="49" spans="7:8" ht="12.75">
      <c r="G49" s="258"/>
      <c r="H49" s="258"/>
    </row>
    <row r="50" spans="7:8" ht="12.75">
      <c r="G50" s="258"/>
      <c r="H50" s="258"/>
    </row>
    <row r="51" spans="7:8" ht="12.75">
      <c r="G51" s="258"/>
      <c r="H51" s="258"/>
    </row>
    <row r="52" spans="7:8" ht="12.75">
      <c r="G52" s="258"/>
      <c r="H52" s="258"/>
    </row>
    <row r="53" spans="7:8" ht="12.75">
      <c r="G53" s="258"/>
      <c r="H53" s="258"/>
    </row>
    <row r="54" spans="7:8" ht="12.75">
      <c r="G54" s="258"/>
      <c r="H54" s="258"/>
    </row>
    <row r="55" spans="7:8" ht="12.75">
      <c r="G55" s="258"/>
      <c r="H55" s="258"/>
    </row>
    <row r="56" spans="7:8" ht="12.75">
      <c r="G56" s="258"/>
      <c r="H56" s="258"/>
    </row>
    <row r="57" spans="7:8" ht="12.75">
      <c r="G57" s="258"/>
      <c r="H57" s="258"/>
    </row>
    <row r="58" spans="7:8" ht="12.75">
      <c r="G58" s="258"/>
      <c r="H58" s="258"/>
    </row>
    <row r="59" spans="7:8" ht="12.75">
      <c r="G59" s="258"/>
      <c r="H59" s="258"/>
    </row>
    <row r="60" spans="7:8" ht="12.75">
      <c r="G60" s="258"/>
      <c r="H60" s="258"/>
    </row>
    <row r="61" spans="7:8" ht="12.75">
      <c r="G61" s="258"/>
      <c r="H61" s="258"/>
    </row>
    <row r="62" spans="7:8" ht="12.75">
      <c r="G62" s="258"/>
      <c r="H62" s="258"/>
    </row>
    <row r="63" spans="7:8" ht="12.75">
      <c r="G63" s="258"/>
      <c r="H63" s="258"/>
    </row>
    <row r="64" spans="7:8" ht="12.75">
      <c r="G64" s="258"/>
      <c r="H64" s="258"/>
    </row>
    <row r="65" spans="7:8" ht="12.75">
      <c r="G65" s="258"/>
      <c r="H65" s="258"/>
    </row>
    <row r="66" spans="7:8" ht="12.75">
      <c r="G66" s="258"/>
      <c r="H66" s="258"/>
    </row>
    <row r="67" spans="7:8" ht="12.75">
      <c r="G67" s="258"/>
      <c r="H67" s="258"/>
    </row>
    <row r="68" spans="7:8" ht="12.75">
      <c r="G68" s="258"/>
      <c r="H68" s="258"/>
    </row>
    <row r="69" spans="7:8" ht="12.75">
      <c r="G69" s="258"/>
      <c r="H69" s="258"/>
    </row>
    <row r="70" spans="7:8" ht="12.75">
      <c r="G70" s="258"/>
      <c r="H70" s="258"/>
    </row>
    <row r="71" spans="7:8" ht="12.75">
      <c r="G71" s="258"/>
      <c r="H71" s="258"/>
    </row>
    <row r="72" spans="7:8" ht="12.75">
      <c r="G72" s="258"/>
      <c r="H72" s="258"/>
    </row>
    <row r="73" spans="7:8" ht="12.75">
      <c r="G73" s="258"/>
      <c r="H73" s="258"/>
    </row>
    <row r="74" spans="7:8" ht="12.75">
      <c r="G74" s="258"/>
      <c r="H74" s="258"/>
    </row>
    <row r="75" spans="7:8" ht="12.75">
      <c r="G75" s="258"/>
      <c r="H75" s="258"/>
    </row>
    <row r="76" spans="7:8" ht="12.75">
      <c r="G76" s="258"/>
      <c r="H76" s="258"/>
    </row>
    <row r="77" spans="7:8" ht="12.75">
      <c r="G77" s="258"/>
      <c r="H77" s="258"/>
    </row>
    <row r="78" spans="7:8" ht="12.75">
      <c r="G78" s="258"/>
      <c r="H78" s="258"/>
    </row>
    <row r="79" spans="7:8" ht="12.75">
      <c r="G79" s="258"/>
      <c r="H79" s="258"/>
    </row>
    <row r="80" spans="7:8" ht="12.75">
      <c r="G80" s="258"/>
      <c r="H80" s="258"/>
    </row>
    <row r="81" spans="7:8" ht="12.75">
      <c r="G81" s="258"/>
      <c r="H81" s="258"/>
    </row>
    <row r="82" spans="7:8" ht="12.75">
      <c r="G82" s="258"/>
      <c r="H82" s="258"/>
    </row>
    <row r="83" spans="7:8" ht="12.75">
      <c r="G83" s="258"/>
      <c r="H83" s="258"/>
    </row>
    <row r="84" spans="7:8" ht="12.75">
      <c r="G84" s="258"/>
      <c r="H84" s="258"/>
    </row>
    <row r="85" spans="7:8" ht="12.75">
      <c r="G85" s="258"/>
      <c r="H85" s="258"/>
    </row>
    <row r="86" spans="7:8" ht="12.75">
      <c r="G86" s="258"/>
      <c r="H86" s="258"/>
    </row>
    <row r="87" spans="7:8" ht="12.75">
      <c r="G87" s="258"/>
      <c r="H87" s="258"/>
    </row>
    <row r="88" spans="7:8" ht="12.75">
      <c r="G88" s="258"/>
      <c r="H88" s="258"/>
    </row>
    <row r="89" spans="7:8" ht="12.75">
      <c r="G89" s="258"/>
      <c r="H89" s="258"/>
    </row>
    <row r="90" spans="7:8" ht="12.75">
      <c r="G90" s="258"/>
      <c r="H90" s="258"/>
    </row>
    <row r="91" spans="7:8" ht="12.75">
      <c r="G91" s="258"/>
      <c r="H91" s="258"/>
    </row>
    <row r="92" spans="7:8" ht="12.75">
      <c r="G92" s="258"/>
      <c r="H92" s="258"/>
    </row>
    <row r="93" spans="7:8" ht="12.75">
      <c r="G93" s="258"/>
      <c r="H93" s="258"/>
    </row>
    <row r="94" spans="7:8" ht="12.75">
      <c r="G94" s="258"/>
      <c r="H94" s="258"/>
    </row>
    <row r="95" spans="7:8" ht="12.75">
      <c r="G95" s="258"/>
      <c r="H95" s="258"/>
    </row>
    <row r="96" spans="7:8" ht="12.75">
      <c r="G96" s="258"/>
      <c r="H96" s="258"/>
    </row>
    <row r="97" spans="7:8" ht="12.75">
      <c r="G97" s="258"/>
      <c r="H97" s="258"/>
    </row>
    <row r="98" spans="7:8" ht="12.75">
      <c r="G98" s="258"/>
      <c r="H98" s="258"/>
    </row>
    <row r="99" spans="7:8" ht="12.75">
      <c r="G99" s="258"/>
      <c r="H99" s="258"/>
    </row>
    <row r="100" spans="7:8" ht="12.75">
      <c r="G100" s="258"/>
      <c r="H100" s="258"/>
    </row>
    <row r="101" spans="7:8" ht="12.75">
      <c r="G101" s="258"/>
      <c r="H101" s="258"/>
    </row>
    <row r="102" spans="7:8" ht="12.75">
      <c r="G102" s="258"/>
      <c r="H102" s="258"/>
    </row>
    <row r="103" spans="7:8" ht="12.75">
      <c r="G103" s="258"/>
      <c r="H103" s="258"/>
    </row>
    <row r="104" spans="7:8" ht="12.75">
      <c r="G104" s="258"/>
      <c r="H104" s="258"/>
    </row>
    <row r="105" spans="7:8" ht="12.75">
      <c r="G105" s="258"/>
      <c r="H105" s="258"/>
    </row>
    <row r="106" spans="7:8" ht="12.75">
      <c r="G106" s="258"/>
      <c r="H106" s="258"/>
    </row>
    <row r="107" spans="7:8" ht="12.75">
      <c r="G107" s="258"/>
      <c r="H107" s="258"/>
    </row>
    <row r="108" spans="7:8" ht="12.75">
      <c r="G108" s="258"/>
      <c r="H108" s="258"/>
    </row>
    <row r="109" spans="7:8" ht="12.75">
      <c r="G109" s="258"/>
      <c r="H109" s="258"/>
    </row>
    <row r="110" spans="7:8" ht="12.75">
      <c r="G110" s="258"/>
      <c r="H110" s="258"/>
    </row>
    <row r="111" spans="7:8" ht="12.75">
      <c r="G111" s="258"/>
      <c r="H111" s="258"/>
    </row>
    <row r="112" spans="7:8" ht="12.75">
      <c r="G112" s="258"/>
      <c r="H112" s="258"/>
    </row>
    <row r="113" spans="7:8" ht="12.75">
      <c r="G113" s="258"/>
      <c r="H113" s="258"/>
    </row>
    <row r="114" spans="7:8" ht="12.75">
      <c r="G114" s="258"/>
      <c r="H114" s="258"/>
    </row>
    <row r="115" spans="7:8" ht="12.75">
      <c r="G115" s="258"/>
      <c r="H115" s="258"/>
    </row>
    <row r="116" spans="7:8" ht="12.75">
      <c r="G116" s="258"/>
      <c r="H116" s="258"/>
    </row>
    <row r="117" spans="7:8" ht="12.75">
      <c r="G117" s="258"/>
      <c r="H117" s="258"/>
    </row>
    <row r="118" spans="7:8" ht="12.75">
      <c r="G118" s="258"/>
      <c r="H118" s="258"/>
    </row>
    <row r="119" spans="7:8" ht="12.75">
      <c r="G119" s="258"/>
      <c r="H119" s="258"/>
    </row>
    <row r="120" spans="7:8" ht="12.75">
      <c r="G120" s="258"/>
      <c r="H120" s="258"/>
    </row>
    <row r="121" spans="7:8" ht="12.75">
      <c r="G121" s="258"/>
      <c r="H121" s="258"/>
    </row>
    <row r="122" spans="7:8" ht="12.75">
      <c r="G122" s="258"/>
      <c r="H122" s="258"/>
    </row>
    <row r="123" spans="7:8" ht="12.75">
      <c r="G123" s="258"/>
      <c r="H123" s="258"/>
    </row>
    <row r="124" spans="7:8" ht="12.75">
      <c r="G124" s="258"/>
      <c r="H124" s="258"/>
    </row>
    <row r="125" spans="7:8" ht="12.75">
      <c r="G125" s="258"/>
      <c r="H125" s="258"/>
    </row>
    <row r="126" spans="7:8" ht="12.75">
      <c r="G126" s="258"/>
      <c r="H126" s="258"/>
    </row>
    <row r="127" spans="7:8" ht="12.75">
      <c r="G127" s="258"/>
      <c r="H127" s="258"/>
    </row>
    <row r="128" spans="7:8" ht="12.75">
      <c r="G128" s="258"/>
      <c r="H128" s="258"/>
    </row>
    <row r="129" spans="7:8" ht="12.75">
      <c r="G129" s="258"/>
      <c r="H129" s="258"/>
    </row>
    <row r="130" spans="7:8" ht="12.75">
      <c r="G130" s="258"/>
      <c r="H130" s="258"/>
    </row>
    <row r="131" spans="7:8" ht="12.75">
      <c r="G131" s="258"/>
      <c r="H131" s="258"/>
    </row>
    <row r="132" spans="7:8" ht="12.75">
      <c r="G132" s="258"/>
      <c r="H132" s="258"/>
    </row>
    <row r="133" spans="7:8" ht="12.75">
      <c r="G133" s="258"/>
      <c r="H133" s="258"/>
    </row>
    <row r="134" spans="7:8" ht="12.75">
      <c r="G134" s="258"/>
      <c r="H134" s="258"/>
    </row>
    <row r="135" spans="7:8" ht="12.75">
      <c r="G135" s="258"/>
      <c r="H135" s="258"/>
    </row>
    <row r="136" spans="7:8" ht="12.75">
      <c r="G136" s="258"/>
      <c r="H136" s="258"/>
    </row>
    <row r="137" spans="7:8" ht="12.75">
      <c r="G137" s="258"/>
      <c r="H137" s="258"/>
    </row>
    <row r="138" spans="7:8" ht="12.75">
      <c r="G138" s="258"/>
      <c r="H138" s="258"/>
    </row>
    <row r="139" spans="7:8" ht="12.75">
      <c r="G139" s="258"/>
      <c r="H139" s="258"/>
    </row>
    <row r="140" spans="7:8" ht="12.75">
      <c r="G140" s="258"/>
      <c r="H140" s="258"/>
    </row>
    <row r="141" spans="7:8" ht="12.75">
      <c r="G141" s="258"/>
      <c r="H141" s="258"/>
    </row>
    <row r="142" spans="7:8" ht="12.75">
      <c r="G142" s="258"/>
      <c r="H142" s="258"/>
    </row>
    <row r="143" spans="7:8" ht="12.75">
      <c r="G143" s="258"/>
      <c r="H143" s="258"/>
    </row>
    <row r="144" spans="7:8" ht="12.75">
      <c r="G144" s="258"/>
      <c r="H144" s="258"/>
    </row>
    <row r="145" spans="7:8" ht="12.75">
      <c r="G145" s="258"/>
      <c r="H145" s="258"/>
    </row>
    <row r="146" spans="7:8" ht="12.75">
      <c r="G146" s="258"/>
      <c r="H146" s="258"/>
    </row>
    <row r="147" spans="7:8" ht="12.75">
      <c r="G147" s="258"/>
      <c r="H147" s="258"/>
    </row>
    <row r="148" spans="7:8" ht="12.75">
      <c r="G148" s="258"/>
      <c r="H148" s="258"/>
    </row>
    <row r="149" spans="7:8" ht="12.75">
      <c r="G149" s="258"/>
      <c r="H149" s="258"/>
    </row>
    <row r="150" spans="7:8" ht="12.75">
      <c r="G150" s="258"/>
      <c r="H150" s="258"/>
    </row>
    <row r="151" spans="7:8" ht="12.75">
      <c r="G151" s="258"/>
      <c r="H151" s="258"/>
    </row>
    <row r="152" spans="7:8" ht="12.75">
      <c r="G152" s="258"/>
      <c r="H152" s="258"/>
    </row>
    <row r="153" spans="7:8" ht="12.75">
      <c r="G153" s="258"/>
      <c r="H153" s="258"/>
    </row>
    <row r="154" spans="7:8" ht="12.75">
      <c r="G154" s="258"/>
      <c r="H154" s="258"/>
    </row>
    <row r="155" spans="7:8" ht="12.75">
      <c r="G155" s="258"/>
      <c r="H155" s="258"/>
    </row>
    <row r="156" spans="7:8" ht="12.75">
      <c r="G156" s="258"/>
      <c r="H156" s="258"/>
    </row>
    <row r="157" spans="7:8" ht="12.75">
      <c r="G157" s="258"/>
      <c r="H157" s="258"/>
    </row>
    <row r="158" spans="7:8" ht="12.75">
      <c r="G158" s="258"/>
      <c r="H158" s="258"/>
    </row>
    <row r="159" spans="7:8" ht="12.75">
      <c r="G159" s="258"/>
      <c r="H159" s="258"/>
    </row>
    <row r="160" spans="7:8" ht="12.75">
      <c r="G160" s="258"/>
      <c r="H160" s="258"/>
    </row>
    <row r="161" spans="7:8" ht="12.75">
      <c r="G161" s="258"/>
      <c r="H161" s="258"/>
    </row>
    <row r="162" spans="7:8" ht="12.75">
      <c r="G162" s="258"/>
      <c r="H162" s="258"/>
    </row>
    <row r="163" spans="7:8" ht="12.75">
      <c r="G163" s="258"/>
      <c r="H163" s="258"/>
    </row>
    <row r="164" spans="7:8" ht="12.75">
      <c r="G164" s="258"/>
      <c r="H164" s="258"/>
    </row>
    <row r="165" spans="7:8" ht="12.75">
      <c r="G165" s="258"/>
      <c r="H165" s="258"/>
    </row>
    <row r="166" spans="7:8" ht="12.75">
      <c r="G166" s="258"/>
      <c r="H166" s="258"/>
    </row>
    <row r="167" spans="7:8" ht="12.75">
      <c r="G167" s="258"/>
      <c r="H167" s="258"/>
    </row>
    <row r="168" spans="7:8" ht="12.75">
      <c r="G168" s="258"/>
      <c r="H168" s="258"/>
    </row>
    <row r="169" spans="7:8" ht="12.75">
      <c r="G169" s="258"/>
      <c r="H169" s="258"/>
    </row>
    <row r="170" spans="7:8" ht="12.75">
      <c r="G170" s="258"/>
      <c r="H170" s="258"/>
    </row>
    <row r="171" spans="7:8" ht="12.75">
      <c r="G171" s="258"/>
      <c r="H171" s="258"/>
    </row>
    <row r="172" spans="7:8" ht="12.75">
      <c r="G172" s="258"/>
      <c r="H172" s="258"/>
    </row>
    <row r="173" spans="7:8" ht="12.75">
      <c r="G173" s="258"/>
      <c r="H173" s="258"/>
    </row>
    <row r="174" spans="7:8" ht="12.75">
      <c r="G174" s="258"/>
      <c r="H174" s="258"/>
    </row>
    <row r="175" spans="7:8" ht="12.75">
      <c r="G175" s="258"/>
      <c r="H175" s="258"/>
    </row>
    <row r="176" spans="7:8" ht="12.75">
      <c r="G176" s="258"/>
      <c r="H176" s="258"/>
    </row>
    <row r="177" spans="7:8" ht="12.75">
      <c r="G177" s="258"/>
      <c r="H177" s="258"/>
    </row>
    <row r="178" spans="7:8" ht="12.75">
      <c r="G178" s="258"/>
      <c r="H178" s="258"/>
    </row>
    <row r="179" spans="7:8" ht="12.75">
      <c r="G179" s="258"/>
      <c r="H179" s="258"/>
    </row>
    <row r="180" spans="7:8" ht="12.75">
      <c r="G180" s="258"/>
      <c r="H180" s="258"/>
    </row>
    <row r="181" spans="7:8" ht="12.75">
      <c r="G181" s="258"/>
      <c r="H181" s="258"/>
    </row>
    <row r="182" spans="7:8" ht="12.75">
      <c r="G182" s="258"/>
      <c r="H182" s="258"/>
    </row>
    <row r="183" spans="7:8" ht="12.75">
      <c r="G183" s="258"/>
      <c r="H183" s="258"/>
    </row>
    <row r="184" spans="7:8" ht="12.75">
      <c r="G184" s="258"/>
      <c r="H184" s="258"/>
    </row>
    <row r="185" spans="7:8" ht="12.75">
      <c r="G185" s="258"/>
      <c r="H185" s="258"/>
    </row>
    <row r="186" spans="7:8" ht="12.75">
      <c r="G186" s="258"/>
      <c r="H186" s="258"/>
    </row>
    <row r="187" spans="7:8" ht="12.75">
      <c r="G187" s="258"/>
      <c r="H187" s="258"/>
    </row>
    <row r="188" spans="7:8" ht="12.75">
      <c r="G188" s="258"/>
      <c r="H188" s="258"/>
    </row>
    <row r="189" spans="7:8" ht="12.75">
      <c r="G189" s="258"/>
      <c r="H189" s="258"/>
    </row>
    <row r="190" spans="7:8" ht="12.75">
      <c r="G190" s="258"/>
      <c r="H190" s="258"/>
    </row>
    <row r="191" spans="7:8" ht="12.75">
      <c r="G191" s="258"/>
      <c r="H191" s="258"/>
    </row>
    <row r="192" spans="7:8" ht="12.75">
      <c r="G192" s="258"/>
      <c r="H192" s="258"/>
    </row>
    <row r="193" spans="7:8" ht="12.75">
      <c r="G193" s="258"/>
      <c r="H193" s="258"/>
    </row>
    <row r="194" spans="7:8" ht="12.75">
      <c r="G194" s="258"/>
      <c r="H194" s="258"/>
    </row>
    <row r="195" spans="7:8" ht="12.75">
      <c r="G195" s="258"/>
      <c r="H195" s="258"/>
    </row>
    <row r="196" spans="7:8" ht="12.75">
      <c r="G196" s="258"/>
      <c r="H196" s="258"/>
    </row>
    <row r="197" spans="7:8" ht="12.75">
      <c r="G197" s="258"/>
      <c r="H197" s="258"/>
    </row>
    <row r="198" spans="7:8" ht="12.75">
      <c r="G198" s="258"/>
      <c r="H198" s="258"/>
    </row>
    <row r="199" spans="7:8" ht="12.75">
      <c r="G199" s="258"/>
      <c r="H199" s="258"/>
    </row>
    <row r="200" spans="7:8" ht="12.75">
      <c r="G200" s="258"/>
      <c r="H200" s="258"/>
    </row>
    <row r="201" spans="7:8" ht="12.75">
      <c r="G201" s="258"/>
      <c r="H201" s="258"/>
    </row>
    <row r="202" spans="7:8" ht="12.75">
      <c r="G202" s="258"/>
      <c r="H202" s="258"/>
    </row>
    <row r="203" spans="7:8" ht="12.75">
      <c r="G203" s="258"/>
      <c r="H203" s="258"/>
    </row>
    <row r="204" spans="7:8" ht="12.75">
      <c r="G204" s="258"/>
      <c r="H204" s="258"/>
    </row>
    <row r="205" spans="7:8" ht="12.75">
      <c r="G205" s="258"/>
      <c r="H205" s="258"/>
    </row>
    <row r="206" spans="7:8" ht="12.75">
      <c r="G206" s="258"/>
      <c r="H206" s="258"/>
    </row>
    <row r="207" spans="7:8" ht="12.75">
      <c r="G207" s="258"/>
      <c r="H207" s="258"/>
    </row>
    <row r="208" spans="7:8" ht="12.75">
      <c r="G208" s="258"/>
      <c r="H208" s="258"/>
    </row>
    <row r="209" spans="7:8" ht="12.75">
      <c r="G209" s="258"/>
      <c r="H209" s="258"/>
    </row>
    <row r="210" spans="7:8" ht="12.75">
      <c r="G210" s="258"/>
      <c r="H210" s="258"/>
    </row>
    <row r="211" spans="7:8" ht="12.75">
      <c r="G211" s="258"/>
      <c r="H211" s="258"/>
    </row>
    <row r="212" spans="7:8" ht="12.75">
      <c r="G212" s="258"/>
      <c r="H212" s="258"/>
    </row>
    <row r="213" spans="7:8" ht="12.75">
      <c r="G213" s="258"/>
      <c r="H213" s="258"/>
    </row>
    <row r="214" spans="7:8" ht="12.75">
      <c r="G214" s="258"/>
      <c r="H214" s="258"/>
    </row>
    <row r="215" spans="7:8" ht="12.75">
      <c r="G215" s="258"/>
      <c r="H215" s="258"/>
    </row>
    <row r="216" spans="7:8" ht="12.75">
      <c r="G216" s="258"/>
      <c r="H216" s="258"/>
    </row>
    <row r="217" spans="7:8" ht="12.75">
      <c r="G217" s="258"/>
      <c r="H217" s="258"/>
    </row>
    <row r="218" spans="7:8" ht="12.75">
      <c r="G218" s="258"/>
      <c r="H218" s="258"/>
    </row>
    <row r="219" spans="7:8" ht="12.75">
      <c r="G219" s="258"/>
      <c r="H219" s="258"/>
    </row>
    <row r="220" spans="7:8" ht="12.75">
      <c r="G220" s="258"/>
      <c r="H220" s="258"/>
    </row>
    <row r="221" spans="7:8" ht="12.75">
      <c r="G221" s="258"/>
      <c r="H221" s="258"/>
    </row>
    <row r="222" spans="7:8" ht="12.75">
      <c r="G222" s="258"/>
      <c r="H222" s="258"/>
    </row>
    <row r="223" spans="7:8" ht="12.75">
      <c r="G223" s="258"/>
      <c r="H223" s="258"/>
    </row>
    <row r="224" spans="7:8" ht="12.75">
      <c r="G224" s="258"/>
      <c r="H224" s="258"/>
    </row>
    <row r="225" spans="7:8" ht="12.75">
      <c r="G225" s="258"/>
      <c r="H225" s="258"/>
    </row>
    <row r="226" spans="7:8" ht="12.75">
      <c r="G226" s="258"/>
      <c r="H226" s="258"/>
    </row>
    <row r="227" spans="7:8" ht="12.75">
      <c r="G227" s="258"/>
      <c r="H227" s="258"/>
    </row>
    <row r="228" spans="7:8" ht="12.75">
      <c r="G228" s="258"/>
      <c r="H228" s="258"/>
    </row>
    <row r="229" spans="7:8" ht="12.75">
      <c r="G229" s="258"/>
      <c r="H229" s="258"/>
    </row>
    <row r="230" spans="7:8" ht="12.75">
      <c r="G230" s="258"/>
      <c r="H230" s="258"/>
    </row>
    <row r="231" spans="7:8" ht="12.75">
      <c r="G231" s="258"/>
      <c r="H231" s="258"/>
    </row>
    <row r="232" spans="7:8" ht="12.75">
      <c r="G232" s="258"/>
      <c r="H232" s="258"/>
    </row>
    <row r="233" spans="7:8" ht="12.75">
      <c r="G233" s="258"/>
      <c r="H233" s="258"/>
    </row>
    <row r="234" spans="7:8" ht="12.75">
      <c r="G234" s="258"/>
      <c r="H234" s="258"/>
    </row>
    <row r="235" spans="7:8" ht="12.75">
      <c r="G235" s="258"/>
      <c r="H235" s="258"/>
    </row>
    <row r="236" spans="7:8" ht="12.75">
      <c r="G236" s="258"/>
      <c r="H236" s="258"/>
    </row>
    <row r="237" spans="7:8" ht="12.75">
      <c r="G237" s="258"/>
      <c r="H237" s="258"/>
    </row>
    <row r="238" spans="7:8" ht="12.75">
      <c r="G238" s="258"/>
      <c r="H238" s="258"/>
    </row>
    <row r="239" spans="7:8" ht="12.75">
      <c r="G239" s="258"/>
      <c r="H239" s="258"/>
    </row>
    <row r="240" spans="7:8" ht="12.75">
      <c r="G240" s="258"/>
      <c r="H240" s="258"/>
    </row>
    <row r="241" spans="7:8" ht="12.75">
      <c r="G241" s="258"/>
      <c r="H241" s="258"/>
    </row>
    <row r="242" spans="7:8" ht="12.75">
      <c r="G242" s="258"/>
      <c r="H242" s="258"/>
    </row>
    <row r="243" spans="7:8" ht="12.75">
      <c r="G243" s="258"/>
      <c r="H243" s="258"/>
    </row>
    <row r="244" spans="7:8" ht="12.75">
      <c r="G244" s="258"/>
      <c r="H244" s="258"/>
    </row>
    <row r="245" spans="7:8" ht="12.75">
      <c r="G245" s="258"/>
      <c r="H245" s="258"/>
    </row>
    <row r="246" spans="7:8" ht="12.75">
      <c r="G246" s="258"/>
      <c r="H246" s="258"/>
    </row>
    <row r="247" spans="7:8" ht="12.75">
      <c r="G247" s="258"/>
      <c r="H247" s="258"/>
    </row>
    <row r="248" spans="7:8" ht="12.75">
      <c r="G248" s="258"/>
      <c r="H248" s="258"/>
    </row>
    <row r="249" spans="7:8" ht="12.75">
      <c r="G249" s="258"/>
      <c r="H249" s="258"/>
    </row>
    <row r="250" spans="7:8" ht="12.75">
      <c r="G250" s="258"/>
      <c r="H250" s="258"/>
    </row>
    <row r="251" spans="7:8" ht="12.75">
      <c r="G251" s="258"/>
      <c r="H251" s="258"/>
    </row>
    <row r="252" spans="7:8" ht="12.75">
      <c r="G252" s="258"/>
      <c r="H252" s="258"/>
    </row>
    <row r="253" spans="7:8" ht="12.75">
      <c r="G253" s="258"/>
      <c r="H253" s="258"/>
    </row>
    <row r="254" spans="7:8" ht="12.75">
      <c r="G254" s="258"/>
      <c r="H254" s="258"/>
    </row>
    <row r="255" spans="7:8" ht="12.75">
      <c r="G255" s="258"/>
      <c r="H255" s="258"/>
    </row>
    <row r="256" spans="7:8" ht="12.75">
      <c r="G256" s="258"/>
      <c r="H256" s="258"/>
    </row>
    <row r="257" spans="7:8" ht="12.75">
      <c r="G257" s="258"/>
      <c r="H257" s="258"/>
    </row>
    <row r="258" spans="7:8" ht="12.75">
      <c r="G258" s="258"/>
      <c r="H258" s="258"/>
    </row>
    <row r="259" spans="7:8" ht="12.75">
      <c r="G259" s="258"/>
      <c r="H259" s="258"/>
    </row>
    <row r="260" spans="7:8" ht="12.75">
      <c r="G260" s="258"/>
      <c r="H260" s="258"/>
    </row>
    <row r="261" spans="7:8" ht="12.75">
      <c r="G261" s="258"/>
      <c r="H261" s="258"/>
    </row>
    <row r="262" spans="7:8" ht="12.75">
      <c r="G262" s="258"/>
      <c r="H262" s="258"/>
    </row>
    <row r="263" spans="7:8" ht="12.75">
      <c r="G263" s="258"/>
      <c r="H263" s="258"/>
    </row>
    <row r="264" spans="7:8" ht="12.75">
      <c r="G264" s="258"/>
      <c r="H264" s="258"/>
    </row>
    <row r="265" spans="7:8" ht="12.75">
      <c r="G265" s="258"/>
      <c r="H265" s="258"/>
    </row>
    <row r="266" spans="7:8" ht="12.75">
      <c r="G266" s="258"/>
      <c r="H266" s="258"/>
    </row>
    <row r="267" spans="7:8" ht="12.75">
      <c r="G267" s="258"/>
      <c r="H267" s="258"/>
    </row>
    <row r="268" spans="7:8" ht="12.75">
      <c r="G268" s="258"/>
      <c r="H268" s="258"/>
    </row>
    <row r="269" spans="7:8" ht="12.75">
      <c r="G269" s="258"/>
      <c r="H269" s="258"/>
    </row>
    <row r="270" spans="7:8" ht="12.75">
      <c r="G270" s="258"/>
      <c r="H270" s="258"/>
    </row>
    <row r="271" spans="7:8" ht="12.75">
      <c r="G271" s="258"/>
      <c r="H271" s="258"/>
    </row>
    <row r="272" spans="7:8" ht="12.75">
      <c r="G272" s="258"/>
      <c r="H272" s="258"/>
    </row>
    <row r="273" spans="7:8" ht="12.75">
      <c r="G273" s="258"/>
      <c r="H273" s="258"/>
    </row>
    <row r="274" spans="7:8" ht="12.75">
      <c r="G274" s="258"/>
      <c r="H274" s="258"/>
    </row>
    <row r="275" spans="7:8" ht="12.75">
      <c r="G275" s="258"/>
      <c r="H275" s="258"/>
    </row>
    <row r="276" spans="7:8" ht="12.75">
      <c r="G276" s="258"/>
      <c r="H276" s="258"/>
    </row>
    <row r="277" spans="7:8" ht="12.75">
      <c r="G277" s="258"/>
      <c r="H277" s="258"/>
    </row>
    <row r="278" spans="7:8" ht="12.75">
      <c r="G278" s="258"/>
      <c r="H278" s="258"/>
    </row>
    <row r="279" spans="7:8" ht="12.75">
      <c r="G279" s="258"/>
      <c r="H279" s="258"/>
    </row>
    <row r="280" spans="7:8" ht="12.75">
      <c r="G280" s="258"/>
      <c r="H280" s="258"/>
    </row>
    <row r="281" spans="7:8" ht="12.75">
      <c r="G281" s="258"/>
      <c r="H281" s="258"/>
    </row>
    <row r="282" spans="7:8" ht="12.75">
      <c r="G282" s="258"/>
      <c r="H282" s="258"/>
    </row>
    <row r="283" spans="7:8" ht="12.75">
      <c r="G283" s="258"/>
      <c r="H283" s="258"/>
    </row>
    <row r="284" spans="7:8" ht="12.75">
      <c r="G284" s="258"/>
      <c r="H284" s="258"/>
    </row>
    <row r="285" spans="7:8" ht="12.75">
      <c r="G285" s="258"/>
      <c r="H285" s="258"/>
    </row>
    <row r="286" spans="7:8" ht="12.75">
      <c r="G286" s="258"/>
      <c r="H286" s="258"/>
    </row>
    <row r="287" spans="7:8" ht="12.75">
      <c r="G287" s="258"/>
      <c r="H287" s="258"/>
    </row>
    <row r="288" spans="7:8" ht="12.75">
      <c r="G288" s="258"/>
      <c r="H288" s="258"/>
    </row>
    <row r="289" spans="7:8" ht="12.75">
      <c r="G289" s="258"/>
      <c r="H289" s="258"/>
    </row>
    <row r="290" spans="7:8" ht="12.75">
      <c r="G290" s="258"/>
      <c r="H290" s="258"/>
    </row>
    <row r="291" spans="7:8" ht="12.75">
      <c r="G291" s="258"/>
      <c r="H291" s="258"/>
    </row>
    <row r="292" spans="7:8" ht="12.75">
      <c r="G292" s="258"/>
      <c r="H292" s="258"/>
    </row>
    <row r="293" spans="7:8" ht="12.75">
      <c r="G293" s="258"/>
      <c r="H293" s="258"/>
    </row>
    <row r="294" spans="7:8" ht="12.75">
      <c r="G294" s="258"/>
      <c r="H294" s="258"/>
    </row>
    <row r="295" spans="7:8" ht="12.75">
      <c r="G295" s="258"/>
      <c r="H295" s="258"/>
    </row>
    <row r="296" spans="7:8" ht="12.75">
      <c r="G296" s="258"/>
      <c r="H296" s="258"/>
    </row>
    <row r="297" spans="7:8" ht="12.75">
      <c r="G297" s="258"/>
      <c r="H297" s="258"/>
    </row>
    <row r="298" spans="7:8" ht="12.75">
      <c r="G298" s="258"/>
      <c r="H298" s="258"/>
    </row>
    <row r="299" spans="7:8" ht="12.75">
      <c r="G299" s="258"/>
      <c r="H299" s="258"/>
    </row>
    <row r="300" spans="7:8" ht="12.75">
      <c r="G300" s="258"/>
      <c r="H300" s="258"/>
    </row>
    <row r="301" spans="7:8" ht="12.75">
      <c r="G301" s="258"/>
      <c r="H301" s="258"/>
    </row>
    <row r="302" spans="7:8" ht="12.75">
      <c r="G302" s="258"/>
      <c r="H302" s="258"/>
    </row>
    <row r="303" spans="7:8" ht="12.75">
      <c r="G303" s="258"/>
      <c r="H303" s="258"/>
    </row>
    <row r="304" spans="7:8" ht="12.75">
      <c r="G304" s="258"/>
      <c r="H304" s="258"/>
    </row>
    <row r="305" spans="7:8" ht="12.75">
      <c r="G305" s="258"/>
      <c r="H305" s="258"/>
    </row>
    <row r="306" spans="7:8" ht="12.75">
      <c r="G306" s="258"/>
      <c r="H306" s="258"/>
    </row>
    <row r="307" spans="7:8" ht="12.75">
      <c r="G307" s="258"/>
      <c r="H307" s="258"/>
    </row>
    <row r="308" spans="7:8" ht="12.75">
      <c r="G308" s="258"/>
      <c r="H308" s="258"/>
    </row>
    <row r="309" spans="7:8" ht="12.75">
      <c r="G309" s="258"/>
      <c r="H309" s="258"/>
    </row>
    <row r="310" spans="7:8" ht="12.75">
      <c r="G310" s="258"/>
      <c r="H310" s="258"/>
    </row>
    <row r="311" spans="7:8" ht="12.75">
      <c r="G311" s="258"/>
      <c r="H311" s="258"/>
    </row>
    <row r="312" spans="7:8" ht="12.75">
      <c r="G312" s="258"/>
      <c r="H312" s="258"/>
    </row>
    <row r="313" spans="7:8" ht="12.75">
      <c r="G313" s="258"/>
      <c r="H313" s="258"/>
    </row>
    <row r="314" spans="7:8" ht="12.75">
      <c r="G314" s="258"/>
      <c r="H314" s="258"/>
    </row>
    <row r="315" spans="7:8" ht="12.75">
      <c r="G315" s="258"/>
      <c r="H315" s="258"/>
    </row>
    <row r="316" spans="7:8" ht="12.75">
      <c r="G316" s="258"/>
      <c r="H316" s="258"/>
    </row>
    <row r="317" spans="7:8" ht="12.75">
      <c r="G317" s="258"/>
      <c r="H317" s="258"/>
    </row>
    <row r="318" spans="7:8" ht="12.75">
      <c r="G318" s="258"/>
      <c r="H318" s="258"/>
    </row>
    <row r="319" spans="7:8" ht="12.75">
      <c r="G319" s="258"/>
      <c r="H319" s="258"/>
    </row>
    <row r="320" spans="7:8" ht="12.75">
      <c r="G320" s="258"/>
      <c r="H320" s="258"/>
    </row>
    <row r="321" spans="7:8" ht="12.75">
      <c r="G321" s="258"/>
      <c r="H321" s="258"/>
    </row>
    <row r="322" spans="7:8" ht="12.75">
      <c r="G322" s="258"/>
      <c r="H322" s="258"/>
    </row>
    <row r="323" spans="7:8" ht="12.75">
      <c r="G323" s="258"/>
      <c r="H323" s="258"/>
    </row>
    <row r="324" spans="7:8" ht="12.75">
      <c r="G324" s="258"/>
      <c r="H324" s="258"/>
    </row>
    <row r="325" spans="7:8" ht="12.75">
      <c r="G325" s="258"/>
      <c r="H325" s="258"/>
    </row>
    <row r="326" spans="7:8" ht="12.75">
      <c r="G326" s="258"/>
      <c r="H326" s="258"/>
    </row>
    <row r="327" spans="7:8" ht="12.75">
      <c r="G327" s="258"/>
      <c r="H327" s="258"/>
    </row>
    <row r="328" spans="7:8" ht="12.75">
      <c r="G328" s="258"/>
      <c r="H328" s="258"/>
    </row>
    <row r="329" spans="7:8" ht="12.75">
      <c r="G329" s="258"/>
      <c r="H329" s="258"/>
    </row>
    <row r="330" spans="7:8" ht="12.75">
      <c r="G330" s="258"/>
      <c r="H330" s="258"/>
    </row>
    <row r="331" spans="7:8" ht="12.75">
      <c r="G331" s="258"/>
      <c r="H331" s="258"/>
    </row>
    <row r="332" spans="7:8" ht="12.75">
      <c r="G332" s="258"/>
      <c r="H332" s="258"/>
    </row>
    <row r="333" spans="7:8" ht="12.75">
      <c r="G333" s="258"/>
      <c r="H333" s="258"/>
    </row>
    <row r="334" spans="7:8" ht="12.75">
      <c r="G334" s="258"/>
      <c r="H334" s="258"/>
    </row>
    <row r="335" spans="7:8" ht="12.75">
      <c r="G335" s="258"/>
      <c r="H335" s="258"/>
    </row>
    <row r="336" spans="7:8" ht="12.75">
      <c r="G336" s="258"/>
      <c r="H336" s="258"/>
    </row>
    <row r="337" spans="7:8" ht="12.75">
      <c r="G337" s="258"/>
      <c r="H337" s="258"/>
    </row>
    <row r="338" spans="7:8" ht="12.75">
      <c r="G338" s="258"/>
      <c r="H338" s="258"/>
    </row>
    <row r="339" spans="7:8" ht="12.75">
      <c r="G339" s="258"/>
      <c r="H339" s="258"/>
    </row>
    <row r="340" spans="7:8" ht="12.75">
      <c r="G340" s="258"/>
      <c r="H340" s="258"/>
    </row>
    <row r="341" spans="7:8" ht="12.75">
      <c r="G341" s="258"/>
      <c r="H341" s="258"/>
    </row>
    <row r="342" spans="7:8" ht="12.75">
      <c r="G342" s="258"/>
      <c r="H342" s="258"/>
    </row>
    <row r="343" spans="7:8" ht="12.75">
      <c r="G343" s="258"/>
      <c r="H343" s="258"/>
    </row>
    <row r="344" spans="7:8" ht="12.75">
      <c r="G344" s="258"/>
      <c r="H344" s="258"/>
    </row>
    <row r="345" spans="7:8" ht="12.75">
      <c r="G345" s="258"/>
      <c r="H345" s="258"/>
    </row>
    <row r="346" spans="7:8" ht="12.75">
      <c r="G346" s="258"/>
      <c r="H346" s="258"/>
    </row>
    <row r="347" spans="7:8" ht="12.75">
      <c r="G347" s="258"/>
      <c r="H347" s="258"/>
    </row>
    <row r="348" spans="7:8" ht="12.75">
      <c r="G348" s="258"/>
      <c r="H348" s="258"/>
    </row>
    <row r="349" spans="7:8" ht="12.75">
      <c r="G349" s="258"/>
      <c r="H349" s="258"/>
    </row>
    <row r="350" spans="7:8" ht="12.75">
      <c r="G350" s="258"/>
      <c r="H350" s="258"/>
    </row>
    <row r="351" spans="7:8" ht="12.75">
      <c r="G351" s="258"/>
      <c r="H351" s="258"/>
    </row>
    <row r="352" spans="7:8" ht="12.75">
      <c r="G352" s="258"/>
      <c r="H352" s="258"/>
    </row>
    <row r="353" spans="7:8" ht="12.75">
      <c r="G353" s="258"/>
      <c r="H353" s="258"/>
    </row>
    <row r="354" spans="7:8" ht="12.75">
      <c r="G354" s="258"/>
      <c r="H354" s="258"/>
    </row>
    <row r="355" spans="7:8" ht="12.75">
      <c r="G355" s="258"/>
      <c r="H355" s="258"/>
    </row>
    <row r="356" spans="7:8" ht="12.75">
      <c r="G356" s="258"/>
      <c r="H356" s="258"/>
    </row>
    <row r="357" spans="7:8" ht="12.75">
      <c r="G357" s="258"/>
      <c r="H357" s="258"/>
    </row>
    <row r="358" spans="7:8" ht="12.75">
      <c r="G358" s="258"/>
      <c r="H358" s="258"/>
    </row>
    <row r="359" spans="7:8" ht="12.75">
      <c r="G359" s="258"/>
      <c r="H359" s="258"/>
    </row>
    <row r="360" spans="7:8" ht="12.75">
      <c r="G360" s="258"/>
      <c r="H360" s="258"/>
    </row>
    <row r="361" spans="7:8" ht="12.75">
      <c r="G361" s="258"/>
      <c r="H361" s="258"/>
    </row>
    <row r="362" spans="7:8" ht="12.75">
      <c r="G362" s="258"/>
      <c r="H362" s="258"/>
    </row>
    <row r="363" spans="7:8" ht="12.75">
      <c r="G363" s="258"/>
      <c r="H363" s="258"/>
    </row>
    <row r="364" spans="7:8" ht="12.75">
      <c r="G364" s="258"/>
      <c r="H364" s="258"/>
    </row>
    <row r="365" spans="7:8" ht="12.75">
      <c r="G365" s="258"/>
      <c r="H365" s="258"/>
    </row>
    <row r="366" spans="7:8" ht="12.75">
      <c r="G366" s="258"/>
      <c r="H366" s="258"/>
    </row>
    <row r="367" spans="7:8" ht="12.75">
      <c r="G367" s="258"/>
      <c r="H367" s="258"/>
    </row>
    <row r="368" spans="7:8" ht="12.75">
      <c r="G368" s="258"/>
      <c r="H368" s="258"/>
    </row>
    <row r="369" spans="7:8" ht="12.75">
      <c r="G369" s="258"/>
      <c r="H369" s="258"/>
    </row>
    <row r="370" spans="7:8" ht="12.75">
      <c r="G370" s="258"/>
      <c r="H370" s="258"/>
    </row>
    <row r="371" spans="7:8" ht="12.75">
      <c r="G371" s="258"/>
      <c r="H371" s="258"/>
    </row>
    <row r="372" spans="7:8" ht="12.75">
      <c r="G372" s="258"/>
      <c r="H372" s="258"/>
    </row>
    <row r="373" spans="7:8" ht="12.75">
      <c r="G373" s="258"/>
      <c r="H373" s="258"/>
    </row>
    <row r="374" spans="7:8" ht="12.75">
      <c r="G374" s="258"/>
      <c r="H374" s="258"/>
    </row>
    <row r="375" spans="7:8" ht="12.75">
      <c r="G375" s="258"/>
      <c r="H375" s="258"/>
    </row>
    <row r="376" spans="7:8" ht="12.75">
      <c r="G376" s="258"/>
      <c r="H376" s="258"/>
    </row>
    <row r="377" spans="7:8" ht="12.75">
      <c r="G377" s="258"/>
      <c r="H377" s="258"/>
    </row>
    <row r="378" spans="7:8" ht="12.75">
      <c r="G378" s="258"/>
      <c r="H378" s="258"/>
    </row>
    <row r="379" spans="7:8" ht="12.75">
      <c r="G379" s="258"/>
      <c r="H379" s="258"/>
    </row>
    <row r="380" spans="7:8" ht="12.75">
      <c r="G380" s="258"/>
      <c r="H380" s="258"/>
    </row>
    <row r="381" spans="7:8" ht="12.75">
      <c r="G381" s="258"/>
      <c r="H381" s="258"/>
    </row>
    <row r="382" spans="7:8" ht="12.75">
      <c r="G382" s="258"/>
      <c r="H382" s="258"/>
    </row>
    <row r="383" spans="7:8" ht="12.75">
      <c r="G383" s="258"/>
      <c r="H383" s="258"/>
    </row>
    <row r="384" spans="7:8" ht="12.75">
      <c r="G384" s="258"/>
      <c r="H384" s="258"/>
    </row>
    <row r="385" spans="7:8" ht="12.75">
      <c r="G385" s="258"/>
      <c r="H385" s="258"/>
    </row>
    <row r="386" spans="7:8" ht="12.75">
      <c r="G386" s="258"/>
      <c r="H386" s="258"/>
    </row>
    <row r="387" spans="7:8" ht="12.75">
      <c r="G387" s="258"/>
      <c r="H387" s="258"/>
    </row>
    <row r="388" spans="7:8" ht="12.75">
      <c r="G388" s="258"/>
      <c r="H388" s="258"/>
    </row>
    <row r="389" spans="7:8" ht="12.75">
      <c r="G389" s="258"/>
      <c r="H389" s="258"/>
    </row>
    <row r="390" spans="7:8" ht="12.75">
      <c r="G390" s="258"/>
      <c r="H390" s="258"/>
    </row>
    <row r="391" spans="7:8" ht="12.75">
      <c r="G391" s="258"/>
      <c r="H391" s="258"/>
    </row>
    <row r="392" spans="7:8" ht="12.75">
      <c r="G392" s="258"/>
      <c r="H392" s="258"/>
    </row>
    <row r="393" spans="7:8" ht="12.75">
      <c r="G393" s="258"/>
      <c r="H393" s="258"/>
    </row>
    <row r="394" spans="7:8" ht="12.75">
      <c r="G394" s="258"/>
      <c r="H394" s="258"/>
    </row>
    <row r="395" spans="7:8" ht="12.75">
      <c r="G395" s="258"/>
      <c r="H395" s="258"/>
    </row>
    <row r="396" spans="7:8" ht="12.75">
      <c r="G396" s="258"/>
      <c r="H396" s="258"/>
    </row>
    <row r="397" spans="7:8" ht="12.75">
      <c r="G397" s="258"/>
      <c r="H397" s="258"/>
    </row>
    <row r="398" spans="7:8" ht="12.75">
      <c r="G398" s="258"/>
      <c r="H398" s="258"/>
    </row>
    <row r="399" spans="7:8" ht="12.75">
      <c r="G399" s="258"/>
      <c r="H399" s="258"/>
    </row>
    <row r="400" spans="7:8" ht="12.75">
      <c r="G400" s="258"/>
      <c r="H400" s="258"/>
    </row>
    <row r="401" spans="7:8" ht="12.75">
      <c r="G401" s="258"/>
      <c r="H401" s="258"/>
    </row>
    <row r="402" spans="7:8" ht="12.75">
      <c r="G402" s="258"/>
      <c r="H402" s="258"/>
    </row>
    <row r="403" spans="7:8" ht="12.75">
      <c r="G403" s="258"/>
      <c r="H403" s="258"/>
    </row>
    <row r="404" spans="7:8" ht="12.75">
      <c r="G404" s="258"/>
      <c r="H404" s="258"/>
    </row>
    <row r="405" spans="7:8" ht="12.75">
      <c r="G405" s="258"/>
      <c r="H405" s="258"/>
    </row>
    <row r="406" spans="7:8" ht="12.75">
      <c r="G406" s="258"/>
      <c r="H406" s="258"/>
    </row>
    <row r="407" spans="7:8" ht="12.75">
      <c r="G407" s="258"/>
      <c r="H407" s="258"/>
    </row>
    <row r="408" spans="7:8" ht="12.75">
      <c r="G408" s="258"/>
      <c r="H408" s="258"/>
    </row>
    <row r="409" spans="7:8" ht="12.75">
      <c r="G409" s="258"/>
      <c r="H409" s="258"/>
    </row>
    <row r="410" spans="7:8" ht="12.75">
      <c r="G410" s="258"/>
      <c r="H410" s="258"/>
    </row>
    <row r="411" spans="7:8" ht="12.75">
      <c r="G411" s="258"/>
      <c r="H411" s="258"/>
    </row>
    <row r="412" spans="7:8" ht="12.75">
      <c r="G412" s="258"/>
      <c r="H412" s="258"/>
    </row>
    <row r="413" spans="7:8" ht="12.75">
      <c r="G413" s="258"/>
      <c r="H413" s="258"/>
    </row>
    <row r="414" spans="7:8" ht="12.75">
      <c r="G414" s="258"/>
      <c r="H414" s="258"/>
    </row>
    <row r="415" spans="7:8" ht="12.75">
      <c r="G415" s="258"/>
      <c r="H415" s="258"/>
    </row>
    <row r="416" spans="7:8" ht="12.75">
      <c r="G416" s="258"/>
      <c r="H416" s="258"/>
    </row>
    <row r="417" spans="7:8" ht="12.75">
      <c r="G417" s="258"/>
      <c r="H417" s="258"/>
    </row>
    <row r="418" spans="7:8" ht="12.75">
      <c r="G418" s="258"/>
      <c r="H418" s="258"/>
    </row>
    <row r="419" spans="7:8" ht="12.75">
      <c r="G419" s="258"/>
      <c r="H419" s="258"/>
    </row>
    <row r="420" spans="7:8" ht="12.75">
      <c r="G420" s="258"/>
      <c r="H420" s="258"/>
    </row>
    <row r="421" spans="7:8" ht="12.75">
      <c r="G421" s="258"/>
      <c r="H421" s="258"/>
    </row>
    <row r="422" spans="7:8" ht="12.75">
      <c r="G422" s="258"/>
      <c r="H422" s="258"/>
    </row>
    <row r="423" spans="7:8" ht="12.75">
      <c r="G423" s="258"/>
      <c r="H423" s="258"/>
    </row>
    <row r="424" spans="7:8" ht="12.75">
      <c r="G424" s="258"/>
      <c r="H424" s="258"/>
    </row>
    <row r="425" spans="7:8" ht="12.75">
      <c r="G425" s="258"/>
      <c r="H425" s="258"/>
    </row>
    <row r="426" spans="7:8" ht="12.75">
      <c r="G426" s="258"/>
      <c r="H426" s="258"/>
    </row>
    <row r="427" spans="7:8" ht="12.75">
      <c r="G427" s="258"/>
      <c r="H427" s="258"/>
    </row>
    <row r="428" spans="7:8" ht="12.75">
      <c r="G428" s="258"/>
      <c r="H428" s="258"/>
    </row>
    <row r="429" spans="7:8" ht="12.75">
      <c r="G429" s="258"/>
      <c r="H429" s="258"/>
    </row>
    <row r="430" spans="7:8" ht="12.75">
      <c r="G430" s="258"/>
      <c r="H430" s="258"/>
    </row>
    <row r="431" spans="7:8" ht="12.75">
      <c r="G431" s="258"/>
      <c r="H431" s="258"/>
    </row>
    <row r="432" spans="7:8" ht="12.75">
      <c r="G432" s="258"/>
      <c r="H432" s="258"/>
    </row>
    <row r="433" spans="7:8" ht="12.75">
      <c r="G433" s="258"/>
      <c r="H433" s="258"/>
    </row>
    <row r="434" spans="7:8" ht="12.75">
      <c r="G434" s="258"/>
      <c r="H434" s="258"/>
    </row>
    <row r="435" spans="7:8" ht="12.75">
      <c r="G435" s="258"/>
      <c r="H435" s="258"/>
    </row>
    <row r="436" spans="7:8" ht="12.75">
      <c r="G436" s="258"/>
      <c r="H436" s="258"/>
    </row>
    <row r="437" spans="7:8" ht="12.75">
      <c r="G437" s="258"/>
      <c r="H437" s="258"/>
    </row>
    <row r="438" spans="7:8" ht="12.75">
      <c r="G438" s="258"/>
      <c r="H438" s="258"/>
    </row>
    <row r="439" spans="7:8" ht="12.75">
      <c r="G439" s="258"/>
      <c r="H439" s="258"/>
    </row>
    <row r="440" spans="7:8" ht="12.75">
      <c r="G440" s="258"/>
      <c r="H440" s="258"/>
    </row>
    <row r="441" spans="7:8" ht="12.75">
      <c r="G441" s="258"/>
      <c r="H441" s="258"/>
    </row>
    <row r="442" spans="7:8" ht="12.75">
      <c r="G442" s="258"/>
      <c r="H442" s="258"/>
    </row>
    <row r="443" spans="7:8" ht="12.75">
      <c r="G443" s="258"/>
      <c r="H443" s="258"/>
    </row>
    <row r="444" spans="7:8" ht="12.75">
      <c r="G444" s="258"/>
      <c r="H444" s="258"/>
    </row>
    <row r="445" spans="7:8" ht="12.75">
      <c r="G445" s="258"/>
      <c r="H445" s="258"/>
    </row>
    <row r="446" spans="7:8" ht="12.75">
      <c r="G446" s="258"/>
      <c r="H446" s="258"/>
    </row>
    <row r="447" spans="7:8" ht="12.75">
      <c r="G447" s="258"/>
      <c r="H447" s="258"/>
    </row>
    <row r="448" spans="7:8" ht="12.75">
      <c r="G448" s="258"/>
      <c r="H448" s="258"/>
    </row>
    <row r="449" spans="7:8" ht="12.75">
      <c r="G449" s="258"/>
      <c r="H449" s="258"/>
    </row>
    <row r="450" spans="7:8" ht="12.75">
      <c r="G450" s="258"/>
      <c r="H450" s="258"/>
    </row>
    <row r="451" spans="7:8" ht="12.75">
      <c r="G451" s="258"/>
      <c r="H451" s="258"/>
    </row>
    <row r="452" spans="7:8" ht="12.75">
      <c r="G452" s="258"/>
      <c r="H452" s="258"/>
    </row>
    <row r="453" spans="7:8" ht="12.75">
      <c r="G453" s="258"/>
      <c r="H453" s="258"/>
    </row>
    <row r="454" spans="7:8" ht="12.75">
      <c r="G454" s="258"/>
      <c r="H454" s="258"/>
    </row>
    <row r="455" spans="7:8" ht="12.75">
      <c r="G455" s="258"/>
      <c r="H455" s="258"/>
    </row>
    <row r="456" spans="7:8" ht="12.75">
      <c r="G456" s="258"/>
      <c r="H456" s="258"/>
    </row>
    <row r="457" spans="7:8" ht="12.75">
      <c r="G457" s="258"/>
      <c r="H457" s="258"/>
    </row>
    <row r="458" spans="7:8" ht="12.75">
      <c r="G458" s="258"/>
      <c r="H458" s="258"/>
    </row>
    <row r="459" spans="7:8" ht="12.75">
      <c r="G459" s="258"/>
      <c r="H459" s="258"/>
    </row>
    <row r="460" spans="7:8" ht="12.75">
      <c r="G460" s="258"/>
      <c r="H460" s="258"/>
    </row>
    <row r="461" spans="7:8" ht="12.75">
      <c r="G461" s="258"/>
      <c r="H461" s="258"/>
    </row>
    <row r="462" spans="7:8" ht="12.75">
      <c r="G462" s="258"/>
      <c r="H462" s="258"/>
    </row>
    <row r="463" spans="7:8" ht="12.75">
      <c r="G463" s="258"/>
      <c r="H463" s="258"/>
    </row>
    <row r="464" spans="7:8" ht="12.75">
      <c r="G464" s="258"/>
      <c r="H464" s="258"/>
    </row>
    <row r="465" spans="7:8" ht="12.75">
      <c r="G465" s="258"/>
      <c r="H465" s="258"/>
    </row>
    <row r="466" spans="7:8" ht="12.75">
      <c r="G466" s="258"/>
      <c r="H466" s="258"/>
    </row>
    <row r="467" spans="7:8" ht="12.75">
      <c r="G467" s="258"/>
      <c r="H467" s="258"/>
    </row>
    <row r="468" spans="7:8" ht="12.75">
      <c r="G468" s="258"/>
      <c r="H468" s="258"/>
    </row>
    <row r="469" spans="7:8" ht="12.75">
      <c r="G469" s="258"/>
      <c r="H469" s="258"/>
    </row>
    <row r="470" spans="7:8" ht="12.75">
      <c r="G470" s="258"/>
      <c r="H470" s="258"/>
    </row>
    <row r="471" spans="7:8" ht="12.75">
      <c r="G471" s="258"/>
      <c r="H471" s="258"/>
    </row>
    <row r="472" spans="7:8" ht="12.75">
      <c r="G472" s="258"/>
      <c r="H472" s="258"/>
    </row>
    <row r="473" spans="7:8" ht="12.75">
      <c r="G473" s="258"/>
      <c r="H473" s="258"/>
    </row>
    <row r="474" spans="7:8" ht="12.75">
      <c r="G474" s="258"/>
      <c r="H474" s="258"/>
    </row>
    <row r="475" spans="7:8" ht="12.75">
      <c r="G475" s="258"/>
      <c r="H475" s="258"/>
    </row>
    <row r="476" spans="7:8" ht="12.75">
      <c r="G476" s="258"/>
      <c r="H476" s="258"/>
    </row>
    <row r="477" spans="7:8" ht="12.75">
      <c r="G477" s="258"/>
      <c r="H477" s="258"/>
    </row>
    <row r="478" spans="7:8" ht="12.75">
      <c r="G478" s="258"/>
      <c r="H478" s="258"/>
    </row>
    <row r="479" spans="7:8" ht="12.75">
      <c r="G479" s="258"/>
      <c r="H479" s="258"/>
    </row>
    <row r="480" spans="7:8" ht="12.75">
      <c r="G480" s="258"/>
      <c r="H480" s="258"/>
    </row>
    <row r="481" spans="7:8" ht="12.75">
      <c r="G481" s="258"/>
      <c r="H481" s="258"/>
    </row>
    <row r="482" spans="7:8" ht="12.75">
      <c r="G482" s="258"/>
      <c r="H482" s="258"/>
    </row>
    <row r="483" spans="7:8" ht="12.75">
      <c r="G483" s="258"/>
      <c r="H483" s="258"/>
    </row>
    <row r="484" spans="7:8" ht="12.75">
      <c r="G484" s="258"/>
      <c r="H484" s="258"/>
    </row>
    <row r="485" spans="7:8" ht="12.75">
      <c r="G485" s="258"/>
      <c r="H485" s="258"/>
    </row>
    <row r="486" spans="7:8" ht="12.75">
      <c r="G486" s="258"/>
      <c r="H486" s="258"/>
    </row>
    <row r="487" spans="7:8" ht="12.75">
      <c r="G487" s="258"/>
      <c r="H487" s="258"/>
    </row>
    <row r="488" spans="7:8" ht="12.75">
      <c r="G488" s="258"/>
      <c r="H488" s="258"/>
    </row>
    <row r="489" spans="7:8" ht="12.75">
      <c r="G489" s="258"/>
      <c r="H489" s="258"/>
    </row>
    <row r="490" spans="7:8" ht="12.75">
      <c r="G490" s="258"/>
      <c r="H490" s="258"/>
    </row>
    <row r="491" spans="7:8" ht="12.75">
      <c r="G491" s="258"/>
      <c r="H491" s="258"/>
    </row>
    <row r="492" spans="7:8" ht="12.75">
      <c r="G492" s="258"/>
      <c r="H492" s="258"/>
    </row>
    <row r="493" spans="7:8" ht="12.75">
      <c r="G493" s="258"/>
      <c r="H493" s="258"/>
    </row>
    <row r="494" spans="7:8" ht="12.75">
      <c r="G494" s="258"/>
      <c r="H494" s="258"/>
    </row>
    <row r="495" spans="7:8" ht="12.75">
      <c r="G495" s="258"/>
      <c r="H495" s="258"/>
    </row>
    <row r="496" spans="7:8" ht="12.75">
      <c r="G496" s="258"/>
      <c r="H496" s="258"/>
    </row>
    <row r="497" spans="7:8" ht="12.75">
      <c r="G497" s="258"/>
      <c r="H497" s="258"/>
    </row>
    <row r="498" spans="7:8" ht="12.75">
      <c r="G498" s="258"/>
      <c r="H498" s="258"/>
    </row>
    <row r="499" spans="7:8" ht="12.75">
      <c r="G499" s="258"/>
      <c r="H499" s="258"/>
    </row>
    <row r="500" spans="7:8" ht="12.75">
      <c r="G500" s="258"/>
      <c r="H500" s="258"/>
    </row>
    <row r="501" spans="7:8" ht="12.75">
      <c r="G501" s="258"/>
      <c r="H501" s="258"/>
    </row>
    <row r="502" spans="7:8" ht="12.75">
      <c r="G502" s="258"/>
      <c r="H502" s="258"/>
    </row>
    <row r="503" spans="7:8" ht="12.75">
      <c r="G503" s="258"/>
      <c r="H503" s="258"/>
    </row>
    <row r="504" spans="7:8" ht="12.75">
      <c r="G504" s="258"/>
      <c r="H504" s="258"/>
    </row>
    <row r="505" spans="7:8" ht="12.75">
      <c r="G505" s="258"/>
      <c r="H505" s="258"/>
    </row>
    <row r="506" spans="7:8" ht="12.75">
      <c r="G506" s="258"/>
      <c r="H506" s="258"/>
    </row>
    <row r="507" spans="7:8" ht="12.75">
      <c r="G507" s="258"/>
      <c r="H507" s="258"/>
    </row>
    <row r="508" spans="7:8" ht="12.75">
      <c r="G508" s="258"/>
      <c r="H508" s="258"/>
    </row>
    <row r="509" spans="7:8" ht="12.75">
      <c r="G509" s="258"/>
      <c r="H509" s="258"/>
    </row>
    <row r="510" spans="7:8" ht="12.75">
      <c r="G510" s="258"/>
      <c r="H510" s="258"/>
    </row>
    <row r="511" spans="7:8" ht="12.75">
      <c r="G511" s="258"/>
      <c r="H511" s="258"/>
    </row>
    <row r="512" spans="7:8" ht="12.75">
      <c r="G512" s="258"/>
      <c r="H512" s="258"/>
    </row>
    <row r="513" spans="7:8" ht="12.75">
      <c r="G513" s="258"/>
      <c r="H513" s="258"/>
    </row>
    <row r="514" spans="7:8" ht="12.75">
      <c r="G514" s="258"/>
      <c r="H514" s="258"/>
    </row>
    <row r="515" spans="7:8" ht="12.75">
      <c r="G515" s="258"/>
      <c r="H515" s="258"/>
    </row>
    <row r="516" spans="7:8" ht="12.75">
      <c r="G516" s="258"/>
      <c r="H516" s="258"/>
    </row>
    <row r="517" spans="7:8" ht="12.75">
      <c r="G517" s="258"/>
      <c r="H517" s="258"/>
    </row>
    <row r="518" spans="7:8" ht="12.75">
      <c r="G518" s="258"/>
      <c r="H518" s="258"/>
    </row>
    <row r="519" spans="7:8" ht="12.75">
      <c r="G519" s="258"/>
      <c r="H519" s="258"/>
    </row>
    <row r="520" spans="7:8" ht="12.75">
      <c r="G520" s="258"/>
      <c r="H520" s="258"/>
    </row>
    <row r="521" spans="7:8" ht="12.75">
      <c r="G521" s="258"/>
      <c r="H521" s="258"/>
    </row>
    <row r="522" spans="7:8" ht="12.75">
      <c r="G522" s="258"/>
      <c r="H522" s="258"/>
    </row>
    <row r="523" spans="7:8" ht="12.75">
      <c r="G523" s="258"/>
      <c r="H523" s="258"/>
    </row>
    <row r="524" spans="7:8" ht="12.75">
      <c r="G524" s="258"/>
      <c r="H524" s="258"/>
    </row>
    <row r="525" spans="7:8" ht="12.75">
      <c r="G525" s="258"/>
      <c r="H525" s="258"/>
    </row>
    <row r="526" spans="7:8" ht="12.75">
      <c r="G526" s="258"/>
      <c r="H526" s="258"/>
    </row>
    <row r="527" spans="7:8" ht="12.75">
      <c r="G527" s="258"/>
      <c r="H527" s="258"/>
    </row>
    <row r="528" spans="7:8" ht="12.75">
      <c r="G528" s="258"/>
      <c r="H528" s="258"/>
    </row>
    <row r="529" spans="7:8" ht="12.75">
      <c r="G529" s="258"/>
      <c r="H529" s="258"/>
    </row>
    <row r="530" spans="7:8" ht="12.75">
      <c r="G530" s="258"/>
      <c r="H530" s="258"/>
    </row>
    <row r="531" spans="7:8" ht="12.75">
      <c r="G531" s="258"/>
      <c r="H531" s="258"/>
    </row>
    <row r="532" spans="7:8" ht="12.75">
      <c r="G532" s="258"/>
      <c r="H532" s="258"/>
    </row>
    <row r="533" spans="7:8" ht="12.75">
      <c r="G533" s="258"/>
      <c r="H533" s="258"/>
    </row>
    <row r="534" spans="7:8" ht="12.75">
      <c r="G534" s="258"/>
      <c r="H534" s="258"/>
    </row>
    <row r="535" spans="7:8" ht="12.75">
      <c r="G535" s="258"/>
      <c r="H535" s="258"/>
    </row>
    <row r="536" spans="7:8" ht="12.75">
      <c r="G536" s="258"/>
      <c r="H536" s="258"/>
    </row>
    <row r="537" spans="7:8" ht="12.75">
      <c r="G537" s="258"/>
      <c r="H537" s="258"/>
    </row>
    <row r="538" spans="7:8" ht="12.75">
      <c r="G538" s="258"/>
      <c r="H538" s="258"/>
    </row>
    <row r="539" spans="7:8" ht="12.75">
      <c r="G539" s="258"/>
      <c r="H539" s="258"/>
    </row>
    <row r="540" spans="7:8" ht="12.75">
      <c r="G540" s="258"/>
      <c r="H540" s="258"/>
    </row>
    <row r="541" spans="7:8" ht="12.75">
      <c r="G541" s="258"/>
      <c r="H541" s="258"/>
    </row>
    <row r="542" spans="7:8" ht="12.75">
      <c r="G542" s="258"/>
      <c r="H542" s="258"/>
    </row>
    <row r="543" spans="7:8" ht="12.75">
      <c r="G543" s="258"/>
      <c r="H543" s="258"/>
    </row>
    <row r="544" spans="7:8" ht="12.75">
      <c r="G544" s="258"/>
      <c r="H544" s="258"/>
    </row>
    <row r="545" spans="7:8" ht="12.75">
      <c r="G545" s="258"/>
      <c r="H545" s="258"/>
    </row>
    <row r="546" spans="7:8" ht="12.75">
      <c r="G546" s="258"/>
      <c r="H546" s="258"/>
    </row>
    <row r="547" spans="7:8" ht="12.75">
      <c r="G547" s="258"/>
      <c r="H547" s="258"/>
    </row>
    <row r="548" spans="7:8" ht="12.75">
      <c r="G548" s="258"/>
      <c r="H548" s="258"/>
    </row>
    <row r="549" spans="7:8" ht="12.75">
      <c r="G549" s="258"/>
      <c r="H549" s="258"/>
    </row>
    <row r="550" spans="7:8" ht="12.75">
      <c r="G550" s="258"/>
      <c r="H550" s="258"/>
    </row>
    <row r="551" spans="7:8" ht="12.75">
      <c r="G551" s="258"/>
      <c r="H551" s="258"/>
    </row>
    <row r="552" spans="7:8" ht="12.75">
      <c r="G552" s="258"/>
      <c r="H552" s="258"/>
    </row>
    <row r="553" spans="7:8" ht="12.75">
      <c r="G553" s="258"/>
      <c r="H553" s="258"/>
    </row>
    <row r="554" spans="7:8" ht="12.75">
      <c r="G554" s="258"/>
      <c r="H554" s="258"/>
    </row>
    <row r="555" spans="7:8" ht="12.75">
      <c r="G555" s="258"/>
      <c r="H555" s="258"/>
    </row>
    <row r="556" spans="7:8" ht="12.75">
      <c r="G556" s="258"/>
      <c r="H556" s="258"/>
    </row>
    <row r="557" spans="7:8" ht="12.75">
      <c r="G557" s="258"/>
      <c r="H557" s="258"/>
    </row>
    <row r="558" spans="7:8" ht="12.75">
      <c r="G558" s="258"/>
      <c r="H558" s="258"/>
    </row>
    <row r="559" spans="7:8" ht="12.75">
      <c r="G559" s="258"/>
      <c r="H559" s="258"/>
    </row>
    <row r="560" spans="7:8" ht="12.75">
      <c r="G560" s="258"/>
      <c r="H560" s="258"/>
    </row>
    <row r="561" spans="7:8" ht="12.75">
      <c r="G561" s="258"/>
      <c r="H561" s="258"/>
    </row>
    <row r="562" spans="7:8" ht="12.75">
      <c r="G562" s="258"/>
      <c r="H562" s="258"/>
    </row>
    <row r="563" spans="7:8" ht="12.75">
      <c r="G563" s="258"/>
      <c r="H563" s="258"/>
    </row>
    <row r="564" spans="7:8" ht="12.75">
      <c r="G564" s="258"/>
      <c r="H564" s="258"/>
    </row>
    <row r="565" spans="7:8" ht="12.75">
      <c r="G565" s="258"/>
      <c r="H565" s="258"/>
    </row>
    <row r="566" spans="7:8" ht="12.75">
      <c r="G566" s="258"/>
      <c r="H566" s="258"/>
    </row>
    <row r="567" spans="7:8" ht="12.75">
      <c r="G567" s="258"/>
      <c r="H567" s="258"/>
    </row>
    <row r="568" spans="7:8" ht="12.75">
      <c r="G568" s="258"/>
      <c r="H568" s="258"/>
    </row>
    <row r="569" spans="7:8" ht="12.75">
      <c r="G569" s="258"/>
      <c r="H569" s="258"/>
    </row>
    <row r="570" spans="7:8" ht="12.75">
      <c r="G570" s="258"/>
      <c r="H570" s="258"/>
    </row>
    <row r="571" spans="7:8" ht="12.75">
      <c r="G571" s="258"/>
      <c r="H571" s="258"/>
    </row>
    <row r="572" spans="7:8" ht="12.75">
      <c r="G572" s="258"/>
      <c r="H572" s="258"/>
    </row>
    <row r="573" spans="7:8" ht="12.75">
      <c r="G573" s="258"/>
      <c r="H573" s="258"/>
    </row>
    <row r="574" spans="7:8" ht="12.75">
      <c r="G574" s="258"/>
      <c r="H574" s="258"/>
    </row>
    <row r="575" spans="7:8" ht="12.75">
      <c r="G575" s="258"/>
      <c r="H575" s="258"/>
    </row>
    <row r="576" spans="7:8" ht="12.75">
      <c r="G576" s="258"/>
      <c r="H576" s="258"/>
    </row>
    <row r="577" spans="7:8" ht="12.75">
      <c r="G577" s="258"/>
      <c r="H577" s="258"/>
    </row>
    <row r="578" spans="7:8" ht="12.75">
      <c r="G578" s="258"/>
      <c r="H578" s="258"/>
    </row>
    <row r="579" spans="7:8" ht="12.75">
      <c r="G579" s="258"/>
      <c r="H579" s="258"/>
    </row>
    <row r="580" spans="7:8" ht="12.75">
      <c r="G580" s="258"/>
      <c r="H580" s="258"/>
    </row>
    <row r="581" spans="7:8" ht="12.75">
      <c r="G581" s="258"/>
      <c r="H581" s="258"/>
    </row>
    <row r="582" spans="7:8" ht="12.75">
      <c r="G582" s="258"/>
      <c r="H582" s="258"/>
    </row>
    <row r="583" spans="7:8" ht="12.75">
      <c r="G583" s="258"/>
      <c r="H583" s="258"/>
    </row>
    <row r="584" spans="7:8" ht="12.75">
      <c r="G584" s="258"/>
      <c r="H584" s="258"/>
    </row>
    <row r="585" spans="7:8" ht="12.75">
      <c r="G585" s="258"/>
      <c r="H585" s="258"/>
    </row>
    <row r="586" spans="7:8" ht="12.75">
      <c r="G586" s="258"/>
      <c r="H586" s="258"/>
    </row>
    <row r="587" spans="7:8" ht="12.75">
      <c r="G587" s="258"/>
      <c r="H587" s="258"/>
    </row>
    <row r="588" spans="7:8" ht="12.75">
      <c r="G588" s="258"/>
      <c r="H588" s="258"/>
    </row>
    <row r="589" spans="7:8" ht="12.75">
      <c r="G589" s="258"/>
      <c r="H589" s="258"/>
    </row>
    <row r="590" spans="7:8" ht="12.75">
      <c r="G590" s="258"/>
      <c r="H590" s="258"/>
    </row>
    <row r="591" spans="7:8" ht="12.75">
      <c r="G591" s="258"/>
      <c r="H591" s="258"/>
    </row>
    <row r="592" spans="7:8" ht="12.75">
      <c r="G592" s="258"/>
      <c r="H592" s="258"/>
    </row>
    <row r="593" spans="7:8" ht="12.75">
      <c r="G593" s="258"/>
      <c r="H593" s="258"/>
    </row>
    <row r="594" spans="7:8" ht="12.75">
      <c r="G594" s="258"/>
      <c r="H594" s="258"/>
    </row>
    <row r="595" spans="7:8" ht="12.75">
      <c r="G595" s="258"/>
      <c r="H595" s="258"/>
    </row>
    <row r="596" spans="7:8" ht="12.75">
      <c r="G596" s="258"/>
      <c r="H596" s="258"/>
    </row>
    <row r="597" spans="7:8" ht="12.75">
      <c r="G597" s="258"/>
      <c r="H597" s="258"/>
    </row>
    <row r="598" spans="7:8" ht="12.75">
      <c r="G598" s="258"/>
      <c r="H598" s="258"/>
    </row>
    <row r="599" spans="7:8" ht="12.75">
      <c r="G599" s="258"/>
      <c r="H599" s="258"/>
    </row>
    <row r="600" spans="7:8" ht="12.75">
      <c r="G600" s="258"/>
      <c r="H600" s="258"/>
    </row>
    <row r="601" spans="7:8" ht="12.75">
      <c r="G601" s="258"/>
      <c r="H601" s="258"/>
    </row>
    <row r="602" spans="7:8" ht="12.75">
      <c r="G602" s="258"/>
      <c r="H602" s="258"/>
    </row>
    <row r="603" spans="7:8" ht="12.75">
      <c r="G603" s="258"/>
      <c r="H603" s="258"/>
    </row>
    <row r="604" spans="7:8" ht="12.75">
      <c r="G604" s="258"/>
      <c r="H604" s="258"/>
    </row>
    <row r="605" spans="7:8" ht="12.75">
      <c r="G605" s="258"/>
      <c r="H605" s="258"/>
    </row>
    <row r="606" spans="7:8" ht="12.75">
      <c r="G606" s="258"/>
      <c r="H606" s="258"/>
    </row>
    <row r="607" spans="7:8" ht="12.75">
      <c r="G607" s="258"/>
      <c r="H607" s="258"/>
    </row>
    <row r="608" spans="7:8" ht="12.75">
      <c r="G608" s="258"/>
      <c r="H608" s="258"/>
    </row>
    <row r="609" spans="7:8" ht="12.75">
      <c r="G609" s="258"/>
      <c r="H609" s="258"/>
    </row>
    <row r="610" spans="7:8" ht="12.75">
      <c r="G610" s="258"/>
      <c r="H610" s="258"/>
    </row>
    <row r="611" spans="7:8" ht="12.75">
      <c r="G611" s="258"/>
      <c r="H611" s="258"/>
    </row>
    <row r="612" spans="7:8" ht="12.75">
      <c r="G612" s="258"/>
      <c r="H612" s="258"/>
    </row>
    <row r="613" spans="7:8" ht="12.75">
      <c r="G613" s="258"/>
      <c r="H613" s="258"/>
    </row>
    <row r="614" spans="7:8" ht="12.75">
      <c r="G614" s="258"/>
      <c r="H614" s="258"/>
    </row>
    <row r="615" spans="7:8" ht="12.75">
      <c r="G615" s="258"/>
      <c r="H615" s="258"/>
    </row>
    <row r="616" spans="7:8" ht="12.75">
      <c r="G616" s="258"/>
      <c r="H616" s="258"/>
    </row>
    <row r="617" spans="7:8" ht="12.75">
      <c r="G617" s="258"/>
      <c r="H617" s="258"/>
    </row>
    <row r="618" spans="7:8" ht="12.75">
      <c r="G618" s="258"/>
      <c r="H618" s="258"/>
    </row>
    <row r="619" spans="7:8" ht="12.75">
      <c r="G619" s="258"/>
      <c r="H619" s="258"/>
    </row>
    <row r="620" spans="7:8" ht="12.75">
      <c r="G620" s="258"/>
      <c r="H620" s="258"/>
    </row>
    <row r="621" spans="7:8" ht="12.75">
      <c r="G621" s="258"/>
      <c r="H621" s="258"/>
    </row>
    <row r="622" spans="7:8" ht="12.75">
      <c r="G622" s="258"/>
      <c r="H622" s="258"/>
    </row>
    <row r="623" spans="7:8" ht="12.75">
      <c r="G623" s="258"/>
      <c r="H623" s="258"/>
    </row>
    <row r="624" spans="7:8" ht="12.75">
      <c r="G624" s="258"/>
      <c r="H624" s="258"/>
    </row>
    <row r="625" spans="7:8" ht="12.75">
      <c r="G625" s="258"/>
      <c r="H625" s="258"/>
    </row>
    <row r="626" spans="7:8" ht="12.75">
      <c r="G626" s="258"/>
      <c r="H626" s="258"/>
    </row>
    <row r="627" spans="7:8" ht="12.75">
      <c r="G627" s="258"/>
      <c r="H627" s="258"/>
    </row>
    <row r="628" spans="7:8" ht="12.75">
      <c r="G628" s="258"/>
      <c r="H628" s="258"/>
    </row>
    <row r="629" spans="7:8" ht="12.75">
      <c r="G629" s="258"/>
      <c r="H629" s="258"/>
    </row>
    <row r="630" spans="7:8" ht="12.75">
      <c r="G630" s="258"/>
      <c r="H630" s="258"/>
    </row>
    <row r="631" spans="7:8" ht="12.75">
      <c r="G631" s="258"/>
      <c r="H631" s="258"/>
    </row>
    <row r="632" spans="7:8" ht="12.75">
      <c r="G632" s="258"/>
      <c r="H632" s="258"/>
    </row>
    <row r="633" spans="7:8" ht="12.75">
      <c r="G633" s="258"/>
      <c r="H633" s="258"/>
    </row>
    <row r="634" spans="7:8" ht="12.75">
      <c r="G634" s="258"/>
      <c r="H634" s="258"/>
    </row>
    <row r="635" spans="7:8" ht="12.75">
      <c r="G635" s="258"/>
      <c r="H635" s="258"/>
    </row>
    <row r="636" spans="7:8" ht="12.75">
      <c r="G636" s="258"/>
      <c r="H636" s="258"/>
    </row>
    <row r="637" spans="7:8" ht="12.75">
      <c r="G637" s="258"/>
      <c r="H637" s="258"/>
    </row>
    <row r="638" spans="7:8" ht="12.75">
      <c r="G638" s="258"/>
      <c r="H638" s="258"/>
    </row>
    <row r="639" spans="7:8" ht="12.75">
      <c r="G639" s="258"/>
      <c r="H639" s="258"/>
    </row>
    <row r="640" spans="7:8" ht="12.75">
      <c r="G640" s="258"/>
      <c r="H640" s="258"/>
    </row>
    <row r="641" spans="7:8" ht="12.75">
      <c r="G641" s="258"/>
      <c r="H641" s="258"/>
    </row>
    <row r="642" spans="7:8" ht="12.75">
      <c r="G642" s="258"/>
      <c r="H642" s="258"/>
    </row>
    <row r="643" spans="7:8" ht="12.75">
      <c r="G643" s="258"/>
      <c r="H643" s="258"/>
    </row>
    <row r="644" spans="7:8" ht="12.75">
      <c r="G644" s="258"/>
      <c r="H644" s="258"/>
    </row>
    <row r="645" spans="7:8" ht="12.75">
      <c r="G645" s="258"/>
      <c r="H645" s="258"/>
    </row>
    <row r="646" spans="7:8" ht="12.75">
      <c r="G646" s="258"/>
      <c r="H646" s="258"/>
    </row>
    <row r="647" spans="7:8" ht="12.75">
      <c r="G647" s="258"/>
      <c r="H647" s="258"/>
    </row>
    <row r="648" spans="7:8" ht="12.75">
      <c r="G648" s="258"/>
      <c r="H648" s="258"/>
    </row>
    <row r="649" spans="7:8" ht="12.75">
      <c r="G649" s="258"/>
      <c r="H649" s="258"/>
    </row>
    <row r="650" spans="7:8" ht="12.75">
      <c r="G650" s="258"/>
      <c r="H650" s="258"/>
    </row>
    <row r="651" spans="7:8" ht="12.75">
      <c r="G651" s="258"/>
      <c r="H651" s="258"/>
    </row>
    <row r="652" spans="7:8" ht="12.75">
      <c r="G652" s="258"/>
      <c r="H652" s="258"/>
    </row>
    <row r="653" spans="7:8" ht="12.75">
      <c r="G653" s="258"/>
      <c r="H653" s="258"/>
    </row>
    <row r="654" spans="7:8" ht="12.75">
      <c r="G654" s="258"/>
      <c r="H654" s="258"/>
    </row>
    <row r="655" spans="7:8" ht="12.75">
      <c r="G655" s="258"/>
      <c r="H655" s="258"/>
    </row>
    <row r="656" spans="7:8" ht="12.75">
      <c r="G656" s="258"/>
      <c r="H656" s="258"/>
    </row>
    <row r="657" spans="7:8" ht="12.75">
      <c r="G657" s="258"/>
      <c r="H657" s="258"/>
    </row>
    <row r="658" spans="7:8" ht="12.75">
      <c r="G658" s="258"/>
      <c r="H658" s="258"/>
    </row>
    <row r="659" spans="7:8" ht="12.75">
      <c r="G659" s="258"/>
      <c r="H659" s="258"/>
    </row>
    <row r="660" spans="7:8" ht="12.75">
      <c r="G660" s="258"/>
      <c r="H660" s="258"/>
    </row>
    <row r="661" spans="7:8" ht="12.75">
      <c r="G661" s="258"/>
      <c r="H661" s="258"/>
    </row>
    <row r="662" spans="7:8" ht="12.75">
      <c r="G662" s="258"/>
      <c r="H662" s="258"/>
    </row>
    <row r="663" spans="7:8" ht="12.75">
      <c r="G663" s="258"/>
      <c r="H663" s="258"/>
    </row>
    <row r="664" spans="7:8" ht="12.75">
      <c r="G664" s="258"/>
      <c r="H664" s="258"/>
    </row>
    <row r="665" spans="7:8" ht="12.75">
      <c r="G665" s="258"/>
      <c r="H665" s="258"/>
    </row>
    <row r="666" spans="7:8" ht="12.75">
      <c r="G666" s="258"/>
      <c r="H666" s="258"/>
    </row>
    <row r="667" spans="7:8" ht="12.75">
      <c r="G667" s="258"/>
      <c r="H667" s="258"/>
    </row>
    <row r="668" spans="7:8" ht="12.75">
      <c r="G668" s="258"/>
      <c r="H668" s="258"/>
    </row>
    <row r="669" spans="7:8" ht="12.75">
      <c r="G669" s="258"/>
      <c r="H669" s="258"/>
    </row>
    <row r="670" spans="7:8" ht="12.75">
      <c r="G670" s="258"/>
      <c r="H670" s="258"/>
    </row>
    <row r="671" spans="7:8" ht="12.75">
      <c r="G671" s="258"/>
      <c r="H671" s="258"/>
    </row>
    <row r="672" spans="7:8" ht="12.75">
      <c r="G672" s="258"/>
      <c r="H672" s="258"/>
    </row>
    <row r="673" spans="7:8" ht="12.75">
      <c r="G673" s="258"/>
      <c r="H673" s="258"/>
    </row>
    <row r="674" spans="7:8" ht="12.75">
      <c r="G674" s="258"/>
      <c r="H674" s="258"/>
    </row>
    <row r="675" spans="7:8" ht="12.75">
      <c r="G675" s="258"/>
      <c r="H675" s="258"/>
    </row>
    <row r="676" spans="7:8" ht="12.75">
      <c r="G676" s="258"/>
      <c r="H676" s="258"/>
    </row>
    <row r="677" spans="7:8" ht="12.75">
      <c r="G677" s="258"/>
      <c r="H677" s="258"/>
    </row>
    <row r="678" spans="7:8" ht="12.75">
      <c r="G678" s="258"/>
      <c r="H678" s="258"/>
    </row>
    <row r="679" spans="7:8" ht="12.75">
      <c r="G679" s="258"/>
      <c r="H679" s="258"/>
    </row>
    <row r="680" spans="7:8" ht="12.75">
      <c r="G680" s="258"/>
      <c r="H680" s="258"/>
    </row>
    <row r="681" spans="7:8" ht="12.75">
      <c r="G681" s="258"/>
      <c r="H681" s="258"/>
    </row>
    <row r="682" spans="7:8" ht="12.75">
      <c r="G682" s="258"/>
      <c r="H682" s="258"/>
    </row>
    <row r="683" spans="7:8" ht="12.75">
      <c r="G683" s="258"/>
      <c r="H683" s="258"/>
    </row>
    <row r="684" spans="7:8" ht="12.75">
      <c r="G684" s="258"/>
      <c r="H684" s="258"/>
    </row>
    <row r="685" spans="7:8" ht="12.75">
      <c r="G685" s="258"/>
      <c r="H685" s="258"/>
    </row>
    <row r="686" spans="7:8" ht="12.75">
      <c r="G686" s="258"/>
      <c r="H686" s="258"/>
    </row>
    <row r="687" spans="7:8" ht="12.75">
      <c r="G687" s="258"/>
      <c r="H687" s="258"/>
    </row>
    <row r="688" spans="7:8" ht="12.75">
      <c r="G688" s="258"/>
      <c r="H688" s="258"/>
    </row>
    <row r="689" spans="7:8" ht="12.75">
      <c r="G689" s="258"/>
      <c r="H689" s="258"/>
    </row>
    <row r="690" spans="7:8" ht="12.75">
      <c r="G690" s="258"/>
      <c r="H690" s="258"/>
    </row>
    <row r="691" spans="7:8" ht="12.75">
      <c r="G691" s="258"/>
      <c r="H691" s="258"/>
    </row>
    <row r="692" spans="7:8" ht="12.75">
      <c r="G692" s="258"/>
      <c r="H692" s="258"/>
    </row>
    <row r="693" spans="7:8" ht="12.75">
      <c r="G693" s="258"/>
      <c r="H693" s="258"/>
    </row>
    <row r="694" spans="7:8" ht="12.75">
      <c r="G694" s="258"/>
      <c r="H694" s="258"/>
    </row>
    <row r="695" spans="7:8" ht="12.75">
      <c r="G695" s="258"/>
      <c r="H695" s="258"/>
    </row>
    <row r="696" spans="7:8" ht="12.75">
      <c r="G696" s="258"/>
      <c r="H696" s="258"/>
    </row>
    <row r="697" spans="7:8" ht="12.75">
      <c r="G697" s="258"/>
      <c r="H697" s="258"/>
    </row>
    <row r="698" spans="7:8" ht="12.75">
      <c r="G698" s="258"/>
      <c r="H698" s="258"/>
    </row>
    <row r="699" spans="7:8" ht="12.75">
      <c r="G699" s="258"/>
      <c r="H699" s="258"/>
    </row>
    <row r="700" spans="7:8" ht="12.75">
      <c r="G700" s="258"/>
      <c r="H700" s="258"/>
    </row>
    <row r="701" spans="7:8" ht="12.75">
      <c r="G701" s="258"/>
      <c r="H701" s="258"/>
    </row>
    <row r="702" spans="7:8" ht="12.75">
      <c r="G702" s="258"/>
      <c r="H702" s="258"/>
    </row>
    <row r="703" spans="7:8" ht="12.75">
      <c r="G703" s="258"/>
      <c r="H703" s="258"/>
    </row>
    <row r="704" spans="7:8" ht="12.75">
      <c r="G704" s="258"/>
      <c r="H704" s="258"/>
    </row>
    <row r="705" spans="7:8" ht="12.75">
      <c r="G705" s="258"/>
      <c r="H705" s="258"/>
    </row>
    <row r="706" spans="7:8" ht="12.75">
      <c r="G706" s="258"/>
      <c r="H706" s="258"/>
    </row>
    <row r="707" spans="7:8" ht="12.75">
      <c r="G707" s="258"/>
      <c r="H707" s="258"/>
    </row>
    <row r="708" spans="7:8" ht="12.75">
      <c r="G708" s="258"/>
      <c r="H708" s="258"/>
    </row>
    <row r="709" spans="7:8" ht="12.75">
      <c r="G709" s="258"/>
      <c r="H709" s="258"/>
    </row>
    <row r="710" spans="7:8" ht="12.75">
      <c r="G710" s="258"/>
      <c r="H710" s="258"/>
    </row>
    <row r="711" spans="7:8" ht="12.75">
      <c r="G711" s="258"/>
      <c r="H711" s="258"/>
    </row>
    <row r="712" spans="7:8" ht="12.75">
      <c r="G712" s="258"/>
      <c r="H712" s="258"/>
    </row>
    <row r="713" spans="7:8" ht="12.75">
      <c r="G713" s="258"/>
      <c r="H713" s="258"/>
    </row>
    <row r="714" spans="7:8" ht="12.75">
      <c r="G714" s="258"/>
      <c r="H714" s="258"/>
    </row>
    <row r="715" spans="7:8" ht="12.75">
      <c r="G715" s="258"/>
      <c r="H715" s="258"/>
    </row>
    <row r="716" spans="7:8" ht="12.75">
      <c r="G716" s="258"/>
      <c r="H716" s="258"/>
    </row>
    <row r="717" spans="7:8" ht="12.75">
      <c r="G717" s="258"/>
      <c r="H717" s="258"/>
    </row>
    <row r="718" spans="7:8" ht="12.75">
      <c r="G718" s="258"/>
      <c r="H718" s="258"/>
    </row>
    <row r="719" spans="7:8" ht="12.75">
      <c r="G719" s="258"/>
      <c r="H719" s="258"/>
    </row>
    <row r="720" spans="7:8" ht="12.75">
      <c r="G720" s="258"/>
      <c r="H720" s="258"/>
    </row>
    <row r="721" spans="7:8" ht="12.75">
      <c r="G721" s="258"/>
      <c r="H721" s="258"/>
    </row>
    <row r="722" spans="7:8" ht="12.75">
      <c r="G722" s="258"/>
      <c r="H722" s="258"/>
    </row>
    <row r="723" spans="7:8" ht="12.75">
      <c r="G723" s="258"/>
      <c r="H723" s="258"/>
    </row>
    <row r="724" spans="7:8" ht="12.75">
      <c r="G724" s="258"/>
      <c r="H724" s="258"/>
    </row>
    <row r="725" spans="7:8" ht="12.75">
      <c r="G725" s="258"/>
      <c r="H725" s="258"/>
    </row>
    <row r="726" spans="7:8" ht="12.75">
      <c r="G726" s="258"/>
      <c r="H726" s="258"/>
    </row>
    <row r="727" spans="7:8" ht="12.75">
      <c r="G727" s="258"/>
      <c r="H727" s="258"/>
    </row>
    <row r="728" spans="7:8" ht="12.75">
      <c r="G728" s="258"/>
      <c r="H728" s="258"/>
    </row>
    <row r="729" spans="7:8" ht="12.75">
      <c r="G729" s="258"/>
      <c r="H729" s="258"/>
    </row>
    <row r="730" spans="7:8" ht="12.75">
      <c r="G730" s="258"/>
      <c r="H730" s="258"/>
    </row>
    <row r="731" spans="7:8" ht="12.75">
      <c r="G731" s="258"/>
      <c r="H731" s="258"/>
    </row>
    <row r="732" spans="7:8" ht="12.75">
      <c r="G732" s="258"/>
      <c r="H732" s="258"/>
    </row>
    <row r="733" spans="7:8" ht="12.75">
      <c r="G733" s="258"/>
      <c r="H733" s="258"/>
    </row>
    <row r="734" spans="7:8" ht="12.75">
      <c r="G734" s="258"/>
      <c r="H734" s="258"/>
    </row>
    <row r="735" spans="7:8" ht="12.75">
      <c r="G735" s="258"/>
      <c r="H735" s="258"/>
    </row>
    <row r="736" spans="7:8" ht="12.75">
      <c r="G736" s="258"/>
      <c r="H736" s="258"/>
    </row>
    <row r="737" spans="7:8" ht="12.75">
      <c r="G737" s="258"/>
      <c r="H737" s="258"/>
    </row>
    <row r="738" spans="7:8" ht="12.75">
      <c r="G738" s="258"/>
      <c r="H738" s="258"/>
    </row>
    <row r="739" spans="7:8" ht="12.75">
      <c r="G739" s="258"/>
      <c r="H739" s="258"/>
    </row>
    <row r="740" spans="7:8" ht="12.75">
      <c r="G740" s="258"/>
      <c r="H740" s="258"/>
    </row>
    <row r="741" spans="7:8" ht="12.75">
      <c r="G741" s="258"/>
      <c r="H741" s="258"/>
    </row>
    <row r="742" spans="7:8" ht="12.75">
      <c r="G742" s="258"/>
      <c r="H742" s="258"/>
    </row>
    <row r="743" spans="7:8" ht="12.75">
      <c r="G743" s="258"/>
      <c r="H743" s="258"/>
    </row>
    <row r="744" spans="7:8" ht="12.75">
      <c r="G744" s="258"/>
      <c r="H744" s="258"/>
    </row>
    <row r="745" spans="7:8" ht="12.75">
      <c r="G745" s="258"/>
      <c r="H745" s="258"/>
    </row>
    <row r="746" spans="7:8" ht="12.75">
      <c r="G746" s="258"/>
      <c r="H746" s="258"/>
    </row>
    <row r="747" spans="7:8" ht="12.75">
      <c r="G747" s="258"/>
      <c r="H747" s="258"/>
    </row>
    <row r="748" spans="7:8" ht="12.75">
      <c r="G748" s="258"/>
      <c r="H748" s="258"/>
    </row>
    <row r="749" spans="7:8" ht="12.75">
      <c r="G749" s="258"/>
      <c r="H749" s="258"/>
    </row>
    <row r="750" spans="7:8" ht="12.75">
      <c r="G750" s="258"/>
      <c r="H750" s="258"/>
    </row>
    <row r="751" spans="7:8" ht="12.75">
      <c r="G751" s="258"/>
      <c r="H751" s="258"/>
    </row>
    <row r="752" spans="7:8" ht="12.75">
      <c r="G752" s="258"/>
      <c r="H752" s="258"/>
    </row>
    <row r="753" spans="7:8" ht="12.75">
      <c r="G753" s="258"/>
      <c r="H753" s="258"/>
    </row>
    <row r="754" spans="7:8" ht="12.75">
      <c r="G754" s="258"/>
      <c r="H754" s="258"/>
    </row>
    <row r="755" spans="7:8" ht="12.75">
      <c r="G755" s="258"/>
      <c r="H755" s="258"/>
    </row>
    <row r="756" spans="7:8" ht="12.75">
      <c r="G756" s="258"/>
      <c r="H756" s="258"/>
    </row>
    <row r="757" spans="7:8" ht="12.75">
      <c r="G757" s="258"/>
      <c r="H757" s="258"/>
    </row>
    <row r="758" spans="7:8" ht="12.75">
      <c r="G758" s="258"/>
      <c r="H758" s="258"/>
    </row>
    <row r="759" spans="7:8" ht="12.75">
      <c r="G759" s="258"/>
      <c r="H759" s="258"/>
    </row>
    <row r="760" spans="7:8" ht="12.75">
      <c r="G760" s="258"/>
      <c r="H760" s="258"/>
    </row>
    <row r="761" spans="7:8" ht="12.75">
      <c r="G761" s="258"/>
      <c r="H761" s="258"/>
    </row>
    <row r="762" spans="7:8" ht="12.75">
      <c r="G762" s="258"/>
      <c r="H762" s="258"/>
    </row>
    <row r="763" spans="7:8" ht="12.75">
      <c r="G763" s="258"/>
      <c r="H763" s="258"/>
    </row>
    <row r="764" spans="7:8" ht="12.75">
      <c r="G764" s="258"/>
      <c r="H764" s="258"/>
    </row>
    <row r="765" spans="7:8" ht="12.75">
      <c r="G765" s="258"/>
      <c r="H765" s="258"/>
    </row>
    <row r="766" spans="7:8" ht="12.75">
      <c r="G766" s="258"/>
      <c r="H766" s="258"/>
    </row>
    <row r="767" spans="7:8" ht="12.75">
      <c r="G767" s="258"/>
      <c r="H767" s="258"/>
    </row>
    <row r="768" spans="7:8" ht="12.75">
      <c r="G768" s="258"/>
      <c r="H768" s="258"/>
    </row>
    <row r="769" spans="7:8" ht="12.75">
      <c r="G769" s="258"/>
      <c r="H769" s="258"/>
    </row>
    <row r="770" spans="7:8" ht="12.75">
      <c r="G770" s="258"/>
      <c r="H770" s="258"/>
    </row>
    <row r="771" spans="7:8" ht="12.75">
      <c r="G771" s="258"/>
      <c r="H771" s="258"/>
    </row>
    <row r="772" spans="7:8" ht="12.75">
      <c r="G772" s="258"/>
      <c r="H772" s="258"/>
    </row>
    <row r="773" spans="7:8" ht="12.75">
      <c r="G773" s="258"/>
      <c r="H773" s="258"/>
    </row>
    <row r="774" spans="7:8" ht="12.75">
      <c r="G774" s="258"/>
      <c r="H774" s="258"/>
    </row>
    <row r="775" spans="7:8" ht="12.75">
      <c r="G775" s="258"/>
      <c r="H775" s="258"/>
    </row>
    <row r="776" spans="7:8" ht="12.75">
      <c r="G776" s="258"/>
      <c r="H776" s="258"/>
    </row>
    <row r="777" spans="7:8" ht="12.75">
      <c r="G777" s="258"/>
      <c r="H777" s="258"/>
    </row>
    <row r="778" spans="7:8" ht="12.75">
      <c r="G778" s="258"/>
      <c r="H778" s="258"/>
    </row>
    <row r="779" spans="7:8" ht="12.75">
      <c r="G779" s="258"/>
      <c r="H779" s="258"/>
    </row>
    <row r="780" spans="7:8" ht="12.75">
      <c r="G780" s="258"/>
      <c r="H780" s="258"/>
    </row>
    <row r="781" spans="7:8" ht="12.75">
      <c r="G781" s="258"/>
      <c r="H781" s="258"/>
    </row>
    <row r="782" spans="7:8" ht="12.75">
      <c r="G782" s="258"/>
      <c r="H782" s="258"/>
    </row>
    <row r="783" spans="7:8" ht="12.75">
      <c r="G783" s="258"/>
      <c r="H783" s="258"/>
    </row>
    <row r="784" spans="7:8" ht="12.75">
      <c r="G784" s="258"/>
      <c r="H784" s="258"/>
    </row>
    <row r="785" spans="7:8" ht="12.75">
      <c r="G785" s="258"/>
      <c r="H785" s="258"/>
    </row>
    <row r="786" spans="7:8" ht="12.75">
      <c r="G786" s="258"/>
      <c r="H786" s="258"/>
    </row>
    <row r="787" spans="7:8" ht="12.75">
      <c r="G787" s="258"/>
      <c r="H787" s="258"/>
    </row>
    <row r="788" spans="7:8" ht="12.75">
      <c r="G788" s="258"/>
      <c r="H788" s="258"/>
    </row>
    <row r="789" spans="7:8" ht="12.75">
      <c r="G789" s="258"/>
      <c r="H789" s="258"/>
    </row>
    <row r="790" spans="7:8" ht="12.75">
      <c r="G790" s="258"/>
      <c r="H790" s="258"/>
    </row>
    <row r="791" spans="7:8" ht="12.75">
      <c r="G791" s="258"/>
      <c r="H791" s="258"/>
    </row>
    <row r="792" spans="7:8" ht="12.75">
      <c r="G792" s="258"/>
      <c r="H792" s="258"/>
    </row>
    <row r="793" spans="7:8" ht="12.75">
      <c r="G793" s="258"/>
      <c r="H793" s="258"/>
    </row>
    <row r="794" spans="7:8" ht="12.75">
      <c r="G794" s="258"/>
      <c r="H794" s="258"/>
    </row>
    <row r="795" spans="7:8" ht="12.75">
      <c r="G795" s="258"/>
      <c r="H795" s="258"/>
    </row>
    <row r="796" spans="7:8" ht="12.75">
      <c r="G796" s="258"/>
      <c r="H796" s="258"/>
    </row>
    <row r="797" spans="7:8" ht="12.75">
      <c r="G797" s="258"/>
      <c r="H797" s="258"/>
    </row>
    <row r="798" spans="7:8" ht="12.75">
      <c r="G798" s="258"/>
      <c r="H798" s="258"/>
    </row>
    <row r="799" spans="7:8" ht="12.75">
      <c r="G799" s="258"/>
      <c r="H799" s="258"/>
    </row>
    <row r="800" spans="7:8" ht="12.75">
      <c r="G800" s="258"/>
      <c r="H800" s="258"/>
    </row>
    <row r="801" spans="7:8" ht="12.75">
      <c r="G801" s="258"/>
      <c r="H801" s="258"/>
    </row>
    <row r="802" spans="7:8" ht="12.75">
      <c r="G802" s="258"/>
      <c r="H802" s="258"/>
    </row>
    <row r="803" spans="7:8" ht="12.75">
      <c r="G803" s="258"/>
      <c r="H803" s="258"/>
    </row>
    <row r="804" spans="7:8" ht="12.75">
      <c r="G804" s="258"/>
      <c r="H804" s="258"/>
    </row>
    <row r="805" spans="7:8" ht="12.75">
      <c r="G805" s="258"/>
      <c r="H805" s="258"/>
    </row>
    <row r="806" spans="7:8" ht="12.75">
      <c r="G806" s="258"/>
      <c r="H806" s="258"/>
    </row>
    <row r="807" spans="7:8" ht="12.75">
      <c r="G807" s="258"/>
      <c r="H807" s="258"/>
    </row>
    <row r="808" spans="7:8" ht="12.75">
      <c r="G808" s="258"/>
      <c r="H808" s="258"/>
    </row>
    <row r="809" spans="7:8" ht="12.75">
      <c r="G809" s="258"/>
      <c r="H809" s="258"/>
    </row>
    <row r="810" spans="7:8" ht="12.75">
      <c r="G810" s="258"/>
      <c r="H810" s="258"/>
    </row>
    <row r="811" spans="7:8" ht="12.75">
      <c r="G811" s="258"/>
      <c r="H811" s="258"/>
    </row>
    <row r="812" spans="7:8" ht="12.75">
      <c r="G812" s="258"/>
      <c r="H812" s="258"/>
    </row>
    <row r="813" spans="7:8" ht="12.75">
      <c r="G813" s="258"/>
      <c r="H813" s="258"/>
    </row>
    <row r="814" spans="7:8" ht="12.75">
      <c r="G814" s="258"/>
      <c r="H814" s="258"/>
    </row>
    <row r="815" spans="7:8" ht="12.75">
      <c r="G815" s="258"/>
      <c r="H815" s="258"/>
    </row>
    <row r="816" spans="7:8" ht="12.75">
      <c r="G816" s="258"/>
      <c r="H816" s="258"/>
    </row>
    <row r="817" spans="7:8" ht="12.75">
      <c r="G817" s="258"/>
      <c r="H817" s="258"/>
    </row>
    <row r="818" spans="7:8" ht="12.75">
      <c r="G818" s="258"/>
      <c r="H818" s="258"/>
    </row>
    <row r="819" spans="7:8" ht="12.75">
      <c r="G819" s="258"/>
      <c r="H819" s="258"/>
    </row>
    <row r="820" spans="7:8" ht="12.75">
      <c r="G820" s="258"/>
      <c r="H820" s="258"/>
    </row>
    <row r="821" spans="7:8" ht="12.75">
      <c r="G821" s="258"/>
      <c r="H821" s="258"/>
    </row>
    <row r="822" spans="7:8" ht="12.75">
      <c r="G822" s="258"/>
      <c r="H822" s="258"/>
    </row>
    <row r="823" spans="7:8" ht="12.75">
      <c r="G823" s="258"/>
      <c r="H823" s="258"/>
    </row>
    <row r="824" spans="7:8" ht="12.75">
      <c r="G824" s="258"/>
      <c r="H824" s="258"/>
    </row>
    <row r="825" spans="7:8" ht="12.75">
      <c r="G825" s="258"/>
      <c r="H825" s="258"/>
    </row>
    <row r="826" spans="7:8" ht="12.75">
      <c r="G826" s="258"/>
      <c r="H826" s="258"/>
    </row>
    <row r="827" spans="7:8" ht="12.75">
      <c r="G827" s="258"/>
      <c r="H827" s="258"/>
    </row>
    <row r="828" spans="7:8" ht="12.75">
      <c r="G828" s="258"/>
      <c r="H828" s="258"/>
    </row>
    <row r="829" spans="7:8" ht="12.75">
      <c r="G829" s="258"/>
      <c r="H829" s="258"/>
    </row>
    <row r="830" spans="7:8" ht="12.75">
      <c r="G830" s="258"/>
      <c r="H830" s="258"/>
    </row>
    <row r="831" spans="7:8" ht="12.75">
      <c r="G831" s="258"/>
      <c r="H831" s="258"/>
    </row>
    <row r="832" spans="7:8" ht="12.75">
      <c r="G832" s="258"/>
      <c r="H832" s="258"/>
    </row>
    <row r="833" spans="7:8" ht="12.75">
      <c r="G833" s="258"/>
      <c r="H833" s="258"/>
    </row>
    <row r="834" spans="7:8" ht="12.75">
      <c r="G834" s="258"/>
      <c r="H834" s="258"/>
    </row>
    <row r="835" spans="7:8" ht="12.75">
      <c r="G835" s="258"/>
      <c r="H835" s="258"/>
    </row>
    <row r="836" spans="7:8" ht="12.75">
      <c r="G836" s="258"/>
      <c r="H836" s="258"/>
    </row>
    <row r="837" spans="7:8" ht="12.75">
      <c r="G837" s="258"/>
      <c r="H837" s="258"/>
    </row>
    <row r="838" spans="7:8" ht="12.75">
      <c r="G838" s="258"/>
      <c r="H838" s="258"/>
    </row>
    <row r="839" spans="7:8" ht="12.75">
      <c r="G839" s="258"/>
      <c r="H839" s="258"/>
    </row>
    <row r="840" spans="7:8" ht="12.75">
      <c r="G840" s="258"/>
      <c r="H840" s="258"/>
    </row>
    <row r="841" spans="7:8" ht="12.75">
      <c r="G841" s="258"/>
      <c r="H841" s="258"/>
    </row>
    <row r="842" spans="7:8" ht="12.75">
      <c r="G842" s="258"/>
      <c r="H842" s="258"/>
    </row>
    <row r="843" spans="7:8" ht="12.75">
      <c r="G843" s="258"/>
      <c r="H843" s="258"/>
    </row>
    <row r="844" spans="7:8" ht="12.75">
      <c r="G844" s="258"/>
      <c r="H844" s="258"/>
    </row>
    <row r="845" spans="7:8" ht="12.75">
      <c r="G845" s="258"/>
      <c r="H845" s="258"/>
    </row>
    <row r="846" spans="7:8" ht="12.75">
      <c r="G846" s="258"/>
      <c r="H846" s="258"/>
    </row>
    <row r="847" spans="7:8" ht="12.75">
      <c r="G847" s="258"/>
      <c r="H847" s="258"/>
    </row>
    <row r="848" spans="7:8" ht="12.75">
      <c r="G848" s="258"/>
      <c r="H848" s="258"/>
    </row>
    <row r="849" spans="7:8" ht="12.75">
      <c r="G849" s="258"/>
      <c r="H849" s="258"/>
    </row>
    <row r="850" spans="7:8" ht="12.75">
      <c r="G850" s="258"/>
      <c r="H850" s="258"/>
    </row>
    <row r="851" spans="7:8" ht="12.75">
      <c r="G851" s="258"/>
      <c r="H851" s="258"/>
    </row>
    <row r="852" spans="7:8" ht="12.75">
      <c r="G852" s="258"/>
      <c r="H852" s="258"/>
    </row>
    <row r="853" spans="7:8" ht="12.75">
      <c r="G853" s="258"/>
      <c r="H853" s="258"/>
    </row>
    <row r="854" spans="7:8" ht="12.75">
      <c r="G854" s="258"/>
      <c r="H854" s="258"/>
    </row>
    <row r="855" spans="7:8" ht="12.75">
      <c r="G855" s="258"/>
      <c r="H855" s="258"/>
    </row>
    <row r="856" spans="7:8" ht="12.75">
      <c r="G856" s="258"/>
      <c r="H856" s="258"/>
    </row>
    <row r="857" spans="7:8" ht="12.75">
      <c r="G857" s="258"/>
      <c r="H857" s="258"/>
    </row>
    <row r="858" spans="7:8" ht="12.75">
      <c r="G858" s="258"/>
      <c r="H858" s="258"/>
    </row>
    <row r="859" spans="7:8" ht="12.75">
      <c r="G859" s="258"/>
      <c r="H859" s="258"/>
    </row>
    <row r="860" spans="7:8" ht="12.75">
      <c r="G860" s="258"/>
      <c r="H860" s="258"/>
    </row>
    <row r="861" spans="7:8" ht="12.75">
      <c r="G861" s="258"/>
      <c r="H861" s="258"/>
    </row>
    <row r="862" spans="7:8" ht="12.75">
      <c r="G862" s="258"/>
      <c r="H862" s="258"/>
    </row>
    <row r="863" spans="7:8" ht="12.75">
      <c r="G863" s="258"/>
      <c r="H863" s="258"/>
    </row>
    <row r="864" spans="7:8" ht="12.75">
      <c r="G864" s="258"/>
      <c r="H864" s="258"/>
    </row>
    <row r="865" spans="7:8" ht="12.75">
      <c r="G865" s="258"/>
      <c r="H865" s="258"/>
    </row>
    <row r="866" spans="7:8" ht="12.75">
      <c r="G866" s="258"/>
      <c r="H866" s="258"/>
    </row>
    <row r="867" spans="7:8" ht="12.75">
      <c r="G867" s="258"/>
      <c r="H867" s="258"/>
    </row>
    <row r="868" spans="7:8" ht="12.75">
      <c r="G868" s="258"/>
      <c r="H868" s="258"/>
    </row>
    <row r="869" spans="7:8" ht="12.75">
      <c r="G869" s="258"/>
      <c r="H869" s="258"/>
    </row>
    <row r="870" spans="7:8" ht="12.75">
      <c r="G870" s="258"/>
      <c r="H870" s="258"/>
    </row>
    <row r="871" spans="7:8" ht="12.75">
      <c r="G871" s="258"/>
      <c r="H871" s="258"/>
    </row>
    <row r="872" spans="7:8" ht="12.75">
      <c r="G872" s="258"/>
      <c r="H872" s="258"/>
    </row>
    <row r="873" spans="7:8" ht="12.75">
      <c r="G873" s="258"/>
      <c r="H873" s="258"/>
    </row>
    <row r="874" spans="7:8" ht="12.75">
      <c r="G874" s="258"/>
      <c r="H874" s="258"/>
    </row>
    <row r="875" spans="7:8" ht="12.75">
      <c r="G875" s="258"/>
      <c r="H875" s="258"/>
    </row>
    <row r="876" spans="7:8" ht="12.75">
      <c r="G876" s="258"/>
      <c r="H876" s="258"/>
    </row>
    <row r="877" spans="7:8" ht="12.75">
      <c r="G877" s="258"/>
      <c r="H877" s="258"/>
    </row>
    <row r="878" spans="7:8" ht="12.75">
      <c r="G878" s="258"/>
      <c r="H878" s="258"/>
    </row>
    <row r="879" spans="7:8" ht="12.75">
      <c r="G879" s="258"/>
      <c r="H879" s="258"/>
    </row>
    <row r="880" spans="7:8" ht="12.75">
      <c r="G880" s="258"/>
      <c r="H880" s="258"/>
    </row>
    <row r="881" spans="7:8" ht="12.75">
      <c r="G881" s="258"/>
      <c r="H881" s="258"/>
    </row>
    <row r="882" spans="7:8" ht="12.75">
      <c r="G882" s="258"/>
      <c r="H882" s="258"/>
    </row>
    <row r="883" spans="7:8" ht="12.75">
      <c r="G883" s="258"/>
      <c r="H883" s="258"/>
    </row>
    <row r="884" spans="7:8" ht="12.75">
      <c r="G884" s="258"/>
      <c r="H884" s="258"/>
    </row>
    <row r="885" spans="7:8" ht="12.75">
      <c r="G885" s="258"/>
      <c r="H885" s="258"/>
    </row>
    <row r="886" spans="7:8" ht="12.75">
      <c r="G886" s="258"/>
      <c r="H886" s="258"/>
    </row>
    <row r="887" spans="7:8" ht="12.75">
      <c r="G887" s="258"/>
      <c r="H887" s="258"/>
    </row>
    <row r="888" spans="7:8" ht="12.75">
      <c r="G888" s="258"/>
      <c r="H888" s="258"/>
    </row>
    <row r="889" spans="7:8" ht="12.75">
      <c r="G889" s="258"/>
      <c r="H889" s="258"/>
    </row>
    <row r="890" spans="7:8" ht="12.75">
      <c r="G890" s="258"/>
      <c r="H890" s="258"/>
    </row>
    <row r="891" spans="7:8" ht="12.75">
      <c r="G891" s="258"/>
      <c r="H891" s="258"/>
    </row>
    <row r="892" spans="7:8" ht="12.75">
      <c r="G892" s="258"/>
      <c r="H892" s="258"/>
    </row>
    <row r="893" spans="7:8" ht="12.75">
      <c r="G893" s="258"/>
      <c r="H893" s="258"/>
    </row>
    <row r="894" spans="7:8" ht="12.75">
      <c r="G894" s="258"/>
      <c r="H894" s="258"/>
    </row>
    <row r="895" spans="7:8" ht="12.75">
      <c r="G895" s="258"/>
      <c r="H895" s="258"/>
    </row>
    <row r="896" spans="7:8" ht="12.75">
      <c r="G896" s="258"/>
      <c r="H896" s="258"/>
    </row>
    <row r="897" spans="7:8" ht="12.75">
      <c r="G897" s="258"/>
      <c r="H897" s="258"/>
    </row>
    <row r="898" spans="7:8" ht="12.75">
      <c r="G898" s="258"/>
      <c r="H898" s="258"/>
    </row>
    <row r="899" spans="7:8" ht="12.75">
      <c r="G899" s="258"/>
      <c r="H899" s="258"/>
    </row>
    <row r="900" spans="7:8" ht="12.75">
      <c r="G900" s="258"/>
      <c r="H900" s="258"/>
    </row>
    <row r="901" spans="7:8" ht="12.75">
      <c r="G901" s="258"/>
      <c r="H901" s="258"/>
    </row>
    <row r="902" spans="7:8" ht="12.75">
      <c r="G902" s="258"/>
      <c r="H902" s="258"/>
    </row>
    <row r="903" spans="7:8" ht="12.75">
      <c r="G903" s="258"/>
      <c r="H903" s="258"/>
    </row>
    <row r="904" spans="7:8" ht="12.75">
      <c r="G904" s="258"/>
      <c r="H904" s="258"/>
    </row>
    <row r="905" spans="7:8" ht="12.75">
      <c r="G905" s="258"/>
      <c r="H905" s="258"/>
    </row>
    <row r="906" spans="7:8" ht="12.75">
      <c r="G906" s="258"/>
      <c r="H906" s="258"/>
    </row>
    <row r="907" spans="7:8" ht="12.75">
      <c r="G907" s="258"/>
      <c r="H907" s="258"/>
    </row>
    <row r="908" spans="7:8" ht="12.75">
      <c r="G908" s="258"/>
      <c r="H908" s="258"/>
    </row>
    <row r="909" spans="7:8" ht="12.75">
      <c r="G909" s="258"/>
      <c r="H909" s="258"/>
    </row>
    <row r="910" spans="7:8" ht="12.75">
      <c r="G910" s="258"/>
      <c r="H910" s="258"/>
    </row>
    <row r="911" spans="7:8" ht="12.75">
      <c r="G911" s="258"/>
      <c r="H911" s="258"/>
    </row>
    <row r="912" spans="7:8" ht="12.75">
      <c r="G912" s="258"/>
      <c r="H912" s="258"/>
    </row>
    <row r="913" spans="7:8" ht="12.75">
      <c r="G913" s="258"/>
      <c r="H913" s="258"/>
    </row>
    <row r="914" spans="7:8" ht="12.75">
      <c r="G914" s="258"/>
      <c r="H914" s="258"/>
    </row>
    <row r="915" spans="7:8" ht="12.75">
      <c r="G915" s="258"/>
      <c r="H915" s="258"/>
    </row>
    <row r="916" spans="7:8" ht="12.75">
      <c r="G916" s="258"/>
      <c r="H916" s="258"/>
    </row>
    <row r="917" spans="7:8" ht="12.75">
      <c r="G917" s="258"/>
      <c r="H917" s="258"/>
    </row>
    <row r="918" spans="7:8" ht="12.75">
      <c r="G918" s="258"/>
      <c r="H918" s="258"/>
    </row>
    <row r="919" spans="7:8" ht="12.75">
      <c r="G919" s="258"/>
      <c r="H919" s="258"/>
    </row>
    <row r="920" spans="7:8" ht="12.75">
      <c r="G920" s="258"/>
      <c r="H920" s="258"/>
    </row>
    <row r="921" spans="7:8" ht="12.75">
      <c r="G921" s="258"/>
      <c r="H921" s="258"/>
    </row>
    <row r="922" spans="7:8" ht="12.75">
      <c r="G922" s="258"/>
      <c r="H922" s="258"/>
    </row>
    <row r="923" spans="7:8" ht="12.75">
      <c r="G923" s="258"/>
      <c r="H923" s="258"/>
    </row>
    <row r="924" spans="7:8" ht="12.75">
      <c r="G924" s="258"/>
      <c r="H924" s="258"/>
    </row>
    <row r="925" spans="7:8" ht="12.75">
      <c r="G925" s="258"/>
      <c r="H925" s="258"/>
    </row>
    <row r="926" spans="7:8" ht="12.75">
      <c r="G926" s="258"/>
      <c r="H926" s="258"/>
    </row>
    <row r="927" spans="7:8" ht="12.75">
      <c r="G927" s="258"/>
      <c r="H927" s="258"/>
    </row>
    <row r="928" spans="7:8" ht="12.75">
      <c r="G928" s="258"/>
      <c r="H928" s="258"/>
    </row>
    <row r="929" spans="7:8" ht="12.75">
      <c r="G929" s="258"/>
      <c r="H929" s="258"/>
    </row>
    <row r="930" spans="7:8" ht="12.75">
      <c r="G930" s="258"/>
      <c r="H930" s="258"/>
    </row>
    <row r="931" spans="7:8" ht="12.75">
      <c r="G931" s="258"/>
      <c r="H931" s="258"/>
    </row>
    <row r="932" spans="7:8" ht="12.75">
      <c r="G932" s="258"/>
      <c r="H932" s="258"/>
    </row>
    <row r="933" spans="7:8" ht="12.75">
      <c r="G933" s="258"/>
      <c r="H933" s="258"/>
    </row>
    <row r="934" spans="7:8" ht="12.75">
      <c r="G934" s="258"/>
      <c r="H934" s="258"/>
    </row>
    <row r="935" spans="7:8" ht="12.75">
      <c r="G935" s="258"/>
      <c r="H935" s="258"/>
    </row>
    <row r="936" spans="7:8" ht="12.75">
      <c r="G936" s="258"/>
      <c r="H936" s="258"/>
    </row>
    <row r="937" spans="7:8" ht="12.75">
      <c r="G937" s="258"/>
      <c r="H937" s="258"/>
    </row>
    <row r="938" spans="7:8" ht="12.75">
      <c r="G938" s="258"/>
      <c r="H938" s="258"/>
    </row>
    <row r="939" spans="7:8" ht="12.75">
      <c r="G939" s="258"/>
      <c r="H939" s="258"/>
    </row>
    <row r="940" spans="7:8" ht="12.75">
      <c r="G940" s="258"/>
      <c r="H940" s="258"/>
    </row>
    <row r="941" spans="7:8" ht="12.75">
      <c r="G941" s="258"/>
      <c r="H941" s="258"/>
    </row>
    <row r="942" spans="7:8" ht="12.75">
      <c r="G942" s="258"/>
      <c r="H942" s="258"/>
    </row>
    <row r="943" spans="7:8" ht="12.75">
      <c r="G943" s="258"/>
      <c r="H943" s="258"/>
    </row>
    <row r="944" spans="7:8" ht="12.75">
      <c r="G944" s="258"/>
      <c r="H944" s="258"/>
    </row>
    <row r="945" spans="7:8" ht="12.75">
      <c r="G945" s="258"/>
      <c r="H945" s="258"/>
    </row>
    <row r="946" spans="7:8" ht="12.75">
      <c r="G946" s="258"/>
      <c r="H946" s="258"/>
    </row>
    <row r="947" spans="7:8" ht="12.75">
      <c r="G947" s="258"/>
      <c r="H947" s="258"/>
    </row>
    <row r="948" spans="7:8" ht="12.75">
      <c r="G948" s="258"/>
      <c r="H948" s="258"/>
    </row>
    <row r="949" spans="7:8" ht="12.75">
      <c r="G949" s="258"/>
      <c r="H949" s="258"/>
    </row>
    <row r="950" spans="7:8" ht="12.75">
      <c r="G950" s="258"/>
      <c r="H950" s="258"/>
    </row>
    <row r="951" spans="7:8" ht="12.75">
      <c r="G951" s="258"/>
      <c r="H951" s="258"/>
    </row>
    <row r="952" spans="7:8" ht="12.75">
      <c r="G952" s="258"/>
      <c r="H952" s="258"/>
    </row>
    <row r="953" spans="7:8" ht="12.75">
      <c r="G953" s="258"/>
      <c r="H953" s="258"/>
    </row>
    <row r="954" spans="7:8" ht="12.75">
      <c r="G954" s="258"/>
      <c r="H954" s="258"/>
    </row>
    <row r="955" spans="7:8" ht="12.75">
      <c r="G955" s="258"/>
      <c r="H955" s="258"/>
    </row>
    <row r="956" spans="7:8" ht="12.75">
      <c r="G956" s="258"/>
      <c r="H956" s="258"/>
    </row>
    <row r="957" spans="7:8" ht="12.75">
      <c r="G957" s="258"/>
      <c r="H957" s="258"/>
    </row>
    <row r="958" spans="7:8" ht="12.75">
      <c r="G958" s="258"/>
      <c r="H958" s="258"/>
    </row>
    <row r="959" spans="7:8" ht="12.75">
      <c r="G959" s="258"/>
      <c r="H959" s="258"/>
    </row>
    <row r="960" spans="7:8" ht="12.75">
      <c r="G960" s="258"/>
      <c r="H960" s="258"/>
    </row>
    <row r="961" spans="7:8" ht="12.75">
      <c r="G961" s="258"/>
      <c r="H961" s="258"/>
    </row>
    <row r="962" spans="7:8" ht="12.75">
      <c r="G962" s="258"/>
      <c r="H962" s="258"/>
    </row>
    <row r="963" spans="7:8" ht="12.75">
      <c r="G963" s="258"/>
      <c r="H963" s="258"/>
    </row>
    <row r="964" spans="7:8" ht="12.75">
      <c r="G964" s="258"/>
      <c r="H964" s="258"/>
    </row>
    <row r="965" spans="7:8" ht="12.75">
      <c r="G965" s="258"/>
      <c r="H965" s="258"/>
    </row>
    <row r="966" spans="7:8" ht="12.75">
      <c r="G966" s="258"/>
      <c r="H966" s="258"/>
    </row>
    <row r="967" spans="7:8" ht="12.75">
      <c r="G967" s="258"/>
      <c r="H967" s="258"/>
    </row>
    <row r="968" spans="7:8" ht="12.75">
      <c r="G968" s="258"/>
      <c r="H968" s="258"/>
    </row>
    <row r="969" spans="7:8" ht="12.75">
      <c r="G969" s="258"/>
      <c r="H969" s="258"/>
    </row>
    <row r="970" spans="7:8" ht="12.75">
      <c r="G970" s="258"/>
      <c r="H970" s="258"/>
    </row>
    <row r="971" spans="7:8" ht="12.75">
      <c r="G971" s="258"/>
      <c r="H971" s="258"/>
    </row>
    <row r="972" spans="7:8" ht="12.75">
      <c r="G972" s="258"/>
      <c r="H972" s="258"/>
    </row>
    <row r="973" spans="7:8" ht="12.75">
      <c r="G973" s="258"/>
      <c r="H973" s="258"/>
    </row>
    <row r="974" spans="7:8" ht="12.75">
      <c r="G974" s="258"/>
      <c r="H974" s="258"/>
    </row>
    <row r="975" spans="7:8" ht="12.75">
      <c r="G975" s="258"/>
      <c r="H975" s="258"/>
    </row>
    <row r="976" spans="7:8" ht="12.75">
      <c r="G976" s="258"/>
      <c r="H976" s="258"/>
    </row>
    <row r="977" spans="7:8" ht="12.75">
      <c r="G977" s="258"/>
      <c r="H977" s="258"/>
    </row>
    <row r="978" spans="7:8" ht="12.75">
      <c r="G978" s="258"/>
      <c r="H978" s="258"/>
    </row>
    <row r="979" spans="7:8" ht="12.75">
      <c r="G979" s="258"/>
      <c r="H979" s="258"/>
    </row>
    <row r="980" spans="7:8" ht="12.75">
      <c r="G980" s="258"/>
      <c r="H980" s="258"/>
    </row>
    <row r="981" spans="7:8" ht="12.75">
      <c r="G981" s="258"/>
      <c r="H981" s="258"/>
    </row>
    <row r="982" spans="7:8" ht="12.75">
      <c r="G982" s="258"/>
      <c r="H982" s="258"/>
    </row>
    <row r="983" spans="7:8" ht="12.75">
      <c r="G983" s="258"/>
      <c r="H983" s="258"/>
    </row>
    <row r="984" spans="7:8" ht="12.75">
      <c r="G984" s="258"/>
      <c r="H984" s="258"/>
    </row>
    <row r="985" spans="7:8" ht="12.75">
      <c r="G985" s="258"/>
      <c r="H985" s="258"/>
    </row>
    <row r="986" spans="7:8" ht="12.75">
      <c r="G986" s="258"/>
      <c r="H986" s="258"/>
    </row>
    <row r="987" spans="7:8" ht="12.75">
      <c r="G987" s="258"/>
      <c r="H987" s="258"/>
    </row>
    <row r="988" spans="7:8" ht="12.75">
      <c r="G988" s="258"/>
      <c r="H988" s="258"/>
    </row>
    <row r="989" spans="7:8" ht="12.75">
      <c r="G989" s="258"/>
      <c r="H989" s="258"/>
    </row>
    <row r="990" spans="7:8" ht="12.75">
      <c r="G990" s="258"/>
      <c r="H990" s="258"/>
    </row>
    <row r="991" spans="7:8" ht="12.75">
      <c r="G991" s="258"/>
      <c r="H991" s="258"/>
    </row>
    <row r="992" spans="7:8" ht="12.75">
      <c r="G992" s="258"/>
      <c r="H992" s="258"/>
    </row>
    <row r="993" spans="7:8" ht="12.75">
      <c r="G993" s="258"/>
      <c r="H993" s="258"/>
    </row>
    <row r="994" spans="7:8" ht="12.75">
      <c r="G994" s="258"/>
      <c r="H994" s="258"/>
    </row>
    <row r="995" spans="7:8" ht="12.75">
      <c r="G995" s="258"/>
      <c r="H995" s="258"/>
    </row>
    <row r="996" spans="7:8" ht="12.75">
      <c r="G996" s="258"/>
      <c r="H996" s="258"/>
    </row>
    <row r="997" spans="7:8" ht="12.75">
      <c r="G997" s="258"/>
      <c r="H997" s="258"/>
    </row>
    <row r="998" spans="7:8" ht="12.75">
      <c r="G998" s="258"/>
      <c r="H998" s="258"/>
    </row>
    <row r="999" spans="7:8" ht="12.75">
      <c r="G999" s="258"/>
      <c r="H999" s="258"/>
    </row>
    <row r="1000" spans="7:8" ht="12.75">
      <c r="G1000" s="258"/>
      <c r="H1000" s="258"/>
    </row>
    <row r="1001" spans="7:8" ht="12.75">
      <c r="G1001" s="258"/>
      <c r="H1001" s="258"/>
    </row>
  </sheetData>
  <mergeCells count="1">
    <mergeCell ref="A1:H1"/>
  </mergeCells>
  <hyperlinks>
    <hyperlink ref="H3" r:id="rId1"/>
    <hyperlink ref="H4" r:id="rId2"/>
    <hyperlink ref="H5" r:id="rId3"/>
    <hyperlink ref="H6" r:id="rId4"/>
    <hyperlink ref="H7" r:id="rId5"/>
    <hyperlink ref="H8" r:id="rId6"/>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I1017"/>
  <sheetViews>
    <sheetView workbookViewId="0">
      <pane ySplit="2" topLeftCell="A3" activePane="bottomLeft" state="frozen"/>
      <selection pane="bottomLeft" activeCell="B4" sqref="B4"/>
    </sheetView>
  </sheetViews>
  <sheetFormatPr defaultColWidth="12.5703125" defaultRowHeight="15.75" customHeight="1"/>
  <cols>
    <col min="1" max="1" width="21.42578125" customWidth="1"/>
    <col min="2" max="2" width="17.5703125" customWidth="1"/>
    <col min="3" max="5" width="14" customWidth="1"/>
    <col min="6" max="6" width="19.42578125" customWidth="1"/>
    <col min="7" max="8" width="14.85546875" customWidth="1"/>
    <col min="9" max="10" width="18.7109375" customWidth="1"/>
    <col min="11" max="11" width="21" customWidth="1"/>
    <col min="12" max="12" width="20.85546875" customWidth="1"/>
    <col min="13" max="13" width="18.7109375" customWidth="1"/>
    <col min="14" max="14" width="20.42578125" customWidth="1"/>
    <col min="15" max="15" width="25.42578125" customWidth="1"/>
    <col min="16" max="16" width="23.7109375" customWidth="1"/>
    <col min="17" max="17" width="21.7109375" customWidth="1"/>
    <col min="18" max="18" width="22.7109375" customWidth="1"/>
  </cols>
  <sheetData>
    <row r="1" spans="1:35" ht="41.25" customHeight="1">
      <c r="A1" s="40" t="s">
        <v>542</v>
      </c>
      <c r="B1" s="41"/>
      <c r="C1" s="42"/>
      <c r="D1" s="42">
        <f>SUM(D4:D57,D66:D75)</f>
        <v>118</v>
      </c>
      <c r="E1" s="42"/>
      <c r="F1" s="260"/>
      <c r="G1" s="260">
        <f t="shared" ref="G1:H1" si="0">SUM(G3:G56,G66:G75)</f>
        <v>60</v>
      </c>
      <c r="H1" s="260">
        <f t="shared" si="0"/>
        <v>50</v>
      </c>
      <c r="I1" s="42"/>
      <c r="J1" s="42"/>
      <c r="K1" s="42"/>
      <c r="L1" s="42"/>
      <c r="M1" s="43"/>
      <c r="N1" s="43"/>
      <c r="O1" s="43"/>
      <c r="P1" s="44"/>
      <c r="Q1" s="43"/>
      <c r="R1" s="43"/>
      <c r="S1" s="43"/>
      <c r="T1" s="43"/>
      <c r="U1" s="43"/>
      <c r="V1" s="43"/>
      <c r="W1" s="43"/>
      <c r="X1" s="43"/>
      <c r="Y1" s="43"/>
      <c r="Z1" s="43"/>
      <c r="AA1" s="43"/>
      <c r="AB1" s="43"/>
      <c r="AC1" s="43"/>
      <c r="AD1" s="43"/>
      <c r="AE1" s="43"/>
      <c r="AF1" s="43"/>
      <c r="AG1" s="43"/>
      <c r="AH1" s="43"/>
      <c r="AI1" s="43"/>
    </row>
    <row r="2" spans="1:35" ht="41.25" customHeight="1">
      <c r="A2" s="45" t="s">
        <v>155</v>
      </c>
      <c r="B2" s="45" t="s">
        <v>156</v>
      </c>
      <c r="C2" s="45" t="s">
        <v>157</v>
      </c>
      <c r="D2" s="45" t="s">
        <v>159</v>
      </c>
      <c r="E2" s="45"/>
      <c r="F2" s="261" t="s">
        <v>543</v>
      </c>
      <c r="G2" s="262" t="s">
        <v>544</v>
      </c>
      <c r="H2" s="263" t="s">
        <v>545</v>
      </c>
      <c r="I2" s="264" t="s">
        <v>546</v>
      </c>
      <c r="J2" s="265" t="s">
        <v>462</v>
      </c>
      <c r="K2" s="45" t="s">
        <v>547</v>
      </c>
      <c r="L2" s="47" t="s">
        <v>160</v>
      </c>
      <c r="M2" s="45" t="s">
        <v>161</v>
      </c>
      <c r="N2" s="48" t="s">
        <v>162</v>
      </c>
      <c r="O2" s="48" t="s">
        <v>3</v>
      </c>
      <c r="P2" s="266" t="s">
        <v>5</v>
      </c>
      <c r="Q2" s="48" t="s">
        <v>6</v>
      </c>
      <c r="R2" s="47" t="s">
        <v>164</v>
      </c>
      <c r="S2" s="43"/>
      <c r="T2" s="43"/>
      <c r="U2" s="43"/>
      <c r="V2" s="43"/>
      <c r="W2" s="43"/>
      <c r="X2" s="43"/>
      <c r="Y2" s="43"/>
      <c r="Z2" s="43"/>
      <c r="AA2" s="43"/>
      <c r="AB2" s="43"/>
      <c r="AC2" s="43"/>
      <c r="AD2" s="43"/>
      <c r="AE2" s="43"/>
      <c r="AF2" s="43"/>
      <c r="AG2" s="43"/>
      <c r="AH2" s="43"/>
      <c r="AI2" s="43"/>
    </row>
    <row r="3" spans="1:35" ht="46.5" customHeight="1">
      <c r="A3" s="267">
        <v>44505.583499363427</v>
      </c>
      <c r="B3" s="268" t="s">
        <v>548</v>
      </c>
      <c r="C3" s="269" t="s">
        <v>549</v>
      </c>
      <c r="D3" s="270">
        <v>2</v>
      </c>
      <c r="E3" s="270"/>
      <c r="F3" s="268" t="s">
        <v>550</v>
      </c>
      <c r="G3" s="271">
        <v>1</v>
      </c>
      <c r="H3" s="271">
        <v>1</v>
      </c>
      <c r="I3" s="272" t="s">
        <v>551</v>
      </c>
      <c r="J3" s="273" t="s">
        <v>552</v>
      </c>
      <c r="K3" s="270" t="s">
        <v>553</v>
      </c>
      <c r="L3" s="270">
        <v>600</v>
      </c>
      <c r="M3" s="270">
        <v>600</v>
      </c>
      <c r="N3" s="274"/>
      <c r="O3" s="270" t="s">
        <v>554</v>
      </c>
      <c r="P3" s="272" t="s">
        <v>555</v>
      </c>
      <c r="Q3" s="275" t="s">
        <v>556</v>
      </c>
      <c r="R3" s="276" t="s">
        <v>557</v>
      </c>
      <c r="S3" s="277" t="s">
        <v>558</v>
      </c>
      <c r="T3" s="269"/>
      <c r="U3" s="269"/>
      <c r="V3" s="269"/>
      <c r="W3" s="269"/>
      <c r="X3" s="269"/>
      <c r="Y3" s="269"/>
      <c r="Z3" s="269"/>
      <c r="AA3" s="269"/>
      <c r="AB3" s="269"/>
      <c r="AC3" s="269"/>
      <c r="AD3" s="269"/>
      <c r="AE3" s="269"/>
      <c r="AF3" s="269"/>
      <c r="AG3" s="269"/>
      <c r="AH3" s="269"/>
      <c r="AI3" s="269"/>
    </row>
    <row r="4" spans="1:35" ht="56.25" customHeight="1">
      <c r="A4" s="267">
        <v>44505.597448495369</v>
      </c>
      <c r="B4" s="278" t="s">
        <v>559</v>
      </c>
      <c r="C4" s="279" t="s">
        <v>549</v>
      </c>
      <c r="D4" s="280">
        <v>2</v>
      </c>
      <c r="E4" s="280"/>
      <c r="F4" s="278" t="s">
        <v>560</v>
      </c>
      <c r="G4" s="271">
        <v>1</v>
      </c>
      <c r="H4" s="271">
        <v>1</v>
      </c>
      <c r="I4" s="281" t="s">
        <v>561</v>
      </c>
      <c r="J4" s="273" t="s">
        <v>562</v>
      </c>
      <c r="K4" s="280" t="s">
        <v>563</v>
      </c>
      <c r="L4" s="270">
        <v>600</v>
      </c>
      <c r="M4" s="270">
        <v>600</v>
      </c>
      <c r="N4" s="282"/>
      <c r="O4" s="270" t="s">
        <v>554</v>
      </c>
      <c r="P4" s="272" t="s">
        <v>564</v>
      </c>
      <c r="Q4" s="275" t="s">
        <v>565</v>
      </c>
      <c r="R4" s="276" t="s">
        <v>566</v>
      </c>
      <c r="S4" s="277" t="s">
        <v>567</v>
      </c>
      <c r="T4" s="269"/>
      <c r="U4" s="269"/>
      <c r="V4" s="269"/>
      <c r="W4" s="269"/>
      <c r="X4" s="269"/>
      <c r="Y4" s="269"/>
      <c r="Z4" s="269"/>
      <c r="AA4" s="269"/>
      <c r="AB4" s="269"/>
      <c r="AC4" s="269"/>
      <c r="AD4" s="269"/>
      <c r="AE4" s="269"/>
      <c r="AF4" s="269"/>
      <c r="AG4" s="269"/>
      <c r="AH4" s="269"/>
      <c r="AI4" s="269"/>
    </row>
    <row r="5" spans="1:35" ht="56.25" customHeight="1">
      <c r="A5" s="267">
        <v>44505.59963138889</v>
      </c>
      <c r="B5" s="278" t="s">
        <v>568</v>
      </c>
      <c r="C5" s="279" t="s">
        <v>549</v>
      </c>
      <c r="D5" s="280">
        <v>1</v>
      </c>
      <c r="E5" s="280"/>
      <c r="F5" s="278" t="s">
        <v>569</v>
      </c>
      <c r="G5" s="271">
        <v>1</v>
      </c>
      <c r="H5" s="278"/>
      <c r="I5" s="281" t="s">
        <v>570</v>
      </c>
      <c r="J5" s="273" t="s">
        <v>116</v>
      </c>
      <c r="K5" s="280" t="s">
        <v>563</v>
      </c>
      <c r="L5" s="283">
        <v>300</v>
      </c>
      <c r="M5" s="284">
        <v>300</v>
      </c>
      <c r="N5" s="274"/>
      <c r="O5" s="270" t="s">
        <v>554</v>
      </c>
      <c r="P5" s="272" t="s">
        <v>571</v>
      </c>
      <c r="Q5" s="275" t="s">
        <v>572</v>
      </c>
      <c r="R5" s="276" t="s">
        <v>573</v>
      </c>
      <c r="S5" s="277" t="s">
        <v>574</v>
      </c>
      <c r="T5" s="269"/>
      <c r="U5" s="269"/>
      <c r="V5" s="269"/>
      <c r="W5" s="269"/>
      <c r="X5" s="269"/>
      <c r="Y5" s="269"/>
      <c r="Z5" s="269"/>
      <c r="AA5" s="269"/>
      <c r="AB5" s="269"/>
      <c r="AC5" s="269"/>
      <c r="AD5" s="269"/>
      <c r="AE5" s="269"/>
      <c r="AF5" s="269"/>
      <c r="AG5" s="269"/>
      <c r="AH5" s="269"/>
      <c r="AI5" s="269"/>
    </row>
    <row r="6" spans="1:35" ht="56.25" customHeight="1">
      <c r="A6" s="267">
        <v>44505.606301574073</v>
      </c>
      <c r="B6" s="278" t="s">
        <v>575</v>
      </c>
      <c r="C6" s="279" t="s">
        <v>549</v>
      </c>
      <c r="D6" s="280">
        <v>1</v>
      </c>
      <c r="E6" s="280"/>
      <c r="F6" s="278" t="s">
        <v>569</v>
      </c>
      <c r="G6" s="271">
        <v>1</v>
      </c>
      <c r="H6" s="278"/>
      <c r="I6" s="281" t="s">
        <v>576</v>
      </c>
      <c r="J6" s="273" t="s">
        <v>128</v>
      </c>
      <c r="K6" s="280" t="s">
        <v>563</v>
      </c>
      <c r="L6" s="270">
        <v>300</v>
      </c>
      <c r="M6" s="285">
        <v>300</v>
      </c>
      <c r="N6" s="274"/>
      <c r="O6" s="270" t="s">
        <v>554</v>
      </c>
      <c r="P6" s="272" t="s">
        <v>577</v>
      </c>
      <c r="Q6" s="275" t="s">
        <v>578</v>
      </c>
      <c r="R6" s="276" t="s">
        <v>579</v>
      </c>
      <c r="S6" s="277" t="s">
        <v>580</v>
      </c>
      <c r="T6" s="269"/>
      <c r="U6" s="269"/>
      <c r="V6" s="269"/>
      <c r="W6" s="269"/>
      <c r="X6" s="269"/>
      <c r="Y6" s="269"/>
      <c r="Z6" s="269"/>
      <c r="AA6" s="269"/>
      <c r="AB6" s="269"/>
      <c r="AC6" s="269"/>
      <c r="AD6" s="269"/>
      <c r="AE6" s="269"/>
      <c r="AF6" s="269"/>
      <c r="AG6" s="269"/>
      <c r="AH6" s="269"/>
      <c r="AI6" s="269"/>
    </row>
    <row r="7" spans="1:35" ht="56.25" customHeight="1">
      <c r="A7" s="267">
        <v>44505.610504050928</v>
      </c>
      <c r="B7" s="278" t="s">
        <v>581</v>
      </c>
      <c r="C7" s="279" t="s">
        <v>549</v>
      </c>
      <c r="D7" s="280">
        <v>1</v>
      </c>
      <c r="E7" s="280"/>
      <c r="F7" s="278" t="s">
        <v>582</v>
      </c>
      <c r="G7" s="278"/>
      <c r="H7" s="271">
        <v>1</v>
      </c>
      <c r="I7" s="281" t="s">
        <v>583</v>
      </c>
      <c r="J7" s="273" t="s">
        <v>93</v>
      </c>
      <c r="K7" s="280" t="s">
        <v>563</v>
      </c>
      <c r="L7" s="270">
        <v>300</v>
      </c>
      <c r="M7" s="284">
        <v>300</v>
      </c>
      <c r="N7" s="274"/>
      <c r="O7" s="270" t="s">
        <v>554</v>
      </c>
      <c r="P7" s="272" t="s">
        <v>584</v>
      </c>
      <c r="Q7" s="275" t="s">
        <v>585</v>
      </c>
      <c r="R7" s="276" t="s">
        <v>586</v>
      </c>
      <c r="S7" s="277" t="s">
        <v>587</v>
      </c>
      <c r="T7" s="269"/>
      <c r="U7" s="269"/>
      <c r="V7" s="269"/>
      <c r="W7" s="269"/>
      <c r="X7" s="269"/>
      <c r="Y7" s="269"/>
      <c r="Z7" s="269"/>
      <c r="AA7" s="269"/>
      <c r="AB7" s="269"/>
      <c r="AC7" s="269"/>
      <c r="AD7" s="269"/>
      <c r="AE7" s="269"/>
      <c r="AF7" s="269"/>
      <c r="AG7" s="269"/>
      <c r="AH7" s="269"/>
      <c r="AI7" s="269"/>
    </row>
    <row r="8" spans="1:35" ht="59.25" customHeight="1">
      <c r="A8" s="267">
        <v>44505.656308460646</v>
      </c>
      <c r="B8" s="268" t="s">
        <v>588</v>
      </c>
      <c r="C8" s="269" t="s">
        <v>549</v>
      </c>
      <c r="D8" s="270">
        <v>4</v>
      </c>
      <c r="E8" s="270"/>
      <c r="F8" s="268" t="s">
        <v>589</v>
      </c>
      <c r="G8" s="271">
        <v>2</v>
      </c>
      <c r="H8" s="271">
        <v>2</v>
      </c>
      <c r="I8" s="272" t="s">
        <v>590</v>
      </c>
      <c r="J8" s="273" t="s">
        <v>591</v>
      </c>
      <c r="K8" s="270" t="s">
        <v>563</v>
      </c>
      <c r="L8" s="286">
        <v>1200</v>
      </c>
      <c r="M8" s="286">
        <v>1200</v>
      </c>
      <c r="N8" s="274"/>
      <c r="O8" s="270" t="s">
        <v>554</v>
      </c>
      <c r="P8" s="272" t="s">
        <v>592</v>
      </c>
      <c r="Q8" s="275" t="s">
        <v>593</v>
      </c>
      <c r="R8" s="276" t="s">
        <v>594</v>
      </c>
      <c r="S8" s="277" t="s">
        <v>595</v>
      </c>
      <c r="T8" s="269"/>
      <c r="U8" s="269"/>
      <c r="V8" s="269"/>
      <c r="W8" s="269"/>
      <c r="X8" s="269"/>
      <c r="Y8" s="269"/>
      <c r="Z8" s="269"/>
      <c r="AA8" s="269"/>
      <c r="AB8" s="269"/>
      <c r="AC8" s="269"/>
      <c r="AD8" s="269"/>
      <c r="AE8" s="269"/>
      <c r="AF8" s="269"/>
      <c r="AG8" s="269"/>
      <c r="AH8" s="269"/>
      <c r="AI8" s="269"/>
    </row>
    <row r="9" spans="1:35" ht="56.25" customHeight="1">
      <c r="A9" s="267">
        <v>44505.666581921294</v>
      </c>
      <c r="B9" s="278" t="s">
        <v>596</v>
      </c>
      <c r="C9" s="269" t="s">
        <v>549</v>
      </c>
      <c r="D9" s="280">
        <v>2</v>
      </c>
      <c r="E9" s="280"/>
      <c r="F9" s="268" t="s">
        <v>569</v>
      </c>
      <c r="G9" s="271">
        <v>2</v>
      </c>
      <c r="H9" s="268"/>
      <c r="I9" s="272" t="s">
        <v>597</v>
      </c>
      <c r="J9" s="273" t="s">
        <v>562</v>
      </c>
      <c r="K9" s="280" t="s">
        <v>563</v>
      </c>
      <c r="L9" s="287">
        <v>600</v>
      </c>
      <c r="M9" s="284">
        <v>600</v>
      </c>
      <c r="N9" s="274"/>
      <c r="O9" s="270" t="s">
        <v>554</v>
      </c>
      <c r="P9" s="272" t="s">
        <v>598</v>
      </c>
      <c r="Q9" s="275" t="s">
        <v>599</v>
      </c>
      <c r="R9" s="276" t="s">
        <v>600</v>
      </c>
      <c r="S9" s="277" t="s">
        <v>601</v>
      </c>
      <c r="T9" s="269"/>
      <c r="U9" s="269"/>
      <c r="V9" s="269"/>
      <c r="W9" s="269"/>
      <c r="X9" s="269"/>
      <c r="Y9" s="269"/>
      <c r="Z9" s="269"/>
      <c r="AA9" s="269"/>
      <c r="AB9" s="269"/>
      <c r="AC9" s="269"/>
      <c r="AD9" s="269"/>
      <c r="AE9" s="269"/>
      <c r="AF9" s="269"/>
      <c r="AG9" s="269"/>
      <c r="AH9" s="269"/>
      <c r="AI9" s="269"/>
    </row>
    <row r="10" spans="1:35" ht="67.5" customHeight="1">
      <c r="A10" s="267">
        <v>44505.668480624998</v>
      </c>
      <c r="B10" s="268" t="s">
        <v>602</v>
      </c>
      <c r="C10" s="269" t="s">
        <v>549</v>
      </c>
      <c r="D10" s="280">
        <v>2</v>
      </c>
      <c r="E10" s="280"/>
      <c r="F10" s="268" t="s">
        <v>603</v>
      </c>
      <c r="G10" s="271">
        <v>1</v>
      </c>
      <c r="H10" s="271">
        <v>1</v>
      </c>
      <c r="I10" s="272" t="s">
        <v>604</v>
      </c>
      <c r="J10" s="273" t="s">
        <v>562</v>
      </c>
      <c r="K10" s="280" t="s">
        <v>563</v>
      </c>
      <c r="L10" s="287">
        <v>600</v>
      </c>
      <c r="M10" s="284">
        <v>600</v>
      </c>
      <c r="N10" s="274"/>
      <c r="O10" s="270" t="s">
        <v>554</v>
      </c>
      <c r="P10" s="272" t="s">
        <v>605</v>
      </c>
      <c r="Q10" s="275" t="s">
        <v>606</v>
      </c>
      <c r="R10" s="276" t="s">
        <v>607</v>
      </c>
      <c r="S10" s="277" t="s">
        <v>608</v>
      </c>
      <c r="T10" s="269"/>
      <c r="U10" s="269"/>
      <c r="V10" s="269"/>
      <c r="W10" s="269"/>
      <c r="X10" s="269"/>
      <c r="Y10" s="269"/>
      <c r="Z10" s="269"/>
      <c r="AA10" s="269"/>
      <c r="AB10" s="269"/>
      <c r="AC10" s="269"/>
      <c r="AD10" s="269"/>
      <c r="AE10" s="269"/>
      <c r="AF10" s="269"/>
      <c r="AG10" s="269"/>
      <c r="AH10" s="269"/>
      <c r="AI10" s="269"/>
    </row>
    <row r="11" spans="1:35" ht="66" customHeight="1">
      <c r="A11" s="267">
        <v>44505.669719988422</v>
      </c>
      <c r="B11" s="268" t="s">
        <v>609</v>
      </c>
      <c r="C11" s="269" t="s">
        <v>549</v>
      </c>
      <c r="D11" s="270">
        <v>2</v>
      </c>
      <c r="E11" s="270"/>
      <c r="F11" s="268" t="s">
        <v>610</v>
      </c>
      <c r="G11" s="271">
        <v>1</v>
      </c>
      <c r="H11" s="271">
        <v>1</v>
      </c>
      <c r="I11" s="272" t="s">
        <v>611</v>
      </c>
      <c r="J11" s="273" t="s">
        <v>562</v>
      </c>
      <c r="K11" s="270" t="s">
        <v>563</v>
      </c>
      <c r="L11" s="287">
        <v>600</v>
      </c>
      <c r="M11" s="287">
        <v>600</v>
      </c>
      <c r="N11" s="282"/>
      <c r="O11" s="270" t="s">
        <v>554</v>
      </c>
      <c r="P11" s="272" t="s">
        <v>612</v>
      </c>
      <c r="Q11" s="275" t="s">
        <v>613</v>
      </c>
      <c r="R11" s="276" t="s">
        <v>614</v>
      </c>
      <c r="S11" s="277" t="s">
        <v>615</v>
      </c>
      <c r="T11" s="269"/>
      <c r="U11" s="269"/>
      <c r="V11" s="269"/>
      <c r="W11" s="269"/>
      <c r="X11" s="269"/>
      <c r="Y11" s="269"/>
      <c r="Z11" s="269"/>
      <c r="AA11" s="269"/>
      <c r="AB11" s="269"/>
      <c r="AC11" s="269"/>
      <c r="AD11" s="269"/>
      <c r="AE11" s="269"/>
      <c r="AF11" s="269"/>
      <c r="AG11" s="269"/>
      <c r="AH11" s="269"/>
      <c r="AI11" s="269"/>
    </row>
    <row r="12" spans="1:35" ht="72" customHeight="1">
      <c r="A12" s="267">
        <v>44505.678117662035</v>
      </c>
      <c r="B12" s="268" t="s">
        <v>251</v>
      </c>
      <c r="C12" s="269" t="s">
        <v>549</v>
      </c>
      <c r="D12" s="280">
        <v>2</v>
      </c>
      <c r="E12" s="280"/>
      <c r="F12" s="268" t="s">
        <v>616</v>
      </c>
      <c r="G12" s="271">
        <v>1</v>
      </c>
      <c r="H12" s="271">
        <v>1</v>
      </c>
      <c r="I12" s="272" t="s">
        <v>617</v>
      </c>
      <c r="J12" s="273" t="s">
        <v>618</v>
      </c>
      <c r="K12" s="280" t="s">
        <v>563</v>
      </c>
      <c r="L12" s="287">
        <v>600</v>
      </c>
      <c r="M12" s="280">
        <v>600</v>
      </c>
      <c r="N12" s="274"/>
      <c r="O12" s="270" t="s">
        <v>554</v>
      </c>
      <c r="P12" s="273" t="s">
        <v>619</v>
      </c>
      <c r="Q12" s="275" t="s">
        <v>620</v>
      </c>
      <c r="R12" s="276" t="s">
        <v>621</v>
      </c>
      <c r="S12" s="277" t="s">
        <v>622</v>
      </c>
      <c r="T12" s="269"/>
      <c r="U12" s="269"/>
      <c r="V12" s="269"/>
      <c r="W12" s="269"/>
      <c r="X12" s="269"/>
      <c r="Y12" s="269"/>
      <c r="Z12" s="269"/>
      <c r="AA12" s="269"/>
      <c r="AB12" s="269"/>
      <c r="AC12" s="269"/>
      <c r="AD12" s="269"/>
      <c r="AE12" s="269"/>
      <c r="AF12" s="269"/>
      <c r="AG12" s="269"/>
      <c r="AH12" s="269"/>
      <c r="AI12" s="269"/>
    </row>
    <row r="13" spans="1:35" ht="72" customHeight="1">
      <c r="A13" s="267">
        <v>44505.697388368055</v>
      </c>
      <c r="B13" s="268" t="s">
        <v>623</v>
      </c>
      <c r="C13" s="269" t="s">
        <v>549</v>
      </c>
      <c r="D13" s="280">
        <v>2</v>
      </c>
      <c r="E13" s="280"/>
      <c r="F13" s="268" t="s">
        <v>624</v>
      </c>
      <c r="G13" s="268"/>
      <c r="H13" s="271">
        <v>2</v>
      </c>
      <c r="I13" s="272" t="s">
        <v>625</v>
      </c>
      <c r="J13" s="273" t="s">
        <v>626</v>
      </c>
      <c r="K13" s="280" t="s">
        <v>563</v>
      </c>
      <c r="L13" s="287">
        <v>600</v>
      </c>
      <c r="M13" s="280">
        <v>600</v>
      </c>
      <c r="N13" s="274"/>
      <c r="O13" s="270" t="s">
        <v>554</v>
      </c>
      <c r="P13" s="272" t="s">
        <v>627</v>
      </c>
      <c r="Q13" s="275" t="s">
        <v>628</v>
      </c>
      <c r="R13" s="276" t="s">
        <v>629</v>
      </c>
      <c r="S13" s="277" t="s">
        <v>630</v>
      </c>
      <c r="T13" s="269"/>
      <c r="U13" s="269"/>
      <c r="V13" s="269"/>
      <c r="W13" s="269"/>
      <c r="X13" s="269"/>
      <c r="Y13" s="269"/>
      <c r="Z13" s="269"/>
      <c r="AA13" s="269"/>
      <c r="AB13" s="269"/>
      <c r="AC13" s="269"/>
      <c r="AD13" s="269"/>
      <c r="AE13" s="269"/>
      <c r="AF13" s="269"/>
      <c r="AG13" s="269"/>
      <c r="AH13" s="269"/>
      <c r="AI13" s="269"/>
    </row>
    <row r="14" spans="1:35" ht="72" customHeight="1">
      <c r="A14" s="267">
        <v>44505.699656608791</v>
      </c>
      <c r="B14" s="268" t="s">
        <v>631</v>
      </c>
      <c r="C14" s="269" t="s">
        <v>549</v>
      </c>
      <c r="D14" s="280">
        <v>1</v>
      </c>
      <c r="E14" s="280"/>
      <c r="F14" s="268" t="s">
        <v>582</v>
      </c>
      <c r="G14" s="268"/>
      <c r="H14" s="271">
        <v>1</v>
      </c>
      <c r="I14" s="272" t="s">
        <v>632</v>
      </c>
      <c r="J14" s="273" t="s">
        <v>633</v>
      </c>
      <c r="K14" s="280" t="s">
        <v>563</v>
      </c>
      <c r="L14" s="280">
        <v>300</v>
      </c>
      <c r="M14" s="280">
        <v>300</v>
      </c>
      <c r="N14" s="274"/>
      <c r="O14" s="270" t="s">
        <v>554</v>
      </c>
      <c r="P14" s="272" t="s">
        <v>634</v>
      </c>
      <c r="Q14" s="275" t="s">
        <v>635</v>
      </c>
      <c r="R14" s="276" t="s">
        <v>636</v>
      </c>
      <c r="S14" s="277" t="s">
        <v>637</v>
      </c>
      <c r="T14" s="269"/>
      <c r="U14" s="269"/>
      <c r="V14" s="269"/>
      <c r="W14" s="269"/>
      <c r="X14" s="269"/>
      <c r="Y14" s="269"/>
      <c r="Z14" s="269"/>
      <c r="AA14" s="269"/>
      <c r="AB14" s="269"/>
      <c r="AC14" s="269"/>
      <c r="AD14" s="269"/>
      <c r="AE14" s="269"/>
      <c r="AF14" s="269"/>
      <c r="AG14" s="269"/>
      <c r="AH14" s="269"/>
      <c r="AI14" s="269"/>
    </row>
    <row r="15" spans="1:35" ht="56.25" customHeight="1">
      <c r="A15" s="267">
        <v>44505.744596550925</v>
      </c>
      <c r="B15" s="268" t="s">
        <v>638</v>
      </c>
      <c r="C15" s="269" t="s">
        <v>549</v>
      </c>
      <c r="D15" s="280">
        <v>1</v>
      </c>
      <c r="E15" s="280"/>
      <c r="F15" s="278" t="s">
        <v>582</v>
      </c>
      <c r="G15" s="278"/>
      <c r="H15" s="271">
        <v>1</v>
      </c>
      <c r="I15" s="281" t="s">
        <v>639</v>
      </c>
      <c r="J15" s="288" t="s">
        <v>640</v>
      </c>
      <c r="K15" s="280" t="s">
        <v>563</v>
      </c>
      <c r="L15" s="270">
        <v>300</v>
      </c>
      <c r="M15" s="270">
        <v>300</v>
      </c>
      <c r="N15" s="274"/>
      <c r="O15" s="270" t="s">
        <v>554</v>
      </c>
      <c r="P15" s="272" t="s">
        <v>641</v>
      </c>
      <c r="Q15" s="275" t="s">
        <v>642</v>
      </c>
      <c r="R15" s="276" t="s">
        <v>643</v>
      </c>
      <c r="S15" s="277" t="s">
        <v>644</v>
      </c>
      <c r="T15" s="269"/>
      <c r="U15" s="269"/>
      <c r="V15" s="269"/>
      <c r="W15" s="269"/>
      <c r="X15" s="269"/>
      <c r="Y15" s="269"/>
      <c r="Z15" s="269"/>
      <c r="AA15" s="269"/>
      <c r="AB15" s="269"/>
      <c r="AC15" s="269"/>
      <c r="AD15" s="269"/>
      <c r="AE15" s="269"/>
      <c r="AF15" s="269"/>
      <c r="AG15" s="269"/>
      <c r="AH15" s="269"/>
      <c r="AI15" s="269"/>
    </row>
    <row r="16" spans="1:35" ht="51">
      <c r="A16" s="267">
        <v>44505.751937627312</v>
      </c>
      <c r="B16" s="268" t="s">
        <v>645</v>
      </c>
      <c r="C16" s="269" t="s">
        <v>549</v>
      </c>
      <c r="D16" s="270">
        <v>1</v>
      </c>
      <c r="E16" s="270"/>
      <c r="F16" s="278" t="s">
        <v>569</v>
      </c>
      <c r="G16" s="271">
        <v>1</v>
      </c>
      <c r="H16" s="271"/>
      <c r="I16" s="281" t="s">
        <v>646</v>
      </c>
      <c r="J16" s="288" t="s">
        <v>640</v>
      </c>
      <c r="K16" s="280" t="s">
        <v>563</v>
      </c>
      <c r="L16" s="280">
        <v>300</v>
      </c>
      <c r="M16" s="280">
        <v>300</v>
      </c>
      <c r="N16" s="274"/>
      <c r="O16" s="270" t="s">
        <v>554</v>
      </c>
      <c r="P16" s="272" t="s">
        <v>647</v>
      </c>
      <c r="Q16" s="275" t="s">
        <v>648</v>
      </c>
      <c r="R16" s="276" t="s">
        <v>649</v>
      </c>
      <c r="S16" s="277" t="s">
        <v>650</v>
      </c>
      <c r="T16" s="269"/>
      <c r="U16" s="269"/>
      <c r="V16" s="269"/>
      <c r="W16" s="269"/>
      <c r="X16" s="269"/>
      <c r="Y16" s="269"/>
      <c r="Z16" s="269"/>
      <c r="AA16" s="269"/>
      <c r="AB16" s="269"/>
      <c r="AC16" s="269"/>
      <c r="AD16" s="269"/>
      <c r="AE16" s="269"/>
      <c r="AF16" s="269"/>
      <c r="AG16" s="269"/>
      <c r="AH16" s="269"/>
      <c r="AI16" s="269"/>
    </row>
    <row r="17" spans="1:35" ht="51" customHeight="1">
      <c r="A17" s="267">
        <v>44505.754572013888</v>
      </c>
      <c r="B17" s="268" t="s">
        <v>651</v>
      </c>
      <c r="C17" s="269" t="s">
        <v>549</v>
      </c>
      <c r="D17" s="270">
        <v>1</v>
      </c>
      <c r="E17" s="270"/>
      <c r="F17" s="278" t="s">
        <v>569</v>
      </c>
      <c r="G17" s="271">
        <v>1</v>
      </c>
      <c r="H17" s="278"/>
      <c r="I17" s="281" t="s">
        <v>652</v>
      </c>
      <c r="J17" s="273" t="s">
        <v>116</v>
      </c>
      <c r="K17" s="280" t="s">
        <v>563</v>
      </c>
      <c r="L17" s="289">
        <v>300</v>
      </c>
      <c r="M17" s="289">
        <v>300</v>
      </c>
      <c r="N17" s="274"/>
      <c r="O17" s="270" t="s">
        <v>554</v>
      </c>
      <c r="P17" s="272" t="s">
        <v>653</v>
      </c>
      <c r="Q17" s="290" t="s">
        <v>654</v>
      </c>
      <c r="R17" s="276" t="s">
        <v>655</v>
      </c>
      <c r="S17" s="277" t="s">
        <v>656</v>
      </c>
      <c r="T17" s="269"/>
      <c r="U17" s="269"/>
      <c r="V17" s="269"/>
      <c r="W17" s="269"/>
      <c r="X17" s="269"/>
      <c r="Y17" s="269"/>
      <c r="Z17" s="269"/>
      <c r="AA17" s="269"/>
      <c r="AB17" s="269"/>
      <c r="AC17" s="269"/>
      <c r="AD17" s="269"/>
      <c r="AE17" s="269"/>
      <c r="AF17" s="269"/>
      <c r="AG17" s="269"/>
      <c r="AH17" s="269"/>
      <c r="AI17" s="269"/>
    </row>
    <row r="18" spans="1:35" ht="89.25">
      <c r="A18" s="267">
        <v>44505.777400787032</v>
      </c>
      <c r="B18" s="278" t="s">
        <v>657</v>
      </c>
      <c r="C18" s="269" t="s">
        <v>549</v>
      </c>
      <c r="D18" s="270">
        <v>1</v>
      </c>
      <c r="E18" s="270"/>
      <c r="F18" s="278" t="s">
        <v>569</v>
      </c>
      <c r="G18" s="271">
        <v>1</v>
      </c>
      <c r="H18" s="278"/>
      <c r="I18" s="281" t="s">
        <v>658</v>
      </c>
      <c r="J18" s="273" t="s">
        <v>659</v>
      </c>
      <c r="K18" s="280" t="s">
        <v>563</v>
      </c>
      <c r="L18" s="280">
        <v>300</v>
      </c>
      <c r="M18" s="280">
        <v>300</v>
      </c>
      <c r="N18" s="274"/>
      <c r="O18" s="270" t="s">
        <v>554</v>
      </c>
      <c r="P18" s="272" t="s">
        <v>660</v>
      </c>
      <c r="Q18" s="275" t="s">
        <v>661</v>
      </c>
      <c r="R18" s="276" t="s">
        <v>662</v>
      </c>
      <c r="S18" s="277" t="s">
        <v>663</v>
      </c>
      <c r="T18" s="269"/>
      <c r="U18" s="269"/>
      <c r="V18" s="269"/>
      <c r="W18" s="269"/>
      <c r="X18" s="269"/>
      <c r="Y18" s="269"/>
      <c r="Z18" s="269"/>
      <c r="AA18" s="269"/>
      <c r="AB18" s="269"/>
      <c r="AC18" s="269"/>
      <c r="AD18" s="269"/>
      <c r="AE18" s="269"/>
      <c r="AF18" s="269"/>
      <c r="AG18" s="269"/>
      <c r="AH18" s="269"/>
      <c r="AI18" s="269"/>
    </row>
    <row r="19" spans="1:35" ht="102">
      <c r="A19" s="267">
        <v>44505.822777962967</v>
      </c>
      <c r="B19" s="268" t="s">
        <v>664</v>
      </c>
      <c r="C19" s="269" t="s">
        <v>549</v>
      </c>
      <c r="D19" s="270">
        <v>1</v>
      </c>
      <c r="E19" s="270"/>
      <c r="F19" s="278" t="s">
        <v>569</v>
      </c>
      <c r="G19" s="271">
        <v>1</v>
      </c>
      <c r="H19" s="278"/>
      <c r="I19" s="281" t="s">
        <v>665</v>
      </c>
      <c r="J19" s="273" t="s">
        <v>666</v>
      </c>
      <c r="K19" s="280" t="s">
        <v>563</v>
      </c>
      <c r="L19" s="280">
        <v>300</v>
      </c>
      <c r="M19" s="280">
        <v>300</v>
      </c>
      <c r="N19" s="274"/>
      <c r="O19" s="270" t="s">
        <v>554</v>
      </c>
      <c r="P19" s="272" t="s">
        <v>667</v>
      </c>
      <c r="Q19" s="275" t="s">
        <v>668</v>
      </c>
      <c r="R19" s="276" t="s">
        <v>669</v>
      </c>
      <c r="S19" s="277" t="s">
        <v>670</v>
      </c>
      <c r="T19" s="269"/>
      <c r="U19" s="269"/>
      <c r="V19" s="269"/>
      <c r="W19" s="269"/>
      <c r="X19" s="269"/>
      <c r="Y19" s="269"/>
      <c r="Z19" s="269"/>
      <c r="AA19" s="269"/>
      <c r="AB19" s="269"/>
      <c r="AC19" s="269"/>
      <c r="AD19" s="269"/>
      <c r="AE19" s="269"/>
      <c r="AF19" s="269"/>
      <c r="AG19" s="269"/>
      <c r="AH19" s="269"/>
      <c r="AI19" s="269"/>
    </row>
    <row r="20" spans="1:35" ht="51">
      <c r="A20" s="267">
        <v>44505.831686921301</v>
      </c>
      <c r="B20" s="268" t="s">
        <v>671</v>
      </c>
      <c r="C20" s="269" t="s">
        <v>549</v>
      </c>
      <c r="D20" s="270">
        <v>1</v>
      </c>
      <c r="E20" s="270"/>
      <c r="F20" s="268" t="s">
        <v>582</v>
      </c>
      <c r="G20" s="268"/>
      <c r="H20" s="271">
        <v>1</v>
      </c>
      <c r="I20" s="272" t="s">
        <v>672</v>
      </c>
      <c r="J20" s="273" t="s">
        <v>109</v>
      </c>
      <c r="K20" s="270" t="s">
        <v>563</v>
      </c>
      <c r="L20" s="270">
        <v>300</v>
      </c>
      <c r="M20" s="270">
        <v>300</v>
      </c>
      <c r="N20" s="274"/>
      <c r="O20" s="270" t="s">
        <v>554</v>
      </c>
      <c r="P20" s="272" t="s">
        <v>673</v>
      </c>
      <c r="Q20" s="275" t="s">
        <v>674</v>
      </c>
      <c r="R20" s="276" t="s">
        <v>675</v>
      </c>
      <c r="S20" s="277" t="s">
        <v>676</v>
      </c>
      <c r="T20" s="269"/>
      <c r="U20" s="269"/>
      <c r="V20" s="269"/>
      <c r="W20" s="269"/>
      <c r="X20" s="269"/>
      <c r="Y20" s="269"/>
      <c r="Z20" s="269"/>
      <c r="AA20" s="269"/>
      <c r="AB20" s="269"/>
      <c r="AC20" s="269"/>
      <c r="AD20" s="269"/>
      <c r="AE20" s="269"/>
      <c r="AF20" s="269"/>
      <c r="AG20" s="269"/>
      <c r="AH20" s="269"/>
      <c r="AI20" s="269"/>
    </row>
    <row r="21" spans="1:35" ht="102">
      <c r="A21" s="267">
        <v>44505.851989849536</v>
      </c>
      <c r="B21" s="268" t="s">
        <v>256</v>
      </c>
      <c r="C21" s="269" t="s">
        <v>549</v>
      </c>
      <c r="D21" s="270">
        <v>2</v>
      </c>
      <c r="E21" s="270"/>
      <c r="F21" s="268" t="s">
        <v>616</v>
      </c>
      <c r="G21" s="271">
        <v>1</v>
      </c>
      <c r="H21" s="271">
        <v>1</v>
      </c>
      <c r="I21" s="272" t="s">
        <v>677</v>
      </c>
      <c r="J21" s="273" t="s">
        <v>678</v>
      </c>
      <c r="K21" s="270" t="s">
        <v>563</v>
      </c>
      <c r="L21" s="287">
        <v>600</v>
      </c>
      <c r="M21" s="287">
        <v>600</v>
      </c>
      <c r="N21" s="282"/>
      <c r="O21" s="270" t="s">
        <v>554</v>
      </c>
      <c r="P21" s="272" t="s">
        <v>258</v>
      </c>
      <c r="Q21" s="275" t="s">
        <v>674</v>
      </c>
      <c r="R21" s="276" t="s">
        <v>679</v>
      </c>
      <c r="S21" s="277" t="s">
        <v>680</v>
      </c>
      <c r="T21" s="269"/>
      <c r="U21" s="269"/>
      <c r="V21" s="269"/>
      <c r="W21" s="269"/>
      <c r="X21" s="269"/>
      <c r="Y21" s="269"/>
      <c r="Z21" s="269"/>
      <c r="AA21" s="269"/>
      <c r="AB21" s="269"/>
      <c r="AC21" s="269"/>
      <c r="AD21" s="269"/>
      <c r="AE21" s="269"/>
      <c r="AF21" s="269"/>
      <c r="AG21" s="269"/>
      <c r="AH21" s="269"/>
      <c r="AI21" s="269"/>
    </row>
    <row r="22" spans="1:35" ht="51">
      <c r="A22" s="267">
        <v>44505.858381122685</v>
      </c>
      <c r="B22" s="268" t="s">
        <v>681</v>
      </c>
      <c r="C22" s="269" t="s">
        <v>549</v>
      </c>
      <c r="D22" s="270">
        <v>1</v>
      </c>
      <c r="E22" s="270"/>
      <c r="F22" s="268" t="s">
        <v>569</v>
      </c>
      <c r="G22" s="268"/>
      <c r="H22" s="271">
        <v>1</v>
      </c>
      <c r="I22" s="272" t="s">
        <v>682</v>
      </c>
      <c r="J22" s="273" t="s">
        <v>116</v>
      </c>
      <c r="K22" s="270" t="s">
        <v>563</v>
      </c>
      <c r="L22" s="270">
        <v>300</v>
      </c>
      <c r="M22" s="270">
        <v>300</v>
      </c>
      <c r="N22" s="274"/>
      <c r="O22" s="270" t="s">
        <v>554</v>
      </c>
      <c r="P22" s="272" t="s">
        <v>683</v>
      </c>
      <c r="Q22" s="275" t="s">
        <v>684</v>
      </c>
      <c r="R22" s="276" t="s">
        <v>685</v>
      </c>
      <c r="S22" s="277" t="s">
        <v>686</v>
      </c>
      <c r="T22" s="269"/>
      <c r="U22" s="269"/>
      <c r="V22" s="269"/>
      <c r="W22" s="269"/>
      <c r="X22" s="269"/>
      <c r="Y22" s="269"/>
      <c r="Z22" s="269"/>
      <c r="AA22" s="269"/>
      <c r="AB22" s="269"/>
      <c r="AC22" s="269"/>
      <c r="AD22" s="269"/>
      <c r="AE22" s="269"/>
      <c r="AF22" s="269"/>
      <c r="AG22" s="269"/>
      <c r="AH22" s="269"/>
      <c r="AI22" s="269"/>
    </row>
    <row r="23" spans="1:35" ht="114.75">
      <c r="A23" s="267">
        <v>44505.85987388889</v>
      </c>
      <c r="B23" s="268" t="s">
        <v>687</v>
      </c>
      <c r="C23" s="269" t="s">
        <v>549</v>
      </c>
      <c r="D23" s="270">
        <v>2</v>
      </c>
      <c r="E23" s="270"/>
      <c r="F23" s="268" t="s">
        <v>560</v>
      </c>
      <c r="G23" s="271">
        <v>1</v>
      </c>
      <c r="H23" s="271">
        <v>1</v>
      </c>
      <c r="I23" s="272" t="s">
        <v>688</v>
      </c>
      <c r="J23" s="273" t="s">
        <v>689</v>
      </c>
      <c r="K23" s="270" t="s">
        <v>563</v>
      </c>
      <c r="L23" s="287">
        <v>600</v>
      </c>
      <c r="M23" s="287">
        <v>600</v>
      </c>
      <c r="N23" s="282"/>
      <c r="O23" s="270" t="s">
        <v>554</v>
      </c>
      <c r="P23" s="273" t="s">
        <v>690</v>
      </c>
      <c r="Q23" s="275" t="s">
        <v>691</v>
      </c>
      <c r="R23" s="276" t="s">
        <v>692</v>
      </c>
      <c r="S23" s="277" t="s">
        <v>693</v>
      </c>
      <c r="T23" s="269"/>
      <c r="U23" s="269"/>
      <c r="V23" s="269"/>
      <c r="W23" s="269"/>
      <c r="X23" s="269"/>
      <c r="Y23" s="269"/>
      <c r="Z23" s="269"/>
      <c r="AA23" s="269"/>
      <c r="AB23" s="269"/>
      <c r="AC23" s="269"/>
      <c r="AD23" s="269"/>
      <c r="AE23" s="269"/>
      <c r="AF23" s="269"/>
      <c r="AG23" s="269"/>
      <c r="AH23" s="269"/>
      <c r="AI23" s="269"/>
    </row>
    <row r="24" spans="1:35" ht="63.75">
      <c r="A24" s="267">
        <v>44505.865204456015</v>
      </c>
      <c r="B24" s="268" t="s">
        <v>694</v>
      </c>
      <c r="C24" s="269" t="s">
        <v>549</v>
      </c>
      <c r="D24" s="270">
        <v>4</v>
      </c>
      <c r="E24" s="270"/>
      <c r="F24" s="268" t="s">
        <v>695</v>
      </c>
      <c r="G24" s="271">
        <v>2</v>
      </c>
      <c r="H24" s="271">
        <v>2</v>
      </c>
      <c r="I24" s="272" t="s">
        <v>696</v>
      </c>
      <c r="J24" s="273" t="s">
        <v>697</v>
      </c>
      <c r="K24" s="270" t="s">
        <v>563</v>
      </c>
      <c r="L24" s="280">
        <v>1200</v>
      </c>
      <c r="M24" s="280">
        <v>1200</v>
      </c>
      <c r="N24" s="274"/>
      <c r="O24" s="270" t="s">
        <v>554</v>
      </c>
      <c r="P24" s="273" t="s">
        <v>698</v>
      </c>
      <c r="Q24" s="275" t="s">
        <v>699</v>
      </c>
      <c r="R24" s="276" t="s">
        <v>700</v>
      </c>
      <c r="S24" s="277" t="s">
        <v>701</v>
      </c>
      <c r="T24" s="269"/>
      <c r="U24" s="269"/>
      <c r="V24" s="269"/>
      <c r="W24" s="269"/>
      <c r="X24" s="269"/>
      <c r="Y24" s="269"/>
      <c r="Z24" s="269"/>
      <c r="AA24" s="269"/>
      <c r="AB24" s="269"/>
      <c r="AC24" s="269"/>
      <c r="AD24" s="269"/>
      <c r="AE24" s="269"/>
      <c r="AF24" s="269"/>
      <c r="AG24" s="269"/>
      <c r="AH24" s="269"/>
      <c r="AI24" s="269"/>
    </row>
    <row r="25" spans="1:35" ht="76.5">
      <c r="A25" s="267">
        <v>44505.874235694442</v>
      </c>
      <c r="B25" s="268" t="s">
        <v>702</v>
      </c>
      <c r="C25" s="269" t="s">
        <v>549</v>
      </c>
      <c r="D25" s="291">
        <v>2</v>
      </c>
      <c r="E25" s="291"/>
      <c r="F25" s="269" t="s">
        <v>560</v>
      </c>
      <c r="G25" s="275">
        <v>1</v>
      </c>
      <c r="H25" s="275">
        <v>1</v>
      </c>
      <c r="I25" s="292" t="s">
        <v>703</v>
      </c>
      <c r="J25" s="275" t="s">
        <v>704</v>
      </c>
      <c r="K25" s="270" t="s">
        <v>563</v>
      </c>
      <c r="L25" s="287">
        <v>600</v>
      </c>
      <c r="M25" s="287">
        <v>600</v>
      </c>
      <c r="N25" s="274"/>
      <c r="O25" s="270" t="s">
        <v>554</v>
      </c>
      <c r="P25" s="273" t="s">
        <v>705</v>
      </c>
      <c r="Q25" s="275" t="s">
        <v>706</v>
      </c>
      <c r="R25" s="276" t="s">
        <v>707</v>
      </c>
      <c r="S25" s="277" t="s">
        <v>708</v>
      </c>
      <c r="T25" s="269"/>
      <c r="U25" s="269"/>
      <c r="V25" s="269"/>
      <c r="W25" s="269"/>
      <c r="X25" s="269"/>
      <c r="Y25" s="269"/>
      <c r="Z25" s="269"/>
      <c r="AA25" s="269"/>
      <c r="AB25" s="269"/>
      <c r="AC25" s="269"/>
      <c r="AD25" s="269"/>
      <c r="AE25" s="269"/>
      <c r="AF25" s="269"/>
      <c r="AG25" s="269"/>
      <c r="AH25" s="269"/>
      <c r="AI25" s="269"/>
    </row>
    <row r="26" spans="1:35" ht="76.5">
      <c r="A26" s="267">
        <v>44505.874712337958</v>
      </c>
      <c r="B26" s="268" t="s">
        <v>709</v>
      </c>
      <c r="C26" s="269" t="s">
        <v>549</v>
      </c>
      <c r="D26" s="291">
        <v>2</v>
      </c>
      <c r="E26" s="291"/>
      <c r="F26" s="269" t="s">
        <v>710</v>
      </c>
      <c r="G26" s="275">
        <v>1</v>
      </c>
      <c r="H26" s="275">
        <v>1</v>
      </c>
      <c r="I26" s="269" t="s">
        <v>711</v>
      </c>
      <c r="J26" s="275"/>
      <c r="K26" s="270" t="s">
        <v>563</v>
      </c>
      <c r="L26" s="287">
        <v>600</v>
      </c>
      <c r="M26" s="270">
        <v>300</v>
      </c>
      <c r="N26" s="282">
        <v>300</v>
      </c>
      <c r="O26" s="270" t="s">
        <v>554</v>
      </c>
      <c r="P26" s="272" t="s">
        <v>712</v>
      </c>
      <c r="Q26" s="269"/>
      <c r="R26" s="276" t="s">
        <v>713</v>
      </c>
      <c r="S26" s="277" t="s">
        <v>714</v>
      </c>
      <c r="T26" s="269"/>
      <c r="U26" s="269"/>
      <c r="V26" s="269"/>
      <c r="W26" s="269"/>
      <c r="X26" s="269"/>
      <c r="Y26" s="269"/>
      <c r="Z26" s="269"/>
      <c r="AA26" s="269"/>
      <c r="AB26" s="269"/>
      <c r="AC26" s="269"/>
      <c r="AD26" s="269"/>
      <c r="AE26" s="269"/>
      <c r="AF26" s="269"/>
      <c r="AG26" s="269"/>
      <c r="AH26" s="269"/>
      <c r="AI26" s="269"/>
    </row>
    <row r="27" spans="1:35" ht="63.75">
      <c r="A27" s="267">
        <v>44505.89620930556</v>
      </c>
      <c r="B27" s="268" t="s">
        <v>715</v>
      </c>
      <c r="C27" s="292" t="s">
        <v>549</v>
      </c>
      <c r="D27" s="291">
        <v>1</v>
      </c>
      <c r="E27" s="291"/>
      <c r="F27" s="292" t="s">
        <v>582</v>
      </c>
      <c r="G27" s="292"/>
      <c r="H27" s="293">
        <v>1</v>
      </c>
      <c r="I27" s="272" t="s">
        <v>716</v>
      </c>
      <c r="J27" s="273" t="s">
        <v>109</v>
      </c>
      <c r="K27" s="270" t="s">
        <v>563</v>
      </c>
      <c r="L27" s="270">
        <v>300</v>
      </c>
      <c r="M27" s="270">
        <v>300</v>
      </c>
      <c r="N27" s="274"/>
      <c r="O27" s="270" t="s">
        <v>554</v>
      </c>
      <c r="P27" s="272" t="s">
        <v>717</v>
      </c>
      <c r="Q27" s="275" t="s">
        <v>718</v>
      </c>
      <c r="R27" s="276" t="s">
        <v>719</v>
      </c>
      <c r="S27" s="277" t="s">
        <v>720</v>
      </c>
      <c r="T27" s="269"/>
      <c r="U27" s="269"/>
      <c r="V27" s="269"/>
      <c r="W27" s="269"/>
      <c r="X27" s="269"/>
      <c r="Y27" s="269"/>
      <c r="Z27" s="269"/>
      <c r="AA27" s="269"/>
      <c r="AB27" s="269"/>
      <c r="AC27" s="269"/>
      <c r="AD27" s="269"/>
      <c r="AE27" s="269"/>
      <c r="AF27" s="269"/>
      <c r="AG27" s="269"/>
      <c r="AH27" s="269"/>
      <c r="AI27" s="269"/>
    </row>
    <row r="28" spans="1:35" ht="76.5">
      <c r="A28" s="267">
        <v>44505.917805277779</v>
      </c>
      <c r="B28" s="268" t="s">
        <v>721</v>
      </c>
      <c r="C28" s="292" t="s">
        <v>549</v>
      </c>
      <c r="D28" s="291">
        <v>1</v>
      </c>
      <c r="E28" s="291"/>
      <c r="F28" s="292" t="s">
        <v>569</v>
      </c>
      <c r="G28" s="293">
        <v>1</v>
      </c>
      <c r="H28" s="293"/>
      <c r="I28" s="272" t="s">
        <v>722</v>
      </c>
      <c r="J28" s="273" t="s">
        <v>109</v>
      </c>
      <c r="K28" s="270" t="s">
        <v>563</v>
      </c>
      <c r="L28" s="270">
        <v>300</v>
      </c>
      <c r="M28" s="270">
        <v>300</v>
      </c>
      <c r="N28" s="274"/>
      <c r="O28" s="270" t="s">
        <v>554</v>
      </c>
      <c r="P28" s="272" t="s">
        <v>723</v>
      </c>
      <c r="Q28" s="275" t="s">
        <v>724</v>
      </c>
      <c r="R28" s="276" t="s">
        <v>725</v>
      </c>
      <c r="S28" s="277" t="s">
        <v>726</v>
      </c>
      <c r="T28" s="269"/>
      <c r="U28" s="269"/>
      <c r="V28" s="269"/>
      <c r="W28" s="269"/>
      <c r="X28" s="269"/>
      <c r="Y28" s="269"/>
      <c r="Z28" s="269"/>
      <c r="AA28" s="269"/>
      <c r="AB28" s="269"/>
      <c r="AC28" s="269"/>
      <c r="AD28" s="269"/>
      <c r="AE28" s="269"/>
      <c r="AF28" s="269"/>
      <c r="AG28" s="269"/>
      <c r="AH28" s="269"/>
      <c r="AI28" s="269"/>
    </row>
    <row r="29" spans="1:35" ht="51">
      <c r="A29" s="267">
        <v>44505.924216828702</v>
      </c>
      <c r="B29" s="268" t="s">
        <v>727</v>
      </c>
      <c r="C29" s="292" t="s">
        <v>549</v>
      </c>
      <c r="D29" s="291">
        <v>1</v>
      </c>
      <c r="E29" s="291"/>
      <c r="F29" s="292" t="s">
        <v>569</v>
      </c>
      <c r="G29" s="293">
        <v>1</v>
      </c>
      <c r="H29" s="292"/>
      <c r="I29" s="272" t="s">
        <v>728</v>
      </c>
      <c r="J29" s="273" t="s">
        <v>212</v>
      </c>
      <c r="K29" s="270" t="s">
        <v>563</v>
      </c>
      <c r="L29" s="270">
        <v>300</v>
      </c>
      <c r="M29" s="287">
        <v>300</v>
      </c>
      <c r="N29" s="274"/>
      <c r="O29" s="270" t="s">
        <v>554</v>
      </c>
      <c r="P29" s="272" t="s">
        <v>729</v>
      </c>
      <c r="Q29" s="275" t="s">
        <v>730</v>
      </c>
      <c r="R29" s="276" t="s">
        <v>731</v>
      </c>
      <c r="S29" s="277" t="s">
        <v>732</v>
      </c>
      <c r="T29" s="269"/>
      <c r="U29" s="269"/>
      <c r="V29" s="269"/>
      <c r="W29" s="269"/>
      <c r="X29" s="269"/>
      <c r="Y29" s="269"/>
      <c r="Z29" s="269"/>
      <c r="AA29" s="269"/>
      <c r="AB29" s="269"/>
      <c r="AC29" s="269"/>
      <c r="AD29" s="269"/>
      <c r="AE29" s="269"/>
      <c r="AF29" s="269"/>
      <c r="AG29" s="269"/>
      <c r="AH29" s="269"/>
      <c r="AI29" s="269"/>
    </row>
    <row r="30" spans="1:35" ht="51">
      <c r="A30" s="267">
        <v>44505.924694259258</v>
      </c>
      <c r="B30" s="268" t="s">
        <v>733</v>
      </c>
      <c r="C30" s="292" t="s">
        <v>549</v>
      </c>
      <c r="D30" s="291">
        <v>2</v>
      </c>
      <c r="E30" s="291"/>
      <c r="F30" s="292" t="s">
        <v>582</v>
      </c>
      <c r="G30" s="292"/>
      <c r="H30" s="293">
        <v>2</v>
      </c>
      <c r="I30" s="272" t="s">
        <v>734</v>
      </c>
      <c r="J30" s="273" t="s">
        <v>735</v>
      </c>
      <c r="K30" s="270" t="s">
        <v>553</v>
      </c>
      <c r="L30" s="287">
        <v>600</v>
      </c>
      <c r="M30" s="287">
        <v>600</v>
      </c>
      <c r="N30" s="282"/>
      <c r="O30" s="270" t="s">
        <v>554</v>
      </c>
      <c r="P30" s="272" t="s">
        <v>736</v>
      </c>
      <c r="Q30" s="275" t="s">
        <v>737</v>
      </c>
      <c r="R30" s="276" t="s">
        <v>738</v>
      </c>
      <c r="S30" s="277" t="s">
        <v>739</v>
      </c>
      <c r="T30" s="269"/>
      <c r="U30" s="269"/>
      <c r="V30" s="269"/>
      <c r="W30" s="269"/>
      <c r="X30" s="269"/>
      <c r="Y30" s="269"/>
      <c r="Z30" s="269"/>
      <c r="AA30" s="269"/>
      <c r="AB30" s="269"/>
      <c r="AC30" s="269"/>
      <c r="AD30" s="269"/>
      <c r="AE30" s="269"/>
      <c r="AF30" s="269"/>
      <c r="AG30" s="269"/>
      <c r="AH30" s="269"/>
      <c r="AI30" s="269"/>
    </row>
    <row r="31" spans="1:35" ht="51">
      <c r="A31" s="267">
        <v>44505.927213020834</v>
      </c>
      <c r="B31" s="268" t="s">
        <v>740</v>
      </c>
      <c r="C31" s="292" t="s">
        <v>549</v>
      </c>
      <c r="D31" s="291">
        <v>1</v>
      </c>
      <c r="E31" s="291"/>
      <c r="F31" s="292" t="s">
        <v>569</v>
      </c>
      <c r="G31" s="293">
        <v>1</v>
      </c>
      <c r="H31" s="292"/>
      <c r="I31" s="272" t="s">
        <v>741</v>
      </c>
      <c r="J31" s="273" t="s">
        <v>109</v>
      </c>
      <c r="K31" s="270" t="s">
        <v>563</v>
      </c>
      <c r="L31" s="270">
        <v>300</v>
      </c>
      <c r="M31" s="270">
        <v>300</v>
      </c>
      <c r="N31" s="274"/>
      <c r="O31" s="270" t="s">
        <v>554</v>
      </c>
      <c r="P31" s="272" t="s">
        <v>742</v>
      </c>
      <c r="Q31" s="275" t="s">
        <v>743</v>
      </c>
      <c r="R31" s="276" t="s">
        <v>744</v>
      </c>
      <c r="S31" s="277" t="s">
        <v>745</v>
      </c>
      <c r="T31" s="269"/>
      <c r="U31" s="269"/>
      <c r="V31" s="269"/>
      <c r="W31" s="269"/>
      <c r="X31" s="269"/>
      <c r="Y31" s="269"/>
      <c r="Z31" s="269"/>
      <c r="AA31" s="269"/>
      <c r="AB31" s="269"/>
      <c r="AC31" s="269"/>
      <c r="AD31" s="269"/>
      <c r="AE31" s="269"/>
      <c r="AF31" s="269"/>
      <c r="AG31" s="269"/>
      <c r="AH31" s="269"/>
      <c r="AI31" s="269"/>
    </row>
    <row r="32" spans="1:35" ht="51">
      <c r="A32" s="267">
        <v>44505.932180104166</v>
      </c>
      <c r="B32" s="268" t="s">
        <v>746</v>
      </c>
      <c r="C32" s="292" t="s">
        <v>549</v>
      </c>
      <c r="D32" s="291">
        <v>1</v>
      </c>
      <c r="E32" s="291"/>
      <c r="F32" s="292" t="s">
        <v>582</v>
      </c>
      <c r="G32" s="292"/>
      <c r="H32" s="293">
        <v>1</v>
      </c>
      <c r="I32" s="272" t="s">
        <v>747</v>
      </c>
      <c r="J32" s="273" t="s">
        <v>77</v>
      </c>
      <c r="K32" s="270" t="s">
        <v>563</v>
      </c>
      <c r="L32" s="270">
        <v>300</v>
      </c>
      <c r="M32" s="270">
        <v>300</v>
      </c>
      <c r="N32" s="274"/>
      <c r="O32" s="270" t="s">
        <v>554</v>
      </c>
      <c r="P32" s="272" t="s">
        <v>748</v>
      </c>
      <c r="Q32" s="275" t="s">
        <v>749</v>
      </c>
      <c r="R32" s="276" t="s">
        <v>750</v>
      </c>
      <c r="S32" s="277" t="s">
        <v>751</v>
      </c>
      <c r="T32" s="269"/>
      <c r="U32" s="269"/>
      <c r="V32" s="269"/>
      <c r="W32" s="269"/>
      <c r="X32" s="269"/>
      <c r="Y32" s="269"/>
      <c r="Z32" s="269"/>
      <c r="AA32" s="269"/>
      <c r="AB32" s="269"/>
      <c r="AC32" s="269"/>
      <c r="AD32" s="269"/>
      <c r="AE32" s="269"/>
      <c r="AF32" s="269"/>
      <c r="AG32" s="269"/>
      <c r="AH32" s="269"/>
      <c r="AI32" s="269"/>
    </row>
    <row r="33" spans="1:35" ht="51">
      <c r="A33" s="267">
        <v>44505.933604699079</v>
      </c>
      <c r="B33" s="268" t="s">
        <v>752</v>
      </c>
      <c r="C33" s="292" t="s">
        <v>549</v>
      </c>
      <c r="D33" s="291">
        <v>1</v>
      </c>
      <c r="E33" s="291"/>
      <c r="F33" s="292" t="s">
        <v>753</v>
      </c>
      <c r="G33" s="292"/>
      <c r="H33" s="293">
        <v>1</v>
      </c>
      <c r="I33" s="272" t="s">
        <v>754</v>
      </c>
      <c r="J33" s="273" t="s">
        <v>755</v>
      </c>
      <c r="K33" s="270" t="s">
        <v>563</v>
      </c>
      <c r="L33" s="270">
        <v>300</v>
      </c>
      <c r="M33" s="270">
        <v>300</v>
      </c>
      <c r="N33" s="274"/>
      <c r="O33" s="270" t="s">
        <v>554</v>
      </c>
      <c r="P33" s="272" t="s">
        <v>756</v>
      </c>
      <c r="Q33" s="275" t="s">
        <v>757</v>
      </c>
      <c r="R33" s="276" t="s">
        <v>758</v>
      </c>
      <c r="S33" s="277" t="s">
        <v>759</v>
      </c>
      <c r="T33" s="269"/>
      <c r="U33" s="269"/>
      <c r="V33" s="269"/>
      <c r="W33" s="269"/>
      <c r="X33" s="269"/>
      <c r="Y33" s="269"/>
      <c r="Z33" s="269"/>
      <c r="AA33" s="269"/>
      <c r="AB33" s="269"/>
      <c r="AC33" s="269"/>
      <c r="AD33" s="269"/>
      <c r="AE33" s="269"/>
      <c r="AF33" s="269"/>
      <c r="AG33" s="269"/>
      <c r="AH33" s="269"/>
      <c r="AI33" s="269"/>
    </row>
    <row r="34" spans="1:35" ht="76.5">
      <c r="A34" s="267">
        <v>44505.940176979166</v>
      </c>
      <c r="B34" s="268" t="s">
        <v>760</v>
      </c>
      <c r="C34" s="292" t="s">
        <v>549</v>
      </c>
      <c r="D34" s="291">
        <v>1</v>
      </c>
      <c r="E34" s="291"/>
      <c r="F34" s="292" t="s">
        <v>582</v>
      </c>
      <c r="G34" s="292"/>
      <c r="H34" s="293">
        <v>1</v>
      </c>
      <c r="I34" s="272" t="s">
        <v>761</v>
      </c>
      <c r="J34" s="273" t="s">
        <v>109</v>
      </c>
      <c r="K34" s="270" t="s">
        <v>563</v>
      </c>
      <c r="L34" s="270">
        <v>300</v>
      </c>
      <c r="M34" s="270">
        <v>300</v>
      </c>
      <c r="N34" s="274"/>
      <c r="O34" s="270" t="s">
        <v>554</v>
      </c>
      <c r="P34" s="273" t="s">
        <v>762</v>
      </c>
      <c r="Q34" s="275" t="s">
        <v>763</v>
      </c>
      <c r="R34" s="276" t="s">
        <v>764</v>
      </c>
      <c r="S34" s="277" t="s">
        <v>765</v>
      </c>
      <c r="T34" s="269"/>
      <c r="U34" s="269"/>
      <c r="V34" s="269"/>
      <c r="W34" s="269"/>
      <c r="X34" s="269"/>
      <c r="Y34" s="269"/>
      <c r="Z34" s="269"/>
      <c r="AA34" s="269"/>
      <c r="AB34" s="269"/>
      <c r="AC34" s="269"/>
      <c r="AD34" s="269"/>
      <c r="AE34" s="269"/>
      <c r="AF34" s="269"/>
      <c r="AG34" s="269"/>
      <c r="AH34" s="269"/>
      <c r="AI34" s="269"/>
    </row>
    <row r="35" spans="1:35" ht="63.75">
      <c r="A35" s="267">
        <v>44505.959055069441</v>
      </c>
      <c r="B35" s="268" t="s">
        <v>766</v>
      </c>
      <c r="C35" s="292" t="s">
        <v>549</v>
      </c>
      <c r="D35" s="291">
        <v>1</v>
      </c>
      <c r="E35" s="291"/>
      <c r="F35" s="292" t="s">
        <v>569</v>
      </c>
      <c r="G35" s="293">
        <v>1</v>
      </c>
      <c r="H35" s="292"/>
      <c r="I35" s="272" t="s">
        <v>767</v>
      </c>
      <c r="J35" s="273" t="s">
        <v>128</v>
      </c>
      <c r="K35" s="270" t="s">
        <v>563</v>
      </c>
      <c r="L35" s="270">
        <v>300</v>
      </c>
      <c r="M35" s="270">
        <v>300</v>
      </c>
      <c r="N35" s="274"/>
      <c r="O35" s="270" t="s">
        <v>554</v>
      </c>
      <c r="P35" s="272" t="s">
        <v>768</v>
      </c>
      <c r="Q35" s="275" t="s">
        <v>769</v>
      </c>
      <c r="R35" s="276" t="s">
        <v>770</v>
      </c>
      <c r="S35" s="277" t="s">
        <v>771</v>
      </c>
      <c r="T35" s="269"/>
      <c r="U35" s="269"/>
      <c r="V35" s="269"/>
      <c r="W35" s="269"/>
      <c r="X35" s="269"/>
      <c r="Y35" s="269"/>
      <c r="Z35" s="269"/>
      <c r="AA35" s="269"/>
      <c r="AB35" s="269"/>
      <c r="AC35" s="269"/>
      <c r="AD35" s="269"/>
      <c r="AE35" s="269"/>
      <c r="AF35" s="269"/>
      <c r="AG35" s="269"/>
      <c r="AH35" s="269"/>
      <c r="AI35" s="269"/>
    </row>
    <row r="36" spans="1:35" ht="63.75">
      <c r="A36" s="267">
        <v>44505.996953888884</v>
      </c>
      <c r="B36" s="268" t="s">
        <v>772</v>
      </c>
      <c r="C36" s="292" t="s">
        <v>549</v>
      </c>
      <c r="D36" s="291">
        <v>2</v>
      </c>
      <c r="E36" s="291"/>
      <c r="F36" s="292" t="s">
        <v>582</v>
      </c>
      <c r="G36" s="292"/>
      <c r="H36" s="293">
        <v>2</v>
      </c>
      <c r="I36" s="272" t="s">
        <v>773</v>
      </c>
      <c r="J36" s="273" t="s">
        <v>774</v>
      </c>
      <c r="K36" s="270" t="s">
        <v>563</v>
      </c>
      <c r="L36" s="287">
        <v>600</v>
      </c>
      <c r="M36" s="287">
        <v>600</v>
      </c>
      <c r="N36" s="282"/>
      <c r="O36" s="270" t="s">
        <v>554</v>
      </c>
      <c r="P36" s="272" t="s">
        <v>775</v>
      </c>
      <c r="Q36" s="275" t="s">
        <v>776</v>
      </c>
      <c r="R36" s="276" t="s">
        <v>777</v>
      </c>
      <c r="S36" s="277" t="s">
        <v>778</v>
      </c>
      <c r="T36" s="269"/>
      <c r="U36" s="269"/>
      <c r="V36" s="269"/>
      <c r="W36" s="269"/>
      <c r="X36" s="269"/>
      <c r="Y36" s="269"/>
      <c r="Z36" s="269"/>
      <c r="AA36" s="269"/>
      <c r="AB36" s="269"/>
      <c r="AC36" s="269"/>
      <c r="AD36" s="269"/>
      <c r="AE36" s="269"/>
      <c r="AF36" s="269"/>
      <c r="AG36" s="269"/>
      <c r="AH36" s="269"/>
      <c r="AI36" s="269"/>
    </row>
    <row r="37" spans="1:35" ht="76.5">
      <c r="A37" s="267">
        <v>44506.01032778935</v>
      </c>
      <c r="B37" s="268" t="s">
        <v>779</v>
      </c>
      <c r="C37" s="292" t="s">
        <v>549</v>
      </c>
      <c r="D37" s="291">
        <v>1</v>
      </c>
      <c r="E37" s="291"/>
      <c r="F37" s="292" t="s">
        <v>569</v>
      </c>
      <c r="G37" s="293">
        <v>1</v>
      </c>
      <c r="H37" s="292"/>
      <c r="I37" s="272" t="s">
        <v>780</v>
      </c>
      <c r="J37" s="273" t="s">
        <v>222</v>
      </c>
      <c r="K37" s="270" t="s">
        <v>563</v>
      </c>
      <c r="L37" s="270">
        <v>300</v>
      </c>
      <c r="M37" s="270">
        <v>300</v>
      </c>
      <c r="N37" s="275"/>
      <c r="O37" s="270" t="s">
        <v>554</v>
      </c>
      <c r="P37" s="272" t="s">
        <v>781</v>
      </c>
      <c r="Q37" s="275" t="s">
        <v>782</v>
      </c>
      <c r="R37" s="276" t="s">
        <v>783</v>
      </c>
      <c r="S37" s="277" t="s">
        <v>784</v>
      </c>
      <c r="T37" s="269"/>
      <c r="U37" s="269"/>
      <c r="V37" s="269"/>
      <c r="W37" s="269"/>
      <c r="X37" s="269"/>
      <c r="Y37" s="269"/>
      <c r="Z37" s="269"/>
      <c r="AA37" s="269"/>
      <c r="AB37" s="269"/>
      <c r="AC37" s="269"/>
      <c r="AD37" s="269"/>
      <c r="AE37" s="269"/>
      <c r="AF37" s="269"/>
      <c r="AG37" s="269"/>
      <c r="AH37" s="269"/>
      <c r="AI37" s="269"/>
    </row>
    <row r="38" spans="1:35" ht="38.25">
      <c r="A38" s="267">
        <v>44506.024369953702</v>
      </c>
      <c r="B38" s="268" t="s">
        <v>150</v>
      </c>
      <c r="C38" s="292" t="s">
        <v>549</v>
      </c>
      <c r="D38" s="291">
        <v>17</v>
      </c>
      <c r="E38" s="291"/>
      <c r="F38" s="292" t="s">
        <v>785</v>
      </c>
      <c r="G38" s="293">
        <v>12</v>
      </c>
      <c r="H38" s="293">
        <v>5</v>
      </c>
      <c r="I38" s="272" t="s">
        <v>786</v>
      </c>
      <c r="J38" s="273" t="s">
        <v>787</v>
      </c>
      <c r="K38" s="270" t="s">
        <v>563</v>
      </c>
      <c r="L38" s="287">
        <v>5100</v>
      </c>
      <c r="M38" s="287">
        <v>5100</v>
      </c>
      <c r="N38" s="294"/>
      <c r="O38" s="270" t="s">
        <v>554</v>
      </c>
      <c r="P38" s="272" t="s">
        <v>388</v>
      </c>
      <c r="Q38" s="275" t="s">
        <v>788</v>
      </c>
      <c r="R38" s="276" t="s">
        <v>789</v>
      </c>
      <c r="S38" s="277" t="s">
        <v>790</v>
      </c>
      <c r="T38" s="269"/>
      <c r="U38" s="269"/>
      <c r="V38" s="269"/>
      <c r="W38" s="269"/>
      <c r="X38" s="269"/>
      <c r="Y38" s="269"/>
      <c r="Z38" s="269"/>
      <c r="AA38" s="269"/>
      <c r="AB38" s="269"/>
      <c r="AC38" s="269"/>
      <c r="AD38" s="269"/>
      <c r="AE38" s="269"/>
      <c r="AF38" s="269"/>
      <c r="AG38" s="269"/>
      <c r="AH38" s="269"/>
      <c r="AI38" s="269"/>
    </row>
    <row r="39" spans="1:35" ht="89.25">
      <c r="A39" s="295">
        <v>44506.074237442124</v>
      </c>
      <c r="B39" s="296" t="s">
        <v>791</v>
      </c>
      <c r="C39" s="297" t="s">
        <v>549</v>
      </c>
      <c r="D39" s="298">
        <v>2</v>
      </c>
      <c r="E39" s="298"/>
      <c r="F39" s="297" t="s">
        <v>569</v>
      </c>
      <c r="G39" s="299">
        <v>2</v>
      </c>
      <c r="H39" s="297"/>
      <c r="I39" s="300" t="s">
        <v>792</v>
      </c>
      <c r="J39" s="300" t="s">
        <v>793</v>
      </c>
      <c r="K39" s="301" t="s">
        <v>563</v>
      </c>
      <c r="L39" s="287">
        <v>600</v>
      </c>
      <c r="M39" s="287">
        <v>600</v>
      </c>
      <c r="N39" s="282"/>
      <c r="O39" s="270" t="s">
        <v>554</v>
      </c>
      <c r="P39" s="300" t="s">
        <v>794</v>
      </c>
      <c r="Q39" s="275" t="s">
        <v>795</v>
      </c>
      <c r="R39" s="302" t="s">
        <v>796</v>
      </c>
      <c r="S39" s="277" t="s">
        <v>797</v>
      </c>
      <c r="T39" s="269"/>
      <c r="U39" s="269"/>
      <c r="V39" s="269"/>
      <c r="W39" s="269"/>
      <c r="X39" s="269"/>
      <c r="Y39" s="269"/>
      <c r="Z39" s="269"/>
      <c r="AA39" s="269"/>
      <c r="AB39" s="269"/>
      <c r="AC39" s="269"/>
      <c r="AD39" s="269"/>
      <c r="AE39" s="269"/>
      <c r="AF39" s="269"/>
      <c r="AG39" s="269"/>
      <c r="AH39" s="269"/>
      <c r="AI39" s="269"/>
    </row>
    <row r="40" spans="1:35" ht="76.5">
      <c r="A40" s="303">
        <v>44506.094442060188</v>
      </c>
      <c r="B40" s="296" t="s">
        <v>798</v>
      </c>
      <c r="C40" s="297" t="s">
        <v>549</v>
      </c>
      <c r="D40" s="298">
        <v>1</v>
      </c>
      <c r="E40" s="298"/>
      <c r="F40" s="297" t="s">
        <v>569</v>
      </c>
      <c r="G40" s="299">
        <v>1</v>
      </c>
      <c r="H40" s="297"/>
      <c r="I40" s="304" t="s">
        <v>799</v>
      </c>
      <c r="J40" s="305" t="s">
        <v>800</v>
      </c>
      <c r="K40" s="306" t="s">
        <v>553</v>
      </c>
      <c r="L40" s="287">
        <v>300</v>
      </c>
      <c r="M40" s="287">
        <v>300</v>
      </c>
      <c r="N40" s="269"/>
      <c r="O40" s="270" t="s">
        <v>554</v>
      </c>
      <c r="P40" s="304" t="s">
        <v>801</v>
      </c>
      <c r="Q40" s="275" t="s">
        <v>802</v>
      </c>
      <c r="R40" s="307" t="s">
        <v>803</v>
      </c>
      <c r="S40" s="277" t="s">
        <v>804</v>
      </c>
      <c r="T40" s="269"/>
      <c r="U40" s="269"/>
      <c r="V40" s="269"/>
      <c r="W40" s="269"/>
      <c r="X40" s="269"/>
      <c r="Y40" s="269"/>
      <c r="Z40" s="269"/>
      <c r="AA40" s="269"/>
      <c r="AB40" s="269"/>
      <c r="AC40" s="269"/>
      <c r="AD40" s="269"/>
      <c r="AE40" s="269"/>
      <c r="AF40" s="269"/>
      <c r="AG40" s="269"/>
      <c r="AH40" s="269"/>
      <c r="AI40" s="269"/>
    </row>
    <row r="41" spans="1:35" ht="51">
      <c r="A41" s="303">
        <v>44506.348002916668</v>
      </c>
      <c r="B41" s="296" t="s">
        <v>805</v>
      </c>
      <c r="C41" s="297" t="s">
        <v>549</v>
      </c>
      <c r="D41" s="298">
        <v>2</v>
      </c>
      <c r="E41" s="298"/>
      <c r="F41" s="297" t="s">
        <v>616</v>
      </c>
      <c r="G41" s="299">
        <v>1</v>
      </c>
      <c r="H41" s="299">
        <v>1</v>
      </c>
      <c r="I41" s="304" t="s">
        <v>806</v>
      </c>
      <c r="J41" s="305" t="s">
        <v>807</v>
      </c>
      <c r="K41" s="306" t="s">
        <v>553</v>
      </c>
      <c r="L41" s="270">
        <v>600</v>
      </c>
      <c r="M41" s="270">
        <v>600</v>
      </c>
      <c r="N41" s="269"/>
      <c r="O41" s="270" t="s">
        <v>554</v>
      </c>
      <c r="P41" s="305" t="s">
        <v>808</v>
      </c>
      <c r="Q41" s="275" t="s">
        <v>809</v>
      </c>
      <c r="R41" s="307" t="s">
        <v>810</v>
      </c>
      <c r="S41" s="277" t="s">
        <v>811</v>
      </c>
      <c r="T41" s="269"/>
      <c r="U41" s="269"/>
      <c r="V41" s="269"/>
      <c r="W41" s="269"/>
      <c r="X41" s="269"/>
      <c r="Y41" s="269"/>
      <c r="Z41" s="269"/>
      <c r="AA41" s="269"/>
      <c r="AB41" s="269"/>
      <c r="AC41" s="269"/>
      <c r="AD41" s="269"/>
      <c r="AE41" s="269"/>
      <c r="AF41" s="269"/>
      <c r="AG41" s="269"/>
      <c r="AH41" s="269"/>
      <c r="AI41" s="269"/>
    </row>
    <row r="42" spans="1:35" ht="51">
      <c r="A42" s="303">
        <v>44506.358474340275</v>
      </c>
      <c r="B42" s="296" t="s">
        <v>812</v>
      </c>
      <c r="C42" s="297" t="s">
        <v>549</v>
      </c>
      <c r="D42" s="298">
        <v>2</v>
      </c>
      <c r="E42" s="298"/>
      <c r="F42" s="297" t="s">
        <v>616</v>
      </c>
      <c r="G42" s="299">
        <v>1</v>
      </c>
      <c r="H42" s="299">
        <v>1</v>
      </c>
      <c r="I42" s="304" t="s">
        <v>813</v>
      </c>
      <c r="J42" s="305" t="s">
        <v>807</v>
      </c>
      <c r="K42" s="306" t="s">
        <v>553</v>
      </c>
      <c r="L42" s="270">
        <v>600</v>
      </c>
      <c r="M42" s="270">
        <v>600</v>
      </c>
      <c r="N42" s="269"/>
      <c r="O42" s="270" t="s">
        <v>554</v>
      </c>
      <c r="P42" s="304" t="s">
        <v>814</v>
      </c>
      <c r="Q42" s="275" t="s">
        <v>815</v>
      </c>
      <c r="R42" s="307" t="s">
        <v>816</v>
      </c>
      <c r="S42" s="277" t="s">
        <v>817</v>
      </c>
      <c r="T42" s="269"/>
      <c r="U42" s="269"/>
      <c r="V42" s="269"/>
      <c r="W42" s="269"/>
      <c r="X42" s="269"/>
      <c r="Y42" s="269"/>
      <c r="Z42" s="269"/>
      <c r="AA42" s="269"/>
      <c r="AB42" s="269"/>
      <c r="AC42" s="269"/>
      <c r="AD42" s="269"/>
      <c r="AE42" s="269"/>
      <c r="AF42" s="269"/>
      <c r="AG42" s="269"/>
      <c r="AH42" s="269"/>
      <c r="AI42" s="269"/>
    </row>
    <row r="43" spans="1:35" ht="102">
      <c r="A43" s="303">
        <v>44506.393834282411</v>
      </c>
      <c r="B43" s="296" t="s">
        <v>818</v>
      </c>
      <c r="C43" s="297" t="s">
        <v>549</v>
      </c>
      <c r="D43" s="298">
        <v>2</v>
      </c>
      <c r="E43" s="298"/>
      <c r="F43" s="297" t="s">
        <v>616</v>
      </c>
      <c r="G43" s="299">
        <v>1</v>
      </c>
      <c r="H43" s="299">
        <v>1</v>
      </c>
      <c r="I43" s="304" t="s">
        <v>819</v>
      </c>
      <c r="J43" s="305" t="s">
        <v>820</v>
      </c>
      <c r="K43" s="306" t="s">
        <v>563</v>
      </c>
      <c r="L43" s="287">
        <v>600</v>
      </c>
      <c r="M43" s="287">
        <v>600</v>
      </c>
      <c r="N43" s="269"/>
      <c r="O43" s="270" t="s">
        <v>554</v>
      </c>
      <c r="P43" s="304" t="s">
        <v>821</v>
      </c>
      <c r="Q43" s="275" t="s">
        <v>822</v>
      </c>
      <c r="R43" s="307" t="s">
        <v>823</v>
      </c>
      <c r="S43" s="277" t="s">
        <v>824</v>
      </c>
      <c r="T43" s="269"/>
      <c r="U43" s="269"/>
      <c r="V43" s="269"/>
      <c r="W43" s="269"/>
      <c r="X43" s="269"/>
      <c r="Y43" s="269"/>
      <c r="Z43" s="269"/>
      <c r="AA43" s="269"/>
      <c r="AB43" s="269"/>
      <c r="AC43" s="269"/>
      <c r="AD43" s="269"/>
      <c r="AE43" s="269"/>
      <c r="AF43" s="269"/>
      <c r="AG43" s="269"/>
      <c r="AH43" s="269"/>
      <c r="AI43" s="269"/>
    </row>
    <row r="44" spans="1:35" ht="51">
      <c r="A44" s="303">
        <v>44506.399300775462</v>
      </c>
      <c r="B44" s="296" t="s">
        <v>825</v>
      </c>
      <c r="C44" s="297" t="s">
        <v>549</v>
      </c>
      <c r="D44" s="298">
        <v>1</v>
      </c>
      <c r="E44" s="298"/>
      <c r="F44" s="297" t="s">
        <v>582</v>
      </c>
      <c r="G44" s="297"/>
      <c r="H44" s="299">
        <v>1</v>
      </c>
      <c r="I44" s="304" t="s">
        <v>826</v>
      </c>
      <c r="J44" s="305" t="s">
        <v>203</v>
      </c>
      <c r="K44" s="306" t="s">
        <v>563</v>
      </c>
      <c r="L44" s="270">
        <v>300</v>
      </c>
      <c r="M44" s="270">
        <v>300</v>
      </c>
      <c r="N44" s="269"/>
      <c r="O44" s="270" t="s">
        <v>554</v>
      </c>
      <c r="P44" s="304" t="s">
        <v>827</v>
      </c>
      <c r="Q44" s="275" t="s">
        <v>828</v>
      </c>
      <c r="R44" s="307" t="s">
        <v>829</v>
      </c>
      <c r="S44" s="277" t="s">
        <v>830</v>
      </c>
      <c r="T44" s="269"/>
      <c r="U44" s="269"/>
      <c r="V44" s="269"/>
      <c r="W44" s="269"/>
      <c r="X44" s="269"/>
      <c r="Y44" s="269"/>
      <c r="Z44" s="269"/>
      <c r="AA44" s="269"/>
      <c r="AB44" s="269"/>
      <c r="AC44" s="269"/>
      <c r="AD44" s="269"/>
      <c r="AE44" s="269"/>
      <c r="AF44" s="269"/>
      <c r="AG44" s="269"/>
      <c r="AH44" s="269"/>
      <c r="AI44" s="269"/>
    </row>
    <row r="45" spans="1:35" ht="76.5">
      <c r="A45" s="303">
        <v>44506.427266064813</v>
      </c>
      <c r="B45" s="296" t="s">
        <v>831</v>
      </c>
      <c r="C45" s="297" t="s">
        <v>549</v>
      </c>
      <c r="D45" s="298">
        <v>1</v>
      </c>
      <c r="E45" s="298"/>
      <c r="F45" s="297" t="s">
        <v>569</v>
      </c>
      <c r="G45" s="299">
        <v>1</v>
      </c>
      <c r="H45" s="297"/>
      <c r="I45" s="304" t="s">
        <v>832</v>
      </c>
      <c r="J45" s="305" t="s">
        <v>203</v>
      </c>
      <c r="K45" s="306" t="s">
        <v>563</v>
      </c>
      <c r="L45" s="270">
        <v>300</v>
      </c>
      <c r="M45" s="270">
        <v>300</v>
      </c>
      <c r="N45" s="269"/>
      <c r="O45" s="270" t="s">
        <v>554</v>
      </c>
      <c r="P45" s="305" t="s">
        <v>833</v>
      </c>
      <c r="Q45" s="275" t="s">
        <v>834</v>
      </c>
      <c r="R45" s="307" t="s">
        <v>835</v>
      </c>
      <c r="S45" s="277" t="s">
        <v>836</v>
      </c>
      <c r="T45" s="269"/>
      <c r="U45" s="269"/>
      <c r="V45" s="269"/>
      <c r="W45" s="269"/>
      <c r="X45" s="269"/>
      <c r="Y45" s="269"/>
      <c r="Z45" s="269"/>
      <c r="AA45" s="269"/>
      <c r="AB45" s="269"/>
      <c r="AC45" s="269"/>
      <c r="AD45" s="269"/>
      <c r="AE45" s="269"/>
      <c r="AF45" s="269"/>
      <c r="AG45" s="269"/>
      <c r="AH45" s="269"/>
      <c r="AI45" s="269"/>
    </row>
    <row r="46" spans="1:35" ht="76.5">
      <c r="A46" s="303">
        <v>44506.488640069445</v>
      </c>
      <c r="B46" s="296" t="s">
        <v>837</v>
      </c>
      <c r="C46" s="297" t="s">
        <v>549</v>
      </c>
      <c r="D46" s="298">
        <v>1</v>
      </c>
      <c r="E46" s="298"/>
      <c r="F46" s="297" t="s">
        <v>569</v>
      </c>
      <c r="G46" s="299">
        <v>1</v>
      </c>
      <c r="H46" s="297"/>
      <c r="I46" s="304" t="s">
        <v>838</v>
      </c>
      <c r="J46" s="305" t="s">
        <v>212</v>
      </c>
      <c r="K46" s="306" t="s">
        <v>563</v>
      </c>
      <c r="L46" s="270">
        <v>300</v>
      </c>
      <c r="M46" s="270">
        <v>300</v>
      </c>
      <c r="N46" s="269"/>
      <c r="O46" s="270" t="s">
        <v>554</v>
      </c>
      <c r="P46" s="304" t="s">
        <v>839</v>
      </c>
      <c r="Q46" s="275" t="s">
        <v>840</v>
      </c>
      <c r="R46" s="307" t="s">
        <v>841</v>
      </c>
      <c r="S46" s="277" t="s">
        <v>842</v>
      </c>
      <c r="T46" s="269"/>
      <c r="U46" s="269"/>
      <c r="V46" s="269"/>
      <c r="W46" s="269"/>
      <c r="X46" s="269"/>
      <c r="Y46" s="269"/>
      <c r="Z46" s="269"/>
      <c r="AA46" s="269"/>
      <c r="AB46" s="269"/>
      <c r="AC46" s="269"/>
      <c r="AD46" s="269"/>
      <c r="AE46" s="269"/>
      <c r="AF46" s="269"/>
      <c r="AG46" s="269"/>
      <c r="AH46" s="269"/>
      <c r="AI46" s="269"/>
    </row>
    <row r="47" spans="1:35" ht="51">
      <c r="A47" s="303">
        <v>44506.500384999999</v>
      </c>
      <c r="B47" s="296" t="s">
        <v>843</v>
      </c>
      <c r="C47" s="297" t="s">
        <v>549</v>
      </c>
      <c r="D47" s="298">
        <v>2</v>
      </c>
      <c r="E47" s="298"/>
      <c r="F47" s="297" t="s">
        <v>560</v>
      </c>
      <c r="G47" s="299">
        <v>1</v>
      </c>
      <c r="H47" s="299">
        <v>1</v>
      </c>
      <c r="I47" s="304" t="s">
        <v>844</v>
      </c>
      <c r="J47" s="305" t="s">
        <v>845</v>
      </c>
      <c r="K47" s="306" t="s">
        <v>553</v>
      </c>
      <c r="L47" s="270">
        <v>600</v>
      </c>
      <c r="M47" s="270">
        <v>600</v>
      </c>
      <c r="N47" s="269"/>
      <c r="O47" s="270" t="s">
        <v>554</v>
      </c>
      <c r="P47" s="304" t="s">
        <v>846</v>
      </c>
      <c r="Q47" s="275" t="s">
        <v>847</v>
      </c>
      <c r="R47" s="307" t="s">
        <v>848</v>
      </c>
      <c r="S47" s="277" t="s">
        <v>849</v>
      </c>
      <c r="T47" s="269"/>
      <c r="U47" s="269"/>
      <c r="V47" s="269"/>
      <c r="W47" s="269"/>
      <c r="X47" s="269"/>
      <c r="Y47" s="269"/>
      <c r="Z47" s="269"/>
      <c r="AA47" s="269"/>
      <c r="AB47" s="269"/>
      <c r="AC47" s="269"/>
      <c r="AD47" s="269"/>
      <c r="AE47" s="269"/>
      <c r="AF47" s="269"/>
      <c r="AG47" s="269"/>
      <c r="AH47" s="269"/>
      <c r="AI47" s="269"/>
    </row>
    <row r="48" spans="1:35" ht="51">
      <c r="A48" s="303">
        <v>44506.508245613426</v>
      </c>
      <c r="B48" s="296" t="s">
        <v>850</v>
      </c>
      <c r="C48" s="297" t="s">
        <v>549</v>
      </c>
      <c r="D48" s="298">
        <v>1</v>
      </c>
      <c r="E48" s="298"/>
      <c r="F48" s="297" t="s">
        <v>569</v>
      </c>
      <c r="G48" s="299">
        <v>1</v>
      </c>
      <c r="H48" s="297"/>
      <c r="I48" s="304" t="s">
        <v>851</v>
      </c>
      <c r="J48" s="305" t="s">
        <v>212</v>
      </c>
      <c r="K48" s="306" t="s">
        <v>563</v>
      </c>
      <c r="L48" s="270">
        <v>300</v>
      </c>
      <c r="M48" s="270">
        <v>300</v>
      </c>
      <c r="N48" s="269"/>
      <c r="O48" s="270" t="s">
        <v>554</v>
      </c>
      <c r="P48" s="304" t="s">
        <v>852</v>
      </c>
      <c r="Q48" s="275" t="s">
        <v>853</v>
      </c>
      <c r="R48" s="307" t="s">
        <v>854</v>
      </c>
      <c r="S48" s="277" t="s">
        <v>855</v>
      </c>
      <c r="T48" s="269"/>
      <c r="U48" s="269"/>
      <c r="V48" s="269"/>
      <c r="W48" s="269"/>
      <c r="X48" s="269"/>
      <c r="Y48" s="269"/>
      <c r="Z48" s="269"/>
      <c r="AA48" s="269"/>
      <c r="AB48" s="269"/>
      <c r="AC48" s="269"/>
      <c r="AD48" s="269"/>
      <c r="AE48" s="269"/>
      <c r="AF48" s="269"/>
      <c r="AG48" s="269"/>
      <c r="AH48" s="269"/>
      <c r="AI48" s="269"/>
    </row>
    <row r="49" spans="1:35" ht="51">
      <c r="A49" s="303">
        <v>44506.520680162037</v>
      </c>
      <c r="B49" s="296" t="s">
        <v>856</v>
      </c>
      <c r="C49" s="297" t="s">
        <v>549</v>
      </c>
      <c r="D49" s="298">
        <v>1</v>
      </c>
      <c r="E49" s="298"/>
      <c r="F49" s="297" t="s">
        <v>569</v>
      </c>
      <c r="G49" s="299">
        <v>1</v>
      </c>
      <c r="H49" s="297"/>
      <c r="I49" s="304" t="s">
        <v>857</v>
      </c>
      <c r="J49" s="305" t="s">
        <v>212</v>
      </c>
      <c r="K49" s="306" t="s">
        <v>563</v>
      </c>
      <c r="L49" s="270">
        <v>300</v>
      </c>
      <c r="M49" s="270">
        <v>300</v>
      </c>
      <c r="N49" s="269"/>
      <c r="O49" s="270" t="s">
        <v>554</v>
      </c>
      <c r="P49" s="304" t="s">
        <v>858</v>
      </c>
      <c r="Q49" s="275" t="s">
        <v>859</v>
      </c>
      <c r="R49" s="307" t="s">
        <v>860</v>
      </c>
      <c r="S49" s="277" t="s">
        <v>861</v>
      </c>
      <c r="T49" s="269"/>
      <c r="U49" s="269"/>
      <c r="V49" s="269"/>
      <c r="W49" s="269"/>
      <c r="X49" s="269"/>
      <c r="Y49" s="269"/>
      <c r="Z49" s="269"/>
      <c r="AA49" s="269"/>
      <c r="AB49" s="269"/>
      <c r="AC49" s="269"/>
      <c r="AD49" s="269"/>
      <c r="AE49" s="269"/>
      <c r="AF49" s="269"/>
      <c r="AG49" s="269"/>
      <c r="AH49" s="269"/>
      <c r="AI49" s="269"/>
    </row>
    <row r="50" spans="1:35" ht="38.25">
      <c r="A50" s="303">
        <v>44506.524949444443</v>
      </c>
      <c r="B50" s="296" t="s">
        <v>862</v>
      </c>
      <c r="C50" s="297" t="s">
        <v>549</v>
      </c>
      <c r="D50" s="298">
        <v>1</v>
      </c>
      <c r="E50" s="298"/>
      <c r="F50" s="297" t="s">
        <v>582</v>
      </c>
      <c r="G50" s="297"/>
      <c r="H50" s="299">
        <v>1</v>
      </c>
      <c r="I50" s="304" t="s">
        <v>863</v>
      </c>
      <c r="J50" s="305" t="s">
        <v>212</v>
      </c>
      <c r="K50" s="306" t="s">
        <v>563</v>
      </c>
      <c r="L50" s="270">
        <v>300</v>
      </c>
      <c r="M50" s="270">
        <v>300</v>
      </c>
      <c r="N50" s="269"/>
      <c r="O50" s="270" t="s">
        <v>554</v>
      </c>
      <c r="P50" s="304" t="s">
        <v>864</v>
      </c>
      <c r="Q50" s="275" t="s">
        <v>865</v>
      </c>
      <c r="R50" s="307" t="s">
        <v>866</v>
      </c>
      <c r="S50" s="277" t="s">
        <v>867</v>
      </c>
      <c r="T50" s="269"/>
      <c r="U50" s="269"/>
      <c r="V50" s="269"/>
      <c r="W50" s="269"/>
      <c r="X50" s="269"/>
      <c r="Y50" s="269"/>
      <c r="Z50" s="269"/>
      <c r="AA50" s="269"/>
      <c r="AB50" s="269"/>
      <c r="AC50" s="269"/>
      <c r="AD50" s="269"/>
      <c r="AE50" s="269"/>
      <c r="AF50" s="269"/>
      <c r="AG50" s="269"/>
      <c r="AH50" s="269"/>
      <c r="AI50" s="269"/>
    </row>
    <row r="51" spans="1:35" ht="102">
      <c r="A51" s="303">
        <v>44506.525404837965</v>
      </c>
      <c r="B51" s="296" t="s">
        <v>868</v>
      </c>
      <c r="C51" s="297" t="s">
        <v>549</v>
      </c>
      <c r="D51" s="298">
        <v>2</v>
      </c>
      <c r="E51" s="298"/>
      <c r="F51" s="297" t="s">
        <v>616</v>
      </c>
      <c r="G51" s="299">
        <v>1</v>
      </c>
      <c r="H51" s="299">
        <v>1</v>
      </c>
      <c r="I51" s="304" t="s">
        <v>869</v>
      </c>
      <c r="J51" s="305" t="s">
        <v>870</v>
      </c>
      <c r="K51" s="306" t="s">
        <v>563</v>
      </c>
      <c r="L51" s="287">
        <v>600</v>
      </c>
      <c r="M51" s="287">
        <v>600</v>
      </c>
      <c r="N51" s="282"/>
      <c r="O51" s="270" t="s">
        <v>554</v>
      </c>
      <c r="P51" s="304" t="s">
        <v>871</v>
      </c>
      <c r="Q51" s="275" t="s">
        <v>872</v>
      </c>
      <c r="R51" s="307" t="s">
        <v>873</v>
      </c>
      <c r="S51" s="277" t="s">
        <v>874</v>
      </c>
      <c r="T51" s="269"/>
      <c r="U51" s="269"/>
      <c r="V51" s="269"/>
      <c r="W51" s="269"/>
      <c r="X51" s="269"/>
      <c r="Y51" s="269"/>
      <c r="Z51" s="269"/>
      <c r="AA51" s="269"/>
      <c r="AB51" s="269"/>
      <c r="AC51" s="269"/>
      <c r="AD51" s="269"/>
      <c r="AE51" s="269"/>
      <c r="AF51" s="269"/>
      <c r="AG51" s="269"/>
      <c r="AH51" s="269"/>
      <c r="AI51" s="269"/>
    </row>
    <row r="52" spans="1:35" ht="51">
      <c r="A52" s="303">
        <v>44506.544004340278</v>
      </c>
      <c r="B52" s="296" t="s">
        <v>875</v>
      </c>
      <c r="C52" s="297" t="s">
        <v>549</v>
      </c>
      <c r="D52" s="298">
        <v>1</v>
      </c>
      <c r="E52" s="298"/>
      <c r="F52" s="297" t="s">
        <v>569</v>
      </c>
      <c r="G52" s="299">
        <v>1</v>
      </c>
      <c r="H52" s="297"/>
      <c r="I52" s="304" t="s">
        <v>876</v>
      </c>
      <c r="J52" s="288" t="s">
        <v>222</v>
      </c>
      <c r="K52" s="306" t="s">
        <v>563</v>
      </c>
      <c r="L52" s="270">
        <v>300</v>
      </c>
      <c r="M52" s="270">
        <v>300</v>
      </c>
      <c r="N52" s="269"/>
      <c r="O52" s="270" t="s">
        <v>554</v>
      </c>
      <c r="P52" s="304" t="s">
        <v>877</v>
      </c>
      <c r="Q52" s="275" t="s">
        <v>878</v>
      </c>
      <c r="R52" s="307" t="s">
        <v>879</v>
      </c>
      <c r="S52" s="277" t="s">
        <v>880</v>
      </c>
      <c r="T52" s="269"/>
      <c r="U52" s="269"/>
      <c r="V52" s="269"/>
      <c r="W52" s="269"/>
      <c r="X52" s="269"/>
      <c r="Y52" s="269"/>
      <c r="Z52" s="269"/>
      <c r="AA52" s="269"/>
      <c r="AB52" s="269"/>
      <c r="AC52" s="269"/>
      <c r="AD52" s="269"/>
      <c r="AE52" s="269"/>
      <c r="AF52" s="269"/>
      <c r="AG52" s="269"/>
      <c r="AH52" s="269"/>
      <c r="AI52" s="269"/>
    </row>
    <row r="53" spans="1:35" ht="76.5">
      <c r="A53" s="303">
        <v>44506.546114861107</v>
      </c>
      <c r="B53" s="296" t="s">
        <v>881</v>
      </c>
      <c r="C53" s="297" t="s">
        <v>549</v>
      </c>
      <c r="D53" s="298">
        <v>1</v>
      </c>
      <c r="E53" s="298"/>
      <c r="F53" s="297" t="s">
        <v>582</v>
      </c>
      <c r="G53" s="297"/>
      <c r="H53" s="299">
        <v>1</v>
      </c>
      <c r="I53" s="304" t="s">
        <v>882</v>
      </c>
      <c r="J53" s="305" t="s">
        <v>222</v>
      </c>
      <c r="K53" s="306" t="s">
        <v>563</v>
      </c>
      <c r="L53" s="270">
        <v>300</v>
      </c>
      <c r="M53" s="270">
        <v>300</v>
      </c>
      <c r="N53" s="269"/>
      <c r="O53" s="270" t="s">
        <v>554</v>
      </c>
      <c r="P53" s="305" t="s">
        <v>883</v>
      </c>
      <c r="Q53" s="275" t="s">
        <v>884</v>
      </c>
      <c r="R53" s="307" t="s">
        <v>885</v>
      </c>
      <c r="S53" s="277" t="s">
        <v>886</v>
      </c>
      <c r="T53" s="269"/>
      <c r="U53" s="269"/>
      <c r="V53" s="269"/>
      <c r="W53" s="269"/>
      <c r="X53" s="269"/>
      <c r="Y53" s="269"/>
      <c r="Z53" s="269"/>
      <c r="AA53" s="269"/>
      <c r="AB53" s="269"/>
      <c r="AC53" s="269"/>
      <c r="AD53" s="269"/>
      <c r="AE53" s="269"/>
      <c r="AF53" s="269"/>
      <c r="AG53" s="269"/>
      <c r="AH53" s="269"/>
      <c r="AI53" s="269"/>
    </row>
    <row r="54" spans="1:35" ht="38.25">
      <c r="A54" s="303">
        <v>44506.546400023144</v>
      </c>
      <c r="B54" s="308" t="s">
        <v>887</v>
      </c>
      <c r="C54" s="297" t="s">
        <v>549</v>
      </c>
      <c r="D54" s="298">
        <v>2</v>
      </c>
      <c r="E54" s="298"/>
      <c r="F54" s="297" t="s">
        <v>888</v>
      </c>
      <c r="G54" s="299">
        <v>1</v>
      </c>
      <c r="H54" s="299">
        <v>1</v>
      </c>
      <c r="I54" s="304" t="s">
        <v>889</v>
      </c>
      <c r="J54" s="305"/>
      <c r="K54" s="306" t="s">
        <v>563</v>
      </c>
      <c r="L54" s="287">
        <v>650</v>
      </c>
      <c r="M54" s="287">
        <v>650</v>
      </c>
      <c r="N54" s="282"/>
      <c r="O54" s="287" t="s">
        <v>172</v>
      </c>
      <c r="P54" s="304" t="s">
        <v>890</v>
      </c>
      <c r="Q54" s="275" t="s">
        <v>891</v>
      </c>
      <c r="R54" s="307" t="s">
        <v>892</v>
      </c>
      <c r="S54" s="277" t="s">
        <v>893</v>
      </c>
      <c r="T54" s="269"/>
      <c r="U54" s="269"/>
      <c r="V54" s="269"/>
      <c r="W54" s="269"/>
      <c r="X54" s="269"/>
      <c r="Y54" s="269"/>
      <c r="Z54" s="269"/>
      <c r="AA54" s="269"/>
      <c r="AB54" s="269"/>
      <c r="AC54" s="269"/>
      <c r="AD54" s="269"/>
      <c r="AE54" s="269"/>
      <c r="AF54" s="269"/>
      <c r="AG54" s="269"/>
      <c r="AH54" s="269"/>
      <c r="AI54" s="269"/>
    </row>
    <row r="55" spans="1:35" ht="51">
      <c r="A55" s="303">
        <v>44506.558651898144</v>
      </c>
      <c r="B55" s="296" t="s">
        <v>894</v>
      </c>
      <c r="C55" s="297" t="s">
        <v>549</v>
      </c>
      <c r="D55" s="298">
        <v>1</v>
      </c>
      <c r="E55" s="298"/>
      <c r="F55" s="297" t="s">
        <v>569</v>
      </c>
      <c r="G55" s="299">
        <v>1</v>
      </c>
      <c r="H55" s="297"/>
      <c r="I55" s="304" t="s">
        <v>895</v>
      </c>
      <c r="J55" s="288" t="s">
        <v>222</v>
      </c>
      <c r="K55" s="306" t="s">
        <v>563</v>
      </c>
      <c r="L55" s="270">
        <v>300</v>
      </c>
      <c r="M55" s="270">
        <v>300</v>
      </c>
      <c r="N55" s="309"/>
      <c r="O55" s="270" t="s">
        <v>554</v>
      </c>
      <c r="P55" s="304" t="s">
        <v>896</v>
      </c>
      <c r="Q55" s="275" t="s">
        <v>897</v>
      </c>
      <c r="R55" s="307" t="s">
        <v>898</v>
      </c>
      <c r="S55" s="277" t="s">
        <v>899</v>
      </c>
      <c r="T55" s="269"/>
      <c r="U55" s="269"/>
      <c r="V55" s="269"/>
      <c r="W55" s="269"/>
      <c r="X55" s="269"/>
      <c r="Y55" s="269"/>
      <c r="Z55" s="269"/>
      <c r="AA55" s="269"/>
      <c r="AB55" s="269"/>
      <c r="AC55" s="269"/>
      <c r="AD55" s="269"/>
      <c r="AE55" s="269"/>
      <c r="AF55" s="269"/>
      <c r="AG55" s="269"/>
      <c r="AH55" s="269"/>
      <c r="AI55" s="269"/>
    </row>
    <row r="56" spans="1:35" ht="76.5">
      <c r="A56" s="303">
        <v>44506.577020173616</v>
      </c>
      <c r="B56" s="296" t="s">
        <v>900</v>
      </c>
      <c r="C56" s="297" t="s">
        <v>549</v>
      </c>
      <c r="D56" s="298">
        <v>2</v>
      </c>
      <c r="E56" s="298"/>
      <c r="F56" s="297" t="s">
        <v>616</v>
      </c>
      <c r="G56" s="299">
        <v>1</v>
      </c>
      <c r="H56" s="299">
        <v>1</v>
      </c>
      <c r="I56" s="304" t="s">
        <v>901</v>
      </c>
      <c r="J56" s="288" t="s">
        <v>845</v>
      </c>
      <c r="K56" s="306" t="s">
        <v>563</v>
      </c>
      <c r="L56" s="287">
        <v>600</v>
      </c>
      <c r="M56" s="287">
        <v>600</v>
      </c>
      <c r="N56" s="282"/>
      <c r="O56" s="270" t="s">
        <v>554</v>
      </c>
      <c r="P56" s="305" t="s">
        <v>902</v>
      </c>
      <c r="Q56" s="275" t="s">
        <v>903</v>
      </c>
      <c r="R56" s="307" t="s">
        <v>904</v>
      </c>
      <c r="S56" s="277" t="s">
        <v>905</v>
      </c>
      <c r="T56" s="269"/>
      <c r="U56" s="269"/>
      <c r="V56" s="269"/>
      <c r="W56" s="269"/>
      <c r="X56" s="269"/>
      <c r="Y56" s="269"/>
      <c r="Z56" s="269"/>
      <c r="AA56" s="269"/>
      <c r="AB56" s="269"/>
      <c r="AC56" s="269"/>
      <c r="AD56" s="269"/>
      <c r="AE56" s="269"/>
      <c r="AF56" s="269"/>
      <c r="AG56" s="269"/>
      <c r="AH56" s="269"/>
      <c r="AI56" s="269"/>
    </row>
    <row r="57" spans="1:35" ht="76.5">
      <c r="A57" s="310" t="s">
        <v>906</v>
      </c>
      <c r="B57" s="311" t="s">
        <v>907</v>
      </c>
      <c r="C57" s="310" t="s">
        <v>908</v>
      </c>
      <c r="D57" s="312">
        <v>10</v>
      </c>
      <c r="E57" s="312"/>
      <c r="F57" s="311" t="s">
        <v>909</v>
      </c>
      <c r="G57" s="311"/>
      <c r="H57" s="311"/>
      <c r="I57" s="313" t="s">
        <v>910</v>
      </c>
      <c r="J57" s="313" t="s">
        <v>910</v>
      </c>
      <c r="K57" s="310" t="s">
        <v>553</v>
      </c>
      <c r="L57" s="314">
        <v>2500</v>
      </c>
      <c r="M57" s="315">
        <v>2500</v>
      </c>
      <c r="N57" s="316"/>
      <c r="O57" s="317" t="s">
        <v>554</v>
      </c>
      <c r="P57" s="313" t="s">
        <v>911</v>
      </c>
      <c r="Q57" s="318"/>
      <c r="R57" s="319" t="s">
        <v>912</v>
      </c>
      <c r="S57" s="312" t="s">
        <v>913</v>
      </c>
      <c r="T57" s="1073" t="s">
        <v>914</v>
      </c>
      <c r="U57" s="1032"/>
      <c r="V57" s="1032"/>
      <c r="W57" s="310" t="s">
        <v>915</v>
      </c>
      <c r="X57" s="318"/>
      <c r="Y57" s="318"/>
      <c r="Z57" s="318"/>
      <c r="AA57" s="318"/>
      <c r="AB57" s="318"/>
      <c r="AC57" s="318"/>
      <c r="AD57" s="318"/>
      <c r="AE57" s="318"/>
      <c r="AF57" s="318"/>
      <c r="AG57" s="318"/>
      <c r="AH57" s="318"/>
      <c r="AI57" s="318"/>
    </row>
    <row r="58" spans="1:35" ht="42" customHeight="1">
      <c r="A58" s="320"/>
      <c r="B58" s="321"/>
      <c r="C58" s="321"/>
      <c r="D58" s="322"/>
      <c r="E58" s="322"/>
      <c r="F58" s="322"/>
      <c r="G58" s="322"/>
      <c r="H58" s="322"/>
      <c r="I58" s="323"/>
      <c r="J58" s="323"/>
      <c r="K58" s="322"/>
      <c r="L58" s="324"/>
      <c r="M58" s="324"/>
      <c r="N58" s="324"/>
      <c r="O58" s="324"/>
      <c r="P58" s="325"/>
      <c r="Q58" s="324"/>
      <c r="R58" s="326"/>
      <c r="S58" s="327"/>
      <c r="T58" s="327"/>
      <c r="U58" s="327"/>
      <c r="V58" s="327"/>
      <c r="W58" s="327"/>
      <c r="X58" s="327"/>
      <c r="Y58" s="327"/>
      <c r="Z58" s="327"/>
      <c r="AA58" s="327"/>
      <c r="AB58" s="327"/>
      <c r="AC58" s="327"/>
      <c r="AD58" s="327"/>
      <c r="AE58" s="327"/>
      <c r="AF58" s="327"/>
      <c r="AG58" s="327"/>
      <c r="AH58" s="327"/>
      <c r="AI58" s="327"/>
    </row>
    <row r="59" spans="1:35" ht="51">
      <c r="A59" s="303">
        <v>44508.875178310183</v>
      </c>
      <c r="B59" s="296" t="s">
        <v>916</v>
      </c>
      <c r="C59" s="296" t="s">
        <v>549</v>
      </c>
      <c r="D59" s="306">
        <v>1</v>
      </c>
      <c r="E59" s="306"/>
      <c r="F59" s="306" t="s">
        <v>569</v>
      </c>
      <c r="G59" s="328">
        <v>1</v>
      </c>
      <c r="H59" s="306"/>
      <c r="I59" s="329" t="s">
        <v>917</v>
      </c>
      <c r="J59" s="330" t="s">
        <v>77</v>
      </c>
      <c r="K59" s="306" t="s">
        <v>563</v>
      </c>
      <c r="L59" s="270">
        <v>300</v>
      </c>
      <c r="M59" s="270">
        <v>300</v>
      </c>
      <c r="N59" s="270"/>
      <c r="O59" s="270" t="s">
        <v>554</v>
      </c>
      <c r="P59" s="331" t="s">
        <v>918</v>
      </c>
      <c r="Q59" s="287" t="s">
        <v>919</v>
      </c>
      <c r="R59" s="332" t="s">
        <v>920</v>
      </c>
      <c r="S59" s="269"/>
      <c r="T59" s="269"/>
      <c r="U59" s="269"/>
      <c r="V59" s="269"/>
      <c r="W59" s="269"/>
      <c r="X59" s="269"/>
      <c r="Y59" s="269"/>
      <c r="Z59" s="269"/>
      <c r="AA59" s="269"/>
      <c r="AB59" s="269"/>
      <c r="AC59" s="269"/>
      <c r="AD59" s="269"/>
      <c r="AE59" s="269"/>
      <c r="AF59" s="269"/>
      <c r="AG59" s="269"/>
      <c r="AH59" s="269"/>
      <c r="AI59" s="269"/>
    </row>
    <row r="60" spans="1:35" ht="63.75">
      <c r="A60" s="303">
        <v>44509.604847094903</v>
      </c>
      <c r="B60" s="296" t="s">
        <v>921</v>
      </c>
      <c r="C60" s="296" t="s">
        <v>549</v>
      </c>
      <c r="D60" s="306">
        <v>1</v>
      </c>
      <c r="E60" s="306"/>
      <c r="F60" s="306" t="s">
        <v>753</v>
      </c>
      <c r="G60" s="306"/>
      <c r="H60" s="328">
        <v>1</v>
      </c>
      <c r="I60" s="329" t="s">
        <v>922</v>
      </c>
      <c r="J60" s="330" t="s">
        <v>212</v>
      </c>
      <c r="K60" s="306" t="s">
        <v>563</v>
      </c>
      <c r="L60" s="270">
        <v>300</v>
      </c>
      <c r="M60" s="270">
        <v>300</v>
      </c>
      <c r="N60" s="270"/>
      <c r="O60" s="270" t="s">
        <v>554</v>
      </c>
      <c r="P60" s="331" t="s">
        <v>923</v>
      </c>
      <c r="Q60" s="287" t="s">
        <v>822</v>
      </c>
      <c r="R60" s="333" t="s">
        <v>924</v>
      </c>
      <c r="S60" s="269"/>
      <c r="T60" s="269"/>
      <c r="U60" s="269"/>
      <c r="V60" s="269"/>
      <c r="W60" s="269"/>
      <c r="X60" s="269"/>
      <c r="Y60" s="269"/>
      <c r="Z60" s="269"/>
      <c r="AA60" s="269"/>
      <c r="AB60" s="269"/>
      <c r="AC60" s="269"/>
      <c r="AD60" s="269"/>
      <c r="AE60" s="269"/>
      <c r="AF60" s="269"/>
      <c r="AG60" s="269"/>
      <c r="AH60" s="269"/>
      <c r="AI60" s="269"/>
    </row>
    <row r="61" spans="1:35" ht="51">
      <c r="A61" s="328" t="s">
        <v>925</v>
      </c>
      <c r="B61" s="296" t="s">
        <v>926</v>
      </c>
      <c r="C61" s="296" t="s">
        <v>549</v>
      </c>
      <c r="D61" s="306">
        <v>1</v>
      </c>
      <c r="E61" s="306"/>
      <c r="F61" s="306" t="s">
        <v>569</v>
      </c>
      <c r="G61" s="328">
        <v>1</v>
      </c>
      <c r="H61" s="306"/>
      <c r="I61" s="329" t="s">
        <v>927</v>
      </c>
      <c r="J61" s="330" t="s">
        <v>128</v>
      </c>
      <c r="K61" s="306" t="s">
        <v>563</v>
      </c>
      <c r="L61" s="270">
        <v>300</v>
      </c>
      <c r="M61" s="270">
        <v>300</v>
      </c>
      <c r="N61" s="270"/>
      <c r="O61" s="270" t="s">
        <v>554</v>
      </c>
      <c r="P61" s="331" t="s">
        <v>928</v>
      </c>
      <c r="Q61" s="287" t="s">
        <v>929</v>
      </c>
      <c r="R61" s="333" t="s">
        <v>930</v>
      </c>
      <c r="S61" s="269"/>
      <c r="T61" s="269"/>
      <c r="U61" s="269"/>
      <c r="V61" s="269"/>
      <c r="W61" s="269"/>
      <c r="X61" s="269"/>
      <c r="Y61" s="269"/>
      <c r="Z61" s="269"/>
      <c r="AA61" s="269"/>
      <c r="AB61" s="269"/>
      <c r="AC61" s="269"/>
      <c r="AD61" s="269"/>
      <c r="AE61" s="269"/>
      <c r="AF61" s="269"/>
      <c r="AG61" s="269"/>
      <c r="AH61" s="269"/>
      <c r="AI61" s="269"/>
    </row>
    <row r="62" spans="1:35" ht="51">
      <c r="A62" s="303">
        <v>44509.722225185185</v>
      </c>
      <c r="B62" s="296" t="s">
        <v>931</v>
      </c>
      <c r="C62" s="296" t="s">
        <v>549</v>
      </c>
      <c r="D62" s="306">
        <v>1</v>
      </c>
      <c r="E62" s="306"/>
      <c r="F62" s="306" t="s">
        <v>569</v>
      </c>
      <c r="G62" s="328">
        <v>1</v>
      </c>
      <c r="H62" s="306"/>
      <c r="I62" s="329" t="s">
        <v>932</v>
      </c>
      <c r="J62" s="330" t="s">
        <v>88</v>
      </c>
      <c r="K62" s="306" t="s">
        <v>563</v>
      </c>
      <c r="L62" s="270">
        <v>300</v>
      </c>
      <c r="M62" s="270">
        <v>300</v>
      </c>
      <c r="N62" s="270"/>
      <c r="O62" s="270" t="s">
        <v>554</v>
      </c>
      <c r="P62" s="331" t="s">
        <v>933</v>
      </c>
      <c r="Q62" s="287" t="s">
        <v>934</v>
      </c>
      <c r="R62" s="333" t="s">
        <v>935</v>
      </c>
      <c r="S62" s="269"/>
      <c r="T62" s="269"/>
      <c r="U62" s="269"/>
      <c r="V62" s="269"/>
      <c r="W62" s="269"/>
      <c r="X62" s="269"/>
      <c r="Y62" s="269"/>
      <c r="Z62" s="269"/>
      <c r="AA62" s="269"/>
      <c r="AB62" s="269"/>
      <c r="AC62" s="269"/>
      <c r="AD62" s="269"/>
      <c r="AE62" s="269"/>
      <c r="AF62" s="269"/>
      <c r="AG62" s="269"/>
      <c r="AH62" s="269"/>
      <c r="AI62" s="269"/>
    </row>
    <row r="63" spans="1:35" ht="51">
      <c r="A63" s="303">
        <v>44509.867796203704</v>
      </c>
      <c r="B63" s="296" t="s">
        <v>936</v>
      </c>
      <c r="C63" s="296" t="s">
        <v>549</v>
      </c>
      <c r="D63" s="306">
        <v>1</v>
      </c>
      <c r="E63" s="306"/>
      <c r="F63" s="306" t="s">
        <v>569</v>
      </c>
      <c r="G63" s="328">
        <v>1</v>
      </c>
      <c r="H63" s="306"/>
      <c r="I63" s="329" t="s">
        <v>937</v>
      </c>
      <c r="J63" s="330" t="s">
        <v>666</v>
      </c>
      <c r="K63" s="306" t="s">
        <v>563</v>
      </c>
      <c r="L63" s="270">
        <v>300</v>
      </c>
      <c r="M63" s="270">
        <v>300</v>
      </c>
      <c r="N63" s="270"/>
      <c r="O63" s="270" t="s">
        <v>554</v>
      </c>
      <c r="P63" s="331" t="s">
        <v>938</v>
      </c>
      <c r="Q63" s="287" t="s">
        <v>939</v>
      </c>
      <c r="R63" s="333" t="s">
        <v>940</v>
      </c>
      <c r="S63" s="269"/>
      <c r="T63" s="269"/>
      <c r="U63" s="269"/>
      <c r="V63" s="269"/>
      <c r="W63" s="269"/>
      <c r="X63" s="269"/>
      <c r="Y63" s="269"/>
      <c r="Z63" s="269"/>
      <c r="AA63" s="269"/>
      <c r="AB63" s="269"/>
      <c r="AC63" s="269"/>
      <c r="AD63" s="269"/>
      <c r="AE63" s="269"/>
      <c r="AF63" s="269"/>
      <c r="AG63" s="269"/>
      <c r="AH63" s="269"/>
      <c r="AI63" s="269"/>
    </row>
    <row r="64" spans="1:35" ht="102">
      <c r="A64" s="328" t="s">
        <v>941</v>
      </c>
      <c r="B64" s="296" t="s">
        <v>942</v>
      </c>
      <c r="C64" s="296" t="s">
        <v>549</v>
      </c>
      <c r="D64" s="306">
        <v>1</v>
      </c>
      <c r="E64" s="306"/>
      <c r="F64" s="306" t="s">
        <v>569</v>
      </c>
      <c r="G64" s="328">
        <v>1</v>
      </c>
      <c r="H64" s="306"/>
      <c r="I64" s="329" t="s">
        <v>943</v>
      </c>
      <c r="J64" s="330" t="s">
        <v>203</v>
      </c>
      <c r="K64" s="306" t="s">
        <v>563</v>
      </c>
      <c r="L64" s="270">
        <v>300</v>
      </c>
      <c r="M64" s="270">
        <v>300</v>
      </c>
      <c r="N64" s="270"/>
      <c r="O64" s="270" t="s">
        <v>554</v>
      </c>
      <c r="P64" s="331" t="s">
        <v>944</v>
      </c>
      <c r="Q64" s="287" t="s">
        <v>945</v>
      </c>
      <c r="R64" s="333" t="s">
        <v>946</v>
      </c>
      <c r="S64" s="269"/>
      <c r="T64" s="269"/>
      <c r="U64" s="269"/>
      <c r="V64" s="269"/>
      <c r="W64" s="269"/>
      <c r="X64" s="269"/>
      <c r="Y64" s="269"/>
      <c r="Z64" s="269"/>
      <c r="AA64" s="269"/>
      <c r="AB64" s="269"/>
      <c r="AC64" s="269"/>
      <c r="AD64" s="269"/>
      <c r="AE64" s="269"/>
      <c r="AF64" s="269"/>
      <c r="AG64" s="269"/>
      <c r="AH64" s="269"/>
      <c r="AI64" s="269"/>
    </row>
    <row r="65" spans="1:35" ht="102">
      <c r="A65" s="303">
        <v>44509.870458923615</v>
      </c>
      <c r="B65" s="334" t="s">
        <v>947</v>
      </c>
      <c r="C65" s="296" t="s">
        <v>549</v>
      </c>
      <c r="D65" s="328">
        <v>2</v>
      </c>
      <c r="E65" s="328"/>
      <c r="F65" s="308" t="s">
        <v>616</v>
      </c>
      <c r="G65" s="308">
        <v>1</v>
      </c>
      <c r="H65" s="308">
        <v>1</v>
      </c>
      <c r="I65" s="273" t="s">
        <v>948</v>
      </c>
      <c r="J65" s="273" t="s">
        <v>949</v>
      </c>
      <c r="K65" s="306" t="s">
        <v>563</v>
      </c>
      <c r="L65" s="270">
        <v>600</v>
      </c>
      <c r="M65" s="270">
        <v>600</v>
      </c>
      <c r="N65" s="269"/>
      <c r="O65" s="270" t="s">
        <v>554</v>
      </c>
      <c r="P65" s="273" t="s">
        <v>950</v>
      </c>
      <c r="Q65" s="275" t="s">
        <v>951</v>
      </c>
      <c r="R65" s="335" t="s">
        <v>952</v>
      </c>
      <c r="S65" s="269"/>
      <c r="T65" s="269"/>
      <c r="U65" s="269"/>
      <c r="V65" s="269"/>
      <c r="W65" s="269"/>
      <c r="X65" s="269"/>
      <c r="Y65" s="269"/>
      <c r="Z65" s="269"/>
      <c r="AA65" s="269"/>
      <c r="AB65" s="269"/>
      <c r="AC65" s="269"/>
      <c r="AD65" s="269"/>
      <c r="AE65" s="269"/>
      <c r="AF65" s="269"/>
      <c r="AG65" s="269"/>
      <c r="AH65" s="269"/>
      <c r="AI65" s="269"/>
    </row>
    <row r="66" spans="1:35" ht="63.75">
      <c r="A66" s="210" t="s">
        <v>477</v>
      </c>
      <c r="B66" s="207" t="s">
        <v>953</v>
      </c>
      <c r="C66" s="208" t="s">
        <v>549</v>
      </c>
      <c r="D66" s="336">
        <v>1</v>
      </c>
      <c r="E66" s="336"/>
      <c r="F66" s="336" t="s">
        <v>753</v>
      </c>
      <c r="G66" s="337"/>
      <c r="H66" s="338">
        <v>1</v>
      </c>
      <c r="I66" s="339" t="s">
        <v>780</v>
      </c>
      <c r="J66" s="340"/>
      <c r="K66" s="336" t="s">
        <v>563</v>
      </c>
      <c r="L66" s="341">
        <v>300</v>
      </c>
      <c r="M66" s="341">
        <v>300</v>
      </c>
      <c r="N66" s="341"/>
      <c r="O66" s="341" t="s">
        <v>554</v>
      </c>
      <c r="P66" s="342" t="s">
        <v>954</v>
      </c>
      <c r="Q66" s="214" t="s">
        <v>955</v>
      </c>
      <c r="R66" s="343"/>
      <c r="S66" s="43"/>
      <c r="T66" s="43"/>
      <c r="U66" s="43"/>
      <c r="V66" s="43"/>
      <c r="W66" s="43"/>
      <c r="X66" s="43"/>
      <c r="Y66" s="43"/>
      <c r="Z66" s="43"/>
      <c r="AA66" s="43"/>
      <c r="AB66" s="43"/>
      <c r="AC66" s="43"/>
      <c r="AD66" s="43"/>
      <c r="AE66" s="43"/>
      <c r="AF66" s="43"/>
      <c r="AG66" s="43"/>
      <c r="AH66" s="43"/>
      <c r="AI66" s="43"/>
    </row>
    <row r="67" spans="1:35" ht="76.5">
      <c r="A67" s="210" t="s">
        <v>477</v>
      </c>
      <c r="B67" s="207" t="s">
        <v>956</v>
      </c>
      <c r="C67" s="208" t="s">
        <v>549</v>
      </c>
      <c r="D67" s="336">
        <v>1</v>
      </c>
      <c r="E67" s="336"/>
      <c r="F67" s="336" t="s">
        <v>753</v>
      </c>
      <c r="G67" s="337"/>
      <c r="H67" s="338">
        <v>1</v>
      </c>
      <c r="I67" s="339" t="s">
        <v>780</v>
      </c>
      <c r="J67" s="340"/>
      <c r="K67" s="336" t="s">
        <v>563</v>
      </c>
      <c r="L67" s="341">
        <v>300</v>
      </c>
      <c r="M67" s="341">
        <v>300</v>
      </c>
      <c r="N67" s="341"/>
      <c r="O67" s="341" t="s">
        <v>554</v>
      </c>
      <c r="P67" s="342" t="s">
        <v>957</v>
      </c>
      <c r="Q67" s="214" t="s">
        <v>958</v>
      </c>
      <c r="R67" s="343"/>
      <c r="S67" s="43"/>
      <c r="T67" s="43"/>
      <c r="U67" s="43"/>
      <c r="V67" s="43"/>
      <c r="W67" s="43"/>
      <c r="X67" s="43"/>
      <c r="Y67" s="43"/>
      <c r="Z67" s="43"/>
      <c r="AA67" s="43"/>
      <c r="AB67" s="43"/>
      <c r="AC67" s="43"/>
      <c r="AD67" s="43"/>
      <c r="AE67" s="43"/>
      <c r="AF67" s="43"/>
      <c r="AG67" s="43"/>
      <c r="AH67" s="43"/>
      <c r="AI67" s="43"/>
    </row>
    <row r="68" spans="1:35" ht="51">
      <c r="A68" s="210" t="s">
        <v>477</v>
      </c>
      <c r="B68" s="214" t="s">
        <v>959</v>
      </c>
      <c r="C68" s="208" t="s">
        <v>549</v>
      </c>
      <c r="D68" s="336">
        <v>1</v>
      </c>
      <c r="E68" s="336"/>
      <c r="F68" s="336" t="s">
        <v>753</v>
      </c>
      <c r="G68" s="337"/>
      <c r="H68" s="338">
        <v>1</v>
      </c>
      <c r="I68" s="339" t="s">
        <v>780</v>
      </c>
      <c r="J68" s="340"/>
      <c r="K68" s="336" t="s">
        <v>563</v>
      </c>
      <c r="L68" s="341">
        <v>300</v>
      </c>
      <c r="M68" s="341">
        <v>300</v>
      </c>
      <c r="N68" s="341"/>
      <c r="O68" s="341" t="s">
        <v>554</v>
      </c>
      <c r="P68" s="342" t="s">
        <v>960</v>
      </c>
      <c r="Q68" s="214" t="s">
        <v>961</v>
      </c>
      <c r="R68" s="343"/>
      <c r="S68" s="43"/>
      <c r="T68" s="52"/>
      <c r="U68" s="43"/>
      <c r="V68" s="43"/>
      <c r="W68" s="43"/>
      <c r="X68" s="43"/>
      <c r="Y68" s="43"/>
      <c r="Z68" s="43"/>
      <c r="AA68" s="43"/>
      <c r="AB68" s="43"/>
      <c r="AC68" s="43"/>
      <c r="AD68" s="43"/>
      <c r="AE68" s="43"/>
      <c r="AF68" s="43"/>
      <c r="AG68" s="43"/>
      <c r="AH68" s="43"/>
      <c r="AI68" s="43"/>
    </row>
    <row r="69" spans="1:35" ht="51">
      <c r="A69" s="210" t="s">
        <v>477</v>
      </c>
      <c r="B69" s="214" t="s">
        <v>962</v>
      </c>
      <c r="C69" s="208" t="s">
        <v>549</v>
      </c>
      <c r="D69" s="336">
        <v>1</v>
      </c>
      <c r="E69" s="336"/>
      <c r="F69" s="336" t="s">
        <v>753</v>
      </c>
      <c r="G69" s="337"/>
      <c r="H69" s="338">
        <v>1</v>
      </c>
      <c r="I69" s="339" t="s">
        <v>780</v>
      </c>
      <c r="J69" s="340"/>
      <c r="K69" s="336" t="s">
        <v>563</v>
      </c>
      <c r="L69" s="341">
        <v>300</v>
      </c>
      <c r="M69" s="341">
        <v>300</v>
      </c>
      <c r="N69" s="341"/>
      <c r="O69" s="341" t="s">
        <v>554</v>
      </c>
      <c r="P69" s="342" t="s">
        <v>963</v>
      </c>
      <c r="Q69" s="214" t="s">
        <v>964</v>
      </c>
      <c r="R69" s="343"/>
      <c r="S69" s="43"/>
      <c r="T69" s="52"/>
      <c r="U69" s="52"/>
      <c r="V69" s="43"/>
      <c r="W69" s="43"/>
      <c r="X69" s="43"/>
      <c r="Y69" s="43"/>
      <c r="Z69" s="43"/>
      <c r="AA69" s="43"/>
      <c r="AB69" s="43"/>
      <c r="AC69" s="43"/>
      <c r="AD69" s="43"/>
      <c r="AE69" s="43"/>
      <c r="AF69" s="43"/>
      <c r="AG69" s="43"/>
      <c r="AH69" s="43"/>
      <c r="AI69" s="43"/>
    </row>
    <row r="70" spans="1:35" ht="51">
      <c r="A70" s="210" t="s">
        <v>477</v>
      </c>
      <c r="B70" s="214" t="s">
        <v>965</v>
      </c>
      <c r="C70" s="208" t="s">
        <v>549</v>
      </c>
      <c r="D70" s="336">
        <v>1</v>
      </c>
      <c r="E70" s="336"/>
      <c r="F70" s="336" t="s">
        <v>753</v>
      </c>
      <c r="G70" s="337">
        <v>1</v>
      </c>
      <c r="H70" s="337"/>
      <c r="I70" s="339" t="s">
        <v>780</v>
      </c>
      <c r="J70" s="340"/>
      <c r="K70" s="336" t="s">
        <v>563</v>
      </c>
      <c r="L70" s="341">
        <v>300</v>
      </c>
      <c r="M70" s="341">
        <v>300</v>
      </c>
      <c r="N70" s="341"/>
      <c r="O70" s="341" t="s">
        <v>554</v>
      </c>
      <c r="P70" s="342" t="s">
        <v>966</v>
      </c>
      <c r="Q70" s="214" t="s">
        <v>967</v>
      </c>
      <c r="R70" s="343"/>
      <c r="S70" s="43"/>
      <c r="T70" s="43"/>
      <c r="U70" s="43"/>
      <c r="V70" s="43"/>
      <c r="W70" s="43"/>
      <c r="X70" s="43"/>
      <c r="Y70" s="43"/>
      <c r="Z70" s="43"/>
      <c r="AA70" s="43"/>
      <c r="AB70" s="43"/>
      <c r="AC70" s="43"/>
      <c r="AD70" s="43"/>
      <c r="AE70" s="43"/>
      <c r="AF70" s="43"/>
      <c r="AG70" s="43"/>
      <c r="AH70" s="43"/>
      <c r="AI70" s="43"/>
    </row>
    <row r="71" spans="1:35" ht="63.75">
      <c r="A71" s="210" t="s">
        <v>477</v>
      </c>
      <c r="B71" s="214" t="s">
        <v>968</v>
      </c>
      <c r="C71" s="208" t="s">
        <v>549</v>
      </c>
      <c r="D71" s="336">
        <v>1</v>
      </c>
      <c r="E71" s="336"/>
      <c r="F71" s="336" t="s">
        <v>753</v>
      </c>
      <c r="G71" s="337">
        <v>1</v>
      </c>
      <c r="H71" s="337"/>
      <c r="I71" s="339" t="s">
        <v>780</v>
      </c>
      <c r="J71" s="340"/>
      <c r="K71" s="336" t="s">
        <v>563</v>
      </c>
      <c r="L71" s="341">
        <v>300</v>
      </c>
      <c r="M71" s="341">
        <v>300</v>
      </c>
      <c r="N71" s="341"/>
      <c r="O71" s="341" t="s">
        <v>554</v>
      </c>
      <c r="P71" s="342" t="s">
        <v>969</v>
      </c>
      <c r="Q71" s="214" t="s">
        <v>970</v>
      </c>
      <c r="R71" s="343"/>
      <c r="S71" s="43"/>
      <c r="T71" s="43"/>
      <c r="U71" s="43"/>
      <c r="V71" s="43"/>
      <c r="W71" s="43"/>
      <c r="X71" s="43"/>
      <c r="Y71" s="43"/>
      <c r="Z71" s="43"/>
      <c r="AA71" s="43"/>
      <c r="AB71" s="43"/>
      <c r="AC71" s="43"/>
      <c r="AD71" s="43"/>
      <c r="AE71" s="43"/>
      <c r="AF71" s="43"/>
      <c r="AG71" s="43"/>
      <c r="AH71" s="43"/>
      <c r="AI71" s="43"/>
    </row>
    <row r="72" spans="1:35" ht="38.25">
      <c r="A72" s="210" t="s">
        <v>477</v>
      </c>
      <c r="B72" s="214" t="s">
        <v>971</v>
      </c>
      <c r="C72" s="208" t="s">
        <v>549</v>
      </c>
      <c r="D72" s="210">
        <v>2</v>
      </c>
      <c r="E72" s="210"/>
      <c r="F72" s="209" t="s">
        <v>616</v>
      </c>
      <c r="G72" s="337">
        <v>1</v>
      </c>
      <c r="H72" s="337">
        <v>1</v>
      </c>
      <c r="I72" s="339" t="s">
        <v>780</v>
      </c>
      <c r="J72" s="340"/>
      <c r="K72" s="336" t="s">
        <v>563</v>
      </c>
      <c r="L72" s="341">
        <v>300</v>
      </c>
      <c r="M72" s="341">
        <v>300</v>
      </c>
      <c r="N72" s="341"/>
      <c r="O72" s="341" t="s">
        <v>554</v>
      </c>
      <c r="P72" s="342" t="s">
        <v>972</v>
      </c>
      <c r="Q72" s="214" t="s">
        <v>973</v>
      </c>
      <c r="R72" s="343"/>
      <c r="S72" s="43"/>
      <c r="T72" s="43"/>
      <c r="U72" s="43"/>
      <c r="V72" s="43"/>
      <c r="W72" s="43"/>
      <c r="X72" s="43"/>
      <c r="Y72" s="43"/>
      <c r="Z72" s="43"/>
      <c r="AA72" s="43"/>
      <c r="AB72" s="43"/>
      <c r="AC72" s="43"/>
      <c r="AD72" s="43"/>
      <c r="AE72" s="43"/>
      <c r="AF72" s="43"/>
      <c r="AG72" s="43"/>
      <c r="AH72" s="43"/>
      <c r="AI72" s="43"/>
    </row>
    <row r="73" spans="1:35" ht="51">
      <c r="A73" s="210" t="s">
        <v>477</v>
      </c>
      <c r="B73" s="214" t="s">
        <v>974</v>
      </c>
      <c r="C73" s="208" t="s">
        <v>549</v>
      </c>
      <c r="D73" s="210">
        <v>2</v>
      </c>
      <c r="E73" s="210"/>
      <c r="F73" s="209" t="s">
        <v>616</v>
      </c>
      <c r="G73" s="337">
        <v>1</v>
      </c>
      <c r="H73" s="337">
        <v>1</v>
      </c>
      <c r="I73" s="339" t="s">
        <v>780</v>
      </c>
      <c r="J73" s="340"/>
      <c r="K73" s="336" t="s">
        <v>563</v>
      </c>
      <c r="L73" s="341">
        <v>300</v>
      </c>
      <c r="M73" s="341">
        <v>300</v>
      </c>
      <c r="N73" s="341"/>
      <c r="O73" s="341" t="s">
        <v>554</v>
      </c>
      <c r="P73" s="342" t="s">
        <v>975</v>
      </c>
      <c r="Q73" s="214" t="s">
        <v>976</v>
      </c>
      <c r="R73" s="343"/>
      <c r="S73" s="43"/>
      <c r="T73" s="43"/>
      <c r="U73" s="43"/>
      <c r="V73" s="43"/>
      <c r="W73" s="43"/>
      <c r="X73" s="43"/>
      <c r="Y73" s="43"/>
      <c r="Z73" s="43"/>
      <c r="AA73" s="43"/>
      <c r="AB73" s="43"/>
      <c r="AC73" s="43"/>
      <c r="AD73" s="43"/>
      <c r="AE73" s="43"/>
      <c r="AF73" s="43"/>
      <c r="AG73" s="43"/>
      <c r="AH73" s="43"/>
      <c r="AI73" s="43"/>
    </row>
    <row r="74" spans="1:35" ht="51">
      <c r="A74" s="210" t="s">
        <v>477</v>
      </c>
      <c r="B74" s="214" t="s">
        <v>977</v>
      </c>
      <c r="C74" s="208" t="s">
        <v>549</v>
      </c>
      <c r="D74" s="210">
        <v>2</v>
      </c>
      <c r="E74" s="210"/>
      <c r="F74" s="209" t="s">
        <v>616</v>
      </c>
      <c r="G74" s="337">
        <v>1</v>
      </c>
      <c r="H74" s="337">
        <v>1</v>
      </c>
      <c r="I74" s="339" t="s">
        <v>780</v>
      </c>
      <c r="J74" s="340"/>
      <c r="K74" s="336" t="s">
        <v>563</v>
      </c>
      <c r="L74" s="341">
        <v>300</v>
      </c>
      <c r="M74" s="341">
        <v>300</v>
      </c>
      <c r="N74" s="341"/>
      <c r="O74" s="341" t="s">
        <v>554</v>
      </c>
      <c r="P74" s="342" t="s">
        <v>978</v>
      </c>
      <c r="Q74" s="214" t="s">
        <v>979</v>
      </c>
      <c r="R74" s="343"/>
      <c r="S74" s="43"/>
      <c r="T74" s="43"/>
      <c r="U74" s="43"/>
      <c r="V74" s="43"/>
      <c r="W74" s="43"/>
      <c r="X74" s="43"/>
      <c r="Y74" s="43"/>
      <c r="Z74" s="43"/>
      <c r="AA74" s="43"/>
      <c r="AB74" s="43"/>
      <c r="AC74" s="43"/>
      <c r="AD74" s="43"/>
      <c r="AE74" s="43"/>
      <c r="AF74" s="43"/>
      <c r="AG74" s="43"/>
      <c r="AH74" s="43"/>
      <c r="AI74" s="43"/>
    </row>
    <row r="75" spans="1:35" ht="51">
      <c r="A75" s="210" t="s">
        <v>477</v>
      </c>
      <c r="B75" s="207" t="s">
        <v>980</v>
      </c>
      <c r="C75" s="208" t="s">
        <v>549</v>
      </c>
      <c r="D75" s="336">
        <v>1</v>
      </c>
      <c r="E75" s="336"/>
      <c r="F75" s="336" t="s">
        <v>753</v>
      </c>
      <c r="G75" s="337">
        <v>1</v>
      </c>
      <c r="H75" s="344"/>
      <c r="I75" s="339" t="s">
        <v>780</v>
      </c>
      <c r="J75" s="340"/>
      <c r="K75" s="336" t="s">
        <v>563</v>
      </c>
      <c r="L75" s="341">
        <v>300</v>
      </c>
      <c r="M75" s="341">
        <v>300</v>
      </c>
      <c r="N75" s="341"/>
      <c r="O75" s="341" t="s">
        <v>554</v>
      </c>
      <c r="P75" s="345" t="s">
        <v>981</v>
      </c>
      <c r="Q75" s="207" t="s">
        <v>982</v>
      </c>
      <c r="R75" s="207"/>
      <c r="S75" s="43"/>
      <c r="T75" s="43"/>
      <c r="U75" s="43"/>
      <c r="V75" s="43"/>
      <c r="W75" s="43"/>
      <c r="X75" s="43"/>
      <c r="Y75" s="43"/>
      <c r="Z75" s="43"/>
      <c r="AA75" s="43"/>
      <c r="AB75" s="43"/>
      <c r="AC75" s="43"/>
      <c r="AD75" s="43"/>
      <c r="AE75" s="43"/>
      <c r="AF75" s="43"/>
      <c r="AG75" s="43"/>
      <c r="AH75" s="43"/>
      <c r="AI75" s="43"/>
    </row>
    <row r="76" spans="1:35" ht="38.25">
      <c r="A76" s="346" t="s">
        <v>477</v>
      </c>
      <c r="B76" s="311" t="s">
        <v>983</v>
      </c>
      <c r="C76" s="311" t="s">
        <v>984</v>
      </c>
      <c r="D76" s="310">
        <v>30</v>
      </c>
      <c r="E76" s="310"/>
      <c r="F76" s="311" t="s">
        <v>985</v>
      </c>
      <c r="G76" s="311"/>
      <c r="H76" s="311"/>
      <c r="I76" s="347" t="s">
        <v>986</v>
      </c>
      <c r="J76" s="347"/>
      <c r="K76" s="311"/>
      <c r="L76" s="310">
        <v>6000</v>
      </c>
      <c r="M76" s="310">
        <v>6000</v>
      </c>
      <c r="N76" s="311"/>
      <c r="O76" s="310" t="s">
        <v>554</v>
      </c>
      <c r="P76" s="347" t="s">
        <v>987</v>
      </c>
      <c r="Q76" s="348"/>
      <c r="R76" s="311" t="s">
        <v>988</v>
      </c>
      <c r="S76" s="52" t="s">
        <v>989</v>
      </c>
      <c r="T76" s="43"/>
      <c r="U76" s="43"/>
      <c r="V76" s="43"/>
      <c r="W76" s="43"/>
      <c r="X76" s="43"/>
      <c r="Y76" s="43"/>
      <c r="Z76" s="43"/>
      <c r="AA76" s="43"/>
      <c r="AB76" s="43"/>
      <c r="AC76" s="43"/>
      <c r="AD76" s="43"/>
      <c r="AE76" s="43"/>
      <c r="AF76" s="43"/>
      <c r="AG76" s="43"/>
      <c r="AH76" s="43"/>
      <c r="AI76" s="43"/>
    </row>
    <row r="77" spans="1:35" ht="12.75">
      <c r="A77" s="43"/>
      <c r="B77" s="43"/>
      <c r="C77" s="43"/>
      <c r="D77" s="43"/>
      <c r="E77" s="43"/>
      <c r="F77" s="101"/>
      <c r="G77" s="101"/>
      <c r="H77" s="101"/>
      <c r="I77" s="44"/>
      <c r="J77" s="44"/>
      <c r="K77" s="43"/>
      <c r="L77" s="43"/>
      <c r="M77" s="43"/>
      <c r="N77" s="43"/>
      <c r="O77" s="43"/>
      <c r="P77" s="44"/>
      <c r="Q77" s="43"/>
      <c r="R77" s="43"/>
      <c r="S77" s="43"/>
      <c r="T77" s="43"/>
      <c r="U77" s="43"/>
      <c r="V77" s="43"/>
      <c r="W77" s="43"/>
      <c r="X77" s="43"/>
      <c r="Y77" s="43"/>
      <c r="Z77" s="43"/>
      <c r="AA77" s="43"/>
      <c r="AB77" s="43"/>
      <c r="AC77" s="43"/>
      <c r="AD77" s="43"/>
      <c r="AE77" s="43"/>
      <c r="AF77" s="43"/>
      <c r="AG77" s="43"/>
      <c r="AH77" s="43"/>
      <c r="AI77" s="43"/>
    </row>
    <row r="78" spans="1:35" ht="12.75">
      <c r="A78" s="43"/>
      <c r="B78" s="101"/>
      <c r="C78" s="43"/>
      <c r="D78" s="43">
        <f>SUM(D59:D76)</f>
        <v>51</v>
      </c>
      <c r="E78" s="43"/>
      <c r="F78" s="101"/>
      <c r="G78" s="101"/>
      <c r="H78" s="101"/>
      <c r="I78" s="44"/>
      <c r="J78" s="44"/>
      <c r="K78" s="43"/>
      <c r="L78" s="43"/>
      <c r="M78" s="43"/>
      <c r="N78" s="43"/>
      <c r="O78" s="43"/>
      <c r="P78" s="44"/>
      <c r="Q78" s="43"/>
      <c r="R78" s="43"/>
      <c r="S78" s="43"/>
      <c r="T78" s="43"/>
      <c r="U78" s="43"/>
      <c r="V78" s="43"/>
      <c r="W78" s="43"/>
      <c r="X78" s="43"/>
      <c r="Y78" s="43"/>
      <c r="Z78" s="43"/>
      <c r="AA78" s="43"/>
      <c r="AB78" s="43"/>
      <c r="AC78" s="43"/>
      <c r="AD78" s="43"/>
      <c r="AE78" s="43"/>
      <c r="AF78" s="43"/>
      <c r="AG78" s="43"/>
      <c r="AH78" s="43"/>
      <c r="AI78" s="43"/>
    </row>
    <row r="79" spans="1:35" ht="12.75">
      <c r="A79" s="43"/>
      <c r="B79" s="43"/>
      <c r="C79" s="43"/>
      <c r="D79" s="43"/>
      <c r="E79" s="43"/>
      <c r="F79" s="101"/>
      <c r="G79" s="101"/>
      <c r="H79" s="101"/>
      <c r="I79" s="44"/>
      <c r="J79" s="44"/>
      <c r="K79" s="43"/>
      <c r="L79" s="43"/>
      <c r="M79" s="43"/>
      <c r="N79" s="43"/>
      <c r="O79" s="43"/>
      <c r="P79" s="44"/>
      <c r="Q79" s="43"/>
      <c r="R79" s="43"/>
      <c r="S79" s="43"/>
      <c r="T79" s="43"/>
      <c r="U79" s="43"/>
      <c r="V79" s="43"/>
      <c r="W79" s="43"/>
      <c r="X79" s="43"/>
      <c r="Y79" s="43"/>
      <c r="Z79" s="43"/>
      <c r="AA79" s="43"/>
      <c r="AB79" s="43"/>
      <c r="AC79" s="43"/>
      <c r="AD79" s="43"/>
      <c r="AE79" s="43"/>
      <c r="AF79" s="43"/>
      <c r="AG79" s="43"/>
      <c r="AH79" s="43"/>
      <c r="AI79" s="43"/>
    </row>
    <row r="80" spans="1:35" ht="23.25">
      <c r="A80" s="117" t="s">
        <v>990</v>
      </c>
      <c r="B80" s="26"/>
      <c r="C80" s="26"/>
      <c r="D80" s="26">
        <f>SUM(D3:D76)</f>
        <v>158</v>
      </c>
      <c r="E80" s="26"/>
      <c r="F80" s="349"/>
      <c r="G80" s="349"/>
      <c r="H80" s="349"/>
      <c r="I80" s="26"/>
      <c r="J80" s="26"/>
      <c r="K80" s="26"/>
      <c r="L80" s="26">
        <f t="shared" ref="L80:N80" si="1">SUM(L3:L76)</f>
        <v>43050</v>
      </c>
      <c r="M80" s="26">
        <f t="shared" si="1"/>
        <v>42750</v>
      </c>
      <c r="N80" s="26">
        <f t="shared" si="1"/>
        <v>300</v>
      </c>
      <c r="O80" s="43"/>
      <c r="P80" s="44"/>
      <c r="Q80" s="43">
        <f>L80-M80</f>
        <v>300</v>
      </c>
      <c r="R80" s="43"/>
      <c r="S80" s="43"/>
      <c r="T80" s="43"/>
      <c r="U80" s="43"/>
      <c r="V80" s="43"/>
      <c r="W80" s="43"/>
      <c r="X80" s="43"/>
      <c r="Y80" s="43"/>
      <c r="Z80" s="43"/>
      <c r="AA80" s="43"/>
      <c r="AB80" s="43"/>
      <c r="AC80" s="43"/>
      <c r="AD80" s="43"/>
      <c r="AE80" s="43"/>
      <c r="AF80" s="43"/>
      <c r="AG80" s="43"/>
      <c r="AH80" s="43"/>
      <c r="AI80" s="43"/>
    </row>
    <row r="81" spans="1:35" ht="23.25">
      <c r="A81" s="118"/>
      <c r="B81" s="119"/>
      <c r="C81" s="119"/>
      <c r="D81" s="119"/>
      <c r="E81" s="119"/>
      <c r="F81" s="350"/>
      <c r="G81" s="350"/>
      <c r="H81" s="350"/>
      <c r="I81" s="120"/>
      <c r="J81" s="120"/>
      <c r="K81" s="119"/>
      <c r="L81" s="119"/>
      <c r="M81" s="119"/>
      <c r="N81" s="119"/>
      <c r="O81" s="119"/>
      <c r="P81" s="120"/>
      <c r="Q81" s="119"/>
      <c r="R81" s="119"/>
      <c r="S81" s="119"/>
      <c r="T81" s="119"/>
      <c r="U81" s="119"/>
      <c r="V81" s="119"/>
      <c r="W81" s="119"/>
      <c r="X81" s="119"/>
      <c r="Y81" s="119"/>
      <c r="Z81" s="119"/>
      <c r="AA81" s="119"/>
      <c r="AB81" s="119"/>
      <c r="AC81" s="119"/>
      <c r="AD81" s="119"/>
      <c r="AE81" s="119"/>
      <c r="AF81" s="119"/>
      <c r="AG81" s="119"/>
      <c r="AH81" s="119"/>
      <c r="AI81" s="119"/>
    </row>
    <row r="82" spans="1:35" ht="12.75">
      <c r="A82" s="94"/>
      <c r="B82" s="43"/>
      <c r="C82" s="43"/>
      <c r="D82" s="43"/>
      <c r="E82" s="43"/>
      <c r="F82" s="101"/>
      <c r="G82" s="101"/>
      <c r="H82" s="101"/>
      <c r="I82" s="44"/>
      <c r="J82" s="44"/>
      <c r="K82" s="43"/>
      <c r="L82" s="43"/>
      <c r="M82" s="43"/>
      <c r="N82" s="43"/>
      <c r="O82" s="43"/>
      <c r="P82" s="44"/>
      <c r="Q82" s="43"/>
      <c r="R82" s="43"/>
      <c r="S82" s="43"/>
      <c r="T82" s="43"/>
      <c r="U82" s="43"/>
      <c r="V82" s="43"/>
      <c r="W82" s="43"/>
      <c r="X82" s="43"/>
      <c r="Y82" s="43"/>
      <c r="Z82" s="43"/>
      <c r="AA82" s="43"/>
      <c r="AB82" s="43"/>
      <c r="AC82" s="43"/>
      <c r="AD82" s="43"/>
      <c r="AE82" s="43"/>
      <c r="AF82" s="43"/>
      <c r="AG82" s="43"/>
      <c r="AH82" s="43"/>
      <c r="AI82" s="43"/>
    </row>
    <row r="83" spans="1:35" ht="38.25">
      <c r="A83" s="351"/>
      <c r="B83" s="352" t="s">
        <v>983</v>
      </c>
      <c r="C83" s="351" t="s">
        <v>549</v>
      </c>
      <c r="D83" s="352">
        <v>62</v>
      </c>
      <c r="E83" s="352"/>
      <c r="F83" s="352" t="s">
        <v>985</v>
      </c>
      <c r="G83" s="352"/>
      <c r="H83" s="352"/>
      <c r="I83" s="353" t="s">
        <v>986</v>
      </c>
      <c r="J83" s="353"/>
      <c r="K83" s="352" t="s">
        <v>563</v>
      </c>
      <c r="L83" s="352">
        <v>18600</v>
      </c>
      <c r="M83" s="352">
        <v>18600</v>
      </c>
      <c r="N83" s="352"/>
      <c r="O83" s="352" t="s">
        <v>991</v>
      </c>
      <c r="P83" s="354" t="s">
        <v>992</v>
      </c>
      <c r="Q83" s="351"/>
      <c r="R83" s="352" t="s">
        <v>988</v>
      </c>
      <c r="S83" s="1071" t="s">
        <v>993</v>
      </c>
      <c r="T83" s="1032"/>
      <c r="U83" s="43"/>
      <c r="V83" s="43"/>
      <c r="W83" s="43"/>
      <c r="X83" s="43"/>
      <c r="Y83" s="43"/>
      <c r="Z83" s="43"/>
      <c r="AA83" s="43"/>
      <c r="AB83" s="43"/>
      <c r="AC83" s="43"/>
      <c r="AD83" s="43"/>
      <c r="AE83" s="43"/>
      <c r="AF83" s="43"/>
      <c r="AG83" s="43"/>
      <c r="AH83" s="43"/>
      <c r="AI83" s="43"/>
    </row>
    <row r="84" spans="1:35" ht="127.5">
      <c r="A84" s="355">
        <v>44506.574537303241</v>
      </c>
      <c r="B84" s="356" t="s">
        <v>994</v>
      </c>
      <c r="C84" s="356" t="s">
        <v>549</v>
      </c>
      <c r="D84" s="357">
        <v>26</v>
      </c>
      <c r="E84" s="357"/>
      <c r="F84" s="356" t="s">
        <v>995</v>
      </c>
      <c r="G84" s="356"/>
      <c r="H84" s="356"/>
      <c r="I84" s="358" t="s">
        <v>996</v>
      </c>
      <c r="J84" s="358"/>
      <c r="K84" s="359" t="s">
        <v>563</v>
      </c>
      <c r="L84" s="359">
        <v>7800</v>
      </c>
      <c r="M84" s="359">
        <v>7800</v>
      </c>
      <c r="N84" s="356"/>
      <c r="O84" s="359" t="s">
        <v>554</v>
      </c>
      <c r="P84" s="360" t="s">
        <v>997</v>
      </c>
      <c r="Q84" s="361" t="s">
        <v>998</v>
      </c>
      <c r="R84" s="362" t="s">
        <v>999</v>
      </c>
      <c r="S84" s="1032"/>
      <c r="T84" s="1032"/>
      <c r="U84" s="101"/>
      <c r="V84" s="101"/>
      <c r="W84" s="101"/>
      <c r="X84" s="101"/>
      <c r="Y84" s="101"/>
      <c r="Z84" s="101"/>
      <c r="AA84" s="101"/>
      <c r="AB84" s="101"/>
      <c r="AC84" s="101"/>
      <c r="AD84" s="101"/>
      <c r="AE84" s="101"/>
      <c r="AF84" s="101"/>
      <c r="AG84" s="101"/>
      <c r="AH84" s="101"/>
      <c r="AI84" s="101"/>
    </row>
    <row r="85" spans="1:35" ht="12.75">
      <c r="A85" s="43"/>
      <c r="B85" s="43"/>
      <c r="C85" s="43"/>
      <c r="D85" s="43"/>
      <c r="E85" s="43"/>
      <c r="F85" s="101"/>
      <c r="G85" s="101"/>
      <c r="H85" s="101"/>
      <c r="I85" s="44"/>
      <c r="J85" s="44"/>
      <c r="K85" s="43"/>
      <c r="L85" s="43"/>
      <c r="M85" s="43"/>
      <c r="N85" s="43"/>
      <c r="O85" s="43"/>
      <c r="P85" s="44"/>
      <c r="Q85" s="43"/>
      <c r="R85" s="43"/>
      <c r="S85" s="43"/>
      <c r="T85" s="43"/>
      <c r="U85" s="43"/>
      <c r="V85" s="43"/>
      <c r="W85" s="43"/>
      <c r="X85" s="43"/>
      <c r="Y85" s="43"/>
      <c r="Z85" s="43"/>
      <c r="AA85" s="43"/>
      <c r="AB85" s="43"/>
      <c r="AC85" s="43"/>
      <c r="AD85" s="43"/>
      <c r="AE85" s="43"/>
      <c r="AF85" s="43"/>
      <c r="AG85" s="43"/>
      <c r="AH85" s="43"/>
      <c r="AI85" s="43"/>
    </row>
    <row r="86" spans="1:35" ht="34.5" customHeight="1">
      <c r="A86" s="119"/>
      <c r="B86" s="119"/>
      <c r="C86" s="119"/>
      <c r="D86" s="119">
        <f>SUM(D80:D84)</f>
        <v>246</v>
      </c>
      <c r="E86" s="119"/>
      <c r="F86" s="119"/>
      <c r="G86" s="119"/>
      <c r="H86" s="119"/>
      <c r="I86" s="120"/>
      <c r="J86" s="120"/>
      <c r="K86" s="119"/>
      <c r="L86" s="119">
        <f t="shared" ref="L86:M86" si="2">SUM(L80:L84)</f>
        <v>69450</v>
      </c>
      <c r="M86" s="119">
        <f t="shared" si="2"/>
        <v>69150</v>
      </c>
      <c r="N86" s="119">
        <f>SUM(N4:N76)</f>
        <v>300</v>
      </c>
      <c r="O86" s="119"/>
      <c r="P86" s="120"/>
      <c r="Q86" s="119"/>
      <c r="R86" s="119"/>
      <c r="S86" s="119"/>
      <c r="T86" s="119"/>
      <c r="U86" s="119"/>
      <c r="V86" s="119"/>
      <c r="W86" s="119"/>
      <c r="X86" s="119"/>
      <c r="Y86" s="119"/>
      <c r="Z86" s="119"/>
      <c r="AA86" s="119"/>
      <c r="AB86" s="119"/>
      <c r="AC86" s="119"/>
      <c r="AD86" s="119"/>
      <c r="AE86" s="119"/>
      <c r="AF86" s="119"/>
      <c r="AG86" s="119"/>
      <c r="AH86" s="119"/>
      <c r="AI86" s="119"/>
    </row>
    <row r="87" spans="1:35" ht="12.75">
      <c r="A87" s="94"/>
      <c r="B87" s="43"/>
      <c r="C87" s="43"/>
      <c r="D87" s="43"/>
      <c r="E87" s="43"/>
      <c r="F87" s="101"/>
      <c r="G87" s="101"/>
      <c r="H87" s="101"/>
      <c r="I87" s="44"/>
      <c r="J87" s="44"/>
      <c r="K87" s="43"/>
      <c r="L87" s="52"/>
      <c r="M87" s="52"/>
      <c r="N87" s="43">
        <f>L86-M86</f>
        <v>300</v>
      </c>
      <c r="O87" s="43"/>
      <c r="P87" s="44"/>
      <c r="Q87" s="43"/>
      <c r="R87" s="43"/>
      <c r="S87" s="43"/>
      <c r="T87" s="43"/>
      <c r="U87" s="43"/>
      <c r="V87" s="43"/>
      <c r="W87" s="43"/>
      <c r="X87" s="43"/>
      <c r="Y87" s="43"/>
      <c r="Z87" s="43"/>
      <c r="AA87" s="43"/>
      <c r="AB87" s="43"/>
      <c r="AC87" s="43"/>
      <c r="AD87" s="43"/>
      <c r="AE87" s="43"/>
      <c r="AF87" s="43"/>
      <c r="AG87" s="43"/>
      <c r="AH87" s="43"/>
      <c r="AI87" s="43"/>
    </row>
    <row r="88" spans="1:35" ht="12.75">
      <c r="A88" s="43"/>
      <c r="B88" s="52" t="s">
        <v>1000</v>
      </c>
      <c r="C88" s="43">
        <f>SUM(D80,D83,D84)</f>
        <v>246</v>
      </c>
      <c r="D88" s="43"/>
      <c r="E88" s="43"/>
      <c r="F88" s="101"/>
      <c r="G88" s="101"/>
      <c r="H88" s="101"/>
      <c r="I88" s="44"/>
      <c r="J88" s="44"/>
      <c r="K88" s="43"/>
      <c r="L88" s="122" t="s">
        <v>420</v>
      </c>
      <c r="M88" s="122" t="s">
        <v>1001</v>
      </c>
      <c r="N88" s="73" t="s">
        <v>1002</v>
      </c>
      <c r="O88" s="43"/>
      <c r="P88" s="44"/>
      <c r="Q88" s="43"/>
      <c r="R88" s="43"/>
      <c r="S88" s="43"/>
      <c r="T88" s="43"/>
      <c r="U88" s="43"/>
      <c r="V88" s="43"/>
      <c r="W88" s="43"/>
      <c r="X88" s="43"/>
      <c r="Y88" s="43"/>
      <c r="Z88" s="43"/>
      <c r="AA88" s="43"/>
      <c r="AB88" s="43"/>
      <c r="AC88" s="43"/>
      <c r="AD88" s="43"/>
      <c r="AE88" s="43"/>
      <c r="AF88" s="43"/>
      <c r="AG88" s="43"/>
      <c r="AH88" s="43"/>
      <c r="AI88" s="43"/>
    </row>
    <row r="89" spans="1:35" ht="12.75">
      <c r="A89" s="43"/>
      <c r="B89" s="52" t="s">
        <v>1003</v>
      </c>
      <c r="C89" s="43">
        <f>SUM(D83:D84)</f>
        <v>88</v>
      </c>
      <c r="D89" s="43"/>
      <c r="E89" s="43"/>
      <c r="F89" s="101"/>
      <c r="G89" s="101"/>
      <c r="H89" s="101"/>
      <c r="I89" s="44"/>
      <c r="J89" s="44"/>
      <c r="K89" s="43"/>
      <c r="L89" s="43"/>
      <c r="M89" s="43"/>
      <c r="N89" s="43"/>
      <c r="O89" s="43"/>
      <c r="P89" s="44"/>
      <c r="Q89" s="43"/>
      <c r="R89" s="43"/>
      <c r="S89" s="43"/>
      <c r="T89" s="43"/>
      <c r="U89" s="43"/>
      <c r="V89" s="43"/>
      <c r="W89" s="43"/>
      <c r="X89" s="43"/>
      <c r="Y89" s="43"/>
      <c r="Z89" s="43"/>
      <c r="AA89" s="43"/>
      <c r="AB89" s="43"/>
      <c r="AC89" s="43"/>
      <c r="AD89" s="43"/>
      <c r="AE89" s="43"/>
      <c r="AF89" s="43"/>
      <c r="AG89" s="43"/>
      <c r="AH89" s="43"/>
      <c r="AI89" s="43"/>
    </row>
    <row r="90" spans="1:35" ht="12.75">
      <c r="A90" s="43"/>
      <c r="B90" s="52" t="s">
        <v>1004</v>
      </c>
      <c r="C90" s="43">
        <f>51+2+15</f>
        <v>68</v>
      </c>
      <c r="D90" s="52" t="s">
        <v>1005</v>
      </c>
      <c r="E90" s="52"/>
      <c r="F90" s="101"/>
      <c r="G90" s="101"/>
      <c r="H90" s="101"/>
      <c r="I90" s="44"/>
      <c r="J90" s="44"/>
      <c r="K90" s="43"/>
      <c r="L90" s="52" t="s">
        <v>1006</v>
      </c>
      <c r="M90" s="43">
        <f>M94-L86</f>
        <v>75660</v>
      </c>
      <c r="N90" s="43"/>
      <c r="O90" s="43"/>
      <c r="P90" s="44"/>
      <c r="Q90" s="43"/>
      <c r="R90" s="43"/>
      <c r="S90" s="43"/>
      <c r="T90" s="43"/>
      <c r="U90" s="43"/>
      <c r="V90" s="43"/>
      <c r="W90" s="43"/>
      <c r="X90" s="43"/>
      <c r="Y90" s="43"/>
      <c r="Z90" s="43"/>
      <c r="AA90" s="43"/>
      <c r="AB90" s="43"/>
      <c r="AC90" s="43"/>
      <c r="AD90" s="43"/>
      <c r="AE90" s="43"/>
      <c r="AF90" s="43"/>
      <c r="AG90" s="43"/>
      <c r="AH90" s="43"/>
      <c r="AI90" s="43"/>
    </row>
    <row r="91" spans="1:35" ht="12.75">
      <c r="A91" s="43"/>
      <c r="B91" s="52" t="s">
        <v>1007</v>
      </c>
      <c r="C91" s="52">
        <v>50</v>
      </c>
      <c r="D91" s="43"/>
      <c r="E91" s="43"/>
      <c r="F91" s="101"/>
      <c r="G91" s="101"/>
      <c r="H91" s="101"/>
      <c r="I91" s="44"/>
      <c r="J91" s="44"/>
      <c r="K91" s="43"/>
      <c r="L91" s="43"/>
      <c r="M91" s="43"/>
      <c r="N91" s="43"/>
      <c r="O91" s="43"/>
      <c r="P91" s="44"/>
      <c r="Q91" s="43"/>
      <c r="R91" s="43"/>
      <c r="S91" s="43"/>
      <c r="T91" s="43"/>
      <c r="U91" s="43"/>
      <c r="V91" s="43"/>
      <c r="W91" s="43"/>
      <c r="X91" s="43"/>
      <c r="Y91" s="43"/>
      <c r="Z91" s="43"/>
      <c r="AA91" s="43"/>
      <c r="AB91" s="43"/>
      <c r="AC91" s="43"/>
      <c r="AD91" s="43"/>
      <c r="AE91" s="43"/>
      <c r="AF91" s="43"/>
      <c r="AG91" s="43"/>
      <c r="AH91" s="43"/>
      <c r="AI91" s="43"/>
    </row>
    <row r="92" spans="1:35" ht="14.25" customHeight="1">
      <c r="A92" s="43"/>
      <c r="B92" s="52" t="s">
        <v>1008</v>
      </c>
      <c r="C92" s="43">
        <f>C89+C90+C91</f>
        <v>206</v>
      </c>
      <c r="D92" s="43"/>
      <c r="E92" s="43"/>
      <c r="F92" s="101"/>
      <c r="G92" s="101"/>
      <c r="H92" s="101"/>
      <c r="I92" s="44"/>
      <c r="J92" s="44"/>
      <c r="K92" s="43"/>
      <c r="L92" s="52" t="s">
        <v>1009</v>
      </c>
      <c r="M92" s="90">
        <v>25560</v>
      </c>
      <c r="N92" s="43">
        <f>11360</f>
        <v>11360</v>
      </c>
      <c r="O92" s="43"/>
      <c r="P92" s="44"/>
      <c r="Q92" s="43"/>
      <c r="R92" s="43"/>
      <c r="S92" s="43"/>
      <c r="T92" s="43"/>
      <c r="U92" s="43"/>
      <c r="V92" s="43"/>
      <c r="W92" s="43"/>
      <c r="X92" s="43"/>
      <c r="Y92" s="43"/>
      <c r="Z92" s="43"/>
      <c r="AA92" s="43"/>
      <c r="AB92" s="43"/>
      <c r="AC92" s="43"/>
      <c r="AD92" s="43"/>
      <c r="AE92" s="43"/>
      <c r="AF92" s="43"/>
      <c r="AG92" s="43"/>
      <c r="AH92" s="43"/>
      <c r="AI92" s="43"/>
    </row>
    <row r="93" spans="1:35" ht="14.25" customHeight="1">
      <c r="A93" s="43"/>
      <c r="B93" s="52"/>
      <c r="C93" s="43"/>
      <c r="D93" s="43"/>
      <c r="E93" s="43"/>
      <c r="F93" s="101"/>
      <c r="G93" s="101"/>
      <c r="H93" s="101"/>
      <c r="I93" s="44"/>
      <c r="J93" s="44"/>
      <c r="K93" s="43"/>
      <c r="L93" s="52" t="s">
        <v>1010</v>
      </c>
      <c r="M93" s="43">
        <f>1395+43295+7085+11315+34525+10575</f>
        <v>108190</v>
      </c>
      <c r="N93" s="43"/>
      <c r="O93" s="43"/>
      <c r="P93" s="44"/>
      <c r="Q93" s="43"/>
      <c r="R93" s="43"/>
      <c r="S93" s="43"/>
      <c r="T93" s="43"/>
      <c r="U93" s="43"/>
      <c r="V93" s="43"/>
      <c r="W93" s="43"/>
      <c r="X93" s="43"/>
      <c r="Y93" s="43"/>
      <c r="Z93" s="43"/>
      <c r="AA93" s="43"/>
      <c r="AB93" s="43"/>
      <c r="AC93" s="43"/>
      <c r="AD93" s="43"/>
      <c r="AE93" s="43"/>
      <c r="AF93" s="43"/>
      <c r="AG93" s="43"/>
      <c r="AH93" s="43"/>
      <c r="AI93" s="43"/>
    </row>
    <row r="94" spans="1:35" ht="14.25" customHeight="1">
      <c r="A94" s="43"/>
      <c r="B94" s="52" t="s">
        <v>69</v>
      </c>
      <c r="C94" s="90" t="s">
        <v>496</v>
      </c>
      <c r="D94" s="43"/>
      <c r="E94" s="43"/>
      <c r="F94" s="101"/>
      <c r="G94" s="101"/>
      <c r="H94" s="101"/>
      <c r="I94" s="44"/>
      <c r="J94" s="44"/>
      <c r="K94" s="43"/>
      <c r="L94" s="52" t="s">
        <v>1011</v>
      </c>
      <c r="M94" s="43">
        <f>M93+M92+N92</f>
        <v>145110</v>
      </c>
      <c r="N94" s="43"/>
      <c r="O94" s="43"/>
      <c r="P94" s="44"/>
      <c r="Q94" s="43"/>
      <c r="R94" s="43"/>
      <c r="S94" s="43"/>
      <c r="T94" s="43"/>
      <c r="U94" s="43"/>
      <c r="V94" s="43"/>
      <c r="W94" s="43"/>
      <c r="X94" s="43"/>
      <c r="Y94" s="43"/>
      <c r="Z94" s="43"/>
      <c r="AA94" s="43"/>
      <c r="AB94" s="43"/>
      <c r="AC94" s="43"/>
      <c r="AD94" s="43"/>
      <c r="AE94" s="43"/>
      <c r="AF94" s="43"/>
      <c r="AG94" s="43"/>
      <c r="AH94" s="43"/>
      <c r="AI94" s="43"/>
    </row>
    <row r="95" spans="1:35" ht="14.25" customHeight="1">
      <c r="A95" s="43"/>
      <c r="B95" s="52" t="s">
        <v>1012</v>
      </c>
      <c r="C95" s="52">
        <v>40</v>
      </c>
      <c r="D95" s="43"/>
      <c r="E95" s="43"/>
      <c r="F95" s="101"/>
      <c r="G95" s="101"/>
      <c r="H95" s="101"/>
      <c r="I95" s="44"/>
      <c r="J95" s="44"/>
      <c r="K95" s="43"/>
      <c r="L95" s="43"/>
      <c r="M95" s="43"/>
      <c r="N95" s="43"/>
      <c r="O95" s="43"/>
      <c r="P95" s="44"/>
      <c r="Q95" s="43"/>
      <c r="R95" s="43"/>
      <c r="S95" s="43"/>
      <c r="T95" s="43"/>
      <c r="U95" s="43"/>
      <c r="V95" s="43"/>
      <c r="W95" s="43"/>
      <c r="X95" s="43"/>
      <c r="Y95" s="43"/>
      <c r="Z95" s="43"/>
      <c r="AA95" s="43"/>
      <c r="AB95" s="43"/>
      <c r="AC95" s="43"/>
      <c r="AD95" s="43"/>
      <c r="AE95" s="43"/>
      <c r="AF95" s="43"/>
      <c r="AG95" s="43"/>
      <c r="AH95" s="43"/>
      <c r="AI95" s="43"/>
    </row>
    <row r="96" spans="1:35" ht="14.25" customHeight="1">
      <c r="A96" s="43"/>
      <c r="B96" s="52" t="s">
        <v>1013</v>
      </c>
      <c r="C96" s="43"/>
      <c r="D96" s="43"/>
      <c r="E96" s="43"/>
      <c r="F96" s="80"/>
      <c r="G96" s="80"/>
      <c r="H96" s="80"/>
      <c r="I96" s="44"/>
      <c r="J96" s="44"/>
      <c r="K96" s="43"/>
      <c r="L96" s="43"/>
      <c r="M96" s="43"/>
      <c r="N96" s="43"/>
      <c r="O96" s="43"/>
      <c r="P96" s="44"/>
      <c r="Q96" s="43"/>
      <c r="R96" s="43"/>
      <c r="S96" s="43"/>
      <c r="T96" s="43"/>
      <c r="U96" s="43"/>
      <c r="V96" s="43"/>
      <c r="W96" s="43"/>
      <c r="X96" s="43"/>
      <c r="Y96" s="43"/>
      <c r="Z96" s="43"/>
      <c r="AA96" s="43"/>
      <c r="AB96" s="43"/>
      <c r="AC96" s="43"/>
      <c r="AD96" s="43"/>
      <c r="AE96" s="43"/>
      <c r="AF96" s="43"/>
      <c r="AG96" s="43"/>
      <c r="AH96" s="43"/>
      <c r="AI96" s="43"/>
    </row>
    <row r="97" spans="1:35" ht="14.25" customHeight="1">
      <c r="A97" s="43"/>
      <c r="B97" s="52"/>
      <c r="C97" s="43"/>
      <c r="D97" s="43"/>
      <c r="E97" s="43"/>
      <c r="F97" s="101"/>
      <c r="G97" s="101"/>
      <c r="H97" s="101"/>
      <c r="I97" s="44"/>
      <c r="J97" s="44"/>
      <c r="K97" s="43"/>
      <c r="L97" s="43"/>
      <c r="M97" s="43"/>
      <c r="N97" s="43"/>
      <c r="O97" s="43"/>
      <c r="P97" s="44"/>
      <c r="Q97" s="43"/>
      <c r="R97" s="43"/>
      <c r="S97" s="43"/>
      <c r="T97" s="43"/>
      <c r="U97" s="43"/>
      <c r="V97" s="43"/>
      <c r="W97" s="43"/>
      <c r="X97" s="43"/>
      <c r="Y97" s="43"/>
      <c r="Z97" s="43"/>
      <c r="AA97" s="43"/>
      <c r="AB97" s="43"/>
      <c r="AC97" s="43"/>
      <c r="AD97" s="43"/>
      <c r="AE97" s="43"/>
      <c r="AF97" s="43"/>
      <c r="AG97" s="43"/>
      <c r="AH97" s="43"/>
      <c r="AI97" s="43"/>
    </row>
    <row r="98" spans="1:35" ht="14.25" customHeight="1">
      <c r="A98" s="43"/>
      <c r="B98" s="52" t="s">
        <v>1014</v>
      </c>
      <c r="C98" s="43">
        <f>2+62+51+15</f>
        <v>130</v>
      </c>
      <c r="D98" s="43">
        <f>C98+C99</f>
        <v>156</v>
      </c>
      <c r="E98" s="43"/>
      <c r="F98" s="101">
        <f>C98+C99+C95+C91</f>
        <v>246</v>
      </c>
      <c r="G98" s="101"/>
      <c r="H98" s="101"/>
      <c r="I98" s="44"/>
      <c r="J98" s="44"/>
      <c r="K98" s="43"/>
      <c r="L98" s="43"/>
      <c r="M98" s="43"/>
      <c r="N98" s="43"/>
      <c r="O98" s="43"/>
      <c r="P98" s="44"/>
      <c r="Q98" s="43"/>
      <c r="R98" s="43"/>
      <c r="S98" s="43"/>
      <c r="T98" s="43"/>
      <c r="U98" s="43"/>
      <c r="V98" s="43"/>
      <c r="W98" s="43"/>
      <c r="X98" s="43"/>
      <c r="Y98" s="43"/>
      <c r="Z98" s="43"/>
      <c r="AA98" s="43"/>
      <c r="AB98" s="43"/>
      <c r="AC98" s="43"/>
      <c r="AD98" s="43"/>
      <c r="AE98" s="43"/>
      <c r="AF98" s="43"/>
      <c r="AG98" s="43"/>
      <c r="AH98" s="43"/>
      <c r="AI98" s="43"/>
    </row>
    <row r="99" spans="1:35" ht="12.75">
      <c r="A99" s="43"/>
      <c r="B99" s="52" t="s">
        <v>1015</v>
      </c>
      <c r="C99" s="52">
        <v>26</v>
      </c>
      <c r="D99" s="43"/>
      <c r="E99" s="43"/>
      <c r="F99" s="101"/>
      <c r="G99" s="101"/>
      <c r="H99" s="101"/>
      <c r="I99" s="44"/>
      <c r="J99" s="44"/>
      <c r="K99" s="43"/>
      <c r="L99" s="43"/>
      <c r="M99" s="43"/>
      <c r="N99" s="43"/>
      <c r="O99" s="43"/>
      <c r="P99" s="44"/>
      <c r="Q99" s="43"/>
      <c r="R99" s="43"/>
      <c r="S99" s="43"/>
      <c r="T99" s="43"/>
      <c r="U99" s="43"/>
      <c r="V99" s="43"/>
      <c r="W99" s="43"/>
      <c r="X99" s="43"/>
      <c r="Y99" s="43"/>
      <c r="Z99" s="43"/>
      <c r="AA99" s="43"/>
      <c r="AB99" s="43"/>
      <c r="AC99" s="43"/>
      <c r="AD99" s="43"/>
      <c r="AE99" s="43"/>
      <c r="AF99" s="43"/>
      <c r="AG99" s="43"/>
      <c r="AH99" s="43"/>
      <c r="AI99" s="43"/>
    </row>
    <row r="100" spans="1:35" ht="14.25" customHeight="1">
      <c r="A100" s="43"/>
      <c r="B100" s="52"/>
      <c r="C100" s="43"/>
      <c r="D100" s="43"/>
      <c r="E100" s="43"/>
      <c r="F100" s="101"/>
      <c r="G100" s="101"/>
      <c r="H100" s="101"/>
      <c r="I100" s="44"/>
      <c r="J100" s="44"/>
      <c r="K100" s="43"/>
      <c r="L100" s="43"/>
      <c r="M100" s="43"/>
      <c r="N100" s="43"/>
      <c r="O100" s="43"/>
      <c r="P100" s="44"/>
      <c r="Q100" s="43"/>
      <c r="R100" s="43"/>
      <c r="S100" s="43"/>
      <c r="T100" s="43"/>
      <c r="U100" s="43"/>
      <c r="V100" s="43"/>
      <c r="W100" s="43"/>
      <c r="X100" s="43"/>
      <c r="Y100" s="43"/>
      <c r="Z100" s="43"/>
      <c r="AA100" s="43"/>
      <c r="AB100" s="43"/>
      <c r="AC100" s="43"/>
      <c r="AD100" s="43"/>
      <c r="AE100" s="43"/>
      <c r="AF100" s="43"/>
      <c r="AG100" s="43"/>
      <c r="AH100" s="43"/>
      <c r="AI100" s="43"/>
    </row>
    <row r="101" spans="1:35" ht="12.75">
      <c r="A101" s="43"/>
      <c r="B101" s="43"/>
      <c r="C101" s="43"/>
      <c r="D101" s="43"/>
      <c r="E101" s="43"/>
      <c r="F101" s="101"/>
      <c r="G101" s="101"/>
      <c r="H101" s="101"/>
      <c r="I101" s="44"/>
      <c r="J101" s="44"/>
      <c r="K101" s="43"/>
      <c r="L101" s="43"/>
      <c r="M101" s="43"/>
      <c r="N101" s="43"/>
      <c r="O101" s="43"/>
      <c r="P101" s="44"/>
      <c r="Q101" s="43"/>
      <c r="R101" s="43"/>
      <c r="S101" s="43"/>
      <c r="T101" s="43"/>
      <c r="U101" s="43"/>
      <c r="V101" s="43"/>
      <c r="W101" s="43"/>
      <c r="X101" s="43"/>
      <c r="Y101" s="43"/>
      <c r="Z101" s="43"/>
      <c r="AA101" s="43"/>
      <c r="AB101" s="43"/>
      <c r="AC101" s="43"/>
      <c r="AD101" s="43"/>
      <c r="AE101" s="43"/>
      <c r="AF101" s="43"/>
      <c r="AG101" s="43"/>
      <c r="AH101" s="43"/>
      <c r="AI101" s="43"/>
    </row>
    <row r="102" spans="1:35" ht="12.75">
      <c r="A102" s="43"/>
      <c r="B102" s="43"/>
      <c r="C102" s="43"/>
      <c r="D102" s="43"/>
      <c r="E102" s="43"/>
      <c r="F102" s="101"/>
      <c r="G102" s="101"/>
      <c r="H102" s="101"/>
      <c r="I102" s="44"/>
      <c r="J102" s="44"/>
      <c r="K102" s="43"/>
      <c r="L102" s="43"/>
      <c r="M102" s="43"/>
      <c r="N102" s="43"/>
      <c r="O102" s="43"/>
      <c r="P102" s="44"/>
      <c r="Q102" s="43"/>
      <c r="R102" s="43"/>
      <c r="S102" s="43"/>
      <c r="T102" s="43"/>
      <c r="U102" s="43"/>
      <c r="V102" s="43"/>
      <c r="W102" s="43"/>
      <c r="X102" s="43"/>
      <c r="Y102" s="43"/>
      <c r="Z102" s="43"/>
      <c r="AA102" s="43"/>
      <c r="AB102" s="43"/>
      <c r="AC102" s="43"/>
      <c r="AD102" s="43"/>
      <c r="AE102" s="43"/>
      <c r="AF102" s="43"/>
      <c r="AG102" s="43"/>
      <c r="AH102" s="43"/>
      <c r="AI102" s="43"/>
    </row>
    <row r="103" spans="1:35" ht="12.75">
      <c r="A103" s="43"/>
      <c r="B103" s="43"/>
      <c r="C103" s="43"/>
      <c r="D103" s="43"/>
      <c r="E103" s="43"/>
      <c r="F103" s="101"/>
      <c r="G103" s="101"/>
      <c r="H103" s="101"/>
      <c r="I103" s="44"/>
      <c r="J103" s="44"/>
      <c r="K103" s="43"/>
      <c r="L103" s="43"/>
      <c r="M103" s="43"/>
      <c r="N103" s="43"/>
      <c r="O103" s="43"/>
      <c r="P103" s="44"/>
      <c r="Q103" s="43"/>
      <c r="R103" s="43"/>
      <c r="S103" s="43"/>
      <c r="T103" s="43"/>
      <c r="U103" s="43"/>
      <c r="V103" s="43"/>
      <c r="W103" s="43"/>
      <c r="X103" s="43"/>
      <c r="Y103" s="43"/>
      <c r="Z103" s="43"/>
      <c r="AA103" s="43"/>
      <c r="AB103" s="43"/>
      <c r="AC103" s="43"/>
      <c r="AD103" s="43"/>
      <c r="AE103" s="43"/>
      <c r="AF103" s="43"/>
      <c r="AG103" s="43"/>
      <c r="AH103" s="43"/>
      <c r="AI103" s="43"/>
    </row>
    <row r="104" spans="1:35" ht="51">
      <c r="A104" s="363"/>
      <c r="B104" s="364" t="s">
        <v>1016</v>
      </c>
      <c r="C104" s="365" t="s">
        <v>549</v>
      </c>
      <c r="D104" s="366">
        <v>10</v>
      </c>
      <c r="E104" s="366"/>
      <c r="F104" s="367" t="s">
        <v>1017</v>
      </c>
      <c r="G104" s="367"/>
      <c r="H104" s="367"/>
      <c r="I104" s="367" t="s">
        <v>1018</v>
      </c>
      <c r="J104" s="367"/>
      <c r="K104" s="368" t="s">
        <v>553</v>
      </c>
      <c r="L104" s="368">
        <v>3000</v>
      </c>
      <c r="M104" s="366">
        <v>400</v>
      </c>
      <c r="N104" s="369">
        <v>2600</v>
      </c>
      <c r="O104" s="363" t="s">
        <v>554</v>
      </c>
      <c r="P104" s="367" t="s">
        <v>1019</v>
      </c>
      <c r="Q104" s="370"/>
      <c r="R104" s="371" t="s">
        <v>1020</v>
      </c>
      <c r="S104" s="43"/>
      <c r="T104" s="43"/>
      <c r="U104" s="43"/>
      <c r="V104" s="43"/>
      <c r="W104" s="43"/>
      <c r="X104" s="43"/>
      <c r="Y104" s="43"/>
      <c r="Z104" s="43"/>
      <c r="AA104" s="43"/>
      <c r="AB104" s="43"/>
      <c r="AC104" s="43"/>
      <c r="AD104" s="43"/>
      <c r="AE104" s="43"/>
      <c r="AF104" s="43"/>
      <c r="AG104" s="43"/>
      <c r="AH104" s="43"/>
      <c r="AI104" s="43"/>
    </row>
    <row r="105" spans="1:35" ht="12.75">
      <c r="A105" s="43"/>
      <c r="B105" s="43"/>
      <c r="C105" s="43"/>
      <c r="D105" s="43"/>
      <c r="E105" s="43"/>
      <c r="F105" s="101"/>
      <c r="G105" s="101"/>
      <c r="H105" s="101"/>
      <c r="I105" s="44"/>
      <c r="J105" s="44"/>
      <c r="K105" s="43"/>
      <c r="L105" s="43"/>
      <c r="M105" s="43"/>
      <c r="N105" s="43"/>
      <c r="O105" s="43"/>
      <c r="P105" s="44"/>
      <c r="Q105" s="43"/>
      <c r="R105" s="43"/>
      <c r="S105" s="43"/>
      <c r="T105" s="43"/>
      <c r="U105" s="43"/>
      <c r="V105" s="43"/>
      <c r="W105" s="43"/>
      <c r="X105" s="43"/>
      <c r="Y105" s="43"/>
      <c r="Z105" s="43"/>
      <c r="AA105" s="43"/>
      <c r="AB105" s="43"/>
      <c r="AC105" s="43"/>
      <c r="AD105" s="43"/>
      <c r="AE105" s="43"/>
      <c r="AF105" s="43"/>
      <c r="AG105" s="43"/>
      <c r="AH105" s="43"/>
      <c r="AI105" s="43"/>
    </row>
    <row r="106" spans="1:35" ht="12.75">
      <c r="A106" s="124"/>
      <c r="B106" s="124"/>
      <c r="C106" s="124"/>
      <c r="D106" s="124"/>
      <c r="E106" s="124"/>
      <c r="F106" s="372"/>
      <c r="G106" s="372"/>
      <c r="H106" s="372"/>
      <c r="I106" s="125"/>
      <c r="J106" s="125"/>
      <c r="K106" s="124"/>
      <c r="L106" s="124"/>
      <c r="M106" s="124"/>
      <c r="N106" s="124"/>
      <c r="O106" s="124"/>
      <c r="P106" s="125"/>
      <c r="Q106" s="124"/>
      <c r="R106" s="124"/>
      <c r="S106" s="43"/>
      <c r="T106" s="43"/>
      <c r="U106" s="43"/>
      <c r="V106" s="43"/>
      <c r="W106" s="43"/>
      <c r="X106" s="43"/>
      <c r="Y106" s="43"/>
      <c r="Z106" s="43"/>
      <c r="AA106" s="43"/>
      <c r="AB106" s="43"/>
      <c r="AC106" s="43"/>
      <c r="AD106" s="43"/>
      <c r="AE106" s="43"/>
      <c r="AF106" s="43"/>
      <c r="AG106" s="43"/>
      <c r="AH106" s="43"/>
      <c r="AI106" s="43"/>
    </row>
    <row r="107" spans="1:35" ht="18">
      <c r="A107" s="126"/>
      <c r="B107" s="127"/>
      <c r="C107" s="128"/>
      <c r="D107" s="129"/>
      <c r="E107" s="129"/>
      <c r="F107" s="127"/>
      <c r="G107" s="127"/>
      <c r="H107" s="127"/>
      <c r="I107" s="132"/>
      <c r="J107" s="132"/>
      <c r="K107" s="373"/>
      <c r="L107" s="130"/>
      <c r="M107" s="124"/>
      <c r="N107" s="131"/>
      <c r="O107" s="126"/>
      <c r="P107" s="132"/>
      <c r="Q107" s="124"/>
      <c r="R107" s="133"/>
      <c r="S107" s="124"/>
      <c r="T107" s="43"/>
      <c r="U107" s="43"/>
      <c r="V107" s="43"/>
      <c r="W107" s="43"/>
      <c r="X107" s="43"/>
      <c r="Y107" s="43"/>
      <c r="Z107" s="43"/>
      <c r="AA107" s="43"/>
      <c r="AB107" s="43"/>
      <c r="AC107" s="43"/>
      <c r="AD107" s="43"/>
      <c r="AE107" s="43"/>
      <c r="AF107" s="43"/>
      <c r="AG107" s="43"/>
      <c r="AH107" s="43"/>
      <c r="AI107" s="43"/>
    </row>
    <row r="108" spans="1:35" ht="12.75">
      <c r="A108" s="124"/>
      <c r="B108" s="124"/>
      <c r="C108" s="124"/>
      <c r="D108" s="124"/>
      <c r="E108" s="124"/>
      <c r="F108" s="372"/>
      <c r="G108" s="372"/>
      <c r="H108" s="372"/>
      <c r="I108" s="125"/>
      <c r="J108" s="125"/>
      <c r="K108" s="124"/>
      <c r="L108" s="124"/>
      <c r="M108" s="124"/>
      <c r="N108" s="124"/>
      <c r="O108" s="124"/>
      <c r="P108" s="125"/>
      <c r="Q108" s="124"/>
      <c r="R108" s="124"/>
      <c r="S108" s="43"/>
      <c r="T108" s="43"/>
      <c r="U108" s="43"/>
      <c r="V108" s="43"/>
      <c r="W108" s="43"/>
      <c r="X108" s="43"/>
      <c r="Y108" s="43"/>
      <c r="Z108" s="43"/>
      <c r="AA108" s="43"/>
      <c r="AB108" s="43"/>
      <c r="AC108" s="43"/>
      <c r="AD108" s="43"/>
      <c r="AE108" s="43"/>
      <c r="AF108" s="43"/>
      <c r="AG108" s="43"/>
      <c r="AH108" s="43"/>
      <c r="AI108" s="43"/>
    </row>
    <row r="109" spans="1:35" ht="12.75">
      <c r="A109" s="43"/>
      <c r="B109" s="43"/>
      <c r="C109" s="43"/>
      <c r="D109" s="43"/>
      <c r="E109" s="43"/>
      <c r="F109" s="101"/>
      <c r="G109" s="101"/>
      <c r="H109" s="101"/>
      <c r="I109" s="44"/>
      <c r="J109" s="44"/>
      <c r="K109" s="43"/>
      <c r="L109" s="43"/>
      <c r="M109" s="43"/>
      <c r="N109" s="43"/>
      <c r="O109" s="43"/>
      <c r="P109" s="44"/>
      <c r="Q109" s="43"/>
      <c r="R109" s="43"/>
      <c r="S109" s="43"/>
      <c r="T109" s="43"/>
      <c r="U109" s="43"/>
      <c r="V109" s="43"/>
      <c r="W109" s="43"/>
      <c r="X109" s="43"/>
      <c r="Y109" s="43"/>
      <c r="Z109" s="43"/>
      <c r="AA109" s="43"/>
      <c r="AB109" s="43"/>
      <c r="AC109" s="43"/>
      <c r="AD109" s="43"/>
      <c r="AE109" s="43"/>
      <c r="AF109" s="43"/>
      <c r="AG109" s="43"/>
      <c r="AH109" s="43"/>
      <c r="AI109" s="43"/>
    </row>
    <row r="110" spans="1:35" ht="12.75">
      <c r="A110" s="43"/>
      <c r="B110" s="43"/>
      <c r="C110" s="43"/>
      <c r="D110" s="43"/>
      <c r="E110" s="43"/>
      <c r="F110" s="101"/>
      <c r="G110" s="101"/>
      <c r="H110" s="101"/>
      <c r="I110" s="44"/>
      <c r="J110" s="44"/>
      <c r="K110" s="43"/>
      <c r="L110" s="43"/>
      <c r="M110" s="43"/>
      <c r="N110" s="43"/>
      <c r="O110" s="43"/>
      <c r="P110" s="44"/>
      <c r="Q110" s="43"/>
      <c r="R110" s="43"/>
      <c r="S110" s="43"/>
      <c r="T110" s="43"/>
      <c r="U110" s="43"/>
      <c r="V110" s="43"/>
      <c r="W110" s="43"/>
      <c r="X110" s="43"/>
      <c r="Y110" s="43"/>
      <c r="Z110" s="43"/>
      <c r="AA110" s="43"/>
      <c r="AB110" s="43"/>
      <c r="AC110" s="43"/>
      <c r="AD110" s="43"/>
      <c r="AE110" s="43"/>
      <c r="AF110" s="43"/>
      <c r="AG110" s="43"/>
      <c r="AH110" s="43"/>
      <c r="AI110" s="43"/>
    </row>
    <row r="111" spans="1:35" ht="12.75">
      <c r="A111" s="43"/>
      <c r="B111" s="43"/>
      <c r="C111" s="43"/>
      <c r="D111" s="43"/>
      <c r="E111" s="43"/>
      <c r="F111" s="101"/>
      <c r="G111" s="101"/>
      <c r="H111" s="101"/>
      <c r="I111" s="44"/>
      <c r="J111" s="44"/>
      <c r="K111" s="43"/>
      <c r="L111" s="43"/>
      <c r="M111" s="43"/>
      <c r="N111" s="43"/>
      <c r="O111" s="43"/>
      <c r="P111" s="44"/>
      <c r="Q111" s="43"/>
      <c r="R111" s="43"/>
      <c r="S111" s="43"/>
      <c r="T111" s="43"/>
      <c r="U111" s="43"/>
      <c r="V111" s="43"/>
      <c r="W111" s="43"/>
      <c r="X111" s="43"/>
      <c r="Y111" s="43"/>
      <c r="Z111" s="43"/>
      <c r="AA111" s="43"/>
      <c r="AB111" s="43"/>
      <c r="AC111" s="43"/>
      <c r="AD111" s="43"/>
      <c r="AE111" s="43"/>
      <c r="AF111" s="43"/>
      <c r="AG111" s="43"/>
      <c r="AH111" s="43"/>
      <c r="AI111" s="43"/>
    </row>
    <row r="112" spans="1:35" ht="12.75">
      <c r="A112" s="43"/>
      <c r="B112" s="43"/>
      <c r="C112" s="43"/>
      <c r="D112" s="43"/>
      <c r="E112" s="43"/>
      <c r="F112" s="101"/>
      <c r="G112" s="101"/>
      <c r="H112" s="101"/>
      <c r="I112" s="44"/>
      <c r="J112" s="44"/>
      <c r="K112" s="43"/>
      <c r="L112" s="43"/>
      <c r="M112" s="43"/>
      <c r="N112" s="43"/>
      <c r="O112" s="43"/>
      <c r="P112" s="44"/>
      <c r="Q112" s="43"/>
      <c r="R112" s="43"/>
      <c r="S112" s="43"/>
      <c r="T112" s="43"/>
      <c r="U112" s="43"/>
      <c r="V112" s="43"/>
      <c r="W112" s="43"/>
      <c r="X112" s="43"/>
      <c r="Y112" s="43"/>
      <c r="Z112" s="43"/>
      <c r="AA112" s="43"/>
      <c r="AB112" s="43"/>
      <c r="AC112" s="43"/>
      <c r="AD112" s="43"/>
      <c r="AE112" s="43"/>
      <c r="AF112" s="43"/>
      <c r="AG112" s="43"/>
      <c r="AH112" s="43"/>
      <c r="AI112" s="43"/>
    </row>
    <row r="113" spans="1:35" ht="12.75">
      <c r="A113" s="43"/>
      <c r="B113" s="43"/>
      <c r="C113" s="43"/>
      <c r="D113" s="43"/>
      <c r="E113" s="43"/>
      <c r="F113" s="101"/>
      <c r="G113" s="101"/>
      <c r="H113" s="101"/>
      <c r="I113" s="44"/>
      <c r="J113" s="44"/>
      <c r="K113" s="43"/>
      <c r="L113" s="43"/>
      <c r="M113" s="43"/>
      <c r="N113" s="43"/>
      <c r="O113" s="43"/>
      <c r="P113" s="44"/>
      <c r="Q113" s="43"/>
      <c r="R113" s="43"/>
      <c r="S113" s="43"/>
      <c r="T113" s="43"/>
      <c r="U113" s="43"/>
      <c r="V113" s="43"/>
      <c r="W113" s="43"/>
      <c r="X113" s="43"/>
      <c r="Y113" s="43"/>
      <c r="Z113" s="43"/>
      <c r="AA113" s="43"/>
      <c r="AB113" s="43"/>
      <c r="AC113" s="43"/>
      <c r="AD113" s="43"/>
      <c r="AE113" s="43"/>
      <c r="AF113" s="43"/>
      <c r="AG113" s="43"/>
      <c r="AH113" s="43"/>
      <c r="AI113" s="43"/>
    </row>
    <row r="114" spans="1:35" ht="12.75">
      <c r="A114" s="43"/>
      <c r="B114" s="43"/>
      <c r="C114" s="43"/>
      <c r="D114" s="43"/>
      <c r="E114" s="43"/>
      <c r="F114" s="101"/>
      <c r="G114" s="101"/>
      <c r="H114" s="101"/>
      <c r="I114" s="44"/>
      <c r="J114" s="44"/>
      <c r="K114" s="43"/>
      <c r="L114" s="43"/>
      <c r="M114" s="43"/>
      <c r="N114" s="43"/>
      <c r="O114" s="43"/>
      <c r="P114" s="44"/>
      <c r="Q114" s="43"/>
      <c r="R114" s="43"/>
      <c r="S114" s="43"/>
      <c r="T114" s="43"/>
      <c r="U114" s="43"/>
      <c r="V114" s="43"/>
      <c r="W114" s="43"/>
      <c r="X114" s="43"/>
      <c r="Y114" s="43"/>
      <c r="Z114" s="43"/>
      <c r="AA114" s="43"/>
      <c r="AB114" s="43"/>
      <c r="AC114" s="43"/>
      <c r="AD114" s="43"/>
      <c r="AE114" s="43"/>
      <c r="AF114" s="43"/>
      <c r="AG114" s="43"/>
      <c r="AH114" s="43"/>
      <c r="AI114" s="43"/>
    </row>
    <row r="115" spans="1:35" ht="12.75">
      <c r="A115" s="43"/>
      <c r="B115" s="43"/>
      <c r="C115" s="43"/>
      <c r="D115" s="43"/>
      <c r="E115" s="43"/>
      <c r="F115" s="101"/>
      <c r="G115" s="101"/>
      <c r="H115" s="101"/>
      <c r="I115" s="44"/>
      <c r="J115" s="44"/>
      <c r="K115" s="43"/>
      <c r="L115" s="43"/>
      <c r="M115" s="43"/>
      <c r="N115" s="43"/>
      <c r="O115" s="43"/>
      <c r="P115" s="44"/>
      <c r="Q115" s="43"/>
      <c r="R115" s="43"/>
      <c r="S115" s="43"/>
      <c r="T115" s="43"/>
      <c r="U115" s="43"/>
      <c r="V115" s="43"/>
      <c r="W115" s="43"/>
      <c r="X115" s="43"/>
      <c r="Y115" s="43"/>
      <c r="Z115" s="43"/>
      <c r="AA115" s="43"/>
      <c r="AB115" s="43"/>
      <c r="AC115" s="43"/>
      <c r="AD115" s="43"/>
      <c r="AE115" s="43"/>
      <c r="AF115" s="43"/>
      <c r="AG115" s="43"/>
      <c r="AH115" s="43"/>
      <c r="AI115" s="43"/>
    </row>
    <row r="116" spans="1:35" ht="12.75">
      <c r="A116" s="43"/>
      <c r="B116" s="43"/>
      <c r="C116" s="43"/>
      <c r="D116" s="43"/>
      <c r="E116" s="43"/>
      <c r="F116" s="101"/>
      <c r="G116" s="101"/>
      <c r="H116" s="101"/>
      <c r="I116" s="44"/>
      <c r="J116" s="44"/>
      <c r="K116" s="43"/>
      <c r="L116" s="43"/>
      <c r="M116" s="43"/>
      <c r="N116" s="43"/>
      <c r="O116" s="43"/>
      <c r="P116" s="44"/>
      <c r="Q116" s="43"/>
      <c r="R116" s="43"/>
      <c r="S116" s="43"/>
      <c r="T116" s="43"/>
      <c r="U116" s="43"/>
      <c r="V116" s="43"/>
      <c r="W116" s="43"/>
      <c r="X116" s="43"/>
      <c r="Y116" s="43"/>
      <c r="Z116" s="43"/>
      <c r="AA116" s="43"/>
      <c r="AB116" s="43"/>
      <c r="AC116" s="43"/>
      <c r="AD116" s="43"/>
      <c r="AE116" s="43"/>
      <c r="AF116" s="43"/>
      <c r="AG116" s="43"/>
      <c r="AH116" s="43"/>
      <c r="AI116" s="43"/>
    </row>
    <row r="117" spans="1:35" ht="12.75">
      <c r="A117" s="43"/>
      <c r="B117" s="43"/>
      <c r="C117" s="43"/>
      <c r="D117" s="43"/>
      <c r="E117" s="43"/>
      <c r="F117" s="101"/>
      <c r="G117" s="101"/>
      <c r="H117" s="101"/>
      <c r="I117" s="44"/>
      <c r="J117" s="44"/>
      <c r="K117" s="43"/>
      <c r="L117" s="43"/>
      <c r="M117" s="43"/>
      <c r="N117" s="43"/>
      <c r="O117" s="43"/>
      <c r="P117" s="44"/>
      <c r="Q117" s="43"/>
      <c r="R117" s="43"/>
      <c r="S117" s="43"/>
      <c r="T117" s="43"/>
      <c r="U117" s="43"/>
      <c r="V117" s="43"/>
      <c r="W117" s="43"/>
      <c r="X117" s="43"/>
      <c r="Y117" s="43"/>
      <c r="Z117" s="43"/>
      <c r="AA117" s="43"/>
      <c r="AB117" s="43"/>
      <c r="AC117" s="43"/>
      <c r="AD117" s="43"/>
      <c r="AE117" s="43"/>
      <c r="AF117" s="43"/>
      <c r="AG117" s="43"/>
      <c r="AH117" s="43"/>
      <c r="AI117" s="43"/>
    </row>
    <row r="118" spans="1:35" ht="12.75">
      <c r="A118" s="43"/>
      <c r="B118" s="43"/>
      <c r="C118" s="43"/>
      <c r="D118" s="43"/>
      <c r="E118" s="43"/>
      <c r="F118" s="101"/>
      <c r="G118" s="101"/>
      <c r="H118" s="101"/>
      <c r="I118" s="44"/>
      <c r="J118" s="44"/>
      <c r="K118" s="43"/>
      <c r="L118" s="43"/>
      <c r="M118" s="43"/>
      <c r="N118" s="43"/>
      <c r="O118" s="43"/>
      <c r="P118" s="44"/>
      <c r="Q118" s="43"/>
      <c r="R118" s="43"/>
      <c r="S118" s="43"/>
      <c r="T118" s="43"/>
      <c r="U118" s="43"/>
      <c r="V118" s="43"/>
      <c r="W118" s="43"/>
      <c r="X118" s="43"/>
      <c r="Y118" s="43"/>
      <c r="Z118" s="43"/>
      <c r="AA118" s="43"/>
      <c r="AB118" s="43"/>
      <c r="AC118" s="43"/>
      <c r="AD118" s="43"/>
      <c r="AE118" s="43"/>
      <c r="AF118" s="43"/>
      <c r="AG118" s="43"/>
      <c r="AH118" s="43"/>
      <c r="AI118" s="43"/>
    </row>
    <row r="119" spans="1:35" ht="12.75">
      <c r="A119" s="43"/>
      <c r="B119" s="43"/>
      <c r="C119" s="43"/>
      <c r="D119" s="43"/>
      <c r="E119" s="43"/>
      <c r="F119" s="101"/>
      <c r="G119" s="101"/>
      <c r="H119" s="101"/>
      <c r="I119" s="44"/>
      <c r="J119" s="44"/>
      <c r="K119" s="43"/>
      <c r="L119" s="43"/>
      <c r="M119" s="43"/>
      <c r="N119" s="43"/>
      <c r="O119" s="43"/>
      <c r="P119" s="44"/>
      <c r="Q119" s="43"/>
      <c r="R119" s="43"/>
      <c r="S119" s="43"/>
      <c r="T119" s="43"/>
      <c r="U119" s="43"/>
      <c r="V119" s="43"/>
      <c r="W119" s="43"/>
      <c r="X119" s="43"/>
      <c r="Y119" s="43"/>
      <c r="Z119" s="43"/>
      <c r="AA119" s="43"/>
      <c r="AB119" s="43"/>
      <c r="AC119" s="43"/>
      <c r="AD119" s="43"/>
      <c r="AE119" s="43"/>
      <c r="AF119" s="43"/>
      <c r="AG119" s="43"/>
      <c r="AH119" s="43"/>
      <c r="AI119" s="43"/>
    </row>
    <row r="120" spans="1:35" ht="12.75">
      <c r="A120" s="43"/>
      <c r="B120" s="43"/>
      <c r="C120" s="43"/>
      <c r="D120" s="43"/>
      <c r="E120" s="43"/>
      <c r="F120" s="101"/>
      <c r="G120" s="101"/>
      <c r="H120" s="101"/>
      <c r="I120" s="44"/>
      <c r="J120" s="44"/>
      <c r="K120" s="43"/>
      <c r="L120" s="43"/>
      <c r="M120" s="43"/>
      <c r="N120" s="43"/>
      <c r="O120" s="43"/>
      <c r="P120" s="44"/>
      <c r="Q120" s="43"/>
      <c r="R120" s="43"/>
      <c r="S120" s="43"/>
      <c r="T120" s="43"/>
      <c r="U120" s="43"/>
      <c r="V120" s="43"/>
      <c r="W120" s="43"/>
      <c r="X120" s="43"/>
      <c r="Y120" s="43"/>
      <c r="Z120" s="43"/>
      <c r="AA120" s="43"/>
      <c r="AB120" s="43"/>
      <c r="AC120" s="43"/>
      <c r="AD120" s="43"/>
      <c r="AE120" s="43"/>
      <c r="AF120" s="43"/>
      <c r="AG120" s="43"/>
      <c r="AH120" s="43"/>
      <c r="AI120" s="43"/>
    </row>
    <row r="121" spans="1:35" ht="12.75">
      <c r="A121" s="43"/>
      <c r="B121" s="43"/>
      <c r="C121" s="43"/>
      <c r="D121" s="43"/>
      <c r="E121" s="43"/>
      <c r="F121" s="101"/>
      <c r="G121" s="101"/>
      <c r="H121" s="101"/>
      <c r="I121" s="44"/>
      <c r="J121" s="44"/>
      <c r="K121" s="43"/>
      <c r="L121" s="43"/>
      <c r="M121" s="43"/>
      <c r="N121" s="43"/>
      <c r="O121" s="43"/>
      <c r="P121" s="44"/>
      <c r="Q121" s="43"/>
      <c r="R121" s="43"/>
      <c r="S121" s="43"/>
      <c r="T121" s="43"/>
      <c r="U121" s="43"/>
      <c r="V121" s="43"/>
      <c r="W121" s="43"/>
      <c r="X121" s="43"/>
      <c r="Y121" s="43"/>
      <c r="Z121" s="43"/>
      <c r="AA121" s="43"/>
      <c r="AB121" s="43"/>
      <c r="AC121" s="43"/>
      <c r="AD121" s="43"/>
      <c r="AE121" s="43"/>
      <c r="AF121" s="43"/>
      <c r="AG121" s="43"/>
      <c r="AH121" s="43"/>
      <c r="AI121" s="43"/>
    </row>
    <row r="122" spans="1:35" ht="12.75">
      <c r="A122" s="43"/>
      <c r="B122" s="43"/>
      <c r="C122" s="43"/>
      <c r="D122" s="43"/>
      <c r="E122" s="43"/>
      <c r="F122" s="101"/>
      <c r="G122" s="101"/>
      <c r="H122" s="101"/>
      <c r="I122" s="44"/>
      <c r="J122" s="44"/>
      <c r="K122" s="43"/>
      <c r="L122" s="43"/>
      <c r="M122" s="43"/>
      <c r="N122" s="43"/>
      <c r="O122" s="43"/>
      <c r="P122" s="44"/>
      <c r="Q122" s="43"/>
      <c r="R122" s="43"/>
      <c r="S122" s="43"/>
      <c r="T122" s="43"/>
      <c r="U122" s="43"/>
      <c r="V122" s="43"/>
      <c r="W122" s="43"/>
      <c r="X122" s="43"/>
      <c r="Y122" s="43"/>
      <c r="Z122" s="43"/>
      <c r="AA122" s="43"/>
      <c r="AB122" s="43"/>
      <c r="AC122" s="43"/>
      <c r="AD122" s="43"/>
      <c r="AE122" s="43"/>
      <c r="AF122" s="43"/>
      <c r="AG122" s="43"/>
      <c r="AH122" s="43"/>
      <c r="AI122" s="43"/>
    </row>
    <row r="123" spans="1:35" ht="12.75">
      <c r="A123" s="43"/>
      <c r="B123" s="43"/>
      <c r="C123" s="43"/>
      <c r="D123" s="43"/>
      <c r="E123" s="43"/>
      <c r="F123" s="101"/>
      <c r="G123" s="101"/>
      <c r="H123" s="101"/>
      <c r="I123" s="44"/>
      <c r="J123" s="44"/>
      <c r="K123" s="43"/>
      <c r="L123" s="43"/>
      <c r="M123" s="43"/>
      <c r="N123" s="43"/>
      <c r="O123" s="43"/>
      <c r="P123" s="44"/>
      <c r="Q123" s="43"/>
      <c r="R123" s="43"/>
      <c r="S123" s="43"/>
      <c r="T123" s="43"/>
      <c r="U123" s="43"/>
      <c r="V123" s="43"/>
      <c r="W123" s="43"/>
      <c r="X123" s="43"/>
      <c r="Y123" s="43"/>
      <c r="Z123" s="43"/>
      <c r="AA123" s="43"/>
      <c r="AB123" s="43"/>
      <c r="AC123" s="43"/>
      <c r="AD123" s="43"/>
      <c r="AE123" s="43"/>
      <c r="AF123" s="43"/>
      <c r="AG123" s="43"/>
      <c r="AH123" s="43"/>
      <c r="AI123" s="43"/>
    </row>
    <row r="124" spans="1:35" ht="12.75">
      <c r="A124" s="43"/>
      <c r="B124" s="43"/>
      <c r="C124" s="43"/>
      <c r="D124" s="43"/>
      <c r="E124" s="43"/>
      <c r="F124" s="101"/>
      <c r="G124" s="101"/>
      <c r="H124" s="101"/>
      <c r="I124" s="44"/>
      <c r="J124" s="44"/>
      <c r="K124" s="43"/>
      <c r="L124" s="43"/>
      <c r="M124" s="43"/>
      <c r="N124" s="43"/>
      <c r="O124" s="43"/>
      <c r="P124" s="44"/>
      <c r="Q124" s="43"/>
      <c r="R124" s="43"/>
      <c r="S124" s="43"/>
      <c r="T124" s="43"/>
      <c r="U124" s="43"/>
      <c r="V124" s="43"/>
      <c r="W124" s="43"/>
      <c r="X124" s="43"/>
      <c r="Y124" s="43"/>
      <c r="Z124" s="43"/>
      <c r="AA124" s="43"/>
      <c r="AB124" s="43"/>
      <c r="AC124" s="43"/>
      <c r="AD124" s="43"/>
      <c r="AE124" s="43"/>
      <c r="AF124" s="43"/>
      <c r="AG124" s="43"/>
      <c r="AH124" s="43"/>
      <c r="AI124" s="43"/>
    </row>
    <row r="125" spans="1:35" ht="12.75">
      <c r="A125" s="43"/>
      <c r="B125" s="43"/>
      <c r="C125" s="43"/>
      <c r="D125" s="43"/>
      <c r="E125" s="43"/>
      <c r="F125" s="101"/>
      <c r="G125" s="101"/>
      <c r="H125" s="101"/>
      <c r="I125" s="44"/>
      <c r="J125" s="44"/>
      <c r="K125" s="43"/>
      <c r="L125" s="43"/>
      <c r="M125" s="43"/>
      <c r="N125" s="43"/>
      <c r="O125" s="43"/>
      <c r="P125" s="44"/>
      <c r="Q125" s="43"/>
      <c r="R125" s="43"/>
      <c r="S125" s="43"/>
      <c r="T125" s="43"/>
      <c r="U125" s="43"/>
      <c r="V125" s="43"/>
      <c r="W125" s="43"/>
      <c r="X125" s="43"/>
      <c r="Y125" s="43"/>
      <c r="Z125" s="43"/>
      <c r="AA125" s="43"/>
      <c r="AB125" s="43"/>
      <c r="AC125" s="43"/>
      <c r="AD125" s="43"/>
      <c r="AE125" s="43"/>
      <c r="AF125" s="43"/>
      <c r="AG125" s="43"/>
      <c r="AH125" s="43"/>
      <c r="AI125" s="43"/>
    </row>
    <row r="126" spans="1:35" ht="12.75">
      <c r="A126" s="43"/>
      <c r="B126" s="43"/>
      <c r="C126" s="43"/>
      <c r="D126" s="43"/>
      <c r="E126" s="43"/>
      <c r="F126" s="101"/>
      <c r="G126" s="101"/>
      <c r="H126" s="101"/>
      <c r="I126" s="44"/>
      <c r="J126" s="44"/>
      <c r="K126" s="43"/>
      <c r="L126" s="43"/>
      <c r="M126" s="43"/>
      <c r="N126" s="43"/>
      <c r="O126" s="43"/>
      <c r="P126" s="44"/>
      <c r="Q126" s="43"/>
      <c r="R126" s="43"/>
      <c r="S126" s="43"/>
      <c r="T126" s="43"/>
      <c r="U126" s="43"/>
      <c r="V126" s="43"/>
      <c r="W126" s="43"/>
      <c r="X126" s="43"/>
      <c r="Y126" s="43"/>
      <c r="Z126" s="43"/>
      <c r="AA126" s="43"/>
      <c r="AB126" s="43"/>
      <c r="AC126" s="43"/>
      <c r="AD126" s="43"/>
      <c r="AE126" s="43"/>
      <c r="AF126" s="43"/>
      <c r="AG126" s="43"/>
      <c r="AH126" s="43"/>
      <c r="AI126" s="43"/>
    </row>
    <row r="127" spans="1:35" ht="12.75">
      <c r="A127" s="43"/>
      <c r="B127" s="43"/>
      <c r="C127" s="43"/>
      <c r="D127" s="43"/>
      <c r="E127" s="43"/>
      <c r="F127" s="101"/>
      <c r="G127" s="101"/>
      <c r="H127" s="101"/>
      <c r="I127" s="44"/>
      <c r="J127" s="44"/>
      <c r="K127" s="43"/>
      <c r="L127" s="43"/>
      <c r="M127" s="43"/>
      <c r="N127" s="43"/>
      <c r="O127" s="43"/>
      <c r="P127" s="44"/>
      <c r="Q127" s="43"/>
      <c r="R127" s="43"/>
      <c r="S127" s="43"/>
      <c r="T127" s="43"/>
      <c r="U127" s="43"/>
      <c r="V127" s="43"/>
      <c r="W127" s="43"/>
      <c r="X127" s="43"/>
      <c r="Y127" s="43"/>
      <c r="Z127" s="43"/>
      <c r="AA127" s="43"/>
      <c r="AB127" s="43"/>
      <c r="AC127" s="43"/>
      <c r="AD127" s="43"/>
      <c r="AE127" s="43"/>
      <c r="AF127" s="43"/>
      <c r="AG127" s="43"/>
      <c r="AH127" s="43"/>
      <c r="AI127" s="43"/>
    </row>
    <row r="128" spans="1:35" ht="12.75">
      <c r="A128" s="43"/>
      <c r="B128" s="43"/>
      <c r="C128" s="43"/>
      <c r="D128" s="43"/>
      <c r="E128" s="43"/>
      <c r="F128" s="101"/>
      <c r="G128" s="101"/>
      <c r="H128" s="101"/>
      <c r="I128" s="44"/>
      <c r="J128" s="44"/>
      <c r="K128" s="43"/>
      <c r="L128" s="43"/>
      <c r="M128" s="43"/>
      <c r="N128" s="43"/>
      <c r="O128" s="43"/>
      <c r="P128" s="44"/>
      <c r="Q128" s="43"/>
      <c r="R128" s="43"/>
      <c r="S128" s="43"/>
      <c r="T128" s="43"/>
      <c r="U128" s="43"/>
      <c r="V128" s="43"/>
      <c r="W128" s="43"/>
      <c r="X128" s="43"/>
      <c r="Y128" s="43"/>
      <c r="Z128" s="43"/>
      <c r="AA128" s="43"/>
      <c r="AB128" s="43"/>
      <c r="AC128" s="43"/>
      <c r="AD128" s="43"/>
      <c r="AE128" s="43"/>
      <c r="AF128" s="43"/>
      <c r="AG128" s="43"/>
      <c r="AH128" s="43"/>
      <c r="AI128" s="43"/>
    </row>
    <row r="129" spans="1:35" ht="12.75">
      <c r="A129" s="43"/>
      <c r="B129" s="43"/>
      <c r="C129" s="43"/>
      <c r="D129" s="43"/>
      <c r="E129" s="43"/>
      <c r="F129" s="101"/>
      <c r="G129" s="101"/>
      <c r="H129" s="101"/>
      <c r="I129" s="44"/>
      <c r="J129" s="44"/>
      <c r="K129" s="43"/>
      <c r="L129" s="43"/>
      <c r="M129" s="43"/>
      <c r="N129" s="43"/>
      <c r="O129" s="43"/>
      <c r="P129" s="44"/>
      <c r="Q129" s="43"/>
      <c r="R129" s="43"/>
      <c r="S129" s="43"/>
      <c r="T129" s="43"/>
      <c r="U129" s="43"/>
      <c r="V129" s="43"/>
      <c r="W129" s="43"/>
      <c r="X129" s="43"/>
      <c r="Y129" s="43"/>
      <c r="Z129" s="43"/>
      <c r="AA129" s="43"/>
      <c r="AB129" s="43"/>
      <c r="AC129" s="43"/>
      <c r="AD129" s="43"/>
      <c r="AE129" s="43"/>
      <c r="AF129" s="43"/>
      <c r="AG129" s="43"/>
      <c r="AH129" s="43"/>
      <c r="AI129" s="43"/>
    </row>
    <row r="130" spans="1:35" ht="12.75">
      <c r="A130" s="43"/>
      <c r="B130" s="43"/>
      <c r="C130" s="43"/>
      <c r="D130" s="43"/>
      <c r="E130" s="43"/>
      <c r="F130" s="101"/>
      <c r="G130" s="101"/>
      <c r="H130" s="101"/>
      <c r="I130" s="44"/>
      <c r="J130" s="44"/>
      <c r="K130" s="43"/>
      <c r="L130" s="43"/>
      <c r="M130" s="43"/>
      <c r="N130" s="43"/>
      <c r="O130" s="43"/>
      <c r="P130" s="44"/>
      <c r="Q130" s="43"/>
      <c r="R130" s="43"/>
      <c r="S130" s="43"/>
      <c r="T130" s="43"/>
      <c r="U130" s="43"/>
      <c r="V130" s="43"/>
      <c r="W130" s="43"/>
      <c r="X130" s="43"/>
      <c r="Y130" s="43"/>
      <c r="Z130" s="43"/>
      <c r="AA130" s="43"/>
      <c r="AB130" s="43"/>
      <c r="AC130" s="43"/>
      <c r="AD130" s="43"/>
      <c r="AE130" s="43"/>
      <c r="AF130" s="43"/>
      <c r="AG130" s="43"/>
      <c r="AH130" s="43"/>
      <c r="AI130" s="43"/>
    </row>
    <row r="131" spans="1:35" ht="12.75">
      <c r="A131" s="43"/>
      <c r="B131" s="43"/>
      <c r="C131" s="43"/>
      <c r="D131" s="43"/>
      <c r="E131" s="43"/>
      <c r="F131" s="101"/>
      <c r="G131" s="101"/>
      <c r="H131" s="101"/>
      <c r="I131" s="44"/>
      <c r="J131" s="44"/>
      <c r="K131" s="43"/>
      <c r="L131" s="43"/>
      <c r="M131" s="43"/>
      <c r="N131" s="43"/>
      <c r="O131" s="43"/>
      <c r="P131" s="44"/>
      <c r="Q131" s="43"/>
      <c r="R131" s="43"/>
      <c r="S131" s="43"/>
      <c r="T131" s="43"/>
      <c r="U131" s="43"/>
      <c r="V131" s="43"/>
      <c r="W131" s="43"/>
      <c r="X131" s="43"/>
      <c r="Y131" s="43"/>
      <c r="Z131" s="43"/>
      <c r="AA131" s="43"/>
      <c r="AB131" s="43"/>
      <c r="AC131" s="43"/>
      <c r="AD131" s="43"/>
      <c r="AE131" s="43"/>
      <c r="AF131" s="43"/>
      <c r="AG131" s="43"/>
      <c r="AH131" s="43"/>
      <c r="AI131" s="43"/>
    </row>
    <row r="132" spans="1:35" ht="12.75">
      <c r="A132" s="43"/>
      <c r="B132" s="43"/>
      <c r="C132" s="43"/>
      <c r="D132" s="43"/>
      <c r="E132" s="43"/>
      <c r="F132" s="101"/>
      <c r="G132" s="101"/>
      <c r="H132" s="101"/>
      <c r="I132" s="44"/>
      <c r="J132" s="44"/>
      <c r="K132" s="43"/>
      <c r="L132" s="43"/>
      <c r="M132" s="43"/>
      <c r="N132" s="43"/>
      <c r="O132" s="43"/>
      <c r="P132" s="44"/>
      <c r="Q132" s="43"/>
      <c r="R132" s="43"/>
      <c r="S132" s="43"/>
      <c r="T132" s="43"/>
      <c r="U132" s="43"/>
      <c r="V132" s="43"/>
      <c r="W132" s="43"/>
      <c r="X132" s="43"/>
      <c r="Y132" s="43"/>
      <c r="Z132" s="43"/>
      <c r="AA132" s="43"/>
      <c r="AB132" s="43"/>
      <c r="AC132" s="43"/>
      <c r="AD132" s="43"/>
      <c r="AE132" s="43"/>
      <c r="AF132" s="43"/>
      <c r="AG132" s="43"/>
      <c r="AH132" s="43"/>
      <c r="AI132" s="43"/>
    </row>
    <row r="133" spans="1:35" ht="12.75">
      <c r="A133" s="43"/>
      <c r="B133" s="43"/>
      <c r="C133" s="43"/>
      <c r="D133" s="43"/>
      <c r="E133" s="43"/>
      <c r="F133" s="101"/>
      <c r="G133" s="101"/>
      <c r="H133" s="101"/>
      <c r="I133" s="44"/>
      <c r="J133" s="44"/>
      <c r="K133" s="43"/>
      <c r="L133" s="43"/>
      <c r="M133" s="43"/>
      <c r="N133" s="43"/>
      <c r="O133" s="43"/>
      <c r="P133" s="44"/>
      <c r="Q133" s="43"/>
      <c r="R133" s="43"/>
      <c r="S133" s="43"/>
      <c r="T133" s="43"/>
      <c r="U133" s="43"/>
      <c r="V133" s="43"/>
      <c r="W133" s="43"/>
      <c r="X133" s="43"/>
      <c r="Y133" s="43"/>
      <c r="Z133" s="43"/>
      <c r="AA133" s="43"/>
      <c r="AB133" s="43"/>
      <c r="AC133" s="43"/>
      <c r="AD133" s="43"/>
      <c r="AE133" s="43"/>
      <c r="AF133" s="43"/>
      <c r="AG133" s="43"/>
      <c r="AH133" s="43"/>
      <c r="AI133" s="43"/>
    </row>
    <row r="134" spans="1:35" ht="12.75">
      <c r="A134" s="43"/>
      <c r="B134" s="43"/>
      <c r="C134" s="43"/>
      <c r="D134" s="43"/>
      <c r="E134" s="43"/>
      <c r="F134" s="101"/>
      <c r="G134" s="101"/>
      <c r="H134" s="101"/>
      <c r="I134" s="44"/>
      <c r="J134" s="44"/>
      <c r="K134" s="43"/>
      <c r="L134" s="43"/>
      <c r="M134" s="43"/>
      <c r="N134" s="43"/>
      <c r="O134" s="43"/>
      <c r="P134" s="44"/>
      <c r="Q134" s="43"/>
      <c r="R134" s="43"/>
      <c r="S134" s="43"/>
      <c r="T134" s="43"/>
      <c r="U134" s="43"/>
      <c r="V134" s="43"/>
      <c r="W134" s="43"/>
      <c r="X134" s="43"/>
      <c r="Y134" s="43"/>
      <c r="Z134" s="43"/>
      <c r="AA134" s="43"/>
      <c r="AB134" s="43"/>
      <c r="AC134" s="43"/>
      <c r="AD134" s="43"/>
      <c r="AE134" s="43"/>
      <c r="AF134" s="43"/>
      <c r="AG134" s="43"/>
      <c r="AH134" s="43"/>
      <c r="AI134" s="43"/>
    </row>
    <row r="135" spans="1:35" ht="12.75">
      <c r="A135" s="43"/>
      <c r="B135" s="43"/>
      <c r="C135" s="43"/>
      <c r="D135" s="43"/>
      <c r="E135" s="43"/>
      <c r="F135" s="101"/>
      <c r="G135" s="101"/>
      <c r="H135" s="101"/>
      <c r="I135" s="44"/>
      <c r="J135" s="44"/>
      <c r="K135" s="43"/>
      <c r="L135" s="43"/>
      <c r="M135" s="43"/>
      <c r="N135" s="43"/>
      <c r="O135" s="43"/>
      <c r="P135" s="44"/>
      <c r="Q135" s="43"/>
      <c r="R135" s="43"/>
      <c r="S135" s="43"/>
      <c r="T135" s="43"/>
      <c r="U135" s="43"/>
      <c r="V135" s="43"/>
      <c r="W135" s="43"/>
      <c r="X135" s="43"/>
      <c r="Y135" s="43"/>
      <c r="Z135" s="43"/>
      <c r="AA135" s="43"/>
      <c r="AB135" s="43"/>
      <c r="AC135" s="43"/>
      <c r="AD135" s="43"/>
      <c r="AE135" s="43"/>
      <c r="AF135" s="43"/>
      <c r="AG135" s="43"/>
      <c r="AH135" s="43"/>
      <c r="AI135" s="43"/>
    </row>
    <row r="136" spans="1:35" ht="12.75">
      <c r="A136" s="43"/>
      <c r="B136" s="43"/>
      <c r="C136" s="43"/>
      <c r="D136" s="43"/>
      <c r="E136" s="43"/>
      <c r="F136" s="101"/>
      <c r="G136" s="101"/>
      <c r="H136" s="101"/>
      <c r="I136" s="44"/>
      <c r="J136" s="44"/>
      <c r="K136" s="43"/>
      <c r="L136" s="43"/>
      <c r="M136" s="43"/>
      <c r="N136" s="43"/>
      <c r="O136" s="43"/>
      <c r="P136" s="44"/>
      <c r="Q136" s="43"/>
      <c r="R136" s="43"/>
      <c r="S136" s="43"/>
      <c r="T136" s="43"/>
      <c r="U136" s="43"/>
      <c r="V136" s="43"/>
      <c r="W136" s="43"/>
      <c r="X136" s="43"/>
      <c r="Y136" s="43"/>
      <c r="Z136" s="43"/>
      <c r="AA136" s="43"/>
      <c r="AB136" s="43"/>
      <c r="AC136" s="43"/>
      <c r="AD136" s="43"/>
      <c r="AE136" s="43"/>
      <c r="AF136" s="43"/>
      <c r="AG136" s="43"/>
      <c r="AH136" s="43"/>
      <c r="AI136" s="43"/>
    </row>
    <row r="137" spans="1:35" ht="12.75">
      <c r="A137" s="43"/>
      <c r="B137" s="43"/>
      <c r="C137" s="43"/>
      <c r="D137" s="43"/>
      <c r="E137" s="43"/>
      <c r="F137" s="101"/>
      <c r="G137" s="101"/>
      <c r="H137" s="101"/>
      <c r="I137" s="44"/>
      <c r="J137" s="44"/>
      <c r="K137" s="43"/>
      <c r="L137" s="43"/>
      <c r="M137" s="43"/>
      <c r="N137" s="43"/>
      <c r="O137" s="43"/>
      <c r="P137" s="44"/>
      <c r="Q137" s="43"/>
      <c r="R137" s="43"/>
      <c r="S137" s="43"/>
      <c r="T137" s="43"/>
      <c r="U137" s="43"/>
      <c r="V137" s="43"/>
      <c r="W137" s="43"/>
      <c r="X137" s="43"/>
      <c r="Y137" s="43"/>
      <c r="Z137" s="43"/>
      <c r="AA137" s="43"/>
      <c r="AB137" s="43"/>
      <c r="AC137" s="43"/>
      <c r="AD137" s="43"/>
      <c r="AE137" s="43"/>
      <c r="AF137" s="43"/>
      <c r="AG137" s="43"/>
      <c r="AH137" s="43"/>
      <c r="AI137" s="43"/>
    </row>
    <row r="138" spans="1:35" ht="12.75">
      <c r="A138" s="43"/>
      <c r="B138" s="43"/>
      <c r="C138" s="43"/>
      <c r="D138" s="43"/>
      <c r="E138" s="43"/>
      <c r="F138" s="101"/>
      <c r="G138" s="101"/>
      <c r="H138" s="101"/>
      <c r="I138" s="43"/>
      <c r="J138" s="43"/>
      <c r="K138" s="43"/>
      <c r="L138" s="43"/>
      <c r="M138" s="43"/>
      <c r="N138" s="43"/>
      <c r="O138" s="43"/>
      <c r="P138" s="44"/>
      <c r="Q138" s="43"/>
      <c r="R138" s="43"/>
      <c r="S138" s="43"/>
      <c r="T138" s="43"/>
      <c r="U138" s="43"/>
      <c r="V138" s="43"/>
      <c r="W138" s="43"/>
      <c r="X138" s="43"/>
      <c r="Y138" s="43"/>
      <c r="Z138" s="43"/>
      <c r="AA138" s="43"/>
      <c r="AB138" s="43"/>
      <c r="AC138" s="43"/>
      <c r="AD138" s="43"/>
      <c r="AE138" s="43"/>
      <c r="AF138" s="43"/>
      <c r="AG138" s="43"/>
      <c r="AH138" s="43"/>
      <c r="AI138" s="43"/>
    </row>
    <row r="139" spans="1:35" ht="12.75">
      <c r="A139" s="43"/>
      <c r="B139" s="43"/>
      <c r="C139" s="43"/>
      <c r="D139" s="43"/>
      <c r="E139" s="43"/>
      <c r="F139" s="101"/>
      <c r="G139" s="101"/>
      <c r="H139" s="101"/>
      <c r="I139" s="43"/>
      <c r="J139" s="43"/>
      <c r="K139" s="43"/>
      <c r="L139" s="43"/>
      <c r="M139" s="43"/>
      <c r="N139" s="43"/>
      <c r="O139" s="43"/>
      <c r="P139" s="44"/>
      <c r="Q139" s="43"/>
      <c r="R139" s="43"/>
      <c r="S139" s="43"/>
      <c r="T139" s="43"/>
      <c r="U139" s="43"/>
      <c r="V139" s="43"/>
      <c r="W139" s="43"/>
      <c r="X139" s="43"/>
      <c r="Y139" s="43"/>
      <c r="Z139" s="43"/>
      <c r="AA139" s="43"/>
      <c r="AB139" s="43"/>
      <c r="AC139" s="43"/>
      <c r="AD139" s="43"/>
      <c r="AE139" s="43"/>
      <c r="AF139" s="43"/>
      <c r="AG139" s="43"/>
      <c r="AH139" s="43"/>
      <c r="AI139" s="43"/>
    </row>
    <row r="140" spans="1:35" ht="12.75">
      <c r="A140" s="43"/>
      <c r="B140" s="43"/>
      <c r="C140" s="43"/>
      <c r="D140" s="43"/>
      <c r="E140" s="43"/>
      <c r="F140" s="101"/>
      <c r="G140" s="101"/>
      <c r="H140" s="101"/>
      <c r="I140" s="43"/>
      <c r="J140" s="43"/>
      <c r="K140" s="43"/>
      <c r="L140" s="43"/>
      <c r="M140" s="43"/>
      <c r="N140" s="43"/>
      <c r="O140" s="43"/>
      <c r="P140" s="44"/>
      <c r="Q140" s="43"/>
      <c r="R140" s="43"/>
      <c r="S140" s="43"/>
      <c r="T140" s="43"/>
      <c r="U140" s="43"/>
      <c r="V140" s="43"/>
      <c r="W140" s="43"/>
      <c r="X140" s="43"/>
      <c r="Y140" s="43"/>
      <c r="Z140" s="43"/>
      <c r="AA140" s="43"/>
      <c r="AB140" s="43"/>
      <c r="AC140" s="43"/>
      <c r="AD140" s="43"/>
      <c r="AE140" s="43"/>
      <c r="AF140" s="43"/>
      <c r="AG140" s="43"/>
      <c r="AH140" s="43"/>
      <c r="AI140" s="43"/>
    </row>
    <row r="141" spans="1:35" ht="12.75">
      <c r="A141" s="43"/>
      <c r="B141" s="43"/>
      <c r="C141" s="43"/>
      <c r="D141" s="43"/>
      <c r="E141" s="43"/>
      <c r="F141" s="101"/>
      <c r="G141" s="101"/>
      <c r="H141" s="101"/>
      <c r="I141" s="43"/>
      <c r="J141" s="43"/>
      <c r="K141" s="43"/>
      <c r="L141" s="43"/>
      <c r="M141" s="43"/>
      <c r="N141" s="43"/>
      <c r="O141" s="43"/>
      <c r="P141" s="44"/>
      <c r="Q141" s="43"/>
      <c r="R141" s="43"/>
      <c r="S141" s="43"/>
      <c r="T141" s="43"/>
      <c r="U141" s="43"/>
      <c r="V141" s="43"/>
      <c r="W141" s="43"/>
      <c r="X141" s="43"/>
      <c r="Y141" s="43"/>
      <c r="Z141" s="43"/>
      <c r="AA141" s="43"/>
      <c r="AB141" s="43"/>
      <c r="AC141" s="43"/>
      <c r="AD141" s="43"/>
      <c r="AE141" s="43"/>
      <c r="AF141" s="43"/>
      <c r="AG141" s="43"/>
      <c r="AH141" s="43"/>
      <c r="AI141" s="43"/>
    </row>
    <row r="142" spans="1:35" ht="12.75">
      <c r="A142" s="43"/>
      <c r="B142" s="43"/>
      <c r="C142" s="43"/>
      <c r="D142" s="43"/>
      <c r="E142" s="43"/>
      <c r="F142" s="101"/>
      <c r="G142" s="101"/>
      <c r="H142" s="101"/>
      <c r="I142" s="43"/>
      <c r="J142" s="43"/>
      <c r="K142" s="43"/>
      <c r="L142" s="43"/>
      <c r="M142" s="43"/>
      <c r="N142" s="43"/>
      <c r="O142" s="43"/>
      <c r="P142" s="44"/>
      <c r="Q142" s="43"/>
      <c r="R142" s="43"/>
      <c r="S142" s="43"/>
      <c r="T142" s="43"/>
      <c r="U142" s="43"/>
      <c r="V142" s="43"/>
      <c r="W142" s="43"/>
      <c r="X142" s="43"/>
      <c r="Y142" s="43"/>
      <c r="Z142" s="43"/>
      <c r="AA142" s="43"/>
      <c r="AB142" s="43"/>
      <c r="AC142" s="43"/>
      <c r="AD142" s="43"/>
      <c r="AE142" s="43"/>
      <c r="AF142" s="43"/>
      <c r="AG142" s="43"/>
      <c r="AH142" s="43"/>
      <c r="AI142" s="43"/>
    </row>
    <row r="143" spans="1:35" ht="12.75">
      <c r="A143" s="43"/>
      <c r="B143" s="43"/>
      <c r="C143" s="43"/>
      <c r="D143" s="43"/>
      <c r="E143" s="43"/>
      <c r="F143" s="101"/>
      <c r="G143" s="101"/>
      <c r="H143" s="101"/>
      <c r="I143" s="43"/>
      <c r="J143" s="43"/>
      <c r="K143" s="43"/>
      <c r="L143" s="43"/>
      <c r="M143" s="43"/>
      <c r="N143" s="43"/>
      <c r="O143" s="43"/>
      <c r="P143" s="44"/>
      <c r="Q143" s="43"/>
      <c r="R143" s="43"/>
      <c r="S143" s="43"/>
      <c r="T143" s="43"/>
      <c r="U143" s="43"/>
      <c r="V143" s="43"/>
      <c r="W143" s="43"/>
      <c r="X143" s="43"/>
      <c r="Y143" s="43"/>
      <c r="Z143" s="43"/>
      <c r="AA143" s="43"/>
      <c r="AB143" s="43"/>
      <c r="AC143" s="43"/>
      <c r="AD143" s="43"/>
      <c r="AE143" s="43"/>
      <c r="AF143" s="43"/>
      <c r="AG143" s="43"/>
      <c r="AH143" s="43"/>
      <c r="AI143" s="43"/>
    </row>
    <row r="144" spans="1:35" ht="12.75">
      <c r="A144" s="43"/>
      <c r="B144" s="43"/>
      <c r="C144" s="43"/>
      <c r="D144" s="43"/>
      <c r="E144" s="43"/>
      <c r="F144" s="101"/>
      <c r="G144" s="101"/>
      <c r="H144" s="101"/>
      <c r="I144" s="43"/>
      <c r="J144" s="43"/>
      <c r="K144" s="43"/>
      <c r="L144" s="43"/>
      <c r="M144" s="43"/>
      <c r="N144" s="43"/>
      <c r="O144" s="43"/>
      <c r="P144" s="44"/>
      <c r="Q144" s="43"/>
      <c r="R144" s="43"/>
      <c r="S144" s="43"/>
      <c r="T144" s="43"/>
      <c r="U144" s="43"/>
      <c r="V144" s="43"/>
      <c r="W144" s="43"/>
      <c r="X144" s="43"/>
      <c r="Y144" s="43"/>
      <c r="Z144" s="43"/>
      <c r="AA144" s="43"/>
      <c r="AB144" s="43"/>
      <c r="AC144" s="43"/>
      <c r="AD144" s="43"/>
      <c r="AE144" s="43"/>
      <c r="AF144" s="43"/>
      <c r="AG144" s="43"/>
      <c r="AH144" s="43"/>
      <c r="AI144" s="43"/>
    </row>
    <row r="145" spans="1:35" ht="12.75">
      <c r="A145" s="43"/>
      <c r="B145" s="43"/>
      <c r="C145" s="43"/>
      <c r="D145" s="43"/>
      <c r="E145" s="43"/>
      <c r="F145" s="101"/>
      <c r="G145" s="101"/>
      <c r="H145" s="101"/>
      <c r="I145" s="43"/>
      <c r="J145" s="43"/>
      <c r="K145" s="43"/>
      <c r="L145" s="43"/>
      <c r="M145" s="43"/>
      <c r="N145" s="43"/>
      <c r="O145" s="43"/>
      <c r="P145" s="44"/>
      <c r="Q145" s="43"/>
      <c r="R145" s="43"/>
      <c r="S145" s="43"/>
      <c r="T145" s="43"/>
      <c r="U145" s="43"/>
      <c r="V145" s="43"/>
      <c r="W145" s="43"/>
      <c r="X145" s="43"/>
      <c r="Y145" s="43"/>
      <c r="Z145" s="43"/>
      <c r="AA145" s="43"/>
      <c r="AB145" s="43"/>
      <c r="AC145" s="43"/>
      <c r="AD145" s="43"/>
      <c r="AE145" s="43"/>
      <c r="AF145" s="43"/>
      <c r="AG145" s="43"/>
      <c r="AH145" s="43"/>
      <c r="AI145" s="43"/>
    </row>
    <row r="146" spans="1:35" ht="12.75">
      <c r="A146" s="43"/>
      <c r="B146" s="43"/>
      <c r="C146" s="43"/>
      <c r="D146" s="43"/>
      <c r="E146" s="43"/>
      <c r="F146" s="101"/>
      <c r="G146" s="101"/>
      <c r="H146" s="101"/>
      <c r="I146" s="43"/>
      <c r="J146" s="43"/>
      <c r="K146" s="43"/>
      <c r="L146" s="43"/>
      <c r="M146" s="43"/>
      <c r="N146" s="43"/>
      <c r="O146" s="43"/>
      <c r="P146" s="44"/>
      <c r="Q146" s="43"/>
      <c r="R146" s="43"/>
      <c r="S146" s="43"/>
      <c r="T146" s="43"/>
      <c r="U146" s="43"/>
      <c r="V146" s="43"/>
      <c r="W146" s="43"/>
      <c r="X146" s="43"/>
      <c r="Y146" s="43"/>
      <c r="Z146" s="43"/>
      <c r="AA146" s="43"/>
      <c r="AB146" s="43"/>
      <c r="AC146" s="43"/>
      <c r="AD146" s="43"/>
      <c r="AE146" s="43"/>
      <c r="AF146" s="43"/>
      <c r="AG146" s="43"/>
      <c r="AH146" s="43"/>
      <c r="AI146" s="43"/>
    </row>
    <row r="147" spans="1:35" ht="12.75">
      <c r="A147" s="43"/>
      <c r="B147" s="43"/>
      <c r="C147" s="43"/>
      <c r="D147" s="43"/>
      <c r="E147" s="43"/>
      <c r="F147" s="101"/>
      <c r="G147" s="101"/>
      <c r="H147" s="101"/>
      <c r="I147" s="43"/>
      <c r="J147" s="43"/>
      <c r="K147" s="43"/>
      <c r="L147" s="43"/>
      <c r="M147" s="43"/>
      <c r="N147" s="43"/>
      <c r="O147" s="43"/>
      <c r="P147" s="44"/>
      <c r="Q147" s="43"/>
      <c r="R147" s="43"/>
      <c r="S147" s="43"/>
      <c r="T147" s="43"/>
      <c r="U147" s="43"/>
      <c r="V147" s="43"/>
      <c r="W147" s="43"/>
      <c r="X147" s="43"/>
      <c r="Y147" s="43"/>
      <c r="Z147" s="43"/>
      <c r="AA147" s="43"/>
      <c r="AB147" s="43"/>
      <c r="AC147" s="43"/>
      <c r="AD147" s="43"/>
      <c r="AE147" s="43"/>
      <c r="AF147" s="43"/>
      <c r="AG147" s="43"/>
      <c r="AH147" s="43"/>
      <c r="AI147" s="43"/>
    </row>
    <row r="148" spans="1:35" ht="12.75">
      <c r="A148" s="43"/>
      <c r="B148" s="43"/>
      <c r="C148" s="43"/>
      <c r="D148" s="43"/>
      <c r="E148" s="43"/>
      <c r="F148" s="101"/>
      <c r="G148" s="101"/>
      <c r="H148" s="101"/>
      <c r="I148" s="43"/>
      <c r="J148" s="43"/>
      <c r="K148" s="43"/>
      <c r="L148" s="43"/>
      <c r="M148" s="43"/>
      <c r="N148" s="43"/>
      <c r="O148" s="43"/>
      <c r="P148" s="44"/>
      <c r="Q148" s="43"/>
      <c r="R148" s="43"/>
      <c r="S148" s="43"/>
      <c r="T148" s="43"/>
      <c r="U148" s="43"/>
      <c r="V148" s="43"/>
      <c r="W148" s="43"/>
      <c r="X148" s="43"/>
      <c r="Y148" s="43"/>
      <c r="Z148" s="43"/>
      <c r="AA148" s="43"/>
      <c r="AB148" s="43"/>
      <c r="AC148" s="43"/>
      <c r="AD148" s="43"/>
      <c r="AE148" s="43"/>
      <c r="AF148" s="43"/>
      <c r="AG148" s="43"/>
      <c r="AH148" s="43"/>
      <c r="AI148" s="43"/>
    </row>
    <row r="149" spans="1:35" ht="12.75">
      <c r="A149" s="43"/>
      <c r="B149" s="43"/>
      <c r="C149" s="43"/>
      <c r="D149" s="43"/>
      <c r="E149" s="43"/>
      <c r="F149" s="101"/>
      <c r="G149" s="101"/>
      <c r="H149" s="101"/>
      <c r="I149" s="43"/>
      <c r="J149" s="43"/>
      <c r="K149" s="43"/>
      <c r="L149" s="43"/>
      <c r="M149" s="43"/>
      <c r="N149" s="43"/>
      <c r="O149" s="43"/>
      <c r="P149" s="44"/>
      <c r="Q149" s="43"/>
      <c r="R149" s="43"/>
      <c r="S149" s="43"/>
      <c r="T149" s="43"/>
      <c r="U149" s="43"/>
      <c r="V149" s="43"/>
      <c r="W149" s="43"/>
      <c r="X149" s="43"/>
      <c r="Y149" s="43"/>
      <c r="Z149" s="43"/>
      <c r="AA149" s="43"/>
      <c r="AB149" s="43"/>
      <c r="AC149" s="43"/>
      <c r="AD149" s="43"/>
      <c r="AE149" s="43"/>
      <c r="AF149" s="43"/>
      <c r="AG149" s="43"/>
      <c r="AH149" s="43"/>
      <c r="AI149" s="43"/>
    </row>
    <row r="150" spans="1:35" ht="12.75">
      <c r="A150" s="43"/>
      <c r="B150" s="43"/>
      <c r="C150" s="43"/>
      <c r="D150" s="43"/>
      <c r="E150" s="43"/>
      <c r="F150" s="101"/>
      <c r="G150" s="101"/>
      <c r="H150" s="101"/>
      <c r="I150" s="43"/>
      <c r="J150" s="43"/>
      <c r="K150" s="43"/>
      <c r="L150" s="43"/>
      <c r="M150" s="43"/>
      <c r="N150" s="43"/>
      <c r="O150" s="43"/>
      <c r="P150" s="44"/>
      <c r="Q150" s="43"/>
      <c r="R150" s="43"/>
      <c r="S150" s="43"/>
      <c r="T150" s="43"/>
      <c r="U150" s="43"/>
      <c r="V150" s="43"/>
      <c r="W150" s="43"/>
      <c r="X150" s="43"/>
      <c r="Y150" s="43"/>
      <c r="Z150" s="43"/>
      <c r="AA150" s="43"/>
      <c r="AB150" s="43"/>
      <c r="AC150" s="43"/>
      <c r="AD150" s="43"/>
      <c r="AE150" s="43"/>
      <c r="AF150" s="43"/>
      <c r="AG150" s="43"/>
      <c r="AH150" s="43"/>
      <c r="AI150" s="43"/>
    </row>
    <row r="151" spans="1:35" ht="12.75">
      <c r="A151" s="43"/>
      <c r="B151" s="43"/>
      <c r="C151" s="43"/>
      <c r="D151" s="43"/>
      <c r="E151" s="43"/>
      <c r="F151" s="101"/>
      <c r="G151" s="101"/>
      <c r="H151" s="101"/>
      <c r="I151" s="43"/>
      <c r="J151" s="43"/>
      <c r="K151" s="43"/>
      <c r="L151" s="43"/>
      <c r="M151" s="43"/>
      <c r="N151" s="43"/>
      <c r="O151" s="43"/>
      <c r="P151" s="44"/>
      <c r="Q151" s="43"/>
      <c r="R151" s="43"/>
      <c r="S151" s="43"/>
      <c r="T151" s="43"/>
      <c r="U151" s="43"/>
      <c r="V151" s="43"/>
      <c r="W151" s="43"/>
      <c r="X151" s="43"/>
      <c r="Y151" s="43"/>
      <c r="Z151" s="43"/>
      <c r="AA151" s="43"/>
      <c r="AB151" s="43"/>
      <c r="AC151" s="43"/>
      <c r="AD151" s="43"/>
      <c r="AE151" s="43"/>
      <c r="AF151" s="43"/>
      <c r="AG151" s="43"/>
      <c r="AH151" s="43"/>
      <c r="AI151" s="43"/>
    </row>
    <row r="152" spans="1:35" ht="12.75">
      <c r="A152" s="43"/>
      <c r="B152" s="43"/>
      <c r="C152" s="43"/>
      <c r="D152" s="43"/>
      <c r="E152" s="43"/>
      <c r="F152" s="101"/>
      <c r="G152" s="101"/>
      <c r="H152" s="101"/>
      <c r="I152" s="43"/>
      <c r="J152" s="43"/>
      <c r="K152" s="43"/>
      <c r="L152" s="43"/>
      <c r="M152" s="43"/>
      <c r="N152" s="43"/>
      <c r="O152" s="43"/>
      <c r="P152" s="44"/>
      <c r="Q152" s="43"/>
      <c r="R152" s="43"/>
      <c r="S152" s="43"/>
      <c r="T152" s="43"/>
      <c r="U152" s="43"/>
      <c r="V152" s="43"/>
      <c r="W152" s="43"/>
      <c r="X152" s="43"/>
      <c r="Y152" s="43"/>
      <c r="Z152" s="43"/>
      <c r="AA152" s="43"/>
      <c r="AB152" s="43"/>
      <c r="AC152" s="43"/>
      <c r="AD152" s="43"/>
      <c r="AE152" s="43"/>
      <c r="AF152" s="43"/>
      <c r="AG152" s="43"/>
      <c r="AH152" s="43"/>
      <c r="AI152" s="43"/>
    </row>
    <row r="153" spans="1:35" ht="12.75">
      <c r="A153" s="43"/>
      <c r="B153" s="43"/>
      <c r="C153" s="43"/>
      <c r="D153" s="43"/>
      <c r="E153" s="43"/>
      <c r="F153" s="101"/>
      <c r="G153" s="101"/>
      <c r="H153" s="101"/>
      <c r="I153" s="43"/>
      <c r="J153" s="43"/>
      <c r="K153" s="43"/>
      <c r="L153" s="43"/>
      <c r="M153" s="43"/>
      <c r="N153" s="43"/>
      <c r="O153" s="43"/>
      <c r="P153" s="44"/>
      <c r="Q153" s="43"/>
      <c r="R153" s="43"/>
      <c r="S153" s="43"/>
      <c r="T153" s="43"/>
      <c r="U153" s="43"/>
      <c r="V153" s="43"/>
      <c r="W153" s="43"/>
      <c r="X153" s="43"/>
      <c r="Y153" s="43"/>
      <c r="Z153" s="43"/>
      <c r="AA153" s="43"/>
      <c r="AB153" s="43"/>
      <c r="AC153" s="43"/>
      <c r="AD153" s="43"/>
      <c r="AE153" s="43"/>
      <c r="AF153" s="43"/>
      <c r="AG153" s="43"/>
      <c r="AH153" s="43"/>
      <c r="AI153" s="43"/>
    </row>
    <row r="154" spans="1:35" ht="12.75">
      <c r="A154" s="43"/>
      <c r="B154" s="43"/>
      <c r="C154" s="43"/>
      <c r="D154" s="43"/>
      <c r="E154" s="43"/>
      <c r="F154" s="101"/>
      <c r="G154" s="101"/>
      <c r="H154" s="101"/>
      <c r="I154" s="43"/>
      <c r="J154" s="43"/>
      <c r="K154" s="43"/>
      <c r="L154" s="43"/>
      <c r="M154" s="43"/>
      <c r="N154" s="43"/>
      <c r="O154" s="43"/>
      <c r="P154" s="44"/>
      <c r="Q154" s="43"/>
      <c r="R154" s="43"/>
      <c r="S154" s="43"/>
      <c r="T154" s="43"/>
      <c r="U154" s="43"/>
      <c r="V154" s="43"/>
      <c r="W154" s="43"/>
      <c r="X154" s="43"/>
      <c r="Y154" s="43"/>
      <c r="Z154" s="43"/>
      <c r="AA154" s="43"/>
      <c r="AB154" s="43"/>
      <c r="AC154" s="43"/>
      <c r="AD154" s="43"/>
      <c r="AE154" s="43"/>
      <c r="AF154" s="43"/>
      <c r="AG154" s="43"/>
      <c r="AH154" s="43"/>
      <c r="AI154" s="43"/>
    </row>
    <row r="155" spans="1:35" ht="12.75">
      <c r="A155" s="43"/>
      <c r="B155" s="43"/>
      <c r="C155" s="43"/>
      <c r="D155" s="43"/>
      <c r="E155" s="43"/>
      <c r="F155" s="101"/>
      <c r="G155" s="101"/>
      <c r="H155" s="101"/>
      <c r="I155" s="43"/>
      <c r="J155" s="43"/>
      <c r="K155" s="43"/>
      <c r="L155" s="43"/>
      <c r="M155" s="43"/>
      <c r="N155" s="43"/>
      <c r="O155" s="43"/>
      <c r="P155" s="44"/>
      <c r="Q155" s="43"/>
      <c r="R155" s="43"/>
      <c r="S155" s="43"/>
      <c r="T155" s="43"/>
      <c r="U155" s="43"/>
      <c r="V155" s="43"/>
      <c r="W155" s="43"/>
      <c r="X155" s="43"/>
      <c r="Y155" s="43"/>
      <c r="Z155" s="43"/>
      <c r="AA155" s="43"/>
      <c r="AB155" s="43"/>
      <c r="AC155" s="43"/>
      <c r="AD155" s="43"/>
      <c r="AE155" s="43"/>
      <c r="AF155" s="43"/>
      <c r="AG155" s="43"/>
      <c r="AH155" s="43"/>
      <c r="AI155" s="43"/>
    </row>
    <row r="156" spans="1:35" ht="12.75">
      <c r="A156" s="43"/>
      <c r="B156" s="43"/>
      <c r="C156" s="43"/>
      <c r="D156" s="43"/>
      <c r="E156" s="43"/>
      <c r="F156" s="101"/>
      <c r="G156" s="101"/>
      <c r="H156" s="101"/>
      <c r="I156" s="43"/>
      <c r="J156" s="43"/>
      <c r="K156" s="43"/>
      <c r="L156" s="43"/>
      <c r="M156" s="43"/>
      <c r="N156" s="43"/>
      <c r="O156" s="43"/>
      <c r="P156" s="44"/>
      <c r="Q156" s="43"/>
      <c r="R156" s="43"/>
      <c r="S156" s="43"/>
      <c r="T156" s="43"/>
      <c r="U156" s="43"/>
      <c r="V156" s="43"/>
      <c r="W156" s="43"/>
      <c r="X156" s="43"/>
      <c r="Y156" s="43"/>
      <c r="Z156" s="43"/>
      <c r="AA156" s="43"/>
      <c r="AB156" s="43"/>
      <c r="AC156" s="43"/>
      <c r="AD156" s="43"/>
      <c r="AE156" s="43"/>
      <c r="AF156" s="43"/>
      <c r="AG156" s="43"/>
      <c r="AH156" s="43"/>
      <c r="AI156" s="43"/>
    </row>
    <row r="157" spans="1:35" ht="12.75">
      <c r="A157" s="43"/>
      <c r="B157" s="43"/>
      <c r="C157" s="43"/>
      <c r="D157" s="43"/>
      <c r="E157" s="43"/>
      <c r="F157" s="101"/>
      <c r="G157" s="101"/>
      <c r="H157" s="101"/>
      <c r="I157" s="43"/>
      <c r="J157" s="43"/>
      <c r="K157" s="43"/>
      <c r="L157" s="43"/>
      <c r="M157" s="43"/>
      <c r="N157" s="43"/>
      <c r="O157" s="43"/>
      <c r="P157" s="44"/>
      <c r="Q157" s="43"/>
      <c r="R157" s="43"/>
      <c r="S157" s="43"/>
      <c r="T157" s="43"/>
      <c r="U157" s="43"/>
      <c r="V157" s="43"/>
      <c r="W157" s="43"/>
      <c r="X157" s="43"/>
      <c r="Y157" s="43"/>
      <c r="Z157" s="43"/>
      <c r="AA157" s="43"/>
      <c r="AB157" s="43"/>
      <c r="AC157" s="43"/>
      <c r="AD157" s="43"/>
      <c r="AE157" s="43"/>
      <c r="AF157" s="43"/>
      <c r="AG157" s="43"/>
      <c r="AH157" s="43"/>
      <c r="AI157" s="43"/>
    </row>
    <row r="158" spans="1:35" ht="12.75">
      <c r="A158" s="43"/>
      <c r="B158" s="43"/>
      <c r="C158" s="43"/>
      <c r="D158" s="43"/>
      <c r="E158" s="43"/>
      <c r="F158" s="101"/>
      <c r="G158" s="101"/>
      <c r="H158" s="101"/>
      <c r="I158" s="43"/>
      <c r="J158" s="43"/>
      <c r="K158" s="43"/>
      <c r="L158" s="43"/>
      <c r="M158" s="43"/>
      <c r="N158" s="43"/>
      <c r="O158" s="43"/>
      <c r="P158" s="44"/>
      <c r="Q158" s="43"/>
      <c r="R158" s="43"/>
      <c r="S158" s="43"/>
      <c r="T158" s="43"/>
      <c r="U158" s="43"/>
      <c r="V158" s="43"/>
      <c r="W158" s="43"/>
      <c r="X158" s="43"/>
      <c r="Y158" s="43"/>
      <c r="Z158" s="43"/>
      <c r="AA158" s="43"/>
      <c r="AB158" s="43"/>
      <c r="AC158" s="43"/>
      <c r="AD158" s="43"/>
      <c r="AE158" s="43"/>
      <c r="AF158" s="43"/>
      <c r="AG158" s="43"/>
      <c r="AH158" s="43"/>
      <c r="AI158" s="43"/>
    </row>
    <row r="159" spans="1:35" ht="12.75">
      <c r="A159" s="43"/>
      <c r="B159" s="43"/>
      <c r="C159" s="43"/>
      <c r="D159" s="43"/>
      <c r="E159" s="43"/>
      <c r="F159" s="101"/>
      <c r="G159" s="101"/>
      <c r="H159" s="101"/>
      <c r="I159" s="43"/>
      <c r="J159" s="43"/>
      <c r="K159" s="43"/>
      <c r="L159" s="43"/>
      <c r="M159" s="43"/>
      <c r="N159" s="43"/>
      <c r="O159" s="43"/>
      <c r="P159" s="44"/>
      <c r="Q159" s="43"/>
      <c r="R159" s="43"/>
      <c r="S159" s="43"/>
      <c r="T159" s="43"/>
      <c r="U159" s="43"/>
      <c r="V159" s="43"/>
      <c r="W159" s="43"/>
      <c r="X159" s="43"/>
      <c r="Y159" s="43"/>
      <c r="Z159" s="43"/>
      <c r="AA159" s="43"/>
      <c r="AB159" s="43"/>
      <c r="AC159" s="43"/>
      <c r="AD159" s="43"/>
      <c r="AE159" s="43"/>
      <c r="AF159" s="43"/>
      <c r="AG159" s="43"/>
      <c r="AH159" s="43"/>
      <c r="AI159" s="43"/>
    </row>
    <row r="160" spans="1:35" ht="12.75">
      <c r="A160" s="43"/>
      <c r="B160" s="43"/>
      <c r="C160" s="43"/>
      <c r="D160" s="43"/>
      <c r="E160" s="43"/>
      <c r="F160" s="101"/>
      <c r="G160" s="101"/>
      <c r="H160" s="101"/>
      <c r="I160" s="43"/>
      <c r="J160" s="43"/>
      <c r="K160" s="43"/>
      <c r="L160" s="43"/>
      <c r="M160" s="43"/>
      <c r="N160" s="43"/>
      <c r="O160" s="43"/>
      <c r="P160" s="44"/>
      <c r="Q160" s="43"/>
      <c r="R160" s="43"/>
      <c r="S160" s="43"/>
      <c r="T160" s="43"/>
      <c r="U160" s="43"/>
      <c r="V160" s="43"/>
      <c r="W160" s="43"/>
      <c r="X160" s="43"/>
      <c r="Y160" s="43"/>
      <c r="Z160" s="43"/>
      <c r="AA160" s="43"/>
      <c r="AB160" s="43"/>
      <c r="AC160" s="43"/>
      <c r="AD160" s="43"/>
      <c r="AE160" s="43"/>
      <c r="AF160" s="43"/>
      <c r="AG160" s="43"/>
      <c r="AH160" s="43"/>
      <c r="AI160" s="43"/>
    </row>
    <row r="161" spans="1:35" ht="12.75">
      <c r="A161" s="43"/>
      <c r="B161" s="43"/>
      <c r="C161" s="43"/>
      <c r="D161" s="43"/>
      <c r="E161" s="43"/>
      <c r="F161" s="101"/>
      <c r="G161" s="101"/>
      <c r="H161" s="101"/>
      <c r="I161" s="43"/>
      <c r="J161" s="43"/>
      <c r="K161" s="43"/>
      <c r="L161" s="43"/>
      <c r="M161" s="43"/>
      <c r="N161" s="43"/>
      <c r="O161" s="43"/>
      <c r="P161" s="44"/>
      <c r="Q161" s="43"/>
      <c r="R161" s="43"/>
      <c r="S161" s="43"/>
      <c r="T161" s="43"/>
      <c r="U161" s="43"/>
      <c r="V161" s="43"/>
      <c r="W161" s="43"/>
      <c r="X161" s="43"/>
      <c r="Y161" s="43"/>
      <c r="Z161" s="43"/>
      <c r="AA161" s="43"/>
      <c r="AB161" s="43"/>
      <c r="AC161" s="43"/>
      <c r="AD161" s="43"/>
      <c r="AE161" s="43"/>
      <c r="AF161" s="43"/>
      <c r="AG161" s="43"/>
      <c r="AH161" s="43"/>
      <c r="AI161" s="43"/>
    </row>
    <row r="162" spans="1:35" ht="12.75">
      <c r="A162" s="43"/>
      <c r="B162" s="43"/>
      <c r="C162" s="43"/>
      <c r="D162" s="43"/>
      <c r="E162" s="43"/>
      <c r="F162" s="101"/>
      <c r="G162" s="101"/>
      <c r="H162" s="101"/>
      <c r="I162" s="43"/>
      <c r="J162" s="43"/>
      <c r="K162" s="43"/>
      <c r="L162" s="43"/>
      <c r="M162" s="43"/>
      <c r="N162" s="43"/>
      <c r="O162" s="43"/>
      <c r="P162" s="44"/>
      <c r="Q162" s="43"/>
      <c r="R162" s="43"/>
      <c r="S162" s="43"/>
      <c r="T162" s="43"/>
      <c r="U162" s="43"/>
      <c r="V162" s="43"/>
      <c r="W162" s="43"/>
      <c r="X162" s="43"/>
      <c r="Y162" s="43"/>
      <c r="Z162" s="43"/>
      <c r="AA162" s="43"/>
      <c r="AB162" s="43"/>
      <c r="AC162" s="43"/>
      <c r="AD162" s="43"/>
      <c r="AE162" s="43"/>
      <c r="AF162" s="43"/>
      <c r="AG162" s="43"/>
      <c r="AH162" s="43"/>
      <c r="AI162" s="43"/>
    </row>
    <row r="163" spans="1:35" ht="12.75">
      <c r="A163" s="43"/>
      <c r="B163" s="43"/>
      <c r="C163" s="43"/>
      <c r="D163" s="43"/>
      <c r="E163" s="43"/>
      <c r="F163" s="101"/>
      <c r="G163" s="101"/>
      <c r="H163" s="101"/>
      <c r="I163" s="43"/>
      <c r="J163" s="43"/>
      <c r="K163" s="43"/>
      <c r="L163" s="43"/>
      <c r="M163" s="43"/>
      <c r="N163" s="43"/>
      <c r="O163" s="43"/>
      <c r="P163" s="44"/>
      <c r="Q163" s="43"/>
      <c r="R163" s="43"/>
      <c r="S163" s="43"/>
      <c r="T163" s="43"/>
      <c r="U163" s="43"/>
      <c r="V163" s="43"/>
      <c r="W163" s="43"/>
      <c r="X163" s="43"/>
      <c r="Y163" s="43"/>
      <c r="Z163" s="43"/>
      <c r="AA163" s="43"/>
      <c r="AB163" s="43"/>
      <c r="AC163" s="43"/>
      <c r="AD163" s="43"/>
      <c r="AE163" s="43"/>
      <c r="AF163" s="43"/>
      <c r="AG163" s="43"/>
      <c r="AH163" s="43"/>
      <c r="AI163" s="43"/>
    </row>
    <row r="164" spans="1:35" ht="12.75">
      <c r="A164" s="43"/>
      <c r="B164" s="43"/>
      <c r="C164" s="43"/>
      <c r="D164" s="43"/>
      <c r="E164" s="43"/>
      <c r="F164" s="101"/>
      <c r="G164" s="101"/>
      <c r="H164" s="101"/>
      <c r="I164" s="43"/>
      <c r="J164" s="43"/>
      <c r="K164" s="43"/>
      <c r="L164" s="43"/>
      <c r="M164" s="43"/>
      <c r="N164" s="43"/>
      <c r="O164" s="43"/>
      <c r="P164" s="44"/>
      <c r="Q164" s="43"/>
      <c r="R164" s="43"/>
      <c r="S164" s="43"/>
      <c r="T164" s="43"/>
      <c r="U164" s="43"/>
      <c r="V164" s="43"/>
      <c r="W164" s="43"/>
      <c r="X164" s="43"/>
      <c r="Y164" s="43"/>
      <c r="Z164" s="43"/>
      <c r="AA164" s="43"/>
      <c r="AB164" s="43"/>
      <c r="AC164" s="43"/>
      <c r="AD164" s="43"/>
      <c r="AE164" s="43"/>
      <c r="AF164" s="43"/>
      <c r="AG164" s="43"/>
      <c r="AH164" s="43"/>
      <c r="AI164" s="43"/>
    </row>
    <row r="165" spans="1:35" ht="12.75">
      <c r="A165" s="43"/>
      <c r="B165" s="43"/>
      <c r="C165" s="43"/>
      <c r="D165" s="43"/>
      <c r="E165" s="43"/>
      <c r="F165" s="101"/>
      <c r="G165" s="101"/>
      <c r="H165" s="101"/>
      <c r="I165" s="43"/>
      <c r="J165" s="43"/>
      <c r="K165" s="43"/>
      <c r="L165" s="43"/>
      <c r="M165" s="43"/>
      <c r="N165" s="43"/>
      <c r="O165" s="43"/>
      <c r="P165" s="44"/>
      <c r="Q165" s="43"/>
      <c r="R165" s="43"/>
      <c r="S165" s="43"/>
      <c r="T165" s="43"/>
      <c r="U165" s="43"/>
      <c r="V165" s="43"/>
      <c r="W165" s="43"/>
      <c r="X165" s="43"/>
      <c r="Y165" s="43"/>
      <c r="Z165" s="43"/>
      <c r="AA165" s="43"/>
      <c r="AB165" s="43"/>
      <c r="AC165" s="43"/>
      <c r="AD165" s="43"/>
      <c r="AE165" s="43"/>
      <c r="AF165" s="43"/>
      <c r="AG165" s="43"/>
      <c r="AH165" s="43"/>
      <c r="AI165" s="43"/>
    </row>
    <row r="166" spans="1:35" ht="12.75">
      <c r="A166" s="43"/>
      <c r="B166" s="43"/>
      <c r="C166" s="43"/>
      <c r="D166" s="43"/>
      <c r="E166" s="43"/>
      <c r="F166" s="101"/>
      <c r="G166" s="101"/>
      <c r="H166" s="101"/>
      <c r="I166" s="43"/>
      <c r="J166" s="43"/>
      <c r="K166" s="43"/>
      <c r="L166" s="43"/>
      <c r="M166" s="43"/>
      <c r="N166" s="43"/>
      <c r="O166" s="43"/>
      <c r="P166" s="44"/>
      <c r="Q166" s="43"/>
      <c r="R166" s="43"/>
      <c r="S166" s="43"/>
      <c r="T166" s="43"/>
      <c r="U166" s="43"/>
      <c r="V166" s="43"/>
      <c r="W166" s="43"/>
      <c r="X166" s="43"/>
      <c r="Y166" s="43"/>
      <c r="Z166" s="43"/>
      <c r="AA166" s="43"/>
      <c r="AB166" s="43"/>
      <c r="AC166" s="43"/>
      <c r="AD166" s="43"/>
      <c r="AE166" s="43"/>
      <c r="AF166" s="43"/>
      <c r="AG166" s="43"/>
      <c r="AH166" s="43"/>
      <c r="AI166" s="43"/>
    </row>
    <row r="167" spans="1:35" ht="12.75">
      <c r="A167" s="43"/>
      <c r="B167" s="43"/>
      <c r="C167" s="43"/>
      <c r="D167" s="43"/>
      <c r="E167" s="43"/>
      <c r="F167" s="101"/>
      <c r="G167" s="101"/>
      <c r="H167" s="101"/>
      <c r="I167" s="43"/>
      <c r="J167" s="43"/>
      <c r="K167" s="43"/>
      <c r="L167" s="43"/>
      <c r="M167" s="43"/>
      <c r="N167" s="43"/>
      <c r="O167" s="43"/>
      <c r="P167" s="44"/>
      <c r="Q167" s="43"/>
      <c r="R167" s="43"/>
      <c r="S167" s="43"/>
      <c r="T167" s="43"/>
      <c r="U167" s="43"/>
      <c r="V167" s="43"/>
      <c r="W167" s="43"/>
      <c r="X167" s="43"/>
      <c r="Y167" s="43"/>
      <c r="Z167" s="43"/>
      <c r="AA167" s="43"/>
      <c r="AB167" s="43"/>
      <c r="AC167" s="43"/>
      <c r="AD167" s="43"/>
      <c r="AE167" s="43"/>
      <c r="AF167" s="43"/>
      <c r="AG167" s="43"/>
      <c r="AH167" s="43"/>
      <c r="AI167" s="43"/>
    </row>
    <row r="168" spans="1:35" ht="12.75">
      <c r="A168" s="43"/>
      <c r="B168" s="43"/>
      <c r="C168" s="43"/>
      <c r="D168" s="43"/>
      <c r="E168" s="43"/>
      <c r="F168" s="101"/>
      <c r="G168" s="101"/>
      <c r="H168" s="101"/>
      <c r="I168" s="43"/>
      <c r="J168" s="43"/>
      <c r="K168" s="43"/>
      <c r="L168" s="43"/>
      <c r="M168" s="43"/>
      <c r="N168" s="43"/>
      <c r="O168" s="43"/>
      <c r="P168" s="44"/>
      <c r="Q168" s="43"/>
      <c r="R168" s="43"/>
      <c r="S168" s="43"/>
      <c r="T168" s="43"/>
      <c r="U168" s="43"/>
      <c r="V168" s="43"/>
      <c r="W168" s="43"/>
      <c r="X168" s="43"/>
      <c r="Y168" s="43"/>
      <c r="Z168" s="43"/>
      <c r="AA168" s="43"/>
      <c r="AB168" s="43"/>
      <c r="AC168" s="43"/>
      <c r="AD168" s="43"/>
      <c r="AE168" s="43"/>
      <c r="AF168" s="43"/>
      <c r="AG168" s="43"/>
      <c r="AH168" s="43"/>
      <c r="AI168" s="43"/>
    </row>
    <row r="169" spans="1:35" ht="12.75">
      <c r="A169" s="43"/>
      <c r="B169" s="43"/>
      <c r="C169" s="43"/>
      <c r="D169" s="43"/>
      <c r="E169" s="43"/>
      <c r="F169" s="101"/>
      <c r="G169" s="101"/>
      <c r="H169" s="101"/>
      <c r="I169" s="43"/>
      <c r="J169" s="43"/>
      <c r="K169" s="43"/>
      <c r="L169" s="43"/>
      <c r="M169" s="43"/>
      <c r="N169" s="43"/>
      <c r="O169" s="43"/>
      <c r="P169" s="44"/>
      <c r="Q169" s="43"/>
      <c r="R169" s="43"/>
      <c r="S169" s="43"/>
      <c r="T169" s="43"/>
      <c r="U169" s="43"/>
      <c r="V169" s="43"/>
      <c r="W169" s="43"/>
      <c r="X169" s="43"/>
      <c r="Y169" s="43"/>
      <c r="Z169" s="43"/>
      <c r="AA169" s="43"/>
      <c r="AB169" s="43"/>
      <c r="AC169" s="43"/>
      <c r="AD169" s="43"/>
      <c r="AE169" s="43"/>
      <c r="AF169" s="43"/>
      <c r="AG169" s="43"/>
      <c r="AH169" s="43"/>
      <c r="AI169" s="43"/>
    </row>
    <row r="170" spans="1:35" ht="12.75">
      <c r="A170" s="43"/>
      <c r="B170" s="43"/>
      <c r="C170" s="43"/>
      <c r="D170" s="43"/>
      <c r="E170" s="43"/>
      <c r="F170" s="101"/>
      <c r="G170" s="101"/>
      <c r="H170" s="101"/>
      <c r="I170" s="43"/>
      <c r="J170" s="43"/>
      <c r="K170" s="43"/>
      <c r="L170" s="43"/>
      <c r="M170" s="43"/>
      <c r="N170" s="43"/>
      <c r="O170" s="43"/>
      <c r="P170" s="44"/>
      <c r="Q170" s="43"/>
      <c r="R170" s="43"/>
      <c r="S170" s="43"/>
      <c r="T170" s="43"/>
      <c r="U170" s="43"/>
      <c r="V170" s="43"/>
      <c r="W170" s="43"/>
      <c r="X170" s="43"/>
      <c r="Y170" s="43"/>
      <c r="Z170" s="43"/>
      <c r="AA170" s="43"/>
      <c r="AB170" s="43"/>
      <c r="AC170" s="43"/>
      <c r="AD170" s="43"/>
      <c r="AE170" s="43"/>
      <c r="AF170" s="43"/>
      <c r="AG170" s="43"/>
      <c r="AH170" s="43"/>
      <c r="AI170" s="43"/>
    </row>
    <row r="171" spans="1:35" ht="12.75">
      <c r="A171" s="43"/>
      <c r="B171" s="43"/>
      <c r="C171" s="43"/>
      <c r="D171" s="43"/>
      <c r="E171" s="43"/>
      <c r="F171" s="101"/>
      <c r="G171" s="101"/>
      <c r="H171" s="101"/>
      <c r="I171" s="43"/>
      <c r="J171" s="43"/>
      <c r="K171" s="43"/>
      <c r="L171" s="43"/>
      <c r="M171" s="43"/>
      <c r="N171" s="43"/>
      <c r="O171" s="43"/>
      <c r="P171" s="44"/>
      <c r="Q171" s="43"/>
      <c r="R171" s="43"/>
      <c r="S171" s="43"/>
      <c r="T171" s="43"/>
      <c r="U171" s="43"/>
      <c r="V171" s="43"/>
      <c r="W171" s="43"/>
      <c r="X171" s="43"/>
      <c r="Y171" s="43"/>
      <c r="Z171" s="43"/>
      <c r="AA171" s="43"/>
      <c r="AB171" s="43"/>
      <c r="AC171" s="43"/>
      <c r="AD171" s="43"/>
      <c r="AE171" s="43"/>
      <c r="AF171" s="43"/>
      <c r="AG171" s="43"/>
      <c r="AH171" s="43"/>
      <c r="AI171" s="43"/>
    </row>
    <row r="172" spans="1:35" ht="12.75">
      <c r="A172" s="43"/>
      <c r="B172" s="43"/>
      <c r="C172" s="43"/>
      <c r="D172" s="43"/>
      <c r="E172" s="43"/>
      <c r="F172" s="101"/>
      <c r="G172" s="101"/>
      <c r="H172" s="101"/>
      <c r="I172" s="43"/>
      <c r="J172" s="43"/>
      <c r="K172" s="43"/>
      <c r="L172" s="43"/>
      <c r="M172" s="43"/>
      <c r="N172" s="43"/>
      <c r="O172" s="43"/>
      <c r="P172" s="44"/>
      <c r="Q172" s="43"/>
      <c r="R172" s="43"/>
      <c r="S172" s="43"/>
      <c r="T172" s="43"/>
      <c r="U172" s="43"/>
      <c r="V172" s="43"/>
      <c r="W172" s="43"/>
      <c r="X172" s="43"/>
      <c r="Y172" s="43"/>
      <c r="Z172" s="43"/>
      <c r="AA172" s="43"/>
      <c r="AB172" s="43"/>
      <c r="AC172" s="43"/>
      <c r="AD172" s="43"/>
      <c r="AE172" s="43"/>
      <c r="AF172" s="43"/>
      <c r="AG172" s="43"/>
      <c r="AH172" s="43"/>
      <c r="AI172" s="43"/>
    </row>
    <row r="173" spans="1:35" ht="12.75">
      <c r="A173" s="43"/>
      <c r="B173" s="43"/>
      <c r="C173" s="43"/>
      <c r="D173" s="43"/>
      <c r="E173" s="43"/>
      <c r="F173" s="101"/>
      <c r="G173" s="101"/>
      <c r="H173" s="101"/>
      <c r="I173" s="43"/>
      <c r="J173" s="43"/>
      <c r="K173" s="43"/>
      <c r="L173" s="43"/>
      <c r="M173" s="43"/>
      <c r="N173" s="43"/>
      <c r="O173" s="43"/>
      <c r="P173" s="44"/>
      <c r="Q173" s="43"/>
      <c r="R173" s="43"/>
      <c r="S173" s="43"/>
      <c r="T173" s="43"/>
      <c r="U173" s="43"/>
      <c r="V173" s="43"/>
      <c r="W173" s="43"/>
      <c r="X173" s="43"/>
      <c r="Y173" s="43"/>
      <c r="Z173" s="43"/>
      <c r="AA173" s="43"/>
      <c r="AB173" s="43"/>
      <c r="AC173" s="43"/>
      <c r="AD173" s="43"/>
      <c r="AE173" s="43"/>
      <c r="AF173" s="43"/>
      <c r="AG173" s="43"/>
      <c r="AH173" s="43"/>
      <c r="AI173" s="43"/>
    </row>
    <row r="174" spans="1:35" ht="12.75">
      <c r="A174" s="43"/>
      <c r="B174" s="43"/>
      <c r="C174" s="43"/>
      <c r="D174" s="43"/>
      <c r="E174" s="43"/>
      <c r="F174" s="101"/>
      <c r="G174" s="101"/>
      <c r="H174" s="101"/>
      <c r="I174" s="43"/>
      <c r="J174" s="43"/>
      <c r="K174" s="43"/>
      <c r="L174" s="43"/>
      <c r="M174" s="43"/>
      <c r="N174" s="43"/>
      <c r="O174" s="43"/>
      <c r="P174" s="44"/>
      <c r="Q174" s="43"/>
      <c r="R174" s="43"/>
      <c r="S174" s="43"/>
      <c r="T174" s="43"/>
      <c r="U174" s="43"/>
      <c r="V174" s="43"/>
      <c r="W174" s="43"/>
      <c r="X174" s="43"/>
      <c r="Y174" s="43"/>
      <c r="Z174" s="43"/>
      <c r="AA174" s="43"/>
      <c r="AB174" s="43"/>
      <c r="AC174" s="43"/>
      <c r="AD174" s="43"/>
      <c r="AE174" s="43"/>
      <c r="AF174" s="43"/>
      <c r="AG174" s="43"/>
      <c r="AH174" s="43"/>
      <c r="AI174" s="43"/>
    </row>
    <row r="175" spans="1:35" ht="12.75">
      <c r="A175" s="43"/>
      <c r="B175" s="43"/>
      <c r="C175" s="43"/>
      <c r="D175" s="43"/>
      <c r="E175" s="43"/>
      <c r="F175" s="101"/>
      <c r="G175" s="101"/>
      <c r="H175" s="101"/>
      <c r="I175" s="43"/>
      <c r="J175" s="43"/>
      <c r="K175" s="43"/>
      <c r="L175" s="43"/>
      <c r="M175" s="43"/>
      <c r="N175" s="43"/>
      <c r="O175" s="43"/>
      <c r="P175" s="44"/>
      <c r="Q175" s="43"/>
      <c r="R175" s="43"/>
      <c r="S175" s="43"/>
      <c r="T175" s="43"/>
      <c r="U175" s="43"/>
      <c r="V175" s="43"/>
      <c r="W175" s="43"/>
      <c r="X175" s="43"/>
      <c r="Y175" s="43"/>
      <c r="Z175" s="43"/>
      <c r="AA175" s="43"/>
      <c r="AB175" s="43"/>
      <c r="AC175" s="43"/>
      <c r="AD175" s="43"/>
      <c r="AE175" s="43"/>
      <c r="AF175" s="43"/>
      <c r="AG175" s="43"/>
      <c r="AH175" s="43"/>
      <c r="AI175" s="43"/>
    </row>
    <row r="176" spans="1:35" ht="12.75">
      <c r="A176" s="43"/>
      <c r="B176" s="43"/>
      <c r="C176" s="43"/>
      <c r="D176" s="43"/>
      <c r="E176" s="43"/>
      <c r="F176" s="101"/>
      <c r="G176" s="101"/>
      <c r="H176" s="101"/>
      <c r="I176" s="43"/>
      <c r="J176" s="43"/>
      <c r="K176" s="43"/>
      <c r="L176" s="43"/>
      <c r="M176" s="43"/>
      <c r="N176" s="43"/>
      <c r="O176" s="43"/>
      <c r="P176" s="44"/>
      <c r="Q176" s="43"/>
      <c r="R176" s="43"/>
      <c r="S176" s="43"/>
      <c r="T176" s="43"/>
      <c r="U176" s="43"/>
      <c r="V176" s="43"/>
      <c r="W176" s="43"/>
      <c r="X176" s="43"/>
      <c r="Y176" s="43"/>
      <c r="Z176" s="43"/>
      <c r="AA176" s="43"/>
      <c r="AB176" s="43"/>
      <c r="AC176" s="43"/>
      <c r="AD176" s="43"/>
      <c r="AE176" s="43"/>
      <c r="AF176" s="43"/>
      <c r="AG176" s="43"/>
      <c r="AH176" s="43"/>
      <c r="AI176" s="43"/>
    </row>
    <row r="177" spans="1:35" ht="12.75">
      <c r="A177" s="43"/>
      <c r="B177" s="43"/>
      <c r="C177" s="43"/>
      <c r="D177" s="43"/>
      <c r="E177" s="43"/>
      <c r="F177" s="101"/>
      <c r="G177" s="101"/>
      <c r="H177" s="101"/>
      <c r="I177" s="43"/>
      <c r="J177" s="43"/>
      <c r="K177" s="43"/>
      <c r="L177" s="43"/>
      <c r="M177" s="43"/>
      <c r="N177" s="43"/>
      <c r="O177" s="43"/>
      <c r="P177" s="44"/>
      <c r="Q177" s="43"/>
      <c r="R177" s="43"/>
      <c r="S177" s="43"/>
      <c r="T177" s="43"/>
      <c r="U177" s="43"/>
      <c r="V177" s="43"/>
      <c r="W177" s="43"/>
      <c r="X177" s="43"/>
      <c r="Y177" s="43"/>
      <c r="Z177" s="43"/>
      <c r="AA177" s="43"/>
      <c r="AB177" s="43"/>
      <c r="AC177" s="43"/>
      <c r="AD177" s="43"/>
      <c r="AE177" s="43"/>
      <c r="AF177" s="43"/>
      <c r="AG177" s="43"/>
      <c r="AH177" s="43"/>
      <c r="AI177" s="43"/>
    </row>
    <row r="178" spans="1:35" ht="12.75">
      <c r="A178" s="43"/>
      <c r="B178" s="43"/>
      <c r="C178" s="43"/>
      <c r="D178" s="43"/>
      <c r="E178" s="43"/>
      <c r="F178" s="101"/>
      <c r="G178" s="101"/>
      <c r="H178" s="101"/>
      <c r="I178" s="43"/>
      <c r="J178" s="43"/>
      <c r="K178" s="43"/>
      <c r="L178" s="43"/>
      <c r="M178" s="43"/>
      <c r="N178" s="43"/>
      <c r="O178" s="43"/>
      <c r="P178" s="44"/>
      <c r="Q178" s="43"/>
      <c r="R178" s="43"/>
      <c r="S178" s="43"/>
      <c r="T178" s="43"/>
      <c r="U178" s="43"/>
      <c r="V178" s="43"/>
      <c r="W178" s="43"/>
      <c r="X178" s="43"/>
      <c r="Y178" s="43"/>
      <c r="Z178" s="43"/>
      <c r="AA178" s="43"/>
      <c r="AB178" s="43"/>
      <c r="AC178" s="43"/>
      <c r="AD178" s="43"/>
      <c r="AE178" s="43"/>
      <c r="AF178" s="43"/>
      <c r="AG178" s="43"/>
      <c r="AH178" s="43"/>
      <c r="AI178" s="43"/>
    </row>
    <row r="179" spans="1:35" ht="12.75">
      <c r="A179" s="43"/>
      <c r="B179" s="43"/>
      <c r="C179" s="43"/>
      <c r="D179" s="43"/>
      <c r="E179" s="43"/>
      <c r="F179" s="101"/>
      <c r="G179" s="101"/>
      <c r="H179" s="101"/>
      <c r="I179" s="43"/>
      <c r="J179" s="43"/>
      <c r="K179" s="43"/>
      <c r="L179" s="43"/>
      <c r="M179" s="43"/>
      <c r="N179" s="43"/>
      <c r="O179" s="43"/>
      <c r="P179" s="44"/>
      <c r="Q179" s="43"/>
      <c r="R179" s="43"/>
      <c r="S179" s="43"/>
      <c r="T179" s="43"/>
      <c r="U179" s="43"/>
      <c r="V179" s="43"/>
      <c r="W179" s="43"/>
      <c r="X179" s="43"/>
      <c r="Y179" s="43"/>
      <c r="Z179" s="43"/>
      <c r="AA179" s="43"/>
      <c r="AB179" s="43"/>
      <c r="AC179" s="43"/>
      <c r="AD179" s="43"/>
      <c r="AE179" s="43"/>
      <c r="AF179" s="43"/>
      <c r="AG179" s="43"/>
      <c r="AH179" s="43"/>
      <c r="AI179" s="43"/>
    </row>
    <row r="180" spans="1:35" ht="12.75">
      <c r="A180" s="43"/>
      <c r="B180" s="43"/>
      <c r="C180" s="43"/>
      <c r="D180" s="43"/>
      <c r="E180" s="43"/>
      <c r="F180" s="101"/>
      <c r="G180" s="101"/>
      <c r="H180" s="101"/>
      <c r="I180" s="43"/>
      <c r="J180" s="43"/>
      <c r="K180" s="43"/>
      <c r="L180" s="43"/>
      <c r="M180" s="43"/>
      <c r="N180" s="43"/>
      <c r="O180" s="43"/>
      <c r="P180" s="44"/>
      <c r="Q180" s="43"/>
      <c r="R180" s="43"/>
      <c r="S180" s="43"/>
      <c r="T180" s="43"/>
      <c r="U180" s="43"/>
      <c r="V180" s="43"/>
      <c r="W180" s="43"/>
      <c r="X180" s="43"/>
      <c r="Y180" s="43"/>
      <c r="Z180" s="43"/>
      <c r="AA180" s="43"/>
      <c r="AB180" s="43"/>
      <c r="AC180" s="43"/>
      <c r="AD180" s="43"/>
      <c r="AE180" s="43"/>
      <c r="AF180" s="43"/>
      <c r="AG180" s="43"/>
      <c r="AH180" s="43"/>
      <c r="AI180" s="43"/>
    </row>
    <row r="181" spans="1:35" ht="12.75">
      <c r="A181" s="43"/>
      <c r="B181" s="43"/>
      <c r="C181" s="43"/>
      <c r="D181" s="43"/>
      <c r="E181" s="43"/>
      <c r="F181" s="101"/>
      <c r="G181" s="101"/>
      <c r="H181" s="101"/>
      <c r="I181" s="43"/>
      <c r="J181" s="43"/>
      <c r="K181" s="43"/>
      <c r="L181" s="43"/>
      <c r="M181" s="43"/>
      <c r="N181" s="43"/>
      <c r="O181" s="43"/>
      <c r="P181" s="44"/>
      <c r="Q181" s="43"/>
      <c r="R181" s="43"/>
      <c r="S181" s="43"/>
      <c r="T181" s="43"/>
      <c r="U181" s="43"/>
      <c r="V181" s="43"/>
      <c r="W181" s="43"/>
      <c r="X181" s="43"/>
      <c r="Y181" s="43"/>
      <c r="Z181" s="43"/>
      <c r="AA181" s="43"/>
      <c r="AB181" s="43"/>
      <c r="AC181" s="43"/>
      <c r="AD181" s="43"/>
      <c r="AE181" s="43"/>
      <c r="AF181" s="43"/>
      <c r="AG181" s="43"/>
      <c r="AH181" s="43"/>
      <c r="AI181" s="43"/>
    </row>
    <row r="182" spans="1:35" ht="12.75">
      <c r="A182" s="43"/>
      <c r="B182" s="43"/>
      <c r="C182" s="43"/>
      <c r="D182" s="43"/>
      <c r="E182" s="43"/>
      <c r="F182" s="101"/>
      <c r="G182" s="101"/>
      <c r="H182" s="101"/>
      <c r="I182" s="43"/>
      <c r="J182" s="43"/>
      <c r="K182" s="43"/>
      <c r="L182" s="43"/>
      <c r="M182" s="43"/>
      <c r="N182" s="43"/>
      <c r="O182" s="43"/>
      <c r="P182" s="44"/>
      <c r="Q182" s="43"/>
      <c r="R182" s="43"/>
      <c r="S182" s="43"/>
      <c r="T182" s="43"/>
      <c r="U182" s="43"/>
      <c r="V182" s="43"/>
      <c r="W182" s="43"/>
      <c r="X182" s="43"/>
      <c r="Y182" s="43"/>
      <c r="Z182" s="43"/>
      <c r="AA182" s="43"/>
      <c r="AB182" s="43"/>
      <c r="AC182" s="43"/>
      <c r="AD182" s="43"/>
      <c r="AE182" s="43"/>
      <c r="AF182" s="43"/>
      <c r="AG182" s="43"/>
      <c r="AH182" s="43"/>
      <c r="AI182" s="43"/>
    </row>
    <row r="183" spans="1:35" ht="12.75">
      <c r="A183" s="43"/>
      <c r="B183" s="43"/>
      <c r="C183" s="43"/>
      <c r="D183" s="43"/>
      <c r="E183" s="43"/>
      <c r="F183" s="101"/>
      <c r="G183" s="101"/>
      <c r="H183" s="101"/>
      <c r="I183" s="43"/>
      <c r="J183" s="43"/>
      <c r="K183" s="43"/>
      <c r="L183" s="43"/>
      <c r="M183" s="43"/>
      <c r="N183" s="43"/>
      <c r="O183" s="43"/>
      <c r="P183" s="44"/>
      <c r="Q183" s="43"/>
      <c r="R183" s="43"/>
      <c r="S183" s="43"/>
      <c r="T183" s="43"/>
      <c r="U183" s="43"/>
      <c r="V183" s="43"/>
      <c r="W183" s="43"/>
      <c r="X183" s="43"/>
      <c r="Y183" s="43"/>
      <c r="Z183" s="43"/>
      <c r="AA183" s="43"/>
      <c r="AB183" s="43"/>
      <c r="AC183" s="43"/>
      <c r="AD183" s="43"/>
      <c r="AE183" s="43"/>
      <c r="AF183" s="43"/>
      <c r="AG183" s="43"/>
      <c r="AH183" s="43"/>
      <c r="AI183" s="43"/>
    </row>
    <row r="184" spans="1:35" ht="12.75">
      <c r="A184" s="43"/>
      <c r="B184" s="43"/>
      <c r="C184" s="43"/>
      <c r="D184" s="43"/>
      <c r="E184" s="43"/>
      <c r="F184" s="101"/>
      <c r="G184" s="101"/>
      <c r="H184" s="101"/>
      <c r="I184" s="43"/>
      <c r="J184" s="43"/>
      <c r="K184" s="43"/>
      <c r="L184" s="43"/>
      <c r="M184" s="43"/>
      <c r="N184" s="43"/>
      <c r="O184" s="43"/>
      <c r="P184" s="44"/>
      <c r="Q184" s="43"/>
      <c r="R184" s="43"/>
      <c r="S184" s="43"/>
      <c r="T184" s="43"/>
      <c r="U184" s="43"/>
      <c r="V184" s="43"/>
      <c r="W184" s="43"/>
      <c r="X184" s="43"/>
      <c r="Y184" s="43"/>
      <c r="Z184" s="43"/>
      <c r="AA184" s="43"/>
      <c r="AB184" s="43"/>
      <c r="AC184" s="43"/>
      <c r="AD184" s="43"/>
      <c r="AE184" s="43"/>
      <c r="AF184" s="43"/>
      <c r="AG184" s="43"/>
      <c r="AH184" s="43"/>
      <c r="AI184" s="43"/>
    </row>
    <row r="185" spans="1:35" ht="12.75">
      <c r="A185" s="43"/>
      <c r="B185" s="43"/>
      <c r="C185" s="43"/>
      <c r="D185" s="43"/>
      <c r="E185" s="43"/>
      <c r="F185" s="101"/>
      <c r="G185" s="101"/>
      <c r="H185" s="101"/>
      <c r="I185" s="43"/>
      <c r="J185" s="43"/>
      <c r="K185" s="43"/>
      <c r="L185" s="43"/>
      <c r="M185" s="43"/>
      <c r="N185" s="43"/>
      <c r="O185" s="43"/>
      <c r="P185" s="44"/>
      <c r="Q185" s="43"/>
      <c r="R185" s="43"/>
      <c r="S185" s="43"/>
      <c r="T185" s="43"/>
      <c r="U185" s="43"/>
      <c r="V185" s="43"/>
      <c r="W185" s="43"/>
      <c r="X185" s="43"/>
      <c r="Y185" s="43"/>
      <c r="Z185" s="43"/>
      <c r="AA185" s="43"/>
      <c r="AB185" s="43"/>
      <c r="AC185" s="43"/>
      <c r="AD185" s="43"/>
      <c r="AE185" s="43"/>
      <c r="AF185" s="43"/>
      <c r="AG185" s="43"/>
      <c r="AH185" s="43"/>
      <c r="AI185" s="43"/>
    </row>
    <row r="186" spans="1:35" ht="12.75">
      <c r="A186" s="43"/>
      <c r="B186" s="43"/>
      <c r="C186" s="43"/>
      <c r="D186" s="43"/>
      <c r="E186" s="43"/>
      <c r="F186" s="101"/>
      <c r="G186" s="101"/>
      <c r="H186" s="101"/>
      <c r="I186" s="43"/>
      <c r="J186" s="43"/>
      <c r="K186" s="43"/>
      <c r="L186" s="43"/>
      <c r="M186" s="43"/>
      <c r="N186" s="43"/>
      <c r="O186" s="43"/>
      <c r="P186" s="44"/>
      <c r="Q186" s="43"/>
      <c r="R186" s="43"/>
      <c r="S186" s="43"/>
      <c r="T186" s="43"/>
      <c r="U186" s="43"/>
      <c r="V186" s="43"/>
      <c r="W186" s="43"/>
      <c r="X186" s="43"/>
      <c r="Y186" s="43"/>
      <c r="Z186" s="43"/>
      <c r="AA186" s="43"/>
      <c r="AB186" s="43"/>
      <c r="AC186" s="43"/>
      <c r="AD186" s="43"/>
      <c r="AE186" s="43"/>
      <c r="AF186" s="43"/>
      <c r="AG186" s="43"/>
      <c r="AH186" s="43"/>
      <c r="AI186" s="43"/>
    </row>
    <row r="187" spans="1:35" ht="12.75">
      <c r="A187" s="43"/>
      <c r="B187" s="43"/>
      <c r="C187" s="43"/>
      <c r="D187" s="43"/>
      <c r="E187" s="43"/>
      <c r="F187" s="101"/>
      <c r="G187" s="101"/>
      <c r="H187" s="101"/>
      <c r="I187" s="43"/>
      <c r="J187" s="43"/>
      <c r="K187" s="43"/>
      <c r="L187" s="43"/>
      <c r="M187" s="43"/>
      <c r="N187" s="43"/>
      <c r="O187" s="43"/>
      <c r="P187" s="44"/>
      <c r="Q187" s="43"/>
      <c r="R187" s="43"/>
      <c r="S187" s="43"/>
      <c r="T187" s="43"/>
      <c r="U187" s="43"/>
      <c r="V187" s="43"/>
      <c r="W187" s="43"/>
      <c r="X187" s="43"/>
      <c r="Y187" s="43"/>
      <c r="Z187" s="43"/>
      <c r="AA187" s="43"/>
      <c r="AB187" s="43"/>
      <c r="AC187" s="43"/>
      <c r="AD187" s="43"/>
      <c r="AE187" s="43"/>
      <c r="AF187" s="43"/>
      <c r="AG187" s="43"/>
      <c r="AH187" s="43"/>
      <c r="AI187" s="43"/>
    </row>
    <row r="188" spans="1:35" ht="12.75">
      <c r="A188" s="43"/>
      <c r="B188" s="43"/>
      <c r="C188" s="43"/>
      <c r="D188" s="43"/>
      <c r="E188" s="43"/>
      <c r="F188" s="101"/>
      <c r="G188" s="101"/>
      <c r="H188" s="101"/>
      <c r="I188" s="43"/>
      <c r="J188" s="43"/>
      <c r="K188" s="43"/>
      <c r="L188" s="43"/>
      <c r="M188" s="43"/>
      <c r="N188" s="43"/>
      <c r="O188" s="43"/>
      <c r="P188" s="44"/>
      <c r="Q188" s="43"/>
      <c r="R188" s="43"/>
      <c r="S188" s="43"/>
      <c r="T188" s="43"/>
      <c r="U188" s="43"/>
      <c r="V188" s="43"/>
      <c r="W188" s="43"/>
      <c r="X188" s="43"/>
      <c r="Y188" s="43"/>
      <c r="Z188" s="43"/>
      <c r="AA188" s="43"/>
      <c r="AB188" s="43"/>
      <c r="AC188" s="43"/>
      <c r="AD188" s="43"/>
      <c r="AE188" s="43"/>
      <c r="AF188" s="43"/>
      <c r="AG188" s="43"/>
      <c r="AH188" s="43"/>
      <c r="AI188" s="43"/>
    </row>
    <row r="189" spans="1:35" ht="12.75">
      <c r="A189" s="43"/>
      <c r="B189" s="43"/>
      <c r="C189" s="43"/>
      <c r="D189" s="43"/>
      <c r="E189" s="43"/>
      <c r="F189" s="101"/>
      <c r="G189" s="101"/>
      <c r="H189" s="101"/>
      <c r="I189" s="43"/>
      <c r="J189" s="43"/>
      <c r="K189" s="43"/>
      <c r="L189" s="43"/>
      <c r="M189" s="43"/>
      <c r="N189" s="43"/>
      <c r="O189" s="43"/>
      <c r="P189" s="44"/>
      <c r="Q189" s="43"/>
      <c r="R189" s="43"/>
      <c r="S189" s="43"/>
      <c r="T189" s="43"/>
      <c r="U189" s="43"/>
      <c r="V189" s="43"/>
      <c r="W189" s="43"/>
      <c r="X189" s="43"/>
      <c r="Y189" s="43"/>
      <c r="Z189" s="43"/>
      <c r="AA189" s="43"/>
      <c r="AB189" s="43"/>
      <c r="AC189" s="43"/>
      <c r="AD189" s="43"/>
      <c r="AE189" s="43"/>
      <c r="AF189" s="43"/>
      <c r="AG189" s="43"/>
      <c r="AH189" s="43"/>
      <c r="AI189" s="43"/>
    </row>
    <row r="190" spans="1:35" ht="12.75">
      <c r="A190" s="43"/>
      <c r="B190" s="43"/>
      <c r="C190" s="43"/>
      <c r="D190" s="43"/>
      <c r="E190" s="43"/>
      <c r="F190" s="101"/>
      <c r="G190" s="101"/>
      <c r="H190" s="101"/>
      <c r="I190" s="43"/>
      <c r="J190" s="43"/>
      <c r="K190" s="43"/>
      <c r="L190" s="43"/>
      <c r="M190" s="43"/>
      <c r="N190" s="43"/>
      <c r="O190" s="43"/>
      <c r="P190" s="44"/>
      <c r="Q190" s="43"/>
      <c r="R190" s="43"/>
      <c r="S190" s="43"/>
      <c r="T190" s="43"/>
      <c r="U190" s="43"/>
      <c r="V190" s="43"/>
      <c r="W190" s="43"/>
      <c r="X190" s="43"/>
      <c r="Y190" s="43"/>
      <c r="Z190" s="43"/>
      <c r="AA190" s="43"/>
      <c r="AB190" s="43"/>
      <c r="AC190" s="43"/>
      <c r="AD190" s="43"/>
      <c r="AE190" s="43"/>
      <c r="AF190" s="43"/>
      <c r="AG190" s="43"/>
      <c r="AH190" s="43"/>
      <c r="AI190" s="43"/>
    </row>
    <row r="191" spans="1:35" ht="12.75">
      <c r="A191" s="43"/>
      <c r="B191" s="43"/>
      <c r="C191" s="43"/>
      <c r="D191" s="43"/>
      <c r="E191" s="43"/>
      <c r="F191" s="101"/>
      <c r="G191" s="101"/>
      <c r="H191" s="101"/>
      <c r="I191" s="43"/>
      <c r="J191" s="43"/>
      <c r="K191" s="43"/>
      <c r="L191" s="43"/>
      <c r="M191" s="43"/>
      <c r="N191" s="43"/>
      <c r="O191" s="43"/>
      <c r="P191" s="44"/>
      <c r="Q191" s="43"/>
      <c r="R191" s="43"/>
      <c r="S191" s="43"/>
      <c r="T191" s="43"/>
      <c r="U191" s="43"/>
      <c r="V191" s="43"/>
      <c r="W191" s="43"/>
      <c r="X191" s="43"/>
      <c r="Y191" s="43"/>
      <c r="Z191" s="43"/>
      <c r="AA191" s="43"/>
      <c r="AB191" s="43"/>
      <c r="AC191" s="43"/>
      <c r="AD191" s="43"/>
      <c r="AE191" s="43"/>
      <c r="AF191" s="43"/>
      <c r="AG191" s="43"/>
      <c r="AH191" s="43"/>
      <c r="AI191" s="43"/>
    </row>
    <row r="192" spans="1:35" ht="12.75">
      <c r="A192" s="43"/>
      <c r="B192" s="43"/>
      <c r="C192" s="43"/>
      <c r="D192" s="43"/>
      <c r="E192" s="43"/>
      <c r="F192" s="101"/>
      <c r="G192" s="101"/>
      <c r="H192" s="101"/>
      <c r="I192" s="43"/>
      <c r="J192" s="43"/>
      <c r="K192" s="43"/>
      <c r="L192" s="43"/>
      <c r="M192" s="43"/>
      <c r="N192" s="43"/>
      <c r="O192" s="43"/>
      <c r="P192" s="44"/>
      <c r="Q192" s="43"/>
      <c r="R192" s="43"/>
      <c r="S192" s="43"/>
      <c r="T192" s="43"/>
      <c r="U192" s="43"/>
      <c r="V192" s="43"/>
      <c r="W192" s="43"/>
      <c r="X192" s="43"/>
      <c r="Y192" s="43"/>
      <c r="Z192" s="43"/>
      <c r="AA192" s="43"/>
      <c r="AB192" s="43"/>
      <c r="AC192" s="43"/>
      <c r="AD192" s="43"/>
      <c r="AE192" s="43"/>
      <c r="AF192" s="43"/>
      <c r="AG192" s="43"/>
      <c r="AH192" s="43"/>
      <c r="AI192" s="43"/>
    </row>
    <row r="193" spans="1:35" ht="12.75">
      <c r="A193" s="43"/>
      <c r="B193" s="43"/>
      <c r="C193" s="43"/>
      <c r="D193" s="43"/>
      <c r="E193" s="43"/>
      <c r="F193" s="101"/>
      <c r="G193" s="101"/>
      <c r="H193" s="101"/>
      <c r="I193" s="43"/>
      <c r="J193" s="43"/>
      <c r="K193" s="43"/>
      <c r="L193" s="43"/>
      <c r="M193" s="43"/>
      <c r="N193" s="43"/>
      <c r="O193" s="43"/>
      <c r="P193" s="44"/>
      <c r="Q193" s="43"/>
      <c r="R193" s="43"/>
      <c r="S193" s="43"/>
      <c r="T193" s="43"/>
      <c r="U193" s="43"/>
      <c r="V193" s="43"/>
      <c r="W193" s="43"/>
      <c r="X193" s="43"/>
      <c r="Y193" s="43"/>
      <c r="Z193" s="43"/>
      <c r="AA193" s="43"/>
      <c r="AB193" s="43"/>
      <c r="AC193" s="43"/>
      <c r="AD193" s="43"/>
      <c r="AE193" s="43"/>
      <c r="AF193" s="43"/>
      <c r="AG193" s="43"/>
      <c r="AH193" s="43"/>
      <c r="AI193" s="43"/>
    </row>
    <row r="194" spans="1:35" ht="12.75">
      <c r="A194" s="43"/>
      <c r="B194" s="43"/>
      <c r="C194" s="43"/>
      <c r="D194" s="43"/>
      <c r="E194" s="43"/>
      <c r="F194" s="101"/>
      <c r="G194" s="101"/>
      <c r="H194" s="101"/>
      <c r="I194" s="43"/>
      <c r="J194" s="43"/>
      <c r="K194" s="43"/>
      <c r="L194" s="43"/>
      <c r="M194" s="43"/>
      <c r="N194" s="43"/>
      <c r="O194" s="43"/>
      <c r="P194" s="44"/>
      <c r="Q194" s="43"/>
      <c r="R194" s="43"/>
      <c r="S194" s="43"/>
      <c r="T194" s="43"/>
      <c r="U194" s="43"/>
      <c r="V194" s="43"/>
      <c r="W194" s="43"/>
      <c r="X194" s="43"/>
      <c r="Y194" s="43"/>
      <c r="Z194" s="43"/>
      <c r="AA194" s="43"/>
      <c r="AB194" s="43"/>
      <c r="AC194" s="43"/>
      <c r="AD194" s="43"/>
      <c r="AE194" s="43"/>
      <c r="AF194" s="43"/>
      <c r="AG194" s="43"/>
      <c r="AH194" s="43"/>
      <c r="AI194" s="43"/>
    </row>
    <row r="195" spans="1:35" ht="12.75">
      <c r="A195" s="43"/>
      <c r="B195" s="43"/>
      <c r="C195" s="43"/>
      <c r="D195" s="43"/>
      <c r="E195" s="43"/>
      <c r="F195" s="101"/>
      <c r="G195" s="101"/>
      <c r="H195" s="101"/>
      <c r="I195" s="43"/>
      <c r="J195" s="43"/>
      <c r="K195" s="43"/>
      <c r="L195" s="43"/>
      <c r="M195" s="43"/>
      <c r="N195" s="43"/>
      <c r="O195" s="43"/>
      <c r="P195" s="44"/>
      <c r="Q195" s="43"/>
      <c r="R195" s="43"/>
      <c r="S195" s="43"/>
      <c r="T195" s="43"/>
      <c r="U195" s="43"/>
      <c r="V195" s="43"/>
      <c r="W195" s="43"/>
      <c r="X195" s="43"/>
      <c r="Y195" s="43"/>
      <c r="Z195" s="43"/>
      <c r="AA195" s="43"/>
      <c r="AB195" s="43"/>
      <c r="AC195" s="43"/>
      <c r="AD195" s="43"/>
      <c r="AE195" s="43"/>
      <c r="AF195" s="43"/>
      <c r="AG195" s="43"/>
      <c r="AH195" s="43"/>
      <c r="AI195" s="43"/>
    </row>
    <row r="196" spans="1:35" ht="12.75">
      <c r="A196" s="43"/>
      <c r="B196" s="43"/>
      <c r="C196" s="43"/>
      <c r="D196" s="43"/>
      <c r="E196" s="43"/>
      <c r="F196" s="101"/>
      <c r="G196" s="101"/>
      <c r="H196" s="101"/>
      <c r="I196" s="43"/>
      <c r="J196" s="43"/>
      <c r="K196" s="43"/>
      <c r="L196" s="43"/>
      <c r="M196" s="43"/>
      <c r="N196" s="43"/>
      <c r="O196" s="43"/>
      <c r="P196" s="44"/>
      <c r="Q196" s="43"/>
      <c r="R196" s="43"/>
      <c r="S196" s="43"/>
      <c r="T196" s="43"/>
      <c r="U196" s="43"/>
      <c r="V196" s="43"/>
      <c r="W196" s="43"/>
      <c r="X196" s="43"/>
      <c r="Y196" s="43"/>
      <c r="Z196" s="43"/>
      <c r="AA196" s="43"/>
      <c r="AB196" s="43"/>
      <c r="AC196" s="43"/>
      <c r="AD196" s="43"/>
      <c r="AE196" s="43"/>
      <c r="AF196" s="43"/>
      <c r="AG196" s="43"/>
      <c r="AH196" s="43"/>
      <c r="AI196" s="43"/>
    </row>
    <row r="197" spans="1:35" ht="12.75">
      <c r="A197" s="43"/>
      <c r="B197" s="43"/>
      <c r="C197" s="43"/>
      <c r="D197" s="43"/>
      <c r="E197" s="43"/>
      <c r="F197" s="101"/>
      <c r="G197" s="101"/>
      <c r="H197" s="101"/>
      <c r="I197" s="43"/>
      <c r="J197" s="43"/>
      <c r="K197" s="43"/>
      <c r="L197" s="43"/>
      <c r="M197" s="43"/>
      <c r="N197" s="43"/>
      <c r="O197" s="43"/>
      <c r="P197" s="44"/>
      <c r="Q197" s="43"/>
      <c r="R197" s="43"/>
      <c r="S197" s="43"/>
      <c r="T197" s="43"/>
      <c r="U197" s="43"/>
      <c r="V197" s="43"/>
      <c r="W197" s="43"/>
      <c r="X197" s="43"/>
      <c r="Y197" s="43"/>
      <c r="Z197" s="43"/>
      <c r="AA197" s="43"/>
      <c r="AB197" s="43"/>
      <c r="AC197" s="43"/>
      <c r="AD197" s="43"/>
      <c r="AE197" s="43"/>
      <c r="AF197" s="43"/>
      <c r="AG197" s="43"/>
      <c r="AH197" s="43"/>
      <c r="AI197" s="43"/>
    </row>
    <row r="198" spans="1:35" ht="12.75">
      <c r="A198" s="43"/>
      <c r="B198" s="43"/>
      <c r="C198" s="43"/>
      <c r="D198" s="43"/>
      <c r="E198" s="43"/>
      <c r="F198" s="101"/>
      <c r="G198" s="101"/>
      <c r="H198" s="101"/>
      <c r="I198" s="43"/>
      <c r="J198" s="43"/>
      <c r="K198" s="43"/>
      <c r="L198" s="43"/>
      <c r="M198" s="43"/>
      <c r="N198" s="43"/>
      <c r="O198" s="43"/>
      <c r="P198" s="44"/>
      <c r="Q198" s="43"/>
      <c r="R198" s="43"/>
      <c r="S198" s="43"/>
      <c r="T198" s="43"/>
      <c r="U198" s="43"/>
      <c r="V198" s="43"/>
      <c r="W198" s="43"/>
      <c r="X198" s="43"/>
      <c r="Y198" s="43"/>
      <c r="Z198" s="43"/>
      <c r="AA198" s="43"/>
      <c r="AB198" s="43"/>
      <c r="AC198" s="43"/>
      <c r="AD198" s="43"/>
      <c r="AE198" s="43"/>
      <c r="AF198" s="43"/>
      <c r="AG198" s="43"/>
      <c r="AH198" s="43"/>
      <c r="AI198" s="43"/>
    </row>
    <row r="199" spans="1:35" ht="12.75">
      <c r="A199" s="43"/>
      <c r="B199" s="43"/>
      <c r="C199" s="43"/>
      <c r="D199" s="43"/>
      <c r="E199" s="43"/>
      <c r="F199" s="101"/>
      <c r="G199" s="101"/>
      <c r="H199" s="101"/>
      <c r="I199" s="43"/>
      <c r="J199" s="43"/>
      <c r="K199" s="43"/>
      <c r="L199" s="43"/>
      <c r="M199" s="43"/>
      <c r="N199" s="43"/>
      <c r="O199" s="43"/>
      <c r="P199" s="44"/>
      <c r="Q199" s="43"/>
      <c r="R199" s="43"/>
      <c r="S199" s="43"/>
      <c r="T199" s="43"/>
      <c r="U199" s="43"/>
      <c r="V199" s="43"/>
      <c r="W199" s="43"/>
      <c r="X199" s="43"/>
      <c r="Y199" s="43"/>
      <c r="Z199" s="43"/>
      <c r="AA199" s="43"/>
      <c r="AB199" s="43"/>
      <c r="AC199" s="43"/>
      <c r="AD199" s="43"/>
      <c r="AE199" s="43"/>
      <c r="AF199" s="43"/>
      <c r="AG199" s="43"/>
      <c r="AH199" s="43"/>
      <c r="AI199" s="43"/>
    </row>
    <row r="200" spans="1:35" ht="12.75">
      <c r="A200" s="43"/>
      <c r="B200" s="43"/>
      <c r="C200" s="43"/>
      <c r="D200" s="43"/>
      <c r="E200" s="43"/>
      <c r="F200" s="101"/>
      <c r="G200" s="101"/>
      <c r="H200" s="101"/>
      <c r="I200" s="43"/>
      <c r="J200" s="43"/>
      <c r="K200" s="43"/>
      <c r="L200" s="43"/>
      <c r="M200" s="43"/>
      <c r="N200" s="43"/>
      <c r="O200" s="43"/>
      <c r="P200" s="44"/>
      <c r="Q200" s="43"/>
      <c r="R200" s="43"/>
      <c r="S200" s="43"/>
      <c r="T200" s="43"/>
      <c r="U200" s="43"/>
      <c r="V200" s="43"/>
      <c r="W200" s="43"/>
      <c r="X200" s="43"/>
      <c r="Y200" s="43"/>
      <c r="Z200" s="43"/>
      <c r="AA200" s="43"/>
      <c r="AB200" s="43"/>
      <c r="AC200" s="43"/>
      <c r="AD200" s="43"/>
      <c r="AE200" s="43"/>
      <c r="AF200" s="43"/>
      <c r="AG200" s="43"/>
      <c r="AH200" s="43"/>
      <c r="AI200" s="43"/>
    </row>
    <row r="201" spans="1:35" ht="12.75">
      <c r="A201" s="43"/>
      <c r="B201" s="43"/>
      <c r="C201" s="43"/>
      <c r="D201" s="43"/>
      <c r="E201" s="43"/>
      <c r="F201" s="101"/>
      <c r="G201" s="101"/>
      <c r="H201" s="101"/>
      <c r="I201" s="43"/>
      <c r="J201" s="43"/>
      <c r="K201" s="43"/>
      <c r="L201" s="43"/>
      <c r="M201" s="43"/>
      <c r="N201" s="43"/>
      <c r="O201" s="43"/>
      <c r="P201" s="44"/>
      <c r="Q201" s="43"/>
      <c r="R201" s="43"/>
      <c r="S201" s="43"/>
      <c r="T201" s="43"/>
      <c r="U201" s="43"/>
      <c r="V201" s="43"/>
      <c r="W201" s="43"/>
      <c r="X201" s="43"/>
      <c r="Y201" s="43"/>
      <c r="Z201" s="43"/>
      <c r="AA201" s="43"/>
      <c r="AB201" s="43"/>
      <c r="AC201" s="43"/>
      <c r="AD201" s="43"/>
      <c r="AE201" s="43"/>
      <c r="AF201" s="43"/>
      <c r="AG201" s="43"/>
      <c r="AH201" s="43"/>
      <c r="AI201" s="43"/>
    </row>
    <row r="202" spans="1:35" ht="12.75">
      <c r="A202" s="43"/>
      <c r="B202" s="43"/>
      <c r="C202" s="43"/>
      <c r="D202" s="43"/>
      <c r="E202" s="43"/>
      <c r="F202" s="101"/>
      <c r="G202" s="101"/>
      <c r="H202" s="101"/>
      <c r="I202" s="43"/>
      <c r="J202" s="43"/>
      <c r="K202" s="43"/>
      <c r="L202" s="43"/>
      <c r="M202" s="43"/>
      <c r="N202" s="43"/>
      <c r="O202" s="43"/>
      <c r="P202" s="44"/>
      <c r="Q202" s="43"/>
      <c r="R202" s="43"/>
      <c r="S202" s="43"/>
      <c r="T202" s="43"/>
      <c r="U202" s="43"/>
      <c r="V202" s="43"/>
      <c r="W202" s="43"/>
      <c r="X202" s="43"/>
      <c r="Y202" s="43"/>
      <c r="Z202" s="43"/>
      <c r="AA202" s="43"/>
      <c r="AB202" s="43"/>
      <c r="AC202" s="43"/>
      <c r="AD202" s="43"/>
      <c r="AE202" s="43"/>
      <c r="AF202" s="43"/>
      <c r="AG202" s="43"/>
      <c r="AH202" s="43"/>
      <c r="AI202" s="43"/>
    </row>
    <row r="203" spans="1:35" ht="12.75">
      <c r="A203" s="43"/>
      <c r="B203" s="43"/>
      <c r="C203" s="43"/>
      <c r="D203" s="43"/>
      <c r="E203" s="43"/>
      <c r="F203" s="101"/>
      <c r="G203" s="101"/>
      <c r="H203" s="101"/>
      <c r="I203" s="43"/>
      <c r="J203" s="43"/>
      <c r="K203" s="43"/>
      <c r="L203" s="43"/>
      <c r="M203" s="43"/>
      <c r="N203" s="43"/>
      <c r="O203" s="43"/>
      <c r="P203" s="44"/>
      <c r="Q203" s="43"/>
      <c r="R203" s="43"/>
      <c r="S203" s="43"/>
      <c r="T203" s="43"/>
      <c r="U203" s="43"/>
      <c r="V203" s="43"/>
      <c r="W203" s="43"/>
      <c r="X203" s="43"/>
      <c r="Y203" s="43"/>
      <c r="Z203" s="43"/>
      <c r="AA203" s="43"/>
      <c r="AB203" s="43"/>
      <c r="AC203" s="43"/>
      <c r="AD203" s="43"/>
      <c r="AE203" s="43"/>
      <c r="AF203" s="43"/>
      <c r="AG203" s="43"/>
      <c r="AH203" s="43"/>
      <c r="AI203" s="43"/>
    </row>
    <row r="204" spans="1:35" ht="12.75">
      <c r="A204" s="43"/>
      <c r="B204" s="43"/>
      <c r="C204" s="43"/>
      <c r="D204" s="43"/>
      <c r="E204" s="43"/>
      <c r="F204" s="101"/>
      <c r="G204" s="101"/>
      <c r="H204" s="101"/>
      <c r="I204" s="43"/>
      <c r="J204" s="43"/>
      <c r="K204" s="43"/>
      <c r="L204" s="43"/>
      <c r="M204" s="43"/>
      <c r="N204" s="43"/>
      <c r="O204" s="43"/>
      <c r="P204" s="44"/>
      <c r="Q204" s="43"/>
      <c r="R204" s="43"/>
      <c r="S204" s="43"/>
      <c r="T204" s="43"/>
      <c r="U204" s="43"/>
      <c r="V204" s="43"/>
      <c r="W204" s="43"/>
      <c r="X204" s="43"/>
      <c r="Y204" s="43"/>
      <c r="Z204" s="43"/>
      <c r="AA204" s="43"/>
      <c r="AB204" s="43"/>
      <c r="AC204" s="43"/>
      <c r="AD204" s="43"/>
      <c r="AE204" s="43"/>
      <c r="AF204" s="43"/>
      <c r="AG204" s="43"/>
      <c r="AH204" s="43"/>
      <c r="AI204" s="43"/>
    </row>
    <row r="205" spans="1:35" ht="12.75">
      <c r="A205" s="43"/>
      <c r="B205" s="43"/>
      <c r="C205" s="43"/>
      <c r="D205" s="43"/>
      <c r="E205" s="43"/>
      <c r="F205" s="101"/>
      <c r="G205" s="101"/>
      <c r="H205" s="101"/>
      <c r="I205" s="43"/>
      <c r="J205" s="43"/>
      <c r="K205" s="43"/>
      <c r="L205" s="43"/>
      <c r="M205" s="43"/>
      <c r="N205" s="43"/>
      <c r="O205" s="43"/>
      <c r="P205" s="44"/>
      <c r="Q205" s="43"/>
      <c r="R205" s="43"/>
      <c r="S205" s="43"/>
      <c r="T205" s="43"/>
      <c r="U205" s="43"/>
      <c r="V205" s="43"/>
      <c r="W205" s="43"/>
      <c r="X205" s="43"/>
      <c r="Y205" s="43"/>
      <c r="Z205" s="43"/>
      <c r="AA205" s="43"/>
      <c r="AB205" s="43"/>
      <c r="AC205" s="43"/>
      <c r="AD205" s="43"/>
      <c r="AE205" s="43"/>
      <c r="AF205" s="43"/>
      <c r="AG205" s="43"/>
      <c r="AH205" s="43"/>
      <c r="AI205" s="43"/>
    </row>
    <row r="206" spans="1:35" ht="12.75">
      <c r="A206" s="43"/>
      <c r="B206" s="43"/>
      <c r="C206" s="43"/>
      <c r="D206" s="43"/>
      <c r="E206" s="43"/>
      <c r="F206" s="101"/>
      <c r="G206" s="101"/>
      <c r="H206" s="101"/>
      <c r="I206" s="43"/>
      <c r="J206" s="43"/>
      <c r="K206" s="43"/>
      <c r="L206" s="43"/>
      <c r="M206" s="43"/>
      <c r="N206" s="43"/>
      <c r="O206" s="43"/>
      <c r="P206" s="44"/>
      <c r="Q206" s="43"/>
      <c r="R206" s="43"/>
      <c r="S206" s="43"/>
      <c r="T206" s="43"/>
      <c r="U206" s="43"/>
      <c r="V206" s="43"/>
      <c r="W206" s="43"/>
      <c r="X206" s="43"/>
      <c r="Y206" s="43"/>
      <c r="Z206" s="43"/>
      <c r="AA206" s="43"/>
      <c r="AB206" s="43"/>
      <c r="AC206" s="43"/>
      <c r="AD206" s="43"/>
      <c r="AE206" s="43"/>
      <c r="AF206" s="43"/>
      <c r="AG206" s="43"/>
      <c r="AH206" s="43"/>
      <c r="AI206" s="43"/>
    </row>
    <row r="207" spans="1:35" ht="12.75">
      <c r="A207" s="43"/>
      <c r="B207" s="43"/>
      <c r="C207" s="43"/>
      <c r="D207" s="43"/>
      <c r="E207" s="43"/>
      <c r="F207" s="101"/>
      <c r="G207" s="101"/>
      <c r="H207" s="101"/>
      <c r="I207" s="43"/>
      <c r="J207" s="43"/>
      <c r="K207" s="43"/>
      <c r="L207" s="43"/>
      <c r="M207" s="43"/>
      <c r="N207" s="43"/>
      <c r="O207" s="43"/>
      <c r="P207" s="44"/>
      <c r="Q207" s="43"/>
      <c r="R207" s="43"/>
      <c r="S207" s="43"/>
      <c r="T207" s="43"/>
      <c r="U207" s="43"/>
      <c r="V207" s="43"/>
      <c r="W207" s="43"/>
      <c r="X207" s="43"/>
      <c r="Y207" s="43"/>
      <c r="Z207" s="43"/>
      <c r="AA207" s="43"/>
      <c r="AB207" s="43"/>
      <c r="AC207" s="43"/>
      <c r="AD207" s="43"/>
      <c r="AE207" s="43"/>
      <c r="AF207" s="43"/>
      <c r="AG207" s="43"/>
      <c r="AH207" s="43"/>
      <c r="AI207" s="43"/>
    </row>
    <row r="208" spans="1:35" ht="12.75">
      <c r="A208" s="43"/>
      <c r="B208" s="43"/>
      <c r="C208" s="43"/>
      <c r="D208" s="43"/>
      <c r="E208" s="43"/>
      <c r="F208" s="101"/>
      <c r="G208" s="101"/>
      <c r="H208" s="101"/>
      <c r="I208" s="43"/>
      <c r="J208" s="43"/>
      <c r="K208" s="43"/>
      <c r="L208" s="43"/>
      <c r="M208" s="43"/>
      <c r="N208" s="43"/>
      <c r="O208" s="43"/>
      <c r="P208" s="44"/>
      <c r="Q208" s="43"/>
      <c r="R208" s="43"/>
      <c r="S208" s="43"/>
      <c r="T208" s="43"/>
      <c r="U208" s="43"/>
      <c r="V208" s="43"/>
      <c r="W208" s="43"/>
      <c r="X208" s="43"/>
      <c r="Y208" s="43"/>
      <c r="Z208" s="43"/>
      <c r="AA208" s="43"/>
      <c r="AB208" s="43"/>
      <c r="AC208" s="43"/>
      <c r="AD208" s="43"/>
      <c r="AE208" s="43"/>
      <c r="AF208" s="43"/>
      <c r="AG208" s="43"/>
      <c r="AH208" s="43"/>
      <c r="AI208" s="43"/>
    </row>
    <row r="209" spans="1:35" ht="12.75">
      <c r="A209" s="43"/>
      <c r="B209" s="43"/>
      <c r="C209" s="43"/>
      <c r="D209" s="43"/>
      <c r="E209" s="43"/>
      <c r="F209" s="101"/>
      <c r="G209" s="101"/>
      <c r="H209" s="101"/>
      <c r="I209" s="43"/>
      <c r="J209" s="43"/>
      <c r="K209" s="43"/>
      <c r="L209" s="43"/>
      <c r="M209" s="43"/>
      <c r="N209" s="43"/>
      <c r="O209" s="43"/>
      <c r="P209" s="44"/>
      <c r="Q209" s="43"/>
      <c r="R209" s="43"/>
      <c r="S209" s="43"/>
      <c r="T209" s="43"/>
      <c r="U209" s="43"/>
      <c r="V209" s="43"/>
      <c r="W209" s="43"/>
      <c r="X209" s="43"/>
      <c r="Y209" s="43"/>
      <c r="Z209" s="43"/>
      <c r="AA209" s="43"/>
      <c r="AB209" s="43"/>
      <c r="AC209" s="43"/>
      <c r="AD209" s="43"/>
      <c r="AE209" s="43"/>
      <c r="AF209" s="43"/>
      <c r="AG209" s="43"/>
      <c r="AH209" s="43"/>
      <c r="AI209" s="43"/>
    </row>
    <row r="210" spans="1:35" ht="12.75">
      <c r="A210" s="43"/>
      <c r="B210" s="43"/>
      <c r="C210" s="43"/>
      <c r="D210" s="43"/>
      <c r="E210" s="43"/>
      <c r="F210" s="101"/>
      <c r="G210" s="101"/>
      <c r="H210" s="101"/>
      <c r="I210" s="43"/>
      <c r="J210" s="43"/>
      <c r="K210" s="43"/>
      <c r="L210" s="43"/>
      <c r="M210" s="43"/>
      <c r="N210" s="43"/>
      <c r="O210" s="43"/>
      <c r="P210" s="44"/>
      <c r="Q210" s="43"/>
      <c r="R210" s="43"/>
      <c r="S210" s="43"/>
      <c r="T210" s="43"/>
      <c r="U210" s="43"/>
      <c r="V210" s="43"/>
      <c r="W210" s="43"/>
      <c r="X210" s="43"/>
      <c r="Y210" s="43"/>
      <c r="Z210" s="43"/>
      <c r="AA210" s="43"/>
      <c r="AB210" s="43"/>
      <c r="AC210" s="43"/>
      <c r="AD210" s="43"/>
      <c r="AE210" s="43"/>
      <c r="AF210" s="43"/>
      <c r="AG210" s="43"/>
      <c r="AH210" s="43"/>
      <c r="AI210" s="43"/>
    </row>
    <row r="211" spans="1:35" ht="12.75">
      <c r="A211" s="43"/>
      <c r="B211" s="43"/>
      <c r="C211" s="43"/>
      <c r="D211" s="43"/>
      <c r="E211" s="43"/>
      <c r="F211" s="101"/>
      <c r="G211" s="101"/>
      <c r="H211" s="101"/>
      <c r="I211" s="43"/>
      <c r="J211" s="43"/>
      <c r="K211" s="43"/>
      <c r="L211" s="43"/>
      <c r="M211" s="43"/>
      <c r="N211" s="43"/>
      <c r="O211" s="43"/>
      <c r="P211" s="44"/>
      <c r="Q211" s="43"/>
      <c r="R211" s="43"/>
      <c r="S211" s="43"/>
      <c r="T211" s="43"/>
      <c r="U211" s="43"/>
      <c r="V211" s="43"/>
      <c r="W211" s="43"/>
      <c r="X211" s="43"/>
      <c r="Y211" s="43"/>
      <c r="Z211" s="43"/>
      <c r="AA211" s="43"/>
      <c r="AB211" s="43"/>
      <c r="AC211" s="43"/>
      <c r="AD211" s="43"/>
      <c r="AE211" s="43"/>
      <c r="AF211" s="43"/>
      <c r="AG211" s="43"/>
      <c r="AH211" s="43"/>
      <c r="AI211" s="43"/>
    </row>
    <row r="212" spans="1:35" ht="12.75">
      <c r="A212" s="43"/>
      <c r="B212" s="43"/>
      <c r="C212" s="43"/>
      <c r="D212" s="43"/>
      <c r="E212" s="43"/>
      <c r="F212" s="101"/>
      <c r="G212" s="101"/>
      <c r="H212" s="101"/>
      <c r="I212" s="43"/>
      <c r="J212" s="43"/>
      <c r="K212" s="43"/>
      <c r="L212" s="43"/>
      <c r="M212" s="43"/>
      <c r="N212" s="43"/>
      <c r="O212" s="43"/>
      <c r="P212" s="44"/>
      <c r="Q212" s="43"/>
      <c r="R212" s="43"/>
      <c r="S212" s="43"/>
      <c r="T212" s="43"/>
      <c r="U212" s="43"/>
      <c r="V212" s="43"/>
      <c r="W212" s="43"/>
      <c r="X212" s="43"/>
      <c r="Y212" s="43"/>
      <c r="Z212" s="43"/>
      <c r="AA212" s="43"/>
      <c r="AB212" s="43"/>
      <c r="AC212" s="43"/>
      <c r="AD212" s="43"/>
      <c r="AE212" s="43"/>
      <c r="AF212" s="43"/>
      <c r="AG212" s="43"/>
      <c r="AH212" s="43"/>
      <c r="AI212" s="43"/>
    </row>
    <row r="213" spans="1:35" ht="12.75">
      <c r="A213" s="43"/>
      <c r="B213" s="43"/>
      <c r="C213" s="43"/>
      <c r="D213" s="43"/>
      <c r="E213" s="43"/>
      <c r="F213" s="101"/>
      <c r="G213" s="101"/>
      <c r="H213" s="101"/>
      <c r="I213" s="43"/>
      <c r="J213" s="43"/>
      <c r="K213" s="43"/>
      <c r="L213" s="43"/>
      <c r="M213" s="43"/>
      <c r="N213" s="43"/>
      <c r="O213" s="43"/>
      <c r="P213" s="44"/>
      <c r="Q213" s="43"/>
      <c r="R213" s="43"/>
      <c r="S213" s="43"/>
      <c r="T213" s="43"/>
      <c r="U213" s="43"/>
      <c r="V213" s="43"/>
      <c r="W213" s="43"/>
      <c r="X213" s="43"/>
      <c r="Y213" s="43"/>
      <c r="Z213" s="43"/>
      <c r="AA213" s="43"/>
      <c r="AB213" s="43"/>
      <c r="AC213" s="43"/>
      <c r="AD213" s="43"/>
      <c r="AE213" s="43"/>
      <c r="AF213" s="43"/>
      <c r="AG213" s="43"/>
      <c r="AH213" s="43"/>
      <c r="AI213" s="43"/>
    </row>
    <row r="214" spans="1:35" ht="12.75">
      <c r="A214" s="43"/>
      <c r="B214" s="43"/>
      <c r="C214" s="43"/>
      <c r="D214" s="43"/>
      <c r="E214" s="43"/>
      <c r="F214" s="101"/>
      <c r="G214" s="101"/>
      <c r="H214" s="101"/>
      <c r="I214" s="43"/>
      <c r="J214" s="43"/>
      <c r="K214" s="43"/>
      <c r="L214" s="43"/>
      <c r="M214" s="43"/>
      <c r="N214" s="43"/>
      <c r="O214" s="43"/>
      <c r="P214" s="44"/>
      <c r="Q214" s="43"/>
      <c r="R214" s="43"/>
      <c r="S214" s="43"/>
      <c r="T214" s="43"/>
      <c r="U214" s="43"/>
      <c r="V214" s="43"/>
      <c r="W214" s="43"/>
      <c r="X214" s="43"/>
      <c r="Y214" s="43"/>
      <c r="Z214" s="43"/>
      <c r="AA214" s="43"/>
      <c r="AB214" s="43"/>
      <c r="AC214" s="43"/>
      <c r="AD214" s="43"/>
      <c r="AE214" s="43"/>
      <c r="AF214" s="43"/>
      <c r="AG214" s="43"/>
      <c r="AH214" s="43"/>
      <c r="AI214" s="43"/>
    </row>
    <row r="215" spans="1:35" ht="12.75">
      <c r="A215" s="43"/>
      <c r="B215" s="43"/>
      <c r="C215" s="43"/>
      <c r="D215" s="43"/>
      <c r="E215" s="43"/>
      <c r="F215" s="101"/>
      <c r="G215" s="101"/>
      <c r="H215" s="101"/>
      <c r="I215" s="43"/>
      <c r="J215" s="43"/>
      <c r="K215" s="43"/>
      <c r="L215" s="43"/>
      <c r="M215" s="43"/>
      <c r="N215" s="43"/>
      <c r="O215" s="43"/>
      <c r="P215" s="44"/>
      <c r="Q215" s="43"/>
      <c r="R215" s="43"/>
      <c r="S215" s="43"/>
      <c r="T215" s="43"/>
      <c r="U215" s="43"/>
      <c r="V215" s="43"/>
      <c r="W215" s="43"/>
      <c r="X215" s="43"/>
      <c r="Y215" s="43"/>
      <c r="Z215" s="43"/>
      <c r="AA215" s="43"/>
      <c r="AB215" s="43"/>
      <c r="AC215" s="43"/>
      <c r="AD215" s="43"/>
      <c r="AE215" s="43"/>
      <c r="AF215" s="43"/>
      <c r="AG215" s="43"/>
      <c r="AH215" s="43"/>
      <c r="AI215" s="43"/>
    </row>
    <row r="216" spans="1:35" ht="12.75">
      <c r="A216" s="43"/>
      <c r="B216" s="43"/>
      <c r="C216" s="43"/>
      <c r="D216" s="43"/>
      <c r="E216" s="43"/>
      <c r="F216" s="101"/>
      <c r="G216" s="101"/>
      <c r="H216" s="101"/>
      <c r="I216" s="43"/>
      <c r="J216" s="43"/>
      <c r="K216" s="43"/>
      <c r="L216" s="43"/>
      <c r="M216" s="43"/>
      <c r="N216" s="43"/>
      <c r="O216" s="43"/>
      <c r="P216" s="44"/>
      <c r="Q216" s="43"/>
      <c r="R216" s="43"/>
      <c r="S216" s="43"/>
      <c r="T216" s="43"/>
      <c r="U216" s="43"/>
      <c r="V216" s="43"/>
      <c r="W216" s="43"/>
      <c r="X216" s="43"/>
      <c r="Y216" s="43"/>
      <c r="Z216" s="43"/>
      <c r="AA216" s="43"/>
      <c r="AB216" s="43"/>
      <c r="AC216" s="43"/>
      <c r="AD216" s="43"/>
      <c r="AE216" s="43"/>
      <c r="AF216" s="43"/>
      <c r="AG216" s="43"/>
      <c r="AH216" s="43"/>
      <c r="AI216" s="43"/>
    </row>
    <row r="217" spans="1:35" ht="12.75">
      <c r="A217" s="43"/>
      <c r="B217" s="43"/>
      <c r="C217" s="43"/>
      <c r="D217" s="43"/>
      <c r="E217" s="43"/>
      <c r="F217" s="101"/>
      <c r="G217" s="101"/>
      <c r="H217" s="101"/>
      <c r="I217" s="43"/>
      <c r="J217" s="43"/>
      <c r="K217" s="43"/>
      <c r="L217" s="43"/>
      <c r="M217" s="43"/>
      <c r="N217" s="43"/>
      <c r="O217" s="43"/>
      <c r="P217" s="44"/>
      <c r="Q217" s="43"/>
      <c r="R217" s="43"/>
      <c r="S217" s="43"/>
      <c r="T217" s="43"/>
      <c r="U217" s="43"/>
      <c r="V217" s="43"/>
      <c r="W217" s="43"/>
      <c r="X217" s="43"/>
      <c r="Y217" s="43"/>
      <c r="Z217" s="43"/>
      <c r="AA217" s="43"/>
      <c r="AB217" s="43"/>
      <c r="AC217" s="43"/>
      <c r="AD217" s="43"/>
      <c r="AE217" s="43"/>
      <c r="AF217" s="43"/>
      <c r="AG217" s="43"/>
      <c r="AH217" s="43"/>
      <c r="AI217" s="43"/>
    </row>
    <row r="218" spans="1:35" ht="12.75">
      <c r="A218" s="43"/>
      <c r="B218" s="43"/>
      <c r="C218" s="43"/>
      <c r="D218" s="43"/>
      <c r="E218" s="43"/>
      <c r="F218" s="101"/>
      <c r="G218" s="101"/>
      <c r="H218" s="101"/>
      <c r="I218" s="43"/>
      <c r="J218" s="43"/>
      <c r="K218" s="43"/>
      <c r="L218" s="43"/>
      <c r="M218" s="43"/>
      <c r="N218" s="43"/>
      <c r="O218" s="43"/>
      <c r="P218" s="44"/>
      <c r="Q218" s="43"/>
      <c r="R218" s="43"/>
      <c r="S218" s="43"/>
      <c r="T218" s="43"/>
      <c r="U218" s="43"/>
      <c r="V218" s="43"/>
      <c r="W218" s="43"/>
      <c r="X218" s="43"/>
      <c r="Y218" s="43"/>
      <c r="Z218" s="43"/>
      <c r="AA218" s="43"/>
      <c r="AB218" s="43"/>
      <c r="AC218" s="43"/>
      <c r="AD218" s="43"/>
      <c r="AE218" s="43"/>
      <c r="AF218" s="43"/>
      <c r="AG218" s="43"/>
      <c r="AH218" s="43"/>
      <c r="AI218" s="43"/>
    </row>
    <row r="219" spans="1:35" ht="12.75">
      <c r="A219" s="43"/>
      <c r="B219" s="43"/>
      <c r="C219" s="43"/>
      <c r="D219" s="43"/>
      <c r="E219" s="43"/>
      <c r="F219" s="101"/>
      <c r="G219" s="101"/>
      <c r="H219" s="101"/>
      <c r="I219" s="43"/>
      <c r="J219" s="43"/>
      <c r="K219" s="43"/>
      <c r="L219" s="43"/>
      <c r="M219" s="43"/>
      <c r="N219" s="43"/>
      <c r="O219" s="43"/>
      <c r="P219" s="44"/>
      <c r="Q219" s="43"/>
      <c r="R219" s="43"/>
      <c r="S219" s="43"/>
      <c r="T219" s="43"/>
      <c r="U219" s="43"/>
      <c r="V219" s="43"/>
      <c r="W219" s="43"/>
      <c r="X219" s="43"/>
      <c r="Y219" s="43"/>
      <c r="Z219" s="43"/>
      <c r="AA219" s="43"/>
      <c r="AB219" s="43"/>
      <c r="AC219" s="43"/>
      <c r="AD219" s="43"/>
      <c r="AE219" s="43"/>
      <c r="AF219" s="43"/>
      <c r="AG219" s="43"/>
      <c r="AH219" s="43"/>
      <c r="AI219" s="43"/>
    </row>
    <row r="220" spans="1:35" ht="12.75">
      <c r="A220" s="43"/>
      <c r="B220" s="43"/>
      <c r="C220" s="43"/>
      <c r="D220" s="43"/>
      <c r="E220" s="43"/>
      <c r="F220" s="101"/>
      <c r="G220" s="101"/>
      <c r="H220" s="101"/>
      <c r="I220" s="43"/>
      <c r="J220" s="43"/>
      <c r="K220" s="43"/>
      <c r="L220" s="43"/>
      <c r="M220" s="43"/>
      <c r="N220" s="43"/>
      <c r="O220" s="43"/>
      <c r="P220" s="44"/>
      <c r="Q220" s="43"/>
      <c r="R220" s="43"/>
      <c r="S220" s="43"/>
      <c r="T220" s="43"/>
      <c r="U220" s="43"/>
      <c r="V220" s="43"/>
      <c r="W220" s="43"/>
      <c r="X220" s="43"/>
      <c r="Y220" s="43"/>
      <c r="Z220" s="43"/>
      <c r="AA220" s="43"/>
      <c r="AB220" s="43"/>
      <c r="AC220" s="43"/>
      <c r="AD220" s="43"/>
      <c r="AE220" s="43"/>
      <c r="AF220" s="43"/>
      <c r="AG220" s="43"/>
      <c r="AH220" s="43"/>
      <c r="AI220" s="43"/>
    </row>
    <row r="221" spans="1:35" ht="12.75">
      <c r="A221" s="43"/>
      <c r="B221" s="43"/>
      <c r="C221" s="43"/>
      <c r="D221" s="43"/>
      <c r="E221" s="43"/>
      <c r="F221" s="101"/>
      <c r="G221" s="101"/>
      <c r="H221" s="101"/>
      <c r="I221" s="43"/>
      <c r="J221" s="43"/>
      <c r="K221" s="43"/>
      <c r="L221" s="43"/>
      <c r="M221" s="43"/>
      <c r="N221" s="43"/>
      <c r="O221" s="43"/>
      <c r="P221" s="44"/>
      <c r="Q221" s="43"/>
      <c r="R221" s="43"/>
      <c r="S221" s="43"/>
      <c r="T221" s="43"/>
      <c r="U221" s="43"/>
      <c r="V221" s="43"/>
      <c r="W221" s="43"/>
      <c r="X221" s="43"/>
      <c r="Y221" s="43"/>
      <c r="Z221" s="43"/>
      <c r="AA221" s="43"/>
      <c r="AB221" s="43"/>
      <c r="AC221" s="43"/>
      <c r="AD221" s="43"/>
      <c r="AE221" s="43"/>
      <c r="AF221" s="43"/>
      <c r="AG221" s="43"/>
      <c r="AH221" s="43"/>
      <c r="AI221" s="43"/>
    </row>
    <row r="222" spans="1:35" ht="12.75">
      <c r="A222" s="43"/>
      <c r="B222" s="43"/>
      <c r="C222" s="43"/>
      <c r="D222" s="43"/>
      <c r="E222" s="43"/>
      <c r="F222" s="101"/>
      <c r="G222" s="101"/>
      <c r="H222" s="101"/>
      <c r="I222" s="43"/>
      <c r="J222" s="43"/>
      <c r="K222" s="43"/>
      <c r="L222" s="43"/>
      <c r="M222" s="43"/>
      <c r="N222" s="43"/>
      <c r="O222" s="43"/>
      <c r="P222" s="44"/>
      <c r="Q222" s="43"/>
      <c r="R222" s="43"/>
      <c r="S222" s="43"/>
      <c r="T222" s="43"/>
      <c r="U222" s="43"/>
      <c r="V222" s="43"/>
      <c r="W222" s="43"/>
      <c r="X222" s="43"/>
      <c r="Y222" s="43"/>
      <c r="Z222" s="43"/>
      <c r="AA222" s="43"/>
      <c r="AB222" s="43"/>
      <c r="AC222" s="43"/>
      <c r="AD222" s="43"/>
      <c r="AE222" s="43"/>
      <c r="AF222" s="43"/>
      <c r="AG222" s="43"/>
      <c r="AH222" s="43"/>
      <c r="AI222" s="43"/>
    </row>
    <row r="223" spans="1:35" ht="12.75">
      <c r="A223" s="43"/>
      <c r="B223" s="43"/>
      <c r="C223" s="43"/>
      <c r="D223" s="43"/>
      <c r="E223" s="43"/>
      <c r="F223" s="101"/>
      <c r="G223" s="101"/>
      <c r="H223" s="101"/>
      <c r="I223" s="43"/>
      <c r="J223" s="43"/>
      <c r="K223" s="43"/>
      <c r="L223" s="43"/>
      <c r="M223" s="43"/>
      <c r="N223" s="43"/>
      <c r="O223" s="43"/>
      <c r="P223" s="44"/>
      <c r="Q223" s="43"/>
      <c r="R223" s="43"/>
      <c r="S223" s="43"/>
      <c r="T223" s="43"/>
      <c r="U223" s="43"/>
      <c r="V223" s="43"/>
      <c r="W223" s="43"/>
      <c r="X223" s="43"/>
      <c r="Y223" s="43"/>
      <c r="Z223" s="43"/>
      <c r="AA223" s="43"/>
      <c r="AB223" s="43"/>
      <c r="AC223" s="43"/>
      <c r="AD223" s="43"/>
      <c r="AE223" s="43"/>
      <c r="AF223" s="43"/>
      <c r="AG223" s="43"/>
      <c r="AH223" s="43"/>
      <c r="AI223" s="43"/>
    </row>
    <row r="224" spans="1:35" ht="12.75">
      <c r="A224" s="43"/>
      <c r="B224" s="43"/>
      <c r="C224" s="43"/>
      <c r="D224" s="43"/>
      <c r="E224" s="43"/>
      <c r="F224" s="101"/>
      <c r="G224" s="101"/>
      <c r="H224" s="101"/>
      <c r="I224" s="43"/>
      <c r="J224" s="43"/>
      <c r="K224" s="43"/>
      <c r="L224" s="43"/>
      <c r="M224" s="43"/>
      <c r="N224" s="43"/>
      <c r="O224" s="43"/>
      <c r="P224" s="44"/>
      <c r="Q224" s="43"/>
      <c r="R224" s="43"/>
      <c r="S224" s="43"/>
      <c r="T224" s="43"/>
      <c r="U224" s="43"/>
      <c r="V224" s="43"/>
      <c r="W224" s="43"/>
      <c r="X224" s="43"/>
      <c r="Y224" s="43"/>
      <c r="Z224" s="43"/>
      <c r="AA224" s="43"/>
      <c r="AB224" s="43"/>
      <c r="AC224" s="43"/>
      <c r="AD224" s="43"/>
      <c r="AE224" s="43"/>
      <c r="AF224" s="43"/>
      <c r="AG224" s="43"/>
      <c r="AH224" s="43"/>
      <c r="AI224" s="43"/>
    </row>
    <row r="225" spans="1:35" ht="12.75">
      <c r="A225" s="43"/>
      <c r="B225" s="43"/>
      <c r="C225" s="43"/>
      <c r="D225" s="43"/>
      <c r="E225" s="43"/>
      <c r="F225" s="101"/>
      <c r="G225" s="101"/>
      <c r="H225" s="101"/>
      <c r="I225" s="43"/>
      <c r="J225" s="43"/>
      <c r="K225" s="43"/>
      <c r="L225" s="43"/>
      <c r="M225" s="43"/>
      <c r="N225" s="43"/>
      <c r="O225" s="43"/>
      <c r="P225" s="44"/>
      <c r="Q225" s="43"/>
      <c r="R225" s="43"/>
      <c r="S225" s="43"/>
      <c r="T225" s="43"/>
      <c r="U225" s="43"/>
      <c r="V225" s="43"/>
      <c r="W225" s="43"/>
      <c r="X225" s="43"/>
      <c r="Y225" s="43"/>
      <c r="Z225" s="43"/>
      <c r="AA225" s="43"/>
      <c r="AB225" s="43"/>
      <c r="AC225" s="43"/>
      <c r="AD225" s="43"/>
      <c r="AE225" s="43"/>
      <c r="AF225" s="43"/>
      <c r="AG225" s="43"/>
      <c r="AH225" s="43"/>
      <c r="AI225" s="43"/>
    </row>
    <row r="226" spans="1:35" ht="12.75">
      <c r="A226" s="43"/>
      <c r="B226" s="43"/>
      <c r="C226" s="43"/>
      <c r="D226" s="43"/>
      <c r="E226" s="43"/>
      <c r="F226" s="101"/>
      <c r="G226" s="101"/>
      <c r="H226" s="101"/>
      <c r="I226" s="43"/>
      <c r="J226" s="43"/>
      <c r="K226" s="43"/>
      <c r="L226" s="43"/>
      <c r="M226" s="43"/>
      <c r="N226" s="43"/>
      <c r="O226" s="43"/>
      <c r="P226" s="44"/>
      <c r="Q226" s="43"/>
      <c r="R226" s="43"/>
      <c r="S226" s="43"/>
      <c r="T226" s="43"/>
      <c r="U226" s="43"/>
      <c r="V226" s="43"/>
      <c r="W226" s="43"/>
      <c r="X226" s="43"/>
      <c r="Y226" s="43"/>
      <c r="Z226" s="43"/>
      <c r="AA226" s="43"/>
      <c r="AB226" s="43"/>
      <c r="AC226" s="43"/>
      <c r="AD226" s="43"/>
      <c r="AE226" s="43"/>
      <c r="AF226" s="43"/>
      <c r="AG226" s="43"/>
      <c r="AH226" s="43"/>
      <c r="AI226" s="43"/>
    </row>
    <row r="227" spans="1:35" ht="12.75">
      <c r="A227" s="43"/>
      <c r="B227" s="43"/>
      <c r="C227" s="43"/>
      <c r="D227" s="43"/>
      <c r="E227" s="43"/>
      <c r="F227" s="101"/>
      <c r="G227" s="101"/>
      <c r="H227" s="101"/>
      <c r="I227" s="43"/>
      <c r="J227" s="43"/>
      <c r="K227" s="43"/>
      <c r="L227" s="43"/>
      <c r="M227" s="43"/>
      <c r="N227" s="43"/>
      <c r="O227" s="43"/>
      <c r="P227" s="44"/>
      <c r="Q227" s="43"/>
      <c r="R227" s="43"/>
      <c r="S227" s="43"/>
      <c r="T227" s="43"/>
      <c r="U227" s="43"/>
      <c r="V227" s="43"/>
      <c r="W227" s="43"/>
      <c r="X227" s="43"/>
      <c r="Y227" s="43"/>
      <c r="Z227" s="43"/>
      <c r="AA227" s="43"/>
      <c r="AB227" s="43"/>
      <c r="AC227" s="43"/>
      <c r="AD227" s="43"/>
      <c r="AE227" s="43"/>
      <c r="AF227" s="43"/>
      <c r="AG227" s="43"/>
      <c r="AH227" s="43"/>
      <c r="AI227" s="43"/>
    </row>
    <row r="228" spans="1:35" ht="12.75">
      <c r="A228" s="43"/>
      <c r="B228" s="43"/>
      <c r="C228" s="43"/>
      <c r="D228" s="43"/>
      <c r="E228" s="43"/>
      <c r="F228" s="101"/>
      <c r="G228" s="101"/>
      <c r="H228" s="101"/>
      <c r="I228" s="43"/>
      <c r="J228" s="43"/>
      <c r="K228" s="43"/>
      <c r="L228" s="43"/>
      <c r="M228" s="43"/>
      <c r="N228" s="43"/>
      <c r="O228" s="43"/>
      <c r="P228" s="44"/>
      <c r="Q228" s="43"/>
      <c r="R228" s="43"/>
      <c r="S228" s="43"/>
      <c r="T228" s="43"/>
      <c r="U228" s="43"/>
      <c r="V228" s="43"/>
      <c r="W228" s="43"/>
      <c r="X228" s="43"/>
      <c r="Y228" s="43"/>
      <c r="Z228" s="43"/>
      <c r="AA228" s="43"/>
      <c r="AB228" s="43"/>
      <c r="AC228" s="43"/>
      <c r="AD228" s="43"/>
      <c r="AE228" s="43"/>
      <c r="AF228" s="43"/>
      <c r="AG228" s="43"/>
      <c r="AH228" s="43"/>
      <c r="AI228" s="43"/>
    </row>
    <row r="229" spans="1:35" ht="12.75">
      <c r="A229" s="43"/>
      <c r="B229" s="43"/>
      <c r="C229" s="43"/>
      <c r="D229" s="43"/>
      <c r="E229" s="43"/>
      <c r="F229" s="101"/>
      <c r="G229" s="101"/>
      <c r="H229" s="101"/>
      <c r="I229" s="43"/>
      <c r="J229" s="43"/>
      <c r="K229" s="43"/>
      <c r="L229" s="43"/>
      <c r="M229" s="43"/>
      <c r="N229" s="43"/>
      <c r="O229" s="43"/>
      <c r="P229" s="44"/>
      <c r="Q229" s="43"/>
      <c r="R229" s="43"/>
      <c r="S229" s="43"/>
      <c r="T229" s="43"/>
      <c r="U229" s="43"/>
      <c r="V229" s="43"/>
      <c r="W229" s="43"/>
      <c r="X229" s="43"/>
      <c r="Y229" s="43"/>
      <c r="Z229" s="43"/>
      <c r="AA229" s="43"/>
      <c r="AB229" s="43"/>
      <c r="AC229" s="43"/>
      <c r="AD229" s="43"/>
      <c r="AE229" s="43"/>
      <c r="AF229" s="43"/>
      <c r="AG229" s="43"/>
      <c r="AH229" s="43"/>
      <c r="AI229" s="43"/>
    </row>
    <row r="230" spans="1:35" ht="12.75">
      <c r="A230" s="43"/>
      <c r="B230" s="43"/>
      <c r="C230" s="43"/>
      <c r="D230" s="43"/>
      <c r="E230" s="43"/>
      <c r="F230" s="101"/>
      <c r="G230" s="101"/>
      <c r="H230" s="101"/>
      <c r="I230" s="43"/>
      <c r="J230" s="43"/>
      <c r="K230" s="43"/>
      <c r="L230" s="43"/>
      <c r="M230" s="43"/>
      <c r="N230" s="43"/>
      <c r="O230" s="43"/>
      <c r="P230" s="44"/>
      <c r="Q230" s="43"/>
      <c r="R230" s="43"/>
      <c r="S230" s="43"/>
      <c r="T230" s="43"/>
      <c r="U230" s="43"/>
      <c r="V230" s="43"/>
      <c r="W230" s="43"/>
      <c r="X230" s="43"/>
      <c r="Y230" s="43"/>
      <c r="Z230" s="43"/>
      <c r="AA230" s="43"/>
      <c r="AB230" s="43"/>
      <c r="AC230" s="43"/>
      <c r="AD230" s="43"/>
      <c r="AE230" s="43"/>
      <c r="AF230" s="43"/>
      <c r="AG230" s="43"/>
      <c r="AH230" s="43"/>
      <c r="AI230" s="43"/>
    </row>
    <row r="231" spans="1:35" ht="12.75">
      <c r="A231" s="43"/>
      <c r="B231" s="43"/>
      <c r="C231" s="43"/>
      <c r="D231" s="43"/>
      <c r="E231" s="43"/>
      <c r="F231" s="101"/>
      <c r="G231" s="101"/>
      <c r="H231" s="101"/>
      <c r="I231" s="43"/>
      <c r="J231" s="43"/>
      <c r="K231" s="43"/>
      <c r="L231" s="43"/>
      <c r="M231" s="43"/>
      <c r="N231" s="43"/>
      <c r="O231" s="43"/>
      <c r="P231" s="44"/>
      <c r="Q231" s="43"/>
      <c r="R231" s="43"/>
      <c r="S231" s="43"/>
      <c r="T231" s="43"/>
      <c r="U231" s="43"/>
      <c r="V231" s="43"/>
      <c r="W231" s="43"/>
      <c r="X231" s="43"/>
      <c r="Y231" s="43"/>
      <c r="Z231" s="43"/>
      <c r="AA231" s="43"/>
      <c r="AB231" s="43"/>
      <c r="AC231" s="43"/>
      <c r="AD231" s="43"/>
      <c r="AE231" s="43"/>
      <c r="AF231" s="43"/>
      <c r="AG231" s="43"/>
      <c r="AH231" s="43"/>
      <c r="AI231" s="43"/>
    </row>
    <row r="232" spans="1:35" ht="12.75">
      <c r="A232" s="43"/>
      <c r="B232" s="43"/>
      <c r="C232" s="43"/>
      <c r="D232" s="43"/>
      <c r="E232" s="43"/>
      <c r="F232" s="101"/>
      <c r="G232" s="101"/>
      <c r="H232" s="101"/>
      <c r="I232" s="43"/>
      <c r="J232" s="43"/>
      <c r="K232" s="43"/>
      <c r="L232" s="43"/>
      <c r="M232" s="43"/>
      <c r="N232" s="43"/>
      <c r="O232" s="43"/>
      <c r="P232" s="44"/>
      <c r="Q232" s="43"/>
      <c r="R232" s="43"/>
      <c r="S232" s="43"/>
      <c r="T232" s="43"/>
      <c r="U232" s="43"/>
      <c r="V232" s="43"/>
      <c r="W232" s="43"/>
      <c r="X232" s="43"/>
      <c r="Y232" s="43"/>
      <c r="Z232" s="43"/>
      <c r="AA232" s="43"/>
      <c r="AB232" s="43"/>
      <c r="AC232" s="43"/>
      <c r="AD232" s="43"/>
      <c r="AE232" s="43"/>
      <c r="AF232" s="43"/>
      <c r="AG232" s="43"/>
      <c r="AH232" s="43"/>
      <c r="AI232" s="43"/>
    </row>
    <row r="233" spans="1:35" ht="12.75">
      <c r="A233" s="43"/>
      <c r="B233" s="43"/>
      <c r="C233" s="43"/>
      <c r="D233" s="43"/>
      <c r="E233" s="43"/>
      <c r="F233" s="101"/>
      <c r="G233" s="101"/>
      <c r="H233" s="101"/>
      <c r="I233" s="43"/>
      <c r="J233" s="43"/>
      <c r="K233" s="43"/>
      <c r="L233" s="43"/>
      <c r="M233" s="43"/>
      <c r="N233" s="43"/>
      <c r="O233" s="43"/>
      <c r="P233" s="44"/>
      <c r="Q233" s="43"/>
      <c r="R233" s="43"/>
      <c r="S233" s="43"/>
      <c r="T233" s="43"/>
      <c r="U233" s="43"/>
      <c r="V233" s="43"/>
      <c r="W233" s="43"/>
      <c r="X233" s="43"/>
      <c r="Y233" s="43"/>
      <c r="Z233" s="43"/>
      <c r="AA233" s="43"/>
      <c r="AB233" s="43"/>
      <c r="AC233" s="43"/>
      <c r="AD233" s="43"/>
      <c r="AE233" s="43"/>
      <c r="AF233" s="43"/>
      <c r="AG233" s="43"/>
      <c r="AH233" s="43"/>
      <c r="AI233" s="43"/>
    </row>
    <row r="234" spans="1:35" ht="12.75">
      <c r="A234" s="43"/>
      <c r="B234" s="43"/>
      <c r="C234" s="43"/>
      <c r="D234" s="43"/>
      <c r="E234" s="43"/>
      <c r="F234" s="101"/>
      <c r="G234" s="101"/>
      <c r="H234" s="101"/>
      <c r="I234" s="43"/>
      <c r="J234" s="43"/>
      <c r="K234" s="43"/>
      <c r="L234" s="43"/>
      <c r="M234" s="43"/>
      <c r="N234" s="43"/>
      <c r="O234" s="43"/>
      <c r="P234" s="44"/>
      <c r="Q234" s="43"/>
      <c r="R234" s="43"/>
      <c r="S234" s="43"/>
      <c r="T234" s="43"/>
      <c r="U234" s="43"/>
      <c r="V234" s="43"/>
      <c r="W234" s="43"/>
      <c r="X234" s="43"/>
      <c r="Y234" s="43"/>
      <c r="Z234" s="43"/>
      <c r="AA234" s="43"/>
      <c r="AB234" s="43"/>
      <c r="AC234" s="43"/>
      <c r="AD234" s="43"/>
      <c r="AE234" s="43"/>
      <c r="AF234" s="43"/>
      <c r="AG234" s="43"/>
      <c r="AH234" s="43"/>
      <c r="AI234" s="43"/>
    </row>
    <row r="235" spans="1:35" ht="12.75">
      <c r="A235" s="43"/>
      <c r="B235" s="43"/>
      <c r="C235" s="43"/>
      <c r="D235" s="43"/>
      <c r="E235" s="43"/>
      <c r="F235" s="101"/>
      <c r="G235" s="101"/>
      <c r="H235" s="101"/>
      <c r="I235" s="43"/>
      <c r="J235" s="43"/>
      <c r="K235" s="43"/>
      <c r="L235" s="43"/>
      <c r="M235" s="43"/>
      <c r="N235" s="43"/>
      <c r="O235" s="43"/>
      <c r="P235" s="44"/>
      <c r="Q235" s="43"/>
      <c r="R235" s="43"/>
      <c r="S235" s="43"/>
      <c r="T235" s="43"/>
      <c r="U235" s="43"/>
      <c r="V235" s="43"/>
      <c r="W235" s="43"/>
      <c r="X235" s="43"/>
      <c r="Y235" s="43"/>
      <c r="Z235" s="43"/>
      <c r="AA235" s="43"/>
      <c r="AB235" s="43"/>
      <c r="AC235" s="43"/>
      <c r="AD235" s="43"/>
      <c r="AE235" s="43"/>
      <c r="AF235" s="43"/>
      <c r="AG235" s="43"/>
      <c r="AH235" s="43"/>
      <c r="AI235" s="43"/>
    </row>
    <row r="236" spans="1:35" ht="12.75">
      <c r="A236" s="43"/>
      <c r="B236" s="43"/>
      <c r="C236" s="43"/>
      <c r="D236" s="43"/>
      <c r="E236" s="43"/>
      <c r="F236" s="101"/>
      <c r="G236" s="101"/>
      <c r="H236" s="101"/>
      <c r="I236" s="43"/>
      <c r="J236" s="43"/>
      <c r="K236" s="43"/>
      <c r="L236" s="43"/>
      <c r="M236" s="43"/>
      <c r="N236" s="43"/>
      <c r="O236" s="43"/>
      <c r="P236" s="44"/>
      <c r="Q236" s="43"/>
      <c r="R236" s="43"/>
      <c r="S236" s="43"/>
      <c r="T236" s="43"/>
      <c r="U236" s="43"/>
      <c r="V236" s="43"/>
      <c r="W236" s="43"/>
      <c r="X236" s="43"/>
      <c r="Y236" s="43"/>
      <c r="Z236" s="43"/>
      <c r="AA236" s="43"/>
      <c r="AB236" s="43"/>
      <c r="AC236" s="43"/>
      <c r="AD236" s="43"/>
      <c r="AE236" s="43"/>
      <c r="AF236" s="43"/>
      <c r="AG236" s="43"/>
      <c r="AH236" s="43"/>
      <c r="AI236" s="43"/>
    </row>
    <row r="237" spans="1:35" ht="12.75">
      <c r="A237" s="43"/>
      <c r="B237" s="43"/>
      <c r="C237" s="43"/>
      <c r="D237" s="43"/>
      <c r="E237" s="43"/>
      <c r="F237" s="101"/>
      <c r="G237" s="101"/>
      <c r="H237" s="101"/>
      <c r="I237" s="43"/>
      <c r="J237" s="43"/>
      <c r="K237" s="43"/>
      <c r="L237" s="43"/>
      <c r="M237" s="43"/>
      <c r="N237" s="43"/>
      <c r="O237" s="43"/>
      <c r="P237" s="44"/>
      <c r="Q237" s="43"/>
      <c r="R237" s="43"/>
      <c r="S237" s="43"/>
      <c r="T237" s="43"/>
      <c r="U237" s="43"/>
      <c r="V237" s="43"/>
      <c r="W237" s="43"/>
      <c r="X237" s="43"/>
      <c r="Y237" s="43"/>
      <c r="Z237" s="43"/>
      <c r="AA237" s="43"/>
      <c r="AB237" s="43"/>
      <c r="AC237" s="43"/>
      <c r="AD237" s="43"/>
      <c r="AE237" s="43"/>
      <c r="AF237" s="43"/>
      <c r="AG237" s="43"/>
      <c r="AH237" s="43"/>
      <c r="AI237" s="43"/>
    </row>
    <row r="238" spans="1:35" ht="12.75">
      <c r="A238" s="43"/>
      <c r="B238" s="43"/>
      <c r="C238" s="43"/>
      <c r="D238" s="43"/>
      <c r="E238" s="43"/>
      <c r="F238" s="101"/>
      <c r="G238" s="101"/>
      <c r="H238" s="101"/>
      <c r="I238" s="43"/>
      <c r="J238" s="43"/>
      <c r="K238" s="43"/>
      <c r="L238" s="43"/>
      <c r="M238" s="43"/>
      <c r="N238" s="43"/>
      <c r="O238" s="43"/>
      <c r="P238" s="44"/>
      <c r="Q238" s="43"/>
      <c r="R238" s="43"/>
      <c r="S238" s="43"/>
      <c r="T238" s="43"/>
      <c r="U238" s="43"/>
      <c r="V238" s="43"/>
      <c r="W238" s="43"/>
      <c r="X238" s="43"/>
      <c r="Y238" s="43"/>
      <c r="Z238" s="43"/>
      <c r="AA238" s="43"/>
      <c r="AB238" s="43"/>
      <c r="AC238" s="43"/>
      <c r="AD238" s="43"/>
      <c r="AE238" s="43"/>
      <c r="AF238" s="43"/>
      <c r="AG238" s="43"/>
      <c r="AH238" s="43"/>
      <c r="AI238" s="43"/>
    </row>
    <row r="239" spans="1:35" ht="12.75">
      <c r="A239" s="43"/>
      <c r="B239" s="43"/>
      <c r="C239" s="43"/>
      <c r="D239" s="43"/>
      <c r="E239" s="43"/>
      <c r="F239" s="101"/>
      <c r="G239" s="101"/>
      <c r="H239" s="101"/>
      <c r="I239" s="43"/>
      <c r="J239" s="43"/>
      <c r="K239" s="43"/>
      <c r="L239" s="43"/>
      <c r="M239" s="43"/>
      <c r="N239" s="43"/>
      <c r="O239" s="43"/>
      <c r="P239" s="44"/>
      <c r="Q239" s="43"/>
      <c r="R239" s="43"/>
      <c r="S239" s="43"/>
      <c r="T239" s="43"/>
      <c r="U239" s="43"/>
      <c r="V239" s="43"/>
      <c r="W239" s="43"/>
      <c r="X239" s="43"/>
      <c r="Y239" s="43"/>
      <c r="Z239" s="43"/>
      <c r="AA239" s="43"/>
      <c r="AB239" s="43"/>
      <c r="AC239" s="43"/>
      <c r="AD239" s="43"/>
      <c r="AE239" s="43"/>
      <c r="AF239" s="43"/>
      <c r="AG239" s="43"/>
      <c r="AH239" s="43"/>
      <c r="AI239" s="43"/>
    </row>
    <row r="240" spans="1:35" ht="12.75">
      <c r="A240" s="43"/>
      <c r="B240" s="43"/>
      <c r="C240" s="43"/>
      <c r="D240" s="43"/>
      <c r="E240" s="43"/>
      <c r="F240" s="101"/>
      <c r="G240" s="101"/>
      <c r="H240" s="101"/>
      <c r="I240" s="43"/>
      <c r="J240" s="43"/>
      <c r="K240" s="43"/>
      <c r="L240" s="43"/>
      <c r="M240" s="43"/>
      <c r="N240" s="43"/>
      <c r="O240" s="43"/>
      <c r="P240" s="44"/>
      <c r="Q240" s="43"/>
      <c r="R240" s="43"/>
      <c r="S240" s="43"/>
      <c r="T240" s="43"/>
      <c r="U240" s="43"/>
      <c r="V240" s="43"/>
      <c r="W240" s="43"/>
      <c r="X240" s="43"/>
      <c r="Y240" s="43"/>
      <c r="Z240" s="43"/>
      <c r="AA240" s="43"/>
      <c r="AB240" s="43"/>
      <c r="AC240" s="43"/>
      <c r="AD240" s="43"/>
      <c r="AE240" s="43"/>
      <c r="AF240" s="43"/>
      <c r="AG240" s="43"/>
      <c r="AH240" s="43"/>
      <c r="AI240" s="43"/>
    </row>
    <row r="241" spans="1:35" ht="12.75">
      <c r="A241" s="43"/>
      <c r="B241" s="43"/>
      <c r="C241" s="43"/>
      <c r="D241" s="43"/>
      <c r="E241" s="43"/>
      <c r="F241" s="101"/>
      <c r="G241" s="101"/>
      <c r="H241" s="101"/>
      <c r="I241" s="43"/>
      <c r="J241" s="43"/>
      <c r="K241" s="43"/>
      <c r="L241" s="43"/>
      <c r="M241" s="43"/>
      <c r="N241" s="43"/>
      <c r="O241" s="43"/>
      <c r="P241" s="44"/>
      <c r="Q241" s="43"/>
      <c r="R241" s="43"/>
      <c r="S241" s="43"/>
      <c r="T241" s="43"/>
      <c r="U241" s="43"/>
      <c r="V241" s="43"/>
      <c r="W241" s="43"/>
      <c r="X241" s="43"/>
      <c r="Y241" s="43"/>
      <c r="Z241" s="43"/>
      <c r="AA241" s="43"/>
      <c r="AB241" s="43"/>
      <c r="AC241" s="43"/>
      <c r="AD241" s="43"/>
      <c r="AE241" s="43"/>
      <c r="AF241" s="43"/>
      <c r="AG241" s="43"/>
      <c r="AH241" s="43"/>
      <c r="AI241" s="43"/>
    </row>
    <row r="242" spans="1:35" ht="12.75">
      <c r="A242" s="43"/>
      <c r="B242" s="43"/>
      <c r="C242" s="43"/>
      <c r="D242" s="43"/>
      <c r="E242" s="43"/>
      <c r="F242" s="101"/>
      <c r="G242" s="101"/>
      <c r="H242" s="101"/>
      <c r="I242" s="43"/>
      <c r="J242" s="43"/>
      <c r="K242" s="43"/>
      <c r="L242" s="43"/>
      <c r="M242" s="43"/>
      <c r="N242" s="43"/>
      <c r="O242" s="43"/>
      <c r="P242" s="44"/>
      <c r="Q242" s="43"/>
      <c r="R242" s="43"/>
      <c r="S242" s="43"/>
      <c r="T242" s="43"/>
      <c r="U242" s="43"/>
      <c r="V242" s="43"/>
      <c r="W242" s="43"/>
      <c r="X242" s="43"/>
      <c r="Y242" s="43"/>
      <c r="Z242" s="43"/>
      <c r="AA242" s="43"/>
      <c r="AB242" s="43"/>
      <c r="AC242" s="43"/>
      <c r="AD242" s="43"/>
      <c r="AE242" s="43"/>
      <c r="AF242" s="43"/>
      <c r="AG242" s="43"/>
      <c r="AH242" s="43"/>
      <c r="AI242" s="43"/>
    </row>
    <row r="243" spans="1:35" ht="12.75">
      <c r="A243" s="43"/>
      <c r="B243" s="43"/>
      <c r="C243" s="43"/>
      <c r="D243" s="43"/>
      <c r="E243" s="43"/>
      <c r="F243" s="101"/>
      <c r="G243" s="101"/>
      <c r="H243" s="101"/>
      <c r="I243" s="43"/>
      <c r="J243" s="43"/>
      <c r="K243" s="43"/>
      <c r="L243" s="43"/>
      <c r="M243" s="43"/>
      <c r="N243" s="43"/>
      <c r="O243" s="43"/>
      <c r="P243" s="44"/>
      <c r="Q243" s="43"/>
      <c r="R243" s="43"/>
      <c r="S243" s="43"/>
      <c r="T243" s="43"/>
      <c r="U243" s="43"/>
      <c r="V243" s="43"/>
      <c r="W243" s="43"/>
      <c r="X243" s="43"/>
      <c r="Y243" s="43"/>
      <c r="Z243" s="43"/>
      <c r="AA243" s="43"/>
      <c r="AB243" s="43"/>
      <c r="AC243" s="43"/>
      <c r="AD243" s="43"/>
      <c r="AE243" s="43"/>
      <c r="AF243" s="43"/>
      <c r="AG243" s="43"/>
      <c r="AH243" s="43"/>
      <c r="AI243" s="43"/>
    </row>
    <row r="244" spans="1:35" ht="12.75">
      <c r="A244" s="43"/>
      <c r="B244" s="43"/>
      <c r="C244" s="43"/>
      <c r="D244" s="43"/>
      <c r="E244" s="43"/>
      <c r="F244" s="101"/>
      <c r="G244" s="101"/>
      <c r="H244" s="101"/>
      <c r="I244" s="43"/>
      <c r="J244" s="43"/>
      <c r="K244" s="43"/>
      <c r="L244" s="43"/>
      <c r="M244" s="43"/>
      <c r="N244" s="43"/>
      <c r="O244" s="43"/>
      <c r="P244" s="44"/>
      <c r="Q244" s="43"/>
      <c r="R244" s="43"/>
      <c r="S244" s="43"/>
      <c r="T244" s="43"/>
      <c r="U244" s="43"/>
      <c r="V244" s="43"/>
      <c r="W244" s="43"/>
      <c r="X244" s="43"/>
      <c r="Y244" s="43"/>
      <c r="Z244" s="43"/>
      <c r="AA244" s="43"/>
      <c r="AB244" s="43"/>
      <c r="AC244" s="43"/>
      <c r="AD244" s="43"/>
      <c r="AE244" s="43"/>
      <c r="AF244" s="43"/>
      <c r="AG244" s="43"/>
      <c r="AH244" s="43"/>
      <c r="AI244" s="43"/>
    </row>
    <row r="245" spans="1:35" ht="12.75">
      <c r="A245" s="43"/>
      <c r="B245" s="43"/>
      <c r="C245" s="43"/>
      <c r="D245" s="43"/>
      <c r="E245" s="43"/>
      <c r="F245" s="101"/>
      <c r="G245" s="101"/>
      <c r="H245" s="101"/>
      <c r="I245" s="43"/>
      <c r="J245" s="43"/>
      <c r="K245" s="43"/>
      <c r="L245" s="43"/>
      <c r="M245" s="43"/>
      <c r="N245" s="43"/>
      <c r="O245" s="43"/>
      <c r="P245" s="44"/>
      <c r="Q245" s="43"/>
      <c r="R245" s="43"/>
      <c r="S245" s="43"/>
      <c r="T245" s="43"/>
      <c r="U245" s="43"/>
      <c r="V245" s="43"/>
      <c r="W245" s="43"/>
      <c r="X245" s="43"/>
      <c r="Y245" s="43"/>
      <c r="Z245" s="43"/>
      <c r="AA245" s="43"/>
      <c r="AB245" s="43"/>
      <c r="AC245" s="43"/>
      <c r="AD245" s="43"/>
      <c r="AE245" s="43"/>
      <c r="AF245" s="43"/>
      <c r="AG245" s="43"/>
      <c r="AH245" s="43"/>
      <c r="AI245" s="43"/>
    </row>
    <row r="246" spans="1:35" ht="12.75">
      <c r="A246" s="43"/>
      <c r="B246" s="43"/>
      <c r="C246" s="43"/>
      <c r="D246" s="43"/>
      <c r="E246" s="43"/>
      <c r="F246" s="101"/>
      <c r="G246" s="101"/>
      <c r="H246" s="101"/>
      <c r="I246" s="43"/>
      <c r="J246" s="43"/>
      <c r="K246" s="43"/>
      <c r="L246" s="43"/>
      <c r="M246" s="43"/>
      <c r="N246" s="43"/>
      <c r="O246" s="43"/>
      <c r="P246" s="44"/>
      <c r="Q246" s="43"/>
      <c r="R246" s="43"/>
      <c r="S246" s="43"/>
      <c r="T246" s="43"/>
      <c r="U246" s="43"/>
      <c r="V246" s="43"/>
      <c r="W246" s="43"/>
      <c r="X246" s="43"/>
      <c r="Y246" s="43"/>
      <c r="Z246" s="43"/>
      <c r="AA246" s="43"/>
      <c r="AB246" s="43"/>
      <c r="AC246" s="43"/>
      <c r="AD246" s="43"/>
      <c r="AE246" s="43"/>
      <c r="AF246" s="43"/>
      <c r="AG246" s="43"/>
      <c r="AH246" s="43"/>
      <c r="AI246" s="43"/>
    </row>
    <row r="247" spans="1:35" ht="12.75">
      <c r="A247" s="43"/>
      <c r="B247" s="43"/>
      <c r="C247" s="43"/>
      <c r="D247" s="43"/>
      <c r="E247" s="43"/>
      <c r="F247" s="101"/>
      <c r="G247" s="101"/>
      <c r="H247" s="101"/>
      <c r="I247" s="43"/>
      <c r="J247" s="43"/>
      <c r="K247" s="43"/>
      <c r="L247" s="43"/>
      <c r="M247" s="43"/>
      <c r="N247" s="43"/>
      <c r="O247" s="43"/>
      <c r="P247" s="44"/>
      <c r="Q247" s="43"/>
      <c r="R247" s="43"/>
      <c r="S247" s="43"/>
      <c r="T247" s="43"/>
      <c r="U247" s="43"/>
      <c r="V247" s="43"/>
      <c r="W247" s="43"/>
      <c r="X247" s="43"/>
      <c r="Y247" s="43"/>
      <c r="Z247" s="43"/>
      <c r="AA247" s="43"/>
      <c r="AB247" s="43"/>
      <c r="AC247" s="43"/>
      <c r="AD247" s="43"/>
      <c r="AE247" s="43"/>
      <c r="AF247" s="43"/>
      <c r="AG247" s="43"/>
      <c r="AH247" s="43"/>
      <c r="AI247" s="43"/>
    </row>
    <row r="248" spans="1:35" ht="12.75">
      <c r="A248" s="43"/>
      <c r="B248" s="43"/>
      <c r="C248" s="43"/>
      <c r="D248" s="43"/>
      <c r="E248" s="43"/>
      <c r="F248" s="101"/>
      <c r="G248" s="101"/>
      <c r="H248" s="101"/>
      <c r="I248" s="43"/>
      <c r="J248" s="43"/>
      <c r="K248" s="43"/>
      <c r="L248" s="43"/>
      <c r="M248" s="43"/>
      <c r="N248" s="43"/>
      <c r="O248" s="43"/>
      <c r="P248" s="44"/>
      <c r="Q248" s="43"/>
      <c r="R248" s="43"/>
      <c r="S248" s="43"/>
      <c r="T248" s="43"/>
      <c r="U248" s="43"/>
      <c r="V248" s="43"/>
      <c r="W248" s="43"/>
      <c r="X248" s="43"/>
      <c r="Y248" s="43"/>
      <c r="Z248" s="43"/>
      <c r="AA248" s="43"/>
      <c r="AB248" s="43"/>
      <c r="AC248" s="43"/>
      <c r="AD248" s="43"/>
      <c r="AE248" s="43"/>
      <c r="AF248" s="43"/>
      <c r="AG248" s="43"/>
      <c r="AH248" s="43"/>
      <c r="AI248" s="43"/>
    </row>
    <row r="249" spans="1:35" ht="12.75">
      <c r="A249" s="43"/>
      <c r="B249" s="43"/>
      <c r="C249" s="43"/>
      <c r="D249" s="43"/>
      <c r="E249" s="43"/>
      <c r="F249" s="101"/>
      <c r="G249" s="101"/>
      <c r="H249" s="101"/>
      <c r="I249" s="43"/>
      <c r="J249" s="43"/>
      <c r="K249" s="43"/>
      <c r="L249" s="43"/>
      <c r="M249" s="43"/>
      <c r="N249" s="43"/>
      <c r="O249" s="43"/>
      <c r="P249" s="44"/>
      <c r="Q249" s="43"/>
      <c r="R249" s="43"/>
      <c r="S249" s="43"/>
      <c r="T249" s="43"/>
      <c r="U249" s="43"/>
      <c r="V249" s="43"/>
      <c r="W249" s="43"/>
      <c r="X249" s="43"/>
      <c r="Y249" s="43"/>
      <c r="Z249" s="43"/>
      <c r="AA249" s="43"/>
      <c r="AB249" s="43"/>
      <c r="AC249" s="43"/>
      <c r="AD249" s="43"/>
      <c r="AE249" s="43"/>
      <c r="AF249" s="43"/>
      <c r="AG249" s="43"/>
      <c r="AH249" s="43"/>
      <c r="AI249" s="43"/>
    </row>
    <row r="250" spans="1:35" ht="12.75">
      <c r="A250" s="43"/>
      <c r="B250" s="43"/>
      <c r="C250" s="43"/>
      <c r="D250" s="43"/>
      <c r="E250" s="43"/>
      <c r="F250" s="101"/>
      <c r="G250" s="101"/>
      <c r="H250" s="101"/>
      <c r="I250" s="43"/>
      <c r="J250" s="43"/>
      <c r="K250" s="43"/>
      <c r="L250" s="43"/>
      <c r="M250" s="43"/>
      <c r="N250" s="43"/>
      <c r="O250" s="43"/>
      <c r="P250" s="44"/>
      <c r="Q250" s="43"/>
      <c r="R250" s="43"/>
      <c r="S250" s="43"/>
      <c r="T250" s="43"/>
      <c r="U250" s="43"/>
      <c r="V250" s="43"/>
      <c r="W250" s="43"/>
      <c r="X250" s="43"/>
      <c r="Y250" s="43"/>
      <c r="Z250" s="43"/>
      <c r="AA250" s="43"/>
      <c r="AB250" s="43"/>
      <c r="AC250" s="43"/>
      <c r="AD250" s="43"/>
      <c r="AE250" s="43"/>
      <c r="AF250" s="43"/>
      <c r="AG250" s="43"/>
      <c r="AH250" s="43"/>
      <c r="AI250" s="43"/>
    </row>
    <row r="251" spans="1:35" ht="12.75">
      <c r="A251" s="43"/>
      <c r="B251" s="43"/>
      <c r="C251" s="43"/>
      <c r="D251" s="43"/>
      <c r="E251" s="43"/>
      <c r="F251" s="101"/>
      <c r="G251" s="101"/>
      <c r="H251" s="101"/>
      <c r="I251" s="43"/>
      <c r="J251" s="43"/>
      <c r="K251" s="43"/>
      <c r="L251" s="43"/>
      <c r="M251" s="43"/>
      <c r="N251" s="43"/>
      <c r="O251" s="43"/>
      <c r="P251" s="44"/>
      <c r="Q251" s="43"/>
      <c r="R251" s="43"/>
      <c r="S251" s="43"/>
      <c r="T251" s="43"/>
      <c r="U251" s="43"/>
      <c r="V251" s="43"/>
      <c r="W251" s="43"/>
      <c r="X251" s="43"/>
      <c r="Y251" s="43"/>
      <c r="Z251" s="43"/>
      <c r="AA251" s="43"/>
      <c r="AB251" s="43"/>
      <c r="AC251" s="43"/>
      <c r="AD251" s="43"/>
      <c r="AE251" s="43"/>
      <c r="AF251" s="43"/>
      <c r="AG251" s="43"/>
      <c r="AH251" s="43"/>
      <c r="AI251" s="43"/>
    </row>
    <row r="252" spans="1:35" ht="12.75">
      <c r="A252" s="43"/>
      <c r="B252" s="43"/>
      <c r="C252" s="43"/>
      <c r="D252" s="43"/>
      <c r="E252" s="43"/>
      <c r="F252" s="101"/>
      <c r="G252" s="101"/>
      <c r="H252" s="101"/>
      <c r="I252" s="43"/>
      <c r="J252" s="43"/>
      <c r="K252" s="43"/>
      <c r="L252" s="43"/>
      <c r="M252" s="43"/>
      <c r="N252" s="43"/>
      <c r="O252" s="43"/>
      <c r="P252" s="44"/>
      <c r="Q252" s="43"/>
      <c r="R252" s="43"/>
      <c r="S252" s="43"/>
      <c r="T252" s="43"/>
      <c r="U252" s="43"/>
      <c r="V252" s="43"/>
      <c r="W252" s="43"/>
      <c r="X252" s="43"/>
      <c r="Y252" s="43"/>
      <c r="Z252" s="43"/>
      <c r="AA252" s="43"/>
      <c r="AB252" s="43"/>
      <c r="AC252" s="43"/>
      <c r="AD252" s="43"/>
      <c r="AE252" s="43"/>
      <c r="AF252" s="43"/>
      <c r="AG252" s="43"/>
      <c r="AH252" s="43"/>
      <c r="AI252" s="43"/>
    </row>
    <row r="253" spans="1:35" ht="12.75">
      <c r="A253" s="43"/>
      <c r="B253" s="43"/>
      <c r="C253" s="43"/>
      <c r="D253" s="43"/>
      <c r="E253" s="43"/>
      <c r="F253" s="101"/>
      <c r="G253" s="101"/>
      <c r="H253" s="101"/>
      <c r="I253" s="43"/>
      <c r="J253" s="43"/>
      <c r="K253" s="43"/>
      <c r="L253" s="43"/>
      <c r="M253" s="43"/>
      <c r="N253" s="43"/>
      <c r="O253" s="43"/>
      <c r="P253" s="44"/>
      <c r="Q253" s="43"/>
      <c r="R253" s="43"/>
      <c r="S253" s="43"/>
      <c r="T253" s="43"/>
      <c r="U253" s="43"/>
      <c r="V253" s="43"/>
      <c r="W253" s="43"/>
      <c r="X253" s="43"/>
      <c r="Y253" s="43"/>
      <c r="Z253" s="43"/>
      <c r="AA253" s="43"/>
      <c r="AB253" s="43"/>
      <c r="AC253" s="43"/>
      <c r="AD253" s="43"/>
      <c r="AE253" s="43"/>
      <c r="AF253" s="43"/>
      <c r="AG253" s="43"/>
      <c r="AH253" s="43"/>
      <c r="AI253" s="43"/>
    </row>
    <row r="254" spans="1:35" ht="12.75">
      <c r="A254" s="43"/>
      <c r="B254" s="43"/>
      <c r="C254" s="43"/>
      <c r="D254" s="43"/>
      <c r="E254" s="43"/>
      <c r="F254" s="101"/>
      <c r="G254" s="101"/>
      <c r="H254" s="101"/>
      <c r="I254" s="43"/>
      <c r="J254" s="43"/>
      <c r="K254" s="43"/>
      <c r="L254" s="43"/>
      <c r="M254" s="43"/>
      <c r="N254" s="43"/>
      <c r="O254" s="43"/>
      <c r="P254" s="44"/>
      <c r="Q254" s="43"/>
      <c r="R254" s="43"/>
      <c r="S254" s="43"/>
      <c r="T254" s="43"/>
      <c r="U254" s="43"/>
      <c r="V254" s="43"/>
      <c r="W254" s="43"/>
      <c r="X254" s="43"/>
      <c r="Y254" s="43"/>
      <c r="Z254" s="43"/>
      <c r="AA254" s="43"/>
      <c r="AB254" s="43"/>
      <c r="AC254" s="43"/>
      <c r="AD254" s="43"/>
      <c r="AE254" s="43"/>
      <c r="AF254" s="43"/>
      <c r="AG254" s="43"/>
      <c r="AH254" s="43"/>
      <c r="AI254" s="43"/>
    </row>
    <row r="255" spans="1:35" ht="12.75">
      <c r="A255" s="43"/>
      <c r="B255" s="43"/>
      <c r="C255" s="43"/>
      <c r="D255" s="43"/>
      <c r="E255" s="43"/>
      <c r="F255" s="101"/>
      <c r="G255" s="101"/>
      <c r="H255" s="101"/>
      <c r="I255" s="43"/>
      <c r="J255" s="43"/>
      <c r="K255" s="43"/>
      <c r="L255" s="43"/>
      <c r="M255" s="43"/>
      <c r="N255" s="43"/>
      <c r="O255" s="43"/>
      <c r="P255" s="44"/>
      <c r="Q255" s="43"/>
      <c r="R255" s="43"/>
      <c r="S255" s="43"/>
      <c r="T255" s="43"/>
      <c r="U255" s="43"/>
      <c r="V255" s="43"/>
      <c r="W255" s="43"/>
      <c r="X255" s="43"/>
      <c r="Y255" s="43"/>
      <c r="Z255" s="43"/>
      <c r="AA255" s="43"/>
      <c r="AB255" s="43"/>
      <c r="AC255" s="43"/>
      <c r="AD255" s="43"/>
      <c r="AE255" s="43"/>
      <c r="AF255" s="43"/>
      <c r="AG255" s="43"/>
      <c r="AH255" s="43"/>
      <c r="AI255" s="43"/>
    </row>
    <row r="256" spans="1:35" ht="12.75">
      <c r="A256" s="43"/>
      <c r="B256" s="43"/>
      <c r="C256" s="43"/>
      <c r="D256" s="43"/>
      <c r="E256" s="43"/>
      <c r="F256" s="101"/>
      <c r="G256" s="101"/>
      <c r="H256" s="101"/>
      <c r="I256" s="43"/>
      <c r="J256" s="43"/>
      <c r="K256" s="43"/>
      <c r="L256" s="43"/>
      <c r="M256" s="43"/>
      <c r="N256" s="43"/>
      <c r="O256" s="43"/>
      <c r="P256" s="44"/>
      <c r="Q256" s="43"/>
      <c r="R256" s="43"/>
      <c r="S256" s="43"/>
      <c r="T256" s="43"/>
      <c r="U256" s="43"/>
      <c r="V256" s="43"/>
      <c r="W256" s="43"/>
      <c r="X256" s="43"/>
      <c r="Y256" s="43"/>
      <c r="Z256" s="43"/>
      <c r="AA256" s="43"/>
      <c r="AB256" s="43"/>
      <c r="AC256" s="43"/>
      <c r="AD256" s="43"/>
      <c r="AE256" s="43"/>
      <c r="AF256" s="43"/>
      <c r="AG256" s="43"/>
      <c r="AH256" s="43"/>
      <c r="AI256" s="43"/>
    </row>
    <row r="257" spans="1:35" ht="12.75">
      <c r="A257" s="43"/>
      <c r="B257" s="43"/>
      <c r="C257" s="43"/>
      <c r="D257" s="43"/>
      <c r="E257" s="43"/>
      <c r="F257" s="101"/>
      <c r="G257" s="101"/>
      <c r="H257" s="101"/>
      <c r="I257" s="43"/>
      <c r="J257" s="43"/>
      <c r="K257" s="43"/>
      <c r="L257" s="43"/>
      <c r="M257" s="43"/>
      <c r="N257" s="43"/>
      <c r="O257" s="43"/>
      <c r="P257" s="44"/>
      <c r="Q257" s="43"/>
      <c r="R257" s="43"/>
      <c r="S257" s="43"/>
      <c r="T257" s="43"/>
      <c r="U257" s="43"/>
      <c r="V257" s="43"/>
      <c r="W257" s="43"/>
      <c r="X257" s="43"/>
      <c r="Y257" s="43"/>
      <c r="Z257" s="43"/>
      <c r="AA257" s="43"/>
      <c r="AB257" s="43"/>
      <c r="AC257" s="43"/>
      <c r="AD257" s="43"/>
      <c r="AE257" s="43"/>
      <c r="AF257" s="43"/>
      <c r="AG257" s="43"/>
      <c r="AH257" s="43"/>
      <c r="AI257" s="43"/>
    </row>
    <row r="258" spans="1:35" ht="12.75">
      <c r="A258" s="43"/>
      <c r="B258" s="43"/>
      <c r="C258" s="43"/>
      <c r="D258" s="43"/>
      <c r="E258" s="43"/>
      <c r="F258" s="101"/>
      <c r="G258" s="101"/>
      <c r="H258" s="101"/>
      <c r="I258" s="43"/>
      <c r="J258" s="43"/>
      <c r="K258" s="43"/>
      <c r="L258" s="43"/>
      <c r="M258" s="43"/>
      <c r="N258" s="43"/>
      <c r="O258" s="43"/>
      <c r="P258" s="44"/>
      <c r="Q258" s="43"/>
      <c r="R258" s="43"/>
      <c r="S258" s="43"/>
      <c r="T258" s="43"/>
      <c r="U258" s="43"/>
      <c r="V258" s="43"/>
      <c r="W258" s="43"/>
      <c r="X258" s="43"/>
      <c r="Y258" s="43"/>
      <c r="Z258" s="43"/>
      <c r="AA258" s="43"/>
      <c r="AB258" s="43"/>
      <c r="AC258" s="43"/>
      <c r="AD258" s="43"/>
      <c r="AE258" s="43"/>
      <c r="AF258" s="43"/>
      <c r="AG258" s="43"/>
      <c r="AH258" s="43"/>
      <c r="AI258" s="43"/>
    </row>
    <row r="259" spans="1:35" ht="12.75">
      <c r="A259" s="43"/>
      <c r="B259" s="43"/>
      <c r="C259" s="43"/>
      <c r="D259" s="43"/>
      <c r="E259" s="43"/>
      <c r="F259" s="101"/>
      <c r="G259" s="101"/>
      <c r="H259" s="101"/>
      <c r="I259" s="43"/>
      <c r="J259" s="43"/>
      <c r="K259" s="43"/>
      <c r="L259" s="43"/>
      <c r="M259" s="43"/>
      <c r="N259" s="43"/>
      <c r="O259" s="43"/>
      <c r="P259" s="44"/>
      <c r="Q259" s="43"/>
      <c r="R259" s="43"/>
      <c r="S259" s="43"/>
      <c r="T259" s="43"/>
      <c r="U259" s="43"/>
      <c r="V259" s="43"/>
      <c r="W259" s="43"/>
      <c r="X259" s="43"/>
      <c r="Y259" s="43"/>
      <c r="Z259" s="43"/>
      <c r="AA259" s="43"/>
      <c r="AB259" s="43"/>
      <c r="AC259" s="43"/>
      <c r="AD259" s="43"/>
      <c r="AE259" s="43"/>
      <c r="AF259" s="43"/>
      <c r="AG259" s="43"/>
      <c r="AH259" s="43"/>
      <c r="AI259" s="43"/>
    </row>
    <row r="260" spans="1:35" ht="12.75">
      <c r="A260" s="43"/>
      <c r="B260" s="43"/>
      <c r="C260" s="43"/>
      <c r="D260" s="43"/>
      <c r="E260" s="43"/>
      <c r="F260" s="101"/>
      <c r="G260" s="101"/>
      <c r="H260" s="101"/>
      <c r="I260" s="43"/>
      <c r="J260" s="43"/>
      <c r="K260" s="43"/>
      <c r="L260" s="43"/>
      <c r="M260" s="43"/>
      <c r="N260" s="43"/>
      <c r="O260" s="43"/>
      <c r="P260" s="44"/>
      <c r="Q260" s="43"/>
      <c r="R260" s="43"/>
      <c r="S260" s="43"/>
      <c r="T260" s="43"/>
      <c r="U260" s="43"/>
      <c r="V260" s="43"/>
      <c r="W260" s="43"/>
      <c r="X260" s="43"/>
      <c r="Y260" s="43"/>
      <c r="Z260" s="43"/>
      <c r="AA260" s="43"/>
      <c r="AB260" s="43"/>
      <c r="AC260" s="43"/>
      <c r="AD260" s="43"/>
      <c r="AE260" s="43"/>
      <c r="AF260" s="43"/>
      <c r="AG260" s="43"/>
      <c r="AH260" s="43"/>
      <c r="AI260" s="43"/>
    </row>
    <row r="261" spans="1:35" ht="12.75">
      <c r="A261" s="43"/>
      <c r="B261" s="43"/>
      <c r="C261" s="43"/>
      <c r="D261" s="43"/>
      <c r="E261" s="43"/>
      <c r="F261" s="101"/>
      <c r="G261" s="101"/>
      <c r="H261" s="101"/>
      <c r="I261" s="43"/>
      <c r="J261" s="43"/>
      <c r="K261" s="43"/>
      <c r="L261" s="43"/>
      <c r="M261" s="43"/>
      <c r="N261" s="43"/>
      <c r="O261" s="43"/>
      <c r="P261" s="44"/>
      <c r="Q261" s="43"/>
      <c r="R261" s="43"/>
      <c r="S261" s="43"/>
      <c r="T261" s="43"/>
      <c r="U261" s="43"/>
      <c r="V261" s="43"/>
      <c r="W261" s="43"/>
      <c r="X261" s="43"/>
      <c r="Y261" s="43"/>
      <c r="Z261" s="43"/>
      <c r="AA261" s="43"/>
      <c r="AB261" s="43"/>
      <c r="AC261" s="43"/>
      <c r="AD261" s="43"/>
      <c r="AE261" s="43"/>
      <c r="AF261" s="43"/>
      <c r="AG261" s="43"/>
      <c r="AH261" s="43"/>
      <c r="AI261" s="43"/>
    </row>
    <row r="262" spans="1:35" ht="12.75">
      <c r="A262" s="43"/>
      <c r="B262" s="43"/>
      <c r="C262" s="43"/>
      <c r="D262" s="43"/>
      <c r="E262" s="43"/>
      <c r="F262" s="101"/>
      <c r="G262" s="101"/>
      <c r="H262" s="101"/>
      <c r="I262" s="43"/>
      <c r="J262" s="43"/>
      <c r="K262" s="43"/>
      <c r="L262" s="43"/>
      <c r="M262" s="43"/>
      <c r="N262" s="43"/>
      <c r="O262" s="43"/>
      <c r="P262" s="44"/>
      <c r="Q262" s="43"/>
      <c r="R262" s="43"/>
      <c r="S262" s="43"/>
      <c r="T262" s="43"/>
      <c r="U262" s="43"/>
      <c r="V262" s="43"/>
      <c r="W262" s="43"/>
      <c r="X262" s="43"/>
      <c r="Y262" s="43"/>
      <c r="Z262" s="43"/>
      <c r="AA262" s="43"/>
      <c r="AB262" s="43"/>
      <c r="AC262" s="43"/>
      <c r="AD262" s="43"/>
      <c r="AE262" s="43"/>
      <c r="AF262" s="43"/>
      <c r="AG262" s="43"/>
      <c r="AH262" s="43"/>
      <c r="AI262" s="43"/>
    </row>
    <row r="263" spans="1:35" ht="12.75">
      <c r="A263" s="43"/>
      <c r="B263" s="43"/>
      <c r="C263" s="43"/>
      <c r="D263" s="43"/>
      <c r="E263" s="43"/>
      <c r="F263" s="101"/>
      <c r="G263" s="101"/>
      <c r="H263" s="101"/>
      <c r="I263" s="43"/>
      <c r="J263" s="43"/>
      <c r="K263" s="43"/>
      <c r="L263" s="43"/>
      <c r="M263" s="43"/>
      <c r="N263" s="43"/>
      <c r="O263" s="43"/>
      <c r="P263" s="44"/>
      <c r="Q263" s="43"/>
      <c r="R263" s="43"/>
      <c r="S263" s="43"/>
      <c r="T263" s="43"/>
      <c r="U263" s="43"/>
      <c r="V263" s="43"/>
      <c r="W263" s="43"/>
      <c r="X263" s="43"/>
      <c r="Y263" s="43"/>
      <c r="Z263" s="43"/>
      <c r="AA263" s="43"/>
      <c r="AB263" s="43"/>
      <c r="AC263" s="43"/>
      <c r="AD263" s="43"/>
      <c r="AE263" s="43"/>
      <c r="AF263" s="43"/>
      <c r="AG263" s="43"/>
      <c r="AH263" s="43"/>
      <c r="AI263" s="43"/>
    </row>
    <row r="264" spans="1:35" ht="12.75">
      <c r="A264" s="43"/>
      <c r="B264" s="43"/>
      <c r="C264" s="43"/>
      <c r="D264" s="43"/>
      <c r="E264" s="43"/>
      <c r="F264" s="101"/>
      <c r="G264" s="101"/>
      <c r="H264" s="101"/>
      <c r="I264" s="43"/>
      <c r="J264" s="43"/>
      <c r="K264" s="43"/>
      <c r="L264" s="43"/>
      <c r="M264" s="43"/>
      <c r="N264" s="43"/>
      <c r="O264" s="43"/>
      <c r="P264" s="44"/>
      <c r="Q264" s="43"/>
      <c r="R264" s="43"/>
      <c r="S264" s="43"/>
      <c r="T264" s="43"/>
      <c r="U264" s="43"/>
      <c r="V264" s="43"/>
      <c r="W264" s="43"/>
      <c r="X264" s="43"/>
      <c r="Y264" s="43"/>
      <c r="Z264" s="43"/>
      <c r="AA264" s="43"/>
      <c r="AB264" s="43"/>
      <c r="AC264" s="43"/>
      <c r="AD264" s="43"/>
      <c r="AE264" s="43"/>
      <c r="AF264" s="43"/>
      <c r="AG264" s="43"/>
      <c r="AH264" s="43"/>
      <c r="AI264" s="43"/>
    </row>
    <row r="265" spans="1:35" ht="12.75">
      <c r="A265" s="43"/>
      <c r="B265" s="43"/>
      <c r="C265" s="43"/>
      <c r="D265" s="43"/>
      <c r="E265" s="43"/>
      <c r="F265" s="101"/>
      <c r="G265" s="101"/>
      <c r="H265" s="101"/>
      <c r="I265" s="43"/>
      <c r="J265" s="43"/>
      <c r="K265" s="43"/>
      <c r="L265" s="43"/>
      <c r="M265" s="43"/>
      <c r="N265" s="43"/>
      <c r="O265" s="43"/>
      <c r="P265" s="44"/>
      <c r="Q265" s="43"/>
      <c r="R265" s="43"/>
      <c r="S265" s="43"/>
      <c r="T265" s="43"/>
      <c r="U265" s="43"/>
      <c r="V265" s="43"/>
      <c r="W265" s="43"/>
      <c r="X265" s="43"/>
      <c r="Y265" s="43"/>
      <c r="Z265" s="43"/>
      <c r="AA265" s="43"/>
      <c r="AB265" s="43"/>
      <c r="AC265" s="43"/>
      <c r="AD265" s="43"/>
      <c r="AE265" s="43"/>
      <c r="AF265" s="43"/>
      <c r="AG265" s="43"/>
      <c r="AH265" s="43"/>
      <c r="AI265" s="43"/>
    </row>
    <row r="266" spans="1:35" ht="12.75">
      <c r="A266" s="43"/>
      <c r="B266" s="43"/>
      <c r="C266" s="43"/>
      <c r="D266" s="43"/>
      <c r="E266" s="43"/>
      <c r="F266" s="101"/>
      <c r="G266" s="101"/>
      <c r="H266" s="101"/>
      <c r="I266" s="43"/>
      <c r="J266" s="43"/>
      <c r="K266" s="43"/>
      <c r="L266" s="43"/>
      <c r="M266" s="43"/>
      <c r="N266" s="43"/>
      <c r="O266" s="43"/>
      <c r="P266" s="44"/>
      <c r="Q266" s="43"/>
      <c r="R266" s="43"/>
      <c r="S266" s="43"/>
      <c r="T266" s="43"/>
      <c r="U266" s="43"/>
      <c r="V266" s="43"/>
      <c r="W266" s="43"/>
      <c r="X266" s="43"/>
      <c r="Y266" s="43"/>
      <c r="Z266" s="43"/>
      <c r="AA266" s="43"/>
      <c r="AB266" s="43"/>
      <c r="AC266" s="43"/>
      <c r="AD266" s="43"/>
      <c r="AE266" s="43"/>
      <c r="AF266" s="43"/>
      <c r="AG266" s="43"/>
      <c r="AH266" s="43"/>
      <c r="AI266" s="43"/>
    </row>
    <row r="267" spans="1:35" ht="12.75">
      <c r="A267" s="43"/>
      <c r="B267" s="43"/>
      <c r="C267" s="43"/>
      <c r="D267" s="43"/>
      <c r="E267" s="43"/>
      <c r="F267" s="101"/>
      <c r="G267" s="101"/>
      <c r="H267" s="101"/>
      <c r="I267" s="43"/>
      <c r="J267" s="43"/>
      <c r="K267" s="43"/>
      <c r="L267" s="43"/>
      <c r="M267" s="43"/>
      <c r="N267" s="43"/>
      <c r="O267" s="43"/>
      <c r="P267" s="44"/>
      <c r="Q267" s="43"/>
      <c r="R267" s="43"/>
      <c r="S267" s="43"/>
      <c r="T267" s="43"/>
      <c r="U267" s="43"/>
      <c r="V267" s="43"/>
      <c r="W267" s="43"/>
      <c r="X267" s="43"/>
      <c r="Y267" s="43"/>
      <c r="Z267" s="43"/>
      <c r="AA267" s="43"/>
      <c r="AB267" s="43"/>
      <c r="AC267" s="43"/>
      <c r="AD267" s="43"/>
      <c r="AE267" s="43"/>
      <c r="AF267" s="43"/>
      <c r="AG267" s="43"/>
      <c r="AH267" s="43"/>
      <c r="AI267" s="43"/>
    </row>
    <row r="268" spans="1:35" ht="12.75">
      <c r="A268" s="43"/>
      <c r="B268" s="43"/>
      <c r="C268" s="43"/>
      <c r="D268" s="43"/>
      <c r="E268" s="43"/>
      <c r="F268" s="101"/>
      <c r="G268" s="101"/>
      <c r="H268" s="101"/>
      <c r="I268" s="43"/>
      <c r="J268" s="43"/>
      <c r="K268" s="43"/>
      <c r="L268" s="43"/>
      <c r="M268" s="43"/>
      <c r="N268" s="43"/>
      <c r="O268" s="43"/>
      <c r="P268" s="44"/>
      <c r="Q268" s="43"/>
      <c r="R268" s="43"/>
      <c r="S268" s="43"/>
      <c r="T268" s="43"/>
      <c r="U268" s="43"/>
      <c r="V268" s="43"/>
      <c r="W268" s="43"/>
      <c r="X268" s="43"/>
      <c r="Y268" s="43"/>
      <c r="Z268" s="43"/>
      <c r="AA268" s="43"/>
      <c r="AB268" s="43"/>
      <c r="AC268" s="43"/>
      <c r="AD268" s="43"/>
      <c r="AE268" s="43"/>
      <c r="AF268" s="43"/>
      <c r="AG268" s="43"/>
      <c r="AH268" s="43"/>
      <c r="AI268" s="43"/>
    </row>
    <row r="269" spans="1:35" ht="12.75">
      <c r="A269" s="43"/>
      <c r="B269" s="43"/>
      <c r="C269" s="43"/>
      <c r="D269" s="43"/>
      <c r="E269" s="43"/>
      <c r="F269" s="101"/>
      <c r="G269" s="101"/>
      <c r="H269" s="101"/>
      <c r="I269" s="43"/>
      <c r="J269" s="43"/>
      <c r="K269" s="43"/>
      <c r="L269" s="43"/>
      <c r="M269" s="43"/>
      <c r="N269" s="43"/>
      <c r="O269" s="43"/>
      <c r="P269" s="44"/>
      <c r="Q269" s="43"/>
      <c r="R269" s="43"/>
      <c r="S269" s="43"/>
      <c r="T269" s="43"/>
      <c r="U269" s="43"/>
      <c r="V269" s="43"/>
      <c r="W269" s="43"/>
      <c r="X269" s="43"/>
      <c r="Y269" s="43"/>
      <c r="Z269" s="43"/>
      <c r="AA269" s="43"/>
      <c r="AB269" s="43"/>
      <c r="AC269" s="43"/>
      <c r="AD269" s="43"/>
      <c r="AE269" s="43"/>
      <c r="AF269" s="43"/>
      <c r="AG269" s="43"/>
      <c r="AH269" s="43"/>
      <c r="AI269" s="43"/>
    </row>
    <row r="270" spans="1:35" ht="12.75">
      <c r="A270" s="43"/>
      <c r="B270" s="43"/>
      <c r="C270" s="43"/>
      <c r="D270" s="43"/>
      <c r="E270" s="43"/>
      <c r="F270" s="101"/>
      <c r="G270" s="101"/>
      <c r="H270" s="101"/>
      <c r="I270" s="43"/>
      <c r="J270" s="43"/>
      <c r="K270" s="43"/>
      <c r="L270" s="43"/>
      <c r="M270" s="43"/>
      <c r="N270" s="43"/>
      <c r="O270" s="43"/>
      <c r="P270" s="44"/>
      <c r="Q270" s="43"/>
      <c r="R270" s="43"/>
      <c r="S270" s="43"/>
      <c r="T270" s="43"/>
      <c r="U270" s="43"/>
      <c r="V270" s="43"/>
      <c r="W270" s="43"/>
      <c r="X270" s="43"/>
      <c r="Y270" s="43"/>
      <c r="Z270" s="43"/>
      <c r="AA270" s="43"/>
      <c r="AB270" s="43"/>
      <c r="AC270" s="43"/>
      <c r="AD270" s="43"/>
      <c r="AE270" s="43"/>
      <c r="AF270" s="43"/>
      <c r="AG270" s="43"/>
      <c r="AH270" s="43"/>
      <c r="AI270" s="43"/>
    </row>
    <row r="271" spans="1:35" ht="12.75">
      <c r="A271" s="43"/>
      <c r="B271" s="43"/>
      <c r="C271" s="43"/>
      <c r="D271" s="43"/>
      <c r="E271" s="43"/>
      <c r="F271" s="101"/>
      <c r="G271" s="101"/>
      <c r="H271" s="101"/>
      <c r="I271" s="43"/>
      <c r="J271" s="43"/>
      <c r="K271" s="43"/>
      <c r="L271" s="43"/>
      <c r="M271" s="43"/>
      <c r="N271" s="43"/>
      <c r="O271" s="43"/>
      <c r="P271" s="44"/>
      <c r="Q271" s="43"/>
      <c r="R271" s="43"/>
      <c r="S271" s="43"/>
      <c r="T271" s="43"/>
      <c r="U271" s="43"/>
      <c r="V271" s="43"/>
      <c r="W271" s="43"/>
      <c r="X271" s="43"/>
      <c r="Y271" s="43"/>
      <c r="Z271" s="43"/>
      <c r="AA271" s="43"/>
      <c r="AB271" s="43"/>
      <c r="AC271" s="43"/>
      <c r="AD271" s="43"/>
      <c r="AE271" s="43"/>
      <c r="AF271" s="43"/>
      <c r="AG271" s="43"/>
      <c r="AH271" s="43"/>
      <c r="AI271" s="43"/>
    </row>
    <row r="272" spans="1:35" ht="12.75">
      <c r="A272" s="43"/>
      <c r="B272" s="43"/>
      <c r="C272" s="43"/>
      <c r="D272" s="43"/>
      <c r="E272" s="43"/>
      <c r="F272" s="101"/>
      <c r="G272" s="101"/>
      <c r="H272" s="101"/>
      <c r="I272" s="43"/>
      <c r="J272" s="43"/>
      <c r="K272" s="43"/>
      <c r="L272" s="43"/>
      <c r="M272" s="43"/>
      <c r="N272" s="43"/>
      <c r="O272" s="43"/>
      <c r="P272" s="44"/>
      <c r="Q272" s="43"/>
      <c r="R272" s="43"/>
      <c r="S272" s="43"/>
      <c r="T272" s="43"/>
      <c r="U272" s="43"/>
      <c r="V272" s="43"/>
      <c r="W272" s="43"/>
      <c r="X272" s="43"/>
      <c r="Y272" s="43"/>
      <c r="Z272" s="43"/>
      <c r="AA272" s="43"/>
      <c r="AB272" s="43"/>
      <c r="AC272" s="43"/>
      <c r="AD272" s="43"/>
      <c r="AE272" s="43"/>
      <c r="AF272" s="43"/>
      <c r="AG272" s="43"/>
      <c r="AH272" s="43"/>
      <c r="AI272" s="43"/>
    </row>
    <row r="273" spans="1:35" ht="12.75">
      <c r="A273" s="43"/>
      <c r="B273" s="43"/>
      <c r="C273" s="43"/>
      <c r="D273" s="43"/>
      <c r="E273" s="43"/>
      <c r="F273" s="101"/>
      <c r="G273" s="101"/>
      <c r="H273" s="101"/>
      <c r="I273" s="43"/>
      <c r="J273" s="43"/>
      <c r="K273" s="43"/>
      <c r="L273" s="43"/>
      <c r="M273" s="43"/>
      <c r="N273" s="43"/>
      <c r="O273" s="43"/>
      <c r="P273" s="44"/>
      <c r="Q273" s="43"/>
      <c r="R273" s="43"/>
      <c r="S273" s="43"/>
      <c r="T273" s="43"/>
      <c r="U273" s="43"/>
      <c r="V273" s="43"/>
      <c r="W273" s="43"/>
      <c r="X273" s="43"/>
      <c r="Y273" s="43"/>
      <c r="Z273" s="43"/>
      <c r="AA273" s="43"/>
      <c r="AB273" s="43"/>
      <c r="AC273" s="43"/>
      <c r="AD273" s="43"/>
      <c r="AE273" s="43"/>
      <c r="AF273" s="43"/>
      <c r="AG273" s="43"/>
      <c r="AH273" s="43"/>
      <c r="AI273" s="43"/>
    </row>
    <row r="274" spans="1:35" ht="12.75">
      <c r="A274" s="43"/>
      <c r="B274" s="43"/>
      <c r="C274" s="43"/>
      <c r="D274" s="43"/>
      <c r="E274" s="43"/>
      <c r="F274" s="101"/>
      <c r="G274" s="101"/>
      <c r="H274" s="101"/>
      <c r="I274" s="43"/>
      <c r="J274" s="43"/>
      <c r="K274" s="43"/>
      <c r="L274" s="43"/>
      <c r="M274" s="43"/>
      <c r="N274" s="43"/>
      <c r="O274" s="43"/>
      <c r="P274" s="44"/>
      <c r="Q274" s="43"/>
      <c r="R274" s="43"/>
      <c r="S274" s="43"/>
      <c r="T274" s="43"/>
      <c r="U274" s="43"/>
      <c r="V274" s="43"/>
      <c r="W274" s="43"/>
      <c r="X274" s="43"/>
      <c r="Y274" s="43"/>
      <c r="Z274" s="43"/>
      <c r="AA274" s="43"/>
      <c r="AB274" s="43"/>
      <c r="AC274" s="43"/>
      <c r="AD274" s="43"/>
      <c r="AE274" s="43"/>
      <c r="AF274" s="43"/>
      <c r="AG274" s="43"/>
      <c r="AH274" s="43"/>
      <c r="AI274" s="43"/>
    </row>
    <row r="275" spans="1:35" ht="12.75">
      <c r="A275" s="43"/>
      <c r="B275" s="43"/>
      <c r="C275" s="43"/>
      <c r="D275" s="43"/>
      <c r="E275" s="43"/>
      <c r="F275" s="101"/>
      <c r="G275" s="101"/>
      <c r="H275" s="101"/>
      <c r="I275" s="43"/>
      <c r="J275" s="43"/>
      <c r="K275" s="43"/>
      <c r="L275" s="43"/>
      <c r="M275" s="43"/>
      <c r="N275" s="43"/>
      <c r="O275" s="43"/>
      <c r="P275" s="44"/>
      <c r="Q275" s="43"/>
      <c r="R275" s="43"/>
      <c r="S275" s="43"/>
      <c r="T275" s="43"/>
      <c r="U275" s="43"/>
      <c r="V275" s="43"/>
      <c r="W275" s="43"/>
      <c r="X275" s="43"/>
      <c r="Y275" s="43"/>
      <c r="Z275" s="43"/>
      <c r="AA275" s="43"/>
      <c r="AB275" s="43"/>
      <c r="AC275" s="43"/>
      <c r="AD275" s="43"/>
      <c r="AE275" s="43"/>
      <c r="AF275" s="43"/>
      <c r="AG275" s="43"/>
      <c r="AH275" s="43"/>
      <c r="AI275" s="43"/>
    </row>
    <row r="276" spans="1:35" ht="12.75">
      <c r="A276" s="43"/>
      <c r="B276" s="43"/>
      <c r="C276" s="43"/>
      <c r="D276" s="43"/>
      <c r="E276" s="43"/>
      <c r="F276" s="101"/>
      <c r="G276" s="101"/>
      <c r="H276" s="101"/>
      <c r="I276" s="43"/>
      <c r="J276" s="43"/>
      <c r="K276" s="43"/>
      <c r="L276" s="43"/>
      <c r="M276" s="43"/>
      <c r="N276" s="43"/>
      <c r="O276" s="43"/>
      <c r="P276" s="44"/>
      <c r="Q276" s="43"/>
      <c r="R276" s="43"/>
      <c r="S276" s="43"/>
      <c r="T276" s="43"/>
      <c r="U276" s="43"/>
      <c r="V276" s="43"/>
      <c r="W276" s="43"/>
      <c r="X276" s="43"/>
      <c r="Y276" s="43"/>
      <c r="Z276" s="43"/>
      <c r="AA276" s="43"/>
      <c r="AB276" s="43"/>
      <c r="AC276" s="43"/>
      <c r="AD276" s="43"/>
      <c r="AE276" s="43"/>
      <c r="AF276" s="43"/>
      <c r="AG276" s="43"/>
      <c r="AH276" s="43"/>
      <c r="AI276" s="43"/>
    </row>
    <row r="277" spans="1:35" ht="12.75">
      <c r="A277" s="43"/>
      <c r="B277" s="43"/>
      <c r="C277" s="43"/>
      <c r="D277" s="43"/>
      <c r="E277" s="43"/>
      <c r="F277" s="101"/>
      <c r="G277" s="101"/>
      <c r="H277" s="101"/>
      <c r="I277" s="43"/>
      <c r="J277" s="43"/>
      <c r="K277" s="43"/>
      <c r="L277" s="43"/>
      <c r="M277" s="43"/>
      <c r="N277" s="43"/>
      <c r="O277" s="43"/>
      <c r="P277" s="44"/>
      <c r="Q277" s="43"/>
      <c r="R277" s="43"/>
      <c r="S277" s="43"/>
      <c r="T277" s="43"/>
      <c r="U277" s="43"/>
      <c r="V277" s="43"/>
      <c r="W277" s="43"/>
      <c r="X277" s="43"/>
      <c r="Y277" s="43"/>
      <c r="Z277" s="43"/>
      <c r="AA277" s="43"/>
      <c r="AB277" s="43"/>
      <c r="AC277" s="43"/>
      <c r="AD277" s="43"/>
      <c r="AE277" s="43"/>
      <c r="AF277" s="43"/>
      <c r="AG277" s="43"/>
      <c r="AH277" s="43"/>
      <c r="AI277" s="43"/>
    </row>
    <row r="278" spans="1:35" ht="12.75">
      <c r="A278" s="43"/>
      <c r="B278" s="43"/>
      <c r="C278" s="43"/>
      <c r="D278" s="43"/>
      <c r="E278" s="43"/>
      <c r="F278" s="101"/>
      <c r="G278" s="101"/>
      <c r="H278" s="101"/>
      <c r="I278" s="43"/>
      <c r="J278" s="43"/>
      <c r="K278" s="43"/>
      <c r="L278" s="43"/>
      <c r="M278" s="43"/>
      <c r="N278" s="43"/>
      <c r="O278" s="43"/>
      <c r="P278" s="44"/>
      <c r="Q278" s="43"/>
      <c r="R278" s="43"/>
      <c r="S278" s="43"/>
      <c r="T278" s="43"/>
      <c r="U278" s="43"/>
      <c r="V278" s="43"/>
      <c r="W278" s="43"/>
      <c r="X278" s="43"/>
      <c r="Y278" s="43"/>
      <c r="Z278" s="43"/>
      <c r="AA278" s="43"/>
      <c r="AB278" s="43"/>
      <c r="AC278" s="43"/>
      <c r="AD278" s="43"/>
      <c r="AE278" s="43"/>
      <c r="AF278" s="43"/>
      <c r="AG278" s="43"/>
      <c r="AH278" s="43"/>
      <c r="AI278" s="43"/>
    </row>
    <row r="279" spans="1:35" ht="12.75">
      <c r="A279" s="43"/>
      <c r="B279" s="43"/>
      <c r="C279" s="43"/>
      <c r="D279" s="43"/>
      <c r="E279" s="43"/>
      <c r="F279" s="101"/>
      <c r="G279" s="101"/>
      <c r="H279" s="101"/>
      <c r="I279" s="43"/>
      <c r="J279" s="43"/>
      <c r="K279" s="43"/>
      <c r="L279" s="43"/>
      <c r="M279" s="43"/>
      <c r="N279" s="43"/>
      <c r="O279" s="43"/>
      <c r="P279" s="44"/>
      <c r="Q279" s="43"/>
      <c r="R279" s="43"/>
      <c r="S279" s="43"/>
      <c r="T279" s="43"/>
      <c r="U279" s="43"/>
      <c r="V279" s="43"/>
      <c r="W279" s="43"/>
      <c r="X279" s="43"/>
      <c r="Y279" s="43"/>
      <c r="Z279" s="43"/>
      <c r="AA279" s="43"/>
      <c r="AB279" s="43"/>
      <c r="AC279" s="43"/>
      <c r="AD279" s="43"/>
      <c r="AE279" s="43"/>
      <c r="AF279" s="43"/>
      <c r="AG279" s="43"/>
      <c r="AH279" s="43"/>
      <c r="AI279" s="43"/>
    </row>
    <row r="280" spans="1:35" ht="12.75">
      <c r="A280" s="43"/>
      <c r="B280" s="43"/>
      <c r="C280" s="43"/>
      <c r="D280" s="43"/>
      <c r="E280" s="43"/>
      <c r="F280" s="101"/>
      <c r="G280" s="101"/>
      <c r="H280" s="101"/>
      <c r="I280" s="43"/>
      <c r="J280" s="43"/>
      <c r="K280" s="43"/>
      <c r="L280" s="43"/>
      <c r="M280" s="43"/>
      <c r="N280" s="43"/>
      <c r="O280" s="43"/>
      <c r="P280" s="44"/>
      <c r="Q280" s="43"/>
      <c r="R280" s="43"/>
      <c r="S280" s="43"/>
      <c r="T280" s="43"/>
      <c r="U280" s="43"/>
      <c r="V280" s="43"/>
      <c r="W280" s="43"/>
      <c r="X280" s="43"/>
      <c r="Y280" s="43"/>
      <c r="Z280" s="43"/>
      <c r="AA280" s="43"/>
      <c r="AB280" s="43"/>
      <c r="AC280" s="43"/>
      <c r="AD280" s="43"/>
      <c r="AE280" s="43"/>
      <c r="AF280" s="43"/>
      <c r="AG280" s="43"/>
      <c r="AH280" s="43"/>
      <c r="AI280" s="43"/>
    </row>
    <row r="281" spans="1:35" ht="12.75">
      <c r="A281" s="43"/>
      <c r="B281" s="43"/>
      <c r="C281" s="43"/>
      <c r="D281" s="43"/>
      <c r="E281" s="43"/>
      <c r="F281" s="101"/>
      <c r="G281" s="101"/>
      <c r="H281" s="101"/>
      <c r="I281" s="43"/>
      <c r="J281" s="43"/>
      <c r="K281" s="43"/>
      <c r="L281" s="43"/>
      <c r="M281" s="43"/>
      <c r="N281" s="43"/>
      <c r="O281" s="43"/>
      <c r="P281" s="44"/>
      <c r="Q281" s="43"/>
      <c r="R281" s="43"/>
      <c r="S281" s="43"/>
      <c r="T281" s="43"/>
      <c r="U281" s="43"/>
      <c r="V281" s="43"/>
      <c r="W281" s="43"/>
      <c r="X281" s="43"/>
      <c r="Y281" s="43"/>
      <c r="Z281" s="43"/>
      <c r="AA281" s="43"/>
      <c r="AB281" s="43"/>
      <c r="AC281" s="43"/>
      <c r="AD281" s="43"/>
      <c r="AE281" s="43"/>
      <c r="AF281" s="43"/>
      <c r="AG281" s="43"/>
      <c r="AH281" s="43"/>
      <c r="AI281" s="43"/>
    </row>
    <row r="282" spans="1:35" ht="12.75">
      <c r="A282" s="43"/>
      <c r="B282" s="43"/>
      <c r="C282" s="43"/>
      <c r="D282" s="43"/>
      <c r="E282" s="43"/>
      <c r="F282" s="101"/>
      <c r="G282" s="101"/>
      <c r="H282" s="101"/>
      <c r="I282" s="43"/>
      <c r="J282" s="43"/>
      <c r="K282" s="43"/>
      <c r="L282" s="43"/>
      <c r="M282" s="43"/>
      <c r="N282" s="43"/>
      <c r="O282" s="43"/>
      <c r="P282" s="44"/>
      <c r="Q282" s="43"/>
      <c r="R282" s="43"/>
      <c r="S282" s="43"/>
      <c r="T282" s="43"/>
      <c r="U282" s="43"/>
      <c r="V282" s="43"/>
      <c r="W282" s="43"/>
      <c r="X282" s="43"/>
      <c r="Y282" s="43"/>
      <c r="Z282" s="43"/>
      <c r="AA282" s="43"/>
      <c r="AB282" s="43"/>
      <c r="AC282" s="43"/>
      <c r="AD282" s="43"/>
      <c r="AE282" s="43"/>
      <c r="AF282" s="43"/>
      <c r="AG282" s="43"/>
      <c r="AH282" s="43"/>
      <c r="AI282" s="43"/>
    </row>
    <row r="283" spans="1:35" ht="12.75">
      <c r="A283" s="43"/>
      <c r="B283" s="43"/>
      <c r="C283" s="43"/>
      <c r="D283" s="43"/>
      <c r="E283" s="43"/>
      <c r="F283" s="101"/>
      <c r="G283" s="101"/>
      <c r="H283" s="101"/>
      <c r="I283" s="43"/>
      <c r="J283" s="43"/>
      <c r="K283" s="43"/>
      <c r="L283" s="43"/>
      <c r="M283" s="43"/>
      <c r="N283" s="43"/>
      <c r="O283" s="43"/>
      <c r="P283" s="44"/>
      <c r="Q283" s="43"/>
      <c r="R283" s="43"/>
      <c r="S283" s="43"/>
      <c r="T283" s="43"/>
      <c r="U283" s="43"/>
      <c r="V283" s="43"/>
      <c r="W283" s="43"/>
      <c r="X283" s="43"/>
      <c r="Y283" s="43"/>
      <c r="Z283" s="43"/>
      <c r="AA283" s="43"/>
      <c r="AB283" s="43"/>
      <c r="AC283" s="43"/>
      <c r="AD283" s="43"/>
      <c r="AE283" s="43"/>
      <c r="AF283" s="43"/>
      <c r="AG283" s="43"/>
      <c r="AH283" s="43"/>
      <c r="AI283" s="43"/>
    </row>
    <row r="284" spans="1:35" ht="12.75">
      <c r="A284" s="43"/>
      <c r="B284" s="43"/>
      <c r="C284" s="43"/>
      <c r="D284" s="43"/>
      <c r="E284" s="43"/>
      <c r="F284" s="101"/>
      <c r="G284" s="101"/>
      <c r="H284" s="101"/>
      <c r="I284" s="43"/>
      <c r="J284" s="43"/>
      <c r="K284" s="43"/>
      <c r="L284" s="43"/>
      <c r="M284" s="43"/>
      <c r="N284" s="43"/>
      <c r="O284" s="43"/>
      <c r="P284" s="44"/>
      <c r="Q284" s="43"/>
      <c r="R284" s="43"/>
      <c r="S284" s="43"/>
      <c r="T284" s="43"/>
      <c r="U284" s="43"/>
      <c r="V284" s="43"/>
      <c r="W284" s="43"/>
      <c r="X284" s="43"/>
      <c r="Y284" s="43"/>
      <c r="Z284" s="43"/>
      <c r="AA284" s="43"/>
      <c r="AB284" s="43"/>
      <c r="AC284" s="43"/>
      <c r="AD284" s="43"/>
      <c r="AE284" s="43"/>
      <c r="AF284" s="43"/>
      <c r="AG284" s="43"/>
      <c r="AH284" s="43"/>
      <c r="AI284" s="43"/>
    </row>
    <row r="285" spans="1:35" ht="12.75">
      <c r="A285" s="43"/>
      <c r="B285" s="43"/>
      <c r="C285" s="43"/>
      <c r="D285" s="43"/>
      <c r="E285" s="43"/>
      <c r="F285" s="101"/>
      <c r="G285" s="101"/>
      <c r="H285" s="101"/>
      <c r="I285" s="43"/>
      <c r="J285" s="43"/>
      <c r="K285" s="43"/>
      <c r="L285" s="43"/>
      <c r="M285" s="43"/>
      <c r="N285" s="43"/>
      <c r="O285" s="43"/>
      <c r="P285" s="44"/>
      <c r="Q285" s="43"/>
      <c r="R285" s="43"/>
      <c r="S285" s="43"/>
      <c r="T285" s="43"/>
      <c r="U285" s="43"/>
      <c r="V285" s="43"/>
      <c r="W285" s="43"/>
      <c r="X285" s="43"/>
      <c r="Y285" s="43"/>
      <c r="Z285" s="43"/>
      <c r="AA285" s="43"/>
      <c r="AB285" s="43"/>
      <c r="AC285" s="43"/>
      <c r="AD285" s="43"/>
      <c r="AE285" s="43"/>
      <c r="AF285" s="43"/>
      <c r="AG285" s="43"/>
      <c r="AH285" s="43"/>
      <c r="AI285" s="43"/>
    </row>
    <row r="286" spans="1:35" ht="12.75">
      <c r="A286" s="43"/>
      <c r="B286" s="43"/>
      <c r="C286" s="43"/>
      <c r="D286" s="43"/>
      <c r="E286" s="43"/>
      <c r="F286" s="101"/>
      <c r="G286" s="101"/>
      <c r="H286" s="101"/>
      <c r="I286" s="43"/>
      <c r="J286" s="43"/>
      <c r="K286" s="43"/>
      <c r="L286" s="43"/>
      <c r="M286" s="43"/>
      <c r="N286" s="43"/>
      <c r="O286" s="43"/>
      <c r="P286" s="44"/>
      <c r="Q286" s="43"/>
      <c r="R286" s="43"/>
      <c r="S286" s="43"/>
      <c r="T286" s="43"/>
      <c r="U286" s="43"/>
      <c r="V286" s="43"/>
      <c r="W286" s="43"/>
      <c r="X286" s="43"/>
      <c r="Y286" s="43"/>
      <c r="Z286" s="43"/>
      <c r="AA286" s="43"/>
      <c r="AB286" s="43"/>
      <c r="AC286" s="43"/>
      <c r="AD286" s="43"/>
      <c r="AE286" s="43"/>
      <c r="AF286" s="43"/>
      <c r="AG286" s="43"/>
      <c r="AH286" s="43"/>
      <c r="AI286" s="43"/>
    </row>
    <row r="287" spans="1:35" ht="12.75">
      <c r="A287" s="43"/>
      <c r="B287" s="43"/>
      <c r="C287" s="43"/>
      <c r="D287" s="43"/>
      <c r="E287" s="43"/>
      <c r="F287" s="101"/>
      <c r="G287" s="101"/>
      <c r="H287" s="101"/>
      <c r="I287" s="43"/>
      <c r="J287" s="43"/>
      <c r="K287" s="43"/>
      <c r="L287" s="43"/>
      <c r="M287" s="43"/>
      <c r="N287" s="43"/>
      <c r="O287" s="43"/>
      <c r="P287" s="44"/>
      <c r="Q287" s="43"/>
      <c r="R287" s="43"/>
      <c r="S287" s="43"/>
      <c r="T287" s="43"/>
      <c r="U287" s="43"/>
      <c r="V287" s="43"/>
      <c r="W287" s="43"/>
      <c r="X287" s="43"/>
      <c r="Y287" s="43"/>
      <c r="Z287" s="43"/>
      <c r="AA287" s="43"/>
      <c r="AB287" s="43"/>
      <c r="AC287" s="43"/>
      <c r="AD287" s="43"/>
      <c r="AE287" s="43"/>
      <c r="AF287" s="43"/>
      <c r="AG287" s="43"/>
      <c r="AH287" s="43"/>
      <c r="AI287" s="43"/>
    </row>
    <row r="288" spans="1:35" ht="12.75">
      <c r="A288" s="43"/>
      <c r="B288" s="43"/>
      <c r="C288" s="43"/>
      <c r="D288" s="43"/>
      <c r="E288" s="43"/>
      <c r="F288" s="101"/>
      <c r="G288" s="101"/>
      <c r="H288" s="101"/>
      <c r="I288" s="43"/>
      <c r="J288" s="43"/>
      <c r="K288" s="43"/>
      <c r="L288" s="43"/>
      <c r="M288" s="43"/>
      <c r="N288" s="43"/>
      <c r="O288" s="43"/>
      <c r="P288" s="44"/>
      <c r="Q288" s="43"/>
      <c r="R288" s="43"/>
      <c r="S288" s="43"/>
      <c r="T288" s="43"/>
      <c r="U288" s="43"/>
      <c r="V288" s="43"/>
      <c r="W288" s="43"/>
      <c r="X288" s="43"/>
      <c r="Y288" s="43"/>
      <c r="Z288" s="43"/>
      <c r="AA288" s="43"/>
      <c r="AB288" s="43"/>
      <c r="AC288" s="43"/>
      <c r="AD288" s="43"/>
      <c r="AE288" s="43"/>
      <c r="AF288" s="43"/>
      <c r="AG288" s="43"/>
      <c r="AH288" s="43"/>
      <c r="AI288" s="43"/>
    </row>
    <row r="289" spans="1:35" ht="12.75">
      <c r="A289" s="43"/>
      <c r="B289" s="43"/>
      <c r="C289" s="43"/>
      <c r="D289" s="43"/>
      <c r="E289" s="43"/>
      <c r="F289" s="101"/>
      <c r="G289" s="101"/>
      <c r="H289" s="101"/>
      <c r="I289" s="43"/>
      <c r="J289" s="43"/>
      <c r="K289" s="43"/>
      <c r="L289" s="43"/>
      <c r="M289" s="43"/>
      <c r="N289" s="43"/>
      <c r="O289" s="43"/>
      <c r="P289" s="44"/>
      <c r="Q289" s="43"/>
      <c r="R289" s="43"/>
      <c r="S289" s="43"/>
      <c r="T289" s="43"/>
      <c r="U289" s="43"/>
      <c r="V289" s="43"/>
      <c r="W289" s="43"/>
      <c r="X289" s="43"/>
      <c r="Y289" s="43"/>
      <c r="Z289" s="43"/>
      <c r="AA289" s="43"/>
      <c r="AB289" s="43"/>
      <c r="AC289" s="43"/>
      <c r="AD289" s="43"/>
      <c r="AE289" s="43"/>
      <c r="AF289" s="43"/>
      <c r="AG289" s="43"/>
      <c r="AH289" s="43"/>
      <c r="AI289" s="43"/>
    </row>
    <row r="290" spans="1:35" ht="12.75">
      <c r="A290" s="43"/>
      <c r="B290" s="43"/>
      <c r="C290" s="43"/>
      <c r="D290" s="43"/>
      <c r="E290" s="43"/>
      <c r="F290" s="101"/>
      <c r="G290" s="101"/>
      <c r="H290" s="101"/>
      <c r="I290" s="43"/>
      <c r="J290" s="43"/>
      <c r="K290" s="43"/>
      <c r="L290" s="43"/>
      <c r="M290" s="43"/>
      <c r="N290" s="43"/>
      <c r="O290" s="43"/>
      <c r="P290" s="44"/>
      <c r="Q290" s="43"/>
      <c r="R290" s="43"/>
      <c r="S290" s="43"/>
      <c r="T290" s="43"/>
      <c r="U290" s="43"/>
      <c r="V290" s="43"/>
      <c r="W290" s="43"/>
      <c r="X290" s="43"/>
      <c r="Y290" s="43"/>
      <c r="Z290" s="43"/>
      <c r="AA290" s="43"/>
      <c r="AB290" s="43"/>
      <c r="AC290" s="43"/>
      <c r="AD290" s="43"/>
      <c r="AE290" s="43"/>
      <c r="AF290" s="43"/>
      <c r="AG290" s="43"/>
      <c r="AH290" s="43"/>
      <c r="AI290" s="43"/>
    </row>
    <row r="291" spans="1:35" ht="12.75">
      <c r="A291" s="43"/>
      <c r="B291" s="43"/>
      <c r="C291" s="43"/>
      <c r="D291" s="43"/>
      <c r="E291" s="43"/>
      <c r="F291" s="101"/>
      <c r="G291" s="101"/>
      <c r="H291" s="101"/>
      <c r="I291" s="43"/>
      <c r="J291" s="43"/>
      <c r="K291" s="43"/>
      <c r="L291" s="43"/>
      <c r="M291" s="43"/>
      <c r="N291" s="43"/>
      <c r="O291" s="43"/>
      <c r="P291" s="44"/>
      <c r="Q291" s="43"/>
      <c r="R291" s="43"/>
      <c r="S291" s="43"/>
      <c r="T291" s="43"/>
      <c r="U291" s="43"/>
      <c r="V291" s="43"/>
      <c r="W291" s="43"/>
      <c r="X291" s="43"/>
      <c r="Y291" s="43"/>
      <c r="Z291" s="43"/>
      <c r="AA291" s="43"/>
      <c r="AB291" s="43"/>
      <c r="AC291" s="43"/>
      <c r="AD291" s="43"/>
      <c r="AE291" s="43"/>
      <c r="AF291" s="43"/>
      <c r="AG291" s="43"/>
      <c r="AH291" s="43"/>
      <c r="AI291" s="43"/>
    </row>
    <row r="292" spans="1:35" ht="12.75">
      <c r="A292" s="43"/>
      <c r="B292" s="43"/>
      <c r="C292" s="43"/>
      <c r="D292" s="43"/>
      <c r="E292" s="43"/>
      <c r="F292" s="101"/>
      <c r="G292" s="101"/>
      <c r="H292" s="101"/>
      <c r="I292" s="43"/>
      <c r="J292" s="43"/>
      <c r="K292" s="43"/>
      <c r="L292" s="43"/>
      <c r="M292" s="43"/>
      <c r="N292" s="43"/>
      <c r="O292" s="43"/>
      <c r="P292" s="44"/>
      <c r="Q292" s="43"/>
      <c r="R292" s="43"/>
      <c r="S292" s="43"/>
      <c r="T292" s="43"/>
      <c r="U292" s="43"/>
      <c r="V292" s="43"/>
      <c r="W292" s="43"/>
      <c r="X292" s="43"/>
      <c r="Y292" s="43"/>
      <c r="Z292" s="43"/>
      <c r="AA292" s="43"/>
      <c r="AB292" s="43"/>
      <c r="AC292" s="43"/>
      <c r="AD292" s="43"/>
      <c r="AE292" s="43"/>
      <c r="AF292" s="43"/>
      <c r="AG292" s="43"/>
      <c r="AH292" s="43"/>
      <c r="AI292" s="43"/>
    </row>
    <row r="293" spans="1:35" ht="12.75">
      <c r="A293" s="43"/>
      <c r="B293" s="43"/>
      <c r="C293" s="43"/>
      <c r="D293" s="43"/>
      <c r="E293" s="43"/>
      <c r="F293" s="101"/>
      <c r="G293" s="101"/>
      <c r="H293" s="101"/>
      <c r="I293" s="43"/>
      <c r="J293" s="43"/>
      <c r="K293" s="43"/>
      <c r="L293" s="43"/>
      <c r="M293" s="43"/>
      <c r="N293" s="43"/>
      <c r="O293" s="43"/>
      <c r="P293" s="44"/>
      <c r="Q293" s="43"/>
      <c r="R293" s="43"/>
      <c r="S293" s="43"/>
      <c r="T293" s="43"/>
      <c r="U293" s="43"/>
      <c r="V293" s="43"/>
      <c r="W293" s="43"/>
      <c r="X293" s="43"/>
      <c r="Y293" s="43"/>
      <c r="Z293" s="43"/>
      <c r="AA293" s="43"/>
      <c r="AB293" s="43"/>
      <c r="AC293" s="43"/>
      <c r="AD293" s="43"/>
      <c r="AE293" s="43"/>
      <c r="AF293" s="43"/>
      <c r="AG293" s="43"/>
      <c r="AH293" s="43"/>
      <c r="AI293" s="43"/>
    </row>
    <row r="294" spans="1:35" ht="12.75">
      <c r="A294" s="43"/>
      <c r="B294" s="43"/>
      <c r="C294" s="43"/>
      <c r="D294" s="43"/>
      <c r="E294" s="43"/>
      <c r="F294" s="101"/>
      <c r="G294" s="101"/>
      <c r="H294" s="101"/>
      <c r="I294" s="43"/>
      <c r="J294" s="43"/>
      <c r="K294" s="43"/>
      <c r="L294" s="43"/>
      <c r="M294" s="43"/>
      <c r="N294" s="43"/>
      <c r="O294" s="43"/>
      <c r="P294" s="44"/>
      <c r="Q294" s="43"/>
      <c r="R294" s="43"/>
      <c r="S294" s="43"/>
      <c r="T294" s="43"/>
      <c r="U294" s="43"/>
      <c r="V294" s="43"/>
      <c r="W294" s="43"/>
      <c r="X294" s="43"/>
      <c r="Y294" s="43"/>
      <c r="Z294" s="43"/>
      <c r="AA294" s="43"/>
      <c r="AB294" s="43"/>
      <c r="AC294" s="43"/>
      <c r="AD294" s="43"/>
      <c r="AE294" s="43"/>
      <c r="AF294" s="43"/>
      <c r="AG294" s="43"/>
      <c r="AH294" s="43"/>
      <c r="AI294" s="43"/>
    </row>
    <row r="295" spans="1:35" ht="12.75">
      <c r="A295" s="43"/>
      <c r="B295" s="43"/>
      <c r="C295" s="43"/>
      <c r="D295" s="43"/>
      <c r="E295" s="43"/>
      <c r="F295" s="101"/>
      <c r="G295" s="101"/>
      <c r="H295" s="101"/>
      <c r="I295" s="43"/>
      <c r="J295" s="43"/>
      <c r="K295" s="43"/>
      <c r="L295" s="43"/>
      <c r="M295" s="43"/>
      <c r="N295" s="43"/>
      <c r="O295" s="43"/>
      <c r="P295" s="44"/>
      <c r="Q295" s="43"/>
      <c r="R295" s="43"/>
      <c r="S295" s="43"/>
      <c r="T295" s="43"/>
      <c r="U295" s="43"/>
      <c r="V295" s="43"/>
      <c r="W295" s="43"/>
      <c r="X295" s="43"/>
      <c r="Y295" s="43"/>
      <c r="Z295" s="43"/>
      <c r="AA295" s="43"/>
      <c r="AB295" s="43"/>
      <c r="AC295" s="43"/>
      <c r="AD295" s="43"/>
      <c r="AE295" s="43"/>
      <c r="AF295" s="43"/>
      <c r="AG295" s="43"/>
      <c r="AH295" s="43"/>
      <c r="AI295" s="43"/>
    </row>
    <row r="296" spans="1:35" ht="12.75">
      <c r="A296" s="43"/>
      <c r="B296" s="43"/>
      <c r="C296" s="43"/>
      <c r="D296" s="43"/>
      <c r="E296" s="43"/>
      <c r="F296" s="101"/>
      <c r="G296" s="101"/>
      <c r="H296" s="101"/>
      <c r="I296" s="43"/>
      <c r="J296" s="43"/>
      <c r="K296" s="43"/>
      <c r="L296" s="43"/>
      <c r="M296" s="43"/>
      <c r="N296" s="43"/>
      <c r="O296" s="43"/>
      <c r="P296" s="44"/>
      <c r="Q296" s="43"/>
      <c r="R296" s="43"/>
      <c r="S296" s="43"/>
      <c r="T296" s="43"/>
      <c r="U296" s="43"/>
      <c r="V296" s="43"/>
      <c r="W296" s="43"/>
      <c r="X296" s="43"/>
      <c r="Y296" s="43"/>
      <c r="Z296" s="43"/>
      <c r="AA296" s="43"/>
      <c r="AB296" s="43"/>
      <c r="AC296" s="43"/>
      <c r="AD296" s="43"/>
      <c r="AE296" s="43"/>
      <c r="AF296" s="43"/>
      <c r="AG296" s="43"/>
      <c r="AH296" s="43"/>
      <c r="AI296" s="43"/>
    </row>
    <row r="297" spans="1:35" ht="12.75">
      <c r="A297" s="43"/>
      <c r="B297" s="43"/>
      <c r="C297" s="43"/>
      <c r="D297" s="43"/>
      <c r="E297" s="43"/>
      <c r="F297" s="101"/>
      <c r="G297" s="101"/>
      <c r="H297" s="101"/>
      <c r="I297" s="43"/>
      <c r="J297" s="43"/>
      <c r="K297" s="43"/>
      <c r="L297" s="43"/>
      <c r="M297" s="43"/>
      <c r="N297" s="43"/>
      <c r="O297" s="43"/>
      <c r="P297" s="44"/>
      <c r="Q297" s="43"/>
      <c r="R297" s="43"/>
      <c r="S297" s="43"/>
      <c r="T297" s="43"/>
      <c r="U297" s="43"/>
      <c r="V297" s="43"/>
      <c r="W297" s="43"/>
      <c r="X297" s="43"/>
      <c r="Y297" s="43"/>
      <c r="Z297" s="43"/>
      <c r="AA297" s="43"/>
      <c r="AB297" s="43"/>
      <c r="AC297" s="43"/>
      <c r="AD297" s="43"/>
      <c r="AE297" s="43"/>
      <c r="AF297" s="43"/>
      <c r="AG297" s="43"/>
      <c r="AH297" s="43"/>
      <c r="AI297" s="43"/>
    </row>
    <row r="298" spans="1:35" ht="12.75">
      <c r="A298" s="43"/>
      <c r="B298" s="43"/>
      <c r="C298" s="43"/>
      <c r="D298" s="43"/>
      <c r="E298" s="43"/>
      <c r="F298" s="101"/>
      <c r="G298" s="101"/>
      <c r="H298" s="101"/>
      <c r="I298" s="43"/>
      <c r="J298" s="43"/>
      <c r="K298" s="43"/>
      <c r="L298" s="43"/>
      <c r="M298" s="43"/>
      <c r="N298" s="43"/>
      <c r="O298" s="43"/>
      <c r="P298" s="44"/>
      <c r="Q298" s="43"/>
      <c r="R298" s="43"/>
      <c r="S298" s="43"/>
      <c r="T298" s="43"/>
      <c r="U298" s="43"/>
      <c r="V298" s="43"/>
      <c r="W298" s="43"/>
      <c r="X298" s="43"/>
      <c r="Y298" s="43"/>
      <c r="Z298" s="43"/>
      <c r="AA298" s="43"/>
      <c r="AB298" s="43"/>
      <c r="AC298" s="43"/>
      <c r="AD298" s="43"/>
      <c r="AE298" s="43"/>
      <c r="AF298" s="43"/>
      <c r="AG298" s="43"/>
      <c r="AH298" s="43"/>
      <c r="AI298" s="43"/>
    </row>
    <row r="299" spans="1:35" ht="12.75">
      <c r="A299" s="43"/>
      <c r="B299" s="43"/>
      <c r="C299" s="43"/>
      <c r="D299" s="43"/>
      <c r="E299" s="43"/>
      <c r="F299" s="101"/>
      <c r="G299" s="101"/>
      <c r="H299" s="101"/>
      <c r="I299" s="43"/>
      <c r="J299" s="43"/>
      <c r="K299" s="43"/>
      <c r="L299" s="43"/>
      <c r="M299" s="43"/>
      <c r="N299" s="43"/>
      <c r="O299" s="43"/>
      <c r="P299" s="44"/>
      <c r="Q299" s="43"/>
      <c r="R299" s="43"/>
      <c r="S299" s="43"/>
      <c r="T299" s="43"/>
      <c r="U299" s="43"/>
      <c r="V299" s="43"/>
      <c r="W299" s="43"/>
      <c r="X299" s="43"/>
      <c r="Y299" s="43"/>
      <c r="Z299" s="43"/>
      <c r="AA299" s="43"/>
      <c r="AB299" s="43"/>
      <c r="AC299" s="43"/>
      <c r="AD299" s="43"/>
      <c r="AE299" s="43"/>
      <c r="AF299" s="43"/>
      <c r="AG299" s="43"/>
      <c r="AH299" s="43"/>
      <c r="AI299" s="43"/>
    </row>
    <row r="300" spans="1:35" ht="12.75">
      <c r="A300" s="43"/>
      <c r="B300" s="43"/>
      <c r="C300" s="43"/>
      <c r="D300" s="43"/>
      <c r="E300" s="43"/>
      <c r="F300" s="101"/>
      <c r="G300" s="101"/>
      <c r="H300" s="101"/>
      <c r="I300" s="43"/>
      <c r="J300" s="43"/>
      <c r="K300" s="43"/>
      <c r="L300" s="43"/>
      <c r="M300" s="43"/>
      <c r="N300" s="43"/>
      <c r="O300" s="43"/>
      <c r="P300" s="44"/>
      <c r="Q300" s="43"/>
      <c r="R300" s="43"/>
      <c r="S300" s="43"/>
      <c r="T300" s="43"/>
      <c r="U300" s="43"/>
      <c r="V300" s="43"/>
      <c r="W300" s="43"/>
      <c r="X300" s="43"/>
      <c r="Y300" s="43"/>
      <c r="Z300" s="43"/>
      <c r="AA300" s="43"/>
      <c r="AB300" s="43"/>
      <c r="AC300" s="43"/>
      <c r="AD300" s="43"/>
      <c r="AE300" s="43"/>
      <c r="AF300" s="43"/>
      <c r="AG300" s="43"/>
      <c r="AH300" s="43"/>
      <c r="AI300" s="43"/>
    </row>
    <row r="301" spans="1:35" ht="12.75">
      <c r="A301" s="43"/>
      <c r="B301" s="43"/>
      <c r="C301" s="43"/>
      <c r="D301" s="43"/>
      <c r="E301" s="43"/>
      <c r="F301" s="101"/>
      <c r="G301" s="101"/>
      <c r="H301" s="101"/>
      <c r="I301" s="43"/>
      <c r="J301" s="43"/>
      <c r="K301" s="43"/>
      <c r="L301" s="43"/>
      <c r="M301" s="43"/>
      <c r="N301" s="43"/>
      <c r="O301" s="43"/>
      <c r="P301" s="44"/>
      <c r="Q301" s="43"/>
      <c r="R301" s="43"/>
      <c r="S301" s="43"/>
      <c r="T301" s="43"/>
      <c r="U301" s="43"/>
      <c r="V301" s="43"/>
      <c r="W301" s="43"/>
      <c r="X301" s="43"/>
      <c r="Y301" s="43"/>
      <c r="Z301" s="43"/>
      <c r="AA301" s="43"/>
      <c r="AB301" s="43"/>
      <c r="AC301" s="43"/>
      <c r="AD301" s="43"/>
      <c r="AE301" s="43"/>
      <c r="AF301" s="43"/>
      <c r="AG301" s="43"/>
      <c r="AH301" s="43"/>
      <c r="AI301" s="43"/>
    </row>
    <row r="302" spans="1:35" ht="12.75">
      <c r="A302" s="43"/>
      <c r="B302" s="43"/>
      <c r="C302" s="43"/>
      <c r="D302" s="43"/>
      <c r="E302" s="43"/>
      <c r="F302" s="101"/>
      <c r="G302" s="101"/>
      <c r="H302" s="101"/>
      <c r="I302" s="43"/>
      <c r="J302" s="43"/>
      <c r="K302" s="43"/>
      <c r="L302" s="43"/>
      <c r="M302" s="43"/>
      <c r="N302" s="43"/>
      <c r="O302" s="43"/>
      <c r="P302" s="44"/>
      <c r="Q302" s="43"/>
      <c r="R302" s="43"/>
      <c r="S302" s="43"/>
      <c r="T302" s="43"/>
      <c r="U302" s="43"/>
      <c r="V302" s="43"/>
      <c r="W302" s="43"/>
      <c r="X302" s="43"/>
      <c r="Y302" s="43"/>
      <c r="Z302" s="43"/>
      <c r="AA302" s="43"/>
      <c r="AB302" s="43"/>
      <c r="AC302" s="43"/>
      <c r="AD302" s="43"/>
      <c r="AE302" s="43"/>
      <c r="AF302" s="43"/>
      <c r="AG302" s="43"/>
      <c r="AH302" s="43"/>
      <c r="AI302" s="43"/>
    </row>
    <row r="303" spans="1:35" ht="12.75">
      <c r="A303" s="43"/>
      <c r="B303" s="43"/>
      <c r="C303" s="43"/>
      <c r="D303" s="43"/>
      <c r="E303" s="43"/>
      <c r="F303" s="101"/>
      <c r="G303" s="101"/>
      <c r="H303" s="101"/>
      <c r="I303" s="43"/>
      <c r="J303" s="43"/>
      <c r="K303" s="43"/>
      <c r="L303" s="43"/>
      <c r="M303" s="43"/>
      <c r="N303" s="43"/>
      <c r="O303" s="43"/>
      <c r="P303" s="44"/>
      <c r="Q303" s="43"/>
      <c r="R303" s="43"/>
      <c r="S303" s="43"/>
      <c r="T303" s="43"/>
      <c r="U303" s="43"/>
      <c r="V303" s="43"/>
      <c r="W303" s="43"/>
      <c r="X303" s="43"/>
      <c r="Y303" s="43"/>
      <c r="Z303" s="43"/>
      <c r="AA303" s="43"/>
      <c r="AB303" s="43"/>
      <c r="AC303" s="43"/>
      <c r="AD303" s="43"/>
      <c r="AE303" s="43"/>
      <c r="AF303" s="43"/>
      <c r="AG303" s="43"/>
      <c r="AH303" s="43"/>
      <c r="AI303" s="43"/>
    </row>
    <row r="304" spans="1:35" ht="12.75">
      <c r="A304" s="43"/>
      <c r="B304" s="43"/>
      <c r="C304" s="43"/>
      <c r="D304" s="43"/>
      <c r="E304" s="43"/>
      <c r="F304" s="101"/>
      <c r="G304" s="101"/>
      <c r="H304" s="101"/>
      <c r="I304" s="43"/>
      <c r="J304" s="43"/>
      <c r="K304" s="43"/>
      <c r="L304" s="43"/>
      <c r="M304" s="43"/>
      <c r="N304" s="43"/>
      <c r="O304" s="43"/>
      <c r="P304" s="44"/>
      <c r="Q304" s="43"/>
      <c r="R304" s="43"/>
      <c r="S304" s="43"/>
      <c r="T304" s="43"/>
      <c r="U304" s="43"/>
      <c r="V304" s="43"/>
      <c r="W304" s="43"/>
      <c r="X304" s="43"/>
      <c r="Y304" s="43"/>
      <c r="Z304" s="43"/>
      <c r="AA304" s="43"/>
      <c r="AB304" s="43"/>
      <c r="AC304" s="43"/>
      <c r="AD304" s="43"/>
      <c r="AE304" s="43"/>
      <c r="AF304" s="43"/>
      <c r="AG304" s="43"/>
      <c r="AH304" s="43"/>
      <c r="AI304" s="43"/>
    </row>
    <row r="305" spans="1:35" ht="12.75">
      <c r="A305" s="43"/>
      <c r="B305" s="43"/>
      <c r="C305" s="43"/>
      <c r="D305" s="43"/>
      <c r="E305" s="43"/>
      <c r="F305" s="101"/>
      <c r="G305" s="101"/>
      <c r="H305" s="101"/>
      <c r="I305" s="43"/>
      <c r="J305" s="43"/>
      <c r="K305" s="43"/>
      <c r="L305" s="43"/>
      <c r="M305" s="43"/>
      <c r="N305" s="43"/>
      <c r="O305" s="43"/>
      <c r="P305" s="44"/>
      <c r="Q305" s="43"/>
      <c r="R305" s="43"/>
      <c r="S305" s="43"/>
      <c r="T305" s="43"/>
      <c r="U305" s="43"/>
      <c r="V305" s="43"/>
      <c r="W305" s="43"/>
      <c r="X305" s="43"/>
      <c r="Y305" s="43"/>
      <c r="Z305" s="43"/>
      <c r="AA305" s="43"/>
      <c r="AB305" s="43"/>
      <c r="AC305" s="43"/>
      <c r="AD305" s="43"/>
      <c r="AE305" s="43"/>
      <c r="AF305" s="43"/>
      <c r="AG305" s="43"/>
      <c r="AH305" s="43"/>
      <c r="AI305" s="43"/>
    </row>
    <row r="306" spans="1:35" ht="12.75">
      <c r="A306" s="43"/>
      <c r="B306" s="43"/>
      <c r="C306" s="43"/>
      <c r="D306" s="43"/>
      <c r="E306" s="43"/>
      <c r="F306" s="101"/>
      <c r="G306" s="101"/>
      <c r="H306" s="101"/>
      <c r="I306" s="43"/>
      <c r="J306" s="43"/>
      <c r="K306" s="43"/>
      <c r="L306" s="43"/>
      <c r="M306" s="43"/>
      <c r="N306" s="43"/>
      <c r="O306" s="43"/>
      <c r="P306" s="44"/>
      <c r="Q306" s="43"/>
      <c r="R306" s="43"/>
      <c r="S306" s="43"/>
      <c r="T306" s="43"/>
      <c r="U306" s="43"/>
      <c r="V306" s="43"/>
      <c r="W306" s="43"/>
      <c r="X306" s="43"/>
      <c r="Y306" s="43"/>
      <c r="Z306" s="43"/>
      <c r="AA306" s="43"/>
      <c r="AB306" s="43"/>
      <c r="AC306" s="43"/>
      <c r="AD306" s="43"/>
      <c r="AE306" s="43"/>
      <c r="AF306" s="43"/>
      <c r="AG306" s="43"/>
      <c r="AH306" s="43"/>
      <c r="AI306" s="43"/>
    </row>
    <row r="307" spans="1:35" ht="12.75">
      <c r="A307" s="43"/>
      <c r="B307" s="43"/>
      <c r="C307" s="43"/>
      <c r="D307" s="43"/>
      <c r="E307" s="43"/>
      <c r="F307" s="101"/>
      <c r="G307" s="101"/>
      <c r="H307" s="101"/>
      <c r="I307" s="43"/>
      <c r="J307" s="43"/>
      <c r="K307" s="43"/>
      <c r="L307" s="43"/>
      <c r="M307" s="43"/>
      <c r="N307" s="43"/>
      <c r="O307" s="43"/>
      <c r="P307" s="44"/>
      <c r="Q307" s="43"/>
      <c r="R307" s="43"/>
      <c r="S307" s="43"/>
      <c r="T307" s="43"/>
      <c r="U307" s="43"/>
      <c r="V307" s="43"/>
      <c r="W307" s="43"/>
      <c r="X307" s="43"/>
      <c r="Y307" s="43"/>
      <c r="Z307" s="43"/>
      <c r="AA307" s="43"/>
      <c r="AB307" s="43"/>
      <c r="AC307" s="43"/>
      <c r="AD307" s="43"/>
      <c r="AE307" s="43"/>
      <c r="AF307" s="43"/>
      <c r="AG307" s="43"/>
      <c r="AH307" s="43"/>
      <c r="AI307" s="43"/>
    </row>
    <row r="308" spans="1:35" ht="12.75">
      <c r="A308" s="43"/>
      <c r="B308" s="43"/>
      <c r="C308" s="43"/>
      <c r="D308" s="43"/>
      <c r="E308" s="43"/>
      <c r="F308" s="101"/>
      <c r="G308" s="101"/>
      <c r="H308" s="101"/>
      <c r="I308" s="43"/>
      <c r="J308" s="43"/>
      <c r="K308" s="43"/>
      <c r="L308" s="43"/>
      <c r="M308" s="43"/>
      <c r="N308" s="43"/>
      <c r="O308" s="43"/>
      <c r="P308" s="44"/>
      <c r="Q308" s="43"/>
      <c r="R308" s="43"/>
      <c r="S308" s="43"/>
      <c r="T308" s="43"/>
      <c r="U308" s="43"/>
      <c r="V308" s="43"/>
      <c r="W308" s="43"/>
      <c r="X308" s="43"/>
      <c r="Y308" s="43"/>
      <c r="Z308" s="43"/>
      <c r="AA308" s="43"/>
      <c r="AB308" s="43"/>
      <c r="AC308" s="43"/>
      <c r="AD308" s="43"/>
      <c r="AE308" s="43"/>
      <c r="AF308" s="43"/>
      <c r="AG308" s="43"/>
      <c r="AH308" s="43"/>
      <c r="AI308" s="43"/>
    </row>
    <row r="309" spans="1:35" ht="12.75">
      <c r="A309" s="43"/>
      <c r="B309" s="43"/>
      <c r="C309" s="43"/>
      <c r="D309" s="43"/>
      <c r="E309" s="43"/>
      <c r="F309" s="101"/>
      <c r="G309" s="101"/>
      <c r="H309" s="101"/>
      <c r="I309" s="43"/>
      <c r="J309" s="43"/>
      <c r="K309" s="43"/>
      <c r="L309" s="43"/>
      <c r="M309" s="43"/>
      <c r="N309" s="43"/>
      <c r="O309" s="43"/>
      <c r="P309" s="44"/>
      <c r="Q309" s="43"/>
      <c r="R309" s="43"/>
      <c r="S309" s="43"/>
      <c r="T309" s="43"/>
      <c r="U309" s="43"/>
      <c r="V309" s="43"/>
      <c r="W309" s="43"/>
      <c r="X309" s="43"/>
      <c r="Y309" s="43"/>
      <c r="Z309" s="43"/>
      <c r="AA309" s="43"/>
      <c r="AB309" s="43"/>
      <c r="AC309" s="43"/>
      <c r="AD309" s="43"/>
      <c r="AE309" s="43"/>
      <c r="AF309" s="43"/>
      <c r="AG309" s="43"/>
      <c r="AH309" s="43"/>
      <c r="AI309" s="43"/>
    </row>
    <row r="310" spans="1:35" ht="12.75">
      <c r="A310" s="43"/>
      <c r="B310" s="43"/>
      <c r="C310" s="43"/>
      <c r="D310" s="43"/>
      <c r="E310" s="43"/>
      <c r="F310" s="101"/>
      <c r="G310" s="101"/>
      <c r="H310" s="101"/>
      <c r="I310" s="43"/>
      <c r="J310" s="43"/>
      <c r="K310" s="43"/>
      <c r="L310" s="43"/>
      <c r="M310" s="43"/>
      <c r="N310" s="43"/>
      <c r="O310" s="43"/>
      <c r="P310" s="44"/>
      <c r="Q310" s="43"/>
      <c r="R310" s="43"/>
      <c r="S310" s="43"/>
      <c r="T310" s="43"/>
      <c r="U310" s="43"/>
      <c r="V310" s="43"/>
      <c r="W310" s="43"/>
      <c r="X310" s="43"/>
      <c r="Y310" s="43"/>
      <c r="Z310" s="43"/>
      <c r="AA310" s="43"/>
      <c r="AB310" s="43"/>
      <c r="AC310" s="43"/>
      <c r="AD310" s="43"/>
      <c r="AE310" s="43"/>
      <c r="AF310" s="43"/>
      <c r="AG310" s="43"/>
      <c r="AH310" s="43"/>
      <c r="AI310" s="43"/>
    </row>
    <row r="311" spans="1:35" ht="12.75">
      <c r="A311" s="43"/>
      <c r="B311" s="43"/>
      <c r="C311" s="43"/>
      <c r="D311" s="43"/>
      <c r="E311" s="43"/>
      <c r="F311" s="101"/>
      <c r="G311" s="101"/>
      <c r="H311" s="101"/>
      <c r="I311" s="43"/>
      <c r="J311" s="43"/>
      <c r="K311" s="43"/>
      <c r="L311" s="43"/>
      <c r="M311" s="43"/>
      <c r="N311" s="43"/>
      <c r="O311" s="43"/>
      <c r="P311" s="44"/>
      <c r="Q311" s="43"/>
      <c r="R311" s="43"/>
      <c r="S311" s="43"/>
      <c r="T311" s="43"/>
      <c r="U311" s="43"/>
      <c r="V311" s="43"/>
      <c r="W311" s="43"/>
      <c r="X311" s="43"/>
      <c r="Y311" s="43"/>
      <c r="Z311" s="43"/>
      <c r="AA311" s="43"/>
      <c r="AB311" s="43"/>
      <c r="AC311" s="43"/>
      <c r="AD311" s="43"/>
      <c r="AE311" s="43"/>
      <c r="AF311" s="43"/>
      <c r="AG311" s="43"/>
      <c r="AH311" s="43"/>
      <c r="AI311" s="43"/>
    </row>
    <row r="312" spans="1:35" ht="12.75">
      <c r="A312" s="43"/>
      <c r="B312" s="43"/>
      <c r="C312" s="43"/>
      <c r="D312" s="43"/>
      <c r="E312" s="43"/>
      <c r="F312" s="101"/>
      <c r="G312" s="101"/>
      <c r="H312" s="101"/>
      <c r="I312" s="43"/>
      <c r="J312" s="43"/>
      <c r="K312" s="43"/>
      <c r="L312" s="43"/>
      <c r="M312" s="43"/>
      <c r="N312" s="43"/>
      <c r="O312" s="43"/>
      <c r="P312" s="44"/>
      <c r="Q312" s="43"/>
      <c r="R312" s="43"/>
      <c r="S312" s="43"/>
      <c r="T312" s="43"/>
      <c r="U312" s="43"/>
      <c r="V312" s="43"/>
      <c r="W312" s="43"/>
      <c r="X312" s="43"/>
      <c r="Y312" s="43"/>
      <c r="Z312" s="43"/>
      <c r="AA312" s="43"/>
      <c r="AB312" s="43"/>
      <c r="AC312" s="43"/>
      <c r="AD312" s="43"/>
      <c r="AE312" s="43"/>
      <c r="AF312" s="43"/>
      <c r="AG312" s="43"/>
      <c r="AH312" s="43"/>
      <c r="AI312" s="43"/>
    </row>
    <row r="313" spans="1:35" ht="12.75">
      <c r="A313" s="43"/>
      <c r="B313" s="43"/>
      <c r="C313" s="43"/>
      <c r="D313" s="43"/>
      <c r="E313" s="43"/>
      <c r="F313" s="101"/>
      <c r="G313" s="101"/>
      <c r="H313" s="101"/>
      <c r="I313" s="43"/>
      <c r="J313" s="43"/>
      <c r="K313" s="43"/>
      <c r="L313" s="43"/>
      <c r="M313" s="43"/>
      <c r="N313" s="43"/>
      <c r="O313" s="43"/>
      <c r="P313" s="44"/>
      <c r="Q313" s="43"/>
      <c r="R313" s="43"/>
      <c r="S313" s="43"/>
      <c r="T313" s="43"/>
      <c r="U313" s="43"/>
      <c r="V313" s="43"/>
      <c r="W313" s="43"/>
      <c r="X313" s="43"/>
      <c r="Y313" s="43"/>
      <c r="Z313" s="43"/>
      <c r="AA313" s="43"/>
      <c r="AB313" s="43"/>
      <c r="AC313" s="43"/>
      <c r="AD313" s="43"/>
      <c r="AE313" s="43"/>
      <c r="AF313" s="43"/>
      <c r="AG313" s="43"/>
      <c r="AH313" s="43"/>
      <c r="AI313" s="43"/>
    </row>
    <row r="314" spans="1:35" ht="12.75">
      <c r="A314" s="43"/>
      <c r="B314" s="43"/>
      <c r="C314" s="43"/>
      <c r="D314" s="43"/>
      <c r="E314" s="43"/>
      <c r="F314" s="101"/>
      <c r="G314" s="101"/>
      <c r="H314" s="101"/>
      <c r="I314" s="43"/>
      <c r="J314" s="43"/>
      <c r="K314" s="43"/>
      <c r="L314" s="43"/>
      <c r="M314" s="43"/>
      <c r="N314" s="43"/>
      <c r="O314" s="43"/>
      <c r="P314" s="44"/>
      <c r="Q314" s="43"/>
      <c r="R314" s="43"/>
      <c r="S314" s="43"/>
      <c r="T314" s="43"/>
      <c r="U314" s="43"/>
      <c r="V314" s="43"/>
      <c r="W314" s="43"/>
      <c r="X314" s="43"/>
      <c r="Y314" s="43"/>
      <c r="Z314" s="43"/>
      <c r="AA314" s="43"/>
      <c r="AB314" s="43"/>
      <c r="AC314" s="43"/>
      <c r="AD314" s="43"/>
      <c r="AE314" s="43"/>
      <c r="AF314" s="43"/>
      <c r="AG314" s="43"/>
      <c r="AH314" s="43"/>
      <c r="AI314" s="43"/>
    </row>
    <row r="315" spans="1:35" ht="12.75">
      <c r="A315" s="43"/>
      <c r="B315" s="43"/>
      <c r="C315" s="43"/>
      <c r="D315" s="43"/>
      <c r="E315" s="43"/>
      <c r="F315" s="101"/>
      <c r="G315" s="101"/>
      <c r="H315" s="101"/>
      <c r="I315" s="43"/>
      <c r="J315" s="43"/>
      <c r="K315" s="43"/>
      <c r="L315" s="43"/>
      <c r="M315" s="43"/>
      <c r="N315" s="43"/>
      <c r="O315" s="43"/>
      <c r="P315" s="44"/>
      <c r="Q315" s="43"/>
      <c r="R315" s="43"/>
      <c r="S315" s="43"/>
      <c r="T315" s="43"/>
      <c r="U315" s="43"/>
      <c r="V315" s="43"/>
      <c r="W315" s="43"/>
      <c r="X315" s="43"/>
      <c r="Y315" s="43"/>
      <c r="Z315" s="43"/>
      <c r="AA315" s="43"/>
      <c r="AB315" s="43"/>
      <c r="AC315" s="43"/>
      <c r="AD315" s="43"/>
      <c r="AE315" s="43"/>
      <c r="AF315" s="43"/>
      <c r="AG315" s="43"/>
      <c r="AH315" s="43"/>
      <c r="AI315" s="43"/>
    </row>
    <row r="316" spans="1:35" ht="12.75">
      <c r="A316" s="43"/>
      <c r="B316" s="43"/>
      <c r="C316" s="43"/>
      <c r="D316" s="43"/>
      <c r="E316" s="43"/>
      <c r="F316" s="101"/>
      <c r="G316" s="101"/>
      <c r="H316" s="101"/>
      <c r="I316" s="43"/>
      <c r="J316" s="43"/>
      <c r="K316" s="43"/>
      <c r="L316" s="43"/>
      <c r="M316" s="43"/>
      <c r="N316" s="43"/>
      <c r="O316" s="43"/>
      <c r="P316" s="44"/>
      <c r="Q316" s="43"/>
      <c r="R316" s="43"/>
      <c r="S316" s="43"/>
      <c r="T316" s="43"/>
      <c r="U316" s="43"/>
      <c r="V316" s="43"/>
      <c r="W316" s="43"/>
      <c r="X316" s="43"/>
      <c r="Y316" s="43"/>
      <c r="Z316" s="43"/>
      <c r="AA316" s="43"/>
      <c r="AB316" s="43"/>
      <c r="AC316" s="43"/>
      <c r="AD316" s="43"/>
      <c r="AE316" s="43"/>
      <c r="AF316" s="43"/>
      <c r="AG316" s="43"/>
      <c r="AH316" s="43"/>
      <c r="AI316" s="43"/>
    </row>
    <row r="317" spans="1:35" ht="12.75">
      <c r="A317" s="43"/>
      <c r="B317" s="43"/>
      <c r="C317" s="43"/>
      <c r="D317" s="43"/>
      <c r="E317" s="43"/>
      <c r="F317" s="101"/>
      <c r="G317" s="101"/>
      <c r="H317" s="101"/>
      <c r="I317" s="43"/>
      <c r="J317" s="43"/>
      <c r="K317" s="43"/>
      <c r="L317" s="43"/>
      <c r="M317" s="43"/>
      <c r="N317" s="43"/>
      <c r="O317" s="43"/>
      <c r="P317" s="44"/>
      <c r="Q317" s="43"/>
      <c r="R317" s="43"/>
      <c r="S317" s="43"/>
      <c r="T317" s="43"/>
      <c r="U317" s="43"/>
      <c r="V317" s="43"/>
      <c r="W317" s="43"/>
      <c r="X317" s="43"/>
      <c r="Y317" s="43"/>
      <c r="Z317" s="43"/>
      <c r="AA317" s="43"/>
      <c r="AB317" s="43"/>
      <c r="AC317" s="43"/>
      <c r="AD317" s="43"/>
      <c r="AE317" s="43"/>
      <c r="AF317" s="43"/>
      <c r="AG317" s="43"/>
      <c r="AH317" s="43"/>
      <c r="AI317" s="43"/>
    </row>
    <row r="318" spans="1:35" ht="12.75">
      <c r="A318" s="43"/>
      <c r="B318" s="43"/>
      <c r="C318" s="43"/>
      <c r="D318" s="43"/>
      <c r="E318" s="43"/>
      <c r="F318" s="101"/>
      <c r="G318" s="101"/>
      <c r="H318" s="101"/>
      <c r="I318" s="43"/>
      <c r="J318" s="43"/>
      <c r="K318" s="43"/>
      <c r="L318" s="43"/>
      <c r="M318" s="43"/>
      <c r="N318" s="43"/>
      <c r="O318" s="43"/>
      <c r="P318" s="44"/>
      <c r="Q318" s="43"/>
      <c r="R318" s="43"/>
      <c r="S318" s="43"/>
      <c r="T318" s="43"/>
      <c r="U318" s="43"/>
      <c r="V318" s="43"/>
      <c r="W318" s="43"/>
      <c r="X318" s="43"/>
      <c r="Y318" s="43"/>
      <c r="Z318" s="43"/>
      <c r="AA318" s="43"/>
      <c r="AB318" s="43"/>
      <c r="AC318" s="43"/>
      <c r="AD318" s="43"/>
      <c r="AE318" s="43"/>
      <c r="AF318" s="43"/>
      <c r="AG318" s="43"/>
      <c r="AH318" s="43"/>
      <c r="AI318" s="43"/>
    </row>
    <row r="319" spans="1:35" ht="12.75">
      <c r="A319" s="43"/>
      <c r="B319" s="43"/>
      <c r="C319" s="43"/>
      <c r="D319" s="43"/>
      <c r="E319" s="43"/>
      <c r="F319" s="101"/>
      <c r="G319" s="101"/>
      <c r="H319" s="101"/>
      <c r="I319" s="43"/>
      <c r="J319" s="43"/>
      <c r="K319" s="43"/>
      <c r="L319" s="43"/>
      <c r="M319" s="43"/>
      <c r="N319" s="43"/>
      <c r="O319" s="43"/>
      <c r="P319" s="44"/>
      <c r="Q319" s="43"/>
      <c r="R319" s="43"/>
      <c r="S319" s="43"/>
      <c r="T319" s="43"/>
      <c r="U319" s="43"/>
      <c r="V319" s="43"/>
      <c r="W319" s="43"/>
      <c r="X319" s="43"/>
      <c r="Y319" s="43"/>
      <c r="Z319" s="43"/>
      <c r="AA319" s="43"/>
      <c r="AB319" s="43"/>
      <c r="AC319" s="43"/>
      <c r="AD319" s="43"/>
      <c r="AE319" s="43"/>
      <c r="AF319" s="43"/>
      <c r="AG319" s="43"/>
      <c r="AH319" s="43"/>
      <c r="AI319" s="43"/>
    </row>
    <row r="320" spans="1:35" ht="12.75">
      <c r="A320" s="43"/>
      <c r="B320" s="43"/>
      <c r="C320" s="43"/>
      <c r="D320" s="43"/>
      <c r="E320" s="43"/>
      <c r="F320" s="101"/>
      <c r="G320" s="101"/>
      <c r="H320" s="101"/>
      <c r="I320" s="43"/>
      <c r="J320" s="43"/>
      <c r="K320" s="43"/>
      <c r="L320" s="43"/>
      <c r="M320" s="43"/>
      <c r="N320" s="43"/>
      <c r="O320" s="43"/>
      <c r="P320" s="44"/>
      <c r="Q320" s="43"/>
      <c r="R320" s="43"/>
      <c r="S320" s="43"/>
      <c r="T320" s="43"/>
      <c r="U320" s="43"/>
      <c r="V320" s="43"/>
      <c r="W320" s="43"/>
      <c r="X320" s="43"/>
      <c r="Y320" s="43"/>
      <c r="Z320" s="43"/>
      <c r="AA320" s="43"/>
      <c r="AB320" s="43"/>
      <c r="AC320" s="43"/>
      <c r="AD320" s="43"/>
      <c r="AE320" s="43"/>
      <c r="AF320" s="43"/>
      <c r="AG320" s="43"/>
      <c r="AH320" s="43"/>
      <c r="AI320" s="43"/>
    </row>
    <row r="321" spans="1:35" ht="12.75">
      <c r="A321" s="43"/>
      <c r="B321" s="43"/>
      <c r="C321" s="43"/>
      <c r="D321" s="43"/>
      <c r="E321" s="43"/>
      <c r="F321" s="101"/>
      <c r="G321" s="101"/>
      <c r="H321" s="101"/>
      <c r="I321" s="43"/>
      <c r="J321" s="43"/>
      <c r="K321" s="43"/>
      <c r="L321" s="43"/>
      <c r="M321" s="43"/>
      <c r="N321" s="43"/>
      <c r="O321" s="43"/>
      <c r="P321" s="44"/>
      <c r="Q321" s="43"/>
      <c r="R321" s="43"/>
      <c r="S321" s="43"/>
      <c r="T321" s="43"/>
      <c r="U321" s="43"/>
      <c r="V321" s="43"/>
      <c r="W321" s="43"/>
      <c r="X321" s="43"/>
      <c r="Y321" s="43"/>
      <c r="Z321" s="43"/>
      <c r="AA321" s="43"/>
      <c r="AB321" s="43"/>
      <c r="AC321" s="43"/>
      <c r="AD321" s="43"/>
      <c r="AE321" s="43"/>
      <c r="AF321" s="43"/>
      <c r="AG321" s="43"/>
      <c r="AH321" s="43"/>
      <c r="AI321" s="43"/>
    </row>
    <row r="322" spans="1:35" ht="12.75">
      <c r="A322" s="43"/>
      <c r="B322" s="43"/>
      <c r="C322" s="43"/>
      <c r="D322" s="43"/>
      <c r="E322" s="43"/>
      <c r="F322" s="101"/>
      <c r="G322" s="101"/>
      <c r="H322" s="101"/>
      <c r="I322" s="43"/>
      <c r="J322" s="43"/>
      <c r="K322" s="43"/>
      <c r="L322" s="43"/>
      <c r="M322" s="43"/>
      <c r="N322" s="43"/>
      <c r="O322" s="43"/>
      <c r="P322" s="44"/>
      <c r="Q322" s="43"/>
      <c r="R322" s="43"/>
      <c r="S322" s="43"/>
      <c r="T322" s="43"/>
      <c r="U322" s="43"/>
      <c r="V322" s="43"/>
      <c r="W322" s="43"/>
      <c r="X322" s="43"/>
      <c r="Y322" s="43"/>
      <c r="Z322" s="43"/>
      <c r="AA322" s="43"/>
      <c r="AB322" s="43"/>
      <c r="AC322" s="43"/>
      <c r="AD322" s="43"/>
      <c r="AE322" s="43"/>
      <c r="AF322" s="43"/>
      <c r="AG322" s="43"/>
      <c r="AH322" s="43"/>
      <c r="AI322" s="43"/>
    </row>
    <row r="323" spans="1:35" ht="12.75">
      <c r="A323" s="43"/>
      <c r="B323" s="43"/>
      <c r="C323" s="43"/>
      <c r="D323" s="43"/>
      <c r="E323" s="43"/>
      <c r="F323" s="101"/>
      <c r="G323" s="101"/>
      <c r="H323" s="101"/>
      <c r="I323" s="43"/>
      <c r="J323" s="43"/>
      <c r="K323" s="43"/>
      <c r="L323" s="43"/>
      <c r="M323" s="43"/>
      <c r="N323" s="43"/>
      <c r="O323" s="43"/>
      <c r="P323" s="44"/>
      <c r="Q323" s="43"/>
      <c r="R323" s="43"/>
      <c r="S323" s="43"/>
      <c r="T323" s="43"/>
      <c r="U323" s="43"/>
      <c r="V323" s="43"/>
      <c r="W323" s="43"/>
      <c r="X323" s="43"/>
      <c r="Y323" s="43"/>
      <c r="Z323" s="43"/>
      <c r="AA323" s="43"/>
      <c r="AB323" s="43"/>
      <c r="AC323" s="43"/>
      <c r="AD323" s="43"/>
      <c r="AE323" s="43"/>
      <c r="AF323" s="43"/>
      <c r="AG323" s="43"/>
      <c r="AH323" s="43"/>
      <c r="AI323" s="43"/>
    </row>
    <row r="324" spans="1:35" ht="12.75">
      <c r="A324" s="43"/>
      <c r="B324" s="43"/>
      <c r="C324" s="43"/>
      <c r="D324" s="43"/>
      <c r="E324" s="43"/>
      <c r="F324" s="101"/>
      <c r="G324" s="101"/>
      <c r="H324" s="101"/>
      <c r="I324" s="43"/>
      <c r="J324" s="43"/>
      <c r="K324" s="43"/>
      <c r="L324" s="43"/>
      <c r="M324" s="43"/>
      <c r="N324" s="43"/>
      <c r="O324" s="43"/>
      <c r="P324" s="44"/>
      <c r="Q324" s="43"/>
      <c r="R324" s="43"/>
      <c r="S324" s="43"/>
      <c r="T324" s="43"/>
      <c r="U324" s="43"/>
      <c r="V324" s="43"/>
      <c r="W324" s="43"/>
      <c r="X324" s="43"/>
      <c r="Y324" s="43"/>
      <c r="Z324" s="43"/>
      <c r="AA324" s="43"/>
      <c r="AB324" s="43"/>
      <c r="AC324" s="43"/>
      <c r="AD324" s="43"/>
      <c r="AE324" s="43"/>
      <c r="AF324" s="43"/>
      <c r="AG324" s="43"/>
      <c r="AH324" s="43"/>
      <c r="AI324" s="43"/>
    </row>
    <row r="325" spans="1:35" ht="12.75">
      <c r="A325" s="43"/>
      <c r="B325" s="43"/>
      <c r="C325" s="43"/>
      <c r="D325" s="43"/>
      <c r="E325" s="43"/>
      <c r="F325" s="101"/>
      <c r="G325" s="101"/>
      <c r="H325" s="101"/>
      <c r="I325" s="43"/>
      <c r="J325" s="43"/>
      <c r="K325" s="43"/>
      <c r="L325" s="43"/>
      <c r="M325" s="43"/>
      <c r="N325" s="43"/>
      <c r="O325" s="43"/>
      <c r="P325" s="44"/>
      <c r="Q325" s="43"/>
      <c r="R325" s="43"/>
      <c r="S325" s="43"/>
      <c r="T325" s="43"/>
      <c r="U325" s="43"/>
      <c r="V325" s="43"/>
      <c r="W325" s="43"/>
      <c r="X325" s="43"/>
      <c r="Y325" s="43"/>
      <c r="Z325" s="43"/>
      <c r="AA325" s="43"/>
      <c r="AB325" s="43"/>
      <c r="AC325" s="43"/>
      <c r="AD325" s="43"/>
      <c r="AE325" s="43"/>
      <c r="AF325" s="43"/>
      <c r="AG325" s="43"/>
      <c r="AH325" s="43"/>
      <c r="AI325" s="43"/>
    </row>
    <row r="326" spans="1:35" ht="12.75">
      <c r="A326" s="43"/>
      <c r="B326" s="43"/>
      <c r="C326" s="43"/>
      <c r="D326" s="43"/>
      <c r="E326" s="43"/>
      <c r="F326" s="101"/>
      <c r="G326" s="101"/>
      <c r="H326" s="101"/>
      <c r="I326" s="43"/>
      <c r="J326" s="43"/>
      <c r="K326" s="43"/>
      <c r="L326" s="43"/>
      <c r="M326" s="43"/>
      <c r="N326" s="43"/>
      <c r="O326" s="43"/>
      <c r="P326" s="44"/>
      <c r="Q326" s="43"/>
      <c r="R326" s="43"/>
      <c r="S326" s="43"/>
      <c r="T326" s="43"/>
      <c r="U326" s="43"/>
      <c r="V326" s="43"/>
      <c r="W326" s="43"/>
      <c r="X326" s="43"/>
      <c r="Y326" s="43"/>
      <c r="Z326" s="43"/>
      <c r="AA326" s="43"/>
      <c r="AB326" s="43"/>
      <c r="AC326" s="43"/>
      <c r="AD326" s="43"/>
      <c r="AE326" s="43"/>
      <c r="AF326" s="43"/>
      <c r="AG326" s="43"/>
      <c r="AH326" s="43"/>
      <c r="AI326" s="43"/>
    </row>
    <row r="327" spans="1:35" ht="12.75">
      <c r="A327" s="43"/>
      <c r="B327" s="43"/>
      <c r="C327" s="43"/>
      <c r="D327" s="43"/>
      <c r="E327" s="43"/>
      <c r="F327" s="101"/>
      <c r="G327" s="101"/>
      <c r="H327" s="101"/>
      <c r="I327" s="43"/>
      <c r="J327" s="43"/>
      <c r="K327" s="43"/>
      <c r="L327" s="43"/>
      <c r="M327" s="43"/>
      <c r="N327" s="43"/>
      <c r="O327" s="43"/>
      <c r="P327" s="44"/>
      <c r="Q327" s="43"/>
      <c r="R327" s="43"/>
      <c r="S327" s="43"/>
      <c r="T327" s="43"/>
      <c r="U327" s="43"/>
      <c r="V327" s="43"/>
      <c r="W327" s="43"/>
      <c r="X327" s="43"/>
      <c r="Y327" s="43"/>
      <c r="Z327" s="43"/>
      <c r="AA327" s="43"/>
      <c r="AB327" s="43"/>
      <c r="AC327" s="43"/>
      <c r="AD327" s="43"/>
      <c r="AE327" s="43"/>
      <c r="AF327" s="43"/>
      <c r="AG327" s="43"/>
      <c r="AH327" s="43"/>
      <c r="AI327" s="43"/>
    </row>
    <row r="328" spans="1:35" ht="12.75">
      <c r="A328" s="43"/>
      <c r="B328" s="43"/>
      <c r="C328" s="43"/>
      <c r="D328" s="43"/>
      <c r="E328" s="43"/>
      <c r="F328" s="101"/>
      <c r="G328" s="101"/>
      <c r="H328" s="101"/>
      <c r="I328" s="43"/>
      <c r="J328" s="43"/>
      <c r="K328" s="43"/>
      <c r="L328" s="43"/>
      <c r="M328" s="43"/>
      <c r="N328" s="43"/>
      <c r="O328" s="43"/>
      <c r="P328" s="44"/>
      <c r="Q328" s="43"/>
      <c r="R328" s="43"/>
      <c r="S328" s="43"/>
      <c r="T328" s="43"/>
      <c r="U328" s="43"/>
      <c r="V328" s="43"/>
      <c r="W328" s="43"/>
      <c r="X328" s="43"/>
      <c r="Y328" s="43"/>
      <c r="Z328" s="43"/>
      <c r="AA328" s="43"/>
      <c r="AB328" s="43"/>
      <c r="AC328" s="43"/>
      <c r="AD328" s="43"/>
      <c r="AE328" s="43"/>
      <c r="AF328" s="43"/>
      <c r="AG328" s="43"/>
      <c r="AH328" s="43"/>
      <c r="AI328" s="43"/>
    </row>
    <row r="329" spans="1:35" ht="12.75">
      <c r="A329" s="43"/>
      <c r="B329" s="43"/>
      <c r="C329" s="43"/>
      <c r="D329" s="43"/>
      <c r="E329" s="43"/>
      <c r="F329" s="101"/>
      <c r="G329" s="101"/>
      <c r="H329" s="101"/>
      <c r="I329" s="43"/>
      <c r="J329" s="43"/>
      <c r="K329" s="43"/>
      <c r="L329" s="43"/>
      <c r="M329" s="43"/>
      <c r="N329" s="43"/>
      <c r="O329" s="43"/>
      <c r="P329" s="44"/>
      <c r="Q329" s="43"/>
      <c r="R329" s="43"/>
      <c r="S329" s="43"/>
      <c r="T329" s="43"/>
      <c r="U329" s="43"/>
      <c r="V329" s="43"/>
      <c r="W329" s="43"/>
      <c r="X329" s="43"/>
      <c r="Y329" s="43"/>
      <c r="Z329" s="43"/>
      <c r="AA329" s="43"/>
      <c r="AB329" s="43"/>
      <c r="AC329" s="43"/>
      <c r="AD329" s="43"/>
      <c r="AE329" s="43"/>
      <c r="AF329" s="43"/>
      <c r="AG329" s="43"/>
      <c r="AH329" s="43"/>
      <c r="AI329" s="43"/>
    </row>
    <row r="330" spans="1:35" ht="12.75">
      <c r="A330" s="43"/>
      <c r="B330" s="43"/>
      <c r="C330" s="43"/>
      <c r="D330" s="43"/>
      <c r="E330" s="43"/>
      <c r="F330" s="101"/>
      <c r="G330" s="101"/>
      <c r="H330" s="101"/>
      <c r="I330" s="43"/>
      <c r="J330" s="43"/>
      <c r="K330" s="43"/>
      <c r="L330" s="43"/>
      <c r="M330" s="43"/>
      <c r="N330" s="43"/>
      <c r="O330" s="43"/>
      <c r="P330" s="44"/>
      <c r="Q330" s="43"/>
      <c r="R330" s="43"/>
      <c r="S330" s="43"/>
      <c r="T330" s="43"/>
      <c r="U330" s="43"/>
      <c r="V330" s="43"/>
      <c r="W330" s="43"/>
      <c r="X330" s="43"/>
      <c r="Y330" s="43"/>
      <c r="Z330" s="43"/>
      <c r="AA330" s="43"/>
      <c r="AB330" s="43"/>
      <c r="AC330" s="43"/>
      <c r="AD330" s="43"/>
      <c r="AE330" s="43"/>
      <c r="AF330" s="43"/>
      <c r="AG330" s="43"/>
      <c r="AH330" s="43"/>
      <c r="AI330" s="43"/>
    </row>
    <row r="331" spans="1:35" ht="12.75">
      <c r="A331" s="43"/>
      <c r="B331" s="43"/>
      <c r="C331" s="43"/>
      <c r="D331" s="43"/>
      <c r="E331" s="43"/>
      <c r="F331" s="101"/>
      <c r="G331" s="101"/>
      <c r="H331" s="101"/>
      <c r="I331" s="43"/>
      <c r="J331" s="43"/>
      <c r="K331" s="43"/>
      <c r="L331" s="43"/>
      <c r="M331" s="43"/>
      <c r="N331" s="43"/>
      <c r="O331" s="43"/>
      <c r="P331" s="44"/>
      <c r="Q331" s="43"/>
      <c r="R331" s="43"/>
      <c r="S331" s="43"/>
      <c r="T331" s="43"/>
      <c r="U331" s="43"/>
      <c r="V331" s="43"/>
      <c r="W331" s="43"/>
      <c r="X331" s="43"/>
      <c r="Y331" s="43"/>
      <c r="Z331" s="43"/>
      <c r="AA331" s="43"/>
      <c r="AB331" s="43"/>
      <c r="AC331" s="43"/>
      <c r="AD331" s="43"/>
      <c r="AE331" s="43"/>
      <c r="AF331" s="43"/>
      <c r="AG331" s="43"/>
      <c r="AH331" s="43"/>
      <c r="AI331" s="43"/>
    </row>
    <row r="332" spans="1:35" ht="12.75">
      <c r="A332" s="43"/>
      <c r="B332" s="43"/>
      <c r="C332" s="43"/>
      <c r="D332" s="43"/>
      <c r="E332" s="43"/>
      <c r="F332" s="101"/>
      <c r="G332" s="101"/>
      <c r="H332" s="101"/>
      <c r="I332" s="43"/>
      <c r="J332" s="43"/>
      <c r="K332" s="43"/>
      <c r="L332" s="43"/>
      <c r="M332" s="43"/>
      <c r="N332" s="43"/>
      <c r="O332" s="43"/>
      <c r="P332" s="44"/>
      <c r="Q332" s="43"/>
      <c r="R332" s="43"/>
      <c r="S332" s="43"/>
      <c r="T332" s="43"/>
      <c r="U332" s="43"/>
      <c r="V332" s="43"/>
      <c r="W332" s="43"/>
      <c r="X332" s="43"/>
      <c r="Y332" s="43"/>
      <c r="Z332" s="43"/>
      <c r="AA332" s="43"/>
      <c r="AB332" s="43"/>
      <c r="AC332" s="43"/>
      <c r="AD332" s="43"/>
      <c r="AE332" s="43"/>
      <c r="AF332" s="43"/>
      <c r="AG332" s="43"/>
      <c r="AH332" s="43"/>
      <c r="AI332" s="43"/>
    </row>
    <row r="333" spans="1:35" ht="12.75">
      <c r="A333" s="43"/>
      <c r="B333" s="43"/>
      <c r="C333" s="43"/>
      <c r="D333" s="43"/>
      <c r="E333" s="43"/>
      <c r="F333" s="101"/>
      <c r="G333" s="101"/>
      <c r="H333" s="101"/>
      <c r="I333" s="43"/>
      <c r="J333" s="43"/>
      <c r="K333" s="43"/>
      <c r="L333" s="43"/>
      <c r="M333" s="43"/>
      <c r="N333" s="43"/>
      <c r="O333" s="43"/>
      <c r="P333" s="44"/>
      <c r="Q333" s="43"/>
      <c r="R333" s="43"/>
      <c r="S333" s="43"/>
      <c r="T333" s="43"/>
      <c r="U333" s="43"/>
      <c r="V333" s="43"/>
      <c r="W333" s="43"/>
      <c r="X333" s="43"/>
      <c r="Y333" s="43"/>
      <c r="Z333" s="43"/>
      <c r="AA333" s="43"/>
      <c r="AB333" s="43"/>
      <c r="AC333" s="43"/>
      <c r="AD333" s="43"/>
      <c r="AE333" s="43"/>
      <c r="AF333" s="43"/>
      <c r="AG333" s="43"/>
      <c r="AH333" s="43"/>
      <c r="AI333" s="43"/>
    </row>
    <row r="334" spans="1:35" ht="12.75">
      <c r="A334" s="43"/>
      <c r="B334" s="43"/>
      <c r="C334" s="43"/>
      <c r="D334" s="43"/>
      <c r="E334" s="43"/>
      <c r="F334" s="101"/>
      <c r="G334" s="101"/>
      <c r="H334" s="101"/>
      <c r="I334" s="43"/>
      <c r="J334" s="43"/>
      <c r="K334" s="43"/>
      <c r="L334" s="43"/>
      <c r="M334" s="43"/>
      <c r="N334" s="43"/>
      <c r="O334" s="43"/>
      <c r="P334" s="44"/>
      <c r="Q334" s="43"/>
      <c r="R334" s="43"/>
      <c r="S334" s="43"/>
      <c r="T334" s="43"/>
      <c r="U334" s="43"/>
      <c r="V334" s="43"/>
      <c r="W334" s="43"/>
      <c r="X334" s="43"/>
      <c r="Y334" s="43"/>
      <c r="Z334" s="43"/>
      <c r="AA334" s="43"/>
      <c r="AB334" s="43"/>
      <c r="AC334" s="43"/>
      <c r="AD334" s="43"/>
      <c r="AE334" s="43"/>
      <c r="AF334" s="43"/>
      <c r="AG334" s="43"/>
      <c r="AH334" s="43"/>
      <c r="AI334" s="43"/>
    </row>
    <row r="335" spans="1:35" ht="12.75">
      <c r="A335" s="43"/>
      <c r="B335" s="43"/>
      <c r="C335" s="43"/>
      <c r="D335" s="43"/>
      <c r="E335" s="43"/>
      <c r="F335" s="101"/>
      <c r="G335" s="101"/>
      <c r="H335" s="101"/>
      <c r="I335" s="43"/>
      <c r="J335" s="43"/>
      <c r="K335" s="43"/>
      <c r="L335" s="43"/>
      <c r="M335" s="43"/>
      <c r="N335" s="43"/>
      <c r="O335" s="43"/>
      <c r="P335" s="44"/>
      <c r="Q335" s="43"/>
      <c r="R335" s="43"/>
      <c r="S335" s="43"/>
      <c r="T335" s="43"/>
      <c r="U335" s="43"/>
      <c r="V335" s="43"/>
      <c r="W335" s="43"/>
      <c r="X335" s="43"/>
      <c r="Y335" s="43"/>
      <c r="Z335" s="43"/>
      <c r="AA335" s="43"/>
      <c r="AB335" s="43"/>
      <c r="AC335" s="43"/>
      <c r="AD335" s="43"/>
      <c r="AE335" s="43"/>
      <c r="AF335" s="43"/>
      <c r="AG335" s="43"/>
      <c r="AH335" s="43"/>
      <c r="AI335" s="43"/>
    </row>
    <row r="336" spans="1:35" ht="12.75">
      <c r="A336" s="43"/>
      <c r="B336" s="43"/>
      <c r="C336" s="43"/>
      <c r="D336" s="43"/>
      <c r="E336" s="43"/>
      <c r="F336" s="101"/>
      <c r="G336" s="101"/>
      <c r="H336" s="101"/>
      <c r="I336" s="43"/>
      <c r="J336" s="43"/>
      <c r="K336" s="43"/>
      <c r="L336" s="43"/>
      <c r="M336" s="43"/>
      <c r="N336" s="43"/>
      <c r="O336" s="43"/>
      <c r="P336" s="44"/>
      <c r="Q336" s="43"/>
      <c r="R336" s="43"/>
      <c r="S336" s="43"/>
      <c r="T336" s="43"/>
      <c r="U336" s="43"/>
      <c r="V336" s="43"/>
      <c r="W336" s="43"/>
      <c r="X336" s="43"/>
      <c r="Y336" s="43"/>
      <c r="Z336" s="43"/>
      <c r="AA336" s="43"/>
      <c r="AB336" s="43"/>
      <c r="AC336" s="43"/>
      <c r="AD336" s="43"/>
      <c r="AE336" s="43"/>
      <c r="AF336" s="43"/>
      <c r="AG336" s="43"/>
      <c r="AH336" s="43"/>
      <c r="AI336" s="43"/>
    </row>
    <row r="337" spans="1:35" ht="12.75">
      <c r="A337" s="43"/>
      <c r="B337" s="43"/>
      <c r="C337" s="43"/>
      <c r="D337" s="43"/>
      <c r="E337" s="43"/>
      <c r="F337" s="101"/>
      <c r="G337" s="101"/>
      <c r="H337" s="101"/>
      <c r="I337" s="43"/>
      <c r="J337" s="43"/>
      <c r="K337" s="43"/>
      <c r="L337" s="43"/>
      <c r="M337" s="43"/>
      <c r="N337" s="43"/>
      <c r="O337" s="43"/>
      <c r="P337" s="44"/>
      <c r="Q337" s="43"/>
      <c r="R337" s="43"/>
      <c r="S337" s="43"/>
      <c r="T337" s="43"/>
      <c r="U337" s="43"/>
      <c r="V337" s="43"/>
      <c r="W337" s="43"/>
      <c r="X337" s="43"/>
      <c r="Y337" s="43"/>
      <c r="Z337" s="43"/>
      <c r="AA337" s="43"/>
      <c r="AB337" s="43"/>
      <c r="AC337" s="43"/>
      <c r="AD337" s="43"/>
      <c r="AE337" s="43"/>
      <c r="AF337" s="43"/>
      <c r="AG337" s="43"/>
      <c r="AH337" s="43"/>
      <c r="AI337" s="43"/>
    </row>
    <row r="338" spans="1:35" ht="12.75">
      <c r="A338" s="43"/>
      <c r="B338" s="43"/>
      <c r="C338" s="43"/>
      <c r="D338" s="43"/>
      <c r="E338" s="43"/>
      <c r="F338" s="101"/>
      <c r="G338" s="101"/>
      <c r="H338" s="101"/>
      <c r="I338" s="43"/>
      <c r="J338" s="43"/>
      <c r="K338" s="43"/>
      <c r="L338" s="43"/>
      <c r="M338" s="43"/>
      <c r="N338" s="43"/>
      <c r="O338" s="43"/>
      <c r="P338" s="44"/>
      <c r="Q338" s="43"/>
      <c r="R338" s="43"/>
      <c r="S338" s="43"/>
      <c r="T338" s="43"/>
      <c r="U338" s="43"/>
      <c r="V338" s="43"/>
      <c r="W338" s="43"/>
      <c r="X338" s="43"/>
      <c r="Y338" s="43"/>
      <c r="Z338" s="43"/>
      <c r="AA338" s="43"/>
      <c r="AB338" s="43"/>
      <c r="AC338" s="43"/>
      <c r="AD338" s="43"/>
      <c r="AE338" s="43"/>
      <c r="AF338" s="43"/>
      <c r="AG338" s="43"/>
      <c r="AH338" s="43"/>
      <c r="AI338" s="43"/>
    </row>
    <row r="339" spans="1:35" ht="12.75">
      <c r="A339" s="43"/>
      <c r="B339" s="43"/>
      <c r="C339" s="43"/>
      <c r="D339" s="43"/>
      <c r="E339" s="43"/>
      <c r="F339" s="101"/>
      <c r="G339" s="101"/>
      <c r="H339" s="101"/>
      <c r="I339" s="43"/>
      <c r="J339" s="43"/>
      <c r="K339" s="43"/>
      <c r="L339" s="43"/>
      <c r="M339" s="43"/>
      <c r="N339" s="43"/>
      <c r="O339" s="43"/>
      <c r="P339" s="44"/>
      <c r="Q339" s="43"/>
      <c r="R339" s="43"/>
      <c r="S339" s="43"/>
      <c r="T339" s="43"/>
      <c r="U339" s="43"/>
      <c r="V339" s="43"/>
      <c r="W339" s="43"/>
      <c r="X339" s="43"/>
      <c r="Y339" s="43"/>
      <c r="Z339" s="43"/>
      <c r="AA339" s="43"/>
      <c r="AB339" s="43"/>
      <c r="AC339" s="43"/>
      <c r="AD339" s="43"/>
      <c r="AE339" s="43"/>
      <c r="AF339" s="43"/>
      <c r="AG339" s="43"/>
      <c r="AH339" s="43"/>
      <c r="AI339" s="43"/>
    </row>
    <row r="340" spans="1:35" ht="12.75">
      <c r="A340" s="43"/>
      <c r="B340" s="43"/>
      <c r="C340" s="43"/>
      <c r="D340" s="43"/>
      <c r="E340" s="43"/>
      <c r="F340" s="101"/>
      <c r="G340" s="101"/>
      <c r="H340" s="101"/>
      <c r="I340" s="43"/>
      <c r="J340" s="43"/>
      <c r="K340" s="43"/>
      <c r="L340" s="43"/>
      <c r="M340" s="43"/>
      <c r="N340" s="43"/>
      <c r="O340" s="43"/>
      <c r="P340" s="44"/>
      <c r="Q340" s="43"/>
      <c r="R340" s="43"/>
      <c r="S340" s="43"/>
      <c r="T340" s="43"/>
      <c r="U340" s="43"/>
      <c r="V340" s="43"/>
      <c r="W340" s="43"/>
      <c r="X340" s="43"/>
      <c r="Y340" s="43"/>
      <c r="Z340" s="43"/>
      <c r="AA340" s="43"/>
      <c r="AB340" s="43"/>
      <c r="AC340" s="43"/>
      <c r="AD340" s="43"/>
      <c r="AE340" s="43"/>
      <c r="AF340" s="43"/>
      <c r="AG340" s="43"/>
      <c r="AH340" s="43"/>
      <c r="AI340" s="43"/>
    </row>
    <row r="341" spans="1:35" ht="12.75">
      <c r="A341" s="43"/>
      <c r="B341" s="43"/>
      <c r="C341" s="43"/>
      <c r="D341" s="43"/>
      <c r="E341" s="43"/>
      <c r="F341" s="101"/>
      <c r="G341" s="101"/>
      <c r="H341" s="101"/>
      <c r="I341" s="43"/>
      <c r="J341" s="43"/>
      <c r="K341" s="43"/>
      <c r="L341" s="43"/>
      <c r="M341" s="43"/>
      <c r="N341" s="43"/>
      <c r="O341" s="43"/>
      <c r="P341" s="44"/>
      <c r="Q341" s="43"/>
      <c r="R341" s="43"/>
      <c r="S341" s="43"/>
      <c r="T341" s="43"/>
      <c r="U341" s="43"/>
      <c r="V341" s="43"/>
      <c r="W341" s="43"/>
      <c r="X341" s="43"/>
      <c r="Y341" s="43"/>
      <c r="Z341" s="43"/>
      <c r="AA341" s="43"/>
      <c r="AB341" s="43"/>
      <c r="AC341" s="43"/>
      <c r="AD341" s="43"/>
      <c r="AE341" s="43"/>
      <c r="AF341" s="43"/>
      <c r="AG341" s="43"/>
      <c r="AH341" s="43"/>
      <c r="AI341" s="43"/>
    </row>
    <row r="342" spans="1:35" ht="12.75">
      <c r="A342" s="43"/>
      <c r="B342" s="43"/>
      <c r="C342" s="43"/>
      <c r="D342" s="43"/>
      <c r="E342" s="43"/>
      <c r="F342" s="101"/>
      <c r="G342" s="101"/>
      <c r="H342" s="101"/>
      <c r="I342" s="43"/>
      <c r="J342" s="43"/>
      <c r="K342" s="43"/>
      <c r="L342" s="43"/>
      <c r="M342" s="43"/>
      <c r="N342" s="43"/>
      <c r="O342" s="43"/>
      <c r="P342" s="44"/>
      <c r="Q342" s="43"/>
      <c r="R342" s="43"/>
      <c r="S342" s="43"/>
      <c r="T342" s="43"/>
      <c r="U342" s="43"/>
      <c r="V342" s="43"/>
      <c r="W342" s="43"/>
      <c r="X342" s="43"/>
      <c r="Y342" s="43"/>
      <c r="Z342" s="43"/>
      <c r="AA342" s="43"/>
      <c r="AB342" s="43"/>
      <c r="AC342" s="43"/>
      <c r="AD342" s="43"/>
      <c r="AE342" s="43"/>
      <c r="AF342" s="43"/>
      <c r="AG342" s="43"/>
      <c r="AH342" s="43"/>
      <c r="AI342" s="43"/>
    </row>
    <row r="343" spans="1:35" ht="12.75">
      <c r="A343" s="43"/>
      <c r="B343" s="43"/>
      <c r="C343" s="43"/>
      <c r="D343" s="43"/>
      <c r="E343" s="43"/>
      <c r="F343" s="101"/>
      <c r="G343" s="101"/>
      <c r="H343" s="101"/>
      <c r="I343" s="43"/>
      <c r="J343" s="43"/>
      <c r="K343" s="43"/>
      <c r="L343" s="43"/>
      <c r="M343" s="43"/>
      <c r="N343" s="43"/>
      <c r="O343" s="43"/>
      <c r="P343" s="44"/>
      <c r="Q343" s="43"/>
      <c r="R343" s="43"/>
      <c r="S343" s="43"/>
      <c r="T343" s="43"/>
      <c r="U343" s="43"/>
      <c r="V343" s="43"/>
      <c r="W343" s="43"/>
      <c r="X343" s="43"/>
      <c r="Y343" s="43"/>
      <c r="Z343" s="43"/>
      <c r="AA343" s="43"/>
      <c r="AB343" s="43"/>
      <c r="AC343" s="43"/>
      <c r="AD343" s="43"/>
      <c r="AE343" s="43"/>
      <c r="AF343" s="43"/>
      <c r="AG343" s="43"/>
      <c r="AH343" s="43"/>
      <c r="AI343" s="43"/>
    </row>
    <row r="344" spans="1:35" ht="12.75">
      <c r="A344" s="43"/>
      <c r="B344" s="43"/>
      <c r="C344" s="43"/>
      <c r="D344" s="43"/>
      <c r="E344" s="43"/>
      <c r="F344" s="101"/>
      <c r="G344" s="101"/>
      <c r="H344" s="101"/>
      <c r="I344" s="43"/>
      <c r="J344" s="43"/>
      <c r="K344" s="43"/>
      <c r="L344" s="43"/>
      <c r="M344" s="43"/>
      <c r="N344" s="43"/>
      <c r="O344" s="43"/>
      <c r="P344" s="44"/>
      <c r="Q344" s="43"/>
      <c r="R344" s="43"/>
      <c r="S344" s="43"/>
      <c r="T344" s="43"/>
      <c r="U344" s="43"/>
      <c r="V344" s="43"/>
      <c r="W344" s="43"/>
      <c r="X344" s="43"/>
      <c r="Y344" s="43"/>
      <c r="Z344" s="43"/>
      <c r="AA344" s="43"/>
      <c r="AB344" s="43"/>
      <c r="AC344" s="43"/>
      <c r="AD344" s="43"/>
      <c r="AE344" s="43"/>
      <c r="AF344" s="43"/>
      <c r="AG344" s="43"/>
      <c r="AH344" s="43"/>
      <c r="AI344" s="43"/>
    </row>
    <row r="345" spans="1:35" ht="12.75">
      <c r="A345" s="43"/>
      <c r="B345" s="43"/>
      <c r="C345" s="43"/>
      <c r="D345" s="43"/>
      <c r="E345" s="43"/>
      <c r="F345" s="101"/>
      <c r="G345" s="101"/>
      <c r="H345" s="101"/>
      <c r="I345" s="43"/>
      <c r="J345" s="43"/>
      <c r="K345" s="43"/>
      <c r="L345" s="43"/>
      <c r="M345" s="43"/>
      <c r="N345" s="43"/>
      <c r="O345" s="43"/>
      <c r="P345" s="44"/>
      <c r="Q345" s="43"/>
      <c r="R345" s="43"/>
      <c r="S345" s="43"/>
      <c r="T345" s="43"/>
      <c r="U345" s="43"/>
      <c r="V345" s="43"/>
      <c r="W345" s="43"/>
      <c r="X345" s="43"/>
      <c r="Y345" s="43"/>
      <c r="Z345" s="43"/>
      <c r="AA345" s="43"/>
      <c r="AB345" s="43"/>
      <c r="AC345" s="43"/>
      <c r="AD345" s="43"/>
      <c r="AE345" s="43"/>
      <c r="AF345" s="43"/>
      <c r="AG345" s="43"/>
      <c r="AH345" s="43"/>
      <c r="AI345" s="43"/>
    </row>
    <row r="346" spans="1:35" ht="12.75">
      <c r="A346" s="43"/>
      <c r="B346" s="43"/>
      <c r="C346" s="43"/>
      <c r="D346" s="43"/>
      <c r="E346" s="43"/>
      <c r="F346" s="101"/>
      <c r="G346" s="101"/>
      <c r="H346" s="101"/>
      <c r="I346" s="43"/>
      <c r="J346" s="43"/>
      <c r="K346" s="43"/>
      <c r="L346" s="43"/>
      <c r="M346" s="43"/>
      <c r="N346" s="43"/>
      <c r="O346" s="43"/>
      <c r="P346" s="44"/>
      <c r="Q346" s="43"/>
      <c r="R346" s="43"/>
      <c r="S346" s="43"/>
      <c r="T346" s="43"/>
      <c r="U346" s="43"/>
      <c r="V346" s="43"/>
      <c r="W346" s="43"/>
      <c r="X346" s="43"/>
      <c r="Y346" s="43"/>
      <c r="Z346" s="43"/>
      <c r="AA346" s="43"/>
      <c r="AB346" s="43"/>
      <c r="AC346" s="43"/>
      <c r="AD346" s="43"/>
      <c r="AE346" s="43"/>
      <c r="AF346" s="43"/>
      <c r="AG346" s="43"/>
      <c r="AH346" s="43"/>
      <c r="AI346" s="43"/>
    </row>
    <row r="347" spans="1:35" ht="12.75">
      <c r="A347" s="43"/>
      <c r="B347" s="43"/>
      <c r="C347" s="43"/>
      <c r="D347" s="43"/>
      <c r="E347" s="43"/>
      <c r="F347" s="101"/>
      <c r="G347" s="101"/>
      <c r="H347" s="101"/>
      <c r="I347" s="43"/>
      <c r="J347" s="43"/>
      <c r="K347" s="43"/>
      <c r="L347" s="43"/>
      <c r="M347" s="43"/>
      <c r="N347" s="43"/>
      <c r="O347" s="43"/>
      <c r="P347" s="44"/>
      <c r="Q347" s="43"/>
      <c r="R347" s="43"/>
      <c r="S347" s="43"/>
      <c r="T347" s="43"/>
      <c r="U347" s="43"/>
      <c r="V347" s="43"/>
      <c r="W347" s="43"/>
      <c r="X347" s="43"/>
      <c r="Y347" s="43"/>
      <c r="Z347" s="43"/>
      <c r="AA347" s="43"/>
      <c r="AB347" s="43"/>
      <c r="AC347" s="43"/>
      <c r="AD347" s="43"/>
      <c r="AE347" s="43"/>
      <c r="AF347" s="43"/>
      <c r="AG347" s="43"/>
      <c r="AH347" s="43"/>
      <c r="AI347" s="43"/>
    </row>
    <row r="348" spans="1:35" ht="12.75">
      <c r="A348" s="43"/>
      <c r="B348" s="43"/>
      <c r="C348" s="43"/>
      <c r="D348" s="43"/>
      <c r="E348" s="43"/>
      <c r="F348" s="101"/>
      <c r="G348" s="101"/>
      <c r="H348" s="101"/>
      <c r="I348" s="43"/>
      <c r="J348" s="43"/>
      <c r="K348" s="43"/>
      <c r="L348" s="43"/>
      <c r="M348" s="43"/>
      <c r="N348" s="43"/>
      <c r="O348" s="43"/>
      <c r="P348" s="44"/>
      <c r="Q348" s="43"/>
      <c r="R348" s="43"/>
      <c r="S348" s="43"/>
      <c r="T348" s="43"/>
      <c r="U348" s="43"/>
      <c r="V348" s="43"/>
      <c r="W348" s="43"/>
      <c r="X348" s="43"/>
      <c r="Y348" s="43"/>
      <c r="Z348" s="43"/>
      <c r="AA348" s="43"/>
      <c r="AB348" s="43"/>
      <c r="AC348" s="43"/>
      <c r="AD348" s="43"/>
      <c r="AE348" s="43"/>
      <c r="AF348" s="43"/>
      <c r="AG348" s="43"/>
      <c r="AH348" s="43"/>
      <c r="AI348" s="43"/>
    </row>
    <row r="349" spans="1:35" ht="12.75">
      <c r="A349" s="43"/>
      <c r="B349" s="43"/>
      <c r="C349" s="43"/>
      <c r="D349" s="43"/>
      <c r="E349" s="43"/>
      <c r="F349" s="101"/>
      <c r="G349" s="101"/>
      <c r="H349" s="101"/>
      <c r="I349" s="43"/>
      <c r="J349" s="43"/>
      <c r="K349" s="43"/>
      <c r="L349" s="43"/>
      <c r="M349" s="43"/>
      <c r="N349" s="43"/>
      <c r="O349" s="43"/>
      <c r="P349" s="44"/>
      <c r="Q349" s="43"/>
      <c r="R349" s="43"/>
      <c r="S349" s="43"/>
      <c r="T349" s="43"/>
      <c r="U349" s="43"/>
      <c r="V349" s="43"/>
      <c r="W349" s="43"/>
      <c r="X349" s="43"/>
      <c r="Y349" s="43"/>
      <c r="Z349" s="43"/>
      <c r="AA349" s="43"/>
      <c r="AB349" s="43"/>
      <c r="AC349" s="43"/>
      <c r="AD349" s="43"/>
      <c r="AE349" s="43"/>
      <c r="AF349" s="43"/>
      <c r="AG349" s="43"/>
      <c r="AH349" s="43"/>
      <c r="AI349" s="43"/>
    </row>
    <row r="350" spans="1:35" ht="12.75">
      <c r="A350" s="43"/>
      <c r="B350" s="43"/>
      <c r="C350" s="43"/>
      <c r="D350" s="43"/>
      <c r="E350" s="43"/>
      <c r="F350" s="101"/>
      <c r="G350" s="101"/>
      <c r="H350" s="101"/>
      <c r="I350" s="43"/>
      <c r="J350" s="43"/>
      <c r="K350" s="43"/>
      <c r="L350" s="43"/>
      <c r="M350" s="43"/>
      <c r="N350" s="43"/>
      <c r="O350" s="43"/>
      <c r="P350" s="44"/>
      <c r="Q350" s="43"/>
      <c r="R350" s="43"/>
      <c r="S350" s="43"/>
      <c r="T350" s="43"/>
      <c r="U350" s="43"/>
      <c r="V350" s="43"/>
      <c r="W350" s="43"/>
      <c r="X350" s="43"/>
      <c r="Y350" s="43"/>
      <c r="Z350" s="43"/>
      <c r="AA350" s="43"/>
      <c r="AB350" s="43"/>
      <c r="AC350" s="43"/>
      <c r="AD350" s="43"/>
      <c r="AE350" s="43"/>
      <c r="AF350" s="43"/>
      <c r="AG350" s="43"/>
      <c r="AH350" s="43"/>
      <c r="AI350" s="43"/>
    </row>
    <row r="351" spans="1:35" ht="12.75">
      <c r="A351" s="43"/>
      <c r="B351" s="43"/>
      <c r="C351" s="43"/>
      <c r="D351" s="43"/>
      <c r="E351" s="43"/>
      <c r="F351" s="101"/>
      <c r="G351" s="101"/>
      <c r="H351" s="101"/>
      <c r="I351" s="43"/>
      <c r="J351" s="43"/>
      <c r="K351" s="43"/>
      <c r="L351" s="43"/>
      <c r="M351" s="43"/>
      <c r="N351" s="43"/>
      <c r="O351" s="43"/>
      <c r="P351" s="44"/>
      <c r="Q351" s="43"/>
      <c r="R351" s="43"/>
      <c r="S351" s="43"/>
      <c r="T351" s="43"/>
      <c r="U351" s="43"/>
      <c r="V351" s="43"/>
      <c r="W351" s="43"/>
      <c r="X351" s="43"/>
      <c r="Y351" s="43"/>
      <c r="Z351" s="43"/>
      <c r="AA351" s="43"/>
      <c r="AB351" s="43"/>
      <c r="AC351" s="43"/>
      <c r="AD351" s="43"/>
      <c r="AE351" s="43"/>
      <c r="AF351" s="43"/>
      <c r="AG351" s="43"/>
      <c r="AH351" s="43"/>
      <c r="AI351" s="43"/>
    </row>
    <row r="352" spans="1:35" ht="12.75">
      <c r="A352" s="43"/>
      <c r="B352" s="43"/>
      <c r="C352" s="43"/>
      <c r="D352" s="43"/>
      <c r="E352" s="43"/>
      <c r="F352" s="101"/>
      <c r="G352" s="101"/>
      <c r="H352" s="101"/>
      <c r="I352" s="43"/>
      <c r="J352" s="43"/>
      <c r="K352" s="43"/>
      <c r="L352" s="43"/>
      <c r="M352" s="43"/>
      <c r="N352" s="43"/>
      <c r="O352" s="43"/>
      <c r="P352" s="44"/>
      <c r="Q352" s="43"/>
      <c r="R352" s="43"/>
      <c r="S352" s="43"/>
      <c r="T352" s="43"/>
      <c r="U352" s="43"/>
      <c r="V352" s="43"/>
      <c r="W352" s="43"/>
      <c r="X352" s="43"/>
      <c r="Y352" s="43"/>
      <c r="Z352" s="43"/>
      <c r="AA352" s="43"/>
      <c r="AB352" s="43"/>
      <c r="AC352" s="43"/>
      <c r="AD352" s="43"/>
      <c r="AE352" s="43"/>
      <c r="AF352" s="43"/>
      <c r="AG352" s="43"/>
      <c r="AH352" s="43"/>
      <c r="AI352" s="43"/>
    </row>
    <row r="353" spans="1:35" ht="12.75">
      <c r="A353" s="43"/>
      <c r="B353" s="43"/>
      <c r="C353" s="43"/>
      <c r="D353" s="43"/>
      <c r="E353" s="43"/>
      <c r="F353" s="101"/>
      <c r="G353" s="101"/>
      <c r="H353" s="101"/>
      <c r="I353" s="43"/>
      <c r="J353" s="43"/>
      <c r="K353" s="43"/>
      <c r="L353" s="43"/>
      <c r="M353" s="43"/>
      <c r="N353" s="43"/>
      <c r="O353" s="43"/>
      <c r="P353" s="44"/>
      <c r="Q353" s="43"/>
      <c r="R353" s="43"/>
      <c r="S353" s="43"/>
      <c r="T353" s="43"/>
      <c r="U353" s="43"/>
      <c r="V353" s="43"/>
      <c r="W353" s="43"/>
      <c r="X353" s="43"/>
      <c r="Y353" s="43"/>
      <c r="Z353" s="43"/>
      <c r="AA353" s="43"/>
      <c r="AB353" s="43"/>
      <c r="AC353" s="43"/>
      <c r="AD353" s="43"/>
      <c r="AE353" s="43"/>
      <c r="AF353" s="43"/>
      <c r="AG353" s="43"/>
      <c r="AH353" s="43"/>
      <c r="AI353" s="43"/>
    </row>
    <row r="354" spans="1:35" ht="12.75">
      <c r="A354" s="43"/>
      <c r="B354" s="43"/>
      <c r="C354" s="43"/>
      <c r="D354" s="43"/>
      <c r="E354" s="43"/>
      <c r="F354" s="101"/>
      <c r="G354" s="101"/>
      <c r="H354" s="101"/>
      <c r="I354" s="43"/>
      <c r="J354" s="43"/>
      <c r="K354" s="43"/>
      <c r="L354" s="43"/>
      <c r="M354" s="43"/>
      <c r="N354" s="43"/>
      <c r="O354" s="43"/>
      <c r="P354" s="44"/>
      <c r="Q354" s="43"/>
      <c r="R354" s="43"/>
      <c r="S354" s="43"/>
      <c r="T354" s="43"/>
      <c r="U354" s="43"/>
      <c r="V354" s="43"/>
      <c r="W354" s="43"/>
      <c r="X354" s="43"/>
      <c r="Y354" s="43"/>
      <c r="Z354" s="43"/>
      <c r="AA354" s="43"/>
      <c r="AB354" s="43"/>
      <c r="AC354" s="43"/>
      <c r="AD354" s="43"/>
      <c r="AE354" s="43"/>
      <c r="AF354" s="43"/>
      <c r="AG354" s="43"/>
      <c r="AH354" s="43"/>
      <c r="AI354" s="43"/>
    </row>
    <row r="355" spans="1:35" ht="12.75">
      <c r="A355" s="43"/>
      <c r="B355" s="43"/>
      <c r="C355" s="43"/>
      <c r="D355" s="43"/>
      <c r="E355" s="43"/>
      <c r="F355" s="101"/>
      <c r="G355" s="101"/>
      <c r="H355" s="101"/>
      <c r="I355" s="43"/>
      <c r="J355" s="43"/>
      <c r="K355" s="43"/>
      <c r="L355" s="43"/>
      <c r="M355" s="43"/>
      <c r="N355" s="43"/>
      <c r="O355" s="43"/>
      <c r="P355" s="44"/>
      <c r="Q355" s="43"/>
      <c r="R355" s="43"/>
      <c r="S355" s="43"/>
      <c r="T355" s="43"/>
      <c r="U355" s="43"/>
      <c r="V355" s="43"/>
      <c r="W355" s="43"/>
      <c r="X355" s="43"/>
      <c r="Y355" s="43"/>
      <c r="Z355" s="43"/>
      <c r="AA355" s="43"/>
      <c r="AB355" s="43"/>
      <c r="AC355" s="43"/>
      <c r="AD355" s="43"/>
      <c r="AE355" s="43"/>
      <c r="AF355" s="43"/>
      <c r="AG355" s="43"/>
      <c r="AH355" s="43"/>
      <c r="AI355" s="43"/>
    </row>
    <row r="356" spans="1:35" ht="12.75">
      <c r="A356" s="43"/>
      <c r="B356" s="43"/>
      <c r="C356" s="43"/>
      <c r="D356" s="43"/>
      <c r="E356" s="43"/>
      <c r="F356" s="101"/>
      <c r="G356" s="101"/>
      <c r="H356" s="101"/>
      <c r="I356" s="43"/>
      <c r="J356" s="43"/>
      <c r="K356" s="43"/>
      <c r="L356" s="43"/>
      <c r="M356" s="43"/>
      <c r="N356" s="43"/>
      <c r="O356" s="43"/>
      <c r="P356" s="44"/>
      <c r="Q356" s="43"/>
      <c r="R356" s="43"/>
      <c r="S356" s="43"/>
      <c r="T356" s="43"/>
      <c r="U356" s="43"/>
      <c r="V356" s="43"/>
      <c r="W356" s="43"/>
      <c r="X356" s="43"/>
      <c r="Y356" s="43"/>
      <c r="Z356" s="43"/>
      <c r="AA356" s="43"/>
      <c r="AB356" s="43"/>
      <c r="AC356" s="43"/>
      <c r="AD356" s="43"/>
      <c r="AE356" s="43"/>
      <c r="AF356" s="43"/>
      <c r="AG356" s="43"/>
      <c r="AH356" s="43"/>
      <c r="AI356" s="43"/>
    </row>
    <row r="357" spans="1:35" ht="12.75">
      <c r="A357" s="43"/>
      <c r="B357" s="43"/>
      <c r="C357" s="43"/>
      <c r="D357" s="43"/>
      <c r="E357" s="43"/>
      <c r="F357" s="101"/>
      <c r="G357" s="101"/>
      <c r="H357" s="101"/>
      <c r="I357" s="43"/>
      <c r="J357" s="43"/>
      <c r="K357" s="43"/>
      <c r="L357" s="43"/>
      <c r="M357" s="43"/>
      <c r="N357" s="43"/>
      <c r="O357" s="43"/>
      <c r="P357" s="44"/>
      <c r="Q357" s="43"/>
      <c r="R357" s="43"/>
      <c r="S357" s="43"/>
      <c r="T357" s="43"/>
      <c r="U357" s="43"/>
      <c r="V357" s="43"/>
      <c r="W357" s="43"/>
      <c r="X357" s="43"/>
      <c r="Y357" s="43"/>
      <c r="Z357" s="43"/>
      <c r="AA357" s="43"/>
      <c r="AB357" s="43"/>
      <c r="AC357" s="43"/>
      <c r="AD357" s="43"/>
      <c r="AE357" s="43"/>
      <c r="AF357" s="43"/>
      <c r="AG357" s="43"/>
      <c r="AH357" s="43"/>
      <c r="AI357" s="43"/>
    </row>
    <row r="358" spans="1:35" ht="12.75">
      <c r="A358" s="43"/>
      <c r="B358" s="43"/>
      <c r="C358" s="43"/>
      <c r="D358" s="43"/>
      <c r="E358" s="43"/>
      <c r="F358" s="101"/>
      <c r="G358" s="101"/>
      <c r="H358" s="101"/>
      <c r="I358" s="43"/>
      <c r="J358" s="43"/>
      <c r="K358" s="43"/>
      <c r="L358" s="43"/>
      <c r="M358" s="43"/>
      <c r="N358" s="43"/>
      <c r="O358" s="43"/>
      <c r="P358" s="44"/>
      <c r="Q358" s="43"/>
      <c r="R358" s="43"/>
      <c r="S358" s="43"/>
      <c r="T358" s="43"/>
      <c r="U358" s="43"/>
      <c r="V358" s="43"/>
      <c r="W358" s="43"/>
      <c r="X358" s="43"/>
      <c r="Y358" s="43"/>
      <c r="Z358" s="43"/>
      <c r="AA358" s="43"/>
      <c r="AB358" s="43"/>
      <c r="AC358" s="43"/>
      <c r="AD358" s="43"/>
      <c r="AE358" s="43"/>
      <c r="AF358" s="43"/>
      <c r="AG358" s="43"/>
      <c r="AH358" s="43"/>
      <c r="AI358" s="43"/>
    </row>
    <row r="359" spans="1:35" ht="12.75">
      <c r="A359" s="43"/>
      <c r="B359" s="43"/>
      <c r="C359" s="43"/>
      <c r="D359" s="43"/>
      <c r="E359" s="43"/>
      <c r="F359" s="101"/>
      <c r="G359" s="101"/>
      <c r="H359" s="101"/>
      <c r="I359" s="43"/>
      <c r="J359" s="43"/>
      <c r="K359" s="43"/>
      <c r="L359" s="43"/>
      <c r="M359" s="43"/>
      <c r="N359" s="43"/>
      <c r="O359" s="43"/>
      <c r="P359" s="44"/>
      <c r="Q359" s="43"/>
      <c r="R359" s="43"/>
      <c r="S359" s="43"/>
      <c r="T359" s="43"/>
      <c r="U359" s="43"/>
      <c r="V359" s="43"/>
      <c r="W359" s="43"/>
      <c r="X359" s="43"/>
      <c r="Y359" s="43"/>
      <c r="Z359" s="43"/>
      <c r="AA359" s="43"/>
      <c r="AB359" s="43"/>
      <c r="AC359" s="43"/>
      <c r="AD359" s="43"/>
      <c r="AE359" s="43"/>
      <c r="AF359" s="43"/>
      <c r="AG359" s="43"/>
      <c r="AH359" s="43"/>
      <c r="AI359" s="43"/>
    </row>
    <row r="360" spans="1:35" ht="12.75">
      <c r="A360" s="43"/>
      <c r="B360" s="43"/>
      <c r="C360" s="43"/>
      <c r="D360" s="43"/>
      <c r="E360" s="43"/>
      <c r="F360" s="101"/>
      <c r="G360" s="101"/>
      <c r="H360" s="101"/>
      <c r="I360" s="43"/>
      <c r="J360" s="43"/>
      <c r="K360" s="43"/>
      <c r="L360" s="43"/>
      <c r="M360" s="43"/>
      <c r="N360" s="43"/>
      <c r="O360" s="43"/>
      <c r="P360" s="44"/>
      <c r="Q360" s="43"/>
      <c r="R360" s="43"/>
      <c r="S360" s="43"/>
      <c r="T360" s="43"/>
      <c r="U360" s="43"/>
      <c r="V360" s="43"/>
      <c r="W360" s="43"/>
      <c r="X360" s="43"/>
      <c r="Y360" s="43"/>
      <c r="Z360" s="43"/>
      <c r="AA360" s="43"/>
      <c r="AB360" s="43"/>
      <c r="AC360" s="43"/>
      <c r="AD360" s="43"/>
      <c r="AE360" s="43"/>
      <c r="AF360" s="43"/>
      <c r="AG360" s="43"/>
      <c r="AH360" s="43"/>
      <c r="AI360" s="43"/>
    </row>
    <row r="361" spans="1:35" ht="12.75">
      <c r="A361" s="43"/>
      <c r="B361" s="43"/>
      <c r="C361" s="43"/>
      <c r="D361" s="43"/>
      <c r="E361" s="43"/>
      <c r="F361" s="101"/>
      <c r="G361" s="101"/>
      <c r="H361" s="101"/>
      <c r="I361" s="43"/>
      <c r="J361" s="43"/>
      <c r="K361" s="43"/>
      <c r="L361" s="43"/>
      <c r="M361" s="43"/>
      <c r="N361" s="43"/>
      <c r="O361" s="43"/>
      <c r="P361" s="44"/>
      <c r="Q361" s="43"/>
      <c r="R361" s="43"/>
      <c r="S361" s="43"/>
      <c r="T361" s="43"/>
      <c r="U361" s="43"/>
      <c r="V361" s="43"/>
      <c r="W361" s="43"/>
      <c r="X361" s="43"/>
      <c r="Y361" s="43"/>
      <c r="Z361" s="43"/>
      <c r="AA361" s="43"/>
      <c r="AB361" s="43"/>
      <c r="AC361" s="43"/>
      <c r="AD361" s="43"/>
      <c r="AE361" s="43"/>
      <c r="AF361" s="43"/>
      <c r="AG361" s="43"/>
      <c r="AH361" s="43"/>
      <c r="AI361" s="43"/>
    </row>
    <row r="362" spans="1:35" ht="12.75">
      <c r="A362" s="43"/>
      <c r="B362" s="43"/>
      <c r="C362" s="43"/>
      <c r="D362" s="43"/>
      <c r="E362" s="43"/>
      <c r="F362" s="101"/>
      <c r="G362" s="101"/>
      <c r="H362" s="101"/>
      <c r="I362" s="43"/>
      <c r="J362" s="43"/>
      <c r="K362" s="43"/>
      <c r="L362" s="43"/>
      <c r="M362" s="43"/>
      <c r="N362" s="43"/>
      <c r="O362" s="43"/>
      <c r="P362" s="44"/>
      <c r="Q362" s="43"/>
      <c r="R362" s="43"/>
      <c r="S362" s="43"/>
      <c r="T362" s="43"/>
      <c r="U362" s="43"/>
      <c r="V362" s="43"/>
      <c r="W362" s="43"/>
      <c r="X362" s="43"/>
      <c r="Y362" s="43"/>
      <c r="Z362" s="43"/>
      <c r="AA362" s="43"/>
      <c r="AB362" s="43"/>
      <c r="AC362" s="43"/>
      <c r="AD362" s="43"/>
      <c r="AE362" s="43"/>
      <c r="AF362" s="43"/>
      <c r="AG362" s="43"/>
      <c r="AH362" s="43"/>
      <c r="AI362" s="43"/>
    </row>
    <row r="363" spans="1:35" ht="12.75">
      <c r="A363" s="43"/>
      <c r="B363" s="43"/>
      <c r="C363" s="43"/>
      <c r="D363" s="43"/>
      <c r="E363" s="43"/>
      <c r="F363" s="101"/>
      <c r="G363" s="101"/>
      <c r="H363" s="101"/>
      <c r="I363" s="43"/>
      <c r="J363" s="43"/>
      <c r="K363" s="43"/>
      <c r="L363" s="43"/>
      <c r="M363" s="43"/>
      <c r="N363" s="43"/>
      <c r="O363" s="43"/>
      <c r="P363" s="44"/>
      <c r="Q363" s="43"/>
      <c r="R363" s="43"/>
      <c r="S363" s="43"/>
      <c r="T363" s="43"/>
      <c r="U363" s="43"/>
      <c r="V363" s="43"/>
      <c r="W363" s="43"/>
      <c r="X363" s="43"/>
      <c r="Y363" s="43"/>
      <c r="Z363" s="43"/>
      <c r="AA363" s="43"/>
      <c r="AB363" s="43"/>
      <c r="AC363" s="43"/>
      <c r="AD363" s="43"/>
      <c r="AE363" s="43"/>
      <c r="AF363" s="43"/>
      <c r="AG363" s="43"/>
      <c r="AH363" s="43"/>
      <c r="AI363" s="43"/>
    </row>
    <row r="364" spans="1:35" ht="12.75">
      <c r="A364" s="43"/>
      <c r="B364" s="43"/>
      <c r="C364" s="43"/>
      <c r="D364" s="43"/>
      <c r="E364" s="43"/>
      <c r="F364" s="101"/>
      <c r="G364" s="101"/>
      <c r="H364" s="101"/>
      <c r="I364" s="43"/>
      <c r="J364" s="43"/>
      <c r="K364" s="43"/>
      <c r="L364" s="43"/>
      <c r="M364" s="43"/>
      <c r="N364" s="43"/>
      <c r="O364" s="43"/>
      <c r="P364" s="44"/>
      <c r="Q364" s="43"/>
      <c r="R364" s="43"/>
      <c r="S364" s="43"/>
      <c r="T364" s="43"/>
      <c r="U364" s="43"/>
      <c r="V364" s="43"/>
      <c r="W364" s="43"/>
      <c r="X364" s="43"/>
      <c r="Y364" s="43"/>
      <c r="Z364" s="43"/>
      <c r="AA364" s="43"/>
      <c r="AB364" s="43"/>
      <c r="AC364" s="43"/>
      <c r="AD364" s="43"/>
      <c r="AE364" s="43"/>
      <c r="AF364" s="43"/>
      <c r="AG364" s="43"/>
      <c r="AH364" s="43"/>
      <c r="AI364" s="43"/>
    </row>
    <row r="365" spans="1:35" ht="12.75">
      <c r="A365" s="43"/>
      <c r="B365" s="43"/>
      <c r="C365" s="43"/>
      <c r="D365" s="43"/>
      <c r="E365" s="43"/>
      <c r="F365" s="101"/>
      <c r="G365" s="101"/>
      <c r="H365" s="101"/>
      <c r="I365" s="43"/>
      <c r="J365" s="43"/>
      <c r="K365" s="43"/>
      <c r="L365" s="43"/>
      <c r="M365" s="43"/>
      <c r="N365" s="43"/>
      <c r="O365" s="43"/>
      <c r="P365" s="44"/>
      <c r="Q365" s="43"/>
      <c r="R365" s="43"/>
      <c r="S365" s="43"/>
      <c r="T365" s="43"/>
      <c r="U365" s="43"/>
      <c r="V365" s="43"/>
      <c r="W365" s="43"/>
      <c r="X365" s="43"/>
      <c r="Y365" s="43"/>
      <c r="Z365" s="43"/>
      <c r="AA365" s="43"/>
      <c r="AB365" s="43"/>
      <c r="AC365" s="43"/>
      <c r="AD365" s="43"/>
      <c r="AE365" s="43"/>
      <c r="AF365" s="43"/>
      <c r="AG365" s="43"/>
      <c r="AH365" s="43"/>
      <c r="AI365" s="43"/>
    </row>
    <row r="366" spans="1:35" ht="12.75">
      <c r="A366" s="43"/>
      <c r="B366" s="43"/>
      <c r="C366" s="43"/>
      <c r="D366" s="43"/>
      <c r="E366" s="43"/>
      <c r="F366" s="101"/>
      <c r="G366" s="101"/>
      <c r="H366" s="101"/>
      <c r="I366" s="43"/>
      <c r="J366" s="43"/>
      <c r="K366" s="43"/>
      <c r="L366" s="43"/>
      <c r="M366" s="43"/>
      <c r="N366" s="43"/>
      <c r="O366" s="43"/>
      <c r="P366" s="44"/>
      <c r="Q366" s="43"/>
      <c r="R366" s="43"/>
      <c r="S366" s="43"/>
      <c r="T366" s="43"/>
      <c r="U366" s="43"/>
      <c r="V366" s="43"/>
      <c r="W366" s="43"/>
      <c r="X366" s="43"/>
      <c r="Y366" s="43"/>
      <c r="Z366" s="43"/>
      <c r="AA366" s="43"/>
      <c r="AB366" s="43"/>
      <c r="AC366" s="43"/>
      <c r="AD366" s="43"/>
      <c r="AE366" s="43"/>
      <c r="AF366" s="43"/>
      <c r="AG366" s="43"/>
      <c r="AH366" s="43"/>
      <c r="AI366" s="43"/>
    </row>
    <row r="367" spans="1:35" ht="12.75">
      <c r="A367" s="43"/>
      <c r="B367" s="43"/>
      <c r="C367" s="43"/>
      <c r="D367" s="43"/>
      <c r="E367" s="43"/>
      <c r="F367" s="101"/>
      <c r="G367" s="101"/>
      <c r="H367" s="101"/>
      <c r="I367" s="43"/>
      <c r="J367" s="43"/>
      <c r="K367" s="43"/>
      <c r="L367" s="43"/>
      <c r="M367" s="43"/>
      <c r="N367" s="43"/>
      <c r="O367" s="43"/>
      <c r="P367" s="44"/>
      <c r="Q367" s="43"/>
      <c r="R367" s="43"/>
      <c r="S367" s="43"/>
      <c r="T367" s="43"/>
      <c r="U367" s="43"/>
      <c r="V367" s="43"/>
      <c r="W367" s="43"/>
      <c r="X367" s="43"/>
      <c r="Y367" s="43"/>
      <c r="Z367" s="43"/>
      <c r="AA367" s="43"/>
      <c r="AB367" s="43"/>
      <c r="AC367" s="43"/>
      <c r="AD367" s="43"/>
      <c r="AE367" s="43"/>
      <c r="AF367" s="43"/>
      <c r="AG367" s="43"/>
      <c r="AH367" s="43"/>
      <c r="AI367" s="43"/>
    </row>
    <row r="368" spans="1:35" ht="12.75">
      <c r="A368" s="43"/>
      <c r="B368" s="43"/>
      <c r="C368" s="43"/>
      <c r="D368" s="43"/>
      <c r="E368" s="43"/>
      <c r="F368" s="101"/>
      <c r="G368" s="101"/>
      <c r="H368" s="101"/>
      <c r="I368" s="43"/>
      <c r="J368" s="43"/>
      <c r="K368" s="43"/>
      <c r="L368" s="43"/>
      <c r="M368" s="43"/>
      <c r="N368" s="43"/>
      <c r="O368" s="43"/>
      <c r="P368" s="44"/>
      <c r="Q368" s="43"/>
      <c r="R368" s="43"/>
      <c r="S368" s="43"/>
      <c r="T368" s="43"/>
      <c r="U368" s="43"/>
      <c r="V368" s="43"/>
      <c r="W368" s="43"/>
      <c r="X368" s="43"/>
      <c r="Y368" s="43"/>
      <c r="Z368" s="43"/>
      <c r="AA368" s="43"/>
      <c r="AB368" s="43"/>
      <c r="AC368" s="43"/>
      <c r="AD368" s="43"/>
      <c r="AE368" s="43"/>
      <c r="AF368" s="43"/>
      <c r="AG368" s="43"/>
      <c r="AH368" s="43"/>
      <c r="AI368" s="43"/>
    </row>
    <row r="369" spans="1:35" ht="12.75">
      <c r="A369" s="43"/>
      <c r="B369" s="43"/>
      <c r="C369" s="43"/>
      <c r="D369" s="43"/>
      <c r="E369" s="43"/>
      <c r="F369" s="101"/>
      <c r="G369" s="101"/>
      <c r="H369" s="101"/>
      <c r="I369" s="43"/>
      <c r="J369" s="43"/>
      <c r="K369" s="43"/>
      <c r="L369" s="43"/>
      <c r="M369" s="43"/>
      <c r="N369" s="43"/>
      <c r="O369" s="43"/>
      <c r="P369" s="44"/>
      <c r="Q369" s="43"/>
      <c r="R369" s="43"/>
      <c r="S369" s="43"/>
      <c r="T369" s="43"/>
      <c r="U369" s="43"/>
      <c r="V369" s="43"/>
      <c r="W369" s="43"/>
      <c r="X369" s="43"/>
      <c r="Y369" s="43"/>
      <c r="Z369" s="43"/>
      <c r="AA369" s="43"/>
      <c r="AB369" s="43"/>
      <c r="AC369" s="43"/>
      <c r="AD369" s="43"/>
      <c r="AE369" s="43"/>
      <c r="AF369" s="43"/>
      <c r="AG369" s="43"/>
      <c r="AH369" s="43"/>
      <c r="AI369" s="43"/>
    </row>
    <row r="370" spans="1:35" ht="12.75">
      <c r="A370" s="43"/>
      <c r="B370" s="43"/>
      <c r="C370" s="43"/>
      <c r="D370" s="43"/>
      <c r="E370" s="43"/>
      <c r="F370" s="101"/>
      <c r="G370" s="101"/>
      <c r="H370" s="101"/>
      <c r="I370" s="43"/>
      <c r="J370" s="43"/>
      <c r="K370" s="43"/>
      <c r="L370" s="43"/>
      <c r="M370" s="43"/>
      <c r="N370" s="43"/>
      <c r="O370" s="43"/>
      <c r="P370" s="44"/>
      <c r="Q370" s="43"/>
      <c r="R370" s="43"/>
      <c r="S370" s="43"/>
      <c r="T370" s="43"/>
      <c r="U370" s="43"/>
      <c r="V370" s="43"/>
      <c r="W370" s="43"/>
      <c r="X370" s="43"/>
      <c r="Y370" s="43"/>
      <c r="Z370" s="43"/>
      <c r="AA370" s="43"/>
      <c r="AB370" s="43"/>
      <c r="AC370" s="43"/>
      <c r="AD370" s="43"/>
      <c r="AE370" s="43"/>
      <c r="AF370" s="43"/>
      <c r="AG370" s="43"/>
      <c r="AH370" s="43"/>
      <c r="AI370" s="43"/>
    </row>
    <row r="371" spans="1:35" ht="12.75">
      <c r="A371" s="43"/>
      <c r="B371" s="43"/>
      <c r="C371" s="43"/>
      <c r="D371" s="43"/>
      <c r="E371" s="43"/>
      <c r="F371" s="101"/>
      <c r="G371" s="101"/>
      <c r="H371" s="101"/>
      <c r="I371" s="43"/>
      <c r="J371" s="43"/>
      <c r="K371" s="43"/>
      <c r="L371" s="43"/>
      <c r="M371" s="43"/>
      <c r="N371" s="43"/>
      <c r="O371" s="43"/>
      <c r="P371" s="44"/>
      <c r="Q371" s="43"/>
      <c r="R371" s="43"/>
      <c r="S371" s="43"/>
      <c r="T371" s="43"/>
      <c r="U371" s="43"/>
      <c r="V371" s="43"/>
      <c r="W371" s="43"/>
      <c r="X371" s="43"/>
      <c r="Y371" s="43"/>
      <c r="Z371" s="43"/>
      <c r="AA371" s="43"/>
      <c r="AB371" s="43"/>
      <c r="AC371" s="43"/>
      <c r="AD371" s="43"/>
      <c r="AE371" s="43"/>
      <c r="AF371" s="43"/>
      <c r="AG371" s="43"/>
      <c r="AH371" s="43"/>
      <c r="AI371" s="43"/>
    </row>
    <row r="372" spans="1:35" ht="12.75">
      <c r="A372" s="43"/>
      <c r="B372" s="43"/>
      <c r="C372" s="43"/>
      <c r="D372" s="43"/>
      <c r="E372" s="43"/>
      <c r="F372" s="101"/>
      <c r="G372" s="101"/>
      <c r="H372" s="101"/>
      <c r="I372" s="43"/>
      <c r="J372" s="43"/>
      <c r="K372" s="43"/>
      <c r="L372" s="43"/>
      <c r="M372" s="43"/>
      <c r="N372" s="43"/>
      <c r="O372" s="43"/>
      <c r="P372" s="44"/>
      <c r="Q372" s="43"/>
      <c r="R372" s="43"/>
      <c r="S372" s="43"/>
      <c r="T372" s="43"/>
      <c r="U372" s="43"/>
      <c r="V372" s="43"/>
      <c r="W372" s="43"/>
      <c r="X372" s="43"/>
      <c r="Y372" s="43"/>
      <c r="Z372" s="43"/>
      <c r="AA372" s="43"/>
      <c r="AB372" s="43"/>
      <c r="AC372" s="43"/>
      <c r="AD372" s="43"/>
      <c r="AE372" s="43"/>
      <c r="AF372" s="43"/>
      <c r="AG372" s="43"/>
      <c r="AH372" s="43"/>
      <c r="AI372" s="43"/>
    </row>
    <row r="373" spans="1:35" ht="12.75">
      <c r="A373" s="43"/>
      <c r="B373" s="43"/>
      <c r="C373" s="43"/>
      <c r="D373" s="43"/>
      <c r="E373" s="43"/>
      <c r="F373" s="101"/>
      <c r="G373" s="101"/>
      <c r="H373" s="101"/>
      <c r="I373" s="43"/>
      <c r="J373" s="43"/>
      <c r="K373" s="43"/>
      <c r="L373" s="43"/>
      <c r="M373" s="43"/>
      <c r="N373" s="43"/>
      <c r="O373" s="43"/>
      <c r="P373" s="44"/>
      <c r="Q373" s="43"/>
      <c r="R373" s="43"/>
      <c r="S373" s="43"/>
      <c r="T373" s="43"/>
      <c r="U373" s="43"/>
      <c r="V373" s="43"/>
      <c r="W373" s="43"/>
      <c r="X373" s="43"/>
      <c r="Y373" s="43"/>
      <c r="Z373" s="43"/>
      <c r="AA373" s="43"/>
      <c r="AB373" s="43"/>
      <c r="AC373" s="43"/>
      <c r="AD373" s="43"/>
      <c r="AE373" s="43"/>
      <c r="AF373" s="43"/>
      <c r="AG373" s="43"/>
      <c r="AH373" s="43"/>
      <c r="AI373" s="43"/>
    </row>
    <row r="374" spans="1:35" ht="12.75">
      <c r="A374" s="43"/>
      <c r="B374" s="43"/>
      <c r="C374" s="43"/>
      <c r="D374" s="43"/>
      <c r="E374" s="43"/>
      <c r="F374" s="101"/>
      <c r="G374" s="101"/>
      <c r="H374" s="101"/>
      <c r="I374" s="43"/>
      <c r="J374" s="43"/>
      <c r="K374" s="43"/>
      <c r="L374" s="43"/>
      <c r="M374" s="43"/>
      <c r="N374" s="43"/>
      <c r="O374" s="43"/>
      <c r="P374" s="44"/>
      <c r="Q374" s="43"/>
      <c r="R374" s="43"/>
      <c r="S374" s="43"/>
      <c r="T374" s="43"/>
      <c r="U374" s="43"/>
      <c r="V374" s="43"/>
      <c r="W374" s="43"/>
      <c r="X374" s="43"/>
      <c r="Y374" s="43"/>
      <c r="Z374" s="43"/>
      <c r="AA374" s="43"/>
      <c r="AB374" s="43"/>
      <c r="AC374" s="43"/>
      <c r="AD374" s="43"/>
      <c r="AE374" s="43"/>
      <c r="AF374" s="43"/>
      <c r="AG374" s="43"/>
      <c r="AH374" s="43"/>
      <c r="AI374" s="43"/>
    </row>
    <row r="375" spans="1:35" ht="12.75">
      <c r="A375" s="43"/>
      <c r="B375" s="43"/>
      <c r="C375" s="43"/>
      <c r="D375" s="43"/>
      <c r="E375" s="43"/>
      <c r="F375" s="101"/>
      <c r="G375" s="101"/>
      <c r="H375" s="101"/>
      <c r="I375" s="43"/>
      <c r="J375" s="43"/>
      <c r="K375" s="43"/>
      <c r="L375" s="43"/>
      <c r="M375" s="43"/>
      <c r="N375" s="43"/>
      <c r="O375" s="43"/>
      <c r="P375" s="44"/>
      <c r="Q375" s="43"/>
      <c r="R375" s="43"/>
      <c r="S375" s="43"/>
      <c r="T375" s="43"/>
      <c r="U375" s="43"/>
      <c r="V375" s="43"/>
      <c r="W375" s="43"/>
      <c r="X375" s="43"/>
      <c r="Y375" s="43"/>
      <c r="Z375" s="43"/>
      <c r="AA375" s="43"/>
      <c r="AB375" s="43"/>
      <c r="AC375" s="43"/>
      <c r="AD375" s="43"/>
      <c r="AE375" s="43"/>
      <c r="AF375" s="43"/>
      <c r="AG375" s="43"/>
      <c r="AH375" s="43"/>
      <c r="AI375" s="43"/>
    </row>
    <row r="376" spans="1:35" ht="12.75">
      <c r="A376" s="43"/>
      <c r="B376" s="43"/>
      <c r="C376" s="43"/>
      <c r="D376" s="43"/>
      <c r="E376" s="43"/>
      <c r="F376" s="101"/>
      <c r="G376" s="101"/>
      <c r="H376" s="101"/>
      <c r="I376" s="43"/>
      <c r="J376" s="43"/>
      <c r="K376" s="43"/>
      <c r="L376" s="43"/>
      <c r="M376" s="43"/>
      <c r="N376" s="43"/>
      <c r="O376" s="43"/>
      <c r="P376" s="44"/>
      <c r="Q376" s="43"/>
      <c r="R376" s="43"/>
      <c r="S376" s="43"/>
      <c r="T376" s="43"/>
      <c r="U376" s="43"/>
      <c r="V376" s="43"/>
      <c r="W376" s="43"/>
      <c r="X376" s="43"/>
      <c r="Y376" s="43"/>
      <c r="Z376" s="43"/>
      <c r="AA376" s="43"/>
      <c r="AB376" s="43"/>
      <c r="AC376" s="43"/>
      <c r="AD376" s="43"/>
      <c r="AE376" s="43"/>
      <c r="AF376" s="43"/>
      <c r="AG376" s="43"/>
      <c r="AH376" s="43"/>
      <c r="AI376" s="43"/>
    </row>
    <row r="377" spans="1:35" ht="12.75">
      <c r="A377" s="43"/>
      <c r="B377" s="43"/>
      <c r="C377" s="43"/>
      <c r="D377" s="43"/>
      <c r="E377" s="43"/>
      <c r="F377" s="101"/>
      <c r="G377" s="101"/>
      <c r="H377" s="101"/>
      <c r="I377" s="43"/>
      <c r="J377" s="43"/>
      <c r="K377" s="43"/>
      <c r="L377" s="43"/>
      <c r="M377" s="43"/>
      <c r="N377" s="43"/>
      <c r="O377" s="43"/>
      <c r="P377" s="44"/>
      <c r="Q377" s="43"/>
      <c r="R377" s="43"/>
      <c r="S377" s="43"/>
      <c r="T377" s="43"/>
      <c r="U377" s="43"/>
      <c r="V377" s="43"/>
      <c r="W377" s="43"/>
      <c r="X377" s="43"/>
      <c r="Y377" s="43"/>
      <c r="Z377" s="43"/>
      <c r="AA377" s="43"/>
      <c r="AB377" s="43"/>
      <c r="AC377" s="43"/>
      <c r="AD377" s="43"/>
      <c r="AE377" s="43"/>
      <c r="AF377" s="43"/>
      <c r="AG377" s="43"/>
      <c r="AH377" s="43"/>
      <c r="AI377" s="43"/>
    </row>
    <row r="378" spans="1:35" ht="12.75">
      <c r="A378" s="43"/>
      <c r="B378" s="43"/>
      <c r="C378" s="43"/>
      <c r="D378" s="43"/>
      <c r="E378" s="43"/>
      <c r="F378" s="101"/>
      <c r="G378" s="101"/>
      <c r="H378" s="101"/>
      <c r="I378" s="43"/>
      <c r="J378" s="43"/>
      <c r="K378" s="43"/>
      <c r="L378" s="43"/>
      <c r="M378" s="43"/>
      <c r="N378" s="43"/>
      <c r="O378" s="43"/>
      <c r="P378" s="44"/>
      <c r="Q378" s="43"/>
      <c r="R378" s="43"/>
      <c r="S378" s="43"/>
      <c r="T378" s="43"/>
      <c r="U378" s="43"/>
      <c r="V378" s="43"/>
      <c r="W378" s="43"/>
      <c r="X378" s="43"/>
      <c r="Y378" s="43"/>
      <c r="Z378" s="43"/>
      <c r="AA378" s="43"/>
      <c r="AB378" s="43"/>
      <c r="AC378" s="43"/>
      <c r="AD378" s="43"/>
      <c r="AE378" s="43"/>
      <c r="AF378" s="43"/>
      <c r="AG378" s="43"/>
      <c r="AH378" s="43"/>
      <c r="AI378" s="43"/>
    </row>
    <row r="379" spans="1:35" ht="12.75">
      <c r="A379" s="43"/>
      <c r="B379" s="43"/>
      <c r="C379" s="43"/>
      <c r="D379" s="43"/>
      <c r="E379" s="43"/>
      <c r="F379" s="101"/>
      <c r="G379" s="101"/>
      <c r="H379" s="101"/>
      <c r="I379" s="43"/>
      <c r="J379" s="43"/>
      <c r="K379" s="43"/>
      <c r="L379" s="43"/>
      <c r="M379" s="43"/>
      <c r="N379" s="43"/>
      <c r="O379" s="43"/>
      <c r="P379" s="44"/>
      <c r="Q379" s="43"/>
      <c r="R379" s="43"/>
      <c r="S379" s="43"/>
      <c r="T379" s="43"/>
      <c r="U379" s="43"/>
      <c r="V379" s="43"/>
      <c r="W379" s="43"/>
      <c r="X379" s="43"/>
      <c r="Y379" s="43"/>
      <c r="Z379" s="43"/>
      <c r="AA379" s="43"/>
      <c r="AB379" s="43"/>
      <c r="AC379" s="43"/>
      <c r="AD379" s="43"/>
      <c r="AE379" s="43"/>
      <c r="AF379" s="43"/>
      <c r="AG379" s="43"/>
      <c r="AH379" s="43"/>
      <c r="AI379" s="43"/>
    </row>
    <row r="380" spans="1:35" ht="12.75">
      <c r="A380" s="43"/>
      <c r="B380" s="43"/>
      <c r="C380" s="43"/>
      <c r="D380" s="43"/>
      <c r="E380" s="43"/>
      <c r="F380" s="101"/>
      <c r="G380" s="101"/>
      <c r="H380" s="101"/>
      <c r="I380" s="43"/>
      <c r="J380" s="43"/>
      <c r="K380" s="43"/>
      <c r="L380" s="43"/>
      <c r="M380" s="43"/>
      <c r="N380" s="43"/>
      <c r="O380" s="43"/>
      <c r="P380" s="44"/>
      <c r="Q380" s="43"/>
      <c r="R380" s="43"/>
      <c r="S380" s="43"/>
      <c r="T380" s="43"/>
      <c r="U380" s="43"/>
      <c r="V380" s="43"/>
      <c r="W380" s="43"/>
      <c r="X380" s="43"/>
      <c r="Y380" s="43"/>
      <c r="Z380" s="43"/>
      <c r="AA380" s="43"/>
      <c r="AB380" s="43"/>
      <c r="AC380" s="43"/>
      <c r="AD380" s="43"/>
      <c r="AE380" s="43"/>
      <c r="AF380" s="43"/>
      <c r="AG380" s="43"/>
      <c r="AH380" s="43"/>
      <c r="AI380" s="43"/>
    </row>
    <row r="381" spans="1:35" ht="12.75">
      <c r="A381" s="43"/>
      <c r="B381" s="43"/>
      <c r="C381" s="43"/>
      <c r="D381" s="43"/>
      <c r="E381" s="43"/>
      <c r="F381" s="101"/>
      <c r="G381" s="101"/>
      <c r="H381" s="101"/>
      <c r="I381" s="43"/>
      <c r="J381" s="43"/>
      <c r="K381" s="43"/>
      <c r="L381" s="43"/>
      <c r="M381" s="43"/>
      <c r="N381" s="43"/>
      <c r="O381" s="43"/>
      <c r="P381" s="44"/>
      <c r="Q381" s="43"/>
      <c r="R381" s="43"/>
      <c r="S381" s="43"/>
      <c r="T381" s="43"/>
      <c r="U381" s="43"/>
      <c r="V381" s="43"/>
      <c r="W381" s="43"/>
      <c r="X381" s="43"/>
      <c r="Y381" s="43"/>
      <c r="Z381" s="43"/>
      <c r="AA381" s="43"/>
      <c r="AB381" s="43"/>
      <c r="AC381" s="43"/>
      <c r="AD381" s="43"/>
      <c r="AE381" s="43"/>
      <c r="AF381" s="43"/>
      <c r="AG381" s="43"/>
      <c r="AH381" s="43"/>
      <c r="AI381" s="43"/>
    </row>
    <row r="382" spans="1:35" ht="12.75">
      <c r="A382" s="43"/>
      <c r="B382" s="43"/>
      <c r="C382" s="43"/>
      <c r="D382" s="43"/>
      <c r="E382" s="43"/>
      <c r="F382" s="101"/>
      <c r="G382" s="101"/>
      <c r="H382" s="101"/>
      <c r="I382" s="43"/>
      <c r="J382" s="43"/>
      <c r="K382" s="43"/>
      <c r="L382" s="43"/>
      <c r="M382" s="43"/>
      <c r="N382" s="43"/>
      <c r="O382" s="43"/>
      <c r="P382" s="44"/>
      <c r="Q382" s="43"/>
      <c r="R382" s="43"/>
      <c r="S382" s="43"/>
      <c r="T382" s="43"/>
      <c r="U382" s="43"/>
      <c r="V382" s="43"/>
      <c r="W382" s="43"/>
      <c r="X382" s="43"/>
      <c r="Y382" s="43"/>
      <c r="Z382" s="43"/>
      <c r="AA382" s="43"/>
      <c r="AB382" s="43"/>
      <c r="AC382" s="43"/>
      <c r="AD382" s="43"/>
      <c r="AE382" s="43"/>
      <c r="AF382" s="43"/>
      <c r="AG382" s="43"/>
      <c r="AH382" s="43"/>
      <c r="AI382" s="43"/>
    </row>
    <row r="383" spans="1:35" ht="12.75">
      <c r="A383" s="43"/>
      <c r="B383" s="43"/>
      <c r="C383" s="43"/>
      <c r="D383" s="43"/>
      <c r="E383" s="43"/>
      <c r="F383" s="101"/>
      <c r="G383" s="101"/>
      <c r="H383" s="101"/>
      <c r="I383" s="43"/>
      <c r="J383" s="43"/>
      <c r="K383" s="43"/>
      <c r="L383" s="43"/>
      <c r="M383" s="43"/>
      <c r="N383" s="43"/>
      <c r="O383" s="43"/>
      <c r="P383" s="44"/>
      <c r="Q383" s="43"/>
      <c r="R383" s="43"/>
      <c r="S383" s="43"/>
      <c r="T383" s="43"/>
      <c r="U383" s="43"/>
      <c r="V383" s="43"/>
      <c r="W383" s="43"/>
      <c r="X383" s="43"/>
      <c r="Y383" s="43"/>
      <c r="Z383" s="43"/>
      <c r="AA383" s="43"/>
      <c r="AB383" s="43"/>
      <c r="AC383" s="43"/>
      <c r="AD383" s="43"/>
      <c r="AE383" s="43"/>
      <c r="AF383" s="43"/>
      <c r="AG383" s="43"/>
      <c r="AH383" s="43"/>
      <c r="AI383" s="43"/>
    </row>
    <row r="384" spans="1:35" ht="12.75">
      <c r="A384" s="43"/>
      <c r="B384" s="43"/>
      <c r="C384" s="43"/>
      <c r="D384" s="43"/>
      <c r="E384" s="43"/>
      <c r="F384" s="101"/>
      <c r="G384" s="101"/>
      <c r="H384" s="101"/>
      <c r="I384" s="43"/>
      <c r="J384" s="43"/>
      <c r="K384" s="43"/>
      <c r="L384" s="43"/>
      <c r="M384" s="43"/>
      <c r="N384" s="43"/>
      <c r="O384" s="43"/>
      <c r="P384" s="44"/>
      <c r="Q384" s="43"/>
      <c r="R384" s="43"/>
      <c r="S384" s="43"/>
      <c r="T384" s="43"/>
      <c r="U384" s="43"/>
      <c r="V384" s="43"/>
      <c r="W384" s="43"/>
      <c r="X384" s="43"/>
      <c r="Y384" s="43"/>
      <c r="Z384" s="43"/>
      <c r="AA384" s="43"/>
      <c r="AB384" s="43"/>
      <c r="AC384" s="43"/>
      <c r="AD384" s="43"/>
      <c r="AE384" s="43"/>
      <c r="AF384" s="43"/>
      <c r="AG384" s="43"/>
      <c r="AH384" s="43"/>
      <c r="AI384" s="43"/>
    </row>
    <row r="385" spans="1:35" ht="12.75">
      <c r="A385" s="43"/>
      <c r="B385" s="43"/>
      <c r="C385" s="43"/>
      <c r="D385" s="43"/>
      <c r="E385" s="43"/>
      <c r="F385" s="101"/>
      <c r="G385" s="101"/>
      <c r="H385" s="101"/>
      <c r="I385" s="43"/>
      <c r="J385" s="43"/>
      <c r="K385" s="43"/>
      <c r="L385" s="43"/>
      <c r="M385" s="43"/>
      <c r="N385" s="43"/>
      <c r="O385" s="43"/>
      <c r="P385" s="44"/>
      <c r="Q385" s="43"/>
      <c r="R385" s="43"/>
      <c r="S385" s="43"/>
      <c r="T385" s="43"/>
      <c r="U385" s="43"/>
      <c r="V385" s="43"/>
      <c r="W385" s="43"/>
      <c r="X385" s="43"/>
      <c r="Y385" s="43"/>
      <c r="Z385" s="43"/>
      <c r="AA385" s="43"/>
      <c r="AB385" s="43"/>
      <c r="AC385" s="43"/>
      <c r="AD385" s="43"/>
      <c r="AE385" s="43"/>
      <c r="AF385" s="43"/>
      <c r="AG385" s="43"/>
      <c r="AH385" s="43"/>
      <c r="AI385" s="43"/>
    </row>
    <row r="386" spans="1:35" ht="12.75">
      <c r="A386" s="43"/>
      <c r="B386" s="43"/>
      <c r="C386" s="43"/>
      <c r="D386" s="43"/>
      <c r="E386" s="43"/>
      <c r="F386" s="101"/>
      <c r="G386" s="101"/>
      <c r="H386" s="101"/>
      <c r="I386" s="43"/>
      <c r="J386" s="43"/>
      <c r="K386" s="43"/>
      <c r="L386" s="43"/>
      <c r="M386" s="43"/>
      <c r="N386" s="43"/>
      <c r="O386" s="43"/>
      <c r="P386" s="44"/>
      <c r="Q386" s="43"/>
      <c r="R386" s="43"/>
      <c r="S386" s="43"/>
      <c r="T386" s="43"/>
      <c r="U386" s="43"/>
      <c r="V386" s="43"/>
      <c r="W386" s="43"/>
      <c r="X386" s="43"/>
      <c r="Y386" s="43"/>
      <c r="Z386" s="43"/>
      <c r="AA386" s="43"/>
      <c r="AB386" s="43"/>
      <c r="AC386" s="43"/>
      <c r="AD386" s="43"/>
      <c r="AE386" s="43"/>
      <c r="AF386" s="43"/>
      <c r="AG386" s="43"/>
      <c r="AH386" s="43"/>
      <c r="AI386" s="43"/>
    </row>
    <row r="387" spans="1:35" ht="12.75">
      <c r="A387" s="43"/>
      <c r="B387" s="43"/>
      <c r="C387" s="43"/>
      <c r="D387" s="43"/>
      <c r="E387" s="43"/>
      <c r="F387" s="101"/>
      <c r="G387" s="101"/>
      <c r="H387" s="101"/>
      <c r="I387" s="43"/>
      <c r="J387" s="43"/>
      <c r="K387" s="43"/>
      <c r="L387" s="43"/>
      <c r="M387" s="43"/>
      <c r="N387" s="43"/>
      <c r="O387" s="43"/>
      <c r="P387" s="44"/>
      <c r="Q387" s="43"/>
      <c r="R387" s="43"/>
      <c r="S387" s="43"/>
      <c r="T387" s="43"/>
      <c r="U387" s="43"/>
      <c r="V387" s="43"/>
      <c r="W387" s="43"/>
      <c r="X387" s="43"/>
      <c r="Y387" s="43"/>
      <c r="Z387" s="43"/>
      <c r="AA387" s="43"/>
      <c r="AB387" s="43"/>
      <c r="AC387" s="43"/>
      <c r="AD387" s="43"/>
      <c r="AE387" s="43"/>
      <c r="AF387" s="43"/>
      <c r="AG387" s="43"/>
      <c r="AH387" s="43"/>
      <c r="AI387" s="43"/>
    </row>
    <row r="388" spans="1:35" ht="12.75">
      <c r="A388" s="43"/>
      <c r="B388" s="43"/>
      <c r="C388" s="43"/>
      <c r="D388" s="43"/>
      <c r="E388" s="43"/>
      <c r="F388" s="101"/>
      <c r="G388" s="101"/>
      <c r="H388" s="101"/>
      <c r="I388" s="43"/>
      <c r="J388" s="43"/>
      <c r="K388" s="43"/>
      <c r="L388" s="43"/>
      <c r="M388" s="43"/>
      <c r="N388" s="43"/>
      <c r="O388" s="43"/>
      <c r="P388" s="44"/>
      <c r="Q388" s="43"/>
      <c r="R388" s="43"/>
      <c r="S388" s="43"/>
      <c r="T388" s="43"/>
      <c r="U388" s="43"/>
      <c r="V388" s="43"/>
      <c r="W388" s="43"/>
      <c r="X388" s="43"/>
      <c r="Y388" s="43"/>
      <c r="Z388" s="43"/>
      <c r="AA388" s="43"/>
      <c r="AB388" s="43"/>
      <c r="AC388" s="43"/>
      <c r="AD388" s="43"/>
      <c r="AE388" s="43"/>
      <c r="AF388" s="43"/>
      <c r="AG388" s="43"/>
      <c r="AH388" s="43"/>
      <c r="AI388" s="43"/>
    </row>
    <row r="389" spans="1:35" ht="12.75">
      <c r="A389" s="43"/>
      <c r="B389" s="43"/>
      <c r="C389" s="43"/>
      <c r="D389" s="43"/>
      <c r="E389" s="43"/>
      <c r="F389" s="101"/>
      <c r="G389" s="101"/>
      <c r="H389" s="101"/>
      <c r="I389" s="43"/>
      <c r="J389" s="43"/>
      <c r="K389" s="43"/>
      <c r="L389" s="43"/>
      <c r="M389" s="43"/>
      <c r="N389" s="43"/>
      <c r="O389" s="43"/>
      <c r="P389" s="44"/>
      <c r="Q389" s="43"/>
      <c r="R389" s="43"/>
      <c r="S389" s="43"/>
      <c r="T389" s="43"/>
      <c r="U389" s="43"/>
      <c r="V389" s="43"/>
      <c r="W389" s="43"/>
      <c r="X389" s="43"/>
      <c r="Y389" s="43"/>
      <c r="Z389" s="43"/>
      <c r="AA389" s="43"/>
      <c r="AB389" s="43"/>
      <c r="AC389" s="43"/>
      <c r="AD389" s="43"/>
      <c r="AE389" s="43"/>
      <c r="AF389" s="43"/>
      <c r="AG389" s="43"/>
      <c r="AH389" s="43"/>
      <c r="AI389" s="43"/>
    </row>
    <row r="390" spans="1:35" ht="12.75">
      <c r="A390" s="43"/>
      <c r="B390" s="43"/>
      <c r="C390" s="43"/>
      <c r="D390" s="43"/>
      <c r="E390" s="43"/>
      <c r="F390" s="101"/>
      <c r="G390" s="101"/>
      <c r="H390" s="101"/>
      <c r="I390" s="43"/>
      <c r="J390" s="43"/>
      <c r="K390" s="43"/>
      <c r="L390" s="43"/>
      <c r="M390" s="43"/>
      <c r="N390" s="43"/>
      <c r="O390" s="43"/>
      <c r="P390" s="44"/>
      <c r="Q390" s="43"/>
      <c r="R390" s="43"/>
      <c r="S390" s="43"/>
      <c r="T390" s="43"/>
      <c r="U390" s="43"/>
      <c r="V390" s="43"/>
      <c r="W390" s="43"/>
      <c r="X390" s="43"/>
      <c r="Y390" s="43"/>
      <c r="Z390" s="43"/>
      <c r="AA390" s="43"/>
      <c r="AB390" s="43"/>
      <c r="AC390" s="43"/>
      <c r="AD390" s="43"/>
      <c r="AE390" s="43"/>
      <c r="AF390" s="43"/>
      <c r="AG390" s="43"/>
      <c r="AH390" s="43"/>
      <c r="AI390" s="43"/>
    </row>
    <row r="391" spans="1:35" ht="12.75">
      <c r="A391" s="43"/>
      <c r="B391" s="43"/>
      <c r="C391" s="43"/>
      <c r="D391" s="43"/>
      <c r="E391" s="43"/>
      <c r="F391" s="101"/>
      <c r="G391" s="101"/>
      <c r="H391" s="101"/>
      <c r="I391" s="43"/>
      <c r="J391" s="43"/>
      <c r="K391" s="43"/>
      <c r="L391" s="43"/>
      <c r="M391" s="43"/>
      <c r="N391" s="43"/>
      <c r="O391" s="43"/>
      <c r="P391" s="44"/>
      <c r="Q391" s="43"/>
      <c r="R391" s="43"/>
      <c r="S391" s="43"/>
      <c r="T391" s="43"/>
      <c r="U391" s="43"/>
      <c r="V391" s="43"/>
      <c r="W391" s="43"/>
      <c r="X391" s="43"/>
      <c r="Y391" s="43"/>
      <c r="Z391" s="43"/>
      <c r="AA391" s="43"/>
      <c r="AB391" s="43"/>
      <c r="AC391" s="43"/>
      <c r="AD391" s="43"/>
      <c r="AE391" s="43"/>
      <c r="AF391" s="43"/>
      <c r="AG391" s="43"/>
      <c r="AH391" s="43"/>
      <c r="AI391" s="43"/>
    </row>
    <row r="392" spans="1:35" ht="12.75">
      <c r="A392" s="43"/>
      <c r="B392" s="43"/>
      <c r="C392" s="43"/>
      <c r="D392" s="43"/>
      <c r="E392" s="43"/>
      <c r="F392" s="101"/>
      <c r="G392" s="101"/>
      <c r="H392" s="101"/>
      <c r="I392" s="43"/>
      <c r="J392" s="43"/>
      <c r="K392" s="43"/>
      <c r="L392" s="43"/>
      <c r="M392" s="43"/>
      <c r="N392" s="43"/>
      <c r="O392" s="43"/>
      <c r="P392" s="44"/>
      <c r="Q392" s="43"/>
      <c r="R392" s="43"/>
      <c r="S392" s="43"/>
      <c r="T392" s="43"/>
      <c r="U392" s="43"/>
      <c r="V392" s="43"/>
      <c r="W392" s="43"/>
      <c r="X392" s="43"/>
      <c r="Y392" s="43"/>
      <c r="Z392" s="43"/>
      <c r="AA392" s="43"/>
      <c r="AB392" s="43"/>
      <c r="AC392" s="43"/>
      <c r="AD392" s="43"/>
      <c r="AE392" s="43"/>
      <c r="AF392" s="43"/>
      <c r="AG392" s="43"/>
      <c r="AH392" s="43"/>
      <c r="AI392" s="43"/>
    </row>
    <row r="393" spans="1:35" ht="12.75">
      <c r="A393" s="43"/>
      <c r="B393" s="43"/>
      <c r="C393" s="43"/>
      <c r="D393" s="43"/>
      <c r="E393" s="43"/>
      <c r="F393" s="101"/>
      <c r="G393" s="101"/>
      <c r="H393" s="101"/>
      <c r="I393" s="43"/>
      <c r="J393" s="43"/>
      <c r="K393" s="43"/>
      <c r="L393" s="43"/>
      <c r="M393" s="43"/>
      <c r="N393" s="43"/>
      <c r="O393" s="43"/>
      <c r="P393" s="44"/>
      <c r="Q393" s="43"/>
      <c r="R393" s="43"/>
      <c r="S393" s="43"/>
      <c r="T393" s="43"/>
      <c r="U393" s="43"/>
      <c r="V393" s="43"/>
      <c r="W393" s="43"/>
      <c r="X393" s="43"/>
      <c r="Y393" s="43"/>
      <c r="Z393" s="43"/>
      <c r="AA393" s="43"/>
      <c r="AB393" s="43"/>
      <c r="AC393" s="43"/>
      <c r="AD393" s="43"/>
      <c r="AE393" s="43"/>
      <c r="AF393" s="43"/>
      <c r="AG393" s="43"/>
      <c r="AH393" s="43"/>
      <c r="AI393" s="43"/>
    </row>
    <row r="394" spans="1:35" ht="12.75">
      <c r="A394" s="43"/>
      <c r="B394" s="43"/>
      <c r="C394" s="43"/>
      <c r="D394" s="43"/>
      <c r="E394" s="43"/>
      <c r="F394" s="101"/>
      <c r="G394" s="101"/>
      <c r="H394" s="101"/>
      <c r="I394" s="43"/>
      <c r="J394" s="43"/>
      <c r="K394" s="43"/>
      <c r="L394" s="43"/>
      <c r="M394" s="43"/>
      <c r="N394" s="43"/>
      <c r="O394" s="43"/>
      <c r="P394" s="44"/>
      <c r="Q394" s="43"/>
      <c r="R394" s="43"/>
      <c r="S394" s="43"/>
      <c r="T394" s="43"/>
      <c r="U394" s="43"/>
      <c r="V394" s="43"/>
      <c r="W394" s="43"/>
      <c r="X394" s="43"/>
      <c r="Y394" s="43"/>
      <c r="Z394" s="43"/>
      <c r="AA394" s="43"/>
      <c r="AB394" s="43"/>
      <c r="AC394" s="43"/>
      <c r="AD394" s="43"/>
      <c r="AE394" s="43"/>
      <c r="AF394" s="43"/>
      <c r="AG394" s="43"/>
      <c r="AH394" s="43"/>
      <c r="AI394" s="43"/>
    </row>
    <row r="395" spans="1:35" ht="12.75">
      <c r="A395" s="43"/>
      <c r="B395" s="43"/>
      <c r="C395" s="43"/>
      <c r="D395" s="43"/>
      <c r="E395" s="43"/>
      <c r="F395" s="101"/>
      <c r="G395" s="101"/>
      <c r="H395" s="101"/>
      <c r="I395" s="43"/>
      <c r="J395" s="43"/>
      <c r="K395" s="43"/>
      <c r="L395" s="43"/>
      <c r="M395" s="43"/>
      <c r="N395" s="43"/>
      <c r="O395" s="43"/>
      <c r="P395" s="44"/>
      <c r="Q395" s="43"/>
      <c r="R395" s="43"/>
      <c r="S395" s="43"/>
      <c r="T395" s="43"/>
      <c r="U395" s="43"/>
      <c r="V395" s="43"/>
      <c r="W395" s="43"/>
      <c r="X395" s="43"/>
      <c r="Y395" s="43"/>
      <c r="Z395" s="43"/>
      <c r="AA395" s="43"/>
      <c r="AB395" s="43"/>
      <c r="AC395" s="43"/>
      <c r="AD395" s="43"/>
      <c r="AE395" s="43"/>
      <c r="AF395" s="43"/>
      <c r="AG395" s="43"/>
      <c r="AH395" s="43"/>
      <c r="AI395" s="43"/>
    </row>
    <row r="396" spans="1:35" ht="12.75">
      <c r="A396" s="43"/>
      <c r="B396" s="43"/>
      <c r="C396" s="43"/>
      <c r="D396" s="43"/>
      <c r="E396" s="43"/>
      <c r="F396" s="101"/>
      <c r="G396" s="101"/>
      <c r="H396" s="101"/>
      <c r="I396" s="43"/>
      <c r="J396" s="43"/>
      <c r="K396" s="43"/>
      <c r="L396" s="43"/>
      <c r="M396" s="43"/>
      <c r="N396" s="43"/>
      <c r="O396" s="43"/>
      <c r="P396" s="44"/>
      <c r="Q396" s="43"/>
      <c r="R396" s="43"/>
      <c r="S396" s="43"/>
      <c r="T396" s="43"/>
      <c r="U396" s="43"/>
      <c r="V396" s="43"/>
      <c r="W396" s="43"/>
      <c r="X396" s="43"/>
      <c r="Y396" s="43"/>
      <c r="Z396" s="43"/>
      <c r="AA396" s="43"/>
      <c r="AB396" s="43"/>
      <c r="AC396" s="43"/>
      <c r="AD396" s="43"/>
      <c r="AE396" s="43"/>
      <c r="AF396" s="43"/>
      <c r="AG396" s="43"/>
      <c r="AH396" s="43"/>
      <c r="AI396" s="43"/>
    </row>
    <row r="397" spans="1:35" ht="12.75">
      <c r="A397" s="43"/>
      <c r="B397" s="43"/>
      <c r="C397" s="43"/>
      <c r="D397" s="43"/>
      <c r="E397" s="43"/>
      <c r="F397" s="101"/>
      <c r="G397" s="101"/>
      <c r="H397" s="101"/>
      <c r="I397" s="43"/>
      <c r="J397" s="43"/>
      <c r="K397" s="43"/>
      <c r="L397" s="43"/>
      <c r="M397" s="43"/>
      <c r="N397" s="43"/>
      <c r="O397" s="43"/>
      <c r="P397" s="44"/>
      <c r="Q397" s="43"/>
      <c r="R397" s="43"/>
      <c r="S397" s="43"/>
      <c r="T397" s="43"/>
      <c r="U397" s="43"/>
      <c r="V397" s="43"/>
      <c r="W397" s="43"/>
      <c r="X397" s="43"/>
      <c r="Y397" s="43"/>
      <c r="Z397" s="43"/>
      <c r="AA397" s="43"/>
      <c r="AB397" s="43"/>
      <c r="AC397" s="43"/>
      <c r="AD397" s="43"/>
      <c r="AE397" s="43"/>
      <c r="AF397" s="43"/>
      <c r="AG397" s="43"/>
      <c r="AH397" s="43"/>
      <c r="AI397" s="43"/>
    </row>
    <row r="398" spans="1:35" ht="12.75">
      <c r="A398" s="43"/>
      <c r="B398" s="43"/>
      <c r="C398" s="43"/>
      <c r="D398" s="43"/>
      <c r="E398" s="43"/>
      <c r="F398" s="101"/>
      <c r="G398" s="101"/>
      <c r="H398" s="101"/>
      <c r="I398" s="43"/>
      <c r="J398" s="43"/>
      <c r="K398" s="43"/>
      <c r="L398" s="43"/>
      <c r="M398" s="43"/>
      <c r="N398" s="43"/>
      <c r="O398" s="43"/>
      <c r="P398" s="44"/>
      <c r="Q398" s="43"/>
      <c r="R398" s="43"/>
      <c r="S398" s="43"/>
      <c r="T398" s="43"/>
      <c r="U398" s="43"/>
      <c r="V398" s="43"/>
      <c r="W398" s="43"/>
      <c r="X398" s="43"/>
      <c r="Y398" s="43"/>
      <c r="Z398" s="43"/>
      <c r="AA398" s="43"/>
      <c r="AB398" s="43"/>
      <c r="AC398" s="43"/>
      <c r="AD398" s="43"/>
      <c r="AE398" s="43"/>
      <c r="AF398" s="43"/>
      <c r="AG398" s="43"/>
      <c r="AH398" s="43"/>
      <c r="AI398" s="43"/>
    </row>
    <row r="399" spans="1:35" ht="12.75">
      <c r="A399" s="43"/>
      <c r="B399" s="43"/>
      <c r="C399" s="43"/>
      <c r="D399" s="43"/>
      <c r="E399" s="43"/>
      <c r="F399" s="101"/>
      <c r="G399" s="101"/>
      <c r="H399" s="101"/>
      <c r="I399" s="43"/>
      <c r="J399" s="43"/>
      <c r="K399" s="43"/>
      <c r="L399" s="43"/>
      <c r="M399" s="43"/>
      <c r="N399" s="43"/>
      <c r="O399" s="43"/>
      <c r="P399" s="44"/>
      <c r="Q399" s="43"/>
      <c r="R399" s="43"/>
      <c r="S399" s="43"/>
      <c r="T399" s="43"/>
      <c r="U399" s="43"/>
      <c r="V399" s="43"/>
      <c r="W399" s="43"/>
      <c r="X399" s="43"/>
      <c r="Y399" s="43"/>
      <c r="Z399" s="43"/>
      <c r="AA399" s="43"/>
      <c r="AB399" s="43"/>
      <c r="AC399" s="43"/>
      <c r="AD399" s="43"/>
      <c r="AE399" s="43"/>
      <c r="AF399" s="43"/>
      <c r="AG399" s="43"/>
      <c r="AH399" s="43"/>
      <c r="AI399" s="43"/>
    </row>
    <row r="400" spans="1:35" ht="12.75">
      <c r="A400" s="43"/>
      <c r="B400" s="43"/>
      <c r="C400" s="43"/>
      <c r="D400" s="43"/>
      <c r="E400" s="43"/>
      <c r="F400" s="101"/>
      <c r="G400" s="101"/>
      <c r="H400" s="101"/>
      <c r="I400" s="43"/>
      <c r="J400" s="43"/>
      <c r="K400" s="43"/>
      <c r="L400" s="43"/>
      <c r="M400" s="43"/>
      <c r="N400" s="43"/>
      <c r="O400" s="43"/>
      <c r="P400" s="44"/>
      <c r="Q400" s="43"/>
      <c r="R400" s="43"/>
      <c r="S400" s="43"/>
      <c r="T400" s="43"/>
      <c r="U400" s="43"/>
      <c r="V400" s="43"/>
      <c r="W400" s="43"/>
      <c r="X400" s="43"/>
      <c r="Y400" s="43"/>
      <c r="Z400" s="43"/>
      <c r="AA400" s="43"/>
      <c r="AB400" s="43"/>
      <c r="AC400" s="43"/>
      <c r="AD400" s="43"/>
      <c r="AE400" s="43"/>
      <c r="AF400" s="43"/>
      <c r="AG400" s="43"/>
      <c r="AH400" s="43"/>
      <c r="AI400" s="43"/>
    </row>
    <row r="401" spans="1:35" ht="12.75">
      <c r="A401" s="43"/>
      <c r="B401" s="43"/>
      <c r="C401" s="43"/>
      <c r="D401" s="43"/>
      <c r="E401" s="43"/>
      <c r="F401" s="101"/>
      <c r="G401" s="101"/>
      <c r="H401" s="101"/>
      <c r="I401" s="43"/>
      <c r="J401" s="43"/>
      <c r="K401" s="43"/>
      <c r="L401" s="43"/>
      <c r="M401" s="43"/>
      <c r="N401" s="43"/>
      <c r="O401" s="43"/>
      <c r="P401" s="44"/>
      <c r="Q401" s="43"/>
      <c r="R401" s="43"/>
      <c r="S401" s="43"/>
      <c r="T401" s="43"/>
      <c r="U401" s="43"/>
      <c r="V401" s="43"/>
      <c r="W401" s="43"/>
      <c r="X401" s="43"/>
      <c r="Y401" s="43"/>
      <c r="Z401" s="43"/>
      <c r="AA401" s="43"/>
      <c r="AB401" s="43"/>
      <c r="AC401" s="43"/>
      <c r="AD401" s="43"/>
      <c r="AE401" s="43"/>
      <c r="AF401" s="43"/>
      <c r="AG401" s="43"/>
      <c r="AH401" s="43"/>
      <c r="AI401" s="43"/>
    </row>
    <row r="402" spans="1:35" ht="12.75">
      <c r="A402" s="43"/>
      <c r="B402" s="43"/>
      <c r="C402" s="43"/>
      <c r="D402" s="43"/>
      <c r="E402" s="43"/>
      <c r="F402" s="101"/>
      <c r="G402" s="101"/>
      <c r="H402" s="101"/>
      <c r="I402" s="43"/>
      <c r="J402" s="43"/>
      <c r="K402" s="43"/>
      <c r="L402" s="43"/>
      <c r="M402" s="43"/>
      <c r="N402" s="43"/>
      <c r="O402" s="43"/>
      <c r="P402" s="44"/>
      <c r="Q402" s="43"/>
      <c r="R402" s="43"/>
      <c r="S402" s="43"/>
      <c r="T402" s="43"/>
      <c r="U402" s="43"/>
      <c r="V402" s="43"/>
      <c r="W402" s="43"/>
      <c r="X402" s="43"/>
      <c r="Y402" s="43"/>
      <c r="Z402" s="43"/>
      <c r="AA402" s="43"/>
      <c r="AB402" s="43"/>
      <c r="AC402" s="43"/>
      <c r="AD402" s="43"/>
      <c r="AE402" s="43"/>
      <c r="AF402" s="43"/>
      <c r="AG402" s="43"/>
      <c r="AH402" s="43"/>
      <c r="AI402" s="43"/>
    </row>
    <row r="403" spans="1:35" ht="12.75">
      <c r="A403" s="43"/>
      <c r="B403" s="43"/>
      <c r="C403" s="43"/>
      <c r="D403" s="43"/>
      <c r="E403" s="43"/>
      <c r="F403" s="101"/>
      <c r="G403" s="101"/>
      <c r="H403" s="101"/>
      <c r="I403" s="43"/>
      <c r="J403" s="43"/>
      <c r="K403" s="43"/>
      <c r="L403" s="43"/>
      <c r="M403" s="43"/>
      <c r="N403" s="43"/>
      <c r="O403" s="43"/>
      <c r="P403" s="44"/>
      <c r="Q403" s="43"/>
      <c r="R403" s="43"/>
      <c r="S403" s="43"/>
      <c r="T403" s="43"/>
      <c r="U403" s="43"/>
      <c r="V403" s="43"/>
      <c r="W403" s="43"/>
      <c r="X403" s="43"/>
      <c r="Y403" s="43"/>
      <c r="Z403" s="43"/>
      <c r="AA403" s="43"/>
      <c r="AB403" s="43"/>
      <c r="AC403" s="43"/>
      <c r="AD403" s="43"/>
      <c r="AE403" s="43"/>
      <c r="AF403" s="43"/>
      <c r="AG403" s="43"/>
      <c r="AH403" s="43"/>
      <c r="AI403" s="43"/>
    </row>
    <row r="404" spans="1:35" ht="12.75">
      <c r="A404" s="43"/>
      <c r="B404" s="43"/>
      <c r="C404" s="43"/>
      <c r="D404" s="43"/>
      <c r="E404" s="43"/>
      <c r="F404" s="101"/>
      <c r="G404" s="101"/>
      <c r="H404" s="101"/>
      <c r="I404" s="43"/>
      <c r="J404" s="43"/>
      <c r="K404" s="43"/>
      <c r="L404" s="43"/>
      <c r="M404" s="43"/>
      <c r="N404" s="43"/>
      <c r="O404" s="43"/>
      <c r="P404" s="44"/>
      <c r="Q404" s="43"/>
      <c r="R404" s="43"/>
      <c r="S404" s="43"/>
      <c r="T404" s="43"/>
      <c r="U404" s="43"/>
      <c r="V404" s="43"/>
      <c r="W404" s="43"/>
      <c r="X404" s="43"/>
      <c r="Y404" s="43"/>
      <c r="Z404" s="43"/>
      <c r="AA404" s="43"/>
      <c r="AB404" s="43"/>
      <c r="AC404" s="43"/>
      <c r="AD404" s="43"/>
      <c r="AE404" s="43"/>
      <c r="AF404" s="43"/>
      <c r="AG404" s="43"/>
      <c r="AH404" s="43"/>
      <c r="AI404" s="43"/>
    </row>
    <row r="405" spans="1:35" ht="12.75">
      <c r="A405" s="43"/>
      <c r="B405" s="43"/>
      <c r="C405" s="43"/>
      <c r="D405" s="43"/>
      <c r="E405" s="43"/>
      <c r="F405" s="101"/>
      <c r="G405" s="101"/>
      <c r="H405" s="101"/>
      <c r="I405" s="43"/>
      <c r="J405" s="43"/>
      <c r="K405" s="43"/>
      <c r="L405" s="43"/>
      <c r="M405" s="43"/>
      <c r="N405" s="43"/>
      <c r="O405" s="43"/>
      <c r="P405" s="44"/>
      <c r="Q405" s="43"/>
      <c r="R405" s="43"/>
      <c r="S405" s="43"/>
      <c r="T405" s="43"/>
      <c r="U405" s="43"/>
      <c r="V405" s="43"/>
      <c r="W405" s="43"/>
      <c r="X405" s="43"/>
      <c r="Y405" s="43"/>
      <c r="Z405" s="43"/>
      <c r="AA405" s="43"/>
      <c r="AB405" s="43"/>
      <c r="AC405" s="43"/>
      <c r="AD405" s="43"/>
      <c r="AE405" s="43"/>
      <c r="AF405" s="43"/>
      <c r="AG405" s="43"/>
      <c r="AH405" s="43"/>
      <c r="AI405" s="43"/>
    </row>
    <row r="406" spans="1:35" ht="12.75">
      <c r="A406" s="43"/>
      <c r="B406" s="43"/>
      <c r="C406" s="43"/>
      <c r="D406" s="43"/>
      <c r="E406" s="43"/>
      <c r="F406" s="101"/>
      <c r="G406" s="101"/>
      <c r="H406" s="101"/>
      <c r="I406" s="43"/>
      <c r="J406" s="43"/>
      <c r="K406" s="43"/>
      <c r="L406" s="43"/>
      <c r="M406" s="43"/>
      <c r="N406" s="43"/>
      <c r="O406" s="43"/>
      <c r="P406" s="44"/>
      <c r="Q406" s="43"/>
      <c r="R406" s="43"/>
      <c r="S406" s="43"/>
      <c r="T406" s="43"/>
      <c r="U406" s="43"/>
      <c r="V406" s="43"/>
      <c r="W406" s="43"/>
      <c r="X406" s="43"/>
      <c r="Y406" s="43"/>
      <c r="Z406" s="43"/>
      <c r="AA406" s="43"/>
      <c r="AB406" s="43"/>
      <c r="AC406" s="43"/>
      <c r="AD406" s="43"/>
      <c r="AE406" s="43"/>
      <c r="AF406" s="43"/>
      <c r="AG406" s="43"/>
      <c r="AH406" s="43"/>
      <c r="AI406" s="43"/>
    </row>
    <row r="407" spans="1:35" ht="12.75">
      <c r="A407" s="43"/>
      <c r="B407" s="43"/>
      <c r="C407" s="43"/>
      <c r="D407" s="43"/>
      <c r="E407" s="43"/>
      <c r="F407" s="101"/>
      <c r="G407" s="101"/>
      <c r="H407" s="101"/>
      <c r="I407" s="43"/>
      <c r="J407" s="43"/>
      <c r="K407" s="43"/>
      <c r="L407" s="43"/>
      <c r="M407" s="43"/>
      <c r="N407" s="43"/>
      <c r="O407" s="43"/>
      <c r="P407" s="44"/>
      <c r="Q407" s="43"/>
      <c r="R407" s="43"/>
      <c r="S407" s="43"/>
      <c r="T407" s="43"/>
      <c r="U407" s="43"/>
      <c r="V407" s="43"/>
      <c r="W407" s="43"/>
      <c r="X407" s="43"/>
      <c r="Y407" s="43"/>
      <c r="Z407" s="43"/>
      <c r="AA407" s="43"/>
      <c r="AB407" s="43"/>
      <c r="AC407" s="43"/>
      <c r="AD407" s="43"/>
      <c r="AE407" s="43"/>
      <c r="AF407" s="43"/>
      <c r="AG407" s="43"/>
      <c r="AH407" s="43"/>
      <c r="AI407" s="43"/>
    </row>
    <row r="408" spans="1:35" ht="12.75">
      <c r="A408" s="43"/>
      <c r="B408" s="43"/>
      <c r="C408" s="43"/>
      <c r="D408" s="43"/>
      <c r="E408" s="43"/>
      <c r="F408" s="101"/>
      <c r="G408" s="101"/>
      <c r="H408" s="101"/>
      <c r="I408" s="43"/>
      <c r="J408" s="43"/>
      <c r="K408" s="43"/>
      <c r="L408" s="43"/>
      <c r="M408" s="43"/>
      <c r="N408" s="43"/>
      <c r="O408" s="43"/>
      <c r="P408" s="44"/>
      <c r="Q408" s="43"/>
      <c r="R408" s="43"/>
      <c r="S408" s="43"/>
      <c r="T408" s="43"/>
      <c r="U408" s="43"/>
      <c r="V408" s="43"/>
      <c r="W408" s="43"/>
      <c r="X408" s="43"/>
      <c r="Y408" s="43"/>
      <c r="Z408" s="43"/>
      <c r="AA408" s="43"/>
      <c r="AB408" s="43"/>
      <c r="AC408" s="43"/>
      <c r="AD408" s="43"/>
      <c r="AE408" s="43"/>
      <c r="AF408" s="43"/>
      <c r="AG408" s="43"/>
      <c r="AH408" s="43"/>
      <c r="AI408" s="43"/>
    </row>
    <row r="409" spans="1:35" ht="12.75">
      <c r="A409" s="43"/>
      <c r="B409" s="43"/>
      <c r="C409" s="43"/>
      <c r="D409" s="43"/>
      <c r="E409" s="43"/>
      <c r="F409" s="101"/>
      <c r="G409" s="101"/>
      <c r="H409" s="101"/>
      <c r="I409" s="43"/>
      <c r="J409" s="43"/>
      <c r="K409" s="43"/>
      <c r="L409" s="43"/>
      <c r="M409" s="43"/>
      <c r="N409" s="43"/>
      <c r="O409" s="43"/>
      <c r="P409" s="44"/>
      <c r="Q409" s="43"/>
      <c r="R409" s="43"/>
      <c r="S409" s="43"/>
      <c r="T409" s="43"/>
      <c r="U409" s="43"/>
      <c r="V409" s="43"/>
      <c r="W409" s="43"/>
      <c r="X409" s="43"/>
      <c r="Y409" s="43"/>
      <c r="Z409" s="43"/>
      <c r="AA409" s="43"/>
      <c r="AB409" s="43"/>
      <c r="AC409" s="43"/>
      <c r="AD409" s="43"/>
      <c r="AE409" s="43"/>
      <c r="AF409" s="43"/>
      <c r="AG409" s="43"/>
      <c r="AH409" s="43"/>
      <c r="AI409" s="43"/>
    </row>
    <row r="410" spans="1:35" ht="12.75">
      <c r="A410" s="43"/>
      <c r="B410" s="43"/>
      <c r="C410" s="43"/>
      <c r="D410" s="43"/>
      <c r="E410" s="43"/>
      <c r="F410" s="101"/>
      <c r="G410" s="101"/>
      <c r="H410" s="101"/>
      <c r="I410" s="43"/>
      <c r="J410" s="43"/>
      <c r="K410" s="43"/>
      <c r="L410" s="43"/>
      <c r="M410" s="43"/>
      <c r="N410" s="43"/>
      <c r="O410" s="43"/>
      <c r="P410" s="44"/>
      <c r="Q410" s="43"/>
      <c r="R410" s="43"/>
      <c r="S410" s="43"/>
      <c r="T410" s="43"/>
      <c r="U410" s="43"/>
      <c r="V410" s="43"/>
      <c r="W410" s="43"/>
      <c r="X410" s="43"/>
      <c r="Y410" s="43"/>
      <c r="Z410" s="43"/>
      <c r="AA410" s="43"/>
      <c r="AB410" s="43"/>
      <c r="AC410" s="43"/>
      <c r="AD410" s="43"/>
      <c r="AE410" s="43"/>
      <c r="AF410" s="43"/>
      <c r="AG410" s="43"/>
      <c r="AH410" s="43"/>
      <c r="AI410" s="43"/>
    </row>
    <row r="411" spans="1:35" ht="12.75">
      <c r="A411" s="43"/>
      <c r="B411" s="43"/>
      <c r="C411" s="43"/>
      <c r="D411" s="43"/>
      <c r="E411" s="43"/>
      <c r="F411" s="101"/>
      <c r="G411" s="101"/>
      <c r="H411" s="101"/>
      <c r="I411" s="43"/>
      <c r="J411" s="43"/>
      <c r="K411" s="43"/>
      <c r="L411" s="43"/>
      <c r="M411" s="43"/>
      <c r="N411" s="43"/>
      <c r="O411" s="43"/>
      <c r="P411" s="44"/>
      <c r="Q411" s="43"/>
      <c r="R411" s="43"/>
      <c r="S411" s="43"/>
      <c r="T411" s="43"/>
      <c r="U411" s="43"/>
      <c r="V411" s="43"/>
      <c r="W411" s="43"/>
      <c r="X411" s="43"/>
      <c r="Y411" s="43"/>
      <c r="Z411" s="43"/>
      <c r="AA411" s="43"/>
      <c r="AB411" s="43"/>
      <c r="AC411" s="43"/>
      <c r="AD411" s="43"/>
      <c r="AE411" s="43"/>
      <c r="AF411" s="43"/>
      <c r="AG411" s="43"/>
      <c r="AH411" s="43"/>
      <c r="AI411" s="43"/>
    </row>
    <row r="412" spans="1:35" ht="12.75">
      <c r="A412" s="43"/>
      <c r="B412" s="43"/>
      <c r="C412" s="43"/>
      <c r="D412" s="43"/>
      <c r="E412" s="43"/>
      <c r="F412" s="101"/>
      <c r="G412" s="101"/>
      <c r="H412" s="101"/>
      <c r="I412" s="43"/>
      <c r="J412" s="43"/>
      <c r="K412" s="43"/>
      <c r="L412" s="43"/>
      <c r="M412" s="43"/>
      <c r="N412" s="43"/>
      <c r="O412" s="43"/>
      <c r="P412" s="44"/>
      <c r="Q412" s="43"/>
      <c r="R412" s="43"/>
      <c r="S412" s="43"/>
      <c r="T412" s="43"/>
      <c r="U412" s="43"/>
      <c r="V412" s="43"/>
      <c r="W412" s="43"/>
      <c r="X412" s="43"/>
      <c r="Y412" s="43"/>
      <c r="Z412" s="43"/>
      <c r="AA412" s="43"/>
      <c r="AB412" s="43"/>
      <c r="AC412" s="43"/>
      <c r="AD412" s="43"/>
      <c r="AE412" s="43"/>
      <c r="AF412" s="43"/>
      <c r="AG412" s="43"/>
      <c r="AH412" s="43"/>
      <c r="AI412" s="43"/>
    </row>
    <row r="413" spans="1:35" ht="12.75">
      <c r="A413" s="43"/>
      <c r="B413" s="43"/>
      <c r="C413" s="43"/>
      <c r="D413" s="43"/>
      <c r="E413" s="43"/>
      <c r="F413" s="101"/>
      <c r="G413" s="101"/>
      <c r="H413" s="101"/>
      <c r="I413" s="43"/>
      <c r="J413" s="43"/>
      <c r="K413" s="43"/>
      <c r="L413" s="43"/>
      <c r="M413" s="43"/>
      <c r="N413" s="43"/>
      <c r="O413" s="43"/>
      <c r="P413" s="44"/>
      <c r="Q413" s="43"/>
      <c r="R413" s="43"/>
      <c r="S413" s="43"/>
      <c r="T413" s="43"/>
      <c r="U413" s="43"/>
      <c r="V413" s="43"/>
      <c r="W413" s="43"/>
      <c r="X413" s="43"/>
      <c r="Y413" s="43"/>
      <c r="Z413" s="43"/>
      <c r="AA413" s="43"/>
      <c r="AB413" s="43"/>
      <c r="AC413" s="43"/>
      <c r="AD413" s="43"/>
      <c r="AE413" s="43"/>
      <c r="AF413" s="43"/>
      <c r="AG413" s="43"/>
      <c r="AH413" s="43"/>
      <c r="AI413" s="43"/>
    </row>
    <row r="414" spans="1:35" ht="12.75">
      <c r="A414" s="43"/>
      <c r="B414" s="43"/>
      <c r="C414" s="43"/>
      <c r="D414" s="43"/>
      <c r="E414" s="43"/>
      <c r="F414" s="101"/>
      <c r="G414" s="101"/>
      <c r="H414" s="101"/>
      <c r="I414" s="43"/>
      <c r="J414" s="43"/>
      <c r="K414" s="43"/>
      <c r="L414" s="43"/>
      <c r="M414" s="43"/>
      <c r="N414" s="43"/>
      <c r="O414" s="43"/>
      <c r="P414" s="44"/>
      <c r="Q414" s="43"/>
      <c r="R414" s="43"/>
      <c r="S414" s="43"/>
      <c r="T414" s="43"/>
      <c r="U414" s="43"/>
      <c r="V414" s="43"/>
      <c r="W414" s="43"/>
      <c r="X414" s="43"/>
      <c r="Y414" s="43"/>
      <c r="Z414" s="43"/>
      <c r="AA414" s="43"/>
      <c r="AB414" s="43"/>
      <c r="AC414" s="43"/>
      <c r="AD414" s="43"/>
      <c r="AE414" s="43"/>
      <c r="AF414" s="43"/>
      <c r="AG414" s="43"/>
      <c r="AH414" s="43"/>
      <c r="AI414" s="43"/>
    </row>
    <row r="415" spans="1:35" ht="12.75">
      <c r="A415" s="43"/>
      <c r="B415" s="43"/>
      <c r="C415" s="43"/>
      <c r="D415" s="43"/>
      <c r="E415" s="43"/>
      <c r="F415" s="101"/>
      <c r="G415" s="101"/>
      <c r="H415" s="101"/>
      <c r="I415" s="43"/>
      <c r="J415" s="43"/>
      <c r="K415" s="43"/>
      <c r="L415" s="43"/>
      <c r="M415" s="43"/>
      <c r="N415" s="43"/>
      <c r="O415" s="43"/>
      <c r="P415" s="44"/>
      <c r="Q415" s="43"/>
      <c r="R415" s="43"/>
      <c r="S415" s="43"/>
      <c r="T415" s="43"/>
      <c r="U415" s="43"/>
      <c r="V415" s="43"/>
      <c r="W415" s="43"/>
      <c r="X415" s="43"/>
      <c r="Y415" s="43"/>
      <c r="Z415" s="43"/>
      <c r="AA415" s="43"/>
      <c r="AB415" s="43"/>
      <c r="AC415" s="43"/>
      <c r="AD415" s="43"/>
      <c r="AE415" s="43"/>
      <c r="AF415" s="43"/>
      <c r="AG415" s="43"/>
      <c r="AH415" s="43"/>
      <c r="AI415" s="43"/>
    </row>
    <row r="416" spans="1:35" ht="12.75">
      <c r="A416" s="43"/>
      <c r="B416" s="43"/>
      <c r="C416" s="43"/>
      <c r="D416" s="43"/>
      <c r="E416" s="43"/>
      <c r="F416" s="101"/>
      <c r="G416" s="101"/>
      <c r="H416" s="101"/>
      <c r="I416" s="43"/>
      <c r="J416" s="43"/>
      <c r="K416" s="43"/>
      <c r="L416" s="43"/>
      <c r="M416" s="43"/>
      <c r="N416" s="43"/>
      <c r="O416" s="43"/>
      <c r="P416" s="44"/>
      <c r="Q416" s="43"/>
      <c r="R416" s="43"/>
      <c r="S416" s="43"/>
      <c r="T416" s="43"/>
      <c r="U416" s="43"/>
      <c r="V416" s="43"/>
      <c r="W416" s="43"/>
      <c r="X416" s="43"/>
      <c r="Y416" s="43"/>
      <c r="Z416" s="43"/>
      <c r="AA416" s="43"/>
      <c r="AB416" s="43"/>
      <c r="AC416" s="43"/>
      <c r="AD416" s="43"/>
      <c r="AE416" s="43"/>
      <c r="AF416" s="43"/>
      <c r="AG416" s="43"/>
      <c r="AH416" s="43"/>
      <c r="AI416" s="43"/>
    </row>
    <row r="417" spans="1:35" ht="12.75">
      <c r="A417" s="43"/>
      <c r="B417" s="43"/>
      <c r="C417" s="43"/>
      <c r="D417" s="43"/>
      <c r="E417" s="43"/>
      <c r="F417" s="101"/>
      <c r="G417" s="101"/>
      <c r="H417" s="101"/>
      <c r="I417" s="43"/>
      <c r="J417" s="43"/>
      <c r="K417" s="43"/>
      <c r="L417" s="43"/>
      <c r="M417" s="43"/>
      <c r="N417" s="43"/>
      <c r="O417" s="43"/>
      <c r="P417" s="44"/>
      <c r="Q417" s="43"/>
      <c r="R417" s="43"/>
      <c r="S417" s="43"/>
      <c r="T417" s="43"/>
      <c r="U417" s="43"/>
      <c r="V417" s="43"/>
      <c r="W417" s="43"/>
      <c r="X417" s="43"/>
      <c r="Y417" s="43"/>
      <c r="Z417" s="43"/>
      <c r="AA417" s="43"/>
      <c r="AB417" s="43"/>
      <c r="AC417" s="43"/>
      <c r="AD417" s="43"/>
      <c r="AE417" s="43"/>
      <c r="AF417" s="43"/>
      <c r="AG417" s="43"/>
      <c r="AH417" s="43"/>
      <c r="AI417" s="43"/>
    </row>
    <row r="418" spans="1:35" ht="12.75">
      <c r="A418" s="43"/>
      <c r="B418" s="43"/>
      <c r="C418" s="43"/>
      <c r="D418" s="43"/>
      <c r="E418" s="43"/>
      <c r="F418" s="101"/>
      <c r="G418" s="101"/>
      <c r="H418" s="101"/>
      <c r="I418" s="43"/>
      <c r="J418" s="43"/>
      <c r="K418" s="43"/>
      <c r="L418" s="43"/>
      <c r="M418" s="43"/>
      <c r="N418" s="43"/>
      <c r="O418" s="43"/>
      <c r="P418" s="44"/>
      <c r="Q418" s="43"/>
      <c r="R418" s="43"/>
      <c r="S418" s="43"/>
      <c r="T418" s="43"/>
      <c r="U418" s="43"/>
      <c r="V418" s="43"/>
      <c r="W418" s="43"/>
      <c r="X418" s="43"/>
      <c r="Y418" s="43"/>
      <c r="Z418" s="43"/>
      <c r="AA418" s="43"/>
      <c r="AB418" s="43"/>
      <c r="AC418" s="43"/>
      <c r="AD418" s="43"/>
      <c r="AE418" s="43"/>
      <c r="AF418" s="43"/>
      <c r="AG418" s="43"/>
      <c r="AH418" s="43"/>
      <c r="AI418" s="43"/>
    </row>
    <row r="419" spans="1:35" ht="12.75">
      <c r="A419" s="43"/>
      <c r="B419" s="43"/>
      <c r="C419" s="43"/>
      <c r="D419" s="43"/>
      <c r="E419" s="43"/>
      <c r="F419" s="101"/>
      <c r="G419" s="101"/>
      <c r="H419" s="101"/>
      <c r="I419" s="43"/>
      <c r="J419" s="43"/>
      <c r="K419" s="43"/>
      <c r="L419" s="43"/>
      <c r="M419" s="43"/>
      <c r="N419" s="43"/>
      <c r="O419" s="43"/>
      <c r="P419" s="44"/>
      <c r="Q419" s="43"/>
      <c r="R419" s="43"/>
      <c r="S419" s="43"/>
      <c r="T419" s="43"/>
      <c r="U419" s="43"/>
      <c r="V419" s="43"/>
      <c r="W419" s="43"/>
      <c r="X419" s="43"/>
      <c r="Y419" s="43"/>
      <c r="Z419" s="43"/>
      <c r="AA419" s="43"/>
      <c r="AB419" s="43"/>
      <c r="AC419" s="43"/>
      <c r="AD419" s="43"/>
      <c r="AE419" s="43"/>
      <c r="AF419" s="43"/>
      <c r="AG419" s="43"/>
      <c r="AH419" s="43"/>
      <c r="AI419" s="43"/>
    </row>
    <row r="420" spans="1:35" ht="12.75">
      <c r="A420" s="43"/>
      <c r="B420" s="43"/>
      <c r="C420" s="43"/>
      <c r="D420" s="43"/>
      <c r="E420" s="43"/>
      <c r="F420" s="101"/>
      <c r="G420" s="101"/>
      <c r="H420" s="101"/>
      <c r="I420" s="43"/>
      <c r="J420" s="43"/>
      <c r="K420" s="43"/>
      <c r="L420" s="43"/>
      <c r="M420" s="43"/>
      <c r="N420" s="43"/>
      <c r="O420" s="43"/>
      <c r="P420" s="44"/>
      <c r="Q420" s="43"/>
      <c r="R420" s="43"/>
      <c r="S420" s="43"/>
      <c r="T420" s="43"/>
      <c r="U420" s="43"/>
      <c r="V420" s="43"/>
      <c r="W420" s="43"/>
      <c r="X420" s="43"/>
      <c r="Y420" s="43"/>
      <c r="Z420" s="43"/>
      <c r="AA420" s="43"/>
      <c r="AB420" s="43"/>
      <c r="AC420" s="43"/>
      <c r="AD420" s="43"/>
      <c r="AE420" s="43"/>
      <c r="AF420" s="43"/>
      <c r="AG420" s="43"/>
      <c r="AH420" s="43"/>
      <c r="AI420" s="43"/>
    </row>
    <row r="421" spans="1:35" ht="12.75">
      <c r="A421" s="43"/>
      <c r="B421" s="43"/>
      <c r="C421" s="43"/>
      <c r="D421" s="43"/>
      <c r="E421" s="43"/>
      <c r="F421" s="101"/>
      <c r="G421" s="101"/>
      <c r="H421" s="101"/>
      <c r="I421" s="43"/>
      <c r="J421" s="43"/>
      <c r="K421" s="43"/>
      <c r="L421" s="43"/>
      <c r="M421" s="43"/>
      <c r="N421" s="43"/>
      <c r="O421" s="43"/>
      <c r="P421" s="44"/>
      <c r="Q421" s="43"/>
      <c r="R421" s="43"/>
      <c r="S421" s="43"/>
      <c r="T421" s="43"/>
      <c r="U421" s="43"/>
      <c r="V421" s="43"/>
      <c r="W421" s="43"/>
      <c r="X421" s="43"/>
      <c r="Y421" s="43"/>
      <c r="Z421" s="43"/>
      <c r="AA421" s="43"/>
      <c r="AB421" s="43"/>
      <c r="AC421" s="43"/>
      <c r="AD421" s="43"/>
      <c r="AE421" s="43"/>
      <c r="AF421" s="43"/>
      <c r="AG421" s="43"/>
      <c r="AH421" s="43"/>
      <c r="AI421" s="43"/>
    </row>
    <row r="422" spans="1:35" ht="12.75">
      <c r="A422" s="43"/>
      <c r="B422" s="43"/>
      <c r="C422" s="43"/>
      <c r="D422" s="43"/>
      <c r="E422" s="43"/>
      <c r="F422" s="101"/>
      <c r="G422" s="101"/>
      <c r="H422" s="101"/>
      <c r="I422" s="43"/>
      <c r="J422" s="43"/>
      <c r="K422" s="43"/>
      <c r="L422" s="43"/>
      <c r="M422" s="43"/>
      <c r="N422" s="43"/>
      <c r="O422" s="43"/>
      <c r="P422" s="44"/>
      <c r="Q422" s="43"/>
      <c r="R422" s="43"/>
      <c r="S422" s="43"/>
      <c r="T422" s="43"/>
      <c r="U422" s="43"/>
      <c r="V422" s="43"/>
      <c r="W422" s="43"/>
      <c r="X422" s="43"/>
      <c r="Y422" s="43"/>
      <c r="Z422" s="43"/>
      <c r="AA422" s="43"/>
      <c r="AB422" s="43"/>
      <c r="AC422" s="43"/>
      <c r="AD422" s="43"/>
      <c r="AE422" s="43"/>
      <c r="AF422" s="43"/>
      <c r="AG422" s="43"/>
      <c r="AH422" s="43"/>
      <c r="AI422" s="43"/>
    </row>
    <row r="423" spans="1:35" ht="12.75">
      <c r="A423" s="43"/>
      <c r="B423" s="43"/>
      <c r="C423" s="43"/>
      <c r="D423" s="43"/>
      <c r="E423" s="43"/>
      <c r="F423" s="101"/>
      <c r="G423" s="101"/>
      <c r="H423" s="101"/>
      <c r="I423" s="43"/>
      <c r="J423" s="43"/>
      <c r="K423" s="43"/>
      <c r="L423" s="43"/>
      <c r="M423" s="43"/>
      <c r="N423" s="43"/>
      <c r="O423" s="43"/>
      <c r="P423" s="44"/>
      <c r="Q423" s="43"/>
      <c r="R423" s="43"/>
      <c r="S423" s="43"/>
      <c r="T423" s="43"/>
      <c r="U423" s="43"/>
      <c r="V423" s="43"/>
      <c r="W423" s="43"/>
      <c r="X423" s="43"/>
      <c r="Y423" s="43"/>
      <c r="Z423" s="43"/>
      <c r="AA423" s="43"/>
      <c r="AB423" s="43"/>
      <c r="AC423" s="43"/>
      <c r="AD423" s="43"/>
      <c r="AE423" s="43"/>
      <c r="AF423" s="43"/>
      <c r="AG423" s="43"/>
      <c r="AH423" s="43"/>
      <c r="AI423" s="43"/>
    </row>
    <row r="424" spans="1:35" ht="12.75">
      <c r="A424" s="43"/>
      <c r="B424" s="43"/>
      <c r="C424" s="43"/>
      <c r="D424" s="43"/>
      <c r="E424" s="43"/>
      <c r="F424" s="101"/>
      <c r="G424" s="101"/>
      <c r="H424" s="101"/>
      <c r="I424" s="43"/>
      <c r="J424" s="43"/>
      <c r="K424" s="43"/>
      <c r="L424" s="43"/>
      <c r="M424" s="43"/>
      <c r="N424" s="43"/>
      <c r="O424" s="43"/>
      <c r="P424" s="44"/>
      <c r="Q424" s="43"/>
      <c r="R424" s="43"/>
      <c r="S424" s="43"/>
      <c r="T424" s="43"/>
      <c r="U424" s="43"/>
      <c r="V424" s="43"/>
      <c r="W424" s="43"/>
      <c r="X424" s="43"/>
      <c r="Y424" s="43"/>
      <c r="Z424" s="43"/>
      <c r="AA424" s="43"/>
      <c r="AB424" s="43"/>
      <c r="AC424" s="43"/>
      <c r="AD424" s="43"/>
      <c r="AE424" s="43"/>
      <c r="AF424" s="43"/>
      <c r="AG424" s="43"/>
      <c r="AH424" s="43"/>
      <c r="AI424" s="43"/>
    </row>
    <row r="425" spans="1:35" ht="12.75">
      <c r="A425" s="43"/>
      <c r="B425" s="43"/>
      <c r="C425" s="43"/>
      <c r="D425" s="43"/>
      <c r="E425" s="43"/>
      <c r="F425" s="101"/>
      <c r="G425" s="101"/>
      <c r="H425" s="101"/>
      <c r="I425" s="43"/>
      <c r="J425" s="43"/>
      <c r="K425" s="43"/>
      <c r="L425" s="43"/>
      <c r="M425" s="43"/>
      <c r="N425" s="43"/>
      <c r="O425" s="43"/>
      <c r="P425" s="44"/>
      <c r="Q425" s="43"/>
      <c r="R425" s="43"/>
      <c r="S425" s="43"/>
      <c r="T425" s="43"/>
      <c r="U425" s="43"/>
      <c r="V425" s="43"/>
      <c r="W425" s="43"/>
      <c r="X425" s="43"/>
      <c r="Y425" s="43"/>
      <c r="Z425" s="43"/>
      <c r="AA425" s="43"/>
      <c r="AB425" s="43"/>
      <c r="AC425" s="43"/>
      <c r="AD425" s="43"/>
      <c r="AE425" s="43"/>
      <c r="AF425" s="43"/>
      <c r="AG425" s="43"/>
      <c r="AH425" s="43"/>
      <c r="AI425" s="43"/>
    </row>
    <row r="426" spans="1:35" ht="12.75">
      <c r="A426" s="43"/>
      <c r="B426" s="43"/>
      <c r="C426" s="43"/>
      <c r="D426" s="43"/>
      <c r="E426" s="43"/>
      <c r="F426" s="101"/>
      <c r="G426" s="101"/>
      <c r="H426" s="101"/>
      <c r="I426" s="43"/>
      <c r="J426" s="43"/>
      <c r="K426" s="43"/>
      <c r="L426" s="43"/>
      <c r="M426" s="43"/>
      <c r="N426" s="43"/>
      <c r="O426" s="43"/>
      <c r="P426" s="44"/>
      <c r="Q426" s="43"/>
      <c r="R426" s="43"/>
      <c r="S426" s="43"/>
      <c r="T426" s="43"/>
      <c r="U426" s="43"/>
      <c r="V426" s="43"/>
      <c r="W426" s="43"/>
      <c r="X426" s="43"/>
      <c r="Y426" s="43"/>
      <c r="Z426" s="43"/>
      <c r="AA426" s="43"/>
      <c r="AB426" s="43"/>
      <c r="AC426" s="43"/>
      <c r="AD426" s="43"/>
      <c r="AE426" s="43"/>
      <c r="AF426" s="43"/>
      <c r="AG426" s="43"/>
      <c r="AH426" s="43"/>
      <c r="AI426" s="43"/>
    </row>
    <row r="427" spans="1:35" ht="12.75">
      <c r="A427" s="43"/>
      <c r="B427" s="43"/>
      <c r="C427" s="43"/>
      <c r="D427" s="43"/>
      <c r="E427" s="43"/>
      <c r="F427" s="101"/>
      <c r="G427" s="101"/>
      <c r="H427" s="101"/>
      <c r="I427" s="43"/>
      <c r="J427" s="43"/>
      <c r="K427" s="43"/>
      <c r="L427" s="43"/>
      <c r="M427" s="43"/>
      <c r="N427" s="43"/>
      <c r="O427" s="43"/>
      <c r="P427" s="44"/>
      <c r="Q427" s="43"/>
      <c r="R427" s="43"/>
      <c r="S427" s="43"/>
      <c r="T427" s="43"/>
      <c r="U427" s="43"/>
      <c r="V427" s="43"/>
      <c r="W427" s="43"/>
      <c r="X427" s="43"/>
      <c r="Y427" s="43"/>
      <c r="Z427" s="43"/>
      <c r="AA427" s="43"/>
      <c r="AB427" s="43"/>
      <c r="AC427" s="43"/>
      <c r="AD427" s="43"/>
      <c r="AE427" s="43"/>
      <c r="AF427" s="43"/>
      <c r="AG427" s="43"/>
      <c r="AH427" s="43"/>
      <c r="AI427" s="43"/>
    </row>
    <row r="428" spans="1:35" ht="12.75">
      <c r="A428" s="43"/>
      <c r="B428" s="43"/>
      <c r="C428" s="43"/>
      <c r="D428" s="43"/>
      <c r="E428" s="43"/>
      <c r="F428" s="101"/>
      <c r="G428" s="101"/>
      <c r="H428" s="101"/>
      <c r="I428" s="43"/>
      <c r="J428" s="43"/>
      <c r="K428" s="43"/>
      <c r="L428" s="43"/>
      <c r="M428" s="43"/>
      <c r="N428" s="43"/>
      <c r="O428" s="43"/>
      <c r="P428" s="44"/>
      <c r="Q428" s="43"/>
      <c r="R428" s="43"/>
      <c r="S428" s="43"/>
      <c r="T428" s="43"/>
      <c r="U428" s="43"/>
      <c r="V428" s="43"/>
      <c r="W428" s="43"/>
      <c r="X428" s="43"/>
      <c r="Y428" s="43"/>
      <c r="Z428" s="43"/>
      <c r="AA428" s="43"/>
      <c r="AB428" s="43"/>
      <c r="AC428" s="43"/>
      <c r="AD428" s="43"/>
      <c r="AE428" s="43"/>
      <c r="AF428" s="43"/>
      <c r="AG428" s="43"/>
      <c r="AH428" s="43"/>
      <c r="AI428" s="43"/>
    </row>
    <row r="429" spans="1:35" ht="12.75">
      <c r="A429" s="43"/>
      <c r="B429" s="43"/>
      <c r="C429" s="43"/>
      <c r="D429" s="43"/>
      <c r="E429" s="43"/>
      <c r="F429" s="101"/>
      <c r="G429" s="101"/>
      <c r="H429" s="101"/>
      <c r="I429" s="43"/>
      <c r="J429" s="43"/>
      <c r="K429" s="43"/>
      <c r="L429" s="43"/>
      <c r="M429" s="43"/>
      <c r="N429" s="43"/>
      <c r="O429" s="43"/>
      <c r="P429" s="44"/>
      <c r="Q429" s="43"/>
      <c r="R429" s="43"/>
      <c r="S429" s="43"/>
      <c r="T429" s="43"/>
      <c r="U429" s="43"/>
      <c r="V429" s="43"/>
      <c r="W429" s="43"/>
      <c r="X429" s="43"/>
      <c r="Y429" s="43"/>
      <c r="Z429" s="43"/>
      <c r="AA429" s="43"/>
      <c r="AB429" s="43"/>
      <c r="AC429" s="43"/>
      <c r="AD429" s="43"/>
      <c r="AE429" s="43"/>
      <c r="AF429" s="43"/>
      <c r="AG429" s="43"/>
      <c r="AH429" s="43"/>
      <c r="AI429" s="43"/>
    </row>
    <row r="430" spans="1:35" ht="12.75">
      <c r="A430" s="43"/>
      <c r="B430" s="43"/>
      <c r="C430" s="43"/>
      <c r="D430" s="43"/>
      <c r="E430" s="43"/>
      <c r="F430" s="101"/>
      <c r="G430" s="101"/>
      <c r="H430" s="101"/>
      <c r="I430" s="43"/>
      <c r="J430" s="43"/>
      <c r="K430" s="43"/>
      <c r="L430" s="43"/>
      <c r="M430" s="43"/>
      <c r="N430" s="43"/>
      <c r="O430" s="43"/>
      <c r="P430" s="44"/>
      <c r="Q430" s="43"/>
      <c r="R430" s="43"/>
      <c r="S430" s="43"/>
      <c r="T430" s="43"/>
      <c r="U430" s="43"/>
      <c r="V430" s="43"/>
      <c r="W430" s="43"/>
      <c r="X430" s="43"/>
      <c r="Y430" s="43"/>
      <c r="Z430" s="43"/>
      <c r="AA430" s="43"/>
      <c r="AB430" s="43"/>
      <c r="AC430" s="43"/>
      <c r="AD430" s="43"/>
      <c r="AE430" s="43"/>
      <c r="AF430" s="43"/>
      <c r="AG430" s="43"/>
      <c r="AH430" s="43"/>
      <c r="AI430" s="43"/>
    </row>
    <row r="431" spans="1:35" ht="12.75">
      <c r="A431" s="43"/>
      <c r="B431" s="43"/>
      <c r="C431" s="43"/>
      <c r="D431" s="43"/>
      <c r="E431" s="43"/>
      <c r="F431" s="101"/>
      <c r="G431" s="101"/>
      <c r="H431" s="101"/>
      <c r="I431" s="43"/>
      <c r="J431" s="43"/>
      <c r="K431" s="43"/>
      <c r="L431" s="43"/>
      <c r="M431" s="43"/>
      <c r="N431" s="43"/>
      <c r="O431" s="43"/>
      <c r="P431" s="44"/>
      <c r="Q431" s="43"/>
      <c r="R431" s="43"/>
      <c r="S431" s="43"/>
      <c r="T431" s="43"/>
      <c r="U431" s="43"/>
      <c r="V431" s="43"/>
      <c r="W431" s="43"/>
      <c r="X431" s="43"/>
      <c r="Y431" s="43"/>
      <c r="Z431" s="43"/>
      <c r="AA431" s="43"/>
      <c r="AB431" s="43"/>
      <c r="AC431" s="43"/>
      <c r="AD431" s="43"/>
      <c r="AE431" s="43"/>
      <c r="AF431" s="43"/>
      <c r="AG431" s="43"/>
      <c r="AH431" s="43"/>
      <c r="AI431" s="43"/>
    </row>
    <row r="432" spans="1:35" ht="12.75">
      <c r="A432" s="43"/>
      <c r="B432" s="43"/>
      <c r="C432" s="43"/>
      <c r="D432" s="43"/>
      <c r="E432" s="43"/>
      <c r="F432" s="101"/>
      <c r="G432" s="101"/>
      <c r="H432" s="101"/>
      <c r="I432" s="43"/>
      <c r="J432" s="43"/>
      <c r="K432" s="43"/>
      <c r="L432" s="43"/>
      <c r="M432" s="43"/>
      <c r="N432" s="43"/>
      <c r="O432" s="43"/>
      <c r="P432" s="44"/>
      <c r="Q432" s="43"/>
      <c r="R432" s="43"/>
      <c r="S432" s="43"/>
      <c r="T432" s="43"/>
      <c r="U432" s="43"/>
      <c r="V432" s="43"/>
      <c r="W432" s="43"/>
      <c r="X432" s="43"/>
      <c r="Y432" s="43"/>
      <c r="Z432" s="43"/>
      <c r="AA432" s="43"/>
      <c r="AB432" s="43"/>
      <c r="AC432" s="43"/>
      <c r="AD432" s="43"/>
      <c r="AE432" s="43"/>
      <c r="AF432" s="43"/>
      <c r="AG432" s="43"/>
      <c r="AH432" s="43"/>
      <c r="AI432" s="43"/>
    </row>
    <row r="433" spans="1:35" ht="12.75">
      <c r="A433" s="43"/>
      <c r="B433" s="43"/>
      <c r="C433" s="43"/>
      <c r="D433" s="43"/>
      <c r="E433" s="43"/>
      <c r="F433" s="101"/>
      <c r="G433" s="101"/>
      <c r="H433" s="101"/>
      <c r="I433" s="43"/>
      <c r="J433" s="43"/>
      <c r="K433" s="43"/>
      <c r="L433" s="43"/>
      <c r="M433" s="43"/>
      <c r="N433" s="43"/>
      <c r="O433" s="43"/>
      <c r="P433" s="44"/>
      <c r="Q433" s="43"/>
      <c r="R433" s="43"/>
      <c r="S433" s="43"/>
      <c r="T433" s="43"/>
      <c r="U433" s="43"/>
      <c r="V433" s="43"/>
      <c r="W433" s="43"/>
      <c r="X433" s="43"/>
      <c r="Y433" s="43"/>
      <c r="Z433" s="43"/>
      <c r="AA433" s="43"/>
      <c r="AB433" s="43"/>
      <c r="AC433" s="43"/>
      <c r="AD433" s="43"/>
      <c r="AE433" s="43"/>
      <c r="AF433" s="43"/>
      <c r="AG433" s="43"/>
      <c r="AH433" s="43"/>
      <c r="AI433" s="43"/>
    </row>
    <row r="434" spans="1:35" ht="12.75">
      <c r="A434" s="43"/>
      <c r="B434" s="43"/>
      <c r="C434" s="43"/>
      <c r="D434" s="43"/>
      <c r="E434" s="43"/>
      <c r="F434" s="101"/>
      <c r="G434" s="101"/>
      <c r="H434" s="101"/>
      <c r="I434" s="43"/>
      <c r="J434" s="43"/>
      <c r="K434" s="43"/>
      <c r="L434" s="43"/>
      <c r="M434" s="43"/>
      <c r="N434" s="43"/>
      <c r="O434" s="43"/>
      <c r="P434" s="44"/>
      <c r="Q434" s="43"/>
      <c r="R434" s="43"/>
      <c r="S434" s="43"/>
      <c r="T434" s="43"/>
      <c r="U434" s="43"/>
      <c r="V434" s="43"/>
      <c r="W434" s="43"/>
      <c r="X434" s="43"/>
      <c r="Y434" s="43"/>
      <c r="Z434" s="43"/>
      <c r="AA434" s="43"/>
      <c r="AB434" s="43"/>
      <c r="AC434" s="43"/>
      <c r="AD434" s="43"/>
      <c r="AE434" s="43"/>
      <c r="AF434" s="43"/>
      <c r="AG434" s="43"/>
      <c r="AH434" s="43"/>
      <c r="AI434" s="43"/>
    </row>
    <row r="435" spans="1:35" ht="12.75">
      <c r="A435" s="43"/>
      <c r="B435" s="43"/>
      <c r="C435" s="43"/>
      <c r="D435" s="43"/>
      <c r="E435" s="43"/>
      <c r="F435" s="101"/>
      <c r="G435" s="101"/>
      <c r="H435" s="101"/>
      <c r="I435" s="43"/>
      <c r="J435" s="43"/>
      <c r="K435" s="43"/>
      <c r="L435" s="43"/>
      <c r="M435" s="43"/>
      <c r="N435" s="43"/>
      <c r="O435" s="43"/>
      <c r="P435" s="44"/>
      <c r="Q435" s="43"/>
      <c r="R435" s="43"/>
      <c r="S435" s="43"/>
      <c r="T435" s="43"/>
      <c r="U435" s="43"/>
      <c r="V435" s="43"/>
      <c r="W435" s="43"/>
      <c r="X435" s="43"/>
      <c r="Y435" s="43"/>
      <c r="Z435" s="43"/>
      <c r="AA435" s="43"/>
      <c r="AB435" s="43"/>
      <c r="AC435" s="43"/>
      <c r="AD435" s="43"/>
      <c r="AE435" s="43"/>
      <c r="AF435" s="43"/>
      <c r="AG435" s="43"/>
      <c r="AH435" s="43"/>
      <c r="AI435" s="43"/>
    </row>
    <row r="436" spans="1:35" ht="12.75">
      <c r="A436" s="43"/>
      <c r="B436" s="43"/>
      <c r="C436" s="43"/>
      <c r="D436" s="43"/>
      <c r="E436" s="43"/>
      <c r="F436" s="101"/>
      <c r="G436" s="101"/>
      <c r="H436" s="101"/>
      <c r="I436" s="43"/>
      <c r="J436" s="43"/>
      <c r="K436" s="43"/>
      <c r="L436" s="43"/>
      <c r="M436" s="43"/>
      <c r="N436" s="43"/>
      <c r="O436" s="43"/>
      <c r="P436" s="44"/>
      <c r="Q436" s="43"/>
      <c r="R436" s="43"/>
      <c r="S436" s="43"/>
      <c r="T436" s="43"/>
      <c r="U436" s="43"/>
      <c r="V436" s="43"/>
      <c r="W436" s="43"/>
      <c r="X436" s="43"/>
      <c r="Y436" s="43"/>
      <c r="Z436" s="43"/>
      <c r="AA436" s="43"/>
      <c r="AB436" s="43"/>
      <c r="AC436" s="43"/>
      <c r="AD436" s="43"/>
      <c r="AE436" s="43"/>
      <c r="AF436" s="43"/>
      <c r="AG436" s="43"/>
      <c r="AH436" s="43"/>
      <c r="AI436" s="43"/>
    </row>
    <row r="437" spans="1:35" ht="12.75">
      <c r="A437" s="43"/>
      <c r="B437" s="43"/>
      <c r="C437" s="43"/>
      <c r="D437" s="43"/>
      <c r="E437" s="43"/>
      <c r="F437" s="101"/>
      <c r="G437" s="101"/>
      <c r="H437" s="101"/>
      <c r="I437" s="43"/>
      <c r="J437" s="43"/>
      <c r="K437" s="43"/>
      <c r="L437" s="43"/>
      <c r="M437" s="43"/>
      <c r="N437" s="43"/>
      <c r="O437" s="43"/>
      <c r="P437" s="44"/>
      <c r="Q437" s="43"/>
      <c r="R437" s="43"/>
      <c r="S437" s="43"/>
      <c r="T437" s="43"/>
      <c r="U437" s="43"/>
      <c r="V437" s="43"/>
      <c r="W437" s="43"/>
      <c r="X437" s="43"/>
      <c r="Y437" s="43"/>
      <c r="Z437" s="43"/>
      <c r="AA437" s="43"/>
      <c r="AB437" s="43"/>
      <c r="AC437" s="43"/>
      <c r="AD437" s="43"/>
      <c r="AE437" s="43"/>
      <c r="AF437" s="43"/>
      <c r="AG437" s="43"/>
      <c r="AH437" s="43"/>
      <c r="AI437" s="43"/>
    </row>
    <row r="438" spans="1:35" ht="12.75">
      <c r="A438" s="43"/>
      <c r="B438" s="43"/>
      <c r="C438" s="43"/>
      <c r="D438" s="43"/>
      <c r="E438" s="43"/>
      <c r="F438" s="101"/>
      <c r="G438" s="101"/>
      <c r="H438" s="101"/>
      <c r="I438" s="43"/>
      <c r="J438" s="43"/>
      <c r="K438" s="43"/>
      <c r="L438" s="43"/>
      <c r="M438" s="43"/>
      <c r="N438" s="43"/>
      <c r="O438" s="43"/>
      <c r="P438" s="44"/>
      <c r="Q438" s="43"/>
      <c r="R438" s="43"/>
      <c r="S438" s="43"/>
      <c r="T438" s="43"/>
      <c r="U438" s="43"/>
      <c r="V438" s="43"/>
      <c r="W438" s="43"/>
      <c r="X438" s="43"/>
      <c r="Y438" s="43"/>
      <c r="Z438" s="43"/>
      <c r="AA438" s="43"/>
      <c r="AB438" s="43"/>
      <c r="AC438" s="43"/>
      <c r="AD438" s="43"/>
      <c r="AE438" s="43"/>
      <c r="AF438" s="43"/>
      <c r="AG438" s="43"/>
      <c r="AH438" s="43"/>
      <c r="AI438" s="43"/>
    </row>
    <row r="439" spans="1:35" ht="12.75">
      <c r="A439" s="43"/>
      <c r="B439" s="43"/>
      <c r="C439" s="43"/>
      <c r="D439" s="43"/>
      <c r="E439" s="43"/>
      <c r="F439" s="101"/>
      <c r="G439" s="101"/>
      <c r="H439" s="101"/>
      <c r="I439" s="43"/>
      <c r="J439" s="43"/>
      <c r="K439" s="43"/>
      <c r="L439" s="43"/>
      <c r="M439" s="43"/>
      <c r="N439" s="43"/>
      <c r="O439" s="43"/>
      <c r="P439" s="44"/>
      <c r="Q439" s="43"/>
      <c r="R439" s="43"/>
      <c r="S439" s="43"/>
      <c r="T439" s="43"/>
      <c r="U439" s="43"/>
      <c r="V439" s="43"/>
      <c r="W439" s="43"/>
      <c r="X439" s="43"/>
      <c r="Y439" s="43"/>
      <c r="Z439" s="43"/>
      <c r="AA439" s="43"/>
      <c r="AB439" s="43"/>
      <c r="AC439" s="43"/>
      <c r="AD439" s="43"/>
      <c r="AE439" s="43"/>
      <c r="AF439" s="43"/>
      <c r="AG439" s="43"/>
      <c r="AH439" s="43"/>
      <c r="AI439" s="43"/>
    </row>
    <row r="440" spans="1:35" ht="12.75">
      <c r="A440" s="43"/>
      <c r="B440" s="43"/>
      <c r="C440" s="43"/>
      <c r="D440" s="43"/>
      <c r="E440" s="43"/>
      <c r="F440" s="101"/>
      <c r="G440" s="101"/>
      <c r="H440" s="101"/>
      <c r="I440" s="43"/>
      <c r="J440" s="43"/>
      <c r="K440" s="43"/>
      <c r="L440" s="43"/>
      <c r="M440" s="43"/>
      <c r="N440" s="43"/>
      <c r="O440" s="43"/>
      <c r="P440" s="44"/>
      <c r="Q440" s="43"/>
      <c r="R440" s="43"/>
      <c r="S440" s="43"/>
      <c r="T440" s="43"/>
      <c r="U440" s="43"/>
      <c r="V440" s="43"/>
      <c r="W440" s="43"/>
      <c r="X440" s="43"/>
      <c r="Y440" s="43"/>
      <c r="Z440" s="43"/>
      <c r="AA440" s="43"/>
      <c r="AB440" s="43"/>
      <c r="AC440" s="43"/>
      <c r="AD440" s="43"/>
      <c r="AE440" s="43"/>
      <c r="AF440" s="43"/>
      <c r="AG440" s="43"/>
      <c r="AH440" s="43"/>
      <c r="AI440" s="43"/>
    </row>
    <row r="441" spans="1:35" ht="12.75">
      <c r="A441" s="43"/>
      <c r="B441" s="43"/>
      <c r="C441" s="43"/>
      <c r="D441" s="43"/>
      <c r="E441" s="43"/>
      <c r="F441" s="101"/>
      <c r="G441" s="101"/>
      <c r="H441" s="101"/>
      <c r="I441" s="43"/>
      <c r="J441" s="43"/>
      <c r="K441" s="43"/>
      <c r="L441" s="43"/>
      <c r="M441" s="43"/>
      <c r="N441" s="43"/>
      <c r="O441" s="43"/>
      <c r="P441" s="44"/>
      <c r="Q441" s="43"/>
      <c r="R441" s="43"/>
      <c r="S441" s="43"/>
      <c r="T441" s="43"/>
      <c r="U441" s="43"/>
      <c r="V441" s="43"/>
      <c r="W441" s="43"/>
      <c r="X441" s="43"/>
      <c r="Y441" s="43"/>
      <c r="Z441" s="43"/>
      <c r="AA441" s="43"/>
      <c r="AB441" s="43"/>
      <c r="AC441" s="43"/>
      <c r="AD441" s="43"/>
      <c r="AE441" s="43"/>
      <c r="AF441" s="43"/>
      <c r="AG441" s="43"/>
      <c r="AH441" s="43"/>
      <c r="AI441" s="43"/>
    </row>
    <row r="442" spans="1:35" ht="12.75">
      <c r="A442" s="43"/>
      <c r="B442" s="43"/>
      <c r="C442" s="43"/>
      <c r="D442" s="43"/>
      <c r="E442" s="43"/>
      <c r="F442" s="101"/>
      <c r="G442" s="101"/>
      <c r="H442" s="101"/>
      <c r="I442" s="43"/>
      <c r="J442" s="43"/>
      <c r="K442" s="43"/>
      <c r="L442" s="43"/>
      <c r="M442" s="43"/>
      <c r="N442" s="43"/>
      <c r="O442" s="43"/>
      <c r="P442" s="44"/>
      <c r="Q442" s="43"/>
      <c r="R442" s="43"/>
      <c r="S442" s="43"/>
      <c r="T442" s="43"/>
      <c r="U442" s="43"/>
      <c r="V442" s="43"/>
      <c r="W442" s="43"/>
      <c r="X442" s="43"/>
      <c r="Y442" s="43"/>
      <c r="Z442" s="43"/>
      <c r="AA442" s="43"/>
      <c r="AB442" s="43"/>
      <c r="AC442" s="43"/>
      <c r="AD442" s="43"/>
      <c r="AE442" s="43"/>
      <c r="AF442" s="43"/>
      <c r="AG442" s="43"/>
      <c r="AH442" s="43"/>
      <c r="AI442" s="43"/>
    </row>
    <row r="443" spans="1:35" ht="12.75">
      <c r="A443" s="43"/>
      <c r="B443" s="43"/>
      <c r="C443" s="43"/>
      <c r="D443" s="43"/>
      <c r="E443" s="43"/>
      <c r="F443" s="101"/>
      <c r="G443" s="101"/>
      <c r="H443" s="101"/>
      <c r="I443" s="43"/>
      <c r="J443" s="43"/>
      <c r="K443" s="43"/>
      <c r="L443" s="43"/>
      <c r="M443" s="43"/>
      <c r="N443" s="43"/>
      <c r="O443" s="43"/>
      <c r="P443" s="44"/>
      <c r="Q443" s="43"/>
      <c r="R443" s="43"/>
      <c r="S443" s="43"/>
      <c r="T443" s="43"/>
      <c r="U443" s="43"/>
      <c r="V443" s="43"/>
      <c r="W443" s="43"/>
      <c r="X443" s="43"/>
      <c r="Y443" s="43"/>
      <c r="Z443" s="43"/>
      <c r="AA443" s="43"/>
      <c r="AB443" s="43"/>
      <c r="AC443" s="43"/>
      <c r="AD443" s="43"/>
      <c r="AE443" s="43"/>
      <c r="AF443" s="43"/>
      <c r="AG443" s="43"/>
      <c r="AH443" s="43"/>
      <c r="AI443" s="43"/>
    </row>
    <row r="444" spans="1:35" ht="12.75">
      <c r="A444" s="43"/>
      <c r="B444" s="43"/>
      <c r="C444" s="43"/>
      <c r="D444" s="43"/>
      <c r="E444" s="43"/>
      <c r="F444" s="101"/>
      <c r="G444" s="101"/>
      <c r="H444" s="101"/>
      <c r="I444" s="43"/>
      <c r="J444" s="43"/>
      <c r="K444" s="43"/>
      <c r="L444" s="43"/>
      <c r="M444" s="43"/>
      <c r="N444" s="43"/>
      <c r="O444" s="43"/>
      <c r="P444" s="44"/>
      <c r="Q444" s="43"/>
      <c r="R444" s="43"/>
      <c r="S444" s="43"/>
      <c r="T444" s="43"/>
      <c r="U444" s="43"/>
      <c r="V444" s="43"/>
      <c r="W444" s="43"/>
      <c r="X444" s="43"/>
      <c r="Y444" s="43"/>
      <c r="Z444" s="43"/>
      <c r="AA444" s="43"/>
      <c r="AB444" s="43"/>
      <c r="AC444" s="43"/>
      <c r="AD444" s="43"/>
      <c r="AE444" s="43"/>
      <c r="AF444" s="43"/>
      <c r="AG444" s="43"/>
      <c r="AH444" s="43"/>
      <c r="AI444" s="43"/>
    </row>
    <row r="445" spans="1:35" ht="12.75">
      <c r="A445" s="43"/>
      <c r="B445" s="43"/>
      <c r="C445" s="43"/>
      <c r="D445" s="43"/>
      <c r="E445" s="43"/>
      <c r="F445" s="101"/>
      <c r="G445" s="101"/>
      <c r="H445" s="101"/>
      <c r="I445" s="43"/>
      <c r="J445" s="43"/>
      <c r="K445" s="43"/>
      <c r="L445" s="43"/>
      <c r="M445" s="43"/>
      <c r="N445" s="43"/>
      <c r="O445" s="43"/>
      <c r="P445" s="44"/>
      <c r="Q445" s="43"/>
      <c r="R445" s="43"/>
      <c r="S445" s="43"/>
      <c r="T445" s="43"/>
      <c r="U445" s="43"/>
      <c r="V445" s="43"/>
      <c r="W445" s="43"/>
      <c r="X445" s="43"/>
      <c r="Y445" s="43"/>
      <c r="Z445" s="43"/>
      <c r="AA445" s="43"/>
      <c r="AB445" s="43"/>
      <c r="AC445" s="43"/>
      <c r="AD445" s="43"/>
      <c r="AE445" s="43"/>
      <c r="AF445" s="43"/>
      <c r="AG445" s="43"/>
      <c r="AH445" s="43"/>
      <c r="AI445" s="43"/>
    </row>
    <row r="446" spans="1:35" ht="12.75">
      <c r="A446" s="43"/>
      <c r="B446" s="43"/>
      <c r="C446" s="43"/>
      <c r="D446" s="43"/>
      <c r="E446" s="43"/>
      <c r="F446" s="101"/>
      <c r="G446" s="101"/>
      <c r="H446" s="101"/>
      <c r="I446" s="43"/>
      <c r="J446" s="43"/>
      <c r="K446" s="43"/>
      <c r="L446" s="43"/>
      <c r="M446" s="43"/>
      <c r="N446" s="43"/>
      <c r="O446" s="43"/>
      <c r="P446" s="44"/>
      <c r="Q446" s="43"/>
      <c r="R446" s="43"/>
      <c r="S446" s="43"/>
      <c r="T446" s="43"/>
      <c r="U446" s="43"/>
      <c r="V446" s="43"/>
      <c r="W446" s="43"/>
      <c r="X446" s="43"/>
      <c r="Y446" s="43"/>
      <c r="Z446" s="43"/>
      <c r="AA446" s="43"/>
      <c r="AB446" s="43"/>
      <c r="AC446" s="43"/>
      <c r="AD446" s="43"/>
      <c r="AE446" s="43"/>
      <c r="AF446" s="43"/>
      <c r="AG446" s="43"/>
      <c r="AH446" s="43"/>
      <c r="AI446" s="43"/>
    </row>
    <row r="447" spans="1:35" ht="12.75">
      <c r="A447" s="43"/>
      <c r="B447" s="43"/>
      <c r="C447" s="43"/>
      <c r="D447" s="43"/>
      <c r="E447" s="43"/>
      <c r="F447" s="101"/>
      <c r="G447" s="101"/>
      <c r="H447" s="101"/>
      <c r="I447" s="43"/>
      <c r="J447" s="43"/>
      <c r="K447" s="43"/>
      <c r="L447" s="43"/>
      <c r="M447" s="43"/>
      <c r="N447" s="43"/>
      <c r="O447" s="43"/>
      <c r="P447" s="44"/>
      <c r="Q447" s="43"/>
      <c r="R447" s="43"/>
      <c r="S447" s="43"/>
      <c r="T447" s="43"/>
      <c r="U447" s="43"/>
      <c r="V447" s="43"/>
      <c r="W447" s="43"/>
      <c r="X447" s="43"/>
      <c r="Y447" s="43"/>
      <c r="Z447" s="43"/>
      <c r="AA447" s="43"/>
      <c r="AB447" s="43"/>
      <c r="AC447" s="43"/>
      <c r="AD447" s="43"/>
      <c r="AE447" s="43"/>
      <c r="AF447" s="43"/>
      <c r="AG447" s="43"/>
      <c r="AH447" s="43"/>
      <c r="AI447" s="43"/>
    </row>
    <row r="448" spans="1:35" ht="12.75">
      <c r="A448" s="43"/>
      <c r="B448" s="43"/>
      <c r="C448" s="43"/>
      <c r="D448" s="43"/>
      <c r="E448" s="43"/>
      <c r="F448" s="101"/>
      <c r="G448" s="101"/>
      <c r="H448" s="101"/>
      <c r="I448" s="43"/>
      <c r="J448" s="43"/>
      <c r="K448" s="43"/>
      <c r="L448" s="43"/>
      <c r="M448" s="43"/>
      <c r="N448" s="43"/>
      <c r="O448" s="43"/>
      <c r="P448" s="44"/>
      <c r="Q448" s="43"/>
      <c r="R448" s="43"/>
      <c r="S448" s="43"/>
      <c r="T448" s="43"/>
      <c r="U448" s="43"/>
      <c r="V448" s="43"/>
      <c r="W448" s="43"/>
      <c r="X448" s="43"/>
      <c r="Y448" s="43"/>
      <c r="Z448" s="43"/>
      <c r="AA448" s="43"/>
      <c r="AB448" s="43"/>
      <c r="AC448" s="43"/>
      <c r="AD448" s="43"/>
      <c r="AE448" s="43"/>
      <c r="AF448" s="43"/>
      <c r="AG448" s="43"/>
      <c r="AH448" s="43"/>
      <c r="AI448" s="43"/>
    </row>
    <row r="449" spans="1:35" ht="12.75">
      <c r="A449" s="43"/>
      <c r="B449" s="43"/>
      <c r="C449" s="43"/>
      <c r="D449" s="43"/>
      <c r="E449" s="43"/>
      <c r="F449" s="101"/>
      <c r="G449" s="101"/>
      <c r="H449" s="101"/>
      <c r="I449" s="43"/>
      <c r="J449" s="43"/>
      <c r="K449" s="43"/>
      <c r="L449" s="43"/>
      <c r="M449" s="43"/>
      <c r="N449" s="43"/>
      <c r="O449" s="43"/>
      <c r="P449" s="44"/>
      <c r="Q449" s="43"/>
      <c r="R449" s="43"/>
      <c r="S449" s="43"/>
      <c r="T449" s="43"/>
      <c r="U449" s="43"/>
      <c r="V449" s="43"/>
      <c r="W449" s="43"/>
      <c r="X449" s="43"/>
      <c r="Y449" s="43"/>
      <c r="Z449" s="43"/>
      <c r="AA449" s="43"/>
      <c r="AB449" s="43"/>
      <c r="AC449" s="43"/>
      <c r="AD449" s="43"/>
      <c r="AE449" s="43"/>
      <c r="AF449" s="43"/>
      <c r="AG449" s="43"/>
      <c r="AH449" s="43"/>
      <c r="AI449" s="43"/>
    </row>
    <row r="450" spans="1:35" ht="12.75">
      <c r="A450" s="43"/>
      <c r="B450" s="43"/>
      <c r="C450" s="43"/>
      <c r="D450" s="43"/>
      <c r="E450" s="43"/>
      <c r="F450" s="101"/>
      <c r="G450" s="101"/>
      <c r="H450" s="101"/>
      <c r="I450" s="43"/>
      <c r="J450" s="43"/>
      <c r="K450" s="43"/>
      <c r="L450" s="43"/>
      <c r="M450" s="43"/>
      <c r="N450" s="43"/>
      <c r="O450" s="43"/>
      <c r="P450" s="44"/>
      <c r="Q450" s="43"/>
      <c r="R450" s="43"/>
      <c r="S450" s="43"/>
      <c r="T450" s="43"/>
      <c r="U450" s="43"/>
      <c r="V450" s="43"/>
      <c r="W450" s="43"/>
      <c r="X450" s="43"/>
      <c r="Y450" s="43"/>
      <c r="Z450" s="43"/>
      <c r="AA450" s="43"/>
      <c r="AB450" s="43"/>
      <c r="AC450" s="43"/>
      <c r="AD450" s="43"/>
      <c r="AE450" s="43"/>
      <c r="AF450" s="43"/>
      <c r="AG450" s="43"/>
      <c r="AH450" s="43"/>
      <c r="AI450" s="43"/>
    </row>
    <row r="451" spans="1:35" ht="12.75">
      <c r="A451" s="43"/>
      <c r="B451" s="43"/>
      <c r="C451" s="43"/>
      <c r="D451" s="43"/>
      <c r="E451" s="43"/>
      <c r="F451" s="101"/>
      <c r="G451" s="101"/>
      <c r="H451" s="101"/>
      <c r="I451" s="43"/>
      <c r="J451" s="43"/>
      <c r="K451" s="43"/>
      <c r="L451" s="43"/>
      <c r="M451" s="43"/>
      <c r="N451" s="43"/>
      <c r="O451" s="43"/>
      <c r="P451" s="44"/>
      <c r="Q451" s="43"/>
      <c r="R451" s="43"/>
      <c r="S451" s="43"/>
      <c r="T451" s="43"/>
      <c r="U451" s="43"/>
      <c r="V451" s="43"/>
      <c r="W451" s="43"/>
      <c r="X451" s="43"/>
      <c r="Y451" s="43"/>
      <c r="Z451" s="43"/>
      <c r="AA451" s="43"/>
      <c r="AB451" s="43"/>
      <c r="AC451" s="43"/>
      <c r="AD451" s="43"/>
      <c r="AE451" s="43"/>
      <c r="AF451" s="43"/>
      <c r="AG451" s="43"/>
      <c r="AH451" s="43"/>
      <c r="AI451" s="43"/>
    </row>
    <row r="452" spans="1:35" ht="12.75">
      <c r="A452" s="43"/>
      <c r="B452" s="43"/>
      <c r="C452" s="43"/>
      <c r="D452" s="43"/>
      <c r="E452" s="43"/>
      <c r="F452" s="101"/>
      <c r="G452" s="101"/>
      <c r="H452" s="101"/>
      <c r="I452" s="43"/>
      <c r="J452" s="43"/>
      <c r="K452" s="43"/>
      <c r="L452" s="43"/>
      <c r="M452" s="43"/>
      <c r="N452" s="43"/>
      <c r="O452" s="43"/>
      <c r="P452" s="44"/>
      <c r="Q452" s="43"/>
      <c r="R452" s="43"/>
      <c r="S452" s="43"/>
      <c r="T452" s="43"/>
      <c r="U452" s="43"/>
      <c r="V452" s="43"/>
      <c r="W452" s="43"/>
      <c r="X452" s="43"/>
      <c r="Y452" s="43"/>
      <c r="Z452" s="43"/>
      <c r="AA452" s="43"/>
      <c r="AB452" s="43"/>
      <c r="AC452" s="43"/>
      <c r="AD452" s="43"/>
      <c r="AE452" s="43"/>
      <c r="AF452" s="43"/>
      <c r="AG452" s="43"/>
      <c r="AH452" s="43"/>
      <c r="AI452" s="43"/>
    </row>
    <row r="453" spans="1:35" ht="12.75">
      <c r="A453" s="43"/>
      <c r="B453" s="43"/>
      <c r="C453" s="43"/>
      <c r="D453" s="43"/>
      <c r="E453" s="43"/>
      <c r="F453" s="101"/>
      <c r="G453" s="101"/>
      <c r="H453" s="101"/>
      <c r="I453" s="43"/>
      <c r="J453" s="43"/>
      <c r="K453" s="43"/>
      <c r="L453" s="43"/>
      <c r="M453" s="43"/>
      <c r="N453" s="43"/>
      <c r="O453" s="43"/>
      <c r="P453" s="44"/>
      <c r="Q453" s="43"/>
      <c r="R453" s="43"/>
      <c r="S453" s="43"/>
      <c r="T453" s="43"/>
      <c r="U453" s="43"/>
      <c r="V453" s="43"/>
      <c r="W453" s="43"/>
      <c r="X453" s="43"/>
      <c r="Y453" s="43"/>
      <c r="Z453" s="43"/>
      <c r="AA453" s="43"/>
      <c r="AB453" s="43"/>
      <c r="AC453" s="43"/>
      <c r="AD453" s="43"/>
      <c r="AE453" s="43"/>
      <c r="AF453" s="43"/>
      <c r="AG453" s="43"/>
      <c r="AH453" s="43"/>
      <c r="AI453" s="43"/>
    </row>
    <row r="454" spans="1:35" ht="12.75">
      <c r="A454" s="43"/>
      <c r="B454" s="43"/>
      <c r="C454" s="43"/>
      <c r="D454" s="43"/>
      <c r="E454" s="43"/>
      <c r="F454" s="101"/>
      <c r="G454" s="101"/>
      <c r="H454" s="101"/>
      <c r="I454" s="43"/>
      <c r="J454" s="43"/>
      <c r="K454" s="43"/>
      <c r="L454" s="43"/>
      <c r="M454" s="43"/>
      <c r="N454" s="43"/>
      <c r="O454" s="43"/>
      <c r="P454" s="44"/>
      <c r="Q454" s="43"/>
      <c r="R454" s="43"/>
      <c r="S454" s="43"/>
      <c r="T454" s="43"/>
      <c r="U454" s="43"/>
      <c r="V454" s="43"/>
      <c r="W454" s="43"/>
      <c r="X454" s="43"/>
      <c r="Y454" s="43"/>
      <c r="Z454" s="43"/>
      <c r="AA454" s="43"/>
      <c r="AB454" s="43"/>
      <c r="AC454" s="43"/>
      <c r="AD454" s="43"/>
      <c r="AE454" s="43"/>
      <c r="AF454" s="43"/>
      <c r="AG454" s="43"/>
      <c r="AH454" s="43"/>
      <c r="AI454" s="43"/>
    </row>
    <row r="455" spans="1:35" ht="12.75">
      <c r="A455" s="43"/>
      <c r="B455" s="43"/>
      <c r="C455" s="43"/>
      <c r="D455" s="43"/>
      <c r="E455" s="43"/>
      <c r="F455" s="101"/>
      <c r="G455" s="101"/>
      <c r="H455" s="101"/>
      <c r="I455" s="43"/>
      <c r="J455" s="43"/>
      <c r="K455" s="43"/>
      <c r="L455" s="43"/>
      <c r="M455" s="43"/>
      <c r="N455" s="43"/>
      <c r="O455" s="43"/>
      <c r="P455" s="44"/>
      <c r="Q455" s="43"/>
      <c r="R455" s="43"/>
      <c r="S455" s="43"/>
      <c r="T455" s="43"/>
      <c r="U455" s="43"/>
      <c r="V455" s="43"/>
      <c r="W455" s="43"/>
      <c r="X455" s="43"/>
      <c r="Y455" s="43"/>
      <c r="Z455" s="43"/>
      <c r="AA455" s="43"/>
      <c r="AB455" s="43"/>
      <c r="AC455" s="43"/>
      <c r="AD455" s="43"/>
      <c r="AE455" s="43"/>
      <c r="AF455" s="43"/>
      <c r="AG455" s="43"/>
      <c r="AH455" s="43"/>
      <c r="AI455" s="43"/>
    </row>
    <row r="456" spans="1:35" ht="12.75">
      <c r="A456" s="43"/>
      <c r="B456" s="43"/>
      <c r="C456" s="43"/>
      <c r="D456" s="43"/>
      <c r="E456" s="43"/>
      <c r="F456" s="101"/>
      <c r="G456" s="101"/>
      <c r="H456" s="101"/>
      <c r="I456" s="43"/>
      <c r="J456" s="43"/>
      <c r="K456" s="43"/>
      <c r="L456" s="43"/>
      <c r="M456" s="43"/>
      <c r="N456" s="43"/>
      <c r="O456" s="43"/>
      <c r="P456" s="44"/>
      <c r="Q456" s="43"/>
      <c r="R456" s="43"/>
      <c r="S456" s="43"/>
      <c r="T456" s="43"/>
      <c r="U456" s="43"/>
      <c r="V456" s="43"/>
      <c r="W456" s="43"/>
      <c r="X456" s="43"/>
      <c r="Y456" s="43"/>
      <c r="Z456" s="43"/>
      <c r="AA456" s="43"/>
      <c r="AB456" s="43"/>
      <c r="AC456" s="43"/>
      <c r="AD456" s="43"/>
      <c r="AE456" s="43"/>
      <c r="AF456" s="43"/>
      <c r="AG456" s="43"/>
      <c r="AH456" s="43"/>
      <c r="AI456" s="43"/>
    </row>
    <row r="457" spans="1:35" ht="12.75">
      <c r="A457" s="43"/>
      <c r="B457" s="43"/>
      <c r="C457" s="43"/>
      <c r="D457" s="43"/>
      <c r="E457" s="43"/>
      <c r="F457" s="101"/>
      <c r="G457" s="101"/>
      <c r="H457" s="101"/>
      <c r="I457" s="43"/>
      <c r="J457" s="43"/>
      <c r="K457" s="43"/>
      <c r="L457" s="43"/>
      <c r="M457" s="43"/>
      <c r="N457" s="43"/>
      <c r="O457" s="43"/>
      <c r="P457" s="44"/>
      <c r="Q457" s="43"/>
      <c r="R457" s="43"/>
      <c r="S457" s="43"/>
      <c r="T457" s="43"/>
      <c r="U457" s="43"/>
      <c r="V457" s="43"/>
      <c r="W457" s="43"/>
      <c r="X457" s="43"/>
      <c r="Y457" s="43"/>
      <c r="Z457" s="43"/>
      <c r="AA457" s="43"/>
      <c r="AB457" s="43"/>
      <c r="AC457" s="43"/>
      <c r="AD457" s="43"/>
      <c r="AE457" s="43"/>
      <c r="AF457" s="43"/>
      <c r="AG457" s="43"/>
      <c r="AH457" s="43"/>
      <c r="AI457" s="43"/>
    </row>
    <row r="458" spans="1:35" ht="12.75">
      <c r="A458" s="43"/>
      <c r="B458" s="43"/>
      <c r="C458" s="43"/>
      <c r="D458" s="43"/>
      <c r="E458" s="43"/>
      <c r="F458" s="101"/>
      <c r="G458" s="101"/>
      <c r="H458" s="101"/>
      <c r="I458" s="43"/>
      <c r="J458" s="43"/>
      <c r="K458" s="43"/>
      <c r="L458" s="43"/>
      <c r="M458" s="43"/>
      <c r="N458" s="43"/>
      <c r="O458" s="43"/>
      <c r="P458" s="44"/>
      <c r="Q458" s="43"/>
      <c r="R458" s="43"/>
      <c r="S458" s="43"/>
      <c r="T458" s="43"/>
      <c r="U458" s="43"/>
      <c r="V458" s="43"/>
      <c r="W458" s="43"/>
      <c r="X458" s="43"/>
      <c r="Y458" s="43"/>
      <c r="Z458" s="43"/>
      <c r="AA458" s="43"/>
      <c r="AB458" s="43"/>
      <c r="AC458" s="43"/>
      <c r="AD458" s="43"/>
      <c r="AE458" s="43"/>
      <c r="AF458" s="43"/>
      <c r="AG458" s="43"/>
      <c r="AH458" s="43"/>
      <c r="AI458" s="43"/>
    </row>
    <row r="459" spans="1:35" ht="12.75">
      <c r="A459" s="43"/>
      <c r="B459" s="43"/>
      <c r="C459" s="43"/>
      <c r="D459" s="43"/>
      <c r="E459" s="43"/>
      <c r="F459" s="101"/>
      <c r="G459" s="101"/>
      <c r="H459" s="101"/>
      <c r="I459" s="43"/>
      <c r="J459" s="43"/>
      <c r="K459" s="43"/>
      <c r="L459" s="43"/>
      <c r="M459" s="43"/>
      <c r="N459" s="43"/>
      <c r="O459" s="43"/>
      <c r="P459" s="44"/>
      <c r="Q459" s="43"/>
      <c r="R459" s="43"/>
      <c r="S459" s="43"/>
      <c r="T459" s="43"/>
      <c r="U459" s="43"/>
      <c r="V459" s="43"/>
      <c r="W459" s="43"/>
      <c r="X459" s="43"/>
      <c r="Y459" s="43"/>
      <c r="Z459" s="43"/>
      <c r="AA459" s="43"/>
      <c r="AB459" s="43"/>
      <c r="AC459" s="43"/>
      <c r="AD459" s="43"/>
      <c r="AE459" s="43"/>
      <c r="AF459" s="43"/>
      <c r="AG459" s="43"/>
      <c r="AH459" s="43"/>
      <c r="AI459" s="43"/>
    </row>
    <row r="460" spans="1:35" ht="12.75">
      <c r="A460" s="43"/>
      <c r="B460" s="43"/>
      <c r="C460" s="43"/>
      <c r="D460" s="43"/>
      <c r="E460" s="43"/>
      <c r="F460" s="101"/>
      <c r="G460" s="101"/>
      <c r="H460" s="101"/>
      <c r="I460" s="43"/>
      <c r="J460" s="43"/>
      <c r="K460" s="43"/>
      <c r="L460" s="43"/>
      <c r="M460" s="43"/>
      <c r="N460" s="43"/>
      <c r="O460" s="43"/>
      <c r="P460" s="44"/>
      <c r="Q460" s="43"/>
      <c r="R460" s="43"/>
      <c r="S460" s="43"/>
      <c r="T460" s="43"/>
      <c r="U460" s="43"/>
      <c r="V460" s="43"/>
      <c r="W460" s="43"/>
      <c r="X460" s="43"/>
      <c r="Y460" s="43"/>
      <c r="Z460" s="43"/>
      <c r="AA460" s="43"/>
      <c r="AB460" s="43"/>
      <c r="AC460" s="43"/>
      <c r="AD460" s="43"/>
      <c r="AE460" s="43"/>
      <c r="AF460" s="43"/>
      <c r="AG460" s="43"/>
      <c r="AH460" s="43"/>
      <c r="AI460" s="43"/>
    </row>
    <row r="461" spans="1:35" ht="12.75">
      <c r="A461" s="43"/>
      <c r="B461" s="43"/>
      <c r="C461" s="43"/>
      <c r="D461" s="43"/>
      <c r="E461" s="43"/>
      <c r="F461" s="101"/>
      <c r="G461" s="101"/>
      <c r="H461" s="101"/>
      <c r="I461" s="43"/>
      <c r="J461" s="43"/>
      <c r="K461" s="43"/>
      <c r="L461" s="43"/>
      <c r="M461" s="43"/>
      <c r="N461" s="43"/>
      <c r="O461" s="43"/>
      <c r="P461" s="44"/>
      <c r="Q461" s="43"/>
      <c r="R461" s="43"/>
      <c r="S461" s="43"/>
      <c r="T461" s="43"/>
      <c r="U461" s="43"/>
      <c r="V461" s="43"/>
      <c r="W461" s="43"/>
      <c r="X461" s="43"/>
      <c r="Y461" s="43"/>
      <c r="Z461" s="43"/>
      <c r="AA461" s="43"/>
      <c r="AB461" s="43"/>
      <c r="AC461" s="43"/>
      <c r="AD461" s="43"/>
      <c r="AE461" s="43"/>
      <c r="AF461" s="43"/>
      <c r="AG461" s="43"/>
      <c r="AH461" s="43"/>
      <c r="AI461" s="43"/>
    </row>
    <row r="462" spans="1:35" ht="12.75">
      <c r="A462" s="43"/>
      <c r="B462" s="43"/>
      <c r="C462" s="43"/>
      <c r="D462" s="43"/>
      <c r="E462" s="43"/>
      <c r="F462" s="101"/>
      <c r="G462" s="101"/>
      <c r="H462" s="101"/>
      <c r="I462" s="43"/>
      <c r="J462" s="43"/>
      <c r="K462" s="43"/>
      <c r="L462" s="43"/>
      <c r="M462" s="43"/>
      <c r="N462" s="43"/>
      <c r="O462" s="43"/>
      <c r="P462" s="44"/>
      <c r="Q462" s="43"/>
      <c r="R462" s="43"/>
      <c r="S462" s="43"/>
      <c r="T462" s="43"/>
      <c r="U462" s="43"/>
      <c r="V462" s="43"/>
      <c r="W462" s="43"/>
      <c r="X462" s="43"/>
      <c r="Y462" s="43"/>
      <c r="Z462" s="43"/>
      <c r="AA462" s="43"/>
      <c r="AB462" s="43"/>
      <c r="AC462" s="43"/>
      <c r="AD462" s="43"/>
      <c r="AE462" s="43"/>
      <c r="AF462" s="43"/>
      <c r="AG462" s="43"/>
      <c r="AH462" s="43"/>
      <c r="AI462" s="43"/>
    </row>
    <row r="463" spans="1:35" ht="12.75">
      <c r="A463" s="43"/>
      <c r="B463" s="43"/>
      <c r="C463" s="43"/>
      <c r="D463" s="43"/>
      <c r="E463" s="43"/>
      <c r="F463" s="101"/>
      <c r="G463" s="101"/>
      <c r="H463" s="101"/>
      <c r="I463" s="43"/>
      <c r="J463" s="43"/>
      <c r="K463" s="43"/>
      <c r="L463" s="43"/>
      <c r="M463" s="43"/>
      <c r="N463" s="43"/>
      <c r="O463" s="43"/>
      <c r="P463" s="44"/>
      <c r="Q463" s="43"/>
      <c r="R463" s="43"/>
      <c r="S463" s="43"/>
      <c r="T463" s="43"/>
      <c r="U463" s="43"/>
      <c r="V463" s="43"/>
      <c r="W463" s="43"/>
      <c r="X463" s="43"/>
      <c r="Y463" s="43"/>
      <c r="Z463" s="43"/>
      <c r="AA463" s="43"/>
      <c r="AB463" s="43"/>
      <c r="AC463" s="43"/>
      <c r="AD463" s="43"/>
      <c r="AE463" s="43"/>
      <c r="AF463" s="43"/>
      <c r="AG463" s="43"/>
      <c r="AH463" s="43"/>
      <c r="AI463" s="43"/>
    </row>
    <row r="464" spans="1:35" ht="12.75">
      <c r="A464" s="43"/>
      <c r="B464" s="43"/>
      <c r="C464" s="43"/>
      <c r="D464" s="43"/>
      <c r="E464" s="43"/>
      <c r="F464" s="101"/>
      <c r="G464" s="101"/>
      <c r="H464" s="101"/>
      <c r="I464" s="43"/>
      <c r="J464" s="43"/>
      <c r="K464" s="43"/>
      <c r="L464" s="43"/>
      <c r="M464" s="43"/>
      <c r="N464" s="43"/>
      <c r="O464" s="43"/>
      <c r="P464" s="44"/>
      <c r="Q464" s="43"/>
      <c r="R464" s="43"/>
      <c r="S464" s="43"/>
      <c r="T464" s="43"/>
      <c r="U464" s="43"/>
      <c r="V464" s="43"/>
      <c r="W464" s="43"/>
      <c r="X464" s="43"/>
      <c r="Y464" s="43"/>
      <c r="Z464" s="43"/>
      <c r="AA464" s="43"/>
      <c r="AB464" s="43"/>
      <c r="AC464" s="43"/>
      <c r="AD464" s="43"/>
      <c r="AE464" s="43"/>
      <c r="AF464" s="43"/>
      <c r="AG464" s="43"/>
      <c r="AH464" s="43"/>
      <c r="AI464" s="43"/>
    </row>
    <row r="465" spans="1:35" ht="12.75">
      <c r="A465" s="43"/>
      <c r="B465" s="43"/>
      <c r="C465" s="43"/>
      <c r="D465" s="43"/>
      <c r="E465" s="43"/>
      <c r="F465" s="101"/>
      <c r="G465" s="101"/>
      <c r="H465" s="101"/>
      <c r="I465" s="43"/>
      <c r="J465" s="43"/>
      <c r="K465" s="43"/>
      <c r="L465" s="43"/>
      <c r="M465" s="43"/>
      <c r="N465" s="43"/>
      <c r="O465" s="43"/>
      <c r="P465" s="44"/>
      <c r="Q465" s="43"/>
      <c r="R465" s="43"/>
      <c r="S465" s="43"/>
      <c r="T465" s="43"/>
      <c r="U465" s="43"/>
      <c r="V465" s="43"/>
      <c r="W465" s="43"/>
      <c r="X465" s="43"/>
      <c r="Y465" s="43"/>
      <c r="Z465" s="43"/>
      <c r="AA465" s="43"/>
      <c r="AB465" s="43"/>
      <c r="AC465" s="43"/>
      <c r="AD465" s="43"/>
      <c r="AE465" s="43"/>
      <c r="AF465" s="43"/>
      <c r="AG465" s="43"/>
      <c r="AH465" s="43"/>
      <c r="AI465" s="43"/>
    </row>
    <row r="466" spans="1:35" ht="12.75">
      <c r="A466" s="43"/>
      <c r="B466" s="43"/>
      <c r="C466" s="43"/>
      <c r="D466" s="43"/>
      <c r="E466" s="43"/>
      <c r="F466" s="101"/>
      <c r="G466" s="101"/>
      <c r="H466" s="101"/>
      <c r="I466" s="43"/>
      <c r="J466" s="43"/>
      <c r="K466" s="43"/>
      <c r="L466" s="43"/>
      <c r="M466" s="43"/>
      <c r="N466" s="43"/>
      <c r="O466" s="43"/>
      <c r="P466" s="44"/>
      <c r="Q466" s="43"/>
      <c r="R466" s="43"/>
      <c r="S466" s="43"/>
      <c r="T466" s="43"/>
      <c r="U466" s="43"/>
      <c r="V466" s="43"/>
      <c r="W466" s="43"/>
      <c r="X466" s="43"/>
      <c r="Y466" s="43"/>
      <c r="Z466" s="43"/>
      <c r="AA466" s="43"/>
      <c r="AB466" s="43"/>
      <c r="AC466" s="43"/>
      <c r="AD466" s="43"/>
      <c r="AE466" s="43"/>
      <c r="AF466" s="43"/>
      <c r="AG466" s="43"/>
      <c r="AH466" s="43"/>
      <c r="AI466" s="43"/>
    </row>
    <row r="467" spans="1:35" ht="12.75">
      <c r="A467" s="43"/>
      <c r="B467" s="43"/>
      <c r="C467" s="43"/>
      <c r="D467" s="43"/>
      <c r="E467" s="43"/>
      <c r="F467" s="101"/>
      <c r="G467" s="101"/>
      <c r="H467" s="101"/>
      <c r="I467" s="43"/>
      <c r="J467" s="43"/>
      <c r="K467" s="43"/>
      <c r="L467" s="43"/>
      <c r="M467" s="43"/>
      <c r="N467" s="43"/>
      <c r="O467" s="43"/>
      <c r="P467" s="44"/>
      <c r="Q467" s="43"/>
      <c r="R467" s="43"/>
      <c r="S467" s="43"/>
      <c r="T467" s="43"/>
      <c r="U467" s="43"/>
      <c r="V467" s="43"/>
      <c r="W467" s="43"/>
      <c r="X467" s="43"/>
      <c r="Y467" s="43"/>
      <c r="Z467" s="43"/>
      <c r="AA467" s="43"/>
      <c r="AB467" s="43"/>
      <c r="AC467" s="43"/>
      <c r="AD467" s="43"/>
      <c r="AE467" s="43"/>
      <c r="AF467" s="43"/>
      <c r="AG467" s="43"/>
      <c r="AH467" s="43"/>
      <c r="AI467" s="43"/>
    </row>
    <row r="468" spans="1:35" ht="12.75">
      <c r="A468" s="43"/>
      <c r="B468" s="43"/>
      <c r="C468" s="43"/>
      <c r="D468" s="43"/>
      <c r="E468" s="43"/>
      <c r="F468" s="101"/>
      <c r="G468" s="101"/>
      <c r="H468" s="101"/>
      <c r="I468" s="43"/>
      <c r="J468" s="43"/>
      <c r="K468" s="43"/>
      <c r="L468" s="43"/>
      <c r="M468" s="43"/>
      <c r="N468" s="43"/>
      <c r="O468" s="43"/>
      <c r="P468" s="44"/>
      <c r="Q468" s="43"/>
      <c r="R468" s="43"/>
      <c r="S468" s="43"/>
      <c r="T468" s="43"/>
      <c r="U468" s="43"/>
      <c r="V468" s="43"/>
      <c r="W468" s="43"/>
      <c r="X468" s="43"/>
      <c r="Y468" s="43"/>
      <c r="Z468" s="43"/>
      <c r="AA468" s="43"/>
      <c r="AB468" s="43"/>
      <c r="AC468" s="43"/>
      <c r="AD468" s="43"/>
      <c r="AE468" s="43"/>
      <c r="AF468" s="43"/>
      <c r="AG468" s="43"/>
      <c r="AH468" s="43"/>
      <c r="AI468" s="43"/>
    </row>
    <row r="469" spans="1:35" ht="12.75">
      <c r="A469" s="43"/>
      <c r="B469" s="43"/>
      <c r="C469" s="43"/>
      <c r="D469" s="43"/>
      <c r="E469" s="43"/>
      <c r="F469" s="101"/>
      <c r="G469" s="101"/>
      <c r="H469" s="101"/>
      <c r="I469" s="43"/>
      <c r="J469" s="43"/>
      <c r="K469" s="43"/>
      <c r="L469" s="43"/>
      <c r="M469" s="43"/>
      <c r="N469" s="43"/>
      <c r="O469" s="43"/>
      <c r="P469" s="44"/>
      <c r="Q469" s="43"/>
      <c r="R469" s="43"/>
      <c r="S469" s="43"/>
      <c r="T469" s="43"/>
      <c r="U469" s="43"/>
      <c r="V469" s="43"/>
      <c r="W469" s="43"/>
      <c r="X469" s="43"/>
      <c r="Y469" s="43"/>
      <c r="Z469" s="43"/>
      <c r="AA469" s="43"/>
      <c r="AB469" s="43"/>
      <c r="AC469" s="43"/>
      <c r="AD469" s="43"/>
      <c r="AE469" s="43"/>
      <c r="AF469" s="43"/>
      <c r="AG469" s="43"/>
      <c r="AH469" s="43"/>
      <c r="AI469" s="43"/>
    </row>
    <row r="470" spans="1:35" ht="12.75">
      <c r="A470" s="43"/>
      <c r="B470" s="43"/>
      <c r="C470" s="43"/>
      <c r="D470" s="43"/>
      <c r="E470" s="43"/>
      <c r="F470" s="101"/>
      <c r="G470" s="101"/>
      <c r="H470" s="101"/>
      <c r="I470" s="43"/>
      <c r="J470" s="43"/>
      <c r="K470" s="43"/>
      <c r="L470" s="43"/>
      <c r="M470" s="43"/>
      <c r="N470" s="43"/>
      <c r="O470" s="43"/>
      <c r="P470" s="44"/>
      <c r="Q470" s="43"/>
      <c r="R470" s="43"/>
      <c r="S470" s="43"/>
      <c r="T470" s="43"/>
      <c r="U470" s="43"/>
      <c r="V470" s="43"/>
      <c r="W470" s="43"/>
      <c r="X470" s="43"/>
      <c r="Y470" s="43"/>
      <c r="Z470" s="43"/>
      <c r="AA470" s="43"/>
      <c r="AB470" s="43"/>
      <c r="AC470" s="43"/>
      <c r="AD470" s="43"/>
      <c r="AE470" s="43"/>
      <c r="AF470" s="43"/>
      <c r="AG470" s="43"/>
      <c r="AH470" s="43"/>
      <c r="AI470" s="43"/>
    </row>
    <row r="471" spans="1:35" ht="12.75">
      <c r="A471" s="43"/>
      <c r="B471" s="43"/>
      <c r="C471" s="43"/>
      <c r="D471" s="43"/>
      <c r="E471" s="43"/>
      <c r="F471" s="101"/>
      <c r="G471" s="101"/>
      <c r="H471" s="101"/>
      <c r="I471" s="43"/>
      <c r="J471" s="43"/>
      <c r="K471" s="43"/>
      <c r="L471" s="43"/>
      <c r="M471" s="43"/>
      <c r="N471" s="43"/>
      <c r="O471" s="43"/>
      <c r="P471" s="44"/>
      <c r="Q471" s="43"/>
      <c r="R471" s="43"/>
      <c r="S471" s="43"/>
      <c r="T471" s="43"/>
      <c r="U471" s="43"/>
      <c r="V471" s="43"/>
      <c r="W471" s="43"/>
      <c r="X471" s="43"/>
      <c r="Y471" s="43"/>
      <c r="Z471" s="43"/>
      <c r="AA471" s="43"/>
      <c r="AB471" s="43"/>
      <c r="AC471" s="43"/>
      <c r="AD471" s="43"/>
      <c r="AE471" s="43"/>
      <c r="AF471" s="43"/>
      <c r="AG471" s="43"/>
      <c r="AH471" s="43"/>
      <c r="AI471" s="43"/>
    </row>
    <row r="472" spans="1:35" ht="12.75">
      <c r="A472" s="43"/>
      <c r="B472" s="43"/>
      <c r="C472" s="43"/>
      <c r="D472" s="43"/>
      <c r="E472" s="43"/>
      <c r="F472" s="101"/>
      <c r="G472" s="101"/>
      <c r="H472" s="101"/>
      <c r="I472" s="43"/>
      <c r="J472" s="43"/>
      <c r="K472" s="43"/>
      <c r="L472" s="43"/>
      <c r="M472" s="43"/>
      <c r="N472" s="43"/>
      <c r="O472" s="43"/>
      <c r="P472" s="44"/>
      <c r="Q472" s="43"/>
      <c r="R472" s="43"/>
      <c r="S472" s="43"/>
      <c r="T472" s="43"/>
      <c r="U472" s="43"/>
      <c r="V472" s="43"/>
      <c r="W472" s="43"/>
      <c r="X472" s="43"/>
      <c r="Y472" s="43"/>
      <c r="Z472" s="43"/>
      <c r="AA472" s="43"/>
      <c r="AB472" s="43"/>
      <c r="AC472" s="43"/>
      <c r="AD472" s="43"/>
      <c r="AE472" s="43"/>
      <c r="AF472" s="43"/>
      <c r="AG472" s="43"/>
      <c r="AH472" s="43"/>
      <c r="AI472" s="43"/>
    </row>
    <row r="473" spans="1:35" ht="12.75">
      <c r="A473" s="43"/>
      <c r="B473" s="43"/>
      <c r="C473" s="43"/>
      <c r="D473" s="43"/>
      <c r="E473" s="43"/>
      <c r="F473" s="101"/>
      <c r="G473" s="101"/>
      <c r="H473" s="101"/>
      <c r="I473" s="43"/>
      <c r="J473" s="43"/>
      <c r="K473" s="43"/>
      <c r="L473" s="43"/>
      <c r="M473" s="43"/>
      <c r="N473" s="43"/>
      <c r="O473" s="43"/>
      <c r="P473" s="44"/>
      <c r="Q473" s="43"/>
      <c r="R473" s="43"/>
      <c r="S473" s="43"/>
      <c r="T473" s="43"/>
      <c r="U473" s="43"/>
      <c r="V473" s="43"/>
      <c r="W473" s="43"/>
      <c r="X473" s="43"/>
      <c r="Y473" s="43"/>
      <c r="Z473" s="43"/>
      <c r="AA473" s="43"/>
      <c r="AB473" s="43"/>
      <c r="AC473" s="43"/>
      <c r="AD473" s="43"/>
      <c r="AE473" s="43"/>
      <c r="AF473" s="43"/>
      <c r="AG473" s="43"/>
      <c r="AH473" s="43"/>
      <c r="AI473" s="43"/>
    </row>
    <row r="474" spans="1:35" ht="12.75">
      <c r="A474" s="43"/>
      <c r="B474" s="43"/>
      <c r="C474" s="43"/>
      <c r="D474" s="43"/>
      <c r="E474" s="43"/>
      <c r="F474" s="101"/>
      <c r="G474" s="101"/>
      <c r="H474" s="101"/>
      <c r="I474" s="43"/>
      <c r="J474" s="43"/>
      <c r="K474" s="43"/>
      <c r="L474" s="43"/>
      <c r="M474" s="43"/>
      <c r="N474" s="43"/>
      <c r="O474" s="43"/>
      <c r="P474" s="44"/>
      <c r="Q474" s="43"/>
      <c r="R474" s="43"/>
      <c r="S474" s="43"/>
      <c r="T474" s="43"/>
      <c r="U474" s="43"/>
      <c r="V474" s="43"/>
      <c r="W474" s="43"/>
      <c r="X474" s="43"/>
      <c r="Y474" s="43"/>
      <c r="Z474" s="43"/>
      <c r="AA474" s="43"/>
      <c r="AB474" s="43"/>
      <c r="AC474" s="43"/>
      <c r="AD474" s="43"/>
      <c r="AE474" s="43"/>
      <c r="AF474" s="43"/>
      <c r="AG474" s="43"/>
      <c r="AH474" s="43"/>
      <c r="AI474" s="43"/>
    </row>
    <row r="475" spans="1:35" ht="12.75">
      <c r="A475" s="43"/>
      <c r="B475" s="43"/>
      <c r="C475" s="43"/>
      <c r="D475" s="43"/>
      <c r="E475" s="43"/>
      <c r="F475" s="101"/>
      <c r="G475" s="101"/>
      <c r="H475" s="101"/>
      <c r="I475" s="43"/>
      <c r="J475" s="43"/>
      <c r="K475" s="43"/>
      <c r="L475" s="43"/>
      <c r="M475" s="43"/>
      <c r="N475" s="43"/>
      <c r="O475" s="43"/>
      <c r="P475" s="44"/>
      <c r="Q475" s="43"/>
      <c r="R475" s="43"/>
      <c r="S475" s="43"/>
      <c r="T475" s="43"/>
      <c r="U475" s="43"/>
      <c r="V475" s="43"/>
      <c r="W475" s="43"/>
      <c r="X475" s="43"/>
      <c r="Y475" s="43"/>
      <c r="Z475" s="43"/>
      <c r="AA475" s="43"/>
      <c r="AB475" s="43"/>
      <c r="AC475" s="43"/>
      <c r="AD475" s="43"/>
      <c r="AE475" s="43"/>
      <c r="AF475" s="43"/>
      <c r="AG475" s="43"/>
      <c r="AH475" s="43"/>
      <c r="AI475" s="43"/>
    </row>
    <row r="476" spans="1:35" ht="12.75">
      <c r="A476" s="43"/>
      <c r="B476" s="43"/>
      <c r="C476" s="43"/>
      <c r="D476" s="43"/>
      <c r="E476" s="43"/>
      <c r="F476" s="101"/>
      <c r="G476" s="101"/>
      <c r="H476" s="101"/>
      <c r="I476" s="43"/>
      <c r="J476" s="43"/>
      <c r="K476" s="43"/>
      <c r="L476" s="43"/>
      <c r="M476" s="43"/>
      <c r="N476" s="43"/>
      <c r="O476" s="43"/>
      <c r="P476" s="44"/>
      <c r="Q476" s="43"/>
      <c r="R476" s="43"/>
      <c r="S476" s="43"/>
      <c r="T476" s="43"/>
      <c r="U476" s="43"/>
      <c r="V476" s="43"/>
      <c r="W476" s="43"/>
      <c r="X476" s="43"/>
      <c r="Y476" s="43"/>
      <c r="Z476" s="43"/>
      <c r="AA476" s="43"/>
      <c r="AB476" s="43"/>
      <c r="AC476" s="43"/>
      <c r="AD476" s="43"/>
      <c r="AE476" s="43"/>
      <c r="AF476" s="43"/>
      <c r="AG476" s="43"/>
      <c r="AH476" s="43"/>
      <c r="AI476" s="43"/>
    </row>
    <row r="477" spans="1:35" ht="12.75">
      <c r="A477" s="43"/>
      <c r="B477" s="43"/>
      <c r="C477" s="43"/>
      <c r="D477" s="43"/>
      <c r="E477" s="43"/>
      <c r="F477" s="101"/>
      <c r="G477" s="101"/>
      <c r="H477" s="101"/>
      <c r="I477" s="43"/>
      <c r="J477" s="43"/>
      <c r="K477" s="43"/>
      <c r="L477" s="43"/>
      <c r="M477" s="43"/>
      <c r="N477" s="43"/>
      <c r="O477" s="43"/>
      <c r="P477" s="44"/>
      <c r="Q477" s="43"/>
      <c r="R477" s="43"/>
      <c r="S477" s="43"/>
      <c r="T477" s="43"/>
      <c r="U477" s="43"/>
      <c r="V477" s="43"/>
      <c r="W477" s="43"/>
      <c r="X477" s="43"/>
      <c r="Y477" s="43"/>
      <c r="Z477" s="43"/>
      <c r="AA477" s="43"/>
      <c r="AB477" s="43"/>
      <c r="AC477" s="43"/>
      <c r="AD477" s="43"/>
      <c r="AE477" s="43"/>
      <c r="AF477" s="43"/>
      <c r="AG477" s="43"/>
      <c r="AH477" s="43"/>
      <c r="AI477" s="43"/>
    </row>
    <row r="478" spans="1:35" ht="12.75">
      <c r="A478" s="43"/>
      <c r="B478" s="43"/>
      <c r="C478" s="43"/>
      <c r="D478" s="43"/>
      <c r="E478" s="43"/>
      <c r="F478" s="101"/>
      <c r="G478" s="101"/>
      <c r="H478" s="101"/>
      <c r="I478" s="43"/>
      <c r="J478" s="43"/>
      <c r="K478" s="43"/>
      <c r="L478" s="43"/>
      <c r="M478" s="43"/>
      <c r="N478" s="43"/>
      <c r="O478" s="43"/>
      <c r="P478" s="44"/>
      <c r="Q478" s="43"/>
      <c r="R478" s="43"/>
      <c r="S478" s="43"/>
      <c r="T478" s="43"/>
      <c r="U478" s="43"/>
      <c r="V478" s="43"/>
      <c r="W478" s="43"/>
      <c r="X478" s="43"/>
      <c r="Y478" s="43"/>
      <c r="Z478" s="43"/>
      <c r="AA478" s="43"/>
      <c r="AB478" s="43"/>
      <c r="AC478" s="43"/>
      <c r="AD478" s="43"/>
      <c r="AE478" s="43"/>
      <c r="AF478" s="43"/>
      <c r="AG478" s="43"/>
      <c r="AH478" s="43"/>
      <c r="AI478" s="43"/>
    </row>
    <row r="479" spans="1:35" ht="12.75">
      <c r="A479" s="43"/>
      <c r="B479" s="43"/>
      <c r="C479" s="43"/>
      <c r="D479" s="43"/>
      <c r="E479" s="43"/>
      <c r="F479" s="101"/>
      <c r="G479" s="101"/>
      <c r="H479" s="101"/>
      <c r="I479" s="43"/>
      <c r="J479" s="43"/>
      <c r="K479" s="43"/>
      <c r="L479" s="43"/>
      <c r="M479" s="43"/>
      <c r="N479" s="43"/>
      <c r="O479" s="43"/>
      <c r="P479" s="44"/>
      <c r="Q479" s="43"/>
      <c r="R479" s="43"/>
      <c r="S479" s="43"/>
      <c r="T479" s="43"/>
      <c r="U479" s="43"/>
      <c r="V479" s="43"/>
      <c r="W479" s="43"/>
      <c r="X479" s="43"/>
      <c r="Y479" s="43"/>
      <c r="Z479" s="43"/>
      <c r="AA479" s="43"/>
      <c r="AB479" s="43"/>
      <c r="AC479" s="43"/>
      <c r="AD479" s="43"/>
      <c r="AE479" s="43"/>
      <c r="AF479" s="43"/>
      <c r="AG479" s="43"/>
      <c r="AH479" s="43"/>
      <c r="AI479" s="43"/>
    </row>
    <row r="480" spans="1:35" ht="12.75">
      <c r="A480" s="43"/>
      <c r="B480" s="43"/>
      <c r="C480" s="43"/>
      <c r="D480" s="43"/>
      <c r="E480" s="43"/>
      <c r="F480" s="101"/>
      <c r="G480" s="101"/>
      <c r="H480" s="101"/>
      <c r="I480" s="43"/>
      <c r="J480" s="43"/>
      <c r="K480" s="43"/>
      <c r="L480" s="43"/>
      <c r="M480" s="43"/>
      <c r="N480" s="43"/>
      <c r="O480" s="43"/>
      <c r="P480" s="44"/>
      <c r="Q480" s="43"/>
      <c r="R480" s="43"/>
      <c r="S480" s="43"/>
      <c r="T480" s="43"/>
      <c r="U480" s="43"/>
      <c r="V480" s="43"/>
      <c r="W480" s="43"/>
      <c r="X480" s="43"/>
      <c r="Y480" s="43"/>
      <c r="Z480" s="43"/>
      <c r="AA480" s="43"/>
      <c r="AB480" s="43"/>
      <c r="AC480" s="43"/>
      <c r="AD480" s="43"/>
      <c r="AE480" s="43"/>
      <c r="AF480" s="43"/>
      <c r="AG480" s="43"/>
      <c r="AH480" s="43"/>
      <c r="AI480" s="43"/>
    </row>
    <row r="481" spans="1:35" ht="12.75">
      <c r="A481" s="43"/>
      <c r="B481" s="43"/>
      <c r="C481" s="43"/>
      <c r="D481" s="43"/>
      <c r="E481" s="43"/>
      <c r="F481" s="101"/>
      <c r="G481" s="101"/>
      <c r="H481" s="101"/>
      <c r="I481" s="43"/>
      <c r="J481" s="43"/>
      <c r="K481" s="43"/>
      <c r="L481" s="43"/>
      <c r="M481" s="43"/>
      <c r="N481" s="43"/>
      <c r="O481" s="43"/>
      <c r="P481" s="44"/>
      <c r="Q481" s="43"/>
      <c r="R481" s="43"/>
      <c r="S481" s="43"/>
      <c r="T481" s="43"/>
      <c r="U481" s="43"/>
      <c r="V481" s="43"/>
      <c r="W481" s="43"/>
      <c r="X481" s="43"/>
      <c r="Y481" s="43"/>
      <c r="Z481" s="43"/>
      <c r="AA481" s="43"/>
      <c r="AB481" s="43"/>
      <c r="AC481" s="43"/>
      <c r="AD481" s="43"/>
      <c r="AE481" s="43"/>
      <c r="AF481" s="43"/>
      <c r="AG481" s="43"/>
      <c r="AH481" s="43"/>
      <c r="AI481" s="43"/>
    </row>
    <row r="482" spans="1:35" ht="12.75">
      <c r="A482" s="43"/>
      <c r="B482" s="43"/>
      <c r="C482" s="43"/>
      <c r="D482" s="43"/>
      <c r="E482" s="43"/>
      <c r="F482" s="101"/>
      <c r="G482" s="101"/>
      <c r="H482" s="101"/>
      <c r="I482" s="43"/>
      <c r="J482" s="43"/>
      <c r="K482" s="43"/>
      <c r="L482" s="43"/>
      <c r="M482" s="43"/>
      <c r="N482" s="43"/>
      <c r="O482" s="43"/>
      <c r="P482" s="44"/>
      <c r="Q482" s="43"/>
      <c r="R482" s="43"/>
      <c r="S482" s="43"/>
      <c r="T482" s="43"/>
      <c r="U482" s="43"/>
      <c r="V482" s="43"/>
      <c r="W482" s="43"/>
      <c r="X482" s="43"/>
      <c r="Y482" s="43"/>
      <c r="Z482" s="43"/>
      <c r="AA482" s="43"/>
      <c r="AB482" s="43"/>
      <c r="AC482" s="43"/>
      <c r="AD482" s="43"/>
      <c r="AE482" s="43"/>
      <c r="AF482" s="43"/>
      <c r="AG482" s="43"/>
      <c r="AH482" s="43"/>
      <c r="AI482" s="43"/>
    </row>
    <row r="483" spans="1:35" ht="12.75">
      <c r="A483" s="43"/>
      <c r="B483" s="43"/>
      <c r="C483" s="43"/>
      <c r="D483" s="43"/>
      <c r="E483" s="43"/>
      <c r="F483" s="101"/>
      <c r="G483" s="101"/>
      <c r="H483" s="101"/>
      <c r="I483" s="43"/>
      <c r="J483" s="43"/>
      <c r="K483" s="43"/>
      <c r="L483" s="43"/>
      <c r="M483" s="43"/>
      <c r="N483" s="43"/>
      <c r="O483" s="43"/>
      <c r="P483" s="44"/>
      <c r="Q483" s="43"/>
      <c r="R483" s="43"/>
      <c r="S483" s="43"/>
      <c r="T483" s="43"/>
      <c r="U483" s="43"/>
      <c r="V483" s="43"/>
      <c r="W483" s="43"/>
      <c r="X483" s="43"/>
      <c r="Y483" s="43"/>
      <c r="Z483" s="43"/>
      <c r="AA483" s="43"/>
      <c r="AB483" s="43"/>
      <c r="AC483" s="43"/>
      <c r="AD483" s="43"/>
      <c r="AE483" s="43"/>
      <c r="AF483" s="43"/>
      <c r="AG483" s="43"/>
      <c r="AH483" s="43"/>
      <c r="AI483" s="43"/>
    </row>
    <row r="484" spans="1:35" ht="12.75">
      <c r="A484" s="43"/>
      <c r="B484" s="43"/>
      <c r="C484" s="43"/>
      <c r="D484" s="43"/>
      <c r="E484" s="43"/>
      <c r="F484" s="101"/>
      <c r="G484" s="101"/>
      <c r="H484" s="101"/>
      <c r="I484" s="43"/>
      <c r="J484" s="43"/>
      <c r="K484" s="43"/>
      <c r="L484" s="43"/>
      <c r="M484" s="43"/>
      <c r="N484" s="43"/>
      <c r="O484" s="43"/>
      <c r="P484" s="44"/>
      <c r="Q484" s="43"/>
      <c r="R484" s="43"/>
      <c r="S484" s="43"/>
      <c r="T484" s="43"/>
      <c r="U484" s="43"/>
      <c r="V484" s="43"/>
      <c r="W484" s="43"/>
      <c r="X484" s="43"/>
      <c r="Y484" s="43"/>
      <c r="Z484" s="43"/>
      <c r="AA484" s="43"/>
      <c r="AB484" s="43"/>
      <c r="AC484" s="43"/>
      <c r="AD484" s="43"/>
      <c r="AE484" s="43"/>
      <c r="AF484" s="43"/>
      <c r="AG484" s="43"/>
      <c r="AH484" s="43"/>
      <c r="AI484" s="43"/>
    </row>
    <row r="485" spans="1:35" ht="12.75">
      <c r="A485" s="43"/>
      <c r="B485" s="43"/>
      <c r="C485" s="43"/>
      <c r="D485" s="43"/>
      <c r="E485" s="43"/>
      <c r="F485" s="101"/>
      <c r="G485" s="101"/>
      <c r="H485" s="101"/>
      <c r="I485" s="43"/>
      <c r="J485" s="43"/>
      <c r="K485" s="43"/>
      <c r="L485" s="43"/>
      <c r="M485" s="43"/>
      <c r="N485" s="43"/>
      <c r="O485" s="43"/>
      <c r="P485" s="44"/>
      <c r="Q485" s="43"/>
      <c r="R485" s="43"/>
      <c r="S485" s="43"/>
      <c r="T485" s="43"/>
      <c r="U485" s="43"/>
      <c r="V485" s="43"/>
      <c r="W485" s="43"/>
      <c r="X485" s="43"/>
      <c r="Y485" s="43"/>
      <c r="Z485" s="43"/>
      <c r="AA485" s="43"/>
      <c r="AB485" s="43"/>
      <c r="AC485" s="43"/>
      <c r="AD485" s="43"/>
      <c r="AE485" s="43"/>
      <c r="AF485" s="43"/>
      <c r="AG485" s="43"/>
      <c r="AH485" s="43"/>
      <c r="AI485" s="43"/>
    </row>
    <row r="486" spans="1:35" ht="12.75">
      <c r="A486" s="43"/>
      <c r="B486" s="43"/>
      <c r="C486" s="43"/>
      <c r="D486" s="43"/>
      <c r="E486" s="43"/>
      <c r="F486" s="101"/>
      <c r="G486" s="101"/>
      <c r="H486" s="101"/>
      <c r="I486" s="43"/>
      <c r="J486" s="43"/>
      <c r="K486" s="43"/>
      <c r="L486" s="43"/>
      <c r="M486" s="43"/>
      <c r="N486" s="43"/>
      <c r="O486" s="43"/>
      <c r="P486" s="44"/>
      <c r="Q486" s="43"/>
      <c r="R486" s="43"/>
      <c r="S486" s="43"/>
      <c r="T486" s="43"/>
      <c r="U486" s="43"/>
      <c r="V486" s="43"/>
      <c r="W486" s="43"/>
      <c r="X486" s="43"/>
      <c r="Y486" s="43"/>
      <c r="Z486" s="43"/>
      <c r="AA486" s="43"/>
      <c r="AB486" s="43"/>
      <c r="AC486" s="43"/>
      <c r="AD486" s="43"/>
      <c r="AE486" s="43"/>
      <c r="AF486" s="43"/>
      <c r="AG486" s="43"/>
      <c r="AH486" s="43"/>
      <c r="AI486" s="43"/>
    </row>
    <row r="487" spans="1:35" ht="12.75">
      <c r="A487" s="43"/>
      <c r="B487" s="43"/>
      <c r="C487" s="43"/>
      <c r="D487" s="43"/>
      <c r="E487" s="43"/>
      <c r="F487" s="101"/>
      <c r="G487" s="101"/>
      <c r="H487" s="101"/>
      <c r="I487" s="43"/>
      <c r="J487" s="43"/>
      <c r="K487" s="43"/>
      <c r="L487" s="43"/>
      <c r="M487" s="43"/>
      <c r="N487" s="43"/>
      <c r="O487" s="43"/>
      <c r="P487" s="44"/>
      <c r="Q487" s="43"/>
      <c r="R487" s="43"/>
      <c r="S487" s="43"/>
      <c r="T487" s="43"/>
      <c r="U487" s="43"/>
      <c r="V487" s="43"/>
      <c r="W487" s="43"/>
      <c r="X487" s="43"/>
      <c r="Y487" s="43"/>
      <c r="Z487" s="43"/>
      <c r="AA487" s="43"/>
      <c r="AB487" s="43"/>
      <c r="AC487" s="43"/>
      <c r="AD487" s="43"/>
      <c r="AE487" s="43"/>
      <c r="AF487" s="43"/>
      <c r="AG487" s="43"/>
      <c r="AH487" s="43"/>
      <c r="AI487" s="43"/>
    </row>
    <row r="488" spans="1:35" ht="12.75">
      <c r="A488" s="43"/>
      <c r="B488" s="43"/>
      <c r="C488" s="43"/>
      <c r="D488" s="43"/>
      <c r="E488" s="43"/>
      <c r="F488" s="101"/>
      <c r="G488" s="101"/>
      <c r="H488" s="101"/>
      <c r="I488" s="43"/>
      <c r="J488" s="43"/>
      <c r="K488" s="43"/>
      <c r="L488" s="43"/>
      <c r="M488" s="43"/>
      <c r="N488" s="43"/>
      <c r="O488" s="43"/>
      <c r="P488" s="44"/>
      <c r="Q488" s="43"/>
      <c r="R488" s="43"/>
      <c r="S488" s="43"/>
      <c r="T488" s="43"/>
      <c r="U488" s="43"/>
      <c r="V488" s="43"/>
      <c r="W488" s="43"/>
      <c r="X488" s="43"/>
      <c r="Y488" s="43"/>
      <c r="Z488" s="43"/>
      <c r="AA488" s="43"/>
      <c r="AB488" s="43"/>
      <c r="AC488" s="43"/>
      <c r="AD488" s="43"/>
      <c r="AE488" s="43"/>
      <c r="AF488" s="43"/>
      <c r="AG488" s="43"/>
      <c r="AH488" s="43"/>
      <c r="AI488" s="43"/>
    </row>
    <row r="489" spans="1:35" ht="12.75">
      <c r="A489" s="43"/>
      <c r="B489" s="43"/>
      <c r="C489" s="43"/>
      <c r="D489" s="43"/>
      <c r="E489" s="43"/>
      <c r="F489" s="101"/>
      <c r="G489" s="101"/>
      <c r="H489" s="101"/>
      <c r="I489" s="43"/>
      <c r="J489" s="43"/>
      <c r="K489" s="43"/>
      <c r="L489" s="43"/>
      <c r="M489" s="43"/>
      <c r="N489" s="43"/>
      <c r="O489" s="43"/>
      <c r="P489" s="44"/>
      <c r="Q489" s="43"/>
      <c r="R489" s="43"/>
      <c r="S489" s="43"/>
      <c r="T489" s="43"/>
      <c r="U489" s="43"/>
      <c r="V489" s="43"/>
      <c r="W489" s="43"/>
      <c r="X489" s="43"/>
      <c r="Y489" s="43"/>
      <c r="Z489" s="43"/>
      <c r="AA489" s="43"/>
      <c r="AB489" s="43"/>
      <c r="AC489" s="43"/>
      <c r="AD489" s="43"/>
      <c r="AE489" s="43"/>
      <c r="AF489" s="43"/>
      <c r="AG489" s="43"/>
      <c r="AH489" s="43"/>
      <c r="AI489" s="43"/>
    </row>
    <row r="490" spans="1:35" ht="12.75">
      <c r="A490" s="43"/>
      <c r="B490" s="43"/>
      <c r="C490" s="43"/>
      <c r="D490" s="43"/>
      <c r="E490" s="43"/>
      <c r="F490" s="101"/>
      <c r="G490" s="101"/>
      <c r="H490" s="101"/>
      <c r="I490" s="43"/>
      <c r="J490" s="43"/>
      <c r="K490" s="43"/>
      <c r="L490" s="43"/>
      <c r="M490" s="43"/>
      <c r="N490" s="43"/>
      <c r="O490" s="43"/>
      <c r="P490" s="44"/>
      <c r="Q490" s="43"/>
      <c r="R490" s="43"/>
      <c r="S490" s="43"/>
      <c r="T490" s="43"/>
      <c r="U490" s="43"/>
      <c r="V490" s="43"/>
      <c r="W490" s="43"/>
      <c r="X490" s="43"/>
      <c r="Y490" s="43"/>
      <c r="Z490" s="43"/>
      <c r="AA490" s="43"/>
      <c r="AB490" s="43"/>
      <c r="AC490" s="43"/>
      <c r="AD490" s="43"/>
      <c r="AE490" s="43"/>
      <c r="AF490" s="43"/>
      <c r="AG490" s="43"/>
      <c r="AH490" s="43"/>
      <c r="AI490" s="43"/>
    </row>
    <row r="491" spans="1:35" ht="12.75">
      <c r="A491" s="43"/>
      <c r="B491" s="43"/>
      <c r="C491" s="43"/>
      <c r="D491" s="43"/>
      <c r="E491" s="43"/>
      <c r="F491" s="101"/>
      <c r="G491" s="101"/>
      <c r="H491" s="101"/>
      <c r="I491" s="43"/>
      <c r="J491" s="43"/>
      <c r="K491" s="43"/>
      <c r="L491" s="43"/>
      <c r="M491" s="43"/>
      <c r="N491" s="43"/>
      <c r="O491" s="43"/>
      <c r="P491" s="44"/>
      <c r="Q491" s="43"/>
      <c r="R491" s="43"/>
      <c r="S491" s="43"/>
      <c r="T491" s="43"/>
      <c r="U491" s="43"/>
      <c r="V491" s="43"/>
      <c r="W491" s="43"/>
      <c r="X491" s="43"/>
      <c r="Y491" s="43"/>
      <c r="Z491" s="43"/>
      <c r="AA491" s="43"/>
      <c r="AB491" s="43"/>
      <c r="AC491" s="43"/>
      <c r="AD491" s="43"/>
      <c r="AE491" s="43"/>
      <c r="AF491" s="43"/>
      <c r="AG491" s="43"/>
      <c r="AH491" s="43"/>
      <c r="AI491" s="43"/>
    </row>
    <row r="492" spans="1:35" ht="12.75">
      <c r="A492" s="43"/>
      <c r="B492" s="43"/>
      <c r="C492" s="43"/>
      <c r="D492" s="43"/>
      <c r="E492" s="43"/>
      <c r="F492" s="101"/>
      <c r="G492" s="101"/>
      <c r="H492" s="101"/>
      <c r="I492" s="43"/>
      <c r="J492" s="43"/>
      <c r="K492" s="43"/>
      <c r="L492" s="43"/>
      <c r="M492" s="43"/>
      <c r="N492" s="43"/>
      <c r="O492" s="43"/>
      <c r="P492" s="44"/>
      <c r="Q492" s="43"/>
      <c r="R492" s="43"/>
      <c r="S492" s="43"/>
      <c r="T492" s="43"/>
      <c r="U492" s="43"/>
      <c r="V492" s="43"/>
      <c r="W492" s="43"/>
      <c r="X492" s="43"/>
      <c r="Y492" s="43"/>
      <c r="Z492" s="43"/>
      <c r="AA492" s="43"/>
      <c r="AB492" s="43"/>
      <c r="AC492" s="43"/>
      <c r="AD492" s="43"/>
      <c r="AE492" s="43"/>
      <c r="AF492" s="43"/>
      <c r="AG492" s="43"/>
      <c r="AH492" s="43"/>
      <c r="AI492" s="43"/>
    </row>
    <row r="493" spans="1:35" ht="12.75">
      <c r="A493" s="43"/>
      <c r="B493" s="43"/>
      <c r="C493" s="43"/>
      <c r="D493" s="43"/>
      <c r="E493" s="43"/>
      <c r="F493" s="101"/>
      <c r="G493" s="101"/>
      <c r="H493" s="101"/>
      <c r="I493" s="43"/>
      <c r="J493" s="43"/>
      <c r="K493" s="43"/>
      <c r="L493" s="43"/>
      <c r="M493" s="43"/>
      <c r="N493" s="43"/>
      <c r="O493" s="43"/>
      <c r="P493" s="44"/>
      <c r="Q493" s="43"/>
      <c r="R493" s="43"/>
      <c r="S493" s="43"/>
      <c r="T493" s="43"/>
      <c r="U493" s="43"/>
      <c r="V493" s="43"/>
      <c r="W493" s="43"/>
      <c r="X493" s="43"/>
      <c r="Y493" s="43"/>
      <c r="Z493" s="43"/>
      <c r="AA493" s="43"/>
      <c r="AB493" s="43"/>
      <c r="AC493" s="43"/>
      <c r="AD493" s="43"/>
      <c r="AE493" s="43"/>
      <c r="AF493" s="43"/>
      <c r="AG493" s="43"/>
      <c r="AH493" s="43"/>
      <c r="AI493" s="43"/>
    </row>
    <row r="494" spans="1:35" ht="12.75">
      <c r="A494" s="43"/>
      <c r="B494" s="43"/>
      <c r="C494" s="43"/>
      <c r="D494" s="43"/>
      <c r="E494" s="43"/>
      <c r="F494" s="101"/>
      <c r="G494" s="101"/>
      <c r="H494" s="101"/>
      <c r="I494" s="43"/>
      <c r="J494" s="43"/>
      <c r="K494" s="43"/>
      <c r="L494" s="43"/>
      <c r="M494" s="43"/>
      <c r="N494" s="43"/>
      <c r="O494" s="43"/>
      <c r="P494" s="44"/>
      <c r="Q494" s="43"/>
      <c r="R494" s="43"/>
      <c r="S494" s="43"/>
      <c r="T494" s="43"/>
      <c r="U494" s="43"/>
      <c r="V494" s="43"/>
      <c r="W494" s="43"/>
      <c r="X494" s="43"/>
      <c r="Y494" s="43"/>
      <c r="Z494" s="43"/>
      <c r="AA494" s="43"/>
      <c r="AB494" s="43"/>
      <c r="AC494" s="43"/>
      <c r="AD494" s="43"/>
      <c r="AE494" s="43"/>
      <c r="AF494" s="43"/>
      <c r="AG494" s="43"/>
      <c r="AH494" s="43"/>
      <c r="AI494" s="43"/>
    </row>
    <row r="495" spans="1:35" ht="12.75">
      <c r="A495" s="43"/>
      <c r="B495" s="43"/>
      <c r="C495" s="43"/>
      <c r="D495" s="43"/>
      <c r="E495" s="43"/>
      <c r="F495" s="101"/>
      <c r="G495" s="101"/>
      <c r="H495" s="101"/>
      <c r="I495" s="43"/>
      <c r="J495" s="43"/>
      <c r="K495" s="43"/>
      <c r="L495" s="43"/>
      <c r="M495" s="43"/>
      <c r="N495" s="43"/>
      <c r="O495" s="43"/>
      <c r="P495" s="44"/>
      <c r="Q495" s="43"/>
      <c r="R495" s="43"/>
      <c r="S495" s="43"/>
      <c r="T495" s="43"/>
      <c r="U495" s="43"/>
      <c r="V495" s="43"/>
      <c r="W495" s="43"/>
      <c r="X495" s="43"/>
      <c r="Y495" s="43"/>
      <c r="Z495" s="43"/>
      <c r="AA495" s="43"/>
      <c r="AB495" s="43"/>
      <c r="AC495" s="43"/>
      <c r="AD495" s="43"/>
      <c r="AE495" s="43"/>
      <c r="AF495" s="43"/>
      <c r="AG495" s="43"/>
      <c r="AH495" s="43"/>
      <c r="AI495" s="43"/>
    </row>
    <row r="496" spans="1:35" ht="12.75">
      <c r="A496" s="43"/>
      <c r="B496" s="43"/>
      <c r="C496" s="43"/>
      <c r="D496" s="43"/>
      <c r="E496" s="43"/>
      <c r="F496" s="101"/>
      <c r="G496" s="101"/>
      <c r="H496" s="101"/>
      <c r="I496" s="43"/>
      <c r="J496" s="43"/>
      <c r="K496" s="43"/>
      <c r="L496" s="43"/>
      <c r="M496" s="43"/>
      <c r="N496" s="43"/>
      <c r="O496" s="43"/>
      <c r="P496" s="44"/>
      <c r="Q496" s="43"/>
      <c r="R496" s="43"/>
      <c r="S496" s="43"/>
      <c r="T496" s="43"/>
      <c r="U496" s="43"/>
      <c r="V496" s="43"/>
      <c r="W496" s="43"/>
      <c r="X496" s="43"/>
      <c r="Y496" s="43"/>
      <c r="Z496" s="43"/>
      <c r="AA496" s="43"/>
      <c r="AB496" s="43"/>
      <c r="AC496" s="43"/>
      <c r="AD496" s="43"/>
      <c r="AE496" s="43"/>
      <c r="AF496" s="43"/>
      <c r="AG496" s="43"/>
      <c r="AH496" s="43"/>
      <c r="AI496" s="43"/>
    </row>
    <row r="497" spans="1:35" ht="12.75">
      <c r="A497" s="43"/>
      <c r="B497" s="43"/>
      <c r="C497" s="43"/>
      <c r="D497" s="43"/>
      <c r="E497" s="43"/>
      <c r="F497" s="101"/>
      <c r="G497" s="101"/>
      <c r="H497" s="101"/>
      <c r="I497" s="43"/>
      <c r="J497" s="43"/>
      <c r="K497" s="43"/>
      <c r="L497" s="43"/>
      <c r="M497" s="43"/>
      <c r="N497" s="43"/>
      <c r="O497" s="43"/>
      <c r="P497" s="44"/>
      <c r="Q497" s="43"/>
      <c r="R497" s="43"/>
      <c r="S497" s="43"/>
      <c r="T497" s="43"/>
      <c r="U497" s="43"/>
      <c r="V497" s="43"/>
      <c r="W497" s="43"/>
      <c r="X497" s="43"/>
      <c r="Y497" s="43"/>
      <c r="Z497" s="43"/>
      <c r="AA497" s="43"/>
      <c r="AB497" s="43"/>
      <c r="AC497" s="43"/>
      <c r="AD497" s="43"/>
      <c r="AE497" s="43"/>
      <c r="AF497" s="43"/>
      <c r="AG497" s="43"/>
      <c r="AH497" s="43"/>
      <c r="AI497" s="43"/>
    </row>
    <row r="498" spans="1:35" ht="12.75">
      <c r="A498" s="43"/>
      <c r="B498" s="43"/>
      <c r="C498" s="43"/>
      <c r="D498" s="43"/>
      <c r="E498" s="43"/>
      <c r="F498" s="101"/>
      <c r="G498" s="101"/>
      <c r="H498" s="101"/>
      <c r="I498" s="43"/>
      <c r="J498" s="43"/>
      <c r="K498" s="43"/>
      <c r="L498" s="43"/>
      <c r="M498" s="43"/>
      <c r="N498" s="43"/>
      <c r="O498" s="43"/>
      <c r="P498" s="44"/>
      <c r="Q498" s="43"/>
      <c r="R498" s="43"/>
      <c r="S498" s="43"/>
      <c r="T498" s="43"/>
      <c r="U498" s="43"/>
      <c r="V498" s="43"/>
      <c r="W498" s="43"/>
      <c r="X498" s="43"/>
      <c r="Y498" s="43"/>
      <c r="Z498" s="43"/>
      <c r="AA498" s="43"/>
      <c r="AB498" s="43"/>
      <c r="AC498" s="43"/>
      <c r="AD498" s="43"/>
      <c r="AE498" s="43"/>
      <c r="AF498" s="43"/>
      <c r="AG498" s="43"/>
      <c r="AH498" s="43"/>
      <c r="AI498" s="43"/>
    </row>
    <row r="499" spans="1:35" ht="12.75">
      <c r="A499" s="43"/>
      <c r="B499" s="43"/>
      <c r="C499" s="43"/>
      <c r="D499" s="43"/>
      <c r="E499" s="43"/>
      <c r="F499" s="101"/>
      <c r="G499" s="101"/>
      <c r="H499" s="101"/>
      <c r="I499" s="43"/>
      <c r="J499" s="43"/>
      <c r="K499" s="43"/>
      <c r="L499" s="43"/>
      <c r="M499" s="43"/>
      <c r="N499" s="43"/>
      <c r="O499" s="43"/>
      <c r="P499" s="44"/>
      <c r="Q499" s="43"/>
      <c r="R499" s="43"/>
      <c r="S499" s="43"/>
      <c r="T499" s="43"/>
      <c r="U499" s="43"/>
      <c r="V499" s="43"/>
      <c r="W499" s="43"/>
      <c r="X499" s="43"/>
      <c r="Y499" s="43"/>
      <c r="Z499" s="43"/>
      <c r="AA499" s="43"/>
      <c r="AB499" s="43"/>
      <c r="AC499" s="43"/>
      <c r="AD499" s="43"/>
      <c r="AE499" s="43"/>
      <c r="AF499" s="43"/>
      <c r="AG499" s="43"/>
      <c r="AH499" s="43"/>
      <c r="AI499" s="43"/>
    </row>
    <row r="500" spans="1:35" ht="12.75">
      <c r="A500" s="43"/>
      <c r="B500" s="43"/>
      <c r="C500" s="43"/>
      <c r="D500" s="43"/>
      <c r="E500" s="43"/>
      <c r="F500" s="101"/>
      <c r="G500" s="101"/>
      <c r="H500" s="101"/>
      <c r="I500" s="43"/>
      <c r="J500" s="43"/>
      <c r="K500" s="43"/>
      <c r="L500" s="43"/>
      <c r="M500" s="43"/>
      <c r="N500" s="43"/>
      <c r="O500" s="43"/>
      <c r="P500" s="44"/>
      <c r="Q500" s="43"/>
      <c r="R500" s="43"/>
      <c r="S500" s="43"/>
      <c r="T500" s="43"/>
      <c r="U500" s="43"/>
      <c r="V500" s="43"/>
      <c r="W500" s="43"/>
      <c r="X500" s="43"/>
      <c r="Y500" s="43"/>
      <c r="Z500" s="43"/>
      <c r="AA500" s="43"/>
      <c r="AB500" s="43"/>
      <c r="AC500" s="43"/>
      <c r="AD500" s="43"/>
      <c r="AE500" s="43"/>
      <c r="AF500" s="43"/>
      <c r="AG500" s="43"/>
      <c r="AH500" s="43"/>
      <c r="AI500" s="43"/>
    </row>
    <row r="501" spans="1:35" ht="12.75">
      <c r="A501" s="43"/>
      <c r="B501" s="43"/>
      <c r="C501" s="43"/>
      <c r="D501" s="43"/>
      <c r="E501" s="43"/>
      <c r="F501" s="101"/>
      <c r="G501" s="101"/>
      <c r="H501" s="101"/>
      <c r="I501" s="43"/>
      <c r="J501" s="43"/>
      <c r="K501" s="43"/>
      <c r="L501" s="43"/>
      <c r="M501" s="43"/>
      <c r="N501" s="43"/>
      <c r="O501" s="43"/>
      <c r="P501" s="44"/>
      <c r="Q501" s="43"/>
      <c r="R501" s="43"/>
      <c r="S501" s="43"/>
      <c r="T501" s="43"/>
      <c r="U501" s="43"/>
      <c r="V501" s="43"/>
      <c r="W501" s="43"/>
      <c r="X501" s="43"/>
      <c r="Y501" s="43"/>
      <c r="Z501" s="43"/>
      <c r="AA501" s="43"/>
      <c r="AB501" s="43"/>
      <c r="AC501" s="43"/>
      <c r="AD501" s="43"/>
      <c r="AE501" s="43"/>
      <c r="AF501" s="43"/>
      <c r="AG501" s="43"/>
      <c r="AH501" s="43"/>
      <c r="AI501" s="43"/>
    </row>
    <row r="502" spans="1:35" ht="12.75">
      <c r="A502" s="43"/>
      <c r="B502" s="43"/>
      <c r="C502" s="43"/>
      <c r="D502" s="43"/>
      <c r="E502" s="43"/>
      <c r="F502" s="101"/>
      <c r="G502" s="101"/>
      <c r="H502" s="101"/>
      <c r="I502" s="43"/>
      <c r="J502" s="43"/>
      <c r="K502" s="43"/>
      <c r="L502" s="43"/>
      <c r="M502" s="43"/>
      <c r="N502" s="43"/>
      <c r="O502" s="43"/>
      <c r="P502" s="44"/>
      <c r="Q502" s="43"/>
      <c r="R502" s="43"/>
      <c r="S502" s="43"/>
      <c r="T502" s="43"/>
      <c r="U502" s="43"/>
      <c r="V502" s="43"/>
      <c r="W502" s="43"/>
      <c r="X502" s="43"/>
      <c r="Y502" s="43"/>
      <c r="Z502" s="43"/>
      <c r="AA502" s="43"/>
      <c r="AB502" s="43"/>
      <c r="AC502" s="43"/>
      <c r="AD502" s="43"/>
      <c r="AE502" s="43"/>
      <c r="AF502" s="43"/>
      <c r="AG502" s="43"/>
      <c r="AH502" s="43"/>
      <c r="AI502" s="43"/>
    </row>
    <row r="503" spans="1:35" ht="12.75">
      <c r="A503" s="43"/>
      <c r="B503" s="43"/>
      <c r="C503" s="43"/>
      <c r="D503" s="43"/>
      <c r="E503" s="43"/>
      <c r="F503" s="101"/>
      <c r="G503" s="101"/>
      <c r="H503" s="101"/>
      <c r="I503" s="43"/>
      <c r="J503" s="43"/>
      <c r="K503" s="43"/>
      <c r="L503" s="43"/>
      <c r="M503" s="43"/>
      <c r="N503" s="43"/>
      <c r="O503" s="43"/>
      <c r="P503" s="44"/>
      <c r="Q503" s="43"/>
      <c r="R503" s="43"/>
      <c r="S503" s="43"/>
      <c r="T503" s="43"/>
      <c r="U503" s="43"/>
      <c r="V503" s="43"/>
      <c r="W503" s="43"/>
      <c r="X503" s="43"/>
      <c r="Y503" s="43"/>
      <c r="Z503" s="43"/>
      <c r="AA503" s="43"/>
      <c r="AB503" s="43"/>
      <c r="AC503" s="43"/>
      <c r="AD503" s="43"/>
      <c r="AE503" s="43"/>
      <c r="AF503" s="43"/>
      <c r="AG503" s="43"/>
      <c r="AH503" s="43"/>
      <c r="AI503" s="43"/>
    </row>
    <row r="504" spans="1:35" ht="12.75">
      <c r="A504" s="43"/>
      <c r="B504" s="43"/>
      <c r="C504" s="43"/>
      <c r="D504" s="43"/>
      <c r="E504" s="43"/>
      <c r="F504" s="101"/>
      <c r="G504" s="101"/>
      <c r="H504" s="101"/>
      <c r="I504" s="43"/>
      <c r="J504" s="43"/>
      <c r="K504" s="43"/>
      <c r="L504" s="43"/>
      <c r="M504" s="43"/>
      <c r="N504" s="43"/>
      <c r="O504" s="43"/>
      <c r="P504" s="44"/>
      <c r="Q504" s="43"/>
      <c r="R504" s="43"/>
      <c r="S504" s="43"/>
      <c r="T504" s="43"/>
      <c r="U504" s="43"/>
      <c r="V504" s="43"/>
      <c r="W504" s="43"/>
      <c r="X504" s="43"/>
      <c r="Y504" s="43"/>
      <c r="Z504" s="43"/>
      <c r="AA504" s="43"/>
      <c r="AB504" s="43"/>
      <c r="AC504" s="43"/>
      <c r="AD504" s="43"/>
      <c r="AE504" s="43"/>
      <c r="AF504" s="43"/>
      <c r="AG504" s="43"/>
      <c r="AH504" s="43"/>
      <c r="AI504" s="43"/>
    </row>
    <row r="505" spans="1:35" ht="12.75">
      <c r="A505" s="43"/>
      <c r="B505" s="43"/>
      <c r="C505" s="43"/>
      <c r="D505" s="43"/>
      <c r="E505" s="43"/>
      <c r="F505" s="101"/>
      <c r="G505" s="101"/>
      <c r="H505" s="101"/>
      <c r="I505" s="43"/>
      <c r="J505" s="43"/>
      <c r="K505" s="43"/>
      <c r="L505" s="43"/>
      <c r="M505" s="43"/>
      <c r="N505" s="43"/>
      <c r="O505" s="43"/>
      <c r="P505" s="44"/>
      <c r="Q505" s="43"/>
      <c r="R505" s="43"/>
      <c r="S505" s="43"/>
      <c r="T505" s="43"/>
      <c r="U505" s="43"/>
      <c r="V505" s="43"/>
      <c r="W505" s="43"/>
      <c r="X505" s="43"/>
      <c r="Y505" s="43"/>
      <c r="Z505" s="43"/>
      <c r="AA505" s="43"/>
      <c r="AB505" s="43"/>
      <c r="AC505" s="43"/>
      <c r="AD505" s="43"/>
      <c r="AE505" s="43"/>
      <c r="AF505" s="43"/>
      <c r="AG505" s="43"/>
      <c r="AH505" s="43"/>
      <c r="AI505" s="43"/>
    </row>
    <row r="506" spans="1:35" ht="12.75">
      <c r="A506" s="43"/>
      <c r="B506" s="43"/>
      <c r="C506" s="43"/>
      <c r="D506" s="43"/>
      <c r="E506" s="43"/>
      <c r="F506" s="101"/>
      <c r="G506" s="101"/>
      <c r="H506" s="101"/>
      <c r="I506" s="43"/>
      <c r="J506" s="43"/>
      <c r="K506" s="43"/>
      <c r="L506" s="43"/>
      <c r="M506" s="43"/>
      <c r="N506" s="43"/>
      <c r="O506" s="43"/>
      <c r="P506" s="44"/>
      <c r="Q506" s="43"/>
      <c r="R506" s="43"/>
      <c r="S506" s="43"/>
      <c r="T506" s="43"/>
      <c r="U506" s="43"/>
      <c r="V506" s="43"/>
      <c r="W506" s="43"/>
      <c r="X506" s="43"/>
      <c r="Y506" s="43"/>
      <c r="Z506" s="43"/>
      <c r="AA506" s="43"/>
      <c r="AB506" s="43"/>
      <c r="AC506" s="43"/>
      <c r="AD506" s="43"/>
      <c r="AE506" s="43"/>
      <c r="AF506" s="43"/>
      <c r="AG506" s="43"/>
      <c r="AH506" s="43"/>
      <c r="AI506" s="43"/>
    </row>
    <row r="507" spans="1:35" ht="12.75">
      <c r="A507" s="43"/>
      <c r="B507" s="43"/>
      <c r="C507" s="43"/>
      <c r="D507" s="43"/>
      <c r="E507" s="43"/>
      <c r="F507" s="101"/>
      <c r="G507" s="101"/>
      <c r="H507" s="101"/>
      <c r="I507" s="43"/>
      <c r="J507" s="43"/>
      <c r="K507" s="43"/>
      <c r="L507" s="43"/>
      <c r="M507" s="43"/>
      <c r="N507" s="43"/>
      <c r="O507" s="43"/>
      <c r="P507" s="44"/>
      <c r="Q507" s="43"/>
      <c r="R507" s="43"/>
      <c r="S507" s="43"/>
      <c r="T507" s="43"/>
      <c r="U507" s="43"/>
      <c r="V507" s="43"/>
      <c r="W507" s="43"/>
      <c r="X507" s="43"/>
      <c r="Y507" s="43"/>
      <c r="Z507" s="43"/>
      <c r="AA507" s="43"/>
      <c r="AB507" s="43"/>
      <c r="AC507" s="43"/>
      <c r="AD507" s="43"/>
      <c r="AE507" s="43"/>
      <c r="AF507" s="43"/>
      <c r="AG507" s="43"/>
      <c r="AH507" s="43"/>
      <c r="AI507" s="43"/>
    </row>
    <row r="508" spans="1:35" ht="12.75">
      <c r="A508" s="43"/>
      <c r="B508" s="43"/>
      <c r="C508" s="43"/>
      <c r="D508" s="43"/>
      <c r="E508" s="43"/>
      <c r="F508" s="101"/>
      <c r="G508" s="101"/>
      <c r="H508" s="101"/>
      <c r="I508" s="43"/>
      <c r="J508" s="43"/>
      <c r="K508" s="43"/>
      <c r="L508" s="43"/>
      <c r="M508" s="43"/>
      <c r="N508" s="43"/>
      <c r="O508" s="43"/>
      <c r="P508" s="44"/>
      <c r="Q508" s="43"/>
      <c r="R508" s="43"/>
      <c r="S508" s="43"/>
      <c r="T508" s="43"/>
      <c r="U508" s="43"/>
      <c r="V508" s="43"/>
      <c r="W508" s="43"/>
      <c r="X508" s="43"/>
      <c r="Y508" s="43"/>
      <c r="Z508" s="43"/>
      <c r="AA508" s="43"/>
      <c r="AB508" s="43"/>
      <c r="AC508" s="43"/>
      <c r="AD508" s="43"/>
      <c r="AE508" s="43"/>
      <c r="AF508" s="43"/>
      <c r="AG508" s="43"/>
      <c r="AH508" s="43"/>
      <c r="AI508" s="43"/>
    </row>
    <row r="509" spans="1:35" ht="12.75">
      <c r="A509" s="43"/>
      <c r="B509" s="43"/>
      <c r="C509" s="43"/>
      <c r="D509" s="43"/>
      <c r="E509" s="43"/>
      <c r="F509" s="101"/>
      <c r="G509" s="101"/>
      <c r="H509" s="101"/>
      <c r="I509" s="43"/>
      <c r="J509" s="43"/>
      <c r="K509" s="43"/>
      <c r="L509" s="43"/>
      <c r="M509" s="43"/>
      <c r="N509" s="43"/>
      <c r="O509" s="43"/>
      <c r="P509" s="44"/>
      <c r="Q509" s="43"/>
      <c r="R509" s="43"/>
      <c r="S509" s="43"/>
      <c r="T509" s="43"/>
      <c r="U509" s="43"/>
      <c r="V509" s="43"/>
      <c r="W509" s="43"/>
      <c r="X509" s="43"/>
      <c r="Y509" s="43"/>
      <c r="Z509" s="43"/>
      <c r="AA509" s="43"/>
      <c r="AB509" s="43"/>
      <c r="AC509" s="43"/>
      <c r="AD509" s="43"/>
      <c r="AE509" s="43"/>
      <c r="AF509" s="43"/>
      <c r="AG509" s="43"/>
      <c r="AH509" s="43"/>
      <c r="AI509" s="43"/>
    </row>
    <row r="510" spans="1:35" ht="12.75">
      <c r="A510" s="43"/>
      <c r="B510" s="43"/>
      <c r="C510" s="43"/>
      <c r="D510" s="43"/>
      <c r="E510" s="43"/>
      <c r="F510" s="101"/>
      <c r="G510" s="101"/>
      <c r="H510" s="101"/>
      <c r="I510" s="43"/>
      <c r="J510" s="43"/>
      <c r="K510" s="43"/>
      <c r="L510" s="43"/>
      <c r="M510" s="43"/>
      <c r="N510" s="43"/>
      <c r="O510" s="43"/>
      <c r="P510" s="44"/>
      <c r="Q510" s="43"/>
      <c r="R510" s="43"/>
      <c r="S510" s="43"/>
      <c r="T510" s="43"/>
      <c r="U510" s="43"/>
      <c r="V510" s="43"/>
      <c r="W510" s="43"/>
      <c r="X510" s="43"/>
      <c r="Y510" s="43"/>
      <c r="Z510" s="43"/>
      <c r="AA510" s="43"/>
      <c r="AB510" s="43"/>
      <c r="AC510" s="43"/>
      <c r="AD510" s="43"/>
      <c r="AE510" s="43"/>
      <c r="AF510" s="43"/>
      <c r="AG510" s="43"/>
      <c r="AH510" s="43"/>
      <c r="AI510" s="43"/>
    </row>
    <row r="511" spans="1:35" ht="12.75">
      <c r="A511" s="43"/>
      <c r="B511" s="43"/>
      <c r="C511" s="43"/>
      <c r="D511" s="43"/>
      <c r="E511" s="43"/>
      <c r="F511" s="101"/>
      <c r="G511" s="101"/>
      <c r="H511" s="101"/>
      <c r="I511" s="43"/>
      <c r="J511" s="43"/>
      <c r="K511" s="43"/>
      <c r="L511" s="43"/>
      <c r="M511" s="43"/>
      <c r="N511" s="43"/>
      <c r="O511" s="43"/>
      <c r="P511" s="44"/>
      <c r="Q511" s="43"/>
      <c r="R511" s="43"/>
      <c r="S511" s="43"/>
      <c r="T511" s="43"/>
      <c r="U511" s="43"/>
      <c r="V511" s="43"/>
      <c r="W511" s="43"/>
      <c r="X511" s="43"/>
      <c r="Y511" s="43"/>
      <c r="Z511" s="43"/>
      <c r="AA511" s="43"/>
      <c r="AB511" s="43"/>
      <c r="AC511" s="43"/>
      <c r="AD511" s="43"/>
      <c r="AE511" s="43"/>
      <c r="AF511" s="43"/>
      <c r="AG511" s="43"/>
      <c r="AH511" s="43"/>
      <c r="AI511" s="43"/>
    </row>
    <row r="512" spans="1:35" ht="12.75">
      <c r="A512" s="43"/>
      <c r="B512" s="43"/>
      <c r="C512" s="43"/>
      <c r="D512" s="43"/>
      <c r="E512" s="43"/>
      <c r="F512" s="101"/>
      <c r="G512" s="101"/>
      <c r="H512" s="101"/>
      <c r="I512" s="43"/>
      <c r="J512" s="43"/>
      <c r="K512" s="43"/>
      <c r="L512" s="43"/>
      <c r="M512" s="43"/>
      <c r="N512" s="43"/>
      <c r="O512" s="43"/>
      <c r="P512" s="44"/>
      <c r="Q512" s="43"/>
      <c r="R512" s="43"/>
      <c r="S512" s="43"/>
      <c r="T512" s="43"/>
      <c r="U512" s="43"/>
      <c r="V512" s="43"/>
      <c r="W512" s="43"/>
      <c r="X512" s="43"/>
      <c r="Y512" s="43"/>
      <c r="Z512" s="43"/>
      <c r="AA512" s="43"/>
      <c r="AB512" s="43"/>
      <c r="AC512" s="43"/>
      <c r="AD512" s="43"/>
      <c r="AE512" s="43"/>
      <c r="AF512" s="43"/>
      <c r="AG512" s="43"/>
      <c r="AH512" s="43"/>
      <c r="AI512" s="43"/>
    </row>
    <row r="513" spans="1:35" ht="12.75">
      <c r="A513" s="43"/>
      <c r="B513" s="43"/>
      <c r="C513" s="43"/>
      <c r="D513" s="43"/>
      <c r="E513" s="43"/>
      <c r="F513" s="101"/>
      <c r="G513" s="101"/>
      <c r="H513" s="101"/>
      <c r="I513" s="43"/>
      <c r="J513" s="43"/>
      <c r="K513" s="43"/>
      <c r="L513" s="43"/>
      <c r="M513" s="43"/>
      <c r="N513" s="43"/>
      <c r="O513" s="43"/>
      <c r="P513" s="44"/>
      <c r="Q513" s="43"/>
      <c r="R513" s="43"/>
      <c r="S513" s="43"/>
      <c r="T513" s="43"/>
      <c r="U513" s="43"/>
      <c r="V513" s="43"/>
      <c r="W513" s="43"/>
      <c r="X513" s="43"/>
      <c r="Y513" s="43"/>
      <c r="Z513" s="43"/>
      <c r="AA513" s="43"/>
      <c r="AB513" s="43"/>
      <c r="AC513" s="43"/>
      <c r="AD513" s="43"/>
      <c r="AE513" s="43"/>
      <c r="AF513" s="43"/>
      <c r="AG513" s="43"/>
      <c r="AH513" s="43"/>
      <c r="AI513" s="43"/>
    </row>
    <row r="514" spans="1:35" ht="12.75">
      <c r="A514" s="43"/>
      <c r="B514" s="43"/>
      <c r="C514" s="43"/>
      <c r="D514" s="43"/>
      <c r="E514" s="43"/>
      <c r="F514" s="101"/>
      <c r="G514" s="101"/>
      <c r="H514" s="101"/>
      <c r="I514" s="43"/>
      <c r="J514" s="43"/>
      <c r="K514" s="43"/>
      <c r="L514" s="43"/>
      <c r="M514" s="43"/>
      <c r="N514" s="43"/>
      <c r="O514" s="43"/>
      <c r="P514" s="44"/>
      <c r="Q514" s="43"/>
      <c r="R514" s="43"/>
      <c r="S514" s="43"/>
      <c r="T514" s="43"/>
      <c r="U514" s="43"/>
      <c r="V514" s="43"/>
      <c r="W514" s="43"/>
      <c r="X514" s="43"/>
      <c r="Y514" s="43"/>
      <c r="Z514" s="43"/>
      <c r="AA514" s="43"/>
      <c r="AB514" s="43"/>
      <c r="AC514" s="43"/>
      <c r="AD514" s="43"/>
      <c r="AE514" s="43"/>
      <c r="AF514" s="43"/>
      <c r="AG514" s="43"/>
      <c r="AH514" s="43"/>
      <c r="AI514" s="43"/>
    </row>
    <row r="515" spans="1:35" ht="12.75">
      <c r="A515" s="43"/>
      <c r="B515" s="43"/>
      <c r="C515" s="43"/>
      <c r="D515" s="43"/>
      <c r="E515" s="43"/>
      <c r="F515" s="101"/>
      <c r="G515" s="101"/>
      <c r="H515" s="101"/>
      <c r="I515" s="43"/>
      <c r="J515" s="43"/>
      <c r="K515" s="43"/>
      <c r="L515" s="43"/>
      <c r="M515" s="43"/>
      <c r="N515" s="43"/>
      <c r="O515" s="43"/>
      <c r="P515" s="44"/>
      <c r="Q515" s="43"/>
      <c r="R515" s="43"/>
      <c r="S515" s="43"/>
      <c r="T515" s="43"/>
      <c r="U515" s="43"/>
      <c r="V515" s="43"/>
      <c r="W515" s="43"/>
      <c r="X515" s="43"/>
      <c r="Y515" s="43"/>
      <c r="Z515" s="43"/>
      <c r="AA515" s="43"/>
      <c r="AB515" s="43"/>
      <c r="AC515" s="43"/>
      <c r="AD515" s="43"/>
      <c r="AE515" s="43"/>
      <c r="AF515" s="43"/>
      <c r="AG515" s="43"/>
      <c r="AH515" s="43"/>
      <c r="AI515" s="43"/>
    </row>
    <row r="516" spans="1:35" ht="12.75">
      <c r="A516" s="43"/>
      <c r="B516" s="43"/>
      <c r="C516" s="43"/>
      <c r="D516" s="43"/>
      <c r="E516" s="43"/>
      <c r="F516" s="101"/>
      <c r="G516" s="101"/>
      <c r="H516" s="101"/>
      <c r="I516" s="43"/>
      <c r="J516" s="43"/>
      <c r="K516" s="43"/>
      <c r="L516" s="43"/>
      <c r="M516" s="43"/>
      <c r="N516" s="43"/>
      <c r="O516" s="43"/>
      <c r="P516" s="44"/>
      <c r="Q516" s="43"/>
      <c r="R516" s="43"/>
      <c r="S516" s="43"/>
      <c r="T516" s="43"/>
      <c r="U516" s="43"/>
      <c r="V516" s="43"/>
      <c r="W516" s="43"/>
      <c r="X516" s="43"/>
      <c r="Y516" s="43"/>
      <c r="Z516" s="43"/>
      <c r="AA516" s="43"/>
      <c r="AB516" s="43"/>
      <c r="AC516" s="43"/>
      <c r="AD516" s="43"/>
      <c r="AE516" s="43"/>
      <c r="AF516" s="43"/>
      <c r="AG516" s="43"/>
      <c r="AH516" s="43"/>
      <c r="AI516" s="43"/>
    </row>
    <row r="517" spans="1:35" ht="12.75">
      <c r="A517" s="43"/>
      <c r="B517" s="43"/>
      <c r="C517" s="43"/>
      <c r="D517" s="43"/>
      <c r="E517" s="43"/>
      <c r="F517" s="101"/>
      <c r="G517" s="101"/>
      <c r="H517" s="101"/>
      <c r="I517" s="43"/>
      <c r="J517" s="43"/>
      <c r="K517" s="43"/>
      <c r="L517" s="43"/>
      <c r="M517" s="43"/>
      <c r="N517" s="43"/>
      <c r="O517" s="43"/>
      <c r="P517" s="44"/>
      <c r="Q517" s="43"/>
      <c r="R517" s="43"/>
      <c r="S517" s="43"/>
      <c r="T517" s="43"/>
      <c r="U517" s="43"/>
      <c r="V517" s="43"/>
      <c r="W517" s="43"/>
      <c r="X517" s="43"/>
      <c r="Y517" s="43"/>
      <c r="Z517" s="43"/>
      <c r="AA517" s="43"/>
      <c r="AB517" s="43"/>
      <c r="AC517" s="43"/>
      <c r="AD517" s="43"/>
      <c r="AE517" s="43"/>
      <c r="AF517" s="43"/>
      <c r="AG517" s="43"/>
      <c r="AH517" s="43"/>
      <c r="AI517" s="43"/>
    </row>
    <row r="518" spans="1:35" ht="12.75">
      <c r="A518" s="43"/>
      <c r="B518" s="43"/>
      <c r="C518" s="43"/>
      <c r="D518" s="43"/>
      <c r="E518" s="43"/>
      <c r="F518" s="101"/>
      <c r="G518" s="101"/>
      <c r="H518" s="101"/>
      <c r="I518" s="43"/>
      <c r="J518" s="43"/>
      <c r="K518" s="43"/>
      <c r="L518" s="43"/>
      <c r="M518" s="43"/>
      <c r="N518" s="43"/>
      <c r="O518" s="43"/>
      <c r="P518" s="44"/>
      <c r="Q518" s="43"/>
      <c r="R518" s="43"/>
      <c r="S518" s="43"/>
      <c r="T518" s="43"/>
      <c r="U518" s="43"/>
      <c r="V518" s="43"/>
      <c r="W518" s="43"/>
      <c r="X518" s="43"/>
      <c r="Y518" s="43"/>
      <c r="Z518" s="43"/>
      <c r="AA518" s="43"/>
      <c r="AB518" s="43"/>
      <c r="AC518" s="43"/>
      <c r="AD518" s="43"/>
      <c r="AE518" s="43"/>
      <c r="AF518" s="43"/>
      <c r="AG518" s="43"/>
      <c r="AH518" s="43"/>
      <c r="AI518" s="43"/>
    </row>
    <row r="519" spans="1:35" ht="12.75">
      <c r="A519" s="43"/>
      <c r="B519" s="43"/>
      <c r="C519" s="43"/>
      <c r="D519" s="43"/>
      <c r="E519" s="43"/>
      <c r="F519" s="101"/>
      <c r="G519" s="101"/>
      <c r="H519" s="101"/>
      <c r="I519" s="43"/>
      <c r="J519" s="43"/>
      <c r="K519" s="43"/>
      <c r="L519" s="43"/>
      <c r="M519" s="43"/>
      <c r="N519" s="43"/>
      <c r="O519" s="43"/>
      <c r="P519" s="44"/>
      <c r="Q519" s="43"/>
      <c r="R519" s="43"/>
      <c r="S519" s="43"/>
      <c r="T519" s="43"/>
      <c r="U519" s="43"/>
      <c r="V519" s="43"/>
      <c r="W519" s="43"/>
      <c r="X519" s="43"/>
      <c r="Y519" s="43"/>
      <c r="Z519" s="43"/>
      <c r="AA519" s="43"/>
      <c r="AB519" s="43"/>
      <c r="AC519" s="43"/>
      <c r="AD519" s="43"/>
      <c r="AE519" s="43"/>
      <c r="AF519" s="43"/>
      <c r="AG519" s="43"/>
      <c r="AH519" s="43"/>
      <c r="AI519" s="43"/>
    </row>
    <row r="520" spans="1:35" ht="12.75">
      <c r="A520" s="43"/>
      <c r="B520" s="43"/>
      <c r="C520" s="43"/>
      <c r="D520" s="43"/>
      <c r="E520" s="43"/>
      <c r="F520" s="101"/>
      <c r="G520" s="101"/>
      <c r="H520" s="101"/>
      <c r="I520" s="43"/>
      <c r="J520" s="43"/>
      <c r="K520" s="43"/>
      <c r="L520" s="43"/>
      <c r="M520" s="43"/>
      <c r="N520" s="43"/>
      <c r="O520" s="43"/>
      <c r="P520" s="44"/>
      <c r="Q520" s="43"/>
      <c r="R520" s="43"/>
      <c r="S520" s="43"/>
      <c r="T520" s="43"/>
      <c r="U520" s="43"/>
      <c r="V520" s="43"/>
      <c r="W520" s="43"/>
      <c r="X520" s="43"/>
      <c r="Y520" s="43"/>
      <c r="Z520" s="43"/>
      <c r="AA520" s="43"/>
      <c r="AB520" s="43"/>
      <c r="AC520" s="43"/>
      <c r="AD520" s="43"/>
      <c r="AE520" s="43"/>
      <c r="AF520" s="43"/>
      <c r="AG520" s="43"/>
      <c r="AH520" s="43"/>
      <c r="AI520" s="43"/>
    </row>
    <row r="521" spans="1:35" ht="12.75">
      <c r="A521" s="43"/>
      <c r="B521" s="43"/>
      <c r="C521" s="43"/>
      <c r="D521" s="43"/>
      <c r="E521" s="43"/>
      <c r="F521" s="101"/>
      <c r="G521" s="101"/>
      <c r="H521" s="101"/>
      <c r="I521" s="43"/>
      <c r="J521" s="43"/>
      <c r="K521" s="43"/>
      <c r="L521" s="43"/>
      <c r="M521" s="43"/>
      <c r="N521" s="43"/>
      <c r="O521" s="43"/>
      <c r="P521" s="44"/>
      <c r="Q521" s="43"/>
      <c r="R521" s="43"/>
      <c r="S521" s="43"/>
      <c r="T521" s="43"/>
      <c r="U521" s="43"/>
      <c r="V521" s="43"/>
      <c r="W521" s="43"/>
      <c r="X521" s="43"/>
      <c r="Y521" s="43"/>
      <c r="Z521" s="43"/>
      <c r="AA521" s="43"/>
      <c r="AB521" s="43"/>
      <c r="AC521" s="43"/>
      <c r="AD521" s="43"/>
      <c r="AE521" s="43"/>
      <c r="AF521" s="43"/>
      <c r="AG521" s="43"/>
      <c r="AH521" s="43"/>
      <c r="AI521" s="43"/>
    </row>
    <row r="522" spans="1:35" ht="12.75">
      <c r="A522" s="43"/>
      <c r="B522" s="43"/>
      <c r="C522" s="43"/>
      <c r="D522" s="43"/>
      <c r="E522" s="43"/>
      <c r="F522" s="101"/>
      <c r="G522" s="101"/>
      <c r="H522" s="101"/>
      <c r="I522" s="43"/>
      <c r="J522" s="43"/>
      <c r="K522" s="43"/>
      <c r="L522" s="43"/>
      <c r="M522" s="43"/>
      <c r="N522" s="43"/>
      <c r="O522" s="43"/>
      <c r="P522" s="44"/>
      <c r="Q522" s="43"/>
      <c r="R522" s="43"/>
      <c r="S522" s="43"/>
      <c r="T522" s="43"/>
      <c r="U522" s="43"/>
      <c r="V522" s="43"/>
      <c r="W522" s="43"/>
      <c r="X522" s="43"/>
      <c r="Y522" s="43"/>
      <c r="Z522" s="43"/>
      <c r="AA522" s="43"/>
      <c r="AB522" s="43"/>
      <c r="AC522" s="43"/>
      <c r="AD522" s="43"/>
      <c r="AE522" s="43"/>
      <c r="AF522" s="43"/>
      <c r="AG522" s="43"/>
      <c r="AH522" s="43"/>
      <c r="AI522" s="43"/>
    </row>
    <row r="523" spans="1:35" ht="12.75">
      <c r="A523" s="43"/>
      <c r="B523" s="43"/>
      <c r="C523" s="43"/>
      <c r="D523" s="43"/>
      <c r="E523" s="43"/>
      <c r="F523" s="101"/>
      <c r="G523" s="101"/>
      <c r="H523" s="101"/>
      <c r="I523" s="43"/>
      <c r="J523" s="43"/>
      <c r="K523" s="43"/>
      <c r="L523" s="43"/>
      <c r="M523" s="43"/>
      <c r="N523" s="43"/>
      <c r="O523" s="43"/>
      <c r="P523" s="44"/>
      <c r="Q523" s="43"/>
      <c r="R523" s="43"/>
      <c r="S523" s="43"/>
      <c r="T523" s="43"/>
      <c r="U523" s="43"/>
      <c r="V523" s="43"/>
      <c r="W523" s="43"/>
      <c r="X523" s="43"/>
      <c r="Y523" s="43"/>
      <c r="Z523" s="43"/>
      <c r="AA523" s="43"/>
      <c r="AB523" s="43"/>
      <c r="AC523" s="43"/>
      <c r="AD523" s="43"/>
      <c r="AE523" s="43"/>
      <c r="AF523" s="43"/>
      <c r="AG523" s="43"/>
      <c r="AH523" s="43"/>
      <c r="AI523" s="43"/>
    </row>
    <row r="524" spans="1:35" ht="12.75">
      <c r="A524" s="43"/>
      <c r="B524" s="43"/>
      <c r="C524" s="43"/>
      <c r="D524" s="43"/>
      <c r="E524" s="43"/>
      <c r="F524" s="101"/>
      <c r="G524" s="101"/>
      <c r="H524" s="101"/>
      <c r="I524" s="43"/>
      <c r="J524" s="43"/>
      <c r="K524" s="43"/>
      <c r="L524" s="43"/>
      <c r="M524" s="43"/>
      <c r="N524" s="43"/>
      <c r="O524" s="43"/>
      <c r="P524" s="44"/>
      <c r="Q524" s="43"/>
      <c r="R524" s="43"/>
      <c r="S524" s="43"/>
      <c r="T524" s="43"/>
      <c r="U524" s="43"/>
      <c r="V524" s="43"/>
      <c r="W524" s="43"/>
      <c r="X524" s="43"/>
      <c r="Y524" s="43"/>
      <c r="Z524" s="43"/>
      <c r="AA524" s="43"/>
      <c r="AB524" s="43"/>
      <c r="AC524" s="43"/>
      <c r="AD524" s="43"/>
      <c r="AE524" s="43"/>
      <c r="AF524" s="43"/>
      <c r="AG524" s="43"/>
      <c r="AH524" s="43"/>
      <c r="AI524" s="43"/>
    </row>
    <row r="525" spans="1:35" ht="12.75">
      <c r="A525" s="43"/>
      <c r="B525" s="43"/>
      <c r="C525" s="43"/>
      <c r="D525" s="43"/>
      <c r="E525" s="43"/>
      <c r="F525" s="101"/>
      <c r="G525" s="101"/>
      <c r="H525" s="101"/>
      <c r="I525" s="43"/>
      <c r="J525" s="43"/>
      <c r="K525" s="43"/>
      <c r="L525" s="43"/>
      <c r="M525" s="43"/>
      <c r="N525" s="43"/>
      <c r="O525" s="43"/>
      <c r="P525" s="44"/>
      <c r="Q525" s="43"/>
      <c r="R525" s="43"/>
      <c r="S525" s="43"/>
      <c r="T525" s="43"/>
      <c r="U525" s="43"/>
      <c r="V525" s="43"/>
      <c r="W525" s="43"/>
      <c r="X525" s="43"/>
      <c r="Y525" s="43"/>
      <c r="Z525" s="43"/>
      <c r="AA525" s="43"/>
      <c r="AB525" s="43"/>
      <c r="AC525" s="43"/>
      <c r="AD525" s="43"/>
      <c r="AE525" s="43"/>
      <c r="AF525" s="43"/>
      <c r="AG525" s="43"/>
      <c r="AH525" s="43"/>
      <c r="AI525" s="43"/>
    </row>
    <row r="526" spans="1:35" ht="12.75">
      <c r="A526" s="43"/>
      <c r="B526" s="43"/>
      <c r="C526" s="43"/>
      <c r="D526" s="43"/>
      <c r="E526" s="43"/>
      <c r="F526" s="101"/>
      <c r="G526" s="101"/>
      <c r="H526" s="101"/>
      <c r="I526" s="43"/>
      <c r="J526" s="43"/>
      <c r="K526" s="43"/>
      <c r="L526" s="43"/>
      <c r="M526" s="43"/>
      <c r="N526" s="43"/>
      <c r="O526" s="43"/>
      <c r="P526" s="44"/>
      <c r="Q526" s="43"/>
      <c r="R526" s="43"/>
      <c r="S526" s="43"/>
      <c r="T526" s="43"/>
      <c r="U526" s="43"/>
      <c r="V526" s="43"/>
      <c r="W526" s="43"/>
      <c r="X526" s="43"/>
      <c r="Y526" s="43"/>
      <c r="Z526" s="43"/>
      <c r="AA526" s="43"/>
      <c r="AB526" s="43"/>
      <c r="AC526" s="43"/>
      <c r="AD526" s="43"/>
      <c r="AE526" s="43"/>
      <c r="AF526" s="43"/>
      <c r="AG526" s="43"/>
      <c r="AH526" s="43"/>
      <c r="AI526" s="43"/>
    </row>
    <row r="527" spans="1:35" ht="12.75">
      <c r="A527" s="43"/>
      <c r="B527" s="43"/>
      <c r="C527" s="43"/>
      <c r="D527" s="43"/>
      <c r="E527" s="43"/>
      <c r="F527" s="101"/>
      <c r="G527" s="101"/>
      <c r="H527" s="101"/>
      <c r="I527" s="43"/>
      <c r="J527" s="43"/>
      <c r="K527" s="43"/>
      <c r="L527" s="43"/>
      <c r="M527" s="43"/>
      <c r="N527" s="43"/>
      <c r="O527" s="43"/>
      <c r="P527" s="44"/>
      <c r="Q527" s="43"/>
      <c r="R527" s="43"/>
      <c r="S527" s="43"/>
      <c r="T527" s="43"/>
      <c r="U527" s="43"/>
      <c r="V527" s="43"/>
      <c r="W527" s="43"/>
      <c r="X527" s="43"/>
      <c r="Y527" s="43"/>
      <c r="Z527" s="43"/>
      <c r="AA527" s="43"/>
      <c r="AB527" s="43"/>
      <c r="AC527" s="43"/>
      <c r="AD527" s="43"/>
      <c r="AE527" s="43"/>
      <c r="AF527" s="43"/>
      <c r="AG527" s="43"/>
      <c r="AH527" s="43"/>
      <c r="AI527" s="43"/>
    </row>
    <row r="528" spans="1:35" ht="12.75">
      <c r="A528" s="43"/>
      <c r="B528" s="43"/>
      <c r="C528" s="43"/>
      <c r="D528" s="43"/>
      <c r="E528" s="43"/>
      <c r="F528" s="101"/>
      <c r="G528" s="101"/>
      <c r="H528" s="101"/>
      <c r="I528" s="43"/>
      <c r="J528" s="43"/>
      <c r="K528" s="43"/>
      <c r="L528" s="43"/>
      <c r="M528" s="43"/>
      <c r="N528" s="43"/>
      <c r="O528" s="43"/>
      <c r="P528" s="44"/>
      <c r="Q528" s="43"/>
      <c r="R528" s="43"/>
      <c r="S528" s="43"/>
      <c r="T528" s="43"/>
      <c r="U528" s="43"/>
      <c r="V528" s="43"/>
      <c r="W528" s="43"/>
      <c r="X528" s="43"/>
      <c r="Y528" s="43"/>
      <c r="Z528" s="43"/>
      <c r="AA528" s="43"/>
      <c r="AB528" s="43"/>
      <c r="AC528" s="43"/>
      <c r="AD528" s="43"/>
      <c r="AE528" s="43"/>
      <c r="AF528" s="43"/>
      <c r="AG528" s="43"/>
      <c r="AH528" s="43"/>
      <c r="AI528" s="43"/>
    </row>
    <row r="529" spans="1:35" ht="12.75">
      <c r="A529" s="43"/>
      <c r="B529" s="43"/>
      <c r="C529" s="43"/>
      <c r="D529" s="43"/>
      <c r="E529" s="43"/>
      <c r="F529" s="101"/>
      <c r="G529" s="101"/>
      <c r="H529" s="101"/>
      <c r="I529" s="43"/>
      <c r="J529" s="43"/>
      <c r="K529" s="43"/>
      <c r="L529" s="43"/>
      <c r="M529" s="43"/>
      <c r="N529" s="43"/>
      <c r="O529" s="43"/>
      <c r="P529" s="44"/>
      <c r="Q529" s="43"/>
      <c r="R529" s="43"/>
      <c r="S529" s="43"/>
      <c r="T529" s="43"/>
      <c r="U529" s="43"/>
      <c r="V529" s="43"/>
      <c r="W529" s="43"/>
      <c r="X529" s="43"/>
      <c r="Y529" s="43"/>
      <c r="Z529" s="43"/>
      <c r="AA529" s="43"/>
      <c r="AB529" s="43"/>
      <c r="AC529" s="43"/>
      <c r="AD529" s="43"/>
      <c r="AE529" s="43"/>
      <c r="AF529" s="43"/>
      <c r="AG529" s="43"/>
      <c r="AH529" s="43"/>
      <c r="AI529" s="43"/>
    </row>
    <row r="530" spans="1:35" ht="12.75">
      <c r="A530" s="43"/>
      <c r="B530" s="43"/>
      <c r="C530" s="43"/>
      <c r="D530" s="43"/>
      <c r="E530" s="43"/>
      <c r="F530" s="101"/>
      <c r="G530" s="101"/>
      <c r="H530" s="101"/>
      <c r="I530" s="43"/>
      <c r="J530" s="43"/>
      <c r="K530" s="43"/>
      <c r="L530" s="43"/>
      <c r="M530" s="43"/>
      <c r="N530" s="43"/>
      <c r="O530" s="43"/>
      <c r="P530" s="44"/>
      <c r="Q530" s="43"/>
      <c r="R530" s="43"/>
      <c r="S530" s="43"/>
      <c r="T530" s="43"/>
      <c r="U530" s="43"/>
      <c r="V530" s="43"/>
      <c r="W530" s="43"/>
      <c r="X530" s="43"/>
      <c r="Y530" s="43"/>
      <c r="Z530" s="43"/>
      <c r="AA530" s="43"/>
      <c r="AB530" s="43"/>
      <c r="AC530" s="43"/>
      <c r="AD530" s="43"/>
      <c r="AE530" s="43"/>
      <c r="AF530" s="43"/>
      <c r="AG530" s="43"/>
      <c r="AH530" s="43"/>
      <c r="AI530" s="43"/>
    </row>
    <row r="531" spans="1:35" ht="12.75">
      <c r="A531" s="43"/>
      <c r="B531" s="43"/>
      <c r="C531" s="43"/>
      <c r="D531" s="43"/>
      <c r="E531" s="43"/>
      <c r="F531" s="101"/>
      <c r="G531" s="101"/>
      <c r="H531" s="101"/>
      <c r="I531" s="43"/>
      <c r="J531" s="43"/>
      <c r="K531" s="43"/>
      <c r="L531" s="43"/>
      <c r="M531" s="43"/>
      <c r="N531" s="43"/>
      <c r="O531" s="43"/>
      <c r="P531" s="44"/>
      <c r="Q531" s="43"/>
      <c r="R531" s="43"/>
      <c r="S531" s="43"/>
      <c r="T531" s="43"/>
      <c r="U531" s="43"/>
      <c r="V531" s="43"/>
      <c r="W531" s="43"/>
      <c r="X531" s="43"/>
      <c r="Y531" s="43"/>
      <c r="Z531" s="43"/>
      <c r="AA531" s="43"/>
      <c r="AB531" s="43"/>
      <c r="AC531" s="43"/>
      <c r="AD531" s="43"/>
      <c r="AE531" s="43"/>
      <c r="AF531" s="43"/>
      <c r="AG531" s="43"/>
      <c r="AH531" s="43"/>
      <c r="AI531" s="43"/>
    </row>
    <row r="532" spans="1:35" ht="12.75">
      <c r="A532" s="43"/>
      <c r="B532" s="43"/>
      <c r="C532" s="43"/>
      <c r="D532" s="43"/>
      <c r="E532" s="43"/>
      <c r="F532" s="101"/>
      <c r="G532" s="101"/>
      <c r="H532" s="101"/>
      <c r="I532" s="43"/>
      <c r="J532" s="43"/>
      <c r="K532" s="43"/>
      <c r="L532" s="43"/>
      <c r="M532" s="43"/>
      <c r="N532" s="43"/>
      <c r="O532" s="43"/>
      <c r="P532" s="44"/>
      <c r="Q532" s="43"/>
      <c r="R532" s="43"/>
      <c r="S532" s="43"/>
      <c r="T532" s="43"/>
      <c r="U532" s="43"/>
      <c r="V532" s="43"/>
      <c r="W532" s="43"/>
      <c r="X532" s="43"/>
      <c r="Y532" s="43"/>
      <c r="Z532" s="43"/>
      <c r="AA532" s="43"/>
      <c r="AB532" s="43"/>
      <c r="AC532" s="43"/>
      <c r="AD532" s="43"/>
      <c r="AE532" s="43"/>
      <c r="AF532" s="43"/>
      <c r="AG532" s="43"/>
      <c r="AH532" s="43"/>
      <c r="AI532" s="43"/>
    </row>
    <row r="533" spans="1:35" ht="12.75">
      <c r="A533" s="43"/>
      <c r="B533" s="43"/>
      <c r="C533" s="43"/>
      <c r="D533" s="43"/>
      <c r="E533" s="43"/>
      <c r="F533" s="101"/>
      <c r="G533" s="101"/>
      <c r="H533" s="101"/>
      <c r="I533" s="43"/>
      <c r="J533" s="43"/>
      <c r="K533" s="43"/>
      <c r="L533" s="43"/>
      <c r="M533" s="43"/>
      <c r="N533" s="43"/>
      <c r="O533" s="43"/>
      <c r="P533" s="44"/>
      <c r="Q533" s="43"/>
      <c r="R533" s="43"/>
      <c r="S533" s="43"/>
      <c r="T533" s="43"/>
      <c r="U533" s="43"/>
      <c r="V533" s="43"/>
      <c r="W533" s="43"/>
      <c r="X533" s="43"/>
      <c r="Y533" s="43"/>
      <c r="Z533" s="43"/>
      <c r="AA533" s="43"/>
      <c r="AB533" s="43"/>
      <c r="AC533" s="43"/>
      <c r="AD533" s="43"/>
      <c r="AE533" s="43"/>
      <c r="AF533" s="43"/>
      <c r="AG533" s="43"/>
      <c r="AH533" s="43"/>
      <c r="AI533" s="43"/>
    </row>
    <row r="534" spans="1:35" ht="12.75">
      <c r="A534" s="43"/>
      <c r="B534" s="43"/>
      <c r="C534" s="43"/>
      <c r="D534" s="43"/>
      <c r="E534" s="43"/>
      <c r="F534" s="101"/>
      <c r="G534" s="101"/>
      <c r="H534" s="101"/>
      <c r="I534" s="43"/>
      <c r="J534" s="43"/>
      <c r="K534" s="43"/>
      <c r="L534" s="43"/>
      <c r="M534" s="43"/>
      <c r="N534" s="43"/>
      <c r="O534" s="43"/>
      <c r="P534" s="44"/>
      <c r="Q534" s="43"/>
      <c r="R534" s="43"/>
      <c r="S534" s="43"/>
      <c r="T534" s="43"/>
      <c r="U534" s="43"/>
      <c r="V534" s="43"/>
      <c r="W534" s="43"/>
      <c r="X534" s="43"/>
      <c r="Y534" s="43"/>
      <c r="Z534" s="43"/>
      <c r="AA534" s="43"/>
      <c r="AB534" s="43"/>
      <c r="AC534" s="43"/>
      <c r="AD534" s="43"/>
      <c r="AE534" s="43"/>
      <c r="AF534" s="43"/>
      <c r="AG534" s="43"/>
      <c r="AH534" s="43"/>
      <c r="AI534" s="43"/>
    </row>
    <row r="535" spans="1:35" ht="12.75">
      <c r="A535" s="43"/>
      <c r="B535" s="43"/>
      <c r="C535" s="43"/>
      <c r="D535" s="43"/>
      <c r="E535" s="43"/>
      <c r="F535" s="101"/>
      <c r="G535" s="101"/>
      <c r="H535" s="101"/>
      <c r="I535" s="43"/>
      <c r="J535" s="43"/>
      <c r="K535" s="43"/>
      <c r="L535" s="43"/>
      <c r="M535" s="43"/>
      <c r="N535" s="43"/>
      <c r="O535" s="43"/>
      <c r="P535" s="44"/>
      <c r="Q535" s="43"/>
      <c r="R535" s="43"/>
      <c r="S535" s="43"/>
      <c r="T535" s="43"/>
      <c r="U535" s="43"/>
      <c r="V535" s="43"/>
      <c r="W535" s="43"/>
      <c r="X535" s="43"/>
      <c r="Y535" s="43"/>
      <c r="Z535" s="43"/>
      <c r="AA535" s="43"/>
      <c r="AB535" s="43"/>
      <c r="AC535" s="43"/>
      <c r="AD535" s="43"/>
      <c r="AE535" s="43"/>
      <c r="AF535" s="43"/>
      <c r="AG535" s="43"/>
      <c r="AH535" s="43"/>
      <c r="AI535" s="43"/>
    </row>
    <row r="536" spans="1:35" ht="12.75">
      <c r="A536" s="43"/>
      <c r="B536" s="43"/>
      <c r="C536" s="43"/>
      <c r="D536" s="43"/>
      <c r="E536" s="43"/>
      <c r="F536" s="101"/>
      <c r="G536" s="101"/>
      <c r="H536" s="101"/>
      <c r="I536" s="43"/>
      <c r="J536" s="43"/>
      <c r="K536" s="43"/>
      <c r="L536" s="43"/>
      <c r="M536" s="43"/>
      <c r="N536" s="43"/>
      <c r="O536" s="43"/>
      <c r="P536" s="44"/>
      <c r="Q536" s="43"/>
      <c r="R536" s="43"/>
      <c r="S536" s="43"/>
      <c r="T536" s="43"/>
      <c r="U536" s="43"/>
      <c r="V536" s="43"/>
      <c r="W536" s="43"/>
      <c r="X536" s="43"/>
      <c r="Y536" s="43"/>
      <c r="Z536" s="43"/>
      <c r="AA536" s="43"/>
      <c r="AB536" s="43"/>
      <c r="AC536" s="43"/>
      <c r="AD536" s="43"/>
      <c r="AE536" s="43"/>
      <c r="AF536" s="43"/>
      <c r="AG536" s="43"/>
      <c r="AH536" s="43"/>
      <c r="AI536" s="43"/>
    </row>
    <row r="537" spans="1:35" ht="12.75">
      <c r="A537" s="43"/>
      <c r="B537" s="43"/>
      <c r="C537" s="43"/>
      <c r="D537" s="43"/>
      <c r="E537" s="43"/>
      <c r="F537" s="101"/>
      <c r="G537" s="101"/>
      <c r="H537" s="101"/>
      <c r="I537" s="43"/>
      <c r="J537" s="43"/>
      <c r="K537" s="43"/>
      <c r="L537" s="43"/>
      <c r="M537" s="43"/>
      <c r="N537" s="43"/>
      <c r="O537" s="43"/>
      <c r="P537" s="44"/>
      <c r="Q537" s="43"/>
      <c r="R537" s="43"/>
      <c r="S537" s="43"/>
      <c r="T537" s="43"/>
      <c r="U537" s="43"/>
      <c r="V537" s="43"/>
      <c r="W537" s="43"/>
      <c r="X537" s="43"/>
      <c r="Y537" s="43"/>
      <c r="Z537" s="43"/>
      <c r="AA537" s="43"/>
      <c r="AB537" s="43"/>
      <c r="AC537" s="43"/>
      <c r="AD537" s="43"/>
      <c r="AE537" s="43"/>
      <c r="AF537" s="43"/>
      <c r="AG537" s="43"/>
      <c r="AH537" s="43"/>
      <c r="AI537" s="43"/>
    </row>
    <row r="538" spans="1:35" ht="12.75">
      <c r="A538" s="43"/>
      <c r="B538" s="43"/>
      <c r="C538" s="43"/>
      <c r="D538" s="43"/>
      <c r="E538" s="43"/>
      <c r="F538" s="101"/>
      <c r="G538" s="101"/>
      <c r="H538" s="101"/>
      <c r="I538" s="43"/>
      <c r="J538" s="43"/>
      <c r="K538" s="43"/>
      <c r="L538" s="43"/>
      <c r="M538" s="43"/>
      <c r="N538" s="43"/>
      <c r="O538" s="43"/>
      <c r="P538" s="44"/>
      <c r="Q538" s="43"/>
      <c r="R538" s="43"/>
      <c r="S538" s="43"/>
      <c r="T538" s="43"/>
      <c r="U538" s="43"/>
      <c r="V538" s="43"/>
      <c r="W538" s="43"/>
      <c r="X538" s="43"/>
      <c r="Y538" s="43"/>
      <c r="Z538" s="43"/>
      <c r="AA538" s="43"/>
      <c r="AB538" s="43"/>
      <c r="AC538" s="43"/>
      <c r="AD538" s="43"/>
      <c r="AE538" s="43"/>
      <c r="AF538" s="43"/>
      <c r="AG538" s="43"/>
      <c r="AH538" s="43"/>
      <c r="AI538" s="43"/>
    </row>
    <row r="539" spans="1:35" ht="12.75">
      <c r="A539" s="43"/>
      <c r="B539" s="43"/>
      <c r="C539" s="43"/>
      <c r="D539" s="43"/>
      <c r="E539" s="43"/>
      <c r="F539" s="101"/>
      <c r="G539" s="101"/>
      <c r="H539" s="101"/>
      <c r="I539" s="43"/>
      <c r="J539" s="43"/>
      <c r="K539" s="43"/>
      <c r="L539" s="43"/>
      <c r="M539" s="43"/>
      <c r="N539" s="43"/>
      <c r="O539" s="43"/>
      <c r="P539" s="44"/>
      <c r="Q539" s="43"/>
      <c r="R539" s="43"/>
      <c r="S539" s="43"/>
      <c r="T539" s="43"/>
      <c r="U539" s="43"/>
      <c r="V539" s="43"/>
      <c r="W539" s="43"/>
      <c r="X539" s="43"/>
      <c r="Y539" s="43"/>
      <c r="Z539" s="43"/>
      <c r="AA539" s="43"/>
      <c r="AB539" s="43"/>
      <c r="AC539" s="43"/>
      <c r="AD539" s="43"/>
      <c r="AE539" s="43"/>
      <c r="AF539" s="43"/>
      <c r="AG539" s="43"/>
      <c r="AH539" s="43"/>
      <c r="AI539" s="43"/>
    </row>
    <row r="540" spans="1:35" ht="12.75">
      <c r="A540" s="43"/>
      <c r="B540" s="43"/>
      <c r="C540" s="43"/>
      <c r="D540" s="43"/>
      <c r="E540" s="43"/>
      <c r="F540" s="101"/>
      <c r="G540" s="101"/>
      <c r="H540" s="101"/>
      <c r="I540" s="43"/>
      <c r="J540" s="43"/>
      <c r="K540" s="43"/>
      <c r="L540" s="43"/>
      <c r="M540" s="43"/>
      <c r="N540" s="43"/>
      <c r="O540" s="43"/>
      <c r="P540" s="44"/>
      <c r="Q540" s="43"/>
      <c r="R540" s="43"/>
      <c r="S540" s="43"/>
      <c r="T540" s="43"/>
      <c r="U540" s="43"/>
      <c r="V540" s="43"/>
      <c r="W540" s="43"/>
      <c r="X540" s="43"/>
      <c r="Y540" s="43"/>
      <c r="Z540" s="43"/>
      <c r="AA540" s="43"/>
      <c r="AB540" s="43"/>
      <c r="AC540" s="43"/>
      <c r="AD540" s="43"/>
      <c r="AE540" s="43"/>
      <c r="AF540" s="43"/>
      <c r="AG540" s="43"/>
      <c r="AH540" s="43"/>
      <c r="AI540" s="43"/>
    </row>
    <row r="541" spans="1:35" ht="12.75">
      <c r="A541" s="43"/>
      <c r="B541" s="43"/>
      <c r="C541" s="43"/>
      <c r="D541" s="43"/>
      <c r="E541" s="43"/>
      <c r="F541" s="101"/>
      <c r="G541" s="101"/>
      <c r="H541" s="101"/>
      <c r="I541" s="43"/>
      <c r="J541" s="43"/>
      <c r="K541" s="43"/>
      <c r="L541" s="43"/>
      <c r="M541" s="43"/>
      <c r="N541" s="43"/>
      <c r="O541" s="43"/>
      <c r="P541" s="44"/>
      <c r="Q541" s="43"/>
      <c r="R541" s="43"/>
      <c r="S541" s="43"/>
      <c r="T541" s="43"/>
      <c r="U541" s="43"/>
      <c r="V541" s="43"/>
      <c r="W541" s="43"/>
      <c r="X541" s="43"/>
      <c r="Y541" s="43"/>
      <c r="Z541" s="43"/>
      <c r="AA541" s="43"/>
      <c r="AB541" s="43"/>
      <c r="AC541" s="43"/>
      <c r="AD541" s="43"/>
      <c r="AE541" s="43"/>
      <c r="AF541" s="43"/>
      <c r="AG541" s="43"/>
      <c r="AH541" s="43"/>
      <c r="AI541" s="43"/>
    </row>
    <row r="542" spans="1:35" ht="12.75">
      <c r="A542" s="43"/>
      <c r="B542" s="43"/>
      <c r="C542" s="43"/>
      <c r="D542" s="43"/>
      <c r="E542" s="43"/>
      <c r="F542" s="101"/>
      <c r="G542" s="101"/>
      <c r="H542" s="101"/>
      <c r="I542" s="43"/>
      <c r="J542" s="43"/>
      <c r="K542" s="43"/>
      <c r="L542" s="43"/>
      <c r="M542" s="43"/>
      <c r="N542" s="43"/>
      <c r="O542" s="43"/>
      <c r="P542" s="44"/>
      <c r="Q542" s="43"/>
      <c r="R542" s="43"/>
      <c r="S542" s="43"/>
      <c r="T542" s="43"/>
      <c r="U542" s="43"/>
      <c r="V542" s="43"/>
      <c r="W542" s="43"/>
      <c r="X542" s="43"/>
      <c r="Y542" s="43"/>
      <c r="Z542" s="43"/>
      <c r="AA542" s="43"/>
      <c r="AB542" s="43"/>
      <c r="AC542" s="43"/>
      <c r="AD542" s="43"/>
      <c r="AE542" s="43"/>
      <c r="AF542" s="43"/>
      <c r="AG542" s="43"/>
      <c r="AH542" s="43"/>
      <c r="AI542" s="43"/>
    </row>
    <row r="543" spans="1:35" ht="12.75">
      <c r="A543" s="43"/>
      <c r="B543" s="43"/>
      <c r="C543" s="43"/>
      <c r="D543" s="43"/>
      <c r="E543" s="43"/>
      <c r="F543" s="101"/>
      <c r="G543" s="101"/>
      <c r="H543" s="101"/>
      <c r="I543" s="43"/>
      <c r="J543" s="43"/>
      <c r="K543" s="43"/>
      <c r="L543" s="43"/>
      <c r="M543" s="43"/>
      <c r="N543" s="43"/>
      <c r="O543" s="43"/>
      <c r="P543" s="44"/>
      <c r="Q543" s="43"/>
      <c r="R543" s="43"/>
      <c r="S543" s="43"/>
      <c r="T543" s="43"/>
      <c r="U543" s="43"/>
      <c r="V543" s="43"/>
      <c r="W543" s="43"/>
      <c r="X543" s="43"/>
      <c r="Y543" s="43"/>
      <c r="Z543" s="43"/>
      <c r="AA543" s="43"/>
      <c r="AB543" s="43"/>
      <c r="AC543" s="43"/>
      <c r="AD543" s="43"/>
      <c r="AE543" s="43"/>
      <c r="AF543" s="43"/>
      <c r="AG543" s="43"/>
      <c r="AH543" s="43"/>
      <c r="AI543" s="43"/>
    </row>
    <row r="544" spans="1:35" ht="12.75">
      <c r="A544" s="43"/>
      <c r="B544" s="43"/>
      <c r="C544" s="43"/>
      <c r="D544" s="43"/>
      <c r="E544" s="43"/>
      <c r="F544" s="101"/>
      <c r="G544" s="101"/>
      <c r="H544" s="101"/>
      <c r="I544" s="43"/>
      <c r="J544" s="43"/>
      <c r="K544" s="43"/>
      <c r="L544" s="43"/>
      <c r="M544" s="43"/>
      <c r="N544" s="43"/>
      <c r="O544" s="43"/>
      <c r="P544" s="44"/>
      <c r="Q544" s="43"/>
      <c r="R544" s="43"/>
      <c r="S544" s="43"/>
      <c r="T544" s="43"/>
      <c r="U544" s="43"/>
      <c r="V544" s="43"/>
      <c r="W544" s="43"/>
      <c r="X544" s="43"/>
      <c r="Y544" s="43"/>
      <c r="Z544" s="43"/>
      <c r="AA544" s="43"/>
      <c r="AB544" s="43"/>
      <c r="AC544" s="43"/>
      <c r="AD544" s="43"/>
      <c r="AE544" s="43"/>
      <c r="AF544" s="43"/>
      <c r="AG544" s="43"/>
      <c r="AH544" s="43"/>
      <c r="AI544" s="43"/>
    </row>
    <row r="545" spans="1:35" ht="12.75">
      <c r="A545" s="43"/>
      <c r="B545" s="43"/>
      <c r="C545" s="43"/>
      <c r="D545" s="43"/>
      <c r="E545" s="43"/>
      <c r="F545" s="101"/>
      <c r="G545" s="101"/>
      <c r="H545" s="101"/>
      <c r="I545" s="43"/>
      <c r="J545" s="43"/>
      <c r="K545" s="43"/>
      <c r="L545" s="43"/>
      <c r="M545" s="43"/>
      <c r="N545" s="43"/>
      <c r="O545" s="43"/>
      <c r="P545" s="44"/>
      <c r="Q545" s="43"/>
      <c r="R545" s="43"/>
      <c r="S545" s="43"/>
      <c r="T545" s="43"/>
      <c r="U545" s="43"/>
      <c r="V545" s="43"/>
      <c r="W545" s="43"/>
      <c r="X545" s="43"/>
      <c r="Y545" s="43"/>
      <c r="Z545" s="43"/>
      <c r="AA545" s="43"/>
      <c r="AB545" s="43"/>
      <c r="AC545" s="43"/>
      <c r="AD545" s="43"/>
      <c r="AE545" s="43"/>
      <c r="AF545" s="43"/>
      <c r="AG545" s="43"/>
      <c r="AH545" s="43"/>
      <c r="AI545" s="43"/>
    </row>
    <row r="546" spans="1:35" ht="12.75">
      <c r="A546" s="43"/>
      <c r="B546" s="43"/>
      <c r="C546" s="43"/>
      <c r="D546" s="43"/>
      <c r="E546" s="43"/>
      <c r="F546" s="101"/>
      <c r="G546" s="101"/>
      <c r="H546" s="101"/>
      <c r="I546" s="43"/>
      <c r="J546" s="43"/>
      <c r="K546" s="43"/>
      <c r="L546" s="43"/>
      <c r="M546" s="43"/>
      <c r="N546" s="43"/>
      <c r="O546" s="43"/>
      <c r="P546" s="44"/>
      <c r="Q546" s="43"/>
      <c r="R546" s="43"/>
      <c r="S546" s="43"/>
      <c r="T546" s="43"/>
      <c r="U546" s="43"/>
      <c r="V546" s="43"/>
      <c r="W546" s="43"/>
      <c r="X546" s="43"/>
      <c r="Y546" s="43"/>
      <c r="Z546" s="43"/>
      <c r="AA546" s="43"/>
      <c r="AB546" s="43"/>
      <c r="AC546" s="43"/>
      <c r="AD546" s="43"/>
      <c r="AE546" s="43"/>
      <c r="AF546" s="43"/>
      <c r="AG546" s="43"/>
      <c r="AH546" s="43"/>
      <c r="AI546" s="43"/>
    </row>
    <row r="547" spans="1:35" ht="12.75">
      <c r="A547" s="43"/>
      <c r="B547" s="43"/>
      <c r="C547" s="43"/>
      <c r="D547" s="43"/>
      <c r="E547" s="43"/>
      <c r="F547" s="101"/>
      <c r="G547" s="101"/>
      <c r="H547" s="101"/>
      <c r="I547" s="43"/>
      <c r="J547" s="43"/>
      <c r="K547" s="43"/>
      <c r="L547" s="43"/>
      <c r="M547" s="43"/>
      <c r="N547" s="43"/>
      <c r="O547" s="43"/>
      <c r="P547" s="44"/>
      <c r="Q547" s="43"/>
      <c r="R547" s="43"/>
      <c r="S547" s="43"/>
      <c r="T547" s="43"/>
      <c r="U547" s="43"/>
      <c r="V547" s="43"/>
      <c r="W547" s="43"/>
      <c r="X547" s="43"/>
      <c r="Y547" s="43"/>
      <c r="Z547" s="43"/>
      <c r="AA547" s="43"/>
      <c r="AB547" s="43"/>
      <c r="AC547" s="43"/>
      <c r="AD547" s="43"/>
      <c r="AE547" s="43"/>
      <c r="AF547" s="43"/>
      <c r="AG547" s="43"/>
      <c r="AH547" s="43"/>
      <c r="AI547" s="43"/>
    </row>
    <row r="548" spans="1:35" ht="12.75">
      <c r="A548" s="43"/>
      <c r="B548" s="43"/>
      <c r="C548" s="43"/>
      <c r="D548" s="43"/>
      <c r="E548" s="43"/>
      <c r="F548" s="101"/>
      <c r="G548" s="101"/>
      <c r="H548" s="101"/>
      <c r="I548" s="43"/>
      <c r="J548" s="43"/>
      <c r="K548" s="43"/>
      <c r="L548" s="43"/>
      <c r="M548" s="43"/>
      <c r="N548" s="43"/>
      <c r="O548" s="43"/>
      <c r="P548" s="44"/>
      <c r="Q548" s="43"/>
      <c r="R548" s="43"/>
      <c r="S548" s="43"/>
      <c r="T548" s="43"/>
      <c r="U548" s="43"/>
      <c r="V548" s="43"/>
      <c r="W548" s="43"/>
      <c r="X548" s="43"/>
      <c r="Y548" s="43"/>
      <c r="Z548" s="43"/>
      <c r="AA548" s="43"/>
      <c r="AB548" s="43"/>
      <c r="AC548" s="43"/>
      <c r="AD548" s="43"/>
      <c r="AE548" s="43"/>
      <c r="AF548" s="43"/>
      <c r="AG548" s="43"/>
      <c r="AH548" s="43"/>
      <c r="AI548" s="43"/>
    </row>
    <row r="549" spans="1:35" ht="12.75">
      <c r="A549" s="43"/>
      <c r="B549" s="43"/>
      <c r="C549" s="43"/>
      <c r="D549" s="43"/>
      <c r="E549" s="43"/>
      <c r="F549" s="101"/>
      <c r="G549" s="101"/>
      <c r="H549" s="101"/>
      <c r="I549" s="43"/>
      <c r="J549" s="43"/>
      <c r="K549" s="43"/>
      <c r="L549" s="43"/>
      <c r="M549" s="43"/>
      <c r="N549" s="43"/>
      <c r="O549" s="43"/>
      <c r="P549" s="44"/>
      <c r="Q549" s="43"/>
      <c r="R549" s="43"/>
      <c r="S549" s="43"/>
      <c r="T549" s="43"/>
      <c r="U549" s="43"/>
      <c r="V549" s="43"/>
      <c r="W549" s="43"/>
      <c r="X549" s="43"/>
      <c r="Y549" s="43"/>
      <c r="Z549" s="43"/>
      <c r="AA549" s="43"/>
      <c r="AB549" s="43"/>
      <c r="AC549" s="43"/>
      <c r="AD549" s="43"/>
      <c r="AE549" s="43"/>
      <c r="AF549" s="43"/>
      <c r="AG549" s="43"/>
      <c r="AH549" s="43"/>
      <c r="AI549" s="43"/>
    </row>
    <row r="550" spans="1:35" ht="12.75">
      <c r="A550" s="43"/>
      <c r="B550" s="43"/>
      <c r="C550" s="43"/>
      <c r="D550" s="43"/>
      <c r="E550" s="43"/>
      <c r="F550" s="101"/>
      <c r="G550" s="101"/>
      <c r="H550" s="101"/>
      <c r="I550" s="43"/>
      <c r="J550" s="43"/>
      <c r="K550" s="43"/>
      <c r="L550" s="43"/>
      <c r="M550" s="43"/>
      <c r="N550" s="43"/>
      <c r="O550" s="43"/>
      <c r="P550" s="44"/>
      <c r="Q550" s="43"/>
      <c r="R550" s="43"/>
      <c r="S550" s="43"/>
      <c r="T550" s="43"/>
      <c r="U550" s="43"/>
      <c r="V550" s="43"/>
      <c r="W550" s="43"/>
      <c r="X550" s="43"/>
      <c r="Y550" s="43"/>
      <c r="Z550" s="43"/>
      <c r="AA550" s="43"/>
      <c r="AB550" s="43"/>
      <c r="AC550" s="43"/>
      <c r="AD550" s="43"/>
      <c r="AE550" s="43"/>
      <c r="AF550" s="43"/>
      <c r="AG550" s="43"/>
      <c r="AH550" s="43"/>
      <c r="AI550" s="43"/>
    </row>
    <row r="551" spans="1:35" ht="12.75">
      <c r="A551" s="43"/>
      <c r="B551" s="43"/>
      <c r="C551" s="43"/>
      <c r="D551" s="43"/>
      <c r="E551" s="43"/>
      <c r="F551" s="101"/>
      <c r="G551" s="101"/>
      <c r="H551" s="101"/>
      <c r="I551" s="43"/>
      <c r="J551" s="43"/>
      <c r="K551" s="43"/>
      <c r="L551" s="43"/>
      <c r="M551" s="43"/>
      <c r="N551" s="43"/>
      <c r="O551" s="43"/>
      <c r="P551" s="44"/>
      <c r="Q551" s="43"/>
      <c r="R551" s="43"/>
      <c r="S551" s="43"/>
      <c r="T551" s="43"/>
      <c r="U551" s="43"/>
      <c r="V551" s="43"/>
      <c r="W551" s="43"/>
      <c r="X551" s="43"/>
      <c r="Y551" s="43"/>
      <c r="Z551" s="43"/>
      <c r="AA551" s="43"/>
      <c r="AB551" s="43"/>
      <c r="AC551" s="43"/>
      <c r="AD551" s="43"/>
      <c r="AE551" s="43"/>
      <c r="AF551" s="43"/>
      <c r="AG551" s="43"/>
      <c r="AH551" s="43"/>
      <c r="AI551" s="43"/>
    </row>
    <row r="552" spans="1:35" ht="12.75">
      <c r="A552" s="43"/>
      <c r="B552" s="43"/>
      <c r="C552" s="43"/>
      <c r="D552" s="43"/>
      <c r="E552" s="43"/>
      <c r="F552" s="101"/>
      <c r="G552" s="101"/>
      <c r="H552" s="101"/>
      <c r="I552" s="43"/>
      <c r="J552" s="43"/>
      <c r="K552" s="43"/>
      <c r="L552" s="43"/>
      <c r="M552" s="43"/>
      <c r="N552" s="43"/>
      <c r="O552" s="43"/>
      <c r="P552" s="44"/>
      <c r="Q552" s="43"/>
      <c r="R552" s="43"/>
      <c r="S552" s="43"/>
      <c r="T552" s="43"/>
      <c r="U552" s="43"/>
      <c r="V552" s="43"/>
      <c r="W552" s="43"/>
      <c r="X552" s="43"/>
      <c r="Y552" s="43"/>
      <c r="Z552" s="43"/>
      <c r="AA552" s="43"/>
      <c r="AB552" s="43"/>
      <c r="AC552" s="43"/>
      <c r="AD552" s="43"/>
      <c r="AE552" s="43"/>
      <c r="AF552" s="43"/>
      <c r="AG552" s="43"/>
      <c r="AH552" s="43"/>
      <c r="AI552" s="43"/>
    </row>
    <row r="553" spans="1:35" ht="12.75">
      <c r="A553" s="43"/>
      <c r="B553" s="43"/>
      <c r="C553" s="43"/>
      <c r="D553" s="43"/>
      <c r="E553" s="43"/>
      <c r="F553" s="101"/>
      <c r="G553" s="101"/>
      <c r="H553" s="101"/>
      <c r="I553" s="43"/>
      <c r="J553" s="43"/>
      <c r="K553" s="43"/>
      <c r="L553" s="43"/>
      <c r="M553" s="43"/>
      <c r="N553" s="43"/>
      <c r="O553" s="43"/>
      <c r="P553" s="44"/>
      <c r="Q553" s="43"/>
      <c r="R553" s="43"/>
      <c r="S553" s="43"/>
      <c r="T553" s="43"/>
      <c r="U553" s="43"/>
      <c r="V553" s="43"/>
      <c r="W553" s="43"/>
      <c r="X553" s="43"/>
      <c r="Y553" s="43"/>
      <c r="Z553" s="43"/>
      <c r="AA553" s="43"/>
      <c r="AB553" s="43"/>
      <c r="AC553" s="43"/>
      <c r="AD553" s="43"/>
      <c r="AE553" s="43"/>
      <c r="AF553" s="43"/>
      <c r="AG553" s="43"/>
      <c r="AH553" s="43"/>
      <c r="AI553" s="43"/>
    </row>
    <row r="554" spans="1:35" ht="12.75">
      <c r="A554" s="43"/>
      <c r="B554" s="43"/>
      <c r="C554" s="43"/>
      <c r="D554" s="43"/>
      <c r="E554" s="43"/>
      <c r="F554" s="101"/>
      <c r="G554" s="101"/>
      <c r="H554" s="101"/>
      <c r="I554" s="43"/>
      <c r="J554" s="43"/>
      <c r="K554" s="43"/>
      <c r="L554" s="43"/>
      <c r="M554" s="43"/>
      <c r="N554" s="43"/>
      <c r="O554" s="43"/>
      <c r="P554" s="44"/>
      <c r="Q554" s="43"/>
      <c r="R554" s="43"/>
      <c r="S554" s="43"/>
      <c r="T554" s="43"/>
      <c r="U554" s="43"/>
      <c r="V554" s="43"/>
      <c r="W554" s="43"/>
      <c r="X554" s="43"/>
      <c r="Y554" s="43"/>
      <c r="Z554" s="43"/>
      <c r="AA554" s="43"/>
      <c r="AB554" s="43"/>
      <c r="AC554" s="43"/>
      <c r="AD554" s="43"/>
      <c r="AE554" s="43"/>
      <c r="AF554" s="43"/>
      <c r="AG554" s="43"/>
      <c r="AH554" s="43"/>
      <c r="AI554" s="43"/>
    </row>
    <row r="555" spans="1:35" ht="12.75">
      <c r="A555" s="43"/>
      <c r="B555" s="43"/>
      <c r="C555" s="43"/>
      <c r="D555" s="43"/>
      <c r="E555" s="43"/>
      <c r="F555" s="101"/>
      <c r="G555" s="101"/>
      <c r="H555" s="101"/>
      <c r="I555" s="43"/>
      <c r="J555" s="43"/>
      <c r="K555" s="43"/>
      <c r="L555" s="43"/>
      <c r="M555" s="43"/>
      <c r="N555" s="43"/>
      <c r="O555" s="43"/>
      <c r="P555" s="44"/>
      <c r="Q555" s="43"/>
      <c r="R555" s="43"/>
      <c r="S555" s="43"/>
      <c r="T555" s="43"/>
      <c r="U555" s="43"/>
      <c r="V555" s="43"/>
      <c r="W555" s="43"/>
      <c r="X555" s="43"/>
      <c r="Y555" s="43"/>
      <c r="Z555" s="43"/>
      <c r="AA555" s="43"/>
      <c r="AB555" s="43"/>
      <c r="AC555" s="43"/>
      <c r="AD555" s="43"/>
      <c r="AE555" s="43"/>
      <c r="AF555" s="43"/>
      <c r="AG555" s="43"/>
      <c r="AH555" s="43"/>
      <c r="AI555" s="43"/>
    </row>
    <row r="556" spans="1:35" ht="12.75">
      <c r="A556" s="43"/>
      <c r="B556" s="43"/>
      <c r="C556" s="43"/>
      <c r="D556" s="43"/>
      <c r="E556" s="43"/>
      <c r="F556" s="101"/>
      <c r="G556" s="101"/>
      <c r="H556" s="101"/>
      <c r="I556" s="43"/>
      <c r="J556" s="43"/>
      <c r="K556" s="43"/>
      <c r="L556" s="43"/>
      <c r="M556" s="43"/>
      <c r="N556" s="43"/>
      <c r="O556" s="43"/>
      <c r="P556" s="44"/>
      <c r="Q556" s="43"/>
      <c r="R556" s="43"/>
      <c r="S556" s="43"/>
      <c r="T556" s="43"/>
      <c r="U556" s="43"/>
      <c r="V556" s="43"/>
      <c r="W556" s="43"/>
      <c r="X556" s="43"/>
      <c r="Y556" s="43"/>
      <c r="Z556" s="43"/>
      <c r="AA556" s="43"/>
      <c r="AB556" s="43"/>
      <c r="AC556" s="43"/>
      <c r="AD556" s="43"/>
      <c r="AE556" s="43"/>
      <c r="AF556" s="43"/>
      <c r="AG556" s="43"/>
      <c r="AH556" s="43"/>
      <c r="AI556" s="43"/>
    </row>
    <row r="557" spans="1:35" ht="12.75">
      <c r="A557" s="43"/>
      <c r="B557" s="43"/>
      <c r="C557" s="43"/>
      <c r="D557" s="43"/>
      <c r="E557" s="43"/>
      <c r="F557" s="101"/>
      <c r="G557" s="101"/>
      <c r="H557" s="101"/>
      <c r="I557" s="43"/>
      <c r="J557" s="43"/>
      <c r="K557" s="43"/>
      <c r="L557" s="43"/>
      <c r="M557" s="43"/>
      <c r="N557" s="43"/>
      <c r="O557" s="43"/>
      <c r="P557" s="44"/>
      <c r="Q557" s="43"/>
      <c r="R557" s="43"/>
      <c r="S557" s="43"/>
      <c r="T557" s="43"/>
      <c r="U557" s="43"/>
      <c r="V557" s="43"/>
      <c r="W557" s="43"/>
      <c r="X557" s="43"/>
      <c r="Y557" s="43"/>
      <c r="Z557" s="43"/>
      <c r="AA557" s="43"/>
      <c r="AB557" s="43"/>
      <c r="AC557" s="43"/>
      <c r="AD557" s="43"/>
      <c r="AE557" s="43"/>
      <c r="AF557" s="43"/>
      <c r="AG557" s="43"/>
      <c r="AH557" s="43"/>
      <c r="AI557" s="43"/>
    </row>
    <row r="558" spans="1:35" ht="12.75">
      <c r="A558" s="43"/>
      <c r="B558" s="43"/>
      <c r="C558" s="43"/>
      <c r="D558" s="43"/>
      <c r="E558" s="43"/>
      <c r="F558" s="101"/>
      <c r="G558" s="101"/>
      <c r="H558" s="101"/>
      <c r="I558" s="43"/>
      <c r="J558" s="43"/>
      <c r="K558" s="43"/>
      <c r="L558" s="43"/>
      <c r="M558" s="43"/>
      <c r="N558" s="43"/>
      <c r="O558" s="43"/>
      <c r="P558" s="44"/>
      <c r="Q558" s="43"/>
      <c r="R558" s="43"/>
      <c r="S558" s="43"/>
      <c r="T558" s="43"/>
      <c r="U558" s="43"/>
      <c r="V558" s="43"/>
      <c r="W558" s="43"/>
      <c r="X558" s="43"/>
      <c r="Y558" s="43"/>
      <c r="Z558" s="43"/>
      <c r="AA558" s="43"/>
      <c r="AB558" s="43"/>
      <c r="AC558" s="43"/>
      <c r="AD558" s="43"/>
      <c r="AE558" s="43"/>
      <c r="AF558" s="43"/>
      <c r="AG558" s="43"/>
      <c r="AH558" s="43"/>
      <c r="AI558" s="43"/>
    </row>
    <row r="559" spans="1:35" ht="12.75">
      <c r="A559" s="43"/>
      <c r="B559" s="43"/>
      <c r="C559" s="43"/>
      <c r="D559" s="43"/>
      <c r="E559" s="43"/>
      <c r="F559" s="101"/>
      <c r="G559" s="101"/>
      <c r="H559" s="101"/>
      <c r="I559" s="43"/>
      <c r="J559" s="43"/>
      <c r="K559" s="43"/>
      <c r="L559" s="43"/>
      <c r="M559" s="43"/>
      <c r="N559" s="43"/>
      <c r="O559" s="43"/>
      <c r="P559" s="44"/>
      <c r="Q559" s="43"/>
      <c r="R559" s="43"/>
      <c r="S559" s="43"/>
      <c r="T559" s="43"/>
      <c r="U559" s="43"/>
      <c r="V559" s="43"/>
      <c r="W559" s="43"/>
      <c r="X559" s="43"/>
      <c r="Y559" s="43"/>
      <c r="Z559" s="43"/>
      <c r="AA559" s="43"/>
      <c r="AB559" s="43"/>
      <c r="AC559" s="43"/>
      <c r="AD559" s="43"/>
      <c r="AE559" s="43"/>
      <c r="AF559" s="43"/>
      <c r="AG559" s="43"/>
      <c r="AH559" s="43"/>
      <c r="AI559" s="43"/>
    </row>
    <row r="560" spans="1:35" ht="12.75">
      <c r="A560" s="43"/>
      <c r="B560" s="43"/>
      <c r="C560" s="43"/>
      <c r="D560" s="43"/>
      <c r="E560" s="43"/>
      <c r="F560" s="101"/>
      <c r="G560" s="101"/>
      <c r="H560" s="101"/>
      <c r="I560" s="43"/>
      <c r="J560" s="43"/>
      <c r="K560" s="43"/>
      <c r="L560" s="43"/>
      <c r="M560" s="43"/>
      <c r="N560" s="43"/>
      <c r="O560" s="43"/>
      <c r="P560" s="44"/>
      <c r="Q560" s="43"/>
      <c r="R560" s="43"/>
      <c r="S560" s="43"/>
      <c r="T560" s="43"/>
      <c r="U560" s="43"/>
      <c r="V560" s="43"/>
      <c r="W560" s="43"/>
      <c r="X560" s="43"/>
      <c r="Y560" s="43"/>
      <c r="Z560" s="43"/>
      <c r="AA560" s="43"/>
      <c r="AB560" s="43"/>
      <c r="AC560" s="43"/>
      <c r="AD560" s="43"/>
      <c r="AE560" s="43"/>
      <c r="AF560" s="43"/>
      <c r="AG560" s="43"/>
      <c r="AH560" s="43"/>
      <c r="AI560" s="43"/>
    </row>
    <row r="561" spans="1:35" ht="12.75">
      <c r="A561" s="43"/>
      <c r="B561" s="43"/>
      <c r="C561" s="43"/>
      <c r="D561" s="43"/>
      <c r="E561" s="43"/>
      <c r="F561" s="101"/>
      <c r="G561" s="101"/>
      <c r="H561" s="101"/>
      <c r="I561" s="43"/>
      <c r="J561" s="43"/>
      <c r="K561" s="43"/>
      <c r="L561" s="43"/>
      <c r="M561" s="43"/>
      <c r="N561" s="43"/>
      <c r="O561" s="43"/>
      <c r="P561" s="44"/>
      <c r="Q561" s="43"/>
      <c r="R561" s="43"/>
      <c r="S561" s="43"/>
      <c r="T561" s="43"/>
      <c r="U561" s="43"/>
      <c r="V561" s="43"/>
      <c r="W561" s="43"/>
      <c r="X561" s="43"/>
      <c r="Y561" s="43"/>
      <c r="Z561" s="43"/>
      <c r="AA561" s="43"/>
      <c r="AB561" s="43"/>
      <c r="AC561" s="43"/>
      <c r="AD561" s="43"/>
      <c r="AE561" s="43"/>
      <c r="AF561" s="43"/>
      <c r="AG561" s="43"/>
      <c r="AH561" s="43"/>
      <c r="AI561" s="43"/>
    </row>
    <row r="562" spans="1:35" ht="12.75">
      <c r="A562" s="43"/>
      <c r="B562" s="43"/>
      <c r="C562" s="43"/>
      <c r="D562" s="43"/>
      <c r="E562" s="43"/>
      <c r="F562" s="101"/>
      <c r="G562" s="101"/>
      <c r="H562" s="101"/>
      <c r="I562" s="43"/>
      <c r="J562" s="43"/>
      <c r="K562" s="43"/>
      <c r="L562" s="43"/>
      <c r="M562" s="43"/>
      <c r="N562" s="43"/>
      <c r="O562" s="43"/>
      <c r="P562" s="44"/>
      <c r="Q562" s="43"/>
      <c r="R562" s="43"/>
      <c r="S562" s="43"/>
      <c r="T562" s="43"/>
      <c r="U562" s="43"/>
      <c r="V562" s="43"/>
      <c r="W562" s="43"/>
      <c r="X562" s="43"/>
      <c r="Y562" s="43"/>
      <c r="Z562" s="43"/>
      <c r="AA562" s="43"/>
      <c r="AB562" s="43"/>
      <c r="AC562" s="43"/>
      <c r="AD562" s="43"/>
      <c r="AE562" s="43"/>
      <c r="AF562" s="43"/>
      <c r="AG562" s="43"/>
      <c r="AH562" s="43"/>
      <c r="AI562" s="43"/>
    </row>
    <row r="563" spans="1:35" ht="12.75">
      <c r="A563" s="43"/>
      <c r="B563" s="43"/>
      <c r="C563" s="43"/>
      <c r="D563" s="43"/>
      <c r="E563" s="43"/>
      <c r="F563" s="101"/>
      <c r="G563" s="101"/>
      <c r="H563" s="101"/>
      <c r="I563" s="43"/>
      <c r="J563" s="43"/>
      <c r="K563" s="43"/>
      <c r="L563" s="43"/>
      <c r="M563" s="43"/>
      <c r="N563" s="43"/>
      <c r="O563" s="43"/>
      <c r="P563" s="44"/>
      <c r="Q563" s="43"/>
      <c r="R563" s="43"/>
      <c r="S563" s="43"/>
      <c r="T563" s="43"/>
      <c r="U563" s="43"/>
      <c r="V563" s="43"/>
      <c r="W563" s="43"/>
      <c r="X563" s="43"/>
      <c r="Y563" s="43"/>
      <c r="Z563" s="43"/>
      <c r="AA563" s="43"/>
      <c r="AB563" s="43"/>
      <c r="AC563" s="43"/>
      <c r="AD563" s="43"/>
      <c r="AE563" s="43"/>
      <c r="AF563" s="43"/>
      <c r="AG563" s="43"/>
      <c r="AH563" s="43"/>
      <c r="AI563" s="43"/>
    </row>
    <row r="564" spans="1:35" ht="12.75">
      <c r="A564" s="43"/>
      <c r="B564" s="43"/>
      <c r="C564" s="43"/>
      <c r="D564" s="43"/>
      <c r="E564" s="43"/>
      <c r="F564" s="101"/>
      <c r="G564" s="101"/>
      <c r="H564" s="101"/>
      <c r="I564" s="43"/>
      <c r="J564" s="43"/>
      <c r="K564" s="43"/>
      <c r="L564" s="43"/>
      <c r="M564" s="43"/>
      <c r="N564" s="43"/>
      <c r="O564" s="43"/>
      <c r="P564" s="44"/>
      <c r="Q564" s="43"/>
      <c r="R564" s="43"/>
      <c r="S564" s="43"/>
      <c r="T564" s="43"/>
      <c r="U564" s="43"/>
      <c r="V564" s="43"/>
      <c r="W564" s="43"/>
      <c r="X564" s="43"/>
      <c r="Y564" s="43"/>
      <c r="Z564" s="43"/>
      <c r="AA564" s="43"/>
      <c r="AB564" s="43"/>
      <c r="AC564" s="43"/>
      <c r="AD564" s="43"/>
      <c r="AE564" s="43"/>
      <c r="AF564" s="43"/>
      <c r="AG564" s="43"/>
      <c r="AH564" s="43"/>
      <c r="AI564" s="43"/>
    </row>
    <row r="565" spans="1:35" ht="12.75">
      <c r="A565" s="43"/>
      <c r="B565" s="43"/>
      <c r="C565" s="43"/>
      <c r="D565" s="43"/>
      <c r="E565" s="43"/>
      <c r="F565" s="101"/>
      <c r="G565" s="101"/>
      <c r="H565" s="101"/>
      <c r="I565" s="43"/>
      <c r="J565" s="43"/>
      <c r="K565" s="43"/>
      <c r="L565" s="43"/>
      <c r="M565" s="43"/>
      <c r="N565" s="43"/>
      <c r="O565" s="43"/>
      <c r="P565" s="44"/>
      <c r="Q565" s="43"/>
      <c r="R565" s="43"/>
      <c r="S565" s="43"/>
      <c r="T565" s="43"/>
      <c r="U565" s="43"/>
      <c r="V565" s="43"/>
      <c r="W565" s="43"/>
      <c r="X565" s="43"/>
      <c r="Y565" s="43"/>
      <c r="Z565" s="43"/>
      <c r="AA565" s="43"/>
      <c r="AB565" s="43"/>
      <c r="AC565" s="43"/>
      <c r="AD565" s="43"/>
      <c r="AE565" s="43"/>
      <c r="AF565" s="43"/>
      <c r="AG565" s="43"/>
      <c r="AH565" s="43"/>
      <c r="AI565" s="43"/>
    </row>
    <row r="566" spans="1:35" ht="12.75">
      <c r="A566" s="43"/>
      <c r="B566" s="43"/>
      <c r="C566" s="43"/>
      <c r="D566" s="43"/>
      <c r="E566" s="43"/>
      <c r="F566" s="101"/>
      <c r="G566" s="101"/>
      <c r="H566" s="101"/>
      <c r="I566" s="43"/>
      <c r="J566" s="43"/>
      <c r="K566" s="43"/>
      <c r="L566" s="43"/>
      <c r="M566" s="43"/>
      <c r="N566" s="43"/>
      <c r="O566" s="43"/>
      <c r="P566" s="44"/>
      <c r="Q566" s="43"/>
      <c r="R566" s="43"/>
      <c r="S566" s="43"/>
      <c r="T566" s="43"/>
      <c r="U566" s="43"/>
      <c r="V566" s="43"/>
      <c r="W566" s="43"/>
      <c r="X566" s="43"/>
      <c r="Y566" s="43"/>
      <c r="Z566" s="43"/>
      <c r="AA566" s="43"/>
      <c r="AB566" s="43"/>
      <c r="AC566" s="43"/>
      <c r="AD566" s="43"/>
      <c r="AE566" s="43"/>
      <c r="AF566" s="43"/>
      <c r="AG566" s="43"/>
      <c r="AH566" s="43"/>
      <c r="AI566" s="43"/>
    </row>
    <row r="567" spans="1:35" ht="12.75">
      <c r="A567" s="43"/>
      <c r="B567" s="43"/>
      <c r="C567" s="43"/>
      <c r="D567" s="43"/>
      <c r="E567" s="43"/>
      <c r="F567" s="101"/>
      <c r="G567" s="101"/>
      <c r="H567" s="101"/>
      <c r="I567" s="43"/>
      <c r="J567" s="43"/>
      <c r="K567" s="43"/>
      <c r="L567" s="43"/>
      <c r="M567" s="43"/>
      <c r="N567" s="43"/>
      <c r="O567" s="43"/>
      <c r="P567" s="44"/>
      <c r="Q567" s="43"/>
      <c r="R567" s="43"/>
      <c r="S567" s="43"/>
      <c r="T567" s="43"/>
      <c r="U567" s="43"/>
      <c r="V567" s="43"/>
      <c r="W567" s="43"/>
      <c r="X567" s="43"/>
      <c r="Y567" s="43"/>
      <c r="Z567" s="43"/>
      <c r="AA567" s="43"/>
      <c r="AB567" s="43"/>
      <c r="AC567" s="43"/>
      <c r="AD567" s="43"/>
      <c r="AE567" s="43"/>
      <c r="AF567" s="43"/>
      <c r="AG567" s="43"/>
      <c r="AH567" s="43"/>
      <c r="AI567" s="43"/>
    </row>
    <row r="568" spans="1:35" ht="12.75">
      <c r="A568" s="43"/>
      <c r="B568" s="43"/>
      <c r="C568" s="43"/>
      <c r="D568" s="43"/>
      <c r="E568" s="43"/>
      <c r="F568" s="101"/>
      <c r="G568" s="101"/>
      <c r="H568" s="101"/>
      <c r="I568" s="43"/>
      <c r="J568" s="43"/>
      <c r="K568" s="43"/>
      <c r="L568" s="43"/>
      <c r="M568" s="43"/>
      <c r="N568" s="43"/>
      <c r="O568" s="43"/>
      <c r="P568" s="44"/>
      <c r="Q568" s="43"/>
      <c r="R568" s="43"/>
      <c r="S568" s="43"/>
      <c r="T568" s="43"/>
      <c r="U568" s="43"/>
      <c r="V568" s="43"/>
      <c r="W568" s="43"/>
      <c r="X568" s="43"/>
      <c r="Y568" s="43"/>
      <c r="Z568" s="43"/>
      <c r="AA568" s="43"/>
      <c r="AB568" s="43"/>
      <c r="AC568" s="43"/>
      <c r="AD568" s="43"/>
      <c r="AE568" s="43"/>
      <c r="AF568" s="43"/>
      <c r="AG568" s="43"/>
      <c r="AH568" s="43"/>
      <c r="AI568" s="43"/>
    </row>
    <row r="569" spans="1:35" ht="12.75">
      <c r="A569" s="43"/>
      <c r="B569" s="43"/>
      <c r="C569" s="43"/>
      <c r="D569" s="43"/>
      <c r="E569" s="43"/>
      <c r="F569" s="101"/>
      <c r="G569" s="101"/>
      <c r="H569" s="101"/>
      <c r="I569" s="43"/>
      <c r="J569" s="43"/>
      <c r="K569" s="43"/>
      <c r="L569" s="43"/>
      <c r="M569" s="43"/>
      <c r="N569" s="43"/>
      <c r="O569" s="43"/>
      <c r="P569" s="44"/>
      <c r="Q569" s="43"/>
      <c r="R569" s="43"/>
      <c r="S569" s="43"/>
      <c r="T569" s="43"/>
      <c r="U569" s="43"/>
      <c r="V569" s="43"/>
      <c r="W569" s="43"/>
      <c r="X569" s="43"/>
      <c r="Y569" s="43"/>
      <c r="Z569" s="43"/>
      <c r="AA569" s="43"/>
      <c r="AB569" s="43"/>
      <c r="AC569" s="43"/>
      <c r="AD569" s="43"/>
      <c r="AE569" s="43"/>
      <c r="AF569" s="43"/>
      <c r="AG569" s="43"/>
      <c r="AH569" s="43"/>
      <c r="AI569" s="43"/>
    </row>
    <row r="570" spans="1:35" ht="12.75">
      <c r="A570" s="43"/>
      <c r="B570" s="43"/>
      <c r="C570" s="43"/>
      <c r="D570" s="43"/>
      <c r="E570" s="43"/>
      <c r="F570" s="101"/>
      <c r="G570" s="101"/>
      <c r="H570" s="101"/>
      <c r="I570" s="43"/>
      <c r="J570" s="43"/>
      <c r="K570" s="43"/>
      <c r="L570" s="43"/>
      <c r="M570" s="43"/>
      <c r="N570" s="43"/>
      <c r="O570" s="43"/>
      <c r="P570" s="44"/>
      <c r="Q570" s="43"/>
      <c r="R570" s="43"/>
      <c r="S570" s="43"/>
      <c r="T570" s="43"/>
      <c r="U570" s="43"/>
      <c r="V570" s="43"/>
      <c r="W570" s="43"/>
      <c r="X570" s="43"/>
      <c r="Y570" s="43"/>
      <c r="Z570" s="43"/>
      <c r="AA570" s="43"/>
      <c r="AB570" s="43"/>
      <c r="AC570" s="43"/>
      <c r="AD570" s="43"/>
      <c r="AE570" s="43"/>
      <c r="AF570" s="43"/>
      <c r="AG570" s="43"/>
      <c r="AH570" s="43"/>
      <c r="AI570" s="43"/>
    </row>
    <row r="571" spans="1:35" ht="12.75">
      <c r="A571" s="43"/>
      <c r="B571" s="43"/>
      <c r="C571" s="43"/>
      <c r="D571" s="43"/>
      <c r="E571" s="43"/>
      <c r="F571" s="101"/>
      <c r="G571" s="101"/>
      <c r="H571" s="101"/>
      <c r="I571" s="43"/>
      <c r="J571" s="43"/>
      <c r="K571" s="43"/>
      <c r="L571" s="43"/>
      <c r="M571" s="43"/>
      <c r="N571" s="43"/>
      <c r="O571" s="43"/>
      <c r="P571" s="44"/>
      <c r="Q571" s="43"/>
      <c r="R571" s="43"/>
      <c r="S571" s="43"/>
      <c r="T571" s="43"/>
      <c r="U571" s="43"/>
      <c r="V571" s="43"/>
      <c r="W571" s="43"/>
      <c r="X571" s="43"/>
      <c r="Y571" s="43"/>
      <c r="Z571" s="43"/>
      <c r="AA571" s="43"/>
      <c r="AB571" s="43"/>
      <c r="AC571" s="43"/>
      <c r="AD571" s="43"/>
      <c r="AE571" s="43"/>
      <c r="AF571" s="43"/>
      <c r="AG571" s="43"/>
      <c r="AH571" s="43"/>
      <c r="AI571" s="43"/>
    </row>
    <row r="572" spans="1:35" ht="12.75">
      <c r="A572" s="43"/>
      <c r="B572" s="43"/>
      <c r="C572" s="43"/>
      <c r="D572" s="43"/>
      <c r="E572" s="43"/>
      <c r="F572" s="101"/>
      <c r="G572" s="101"/>
      <c r="H572" s="101"/>
      <c r="I572" s="43"/>
      <c r="J572" s="43"/>
      <c r="K572" s="43"/>
      <c r="L572" s="43"/>
      <c r="M572" s="43"/>
      <c r="N572" s="43"/>
      <c r="O572" s="43"/>
      <c r="P572" s="44"/>
      <c r="Q572" s="43"/>
      <c r="R572" s="43"/>
      <c r="S572" s="43"/>
      <c r="T572" s="43"/>
      <c r="U572" s="43"/>
      <c r="V572" s="43"/>
      <c r="W572" s="43"/>
      <c r="X572" s="43"/>
      <c r="Y572" s="43"/>
      <c r="Z572" s="43"/>
      <c r="AA572" s="43"/>
      <c r="AB572" s="43"/>
      <c r="AC572" s="43"/>
      <c r="AD572" s="43"/>
      <c r="AE572" s="43"/>
      <c r="AF572" s="43"/>
      <c r="AG572" s="43"/>
      <c r="AH572" s="43"/>
      <c r="AI572" s="43"/>
    </row>
    <row r="573" spans="1:35" ht="12.75">
      <c r="A573" s="43"/>
      <c r="B573" s="43"/>
      <c r="C573" s="43"/>
      <c r="D573" s="43"/>
      <c r="E573" s="43"/>
      <c r="F573" s="101"/>
      <c r="G573" s="101"/>
      <c r="H573" s="101"/>
      <c r="I573" s="43"/>
      <c r="J573" s="43"/>
      <c r="K573" s="43"/>
      <c r="L573" s="43"/>
      <c r="M573" s="43"/>
      <c r="N573" s="43"/>
      <c r="O573" s="43"/>
      <c r="P573" s="44"/>
      <c r="Q573" s="43"/>
      <c r="R573" s="43"/>
      <c r="S573" s="43"/>
      <c r="T573" s="43"/>
      <c r="U573" s="43"/>
      <c r="V573" s="43"/>
      <c r="W573" s="43"/>
      <c r="X573" s="43"/>
      <c r="Y573" s="43"/>
      <c r="Z573" s="43"/>
      <c r="AA573" s="43"/>
      <c r="AB573" s="43"/>
      <c r="AC573" s="43"/>
      <c r="AD573" s="43"/>
      <c r="AE573" s="43"/>
      <c r="AF573" s="43"/>
      <c r="AG573" s="43"/>
      <c r="AH573" s="43"/>
      <c r="AI573" s="43"/>
    </row>
    <row r="574" spans="1:35" ht="12.75">
      <c r="A574" s="43"/>
      <c r="B574" s="43"/>
      <c r="C574" s="43"/>
      <c r="D574" s="43"/>
      <c r="E574" s="43"/>
      <c r="F574" s="101"/>
      <c r="G574" s="101"/>
      <c r="H574" s="101"/>
      <c r="I574" s="43"/>
      <c r="J574" s="43"/>
      <c r="K574" s="43"/>
      <c r="L574" s="43"/>
      <c r="M574" s="43"/>
      <c r="N574" s="43"/>
      <c r="O574" s="43"/>
      <c r="P574" s="44"/>
      <c r="Q574" s="43"/>
      <c r="R574" s="43"/>
      <c r="S574" s="43"/>
      <c r="T574" s="43"/>
      <c r="U574" s="43"/>
      <c r="V574" s="43"/>
      <c r="W574" s="43"/>
      <c r="X574" s="43"/>
      <c r="Y574" s="43"/>
      <c r="Z574" s="43"/>
      <c r="AA574" s="43"/>
      <c r="AB574" s="43"/>
      <c r="AC574" s="43"/>
      <c r="AD574" s="43"/>
      <c r="AE574" s="43"/>
      <c r="AF574" s="43"/>
      <c r="AG574" s="43"/>
      <c r="AH574" s="43"/>
      <c r="AI574" s="43"/>
    </row>
    <row r="575" spans="1:35" ht="12.75">
      <c r="A575" s="43"/>
      <c r="B575" s="43"/>
      <c r="C575" s="43"/>
      <c r="D575" s="43"/>
      <c r="E575" s="43"/>
      <c r="F575" s="101"/>
      <c r="G575" s="101"/>
      <c r="H575" s="101"/>
      <c r="I575" s="43"/>
      <c r="J575" s="43"/>
      <c r="K575" s="43"/>
      <c r="L575" s="43"/>
      <c r="M575" s="43"/>
      <c r="N575" s="43"/>
      <c r="O575" s="43"/>
      <c r="P575" s="44"/>
      <c r="Q575" s="43"/>
      <c r="R575" s="43"/>
      <c r="S575" s="43"/>
      <c r="T575" s="43"/>
      <c r="U575" s="43"/>
      <c r="V575" s="43"/>
      <c r="W575" s="43"/>
      <c r="X575" s="43"/>
      <c r="Y575" s="43"/>
      <c r="Z575" s="43"/>
      <c r="AA575" s="43"/>
      <c r="AB575" s="43"/>
      <c r="AC575" s="43"/>
      <c r="AD575" s="43"/>
      <c r="AE575" s="43"/>
      <c r="AF575" s="43"/>
      <c r="AG575" s="43"/>
      <c r="AH575" s="43"/>
      <c r="AI575" s="43"/>
    </row>
    <row r="576" spans="1:35" ht="12.75">
      <c r="A576" s="43"/>
      <c r="B576" s="43"/>
      <c r="C576" s="43"/>
      <c r="D576" s="43"/>
      <c r="E576" s="43"/>
      <c r="F576" s="101"/>
      <c r="G576" s="101"/>
      <c r="H576" s="101"/>
      <c r="I576" s="43"/>
      <c r="J576" s="43"/>
      <c r="K576" s="43"/>
      <c r="L576" s="43"/>
      <c r="M576" s="43"/>
      <c r="N576" s="43"/>
      <c r="O576" s="43"/>
      <c r="P576" s="44"/>
      <c r="Q576" s="43"/>
      <c r="R576" s="43"/>
      <c r="S576" s="43"/>
      <c r="T576" s="43"/>
      <c r="U576" s="43"/>
      <c r="V576" s="43"/>
      <c r="W576" s="43"/>
      <c r="X576" s="43"/>
      <c r="Y576" s="43"/>
      <c r="Z576" s="43"/>
      <c r="AA576" s="43"/>
      <c r="AB576" s="43"/>
      <c r="AC576" s="43"/>
      <c r="AD576" s="43"/>
      <c r="AE576" s="43"/>
      <c r="AF576" s="43"/>
      <c r="AG576" s="43"/>
      <c r="AH576" s="43"/>
      <c r="AI576" s="43"/>
    </row>
    <row r="577" spans="1:35" ht="12.75">
      <c r="A577" s="43"/>
      <c r="B577" s="43"/>
      <c r="C577" s="43"/>
      <c r="D577" s="43"/>
      <c r="E577" s="43"/>
      <c r="F577" s="101"/>
      <c r="G577" s="101"/>
      <c r="H577" s="101"/>
      <c r="I577" s="43"/>
      <c r="J577" s="43"/>
      <c r="K577" s="43"/>
      <c r="L577" s="43"/>
      <c r="M577" s="43"/>
      <c r="N577" s="43"/>
      <c r="O577" s="43"/>
      <c r="P577" s="44"/>
      <c r="Q577" s="43"/>
      <c r="R577" s="43"/>
      <c r="S577" s="43"/>
      <c r="T577" s="43"/>
      <c r="U577" s="43"/>
      <c r="V577" s="43"/>
      <c r="W577" s="43"/>
      <c r="X577" s="43"/>
      <c r="Y577" s="43"/>
      <c r="Z577" s="43"/>
      <c r="AA577" s="43"/>
      <c r="AB577" s="43"/>
      <c r="AC577" s="43"/>
      <c r="AD577" s="43"/>
      <c r="AE577" s="43"/>
      <c r="AF577" s="43"/>
      <c r="AG577" s="43"/>
      <c r="AH577" s="43"/>
      <c r="AI577" s="43"/>
    </row>
    <row r="578" spans="1:35" ht="12.75">
      <c r="A578" s="43"/>
      <c r="B578" s="43"/>
      <c r="C578" s="43"/>
      <c r="D578" s="43"/>
      <c r="E578" s="43"/>
      <c r="F578" s="101"/>
      <c r="G578" s="101"/>
      <c r="H578" s="101"/>
      <c r="I578" s="43"/>
      <c r="J578" s="43"/>
      <c r="K578" s="43"/>
      <c r="L578" s="43"/>
      <c r="M578" s="43"/>
      <c r="N578" s="43"/>
      <c r="O578" s="43"/>
      <c r="P578" s="44"/>
      <c r="Q578" s="43"/>
      <c r="R578" s="43"/>
      <c r="S578" s="43"/>
      <c r="T578" s="43"/>
      <c r="U578" s="43"/>
      <c r="V578" s="43"/>
      <c r="W578" s="43"/>
      <c r="X578" s="43"/>
      <c r="Y578" s="43"/>
      <c r="Z578" s="43"/>
      <c r="AA578" s="43"/>
      <c r="AB578" s="43"/>
      <c r="AC578" s="43"/>
      <c r="AD578" s="43"/>
      <c r="AE578" s="43"/>
      <c r="AF578" s="43"/>
      <c r="AG578" s="43"/>
      <c r="AH578" s="43"/>
      <c r="AI578" s="43"/>
    </row>
    <row r="579" spans="1:35" ht="12.75">
      <c r="A579" s="43"/>
      <c r="B579" s="43"/>
      <c r="C579" s="43"/>
      <c r="D579" s="43"/>
      <c r="E579" s="43"/>
      <c r="F579" s="101"/>
      <c r="G579" s="101"/>
      <c r="H579" s="101"/>
      <c r="I579" s="43"/>
      <c r="J579" s="43"/>
      <c r="K579" s="43"/>
      <c r="L579" s="43"/>
      <c r="M579" s="43"/>
      <c r="N579" s="43"/>
      <c r="O579" s="43"/>
      <c r="P579" s="44"/>
      <c r="Q579" s="43"/>
      <c r="R579" s="43"/>
      <c r="S579" s="43"/>
      <c r="T579" s="43"/>
      <c r="U579" s="43"/>
      <c r="V579" s="43"/>
      <c r="W579" s="43"/>
      <c r="X579" s="43"/>
      <c r="Y579" s="43"/>
      <c r="Z579" s="43"/>
      <c r="AA579" s="43"/>
      <c r="AB579" s="43"/>
      <c r="AC579" s="43"/>
      <c r="AD579" s="43"/>
      <c r="AE579" s="43"/>
      <c r="AF579" s="43"/>
      <c r="AG579" s="43"/>
      <c r="AH579" s="43"/>
      <c r="AI579" s="43"/>
    </row>
    <row r="580" spans="1:35" ht="12.75">
      <c r="A580" s="43"/>
      <c r="B580" s="43"/>
      <c r="C580" s="43"/>
      <c r="D580" s="43"/>
      <c r="E580" s="43"/>
      <c r="F580" s="101"/>
      <c r="G580" s="101"/>
      <c r="H580" s="101"/>
      <c r="I580" s="43"/>
      <c r="J580" s="43"/>
      <c r="K580" s="43"/>
      <c r="L580" s="43"/>
      <c r="M580" s="43"/>
      <c r="N580" s="43"/>
      <c r="O580" s="43"/>
      <c r="P580" s="44"/>
      <c r="Q580" s="43"/>
      <c r="R580" s="43"/>
      <c r="S580" s="43"/>
      <c r="T580" s="43"/>
      <c r="U580" s="43"/>
      <c r="V580" s="43"/>
      <c r="W580" s="43"/>
      <c r="X580" s="43"/>
      <c r="Y580" s="43"/>
      <c r="Z580" s="43"/>
      <c r="AA580" s="43"/>
      <c r="AB580" s="43"/>
      <c r="AC580" s="43"/>
      <c r="AD580" s="43"/>
      <c r="AE580" s="43"/>
      <c r="AF580" s="43"/>
      <c r="AG580" s="43"/>
      <c r="AH580" s="43"/>
      <c r="AI580" s="43"/>
    </row>
    <row r="581" spans="1:35" ht="12.75">
      <c r="A581" s="43"/>
      <c r="B581" s="43"/>
      <c r="C581" s="43"/>
      <c r="D581" s="43"/>
      <c r="E581" s="43"/>
      <c r="F581" s="101"/>
      <c r="G581" s="101"/>
      <c r="H581" s="101"/>
      <c r="I581" s="43"/>
      <c r="J581" s="43"/>
      <c r="K581" s="43"/>
      <c r="L581" s="43"/>
      <c r="M581" s="43"/>
      <c r="N581" s="43"/>
      <c r="O581" s="43"/>
      <c r="P581" s="44"/>
      <c r="Q581" s="43"/>
      <c r="R581" s="43"/>
      <c r="S581" s="43"/>
      <c r="T581" s="43"/>
      <c r="U581" s="43"/>
      <c r="V581" s="43"/>
      <c r="W581" s="43"/>
      <c r="X581" s="43"/>
      <c r="Y581" s="43"/>
      <c r="Z581" s="43"/>
      <c r="AA581" s="43"/>
      <c r="AB581" s="43"/>
      <c r="AC581" s="43"/>
      <c r="AD581" s="43"/>
      <c r="AE581" s="43"/>
      <c r="AF581" s="43"/>
      <c r="AG581" s="43"/>
      <c r="AH581" s="43"/>
      <c r="AI581" s="43"/>
    </row>
    <row r="582" spans="1:35" ht="12.75">
      <c r="A582" s="43"/>
      <c r="B582" s="43"/>
      <c r="C582" s="43"/>
      <c r="D582" s="43"/>
      <c r="E582" s="43"/>
      <c r="F582" s="101"/>
      <c r="G582" s="101"/>
      <c r="H582" s="101"/>
      <c r="I582" s="43"/>
      <c r="J582" s="43"/>
      <c r="K582" s="43"/>
      <c r="L582" s="43"/>
      <c r="M582" s="43"/>
      <c r="N582" s="43"/>
      <c r="O582" s="43"/>
      <c r="P582" s="44"/>
      <c r="Q582" s="43"/>
      <c r="R582" s="43"/>
      <c r="S582" s="43"/>
      <c r="T582" s="43"/>
      <c r="U582" s="43"/>
      <c r="V582" s="43"/>
      <c r="W582" s="43"/>
      <c r="X582" s="43"/>
      <c r="Y582" s="43"/>
      <c r="Z582" s="43"/>
      <c r="AA582" s="43"/>
      <c r="AB582" s="43"/>
      <c r="AC582" s="43"/>
      <c r="AD582" s="43"/>
      <c r="AE582" s="43"/>
      <c r="AF582" s="43"/>
      <c r="AG582" s="43"/>
      <c r="AH582" s="43"/>
      <c r="AI582" s="43"/>
    </row>
    <row r="583" spans="1:35" ht="12.75">
      <c r="A583" s="43"/>
      <c r="B583" s="43"/>
      <c r="C583" s="43"/>
      <c r="D583" s="43"/>
      <c r="E583" s="43"/>
      <c r="F583" s="101"/>
      <c r="G583" s="101"/>
      <c r="H583" s="101"/>
      <c r="I583" s="43"/>
      <c r="J583" s="43"/>
      <c r="K583" s="43"/>
      <c r="L583" s="43"/>
      <c r="M583" s="43"/>
      <c r="N583" s="43"/>
      <c r="O583" s="43"/>
      <c r="P583" s="44"/>
      <c r="Q583" s="43"/>
      <c r="R583" s="43"/>
      <c r="S583" s="43"/>
      <c r="T583" s="43"/>
      <c r="U583" s="43"/>
      <c r="V583" s="43"/>
      <c r="W583" s="43"/>
      <c r="X583" s="43"/>
      <c r="Y583" s="43"/>
      <c r="Z583" s="43"/>
      <c r="AA583" s="43"/>
      <c r="AB583" s="43"/>
      <c r="AC583" s="43"/>
      <c r="AD583" s="43"/>
      <c r="AE583" s="43"/>
      <c r="AF583" s="43"/>
      <c r="AG583" s="43"/>
      <c r="AH583" s="43"/>
      <c r="AI583" s="43"/>
    </row>
    <row r="584" spans="1:35" ht="12.75">
      <c r="A584" s="43"/>
      <c r="B584" s="43"/>
      <c r="C584" s="43"/>
      <c r="D584" s="43"/>
      <c r="E584" s="43"/>
      <c r="F584" s="101"/>
      <c r="G584" s="101"/>
      <c r="H584" s="101"/>
      <c r="I584" s="43"/>
      <c r="J584" s="43"/>
      <c r="K584" s="43"/>
      <c r="L584" s="43"/>
      <c r="M584" s="43"/>
      <c r="N584" s="43"/>
      <c r="O584" s="43"/>
      <c r="P584" s="44"/>
      <c r="Q584" s="43"/>
      <c r="R584" s="43"/>
      <c r="S584" s="43"/>
      <c r="T584" s="43"/>
      <c r="U584" s="43"/>
      <c r="V584" s="43"/>
      <c r="W584" s="43"/>
      <c r="X584" s="43"/>
      <c r="Y584" s="43"/>
      <c r="Z584" s="43"/>
      <c r="AA584" s="43"/>
      <c r="AB584" s="43"/>
      <c r="AC584" s="43"/>
      <c r="AD584" s="43"/>
      <c r="AE584" s="43"/>
      <c r="AF584" s="43"/>
      <c r="AG584" s="43"/>
      <c r="AH584" s="43"/>
      <c r="AI584" s="43"/>
    </row>
    <row r="585" spans="1:35" ht="12.75">
      <c r="A585" s="43"/>
      <c r="B585" s="43"/>
      <c r="C585" s="43"/>
      <c r="D585" s="43"/>
      <c r="E585" s="43"/>
      <c r="F585" s="101"/>
      <c r="G585" s="101"/>
      <c r="H585" s="101"/>
      <c r="I585" s="43"/>
      <c r="J585" s="43"/>
      <c r="K585" s="43"/>
      <c r="L585" s="43"/>
      <c r="M585" s="43"/>
      <c r="N585" s="43"/>
      <c r="O585" s="43"/>
      <c r="P585" s="44"/>
      <c r="Q585" s="43"/>
      <c r="R585" s="43"/>
      <c r="S585" s="43"/>
      <c r="T585" s="43"/>
      <c r="U585" s="43"/>
      <c r="V585" s="43"/>
      <c r="W585" s="43"/>
      <c r="X585" s="43"/>
      <c r="Y585" s="43"/>
      <c r="Z585" s="43"/>
      <c r="AA585" s="43"/>
      <c r="AB585" s="43"/>
      <c r="AC585" s="43"/>
      <c r="AD585" s="43"/>
      <c r="AE585" s="43"/>
      <c r="AF585" s="43"/>
      <c r="AG585" s="43"/>
      <c r="AH585" s="43"/>
      <c r="AI585" s="43"/>
    </row>
    <row r="586" spans="1:35" ht="12.75">
      <c r="A586" s="43"/>
      <c r="B586" s="43"/>
      <c r="C586" s="43"/>
      <c r="D586" s="43"/>
      <c r="E586" s="43"/>
      <c r="F586" s="101"/>
      <c r="G586" s="101"/>
      <c r="H586" s="101"/>
      <c r="I586" s="43"/>
      <c r="J586" s="43"/>
      <c r="K586" s="43"/>
      <c r="L586" s="43"/>
      <c r="M586" s="43"/>
      <c r="N586" s="43"/>
      <c r="O586" s="43"/>
      <c r="P586" s="44"/>
      <c r="Q586" s="43"/>
      <c r="R586" s="43"/>
      <c r="S586" s="43"/>
      <c r="T586" s="43"/>
      <c r="U586" s="43"/>
      <c r="V586" s="43"/>
      <c r="W586" s="43"/>
      <c r="X586" s="43"/>
      <c r="Y586" s="43"/>
      <c r="Z586" s="43"/>
      <c r="AA586" s="43"/>
      <c r="AB586" s="43"/>
      <c r="AC586" s="43"/>
      <c r="AD586" s="43"/>
      <c r="AE586" s="43"/>
      <c r="AF586" s="43"/>
      <c r="AG586" s="43"/>
      <c r="AH586" s="43"/>
      <c r="AI586" s="43"/>
    </row>
    <row r="587" spans="1:35" ht="12.75">
      <c r="A587" s="43"/>
      <c r="B587" s="43"/>
      <c r="C587" s="43"/>
      <c r="D587" s="43"/>
      <c r="E587" s="43"/>
      <c r="F587" s="101"/>
      <c r="G587" s="101"/>
      <c r="H587" s="101"/>
      <c r="I587" s="43"/>
      <c r="J587" s="43"/>
      <c r="K587" s="43"/>
      <c r="L587" s="43"/>
      <c r="M587" s="43"/>
      <c r="N587" s="43"/>
      <c r="O587" s="43"/>
      <c r="P587" s="44"/>
      <c r="Q587" s="43"/>
      <c r="R587" s="43"/>
      <c r="S587" s="43"/>
      <c r="T587" s="43"/>
      <c r="U587" s="43"/>
      <c r="V587" s="43"/>
      <c r="W587" s="43"/>
      <c r="X587" s="43"/>
      <c r="Y587" s="43"/>
      <c r="Z587" s="43"/>
      <c r="AA587" s="43"/>
      <c r="AB587" s="43"/>
      <c r="AC587" s="43"/>
      <c r="AD587" s="43"/>
      <c r="AE587" s="43"/>
      <c r="AF587" s="43"/>
      <c r="AG587" s="43"/>
      <c r="AH587" s="43"/>
      <c r="AI587" s="43"/>
    </row>
    <row r="588" spans="1:35" ht="12.75">
      <c r="A588" s="43"/>
      <c r="B588" s="43"/>
      <c r="C588" s="43"/>
      <c r="D588" s="43"/>
      <c r="E588" s="43"/>
      <c r="F588" s="101"/>
      <c r="G588" s="101"/>
      <c r="H588" s="101"/>
      <c r="I588" s="43"/>
      <c r="J588" s="43"/>
      <c r="K588" s="43"/>
      <c r="L588" s="43"/>
      <c r="M588" s="43"/>
      <c r="N588" s="43"/>
      <c r="O588" s="43"/>
      <c r="P588" s="44"/>
      <c r="Q588" s="43"/>
      <c r="R588" s="43"/>
      <c r="S588" s="43"/>
      <c r="T588" s="43"/>
      <c r="U588" s="43"/>
      <c r="V588" s="43"/>
      <c r="W588" s="43"/>
      <c r="X588" s="43"/>
      <c r="Y588" s="43"/>
      <c r="Z588" s="43"/>
      <c r="AA588" s="43"/>
      <c r="AB588" s="43"/>
      <c r="AC588" s="43"/>
      <c r="AD588" s="43"/>
      <c r="AE588" s="43"/>
      <c r="AF588" s="43"/>
      <c r="AG588" s="43"/>
      <c r="AH588" s="43"/>
      <c r="AI588" s="43"/>
    </row>
    <row r="589" spans="1:35" ht="12.75">
      <c r="A589" s="43"/>
      <c r="B589" s="43"/>
      <c r="C589" s="43"/>
      <c r="D589" s="43"/>
      <c r="E589" s="43"/>
      <c r="F589" s="101"/>
      <c r="G589" s="101"/>
      <c r="H589" s="101"/>
      <c r="I589" s="43"/>
      <c r="J589" s="43"/>
      <c r="K589" s="43"/>
      <c r="L589" s="43"/>
      <c r="M589" s="43"/>
      <c r="N589" s="43"/>
      <c r="O589" s="43"/>
      <c r="P589" s="44"/>
      <c r="Q589" s="43"/>
      <c r="R589" s="43"/>
      <c r="S589" s="43"/>
      <c r="T589" s="43"/>
      <c r="U589" s="43"/>
      <c r="V589" s="43"/>
      <c r="W589" s="43"/>
      <c r="X589" s="43"/>
      <c r="Y589" s="43"/>
      <c r="Z589" s="43"/>
      <c r="AA589" s="43"/>
      <c r="AB589" s="43"/>
      <c r="AC589" s="43"/>
      <c r="AD589" s="43"/>
      <c r="AE589" s="43"/>
      <c r="AF589" s="43"/>
      <c r="AG589" s="43"/>
      <c r="AH589" s="43"/>
      <c r="AI589" s="43"/>
    </row>
    <row r="590" spans="1:35" ht="12.75">
      <c r="A590" s="43"/>
      <c r="B590" s="43"/>
      <c r="C590" s="43"/>
      <c r="D590" s="43"/>
      <c r="E590" s="43"/>
      <c r="F590" s="101"/>
      <c r="G590" s="101"/>
      <c r="H590" s="101"/>
      <c r="I590" s="43"/>
      <c r="J590" s="43"/>
      <c r="K590" s="43"/>
      <c r="L590" s="43"/>
      <c r="M590" s="43"/>
      <c r="N590" s="43"/>
      <c r="O590" s="43"/>
      <c r="P590" s="44"/>
      <c r="Q590" s="43"/>
      <c r="R590" s="43"/>
      <c r="S590" s="43"/>
      <c r="T590" s="43"/>
      <c r="U590" s="43"/>
      <c r="V590" s="43"/>
      <c r="W590" s="43"/>
      <c r="X590" s="43"/>
      <c r="Y590" s="43"/>
      <c r="Z590" s="43"/>
      <c r="AA590" s="43"/>
      <c r="AB590" s="43"/>
      <c r="AC590" s="43"/>
      <c r="AD590" s="43"/>
      <c r="AE590" s="43"/>
      <c r="AF590" s="43"/>
      <c r="AG590" s="43"/>
      <c r="AH590" s="43"/>
      <c r="AI590" s="43"/>
    </row>
    <row r="591" spans="1:35" ht="12.75">
      <c r="A591" s="43"/>
      <c r="B591" s="43"/>
      <c r="C591" s="43"/>
      <c r="D591" s="43"/>
      <c r="E591" s="43"/>
      <c r="F591" s="101"/>
      <c r="G591" s="101"/>
      <c r="H591" s="101"/>
      <c r="I591" s="43"/>
      <c r="J591" s="43"/>
      <c r="K591" s="43"/>
      <c r="L591" s="43"/>
      <c r="M591" s="43"/>
      <c r="N591" s="43"/>
      <c r="O591" s="43"/>
      <c r="P591" s="44"/>
      <c r="Q591" s="43"/>
      <c r="R591" s="43"/>
      <c r="S591" s="43"/>
      <c r="T591" s="43"/>
      <c r="U591" s="43"/>
      <c r="V591" s="43"/>
      <c r="W591" s="43"/>
      <c r="X591" s="43"/>
      <c r="Y591" s="43"/>
      <c r="Z591" s="43"/>
      <c r="AA591" s="43"/>
      <c r="AB591" s="43"/>
      <c r="AC591" s="43"/>
      <c r="AD591" s="43"/>
      <c r="AE591" s="43"/>
      <c r="AF591" s="43"/>
      <c r="AG591" s="43"/>
      <c r="AH591" s="43"/>
      <c r="AI591" s="43"/>
    </row>
    <row r="592" spans="1:35" ht="12.75">
      <c r="A592" s="43"/>
      <c r="B592" s="43"/>
      <c r="C592" s="43"/>
      <c r="D592" s="43"/>
      <c r="E592" s="43"/>
      <c r="F592" s="101"/>
      <c r="G592" s="101"/>
      <c r="H592" s="101"/>
      <c r="I592" s="43"/>
      <c r="J592" s="43"/>
      <c r="K592" s="43"/>
      <c r="L592" s="43"/>
      <c r="M592" s="43"/>
      <c r="N592" s="43"/>
      <c r="O592" s="43"/>
      <c r="P592" s="44"/>
      <c r="Q592" s="43"/>
      <c r="R592" s="43"/>
      <c r="S592" s="43"/>
      <c r="T592" s="43"/>
      <c r="U592" s="43"/>
      <c r="V592" s="43"/>
      <c r="W592" s="43"/>
      <c r="X592" s="43"/>
      <c r="Y592" s="43"/>
      <c r="Z592" s="43"/>
      <c r="AA592" s="43"/>
      <c r="AB592" s="43"/>
      <c r="AC592" s="43"/>
      <c r="AD592" s="43"/>
      <c r="AE592" s="43"/>
      <c r="AF592" s="43"/>
      <c r="AG592" s="43"/>
      <c r="AH592" s="43"/>
      <c r="AI592" s="43"/>
    </row>
    <row r="593" spans="1:35" ht="12.75">
      <c r="A593" s="43"/>
      <c r="B593" s="43"/>
      <c r="C593" s="43"/>
      <c r="D593" s="43"/>
      <c r="E593" s="43"/>
      <c r="F593" s="101"/>
      <c r="G593" s="101"/>
      <c r="H593" s="101"/>
      <c r="I593" s="43"/>
      <c r="J593" s="43"/>
      <c r="K593" s="43"/>
      <c r="L593" s="43"/>
      <c r="M593" s="43"/>
      <c r="N593" s="43"/>
      <c r="O593" s="43"/>
      <c r="P593" s="44"/>
      <c r="Q593" s="43"/>
      <c r="R593" s="43"/>
      <c r="S593" s="43"/>
      <c r="T593" s="43"/>
      <c r="U593" s="43"/>
      <c r="V593" s="43"/>
      <c r="W593" s="43"/>
      <c r="X593" s="43"/>
      <c r="Y593" s="43"/>
      <c r="Z593" s="43"/>
      <c r="AA593" s="43"/>
      <c r="AB593" s="43"/>
      <c r="AC593" s="43"/>
      <c r="AD593" s="43"/>
      <c r="AE593" s="43"/>
      <c r="AF593" s="43"/>
      <c r="AG593" s="43"/>
      <c r="AH593" s="43"/>
      <c r="AI593" s="43"/>
    </row>
    <row r="594" spans="1:35" ht="12.75">
      <c r="A594" s="43"/>
      <c r="B594" s="43"/>
      <c r="C594" s="43"/>
      <c r="D594" s="43"/>
      <c r="E594" s="43"/>
      <c r="F594" s="101"/>
      <c r="G594" s="101"/>
      <c r="H594" s="101"/>
      <c r="I594" s="43"/>
      <c r="J594" s="43"/>
      <c r="K594" s="43"/>
      <c r="L594" s="43"/>
      <c r="M594" s="43"/>
      <c r="N594" s="43"/>
      <c r="O594" s="43"/>
      <c r="P594" s="44"/>
      <c r="Q594" s="43"/>
      <c r="R594" s="43"/>
      <c r="S594" s="43"/>
      <c r="T594" s="43"/>
      <c r="U594" s="43"/>
      <c r="V594" s="43"/>
      <c r="W594" s="43"/>
      <c r="X594" s="43"/>
      <c r="Y594" s="43"/>
      <c r="Z594" s="43"/>
      <c r="AA594" s="43"/>
      <c r="AB594" s="43"/>
      <c r="AC594" s="43"/>
      <c r="AD594" s="43"/>
      <c r="AE594" s="43"/>
      <c r="AF594" s="43"/>
      <c r="AG594" s="43"/>
      <c r="AH594" s="43"/>
      <c r="AI594" s="43"/>
    </row>
    <row r="595" spans="1:35" ht="12.75">
      <c r="A595" s="43"/>
      <c r="B595" s="43"/>
      <c r="C595" s="43"/>
      <c r="D595" s="43"/>
      <c r="E595" s="43"/>
      <c r="F595" s="101"/>
      <c r="G595" s="101"/>
      <c r="H595" s="101"/>
      <c r="I595" s="43"/>
      <c r="J595" s="43"/>
      <c r="K595" s="43"/>
      <c r="L595" s="43"/>
      <c r="M595" s="43"/>
      <c r="N595" s="43"/>
      <c r="O595" s="43"/>
      <c r="P595" s="44"/>
      <c r="Q595" s="43"/>
      <c r="R595" s="43"/>
      <c r="S595" s="43"/>
      <c r="T595" s="43"/>
      <c r="U595" s="43"/>
      <c r="V595" s="43"/>
      <c r="W595" s="43"/>
      <c r="X595" s="43"/>
      <c r="Y595" s="43"/>
      <c r="Z595" s="43"/>
      <c r="AA595" s="43"/>
      <c r="AB595" s="43"/>
      <c r="AC595" s="43"/>
      <c r="AD595" s="43"/>
      <c r="AE595" s="43"/>
      <c r="AF595" s="43"/>
      <c r="AG595" s="43"/>
      <c r="AH595" s="43"/>
      <c r="AI595" s="43"/>
    </row>
    <row r="596" spans="1:35" ht="12.75">
      <c r="A596" s="43"/>
      <c r="B596" s="43"/>
      <c r="C596" s="43"/>
      <c r="D596" s="43"/>
      <c r="E596" s="43"/>
      <c r="F596" s="101"/>
      <c r="G596" s="101"/>
      <c r="H596" s="101"/>
      <c r="I596" s="43"/>
      <c r="J596" s="43"/>
      <c r="K596" s="43"/>
      <c r="L596" s="43"/>
      <c r="M596" s="43"/>
      <c r="N596" s="43"/>
      <c r="O596" s="43"/>
      <c r="P596" s="44"/>
      <c r="Q596" s="43"/>
      <c r="R596" s="43"/>
      <c r="S596" s="43"/>
      <c r="T596" s="43"/>
      <c r="U596" s="43"/>
      <c r="V596" s="43"/>
      <c r="W596" s="43"/>
      <c r="X596" s="43"/>
      <c r="Y596" s="43"/>
      <c r="Z596" s="43"/>
      <c r="AA596" s="43"/>
      <c r="AB596" s="43"/>
      <c r="AC596" s="43"/>
      <c r="AD596" s="43"/>
      <c r="AE596" s="43"/>
      <c r="AF596" s="43"/>
      <c r="AG596" s="43"/>
      <c r="AH596" s="43"/>
      <c r="AI596" s="43"/>
    </row>
    <row r="597" spans="1:35" ht="12.75">
      <c r="A597" s="43"/>
      <c r="B597" s="43"/>
      <c r="C597" s="43"/>
      <c r="D597" s="43"/>
      <c r="E597" s="43"/>
      <c r="F597" s="101"/>
      <c r="G597" s="101"/>
      <c r="H597" s="101"/>
      <c r="I597" s="43"/>
      <c r="J597" s="43"/>
      <c r="K597" s="43"/>
      <c r="L597" s="43"/>
      <c r="M597" s="43"/>
      <c r="N597" s="43"/>
      <c r="O597" s="43"/>
      <c r="P597" s="44"/>
      <c r="Q597" s="43"/>
      <c r="R597" s="43"/>
      <c r="S597" s="43"/>
      <c r="T597" s="43"/>
      <c r="U597" s="43"/>
      <c r="V597" s="43"/>
      <c r="W597" s="43"/>
      <c r="X597" s="43"/>
      <c r="Y597" s="43"/>
      <c r="Z597" s="43"/>
      <c r="AA597" s="43"/>
      <c r="AB597" s="43"/>
      <c r="AC597" s="43"/>
      <c r="AD597" s="43"/>
      <c r="AE597" s="43"/>
      <c r="AF597" s="43"/>
      <c r="AG597" s="43"/>
      <c r="AH597" s="43"/>
      <c r="AI597" s="43"/>
    </row>
    <row r="598" spans="1:35" ht="12.75">
      <c r="A598" s="43"/>
      <c r="B598" s="43"/>
      <c r="C598" s="43"/>
      <c r="D598" s="43"/>
      <c r="E598" s="43"/>
      <c r="F598" s="101"/>
      <c r="G598" s="101"/>
      <c r="H598" s="101"/>
      <c r="I598" s="43"/>
      <c r="J598" s="43"/>
      <c r="K598" s="43"/>
      <c r="L598" s="43"/>
      <c r="M598" s="43"/>
      <c r="N598" s="43"/>
      <c r="O598" s="43"/>
      <c r="P598" s="44"/>
      <c r="Q598" s="43"/>
      <c r="R598" s="43"/>
      <c r="S598" s="43"/>
      <c r="T598" s="43"/>
      <c r="U598" s="43"/>
      <c r="V598" s="43"/>
      <c r="W598" s="43"/>
      <c r="X598" s="43"/>
      <c r="Y598" s="43"/>
      <c r="Z598" s="43"/>
      <c r="AA598" s="43"/>
      <c r="AB598" s="43"/>
      <c r="AC598" s="43"/>
      <c r="AD598" s="43"/>
      <c r="AE598" s="43"/>
      <c r="AF598" s="43"/>
      <c r="AG598" s="43"/>
      <c r="AH598" s="43"/>
      <c r="AI598" s="43"/>
    </row>
    <row r="599" spans="1:35" ht="12.75">
      <c r="A599" s="43"/>
      <c r="B599" s="43"/>
      <c r="C599" s="43"/>
      <c r="D599" s="43"/>
      <c r="E599" s="43"/>
      <c r="F599" s="101"/>
      <c r="G599" s="101"/>
      <c r="H599" s="101"/>
      <c r="I599" s="43"/>
      <c r="J599" s="43"/>
      <c r="K599" s="43"/>
      <c r="L599" s="43"/>
      <c r="M599" s="43"/>
      <c r="N599" s="43"/>
      <c r="O599" s="43"/>
      <c r="P599" s="44"/>
      <c r="Q599" s="43"/>
      <c r="R599" s="43"/>
      <c r="S599" s="43"/>
      <c r="T599" s="43"/>
      <c r="U599" s="43"/>
      <c r="V599" s="43"/>
      <c r="W599" s="43"/>
      <c r="X599" s="43"/>
      <c r="Y599" s="43"/>
      <c r="Z599" s="43"/>
      <c r="AA599" s="43"/>
      <c r="AB599" s="43"/>
      <c r="AC599" s="43"/>
      <c r="AD599" s="43"/>
      <c r="AE599" s="43"/>
      <c r="AF599" s="43"/>
      <c r="AG599" s="43"/>
      <c r="AH599" s="43"/>
      <c r="AI599" s="43"/>
    </row>
    <row r="600" spans="1:35" ht="12.75">
      <c r="A600" s="43"/>
      <c r="B600" s="43"/>
      <c r="C600" s="43"/>
      <c r="D600" s="43"/>
      <c r="E600" s="43"/>
      <c r="F600" s="101"/>
      <c r="G600" s="101"/>
      <c r="H600" s="101"/>
      <c r="I600" s="43"/>
      <c r="J600" s="43"/>
      <c r="K600" s="43"/>
      <c r="L600" s="43"/>
      <c r="M600" s="43"/>
      <c r="N600" s="43"/>
      <c r="O600" s="43"/>
      <c r="P600" s="44"/>
      <c r="Q600" s="43"/>
      <c r="R600" s="43"/>
      <c r="S600" s="43"/>
      <c r="T600" s="43"/>
      <c r="U600" s="43"/>
      <c r="V600" s="43"/>
      <c r="W600" s="43"/>
      <c r="X600" s="43"/>
      <c r="Y600" s="43"/>
      <c r="Z600" s="43"/>
      <c r="AA600" s="43"/>
      <c r="AB600" s="43"/>
      <c r="AC600" s="43"/>
      <c r="AD600" s="43"/>
      <c r="AE600" s="43"/>
      <c r="AF600" s="43"/>
      <c r="AG600" s="43"/>
      <c r="AH600" s="43"/>
      <c r="AI600" s="43"/>
    </row>
    <row r="601" spans="1:35" ht="12.75">
      <c r="A601" s="43"/>
      <c r="B601" s="43"/>
      <c r="C601" s="43"/>
      <c r="D601" s="43"/>
      <c r="E601" s="43"/>
      <c r="F601" s="101"/>
      <c r="G601" s="101"/>
      <c r="H601" s="101"/>
      <c r="I601" s="43"/>
      <c r="J601" s="43"/>
      <c r="K601" s="43"/>
      <c r="L601" s="43"/>
      <c r="M601" s="43"/>
      <c r="N601" s="43"/>
      <c r="O601" s="43"/>
      <c r="P601" s="44"/>
      <c r="Q601" s="43"/>
      <c r="R601" s="43"/>
      <c r="S601" s="43"/>
      <c r="T601" s="43"/>
      <c r="U601" s="43"/>
      <c r="V601" s="43"/>
      <c r="W601" s="43"/>
      <c r="X601" s="43"/>
      <c r="Y601" s="43"/>
      <c r="Z601" s="43"/>
      <c r="AA601" s="43"/>
      <c r="AB601" s="43"/>
      <c r="AC601" s="43"/>
      <c r="AD601" s="43"/>
      <c r="AE601" s="43"/>
      <c r="AF601" s="43"/>
      <c r="AG601" s="43"/>
      <c r="AH601" s="43"/>
      <c r="AI601" s="43"/>
    </row>
    <row r="602" spans="1:35" ht="12.75">
      <c r="A602" s="43"/>
      <c r="B602" s="43"/>
      <c r="C602" s="43"/>
      <c r="D602" s="43"/>
      <c r="E602" s="43"/>
      <c r="F602" s="101"/>
      <c r="G602" s="101"/>
      <c r="H602" s="101"/>
      <c r="I602" s="43"/>
      <c r="J602" s="43"/>
      <c r="K602" s="43"/>
      <c r="L602" s="43"/>
      <c r="M602" s="43"/>
      <c r="N602" s="43"/>
      <c r="O602" s="43"/>
      <c r="P602" s="44"/>
      <c r="Q602" s="43"/>
      <c r="R602" s="43"/>
      <c r="S602" s="43"/>
      <c r="T602" s="43"/>
      <c r="U602" s="43"/>
      <c r="V602" s="43"/>
      <c r="W602" s="43"/>
      <c r="X602" s="43"/>
      <c r="Y602" s="43"/>
      <c r="Z602" s="43"/>
      <c r="AA602" s="43"/>
      <c r="AB602" s="43"/>
      <c r="AC602" s="43"/>
      <c r="AD602" s="43"/>
      <c r="AE602" s="43"/>
      <c r="AF602" s="43"/>
      <c r="AG602" s="43"/>
      <c r="AH602" s="43"/>
      <c r="AI602" s="43"/>
    </row>
    <row r="603" spans="1:35" ht="12.75">
      <c r="A603" s="43"/>
      <c r="B603" s="43"/>
      <c r="C603" s="43"/>
      <c r="D603" s="43"/>
      <c r="E603" s="43"/>
      <c r="F603" s="101"/>
      <c r="G603" s="101"/>
      <c r="H603" s="101"/>
      <c r="I603" s="43"/>
      <c r="J603" s="43"/>
      <c r="K603" s="43"/>
      <c r="L603" s="43"/>
      <c r="M603" s="43"/>
      <c r="N603" s="43"/>
      <c r="O603" s="43"/>
      <c r="P603" s="44"/>
      <c r="Q603" s="43"/>
      <c r="R603" s="43"/>
      <c r="S603" s="43"/>
      <c r="T603" s="43"/>
      <c r="U603" s="43"/>
      <c r="V603" s="43"/>
      <c r="W603" s="43"/>
      <c r="X603" s="43"/>
      <c r="Y603" s="43"/>
      <c r="Z603" s="43"/>
      <c r="AA603" s="43"/>
      <c r="AB603" s="43"/>
      <c r="AC603" s="43"/>
      <c r="AD603" s="43"/>
      <c r="AE603" s="43"/>
      <c r="AF603" s="43"/>
      <c r="AG603" s="43"/>
      <c r="AH603" s="43"/>
      <c r="AI603" s="43"/>
    </row>
    <row r="604" spans="1:35" ht="12.75">
      <c r="A604" s="43"/>
      <c r="B604" s="43"/>
      <c r="C604" s="43"/>
      <c r="D604" s="43"/>
      <c r="E604" s="43"/>
      <c r="F604" s="101"/>
      <c r="G604" s="101"/>
      <c r="H604" s="101"/>
      <c r="I604" s="43"/>
      <c r="J604" s="43"/>
      <c r="K604" s="43"/>
      <c r="L604" s="43"/>
      <c r="M604" s="43"/>
      <c r="N604" s="43"/>
      <c r="O604" s="43"/>
      <c r="P604" s="44"/>
      <c r="Q604" s="43"/>
      <c r="R604" s="43"/>
      <c r="S604" s="43"/>
      <c r="T604" s="43"/>
      <c r="U604" s="43"/>
      <c r="V604" s="43"/>
      <c r="W604" s="43"/>
      <c r="X604" s="43"/>
      <c r="Y604" s="43"/>
      <c r="Z604" s="43"/>
      <c r="AA604" s="43"/>
      <c r="AB604" s="43"/>
      <c r="AC604" s="43"/>
      <c r="AD604" s="43"/>
      <c r="AE604" s="43"/>
      <c r="AF604" s="43"/>
      <c r="AG604" s="43"/>
      <c r="AH604" s="43"/>
      <c r="AI604" s="43"/>
    </row>
    <row r="605" spans="1:35" ht="12.75">
      <c r="A605" s="43"/>
      <c r="B605" s="43"/>
      <c r="C605" s="43"/>
      <c r="D605" s="43"/>
      <c r="E605" s="43"/>
      <c r="F605" s="101"/>
      <c r="G605" s="101"/>
      <c r="H605" s="101"/>
      <c r="I605" s="43"/>
      <c r="J605" s="43"/>
      <c r="K605" s="43"/>
      <c r="L605" s="43"/>
      <c r="M605" s="43"/>
      <c r="N605" s="43"/>
      <c r="O605" s="43"/>
      <c r="P605" s="44"/>
      <c r="Q605" s="43"/>
      <c r="R605" s="43"/>
      <c r="S605" s="43"/>
      <c r="T605" s="43"/>
      <c r="U605" s="43"/>
      <c r="V605" s="43"/>
      <c r="W605" s="43"/>
      <c r="X605" s="43"/>
      <c r="Y605" s="43"/>
      <c r="Z605" s="43"/>
      <c r="AA605" s="43"/>
      <c r="AB605" s="43"/>
      <c r="AC605" s="43"/>
      <c r="AD605" s="43"/>
      <c r="AE605" s="43"/>
      <c r="AF605" s="43"/>
      <c r="AG605" s="43"/>
      <c r="AH605" s="43"/>
      <c r="AI605" s="43"/>
    </row>
    <row r="606" spans="1:35" ht="12.75">
      <c r="A606" s="43"/>
      <c r="B606" s="43"/>
      <c r="C606" s="43"/>
      <c r="D606" s="43"/>
      <c r="E606" s="43"/>
      <c r="F606" s="101"/>
      <c r="G606" s="101"/>
      <c r="H606" s="101"/>
      <c r="I606" s="43"/>
      <c r="J606" s="43"/>
      <c r="K606" s="43"/>
      <c r="L606" s="43"/>
      <c r="M606" s="43"/>
      <c r="N606" s="43"/>
      <c r="O606" s="43"/>
      <c r="P606" s="44"/>
      <c r="Q606" s="43"/>
      <c r="R606" s="43"/>
      <c r="S606" s="43"/>
      <c r="T606" s="43"/>
      <c r="U606" s="43"/>
      <c r="V606" s="43"/>
      <c r="W606" s="43"/>
      <c r="X606" s="43"/>
      <c r="Y606" s="43"/>
      <c r="Z606" s="43"/>
      <c r="AA606" s="43"/>
      <c r="AB606" s="43"/>
      <c r="AC606" s="43"/>
      <c r="AD606" s="43"/>
      <c r="AE606" s="43"/>
      <c r="AF606" s="43"/>
      <c r="AG606" s="43"/>
      <c r="AH606" s="43"/>
      <c r="AI606" s="43"/>
    </row>
    <row r="607" spans="1:35" ht="12.75">
      <c r="A607" s="43"/>
      <c r="B607" s="43"/>
      <c r="C607" s="43"/>
      <c r="D607" s="43"/>
      <c r="E607" s="43"/>
      <c r="F607" s="101"/>
      <c r="G607" s="101"/>
      <c r="H607" s="101"/>
      <c r="I607" s="43"/>
      <c r="J607" s="43"/>
      <c r="K607" s="43"/>
      <c r="L607" s="43"/>
      <c r="M607" s="43"/>
      <c r="N607" s="43"/>
      <c r="O607" s="43"/>
      <c r="P607" s="44"/>
      <c r="Q607" s="43"/>
      <c r="R607" s="43"/>
      <c r="S607" s="43"/>
      <c r="T607" s="43"/>
      <c r="U607" s="43"/>
      <c r="V607" s="43"/>
      <c r="W607" s="43"/>
      <c r="X607" s="43"/>
      <c r="Y607" s="43"/>
      <c r="Z607" s="43"/>
      <c r="AA607" s="43"/>
      <c r="AB607" s="43"/>
      <c r="AC607" s="43"/>
      <c r="AD607" s="43"/>
      <c r="AE607" s="43"/>
      <c r="AF607" s="43"/>
      <c r="AG607" s="43"/>
      <c r="AH607" s="43"/>
      <c r="AI607" s="43"/>
    </row>
    <row r="608" spans="1:35" ht="12.75">
      <c r="A608" s="43"/>
      <c r="B608" s="43"/>
      <c r="C608" s="43"/>
      <c r="D608" s="43"/>
      <c r="E608" s="43"/>
      <c r="F608" s="101"/>
      <c r="G608" s="101"/>
      <c r="H608" s="101"/>
      <c r="I608" s="43"/>
      <c r="J608" s="43"/>
      <c r="K608" s="43"/>
      <c r="L608" s="43"/>
      <c r="M608" s="43"/>
      <c r="N608" s="43"/>
      <c r="O608" s="43"/>
      <c r="P608" s="44"/>
      <c r="Q608" s="43"/>
      <c r="R608" s="43"/>
      <c r="S608" s="43"/>
      <c r="T608" s="43"/>
      <c r="U608" s="43"/>
      <c r="V608" s="43"/>
      <c r="W608" s="43"/>
      <c r="X608" s="43"/>
      <c r="Y608" s="43"/>
      <c r="Z608" s="43"/>
      <c r="AA608" s="43"/>
      <c r="AB608" s="43"/>
      <c r="AC608" s="43"/>
      <c r="AD608" s="43"/>
      <c r="AE608" s="43"/>
      <c r="AF608" s="43"/>
      <c r="AG608" s="43"/>
      <c r="AH608" s="43"/>
      <c r="AI608" s="43"/>
    </row>
    <row r="609" spans="1:35" ht="12.75">
      <c r="A609" s="43"/>
      <c r="B609" s="43"/>
      <c r="C609" s="43"/>
      <c r="D609" s="43"/>
      <c r="E609" s="43"/>
      <c r="F609" s="101"/>
      <c r="G609" s="101"/>
      <c r="H609" s="101"/>
      <c r="I609" s="43"/>
      <c r="J609" s="43"/>
      <c r="K609" s="43"/>
      <c r="L609" s="43"/>
      <c r="M609" s="43"/>
      <c r="N609" s="43"/>
      <c r="O609" s="43"/>
      <c r="P609" s="44"/>
      <c r="Q609" s="43"/>
      <c r="R609" s="43"/>
      <c r="S609" s="43"/>
      <c r="T609" s="43"/>
      <c r="U609" s="43"/>
      <c r="V609" s="43"/>
      <c r="W609" s="43"/>
      <c r="X609" s="43"/>
      <c r="Y609" s="43"/>
      <c r="Z609" s="43"/>
      <c r="AA609" s="43"/>
      <c r="AB609" s="43"/>
      <c r="AC609" s="43"/>
      <c r="AD609" s="43"/>
      <c r="AE609" s="43"/>
      <c r="AF609" s="43"/>
      <c r="AG609" s="43"/>
      <c r="AH609" s="43"/>
      <c r="AI609" s="43"/>
    </row>
    <row r="610" spans="1:35" ht="12.75">
      <c r="A610" s="43"/>
      <c r="B610" s="43"/>
      <c r="C610" s="43"/>
      <c r="D610" s="43"/>
      <c r="E610" s="43"/>
      <c r="F610" s="101"/>
      <c r="G610" s="101"/>
      <c r="H610" s="101"/>
      <c r="I610" s="43"/>
      <c r="J610" s="43"/>
      <c r="K610" s="43"/>
      <c r="L610" s="43"/>
      <c r="M610" s="43"/>
      <c r="N610" s="43"/>
      <c r="O610" s="43"/>
      <c r="P610" s="44"/>
      <c r="Q610" s="43"/>
      <c r="R610" s="43"/>
      <c r="S610" s="43"/>
      <c r="T610" s="43"/>
      <c r="U610" s="43"/>
      <c r="V610" s="43"/>
      <c r="W610" s="43"/>
      <c r="X610" s="43"/>
      <c r="Y610" s="43"/>
      <c r="Z610" s="43"/>
      <c r="AA610" s="43"/>
      <c r="AB610" s="43"/>
      <c r="AC610" s="43"/>
      <c r="AD610" s="43"/>
      <c r="AE610" s="43"/>
      <c r="AF610" s="43"/>
      <c r="AG610" s="43"/>
      <c r="AH610" s="43"/>
      <c r="AI610" s="43"/>
    </row>
    <row r="611" spans="1:35" ht="12.75">
      <c r="A611" s="43"/>
      <c r="B611" s="43"/>
      <c r="C611" s="43"/>
      <c r="D611" s="43"/>
      <c r="E611" s="43"/>
      <c r="F611" s="101"/>
      <c r="G611" s="101"/>
      <c r="H611" s="101"/>
      <c r="I611" s="43"/>
      <c r="J611" s="43"/>
      <c r="K611" s="43"/>
      <c r="L611" s="43"/>
      <c r="M611" s="43"/>
      <c r="N611" s="43"/>
      <c r="O611" s="43"/>
      <c r="P611" s="44"/>
      <c r="Q611" s="43"/>
      <c r="R611" s="43"/>
      <c r="S611" s="43"/>
      <c r="T611" s="43"/>
      <c r="U611" s="43"/>
      <c r="V611" s="43"/>
      <c r="W611" s="43"/>
      <c r="X611" s="43"/>
      <c r="Y611" s="43"/>
      <c r="Z611" s="43"/>
      <c r="AA611" s="43"/>
      <c r="AB611" s="43"/>
      <c r="AC611" s="43"/>
      <c r="AD611" s="43"/>
      <c r="AE611" s="43"/>
      <c r="AF611" s="43"/>
      <c r="AG611" s="43"/>
      <c r="AH611" s="43"/>
      <c r="AI611" s="43"/>
    </row>
    <row r="612" spans="1:35" ht="12.75">
      <c r="A612" s="43"/>
      <c r="B612" s="43"/>
      <c r="C612" s="43"/>
      <c r="D612" s="43"/>
      <c r="E612" s="43"/>
      <c r="F612" s="101"/>
      <c r="G612" s="101"/>
      <c r="H612" s="101"/>
      <c r="I612" s="43"/>
      <c r="J612" s="43"/>
      <c r="K612" s="43"/>
      <c r="L612" s="43"/>
      <c r="M612" s="43"/>
      <c r="N612" s="43"/>
      <c r="O612" s="43"/>
      <c r="P612" s="44"/>
      <c r="Q612" s="43"/>
      <c r="R612" s="43"/>
      <c r="S612" s="43"/>
      <c r="T612" s="43"/>
      <c r="U612" s="43"/>
      <c r="V612" s="43"/>
      <c r="W612" s="43"/>
      <c r="X612" s="43"/>
      <c r="Y612" s="43"/>
      <c r="Z612" s="43"/>
      <c r="AA612" s="43"/>
      <c r="AB612" s="43"/>
      <c r="AC612" s="43"/>
      <c r="AD612" s="43"/>
      <c r="AE612" s="43"/>
      <c r="AF612" s="43"/>
      <c r="AG612" s="43"/>
      <c r="AH612" s="43"/>
      <c r="AI612" s="43"/>
    </row>
    <row r="613" spans="1:35" ht="12.75">
      <c r="A613" s="43"/>
      <c r="B613" s="43"/>
      <c r="C613" s="43"/>
      <c r="D613" s="43"/>
      <c r="E613" s="43"/>
      <c r="F613" s="101"/>
      <c r="G613" s="101"/>
      <c r="H613" s="101"/>
      <c r="I613" s="43"/>
      <c r="J613" s="43"/>
      <c r="K613" s="43"/>
      <c r="L613" s="43"/>
      <c r="M613" s="43"/>
      <c r="N613" s="43"/>
      <c r="O613" s="43"/>
      <c r="P613" s="44"/>
      <c r="Q613" s="43"/>
      <c r="R613" s="43"/>
      <c r="S613" s="43"/>
      <c r="T613" s="43"/>
      <c r="U613" s="43"/>
      <c r="V613" s="43"/>
      <c r="W613" s="43"/>
      <c r="X613" s="43"/>
      <c r="Y613" s="43"/>
      <c r="Z613" s="43"/>
      <c r="AA613" s="43"/>
      <c r="AB613" s="43"/>
      <c r="AC613" s="43"/>
      <c r="AD613" s="43"/>
      <c r="AE613" s="43"/>
      <c r="AF613" s="43"/>
      <c r="AG613" s="43"/>
      <c r="AH613" s="43"/>
      <c r="AI613" s="43"/>
    </row>
    <row r="614" spans="1:35" ht="12.75">
      <c r="A614" s="43"/>
      <c r="B614" s="43"/>
      <c r="C614" s="43"/>
      <c r="D614" s="43"/>
      <c r="E614" s="43"/>
      <c r="F614" s="101"/>
      <c r="G614" s="101"/>
      <c r="H614" s="101"/>
      <c r="I614" s="43"/>
      <c r="J614" s="43"/>
      <c r="K614" s="43"/>
      <c r="L614" s="43"/>
      <c r="M614" s="43"/>
      <c r="N614" s="43"/>
      <c r="O614" s="43"/>
      <c r="P614" s="44"/>
      <c r="Q614" s="43"/>
      <c r="R614" s="43"/>
      <c r="S614" s="43"/>
      <c r="T614" s="43"/>
      <c r="U614" s="43"/>
      <c r="V614" s="43"/>
      <c r="W614" s="43"/>
      <c r="X614" s="43"/>
      <c r="Y614" s="43"/>
      <c r="Z614" s="43"/>
      <c r="AA614" s="43"/>
      <c r="AB614" s="43"/>
      <c r="AC614" s="43"/>
      <c r="AD614" s="43"/>
      <c r="AE614" s="43"/>
      <c r="AF614" s="43"/>
      <c r="AG614" s="43"/>
      <c r="AH614" s="43"/>
      <c r="AI614" s="43"/>
    </row>
    <row r="615" spans="1:35" ht="12.75">
      <c r="A615" s="43"/>
      <c r="B615" s="43"/>
      <c r="C615" s="43"/>
      <c r="D615" s="43"/>
      <c r="E615" s="43"/>
      <c r="F615" s="101"/>
      <c r="G615" s="101"/>
      <c r="H615" s="101"/>
      <c r="I615" s="43"/>
      <c r="J615" s="43"/>
      <c r="K615" s="43"/>
      <c r="L615" s="43"/>
      <c r="M615" s="43"/>
      <c r="N615" s="43"/>
      <c r="O615" s="43"/>
      <c r="P615" s="44"/>
      <c r="Q615" s="43"/>
      <c r="R615" s="43"/>
      <c r="S615" s="43"/>
      <c r="T615" s="43"/>
      <c r="U615" s="43"/>
      <c r="V615" s="43"/>
      <c r="W615" s="43"/>
      <c r="X615" s="43"/>
      <c r="Y615" s="43"/>
      <c r="Z615" s="43"/>
      <c r="AA615" s="43"/>
      <c r="AB615" s="43"/>
      <c r="AC615" s="43"/>
      <c r="AD615" s="43"/>
      <c r="AE615" s="43"/>
      <c r="AF615" s="43"/>
      <c r="AG615" s="43"/>
      <c r="AH615" s="43"/>
      <c r="AI615" s="43"/>
    </row>
    <row r="616" spans="1:35" ht="12.75">
      <c r="A616" s="43"/>
      <c r="B616" s="43"/>
      <c r="C616" s="43"/>
      <c r="D616" s="43"/>
      <c r="E616" s="43"/>
      <c r="F616" s="101"/>
      <c r="G616" s="101"/>
      <c r="H616" s="101"/>
      <c r="I616" s="43"/>
      <c r="J616" s="43"/>
      <c r="K616" s="43"/>
      <c r="L616" s="43"/>
      <c r="M616" s="43"/>
      <c r="N616" s="43"/>
      <c r="O616" s="43"/>
      <c r="P616" s="44"/>
      <c r="Q616" s="43"/>
      <c r="R616" s="43"/>
      <c r="S616" s="43"/>
      <c r="T616" s="43"/>
      <c r="U616" s="43"/>
      <c r="V616" s="43"/>
      <c r="W616" s="43"/>
      <c r="X616" s="43"/>
      <c r="Y616" s="43"/>
      <c r="Z616" s="43"/>
      <c r="AA616" s="43"/>
      <c r="AB616" s="43"/>
      <c r="AC616" s="43"/>
      <c r="AD616" s="43"/>
      <c r="AE616" s="43"/>
      <c r="AF616" s="43"/>
      <c r="AG616" s="43"/>
      <c r="AH616" s="43"/>
      <c r="AI616" s="43"/>
    </row>
    <row r="617" spans="1:35" ht="12.75">
      <c r="A617" s="43"/>
      <c r="B617" s="43"/>
      <c r="C617" s="43"/>
      <c r="D617" s="43"/>
      <c r="E617" s="43"/>
      <c r="F617" s="101"/>
      <c r="G617" s="101"/>
      <c r="H617" s="101"/>
      <c r="I617" s="43"/>
      <c r="J617" s="43"/>
      <c r="K617" s="43"/>
      <c r="L617" s="43"/>
      <c r="M617" s="43"/>
      <c r="N617" s="43"/>
      <c r="O617" s="43"/>
      <c r="P617" s="44"/>
      <c r="Q617" s="43"/>
      <c r="R617" s="43"/>
      <c r="S617" s="43"/>
      <c r="T617" s="43"/>
      <c r="U617" s="43"/>
      <c r="V617" s="43"/>
      <c r="W617" s="43"/>
      <c r="X617" s="43"/>
      <c r="Y617" s="43"/>
      <c r="Z617" s="43"/>
      <c r="AA617" s="43"/>
      <c r="AB617" s="43"/>
      <c r="AC617" s="43"/>
      <c r="AD617" s="43"/>
      <c r="AE617" s="43"/>
      <c r="AF617" s="43"/>
      <c r="AG617" s="43"/>
      <c r="AH617" s="43"/>
      <c r="AI617" s="43"/>
    </row>
    <row r="618" spans="1:35" ht="12.75">
      <c r="A618" s="43"/>
      <c r="B618" s="43"/>
      <c r="C618" s="43"/>
      <c r="D618" s="43"/>
      <c r="E618" s="43"/>
      <c r="F618" s="101"/>
      <c r="G618" s="101"/>
      <c r="H618" s="101"/>
      <c r="I618" s="43"/>
      <c r="J618" s="43"/>
      <c r="K618" s="43"/>
      <c r="L618" s="43"/>
      <c r="M618" s="43"/>
      <c r="N618" s="43"/>
      <c r="O618" s="43"/>
      <c r="P618" s="44"/>
      <c r="Q618" s="43"/>
      <c r="R618" s="43"/>
      <c r="S618" s="43"/>
      <c r="T618" s="43"/>
      <c r="U618" s="43"/>
      <c r="V618" s="43"/>
      <c r="W618" s="43"/>
      <c r="X618" s="43"/>
      <c r="Y618" s="43"/>
      <c r="Z618" s="43"/>
      <c r="AA618" s="43"/>
      <c r="AB618" s="43"/>
      <c r="AC618" s="43"/>
      <c r="AD618" s="43"/>
      <c r="AE618" s="43"/>
      <c r="AF618" s="43"/>
      <c r="AG618" s="43"/>
      <c r="AH618" s="43"/>
      <c r="AI618" s="43"/>
    </row>
    <row r="619" spans="1:35" ht="12.75">
      <c r="A619" s="43"/>
      <c r="B619" s="43"/>
      <c r="C619" s="43"/>
      <c r="D619" s="43"/>
      <c r="E619" s="43"/>
      <c r="F619" s="101"/>
      <c r="G619" s="101"/>
      <c r="H619" s="101"/>
      <c r="I619" s="43"/>
      <c r="J619" s="43"/>
      <c r="K619" s="43"/>
      <c r="L619" s="43"/>
      <c r="M619" s="43"/>
      <c r="N619" s="43"/>
      <c r="O619" s="43"/>
      <c r="P619" s="44"/>
      <c r="Q619" s="43"/>
      <c r="R619" s="43"/>
      <c r="S619" s="43"/>
      <c r="T619" s="43"/>
      <c r="U619" s="43"/>
      <c r="V619" s="43"/>
      <c r="W619" s="43"/>
      <c r="X619" s="43"/>
      <c r="Y619" s="43"/>
      <c r="Z619" s="43"/>
      <c r="AA619" s="43"/>
      <c r="AB619" s="43"/>
      <c r="AC619" s="43"/>
      <c r="AD619" s="43"/>
      <c r="AE619" s="43"/>
      <c r="AF619" s="43"/>
      <c r="AG619" s="43"/>
      <c r="AH619" s="43"/>
      <c r="AI619" s="43"/>
    </row>
    <row r="620" spans="1:35" ht="12.75">
      <c r="A620" s="43"/>
      <c r="B620" s="43"/>
      <c r="C620" s="43"/>
      <c r="D620" s="43"/>
      <c r="E620" s="43"/>
      <c r="F620" s="101"/>
      <c r="G620" s="101"/>
      <c r="H620" s="101"/>
      <c r="I620" s="43"/>
      <c r="J620" s="43"/>
      <c r="K620" s="43"/>
      <c r="L620" s="43"/>
      <c r="M620" s="43"/>
      <c r="N620" s="43"/>
      <c r="O620" s="43"/>
      <c r="P620" s="44"/>
      <c r="Q620" s="43"/>
      <c r="R620" s="43"/>
      <c r="S620" s="43"/>
      <c r="T620" s="43"/>
      <c r="U620" s="43"/>
      <c r="V620" s="43"/>
      <c r="W620" s="43"/>
      <c r="X620" s="43"/>
      <c r="Y620" s="43"/>
      <c r="Z620" s="43"/>
      <c r="AA620" s="43"/>
      <c r="AB620" s="43"/>
      <c r="AC620" s="43"/>
      <c r="AD620" s="43"/>
      <c r="AE620" s="43"/>
      <c r="AF620" s="43"/>
      <c r="AG620" s="43"/>
      <c r="AH620" s="43"/>
      <c r="AI620" s="43"/>
    </row>
    <row r="621" spans="1:35" ht="12.75">
      <c r="A621" s="43"/>
      <c r="B621" s="43"/>
      <c r="C621" s="43"/>
      <c r="D621" s="43"/>
      <c r="E621" s="43"/>
      <c r="F621" s="101"/>
      <c r="G621" s="101"/>
      <c r="H621" s="101"/>
      <c r="I621" s="43"/>
      <c r="J621" s="43"/>
      <c r="K621" s="43"/>
      <c r="L621" s="43"/>
      <c r="M621" s="43"/>
      <c r="N621" s="43"/>
      <c r="O621" s="43"/>
      <c r="P621" s="44"/>
      <c r="Q621" s="43"/>
      <c r="R621" s="43"/>
      <c r="S621" s="43"/>
      <c r="T621" s="43"/>
      <c r="U621" s="43"/>
      <c r="V621" s="43"/>
      <c r="W621" s="43"/>
      <c r="X621" s="43"/>
      <c r="Y621" s="43"/>
      <c r="Z621" s="43"/>
      <c r="AA621" s="43"/>
      <c r="AB621" s="43"/>
      <c r="AC621" s="43"/>
      <c r="AD621" s="43"/>
      <c r="AE621" s="43"/>
      <c r="AF621" s="43"/>
      <c r="AG621" s="43"/>
      <c r="AH621" s="43"/>
      <c r="AI621" s="43"/>
    </row>
    <row r="622" spans="1:35" ht="12.75">
      <c r="A622" s="43"/>
      <c r="B622" s="43"/>
      <c r="C622" s="43"/>
      <c r="D622" s="43"/>
      <c r="E622" s="43"/>
      <c r="F622" s="101"/>
      <c r="G622" s="101"/>
      <c r="H622" s="101"/>
      <c r="I622" s="43"/>
      <c r="J622" s="43"/>
      <c r="K622" s="43"/>
      <c r="L622" s="43"/>
      <c r="M622" s="43"/>
      <c r="N622" s="43"/>
      <c r="O622" s="43"/>
      <c r="P622" s="44"/>
      <c r="Q622" s="43"/>
      <c r="R622" s="43"/>
      <c r="S622" s="43"/>
      <c r="T622" s="43"/>
      <c r="U622" s="43"/>
      <c r="V622" s="43"/>
      <c r="W622" s="43"/>
      <c r="X622" s="43"/>
      <c r="Y622" s="43"/>
      <c r="Z622" s="43"/>
      <c r="AA622" s="43"/>
      <c r="AB622" s="43"/>
      <c r="AC622" s="43"/>
      <c r="AD622" s="43"/>
      <c r="AE622" s="43"/>
      <c r="AF622" s="43"/>
      <c r="AG622" s="43"/>
      <c r="AH622" s="43"/>
      <c r="AI622" s="43"/>
    </row>
    <row r="623" spans="1:35" ht="12.75">
      <c r="A623" s="43"/>
      <c r="B623" s="43"/>
      <c r="C623" s="43"/>
      <c r="D623" s="43"/>
      <c r="E623" s="43"/>
      <c r="F623" s="101"/>
      <c r="G623" s="101"/>
      <c r="H623" s="101"/>
      <c r="I623" s="43"/>
      <c r="J623" s="43"/>
      <c r="K623" s="43"/>
      <c r="L623" s="43"/>
      <c r="M623" s="43"/>
      <c r="N623" s="43"/>
      <c r="O623" s="43"/>
      <c r="P623" s="44"/>
      <c r="Q623" s="43"/>
      <c r="R623" s="43"/>
      <c r="S623" s="43"/>
      <c r="T623" s="43"/>
      <c r="U623" s="43"/>
      <c r="V623" s="43"/>
      <c r="W623" s="43"/>
      <c r="X623" s="43"/>
      <c r="Y623" s="43"/>
      <c r="Z623" s="43"/>
      <c r="AA623" s="43"/>
      <c r="AB623" s="43"/>
      <c r="AC623" s="43"/>
      <c r="AD623" s="43"/>
      <c r="AE623" s="43"/>
      <c r="AF623" s="43"/>
      <c r="AG623" s="43"/>
      <c r="AH623" s="43"/>
      <c r="AI623" s="43"/>
    </row>
    <row r="624" spans="1:35" ht="12.75">
      <c r="A624" s="43"/>
      <c r="B624" s="43"/>
      <c r="C624" s="43"/>
      <c r="D624" s="43"/>
      <c r="E624" s="43"/>
      <c r="F624" s="101"/>
      <c r="G624" s="101"/>
      <c r="H624" s="101"/>
      <c r="I624" s="43"/>
      <c r="J624" s="43"/>
      <c r="K624" s="43"/>
      <c r="L624" s="43"/>
      <c r="M624" s="43"/>
      <c r="N624" s="43"/>
      <c r="O624" s="43"/>
      <c r="P624" s="44"/>
      <c r="Q624" s="43"/>
      <c r="R624" s="43"/>
      <c r="S624" s="43"/>
      <c r="T624" s="43"/>
      <c r="U624" s="43"/>
      <c r="V624" s="43"/>
      <c r="W624" s="43"/>
      <c r="X624" s="43"/>
      <c r="Y624" s="43"/>
      <c r="Z624" s="43"/>
      <c r="AA624" s="43"/>
      <c r="AB624" s="43"/>
      <c r="AC624" s="43"/>
      <c r="AD624" s="43"/>
      <c r="AE624" s="43"/>
      <c r="AF624" s="43"/>
      <c r="AG624" s="43"/>
      <c r="AH624" s="43"/>
      <c r="AI624" s="43"/>
    </row>
    <row r="625" spans="1:35" ht="12.75">
      <c r="A625" s="43"/>
      <c r="B625" s="43"/>
      <c r="C625" s="43"/>
      <c r="D625" s="43"/>
      <c r="E625" s="43"/>
      <c r="F625" s="101"/>
      <c r="G625" s="101"/>
      <c r="H625" s="101"/>
      <c r="I625" s="43"/>
      <c r="J625" s="43"/>
      <c r="K625" s="43"/>
      <c r="L625" s="43"/>
      <c r="M625" s="43"/>
      <c r="N625" s="43"/>
      <c r="O625" s="43"/>
      <c r="P625" s="44"/>
      <c r="Q625" s="43"/>
      <c r="R625" s="43"/>
      <c r="S625" s="43"/>
      <c r="T625" s="43"/>
      <c r="U625" s="43"/>
      <c r="V625" s="43"/>
      <c r="W625" s="43"/>
      <c r="X625" s="43"/>
      <c r="Y625" s="43"/>
      <c r="Z625" s="43"/>
      <c r="AA625" s="43"/>
      <c r="AB625" s="43"/>
      <c r="AC625" s="43"/>
      <c r="AD625" s="43"/>
      <c r="AE625" s="43"/>
      <c r="AF625" s="43"/>
      <c r="AG625" s="43"/>
      <c r="AH625" s="43"/>
      <c r="AI625" s="43"/>
    </row>
    <row r="626" spans="1:35" ht="12.75">
      <c r="A626" s="43"/>
      <c r="B626" s="43"/>
      <c r="C626" s="43"/>
      <c r="D626" s="43"/>
      <c r="E626" s="43"/>
      <c r="F626" s="101"/>
      <c r="G626" s="101"/>
      <c r="H626" s="101"/>
      <c r="I626" s="43"/>
      <c r="J626" s="43"/>
      <c r="K626" s="43"/>
      <c r="L626" s="43"/>
      <c r="M626" s="43"/>
      <c r="N626" s="43"/>
      <c r="O626" s="43"/>
      <c r="P626" s="44"/>
      <c r="Q626" s="43"/>
      <c r="R626" s="43"/>
      <c r="S626" s="43"/>
      <c r="T626" s="43"/>
      <c r="U626" s="43"/>
      <c r="V626" s="43"/>
      <c r="W626" s="43"/>
      <c r="X626" s="43"/>
      <c r="Y626" s="43"/>
      <c r="Z626" s="43"/>
      <c r="AA626" s="43"/>
      <c r="AB626" s="43"/>
      <c r="AC626" s="43"/>
      <c r="AD626" s="43"/>
      <c r="AE626" s="43"/>
      <c r="AF626" s="43"/>
      <c r="AG626" s="43"/>
      <c r="AH626" s="43"/>
      <c r="AI626" s="43"/>
    </row>
    <row r="627" spans="1:35" ht="12.75">
      <c r="A627" s="43"/>
      <c r="B627" s="43"/>
      <c r="C627" s="43"/>
      <c r="D627" s="43"/>
      <c r="E627" s="43"/>
      <c r="F627" s="101"/>
      <c r="G627" s="101"/>
      <c r="H627" s="101"/>
      <c r="I627" s="43"/>
      <c r="J627" s="43"/>
      <c r="K627" s="43"/>
      <c r="L627" s="43"/>
      <c r="M627" s="43"/>
      <c r="N627" s="43"/>
      <c r="O627" s="43"/>
      <c r="P627" s="44"/>
      <c r="Q627" s="43"/>
      <c r="R627" s="43"/>
      <c r="S627" s="43"/>
      <c r="T627" s="43"/>
      <c r="U627" s="43"/>
      <c r="V627" s="43"/>
      <c r="W627" s="43"/>
      <c r="X627" s="43"/>
      <c r="Y627" s="43"/>
      <c r="Z627" s="43"/>
      <c r="AA627" s="43"/>
      <c r="AB627" s="43"/>
      <c r="AC627" s="43"/>
      <c r="AD627" s="43"/>
      <c r="AE627" s="43"/>
      <c r="AF627" s="43"/>
      <c r="AG627" s="43"/>
      <c r="AH627" s="43"/>
      <c r="AI627" s="43"/>
    </row>
    <row r="628" spans="1:35" ht="12.75">
      <c r="A628" s="43"/>
      <c r="B628" s="43"/>
      <c r="C628" s="43"/>
      <c r="D628" s="43"/>
      <c r="E628" s="43"/>
      <c r="F628" s="101"/>
      <c r="G628" s="101"/>
      <c r="H628" s="101"/>
      <c r="I628" s="43"/>
      <c r="J628" s="43"/>
      <c r="K628" s="43"/>
      <c r="L628" s="43"/>
      <c r="M628" s="43"/>
      <c r="N628" s="43"/>
      <c r="O628" s="43"/>
      <c r="P628" s="44"/>
      <c r="Q628" s="43"/>
      <c r="R628" s="43"/>
      <c r="S628" s="43"/>
      <c r="T628" s="43"/>
      <c r="U628" s="43"/>
      <c r="V628" s="43"/>
      <c r="W628" s="43"/>
      <c r="X628" s="43"/>
      <c r="Y628" s="43"/>
      <c r="Z628" s="43"/>
      <c r="AA628" s="43"/>
      <c r="AB628" s="43"/>
      <c r="AC628" s="43"/>
      <c r="AD628" s="43"/>
      <c r="AE628" s="43"/>
      <c r="AF628" s="43"/>
      <c r="AG628" s="43"/>
      <c r="AH628" s="43"/>
      <c r="AI628" s="43"/>
    </row>
    <row r="629" spans="1:35" ht="12.75">
      <c r="A629" s="43"/>
      <c r="B629" s="43"/>
      <c r="C629" s="43"/>
      <c r="D629" s="43"/>
      <c r="E629" s="43"/>
      <c r="F629" s="101"/>
      <c r="G629" s="101"/>
      <c r="H629" s="101"/>
      <c r="I629" s="43"/>
      <c r="J629" s="43"/>
      <c r="K629" s="43"/>
      <c r="L629" s="43"/>
      <c r="M629" s="43"/>
      <c r="N629" s="43"/>
      <c r="O629" s="43"/>
      <c r="P629" s="44"/>
      <c r="Q629" s="43"/>
      <c r="R629" s="43"/>
      <c r="S629" s="43"/>
      <c r="T629" s="43"/>
      <c r="U629" s="43"/>
      <c r="V629" s="43"/>
      <c r="W629" s="43"/>
      <c r="X629" s="43"/>
      <c r="Y629" s="43"/>
      <c r="Z629" s="43"/>
      <c r="AA629" s="43"/>
      <c r="AB629" s="43"/>
      <c r="AC629" s="43"/>
      <c r="AD629" s="43"/>
      <c r="AE629" s="43"/>
      <c r="AF629" s="43"/>
      <c r="AG629" s="43"/>
      <c r="AH629" s="43"/>
      <c r="AI629" s="43"/>
    </row>
    <row r="630" spans="1:35" ht="12.75">
      <c r="A630" s="43"/>
      <c r="B630" s="43"/>
      <c r="C630" s="43"/>
      <c r="D630" s="43"/>
      <c r="E630" s="43"/>
      <c r="F630" s="101"/>
      <c r="G630" s="101"/>
      <c r="H630" s="101"/>
      <c r="I630" s="43"/>
      <c r="J630" s="43"/>
      <c r="K630" s="43"/>
      <c r="L630" s="43"/>
      <c r="M630" s="43"/>
      <c r="N630" s="43"/>
      <c r="O630" s="43"/>
      <c r="P630" s="44"/>
      <c r="Q630" s="43"/>
      <c r="R630" s="43"/>
      <c r="S630" s="43"/>
      <c r="T630" s="43"/>
      <c r="U630" s="43"/>
      <c r="V630" s="43"/>
      <c r="W630" s="43"/>
      <c r="X630" s="43"/>
      <c r="Y630" s="43"/>
      <c r="Z630" s="43"/>
      <c r="AA630" s="43"/>
      <c r="AB630" s="43"/>
      <c r="AC630" s="43"/>
      <c r="AD630" s="43"/>
      <c r="AE630" s="43"/>
      <c r="AF630" s="43"/>
      <c r="AG630" s="43"/>
      <c r="AH630" s="43"/>
      <c r="AI630" s="43"/>
    </row>
    <row r="631" spans="1:35" ht="12.75">
      <c r="A631" s="43"/>
      <c r="B631" s="43"/>
      <c r="C631" s="43"/>
      <c r="D631" s="43"/>
      <c r="E631" s="43"/>
      <c r="F631" s="101"/>
      <c r="G631" s="101"/>
      <c r="H631" s="101"/>
      <c r="I631" s="43"/>
      <c r="J631" s="43"/>
      <c r="K631" s="43"/>
      <c r="L631" s="43"/>
      <c r="M631" s="43"/>
      <c r="N631" s="43"/>
      <c r="O631" s="43"/>
      <c r="P631" s="44"/>
      <c r="Q631" s="43"/>
      <c r="R631" s="43"/>
      <c r="S631" s="43"/>
      <c r="T631" s="43"/>
      <c r="U631" s="43"/>
      <c r="V631" s="43"/>
      <c r="W631" s="43"/>
      <c r="X631" s="43"/>
      <c r="Y631" s="43"/>
      <c r="Z631" s="43"/>
      <c r="AA631" s="43"/>
      <c r="AB631" s="43"/>
      <c r="AC631" s="43"/>
      <c r="AD631" s="43"/>
      <c r="AE631" s="43"/>
      <c r="AF631" s="43"/>
      <c r="AG631" s="43"/>
      <c r="AH631" s="43"/>
      <c r="AI631" s="43"/>
    </row>
    <row r="632" spans="1:35" ht="12.75">
      <c r="A632" s="43"/>
      <c r="B632" s="43"/>
      <c r="C632" s="43"/>
      <c r="D632" s="43"/>
      <c r="E632" s="43"/>
      <c r="F632" s="101"/>
      <c r="G632" s="101"/>
      <c r="H632" s="101"/>
      <c r="I632" s="43"/>
      <c r="J632" s="43"/>
      <c r="K632" s="43"/>
      <c r="L632" s="43"/>
      <c r="M632" s="43"/>
      <c r="N632" s="43"/>
      <c r="O632" s="43"/>
      <c r="P632" s="44"/>
      <c r="Q632" s="43"/>
      <c r="R632" s="43"/>
      <c r="S632" s="43"/>
      <c r="T632" s="43"/>
      <c r="U632" s="43"/>
      <c r="V632" s="43"/>
      <c r="W632" s="43"/>
      <c r="X632" s="43"/>
      <c r="Y632" s="43"/>
      <c r="Z632" s="43"/>
      <c r="AA632" s="43"/>
      <c r="AB632" s="43"/>
      <c r="AC632" s="43"/>
      <c r="AD632" s="43"/>
      <c r="AE632" s="43"/>
      <c r="AF632" s="43"/>
      <c r="AG632" s="43"/>
      <c r="AH632" s="43"/>
      <c r="AI632" s="43"/>
    </row>
    <row r="633" spans="1:35" ht="12.75">
      <c r="A633" s="43"/>
      <c r="B633" s="43"/>
      <c r="C633" s="43"/>
      <c r="D633" s="43"/>
      <c r="E633" s="43"/>
      <c r="F633" s="101"/>
      <c r="G633" s="101"/>
      <c r="H633" s="101"/>
      <c r="I633" s="43"/>
      <c r="J633" s="43"/>
      <c r="K633" s="43"/>
      <c r="L633" s="43"/>
      <c r="M633" s="43"/>
      <c r="N633" s="43"/>
      <c r="O633" s="43"/>
      <c r="P633" s="44"/>
      <c r="Q633" s="43"/>
      <c r="R633" s="43"/>
      <c r="S633" s="43"/>
      <c r="T633" s="43"/>
      <c r="U633" s="43"/>
      <c r="V633" s="43"/>
      <c r="W633" s="43"/>
      <c r="X633" s="43"/>
      <c r="Y633" s="43"/>
      <c r="Z633" s="43"/>
      <c r="AA633" s="43"/>
      <c r="AB633" s="43"/>
      <c r="AC633" s="43"/>
      <c r="AD633" s="43"/>
      <c r="AE633" s="43"/>
      <c r="AF633" s="43"/>
      <c r="AG633" s="43"/>
      <c r="AH633" s="43"/>
      <c r="AI633" s="43"/>
    </row>
    <row r="634" spans="1:35" ht="12.75">
      <c r="A634" s="43"/>
      <c r="B634" s="43"/>
      <c r="C634" s="43"/>
      <c r="D634" s="43"/>
      <c r="E634" s="43"/>
      <c r="F634" s="101"/>
      <c r="G634" s="101"/>
      <c r="H634" s="101"/>
      <c r="I634" s="43"/>
      <c r="J634" s="43"/>
      <c r="K634" s="43"/>
      <c r="L634" s="43"/>
      <c r="M634" s="43"/>
      <c r="N634" s="43"/>
      <c r="O634" s="43"/>
      <c r="P634" s="44"/>
      <c r="Q634" s="43"/>
      <c r="R634" s="43"/>
      <c r="S634" s="43"/>
      <c r="T634" s="43"/>
      <c r="U634" s="43"/>
      <c r="V634" s="43"/>
      <c r="W634" s="43"/>
      <c r="X634" s="43"/>
      <c r="Y634" s="43"/>
      <c r="Z634" s="43"/>
      <c r="AA634" s="43"/>
      <c r="AB634" s="43"/>
      <c r="AC634" s="43"/>
      <c r="AD634" s="43"/>
      <c r="AE634" s="43"/>
      <c r="AF634" s="43"/>
      <c r="AG634" s="43"/>
      <c r="AH634" s="43"/>
      <c r="AI634" s="43"/>
    </row>
    <row r="635" spans="1:35" ht="12.75">
      <c r="A635" s="43"/>
      <c r="B635" s="43"/>
      <c r="C635" s="43"/>
      <c r="D635" s="43"/>
      <c r="E635" s="43"/>
      <c r="F635" s="101"/>
      <c r="G635" s="101"/>
      <c r="H635" s="101"/>
      <c r="I635" s="43"/>
      <c r="J635" s="43"/>
      <c r="K635" s="43"/>
      <c r="L635" s="43"/>
      <c r="M635" s="43"/>
      <c r="N635" s="43"/>
      <c r="O635" s="43"/>
      <c r="P635" s="44"/>
      <c r="Q635" s="43"/>
      <c r="R635" s="43"/>
      <c r="S635" s="43"/>
      <c r="T635" s="43"/>
      <c r="U635" s="43"/>
      <c r="V635" s="43"/>
      <c r="W635" s="43"/>
      <c r="X635" s="43"/>
      <c r="Y635" s="43"/>
      <c r="Z635" s="43"/>
      <c r="AA635" s="43"/>
      <c r="AB635" s="43"/>
      <c r="AC635" s="43"/>
      <c r="AD635" s="43"/>
      <c r="AE635" s="43"/>
      <c r="AF635" s="43"/>
      <c r="AG635" s="43"/>
      <c r="AH635" s="43"/>
      <c r="AI635" s="43"/>
    </row>
    <row r="636" spans="1:35" ht="12.75">
      <c r="A636" s="43"/>
      <c r="B636" s="43"/>
      <c r="C636" s="43"/>
      <c r="D636" s="43"/>
      <c r="E636" s="43"/>
      <c r="F636" s="101"/>
      <c r="G636" s="101"/>
      <c r="H636" s="101"/>
      <c r="I636" s="43"/>
      <c r="J636" s="43"/>
      <c r="K636" s="43"/>
      <c r="L636" s="43"/>
      <c r="M636" s="43"/>
      <c r="N636" s="43"/>
      <c r="O636" s="43"/>
      <c r="P636" s="44"/>
      <c r="Q636" s="43"/>
      <c r="R636" s="43"/>
      <c r="S636" s="43"/>
      <c r="T636" s="43"/>
      <c r="U636" s="43"/>
      <c r="V636" s="43"/>
      <c r="W636" s="43"/>
      <c r="X636" s="43"/>
      <c r="Y636" s="43"/>
      <c r="Z636" s="43"/>
      <c r="AA636" s="43"/>
      <c r="AB636" s="43"/>
      <c r="AC636" s="43"/>
      <c r="AD636" s="43"/>
      <c r="AE636" s="43"/>
      <c r="AF636" s="43"/>
      <c r="AG636" s="43"/>
      <c r="AH636" s="43"/>
      <c r="AI636" s="43"/>
    </row>
    <row r="637" spans="1:35" ht="12.75">
      <c r="A637" s="43"/>
      <c r="B637" s="43"/>
      <c r="C637" s="43"/>
      <c r="D637" s="43"/>
      <c r="E637" s="43"/>
      <c r="F637" s="101"/>
      <c r="G637" s="101"/>
      <c r="H637" s="101"/>
      <c r="I637" s="43"/>
      <c r="J637" s="43"/>
      <c r="K637" s="43"/>
      <c r="L637" s="43"/>
      <c r="M637" s="43"/>
      <c r="N637" s="43"/>
      <c r="O637" s="43"/>
      <c r="P637" s="44"/>
      <c r="Q637" s="43"/>
      <c r="R637" s="43"/>
      <c r="S637" s="43"/>
      <c r="T637" s="43"/>
      <c r="U637" s="43"/>
      <c r="V637" s="43"/>
      <c r="W637" s="43"/>
      <c r="X637" s="43"/>
      <c r="Y637" s="43"/>
      <c r="Z637" s="43"/>
      <c r="AA637" s="43"/>
      <c r="AB637" s="43"/>
      <c r="AC637" s="43"/>
      <c r="AD637" s="43"/>
      <c r="AE637" s="43"/>
      <c r="AF637" s="43"/>
      <c r="AG637" s="43"/>
      <c r="AH637" s="43"/>
      <c r="AI637" s="43"/>
    </row>
    <row r="638" spans="1:35" ht="12.75">
      <c r="A638" s="43"/>
      <c r="B638" s="43"/>
      <c r="C638" s="43"/>
      <c r="D638" s="43"/>
      <c r="E638" s="43"/>
      <c r="F638" s="101"/>
      <c r="G638" s="101"/>
      <c r="H638" s="101"/>
      <c r="I638" s="43"/>
      <c r="J638" s="43"/>
      <c r="K638" s="43"/>
      <c r="L638" s="43"/>
      <c r="M638" s="43"/>
      <c r="N638" s="43"/>
      <c r="O638" s="43"/>
      <c r="P638" s="44"/>
      <c r="Q638" s="43"/>
      <c r="R638" s="43"/>
      <c r="S638" s="43"/>
      <c r="T638" s="43"/>
      <c r="U638" s="43"/>
      <c r="V638" s="43"/>
      <c r="W638" s="43"/>
      <c r="X638" s="43"/>
      <c r="Y638" s="43"/>
      <c r="Z638" s="43"/>
      <c r="AA638" s="43"/>
      <c r="AB638" s="43"/>
      <c r="AC638" s="43"/>
      <c r="AD638" s="43"/>
      <c r="AE638" s="43"/>
      <c r="AF638" s="43"/>
      <c r="AG638" s="43"/>
      <c r="AH638" s="43"/>
      <c r="AI638" s="43"/>
    </row>
    <row r="639" spans="1:35" ht="12.75">
      <c r="A639" s="43"/>
      <c r="B639" s="43"/>
      <c r="C639" s="43"/>
      <c r="D639" s="43"/>
      <c r="E639" s="43"/>
      <c r="F639" s="101"/>
      <c r="G639" s="101"/>
      <c r="H639" s="101"/>
      <c r="I639" s="43"/>
      <c r="J639" s="43"/>
      <c r="K639" s="43"/>
      <c r="L639" s="43"/>
      <c r="M639" s="43"/>
      <c r="N639" s="43"/>
      <c r="O639" s="43"/>
      <c r="P639" s="44"/>
      <c r="Q639" s="43"/>
      <c r="R639" s="43"/>
      <c r="S639" s="43"/>
      <c r="T639" s="43"/>
      <c r="U639" s="43"/>
      <c r="V639" s="43"/>
      <c r="W639" s="43"/>
      <c r="X639" s="43"/>
      <c r="Y639" s="43"/>
      <c r="Z639" s="43"/>
      <c r="AA639" s="43"/>
      <c r="AB639" s="43"/>
      <c r="AC639" s="43"/>
      <c r="AD639" s="43"/>
      <c r="AE639" s="43"/>
      <c r="AF639" s="43"/>
      <c r="AG639" s="43"/>
      <c r="AH639" s="43"/>
      <c r="AI639" s="43"/>
    </row>
    <row r="640" spans="1:35" ht="12.75">
      <c r="A640" s="43"/>
      <c r="B640" s="43"/>
      <c r="C640" s="43"/>
      <c r="D640" s="43"/>
      <c r="E640" s="43"/>
      <c r="F640" s="101"/>
      <c r="G640" s="101"/>
      <c r="H640" s="101"/>
      <c r="I640" s="43"/>
      <c r="J640" s="43"/>
      <c r="K640" s="43"/>
      <c r="L640" s="43"/>
      <c r="M640" s="43"/>
      <c r="N640" s="43"/>
      <c r="O640" s="43"/>
      <c r="P640" s="44"/>
      <c r="Q640" s="43"/>
      <c r="R640" s="43"/>
      <c r="S640" s="43"/>
      <c r="T640" s="43"/>
      <c r="U640" s="43"/>
      <c r="V640" s="43"/>
      <c r="W640" s="43"/>
      <c r="X640" s="43"/>
      <c r="Y640" s="43"/>
      <c r="Z640" s="43"/>
      <c r="AA640" s="43"/>
      <c r="AB640" s="43"/>
      <c r="AC640" s="43"/>
      <c r="AD640" s="43"/>
      <c r="AE640" s="43"/>
      <c r="AF640" s="43"/>
      <c r="AG640" s="43"/>
      <c r="AH640" s="43"/>
      <c r="AI640" s="43"/>
    </row>
    <row r="641" spans="1:35" ht="12.75">
      <c r="A641" s="43"/>
      <c r="B641" s="43"/>
      <c r="C641" s="43"/>
      <c r="D641" s="43"/>
      <c r="E641" s="43"/>
      <c r="F641" s="101"/>
      <c r="G641" s="101"/>
      <c r="H641" s="101"/>
      <c r="I641" s="43"/>
      <c r="J641" s="43"/>
      <c r="K641" s="43"/>
      <c r="L641" s="43"/>
      <c r="M641" s="43"/>
      <c r="N641" s="43"/>
      <c r="O641" s="43"/>
      <c r="P641" s="44"/>
      <c r="Q641" s="43"/>
      <c r="R641" s="43"/>
      <c r="S641" s="43"/>
      <c r="T641" s="43"/>
      <c r="U641" s="43"/>
      <c r="V641" s="43"/>
      <c r="W641" s="43"/>
      <c r="X641" s="43"/>
      <c r="Y641" s="43"/>
      <c r="Z641" s="43"/>
      <c r="AA641" s="43"/>
      <c r="AB641" s="43"/>
      <c r="AC641" s="43"/>
      <c r="AD641" s="43"/>
      <c r="AE641" s="43"/>
      <c r="AF641" s="43"/>
      <c r="AG641" s="43"/>
      <c r="AH641" s="43"/>
      <c r="AI641" s="43"/>
    </row>
    <row r="642" spans="1:35" ht="12.75">
      <c r="A642" s="43"/>
      <c r="B642" s="43"/>
      <c r="C642" s="43"/>
      <c r="D642" s="43"/>
      <c r="E642" s="43"/>
      <c r="F642" s="101"/>
      <c r="G642" s="101"/>
      <c r="H642" s="101"/>
      <c r="I642" s="43"/>
      <c r="J642" s="43"/>
      <c r="K642" s="43"/>
      <c r="L642" s="43"/>
      <c r="M642" s="43"/>
      <c r="N642" s="43"/>
      <c r="O642" s="43"/>
      <c r="P642" s="44"/>
      <c r="Q642" s="43"/>
      <c r="R642" s="43"/>
      <c r="S642" s="43"/>
      <c r="T642" s="43"/>
      <c r="U642" s="43"/>
      <c r="V642" s="43"/>
      <c r="W642" s="43"/>
      <c r="X642" s="43"/>
      <c r="Y642" s="43"/>
      <c r="Z642" s="43"/>
      <c r="AA642" s="43"/>
      <c r="AB642" s="43"/>
      <c r="AC642" s="43"/>
      <c r="AD642" s="43"/>
      <c r="AE642" s="43"/>
      <c r="AF642" s="43"/>
      <c r="AG642" s="43"/>
      <c r="AH642" s="43"/>
      <c r="AI642" s="43"/>
    </row>
    <row r="643" spans="1:35" ht="12.75">
      <c r="A643" s="43"/>
      <c r="B643" s="43"/>
      <c r="C643" s="43"/>
      <c r="D643" s="43"/>
      <c r="E643" s="43"/>
      <c r="F643" s="101"/>
      <c r="G643" s="101"/>
      <c r="H643" s="101"/>
      <c r="I643" s="43"/>
      <c r="J643" s="43"/>
      <c r="K643" s="43"/>
      <c r="L643" s="43"/>
      <c r="M643" s="43"/>
      <c r="N643" s="43"/>
      <c r="O643" s="43"/>
      <c r="P643" s="44"/>
      <c r="Q643" s="43"/>
      <c r="R643" s="43"/>
      <c r="S643" s="43"/>
      <c r="T643" s="43"/>
      <c r="U643" s="43"/>
      <c r="V643" s="43"/>
      <c r="W643" s="43"/>
      <c r="X643" s="43"/>
      <c r="Y643" s="43"/>
      <c r="Z643" s="43"/>
      <c r="AA643" s="43"/>
      <c r="AB643" s="43"/>
      <c r="AC643" s="43"/>
      <c r="AD643" s="43"/>
      <c r="AE643" s="43"/>
      <c r="AF643" s="43"/>
      <c r="AG643" s="43"/>
      <c r="AH643" s="43"/>
      <c r="AI643" s="43"/>
    </row>
    <row r="644" spans="1:35" ht="12.75">
      <c r="A644" s="43"/>
      <c r="B644" s="43"/>
      <c r="C644" s="43"/>
      <c r="D644" s="43"/>
      <c r="E644" s="43"/>
      <c r="F644" s="101"/>
      <c r="G644" s="101"/>
      <c r="H644" s="101"/>
      <c r="I644" s="43"/>
      <c r="J644" s="43"/>
      <c r="K644" s="43"/>
      <c r="L644" s="43"/>
      <c r="M644" s="43"/>
      <c r="N644" s="43"/>
      <c r="O644" s="43"/>
      <c r="P644" s="44"/>
      <c r="Q644" s="43"/>
      <c r="R644" s="43"/>
      <c r="S644" s="43"/>
      <c r="T644" s="43"/>
      <c r="U644" s="43"/>
      <c r="V644" s="43"/>
      <c r="W644" s="43"/>
      <c r="X644" s="43"/>
      <c r="Y644" s="43"/>
      <c r="Z644" s="43"/>
      <c r="AA644" s="43"/>
      <c r="AB644" s="43"/>
      <c r="AC644" s="43"/>
      <c r="AD644" s="43"/>
      <c r="AE644" s="43"/>
      <c r="AF644" s="43"/>
      <c r="AG644" s="43"/>
      <c r="AH644" s="43"/>
      <c r="AI644" s="43"/>
    </row>
    <row r="645" spans="1:35" ht="12.75">
      <c r="A645" s="43"/>
      <c r="B645" s="43"/>
      <c r="C645" s="43"/>
      <c r="D645" s="43"/>
      <c r="E645" s="43"/>
      <c r="F645" s="101"/>
      <c r="G645" s="101"/>
      <c r="H645" s="101"/>
      <c r="I645" s="43"/>
      <c r="J645" s="43"/>
      <c r="K645" s="43"/>
      <c r="L645" s="43"/>
      <c r="M645" s="43"/>
      <c r="N645" s="43"/>
      <c r="O645" s="43"/>
      <c r="P645" s="44"/>
      <c r="Q645" s="43"/>
      <c r="R645" s="43"/>
      <c r="S645" s="43"/>
      <c r="T645" s="43"/>
      <c r="U645" s="43"/>
      <c r="V645" s="43"/>
      <c r="W645" s="43"/>
      <c r="X645" s="43"/>
      <c r="Y645" s="43"/>
      <c r="Z645" s="43"/>
      <c r="AA645" s="43"/>
      <c r="AB645" s="43"/>
      <c r="AC645" s="43"/>
      <c r="AD645" s="43"/>
      <c r="AE645" s="43"/>
      <c r="AF645" s="43"/>
      <c r="AG645" s="43"/>
      <c r="AH645" s="43"/>
      <c r="AI645" s="43"/>
    </row>
    <row r="646" spans="1:35" ht="12.75">
      <c r="A646" s="43"/>
      <c r="B646" s="43"/>
      <c r="C646" s="43"/>
      <c r="D646" s="43"/>
      <c r="E646" s="43"/>
      <c r="F646" s="101"/>
      <c r="G646" s="101"/>
      <c r="H646" s="101"/>
      <c r="I646" s="43"/>
      <c r="J646" s="43"/>
      <c r="K646" s="43"/>
      <c r="L646" s="43"/>
      <c r="M646" s="43"/>
      <c r="N646" s="43"/>
      <c r="O646" s="43"/>
      <c r="P646" s="44"/>
      <c r="Q646" s="43"/>
      <c r="R646" s="43"/>
      <c r="S646" s="43"/>
      <c r="T646" s="43"/>
      <c r="U646" s="43"/>
      <c r="V646" s="43"/>
      <c r="W646" s="43"/>
      <c r="X646" s="43"/>
      <c r="Y646" s="43"/>
      <c r="Z646" s="43"/>
      <c r="AA646" s="43"/>
      <c r="AB646" s="43"/>
      <c r="AC646" s="43"/>
      <c r="AD646" s="43"/>
      <c r="AE646" s="43"/>
      <c r="AF646" s="43"/>
      <c r="AG646" s="43"/>
      <c r="AH646" s="43"/>
      <c r="AI646" s="43"/>
    </row>
    <row r="647" spans="1:35" ht="12.75">
      <c r="A647" s="43"/>
      <c r="B647" s="43"/>
      <c r="C647" s="43"/>
      <c r="D647" s="43"/>
      <c r="E647" s="43"/>
      <c r="F647" s="101"/>
      <c r="G647" s="101"/>
      <c r="H647" s="101"/>
      <c r="I647" s="43"/>
      <c r="J647" s="43"/>
      <c r="K647" s="43"/>
      <c r="L647" s="43"/>
      <c r="M647" s="43"/>
      <c r="N647" s="43"/>
      <c r="O647" s="43"/>
      <c r="P647" s="44"/>
      <c r="Q647" s="43"/>
      <c r="R647" s="43"/>
      <c r="S647" s="43"/>
      <c r="T647" s="43"/>
      <c r="U647" s="43"/>
      <c r="V647" s="43"/>
      <c r="W647" s="43"/>
      <c r="X647" s="43"/>
      <c r="Y647" s="43"/>
      <c r="Z647" s="43"/>
      <c r="AA647" s="43"/>
      <c r="AB647" s="43"/>
      <c r="AC647" s="43"/>
      <c r="AD647" s="43"/>
      <c r="AE647" s="43"/>
      <c r="AF647" s="43"/>
      <c r="AG647" s="43"/>
      <c r="AH647" s="43"/>
      <c r="AI647" s="43"/>
    </row>
    <row r="648" spans="1:35" ht="12.75">
      <c r="A648" s="43"/>
      <c r="B648" s="43"/>
      <c r="C648" s="43"/>
      <c r="D648" s="43"/>
      <c r="E648" s="43"/>
      <c r="F648" s="101"/>
      <c r="G648" s="101"/>
      <c r="H648" s="101"/>
      <c r="I648" s="43"/>
      <c r="J648" s="43"/>
      <c r="K648" s="43"/>
      <c r="L648" s="43"/>
      <c r="M648" s="43"/>
      <c r="N648" s="43"/>
      <c r="O648" s="43"/>
      <c r="P648" s="44"/>
      <c r="Q648" s="43"/>
      <c r="R648" s="43"/>
      <c r="S648" s="43"/>
      <c r="T648" s="43"/>
      <c r="U648" s="43"/>
      <c r="V648" s="43"/>
      <c r="W648" s="43"/>
      <c r="X648" s="43"/>
      <c r="Y648" s="43"/>
      <c r="Z648" s="43"/>
      <c r="AA648" s="43"/>
      <c r="AB648" s="43"/>
      <c r="AC648" s="43"/>
      <c r="AD648" s="43"/>
      <c r="AE648" s="43"/>
      <c r="AF648" s="43"/>
      <c r="AG648" s="43"/>
      <c r="AH648" s="43"/>
      <c r="AI648" s="43"/>
    </row>
    <row r="649" spans="1:35" ht="12.75">
      <c r="A649" s="43"/>
      <c r="B649" s="43"/>
      <c r="C649" s="43"/>
      <c r="D649" s="43"/>
      <c r="E649" s="43"/>
      <c r="F649" s="101"/>
      <c r="G649" s="101"/>
      <c r="H649" s="101"/>
      <c r="I649" s="43"/>
      <c r="J649" s="43"/>
      <c r="K649" s="43"/>
      <c r="L649" s="43"/>
      <c r="M649" s="43"/>
      <c r="N649" s="43"/>
      <c r="O649" s="43"/>
      <c r="P649" s="44"/>
      <c r="Q649" s="43"/>
      <c r="R649" s="43"/>
      <c r="S649" s="43"/>
      <c r="T649" s="43"/>
      <c r="U649" s="43"/>
      <c r="V649" s="43"/>
      <c r="W649" s="43"/>
      <c r="X649" s="43"/>
      <c r="Y649" s="43"/>
      <c r="Z649" s="43"/>
      <c r="AA649" s="43"/>
      <c r="AB649" s="43"/>
      <c r="AC649" s="43"/>
      <c r="AD649" s="43"/>
      <c r="AE649" s="43"/>
      <c r="AF649" s="43"/>
      <c r="AG649" s="43"/>
      <c r="AH649" s="43"/>
      <c r="AI649" s="43"/>
    </row>
    <row r="650" spans="1:35" ht="12.75">
      <c r="A650" s="43"/>
      <c r="B650" s="43"/>
      <c r="C650" s="43"/>
      <c r="D650" s="43"/>
      <c r="E650" s="43"/>
      <c r="F650" s="101"/>
      <c r="G650" s="101"/>
      <c r="H650" s="101"/>
      <c r="I650" s="43"/>
      <c r="J650" s="43"/>
      <c r="K650" s="43"/>
      <c r="L650" s="43"/>
      <c r="M650" s="43"/>
      <c r="N650" s="43"/>
      <c r="O650" s="43"/>
      <c r="P650" s="44"/>
      <c r="Q650" s="43"/>
      <c r="R650" s="43"/>
      <c r="S650" s="43"/>
      <c r="T650" s="43"/>
      <c r="U650" s="43"/>
      <c r="V650" s="43"/>
      <c r="W650" s="43"/>
      <c r="X650" s="43"/>
      <c r="Y650" s="43"/>
      <c r="Z650" s="43"/>
      <c r="AA650" s="43"/>
      <c r="AB650" s="43"/>
      <c r="AC650" s="43"/>
      <c r="AD650" s="43"/>
      <c r="AE650" s="43"/>
      <c r="AF650" s="43"/>
      <c r="AG650" s="43"/>
      <c r="AH650" s="43"/>
      <c r="AI650" s="43"/>
    </row>
    <row r="651" spans="1:35" ht="12.75">
      <c r="A651" s="43"/>
      <c r="B651" s="43"/>
      <c r="C651" s="43"/>
      <c r="D651" s="43"/>
      <c r="E651" s="43"/>
      <c r="F651" s="101"/>
      <c r="G651" s="101"/>
      <c r="H651" s="101"/>
      <c r="I651" s="43"/>
      <c r="J651" s="43"/>
      <c r="K651" s="43"/>
      <c r="L651" s="43"/>
      <c r="M651" s="43"/>
      <c r="N651" s="43"/>
      <c r="O651" s="43"/>
      <c r="P651" s="44"/>
      <c r="Q651" s="43"/>
      <c r="R651" s="43"/>
      <c r="S651" s="43"/>
      <c r="T651" s="43"/>
      <c r="U651" s="43"/>
      <c r="V651" s="43"/>
      <c r="W651" s="43"/>
      <c r="X651" s="43"/>
      <c r="Y651" s="43"/>
      <c r="Z651" s="43"/>
      <c r="AA651" s="43"/>
      <c r="AB651" s="43"/>
      <c r="AC651" s="43"/>
      <c r="AD651" s="43"/>
      <c r="AE651" s="43"/>
      <c r="AF651" s="43"/>
      <c r="AG651" s="43"/>
      <c r="AH651" s="43"/>
      <c r="AI651" s="43"/>
    </row>
    <row r="652" spans="1:35" ht="12.75">
      <c r="A652" s="43"/>
      <c r="B652" s="43"/>
      <c r="C652" s="43"/>
      <c r="D652" s="43"/>
      <c r="E652" s="43"/>
      <c r="F652" s="101"/>
      <c r="G652" s="101"/>
      <c r="H652" s="101"/>
      <c r="I652" s="43"/>
      <c r="J652" s="43"/>
      <c r="K652" s="43"/>
      <c r="L652" s="43"/>
      <c r="M652" s="43"/>
      <c r="N652" s="43"/>
      <c r="O652" s="43"/>
      <c r="P652" s="44"/>
      <c r="Q652" s="43"/>
      <c r="R652" s="43"/>
      <c r="S652" s="43"/>
      <c r="T652" s="43"/>
      <c r="U652" s="43"/>
      <c r="V652" s="43"/>
      <c r="W652" s="43"/>
      <c r="X652" s="43"/>
      <c r="Y652" s="43"/>
      <c r="Z652" s="43"/>
      <c r="AA652" s="43"/>
      <c r="AB652" s="43"/>
      <c r="AC652" s="43"/>
      <c r="AD652" s="43"/>
      <c r="AE652" s="43"/>
      <c r="AF652" s="43"/>
      <c r="AG652" s="43"/>
      <c r="AH652" s="43"/>
      <c r="AI652" s="43"/>
    </row>
    <row r="653" spans="1:35" ht="12.75">
      <c r="A653" s="43"/>
      <c r="B653" s="43"/>
      <c r="C653" s="43"/>
      <c r="D653" s="43"/>
      <c r="E653" s="43"/>
      <c r="F653" s="101"/>
      <c r="G653" s="101"/>
      <c r="H653" s="101"/>
      <c r="I653" s="43"/>
      <c r="J653" s="43"/>
      <c r="K653" s="43"/>
      <c r="L653" s="43"/>
      <c r="M653" s="43"/>
      <c r="N653" s="43"/>
      <c r="O653" s="43"/>
      <c r="P653" s="44"/>
      <c r="Q653" s="43"/>
      <c r="R653" s="43"/>
      <c r="S653" s="43"/>
      <c r="T653" s="43"/>
      <c r="U653" s="43"/>
      <c r="V653" s="43"/>
      <c r="W653" s="43"/>
      <c r="X653" s="43"/>
      <c r="Y653" s="43"/>
      <c r="Z653" s="43"/>
      <c r="AA653" s="43"/>
      <c r="AB653" s="43"/>
      <c r="AC653" s="43"/>
      <c r="AD653" s="43"/>
      <c r="AE653" s="43"/>
      <c r="AF653" s="43"/>
      <c r="AG653" s="43"/>
      <c r="AH653" s="43"/>
      <c r="AI653" s="43"/>
    </row>
    <row r="654" spans="1:35" ht="12.75">
      <c r="A654" s="43"/>
      <c r="B654" s="43"/>
      <c r="C654" s="43"/>
      <c r="D654" s="43"/>
      <c r="E654" s="43"/>
      <c r="F654" s="101"/>
      <c r="G654" s="101"/>
      <c r="H654" s="101"/>
      <c r="I654" s="43"/>
      <c r="J654" s="43"/>
      <c r="K654" s="43"/>
      <c r="L654" s="43"/>
      <c r="M654" s="43"/>
      <c r="N654" s="43"/>
      <c r="O654" s="43"/>
      <c r="P654" s="44"/>
      <c r="Q654" s="43"/>
      <c r="R654" s="43"/>
      <c r="S654" s="43"/>
      <c r="T654" s="43"/>
      <c r="U654" s="43"/>
      <c r="V654" s="43"/>
      <c r="W654" s="43"/>
      <c r="X654" s="43"/>
      <c r="Y654" s="43"/>
      <c r="Z654" s="43"/>
      <c r="AA654" s="43"/>
      <c r="AB654" s="43"/>
      <c r="AC654" s="43"/>
      <c r="AD654" s="43"/>
      <c r="AE654" s="43"/>
      <c r="AF654" s="43"/>
      <c r="AG654" s="43"/>
      <c r="AH654" s="43"/>
      <c r="AI654" s="43"/>
    </row>
    <row r="655" spans="1:35" ht="12.75">
      <c r="A655" s="43"/>
      <c r="B655" s="43"/>
      <c r="C655" s="43"/>
      <c r="D655" s="43"/>
      <c r="E655" s="43"/>
      <c r="F655" s="101"/>
      <c r="G655" s="101"/>
      <c r="H655" s="101"/>
      <c r="I655" s="43"/>
      <c r="J655" s="43"/>
      <c r="K655" s="43"/>
      <c r="L655" s="43"/>
      <c r="M655" s="43"/>
      <c r="N655" s="43"/>
      <c r="O655" s="43"/>
      <c r="P655" s="44"/>
      <c r="Q655" s="43"/>
      <c r="R655" s="43"/>
      <c r="S655" s="43"/>
      <c r="T655" s="43"/>
      <c r="U655" s="43"/>
      <c r="V655" s="43"/>
      <c r="W655" s="43"/>
      <c r="X655" s="43"/>
      <c r="Y655" s="43"/>
      <c r="Z655" s="43"/>
      <c r="AA655" s="43"/>
      <c r="AB655" s="43"/>
      <c r="AC655" s="43"/>
      <c r="AD655" s="43"/>
      <c r="AE655" s="43"/>
      <c r="AF655" s="43"/>
      <c r="AG655" s="43"/>
      <c r="AH655" s="43"/>
      <c r="AI655" s="43"/>
    </row>
    <row r="656" spans="1:35" ht="12.75">
      <c r="A656" s="43"/>
      <c r="B656" s="43"/>
      <c r="C656" s="43"/>
      <c r="D656" s="43"/>
      <c r="E656" s="43"/>
      <c r="F656" s="101"/>
      <c r="G656" s="101"/>
      <c r="H656" s="101"/>
      <c r="I656" s="43"/>
      <c r="J656" s="43"/>
      <c r="K656" s="43"/>
      <c r="L656" s="43"/>
      <c r="M656" s="43"/>
      <c r="N656" s="43"/>
      <c r="O656" s="43"/>
      <c r="P656" s="44"/>
      <c r="Q656" s="43"/>
      <c r="R656" s="43"/>
      <c r="S656" s="43"/>
      <c r="T656" s="43"/>
      <c r="U656" s="43"/>
      <c r="V656" s="43"/>
      <c r="W656" s="43"/>
      <c r="X656" s="43"/>
      <c r="Y656" s="43"/>
      <c r="Z656" s="43"/>
      <c r="AA656" s="43"/>
      <c r="AB656" s="43"/>
      <c r="AC656" s="43"/>
      <c r="AD656" s="43"/>
      <c r="AE656" s="43"/>
      <c r="AF656" s="43"/>
      <c r="AG656" s="43"/>
      <c r="AH656" s="43"/>
      <c r="AI656" s="43"/>
    </row>
    <row r="657" spans="1:35" ht="12.75">
      <c r="A657" s="43"/>
      <c r="B657" s="43"/>
      <c r="C657" s="43"/>
      <c r="D657" s="43"/>
      <c r="E657" s="43"/>
      <c r="F657" s="101"/>
      <c r="G657" s="101"/>
      <c r="H657" s="101"/>
      <c r="I657" s="43"/>
      <c r="J657" s="43"/>
      <c r="K657" s="43"/>
      <c r="L657" s="43"/>
      <c r="M657" s="43"/>
      <c r="N657" s="43"/>
      <c r="O657" s="43"/>
      <c r="P657" s="44"/>
      <c r="Q657" s="43"/>
      <c r="R657" s="43"/>
      <c r="S657" s="43"/>
      <c r="T657" s="43"/>
      <c r="U657" s="43"/>
      <c r="V657" s="43"/>
      <c r="W657" s="43"/>
      <c r="X657" s="43"/>
      <c r="Y657" s="43"/>
      <c r="Z657" s="43"/>
      <c r="AA657" s="43"/>
      <c r="AB657" s="43"/>
      <c r="AC657" s="43"/>
      <c r="AD657" s="43"/>
      <c r="AE657" s="43"/>
      <c r="AF657" s="43"/>
      <c r="AG657" s="43"/>
      <c r="AH657" s="43"/>
      <c r="AI657" s="43"/>
    </row>
    <row r="658" spans="1:35" ht="12.75">
      <c r="A658" s="43"/>
      <c r="B658" s="43"/>
      <c r="C658" s="43"/>
      <c r="D658" s="43"/>
      <c r="E658" s="43"/>
      <c r="F658" s="101"/>
      <c r="G658" s="101"/>
      <c r="H658" s="101"/>
      <c r="I658" s="43"/>
      <c r="J658" s="43"/>
      <c r="K658" s="43"/>
      <c r="L658" s="43"/>
      <c r="M658" s="43"/>
      <c r="N658" s="43"/>
      <c r="O658" s="43"/>
      <c r="P658" s="44"/>
      <c r="Q658" s="43"/>
      <c r="R658" s="43"/>
      <c r="S658" s="43"/>
      <c r="T658" s="43"/>
      <c r="U658" s="43"/>
      <c r="V658" s="43"/>
      <c r="W658" s="43"/>
      <c r="X658" s="43"/>
      <c r="Y658" s="43"/>
      <c r="Z658" s="43"/>
      <c r="AA658" s="43"/>
      <c r="AB658" s="43"/>
      <c r="AC658" s="43"/>
      <c r="AD658" s="43"/>
      <c r="AE658" s="43"/>
      <c r="AF658" s="43"/>
      <c r="AG658" s="43"/>
      <c r="AH658" s="43"/>
      <c r="AI658" s="43"/>
    </row>
    <row r="659" spans="1:35" ht="12.75">
      <c r="A659" s="43"/>
      <c r="B659" s="43"/>
      <c r="C659" s="43"/>
      <c r="D659" s="43"/>
      <c r="E659" s="43"/>
      <c r="F659" s="101"/>
      <c r="G659" s="101"/>
      <c r="H659" s="101"/>
      <c r="I659" s="43"/>
      <c r="J659" s="43"/>
      <c r="K659" s="43"/>
      <c r="L659" s="43"/>
      <c r="M659" s="43"/>
      <c r="N659" s="43"/>
      <c r="O659" s="43"/>
      <c r="P659" s="44"/>
      <c r="Q659" s="43"/>
      <c r="R659" s="43"/>
      <c r="S659" s="43"/>
      <c r="T659" s="43"/>
      <c r="U659" s="43"/>
      <c r="V659" s="43"/>
      <c r="W659" s="43"/>
      <c r="X659" s="43"/>
      <c r="Y659" s="43"/>
      <c r="Z659" s="43"/>
      <c r="AA659" s="43"/>
      <c r="AB659" s="43"/>
      <c r="AC659" s="43"/>
      <c r="AD659" s="43"/>
      <c r="AE659" s="43"/>
      <c r="AF659" s="43"/>
      <c r="AG659" s="43"/>
      <c r="AH659" s="43"/>
      <c r="AI659" s="43"/>
    </row>
    <row r="660" spans="1:35" ht="12.75">
      <c r="A660" s="43"/>
      <c r="B660" s="43"/>
      <c r="C660" s="43"/>
      <c r="D660" s="43"/>
      <c r="E660" s="43"/>
      <c r="F660" s="101"/>
      <c r="G660" s="101"/>
      <c r="H660" s="101"/>
      <c r="I660" s="43"/>
      <c r="J660" s="43"/>
      <c r="K660" s="43"/>
      <c r="L660" s="43"/>
      <c r="M660" s="43"/>
      <c r="N660" s="43"/>
      <c r="O660" s="43"/>
      <c r="P660" s="44"/>
      <c r="Q660" s="43"/>
      <c r="R660" s="43"/>
      <c r="S660" s="43"/>
      <c r="T660" s="43"/>
      <c r="U660" s="43"/>
      <c r="V660" s="43"/>
      <c r="W660" s="43"/>
      <c r="X660" s="43"/>
      <c r="Y660" s="43"/>
      <c r="Z660" s="43"/>
      <c r="AA660" s="43"/>
      <c r="AB660" s="43"/>
      <c r="AC660" s="43"/>
      <c r="AD660" s="43"/>
      <c r="AE660" s="43"/>
      <c r="AF660" s="43"/>
      <c r="AG660" s="43"/>
      <c r="AH660" s="43"/>
      <c r="AI660" s="43"/>
    </row>
    <row r="661" spans="1:35" ht="12.75">
      <c r="A661" s="43"/>
      <c r="B661" s="43"/>
      <c r="C661" s="43"/>
      <c r="D661" s="43"/>
      <c r="E661" s="43"/>
      <c r="F661" s="101"/>
      <c r="G661" s="101"/>
      <c r="H661" s="101"/>
      <c r="I661" s="43"/>
      <c r="J661" s="43"/>
      <c r="K661" s="43"/>
      <c r="L661" s="43"/>
      <c r="M661" s="43"/>
      <c r="N661" s="43"/>
      <c r="O661" s="43"/>
      <c r="P661" s="44"/>
      <c r="Q661" s="43"/>
      <c r="R661" s="43"/>
      <c r="S661" s="43"/>
      <c r="T661" s="43"/>
      <c r="U661" s="43"/>
      <c r="V661" s="43"/>
      <c r="W661" s="43"/>
      <c r="X661" s="43"/>
      <c r="Y661" s="43"/>
      <c r="Z661" s="43"/>
      <c r="AA661" s="43"/>
      <c r="AB661" s="43"/>
      <c r="AC661" s="43"/>
      <c r="AD661" s="43"/>
      <c r="AE661" s="43"/>
      <c r="AF661" s="43"/>
      <c r="AG661" s="43"/>
      <c r="AH661" s="43"/>
      <c r="AI661" s="43"/>
    </row>
    <row r="662" spans="1:35" ht="12.75">
      <c r="A662" s="43"/>
      <c r="B662" s="43"/>
      <c r="C662" s="43"/>
      <c r="D662" s="43"/>
      <c r="E662" s="43"/>
      <c r="F662" s="101"/>
      <c r="G662" s="101"/>
      <c r="H662" s="101"/>
      <c r="I662" s="43"/>
      <c r="J662" s="43"/>
      <c r="K662" s="43"/>
      <c r="L662" s="43"/>
      <c r="M662" s="43"/>
      <c r="N662" s="43"/>
      <c r="O662" s="43"/>
      <c r="P662" s="44"/>
      <c r="Q662" s="43"/>
      <c r="R662" s="43"/>
      <c r="S662" s="43"/>
      <c r="T662" s="43"/>
      <c r="U662" s="43"/>
      <c r="V662" s="43"/>
      <c r="W662" s="43"/>
      <c r="X662" s="43"/>
      <c r="Y662" s="43"/>
      <c r="Z662" s="43"/>
      <c r="AA662" s="43"/>
      <c r="AB662" s="43"/>
      <c r="AC662" s="43"/>
      <c r="AD662" s="43"/>
      <c r="AE662" s="43"/>
      <c r="AF662" s="43"/>
      <c r="AG662" s="43"/>
      <c r="AH662" s="43"/>
      <c r="AI662" s="43"/>
    </row>
    <row r="663" spans="1:35" ht="12.75">
      <c r="A663" s="43"/>
      <c r="B663" s="43"/>
      <c r="C663" s="43"/>
      <c r="D663" s="43"/>
      <c r="E663" s="43"/>
      <c r="F663" s="101"/>
      <c r="G663" s="101"/>
      <c r="H663" s="101"/>
      <c r="I663" s="43"/>
      <c r="J663" s="43"/>
      <c r="K663" s="43"/>
      <c r="L663" s="43"/>
      <c r="M663" s="43"/>
      <c r="N663" s="43"/>
      <c r="O663" s="43"/>
      <c r="P663" s="44"/>
      <c r="Q663" s="43"/>
      <c r="R663" s="43"/>
      <c r="S663" s="43"/>
      <c r="T663" s="43"/>
      <c r="U663" s="43"/>
      <c r="V663" s="43"/>
      <c r="W663" s="43"/>
      <c r="X663" s="43"/>
      <c r="Y663" s="43"/>
      <c r="Z663" s="43"/>
      <c r="AA663" s="43"/>
      <c r="AB663" s="43"/>
      <c r="AC663" s="43"/>
      <c r="AD663" s="43"/>
      <c r="AE663" s="43"/>
      <c r="AF663" s="43"/>
      <c r="AG663" s="43"/>
      <c r="AH663" s="43"/>
      <c r="AI663" s="43"/>
    </row>
    <row r="664" spans="1:35" ht="12.75">
      <c r="A664" s="43"/>
      <c r="B664" s="43"/>
      <c r="C664" s="43"/>
      <c r="D664" s="43"/>
      <c r="E664" s="43"/>
      <c r="F664" s="101"/>
      <c r="G664" s="101"/>
      <c r="H664" s="101"/>
      <c r="I664" s="43"/>
      <c r="J664" s="43"/>
      <c r="K664" s="43"/>
      <c r="L664" s="43"/>
      <c r="M664" s="43"/>
      <c r="N664" s="43"/>
      <c r="O664" s="43"/>
      <c r="P664" s="44"/>
      <c r="Q664" s="43"/>
      <c r="R664" s="43"/>
      <c r="S664" s="43"/>
      <c r="T664" s="43"/>
      <c r="U664" s="43"/>
      <c r="V664" s="43"/>
      <c r="W664" s="43"/>
      <c r="X664" s="43"/>
      <c r="Y664" s="43"/>
      <c r="Z664" s="43"/>
      <c r="AA664" s="43"/>
      <c r="AB664" s="43"/>
      <c r="AC664" s="43"/>
      <c r="AD664" s="43"/>
      <c r="AE664" s="43"/>
      <c r="AF664" s="43"/>
      <c r="AG664" s="43"/>
      <c r="AH664" s="43"/>
      <c r="AI664" s="43"/>
    </row>
    <row r="665" spans="1:35" ht="12.75">
      <c r="A665" s="43"/>
      <c r="B665" s="43"/>
      <c r="C665" s="43"/>
      <c r="D665" s="43"/>
      <c r="E665" s="43"/>
      <c r="F665" s="101"/>
      <c r="G665" s="101"/>
      <c r="H665" s="101"/>
      <c r="I665" s="43"/>
      <c r="J665" s="43"/>
      <c r="K665" s="43"/>
      <c r="L665" s="43"/>
      <c r="M665" s="43"/>
      <c r="N665" s="43"/>
      <c r="O665" s="43"/>
      <c r="P665" s="44"/>
      <c r="Q665" s="43"/>
      <c r="R665" s="43"/>
      <c r="S665" s="43"/>
      <c r="T665" s="43"/>
      <c r="U665" s="43"/>
      <c r="V665" s="43"/>
      <c r="W665" s="43"/>
      <c r="X665" s="43"/>
      <c r="Y665" s="43"/>
      <c r="Z665" s="43"/>
      <c r="AA665" s="43"/>
      <c r="AB665" s="43"/>
      <c r="AC665" s="43"/>
      <c r="AD665" s="43"/>
      <c r="AE665" s="43"/>
      <c r="AF665" s="43"/>
      <c r="AG665" s="43"/>
      <c r="AH665" s="43"/>
      <c r="AI665" s="43"/>
    </row>
    <row r="666" spans="1:35" ht="12.75">
      <c r="A666" s="43"/>
      <c r="B666" s="43"/>
      <c r="C666" s="43"/>
      <c r="D666" s="43"/>
      <c r="E666" s="43"/>
      <c r="F666" s="101"/>
      <c r="G666" s="101"/>
      <c r="H666" s="101"/>
      <c r="I666" s="43"/>
      <c r="J666" s="43"/>
      <c r="K666" s="43"/>
      <c r="L666" s="43"/>
      <c r="M666" s="43"/>
      <c r="N666" s="43"/>
      <c r="O666" s="43"/>
      <c r="P666" s="44"/>
      <c r="Q666" s="43"/>
      <c r="R666" s="43"/>
      <c r="S666" s="43"/>
      <c r="T666" s="43"/>
      <c r="U666" s="43"/>
      <c r="V666" s="43"/>
      <c r="W666" s="43"/>
      <c r="X666" s="43"/>
      <c r="Y666" s="43"/>
      <c r="Z666" s="43"/>
      <c r="AA666" s="43"/>
      <c r="AB666" s="43"/>
      <c r="AC666" s="43"/>
      <c r="AD666" s="43"/>
      <c r="AE666" s="43"/>
      <c r="AF666" s="43"/>
      <c r="AG666" s="43"/>
      <c r="AH666" s="43"/>
      <c r="AI666" s="43"/>
    </row>
    <row r="667" spans="1:35" ht="12.75">
      <c r="A667" s="43"/>
      <c r="B667" s="43"/>
      <c r="C667" s="43"/>
      <c r="D667" s="43"/>
      <c r="E667" s="43"/>
      <c r="F667" s="101"/>
      <c r="G667" s="101"/>
      <c r="H667" s="101"/>
      <c r="I667" s="43"/>
      <c r="J667" s="43"/>
      <c r="K667" s="43"/>
      <c r="L667" s="43"/>
      <c r="M667" s="43"/>
      <c r="N667" s="43"/>
      <c r="O667" s="43"/>
      <c r="P667" s="44"/>
      <c r="Q667" s="43"/>
      <c r="R667" s="43"/>
      <c r="S667" s="43"/>
      <c r="T667" s="43"/>
      <c r="U667" s="43"/>
      <c r="V667" s="43"/>
      <c r="W667" s="43"/>
      <c r="X667" s="43"/>
      <c r="Y667" s="43"/>
      <c r="Z667" s="43"/>
      <c r="AA667" s="43"/>
      <c r="AB667" s="43"/>
      <c r="AC667" s="43"/>
      <c r="AD667" s="43"/>
      <c r="AE667" s="43"/>
      <c r="AF667" s="43"/>
      <c r="AG667" s="43"/>
      <c r="AH667" s="43"/>
      <c r="AI667" s="43"/>
    </row>
    <row r="668" spans="1:35" ht="12.75">
      <c r="A668" s="43"/>
      <c r="B668" s="43"/>
      <c r="C668" s="43"/>
      <c r="D668" s="43"/>
      <c r="E668" s="43"/>
      <c r="F668" s="101"/>
      <c r="G668" s="101"/>
      <c r="H668" s="101"/>
      <c r="I668" s="43"/>
      <c r="J668" s="43"/>
      <c r="K668" s="43"/>
      <c r="L668" s="43"/>
      <c r="M668" s="43"/>
      <c r="N668" s="43"/>
      <c r="O668" s="43"/>
      <c r="P668" s="44"/>
      <c r="Q668" s="43"/>
      <c r="R668" s="43"/>
      <c r="S668" s="43"/>
      <c r="T668" s="43"/>
      <c r="U668" s="43"/>
      <c r="V668" s="43"/>
      <c r="W668" s="43"/>
      <c r="X668" s="43"/>
      <c r="Y668" s="43"/>
      <c r="Z668" s="43"/>
      <c r="AA668" s="43"/>
      <c r="AB668" s="43"/>
      <c r="AC668" s="43"/>
      <c r="AD668" s="43"/>
      <c r="AE668" s="43"/>
      <c r="AF668" s="43"/>
      <c r="AG668" s="43"/>
      <c r="AH668" s="43"/>
      <c r="AI668" s="43"/>
    </row>
    <row r="669" spans="1:35" ht="12.75">
      <c r="A669" s="43"/>
      <c r="B669" s="43"/>
      <c r="C669" s="43"/>
      <c r="D669" s="43"/>
      <c r="E669" s="43"/>
      <c r="F669" s="101"/>
      <c r="G669" s="101"/>
      <c r="H669" s="101"/>
      <c r="I669" s="43"/>
      <c r="J669" s="43"/>
      <c r="K669" s="43"/>
      <c r="L669" s="43"/>
      <c r="M669" s="43"/>
      <c r="N669" s="43"/>
      <c r="O669" s="43"/>
      <c r="P669" s="44"/>
      <c r="Q669" s="43"/>
      <c r="R669" s="43"/>
      <c r="S669" s="43"/>
      <c r="T669" s="43"/>
      <c r="U669" s="43"/>
      <c r="V669" s="43"/>
      <c r="W669" s="43"/>
      <c r="X669" s="43"/>
      <c r="Y669" s="43"/>
      <c r="Z669" s="43"/>
      <c r="AA669" s="43"/>
      <c r="AB669" s="43"/>
      <c r="AC669" s="43"/>
      <c r="AD669" s="43"/>
      <c r="AE669" s="43"/>
      <c r="AF669" s="43"/>
      <c r="AG669" s="43"/>
      <c r="AH669" s="43"/>
      <c r="AI669" s="43"/>
    </row>
    <row r="670" spans="1:35" ht="12.75">
      <c r="A670" s="43"/>
      <c r="B670" s="43"/>
      <c r="C670" s="43"/>
      <c r="D670" s="43"/>
      <c r="E670" s="43"/>
      <c r="F670" s="101"/>
      <c r="G670" s="101"/>
      <c r="H670" s="101"/>
      <c r="I670" s="43"/>
      <c r="J670" s="43"/>
      <c r="K670" s="43"/>
      <c r="L670" s="43"/>
      <c r="M670" s="43"/>
      <c r="N670" s="43"/>
      <c r="O670" s="43"/>
      <c r="P670" s="44"/>
      <c r="Q670" s="43"/>
      <c r="R670" s="43"/>
      <c r="S670" s="43"/>
      <c r="T670" s="43"/>
      <c r="U670" s="43"/>
      <c r="V670" s="43"/>
      <c r="W670" s="43"/>
      <c r="X670" s="43"/>
      <c r="Y670" s="43"/>
      <c r="Z670" s="43"/>
      <c r="AA670" s="43"/>
      <c r="AB670" s="43"/>
      <c r="AC670" s="43"/>
      <c r="AD670" s="43"/>
      <c r="AE670" s="43"/>
      <c r="AF670" s="43"/>
      <c r="AG670" s="43"/>
      <c r="AH670" s="43"/>
      <c r="AI670" s="43"/>
    </row>
    <row r="671" spans="1:35" ht="12.75">
      <c r="A671" s="43"/>
      <c r="B671" s="43"/>
      <c r="C671" s="43"/>
      <c r="D671" s="43"/>
      <c r="E671" s="43"/>
      <c r="F671" s="101"/>
      <c r="G671" s="101"/>
      <c r="H671" s="101"/>
      <c r="I671" s="43"/>
      <c r="J671" s="43"/>
      <c r="K671" s="43"/>
      <c r="L671" s="43"/>
      <c r="M671" s="43"/>
      <c r="N671" s="43"/>
      <c r="O671" s="43"/>
      <c r="P671" s="44"/>
      <c r="Q671" s="43"/>
      <c r="R671" s="43"/>
      <c r="S671" s="43"/>
      <c r="T671" s="43"/>
      <c r="U671" s="43"/>
      <c r="V671" s="43"/>
      <c r="W671" s="43"/>
      <c r="X671" s="43"/>
      <c r="Y671" s="43"/>
      <c r="Z671" s="43"/>
      <c r="AA671" s="43"/>
      <c r="AB671" s="43"/>
      <c r="AC671" s="43"/>
      <c r="AD671" s="43"/>
      <c r="AE671" s="43"/>
      <c r="AF671" s="43"/>
      <c r="AG671" s="43"/>
      <c r="AH671" s="43"/>
      <c r="AI671" s="43"/>
    </row>
    <row r="672" spans="1:35" ht="12.75">
      <c r="A672" s="43"/>
      <c r="B672" s="43"/>
      <c r="C672" s="43"/>
      <c r="D672" s="43"/>
      <c r="E672" s="43"/>
      <c r="F672" s="101"/>
      <c r="G672" s="101"/>
      <c r="H672" s="101"/>
      <c r="I672" s="43"/>
      <c r="J672" s="43"/>
      <c r="K672" s="43"/>
      <c r="L672" s="43"/>
      <c r="M672" s="43"/>
      <c r="N672" s="43"/>
      <c r="O672" s="43"/>
      <c r="P672" s="44"/>
      <c r="Q672" s="43"/>
      <c r="R672" s="43"/>
      <c r="S672" s="43"/>
      <c r="T672" s="43"/>
      <c r="U672" s="43"/>
      <c r="V672" s="43"/>
      <c r="W672" s="43"/>
      <c r="X672" s="43"/>
      <c r="Y672" s="43"/>
      <c r="Z672" s="43"/>
      <c r="AA672" s="43"/>
      <c r="AB672" s="43"/>
      <c r="AC672" s="43"/>
      <c r="AD672" s="43"/>
      <c r="AE672" s="43"/>
      <c r="AF672" s="43"/>
      <c r="AG672" s="43"/>
      <c r="AH672" s="43"/>
      <c r="AI672" s="43"/>
    </row>
    <row r="673" spans="1:35" ht="12.75">
      <c r="A673" s="43"/>
      <c r="B673" s="43"/>
      <c r="C673" s="43"/>
      <c r="D673" s="43"/>
      <c r="E673" s="43"/>
      <c r="F673" s="101"/>
      <c r="G673" s="101"/>
      <c r="H673" s="101"/>
      <c r="I673" s="43"/>
      <c r="J673" s="43"/>
      <c r="K673" s="43"/>
      <c r="L673" s="43"/>
      <c r="M673" s="43"/>
      <c r="N673" s="43"/>
      <c r="O673" s="43"/>
      <c r="P673" s="44"/>
      <c r="Q673" s="43"/>
      <c r="R673" s="43"/>
      <c r="S673" s="43"/>
      <c r="T673" s="43"/>
      <c r="U673" s="43"/>
      <c r="V673" s="43"/>
      <c r="W673" s="43"/>
      <c r="X673" s="43"/>
      <c r="Y673" s="43"/>
      <c r="Z673" s="43"/>
      <c r="AA673" s="43"/>
      <c r="AB673" s="43"/>
      <c r="AC673" s="43"/>
      <c r="AD673" s="43"/>
      <c r="AE673" s="43"/>
      <c r="AF673" s="43"/>
      <c r="AG673" s="43"/>
      <c r="AH673" s="43"/>
      <c r="AI673" s="43"/>
    </row>
    <row r="674" spans="1:35" ht="12.75">
      <c r="A674" s="43"/>
      <c r="B674" s="43"/>
      <c r="C674" s="43"/>
      <c r="D674" s="43"/>
      <c r="E674" s="43"/>
      <c r="F674" s="101"/>
      <c r="G674" s="101"/>
      <c r="H674" s="101"/>
      <c r="I674" s="43"/>
      <c r="J674" s="43"/>
      <c r="K674" s="43"/>
      <c r="L674" s="43"/>
      <c r="M674" s="43"/>
      <c r="N674" s="43"/>
      <c r="O674" s="43"/>
      <c r="P674" s="44"/>
      <c r="Q674" s="43"/>
      <c r="R674" s="43"/>
      <c r="S674" s="43"/>
      <c r="T674" s="43"/>
      <c r="U674" s="43"/>
      <c r="V674" s="43"/>
      <c r="W674" s="43"/>
      <c r="X674" s="43"/>
      <c r="Y674" s="43"/>
      <c r="Z674" s="43"/>
      <c r="AA674" s="43"/>
      <c r="AB674" s="43"/>
      <c r="AC674" s="43"/>
      <c r="AD674" s="43"/>
      <c r="AE674" s="43"/>
      <c r="AF674" s="43"/>
      <c r="AG674" s="43"/>
      <c r="AH674" s="43"/>
      <c r="AI674" s="43"/>
    </row>
    <row r="675" spans="1:35" ht="12.75">
      <c r="A675" s="43"/>
      <c r="B675" s="43"/>
      <c r="C675" s="43"/>
      <c r="D675" s="43"/>
      <c r="E675" s="43"/>
      <c r="F675" s="101"/>
      <c r="G675" s="101"/>
      <c r="H675" s="101"/>
      <c r="I675" s="43"/>
      <c r="J675" s="43"/>
      <c r="K675" s="43"/>
      <c r="L675" s="43"/>
      <c r="M675" s="43"/>
      <c r="N675" s="43"/>
      <c r="O675" s="43"/>
      <c r="P675" s="44"/>
      <c r="Q675" s="43"/>
      <c r="R675" s="43"/>
      <c r="S675" s="43"/>
      <c r="T675" s="43"/>
      <c r="U675" s="43"/>
      <c r="V675" s="43"/>
      <c r="W675" s="43"/>
      <c r="X675" s="43"/>
      <c r="Y675" s="43"/>
      <c r="Z675" s="43"/>
      <c r="AA675" s="43"/>
      <c r="AB675" s="43"/>
      <c r="AC675" s="43"/>
      <c r="AD675" s="43"/>
      <c r="AE675" s="43"/>
      <c r="AF675" s="43"/>
      <c r="AG675" s="43"/>
      <c r="AH675" s="43"/>
      <c r="AI675" s="43"/>
    </row>
    <row r="676" spans="1:35" ht="12.75">
      <c r="A676" s="43"/>
      <c r="B676" s="43"/>
      <c r="C676" s="43"/>
      <c r="D676" s="43"/>
      <c r="E676" s="43"/>
      <c r="F676" s="101"/>
      <c r="G676" s="101"/>
      <c r="H676" s="101"/>
      <c r="I676" s="43"/>
      <c r="J676" s="43"/>
      <c r="K676" s="43"/>
      <c r="L676" s="43"/>
      <c r="M676" s="43"/>
      <c r="N676" s="43"/>
      <c r="O676" s="43"/>
      <c r="P676" s="44"/>
      <c r="Q676" s="43"/>
      <c r="R676" s="43"/>
      <c r="S676" s="43"/>
      <c r="T676" s="43"/>
      <c r="U676" s="43"/>
      <c r="V676" s="43"/>
      <c r="W676" s="43"/>
      <c r="X676" s="43"/>
      <c r="Y676" s="43"/>
      <c r="Z676" s="43"/>
      <c r="AA676" s="43"/>
      <c r="AB676" s="43"/>
      <c r="AC676" s="43"/>
      <c r="AD676" s="43"/>
      <c r="AE676" s="43"/>
      <c r="AF676" s="43"/>
      <c r="AG676" s="43"/>
      <c r="AH676" s="43"/>
      <c r="AI676" s="43"/>
    </row>
    <row r="677" spans="1:35" ht="12.75">
      <c r="A677" s="43"/>
      <c r="B677" s="43"/>
      <c r="C677" s="43"/>
      <c r="D677" s="43"/>
      <c r="E677" s="43"/>
      <c r="F677" s="101"/>
      <c r="G677" s="101"/>
      <c r="H677" s="101"/>
      <c r="I677" s="43"/>
      <c r="J677" s="43"/>
      <c r="K677" s="43"/>
      <c r="L677" s="43"/>
      <c r="M677" s="43"/>
      <c r="N677" s="43"/>
      <c r="O677" s="43"/>
      <c r="P677" s="44"/>
      <c r="Q677" s="43"/>
      <c r="R677" s="43"/>
      <c r="S677" s="43"/>
      <c r="T677" s="43"/>
      <c r="U677" s="43"/>
      <c r="V677" s="43"/>
      <c r="W677" s="43"/>
      <c r="X677" s="43"/>
      <c r="Y677" s="43"/>
      <c r="Z677" s="43"/>
      <c r="AA677" s="43"/>
      <c r="AB677" s="43"/>
      <c r="AC677" s="43"/>
      <c r="AD677" s="43"/>
      <c r="AE677" s="43"/>
      <c r="AF677" s="43"/>
      <c r="AG677" s="43"/>
      <c r="AH677" s="43"/>
      <c r="AI677" s="43"/>
    </row>
    <row r="678" spans="1:35" ht="12.75">
      <c r="A678" s="43"/>
      <c r="B678" s="43"/>
      <c r="C678" s="43"/>
      <c r="D678" s="43"/>
      <c r="E678" s="43"/>
      <c r="F678" s="101"/>
      <c r="G678" s="101"/>
      <c r="H678" s="101"/>
      <c r="I678" s="43"/>
      <c r="J678" s="43"/>
      <c r="K678" s="43"/>
      <c r="L678" s="43"/>
      <c r="M678" s="43"/>
      <c r="N678" s="43"/>
      <c r="O678" s="43"/>
      <c r="P678" s="44"/>
      <c r="Q678" s="43"/>
      <c r="R678" s="43"/>
      <c r="S678" s="43"/>
      <c r="T678" s="43"/>
      <c r="U678" s="43"/>
      <c r="V678" s="43"/>
      <c r="W678" s="43"/>
      <c r="X678" s="43"/>
      <c r="Y678" s="43"/>
      <c r="Z678" s="43"/>
      <c r="AA678" s="43"/>
      <c r="AB678" s="43"/>
      <c r="AC678" s="43"/>
      <c r="AD678" s="43"/>
      <c r="AE678" s="43"/>
      <c r="AF678" s="43"/>
      <c r="AG678" s="43"/>
      <c r="AH678" s="43"/>
      <c r="AI678" s="43"/>
    </row>
    <row r="679" spans="1:35" ht="12.75">
      <c r="A679" s="43"/>
      <c r="B679" s="43"/>
      <c r="C679" s="43"/>
      <c r="D679" s="43"/>
      <c r="E679" s="43"/>
      <c r="F679" s="101"/>
      <c r="G679" s="101"/>
      <c r="H679" s="101"/>
      <c r="I679" s="43"/>
      <c r="J679" s="43"/>
      <c r="K679" s="43"/>
      <c r="L679" s="43"/>
      <c r="M679" s="43"/>
      <c r="N679" s="43"/>
      <c r="O679" s="43"/>
      <c r="P679" s="44"/>
      <c r="Q679" s="43"/>
      <c r="R679" s="43"/>
      <c r="S679" s="43"/>
      <c r="T679" s="43"/>
      <c r="U679" s="43"/>
      <c r="V679" s="43"/>
      <c r="W679" s="43"/>
      <c r="X679" s="43"/>
      <c r="Y679" s="43"/>
      <c r="Z679" s="43"/>
      <c r="AA679" s="43"/>
      <c r="AB679" s="43"/>
      <c r="AC679" s="43"/>
      <c r="AD679" s="43"/>
      <c r="AE679" s="43"/>
      <c r="AF679" s="43"/>
      <c r="AG679" s="43"/>
      <c r="AH679" s="43"/>
      <c r="AI679" s="43"/>
    </row>
    <row r="680" spans="1:35" ht="12.75">
      <c r="A680" s="43"/>
      <c r="B680" s="43"/>
      <c r="C680" s="43"/>
      <c r="D680" s="43"/>
      <c r="E680" s="43"/>
      <c r="F680" s="101"/>
      <c r="G680" s="101"/>
      <c r="H680" s="101"/>
      <c r="I680" s="43"/>
      <c r="J680" s="43"/>
      <c r="K680" s="43"/>
      <c r="L680" s="43"/>
      <c r="M680" s="43"/>
      <c r="N680" s="43"/>
      <c r="O680" s="43"/>
      <c r="P680" s="44"/>
      <c r="Q680" s="43"/>
      <c r="R680" s="43"/>
      <c r="S680" s="43"/>
      <c r="T680" s="43"/>
      <c r="U680" s="43"/>
      <c r="V680" s="43"/>
      <c r="W680" s="43"/>
      <c r="X680" s="43"/>
      <c r="Y680" s="43"/>
      <c r="Z680" s="43"/>
      <c r="AA680" s="43"/>
      <c r="AB680" s="43"/>
      <c r="AC680" s="43"/>
      <c r="AD680" s="43"/>
      <c r="AE680" s="43"/>
      <c r="AF680" s="43"/>
      <c r="AG680" s="43"/>
      <c r="AH680" s="43"/>
      <c r="AI680" s="43"/>
    </row>
    <row r="681" spans="1:35" ht="12.75">
      <c r="A681" s="43"/>
      <c r="B681" s="43"/>
      <c r="C681" s="43"/>
      <c r="D681" s="43"/>
      <c r="E681" s="43"/>
      <c r="F681" s="101"/>
      <c r="G681" s="101"/>
      <c r="H681" s="101"/>
      <c r="I681" s="43"/>
      <c r="J681" s="43"/>
      <c r="K681" s="43"/>
      <c r="L681" s="43"/>
      <c r="M681" s="43"/>
      <c r="N681" s="43"/>
      <c r="O681" s="43"/>
      <c r="P681" s="44"/>
      <c r="Q681" s="43"/>
      <c r="R681" s="43"/>
      <c r="S681" s="43"/>
      <c r="T681" s="43"/>
      <c r="U681" s="43"/>
      <c r="V681" s="43"/>
      <c r="W681" s="43"/>
      <c r="X681" s="43"/>
      <c r="Y681" s="43"/>
      <c r="Z681" s="43"/>
      <c r="AA681" s="43"/>
      <c r="AB681" s="43"/>
      <c r="AC681" s="43"/>
      <c r="AD681" s="43"/>
      <c r="AE681" s="43"/>
      <c r="AF681" s="43"/>
      <c r="AG681" s="43"/>
      <c r="AH681" s="43"/>
      <c r="AI681" s="43"/>
    </row>
    <row r="682" spans="1:35" ht="12.75">
      <c r="A682" s="43"/>
      <c r="B682" s="43"/>
      <c r="C682" s="43"/>
      <c r="D682" s="43"/>
      <c r="E682" s="43"/>
      <c r="F682" s="101"/>
      <c r="G682" s="101"/>
      <c r="H682" s="101"/>
      <c r="I682" s="43"/>
      <c r="J682" s="43"/>
      <c r="K682" s="43"/>
      <c r="L682" s="43"/>
      <c r="M682" s="43"/>
      <c r="N682" s="43"/>
      <c r="O682" s="43"/>
      <c r="P682" s="44"/>
      <c r="Q682" s="43"/>
      <c r="R682" s="43"/>
      <c r="S682" s="43"/>
      <c r="T682" s="43"/>
      <c r="U682" s="43"/>
      <c r="V682" s="43"/>
      <c r="W682" s="43"/>
      <c r="X682" s="43"/>
      <c r="Y682" s="43"/>
      <c r="Z682" s="43"/>
      <c r="AA682" s="43"/>
      <c r="AB682" s="43"/>
      <c r="AC682" s="43"/>
      <c r="AD682" s="43"/>
      <c r="AE682" s="43"/>
      <c r="AF682" s="43"/>
      <c r="AG682" s="43"/>
      <c r="AH682" s="43"/>
      <c r="AI682" s="43"/>
    </row>
    <row r="683" spans="1:35" ht="12.75">
      <c r="A683" s="43"/>
      <c r="B683" s="43"/>
      <c r="C683" s="43"/>
      <c r="D683" s="43"/>
      <c r="E683" s="43"/>
      <c r="F683" s="101"/>
      <c r="G683" s="101"/>
      <c r="H683" s="101"/>
      <c r="I683" s="43"/>
      <c r="J683" s="43"/>
      <c r="K683" s="43"/>
      <c r="L683" s="43"/>
      <c r="M683" s="43"/>
      <c r="N683" s="43"/>
      <c r="O683" s="43"/>
      <c r="P683" s="44"/>
      <c r="Q683" s="43"/>
      <c r="R683" s="43"/>
      <c r="S683" s="43"/>
      <c r="T683" s="43"/>
      <c r="U683" s="43"/>
      <c r="V683" s="43"/>
      <c r="W683" s="43"/>
      <c r="X683" s="43"/>
      <c r="Y683" s="43"/>
      <c r="Z683" s="43"/>
      <c r="AA683" s="43"/>
      <c r="AB683" s="43"/>
      <c r="AC683" s="43"/>
      <c r="AD683" s="43"/>
      <c r="AE683" s="43"/>
      <c r="AF683" s="43"/>
      <c r="AG683" s="43"/>
      <c r="AH683" s="43"/>
      <c r="AI683" s="43"/>
    </row>
    <row r="684" spans="1:35" ht="12.75">
      <c r="A684" s="43"/>
      <c r="B684" s="43"/>
      <c r="C684" s="43"/>
      <c r="D684" s="43"/>
      <c r="E684" s="43"/>
      <c r="F684" s="101"/>
      <c r="G684" s="101"/>
      <c r="H684" s="101"/>
      <c r="I684" s="43"/>
      <c r="J684" s="43"/>
      <c r="K684" s="43"/>
      <c r="L684" s="43"/>
      <c r="M684" s="43"/>
      <c r="N684" s="43"/>
      <c r="O684" s="43"/>
      <c r="P684" s="44"/>
      <c r="Q684" s="43"/>
      <c r="R684" s="43"/>
      <c r="S684" s="43"/>
      <c r="T684" s="43"/>
      <c r="U684" s="43"/>
      <c r="V684" s="43"/>
      <c r="W684" s="43"/>
      <c r="X684" s="43"/>
      <c r="Y684" s="43"/>
      <c r="Z684" s="43"/>
      <c r="AA684" s="43"/>
      <c r="AB684" s="43"/>
      <c r="AC684" s="43"/>
      <c r="AD684" s="43"/>
      <c r="AE684" s="43"/>
      <c r="AF684" s="43"/>
      <c r="AG684" s="43"/>
      <c r="AH684" s="43"/>
      <c r="AI684" s="43"/>
    </row>
    <row r="685" spans="1:35" ht="12.75">
      <c r="A685" s="43"/>
      <c r="B685" s="43"/>
      <c r="C685" s="43"/>
      <c r="D685" s="43"/>
      <c r="E685" s="43"/>
      <c r="F685" s="101"/>
      <c r="G685" s="101"/>
      <c r="H685" s="101"/>
      <c r="I685" s="43"/>
      <c r="J685" s="43"/>
      <c r="K685" s="43"/>
      <c r="L685" s="43"/>
      <c r="M685" s="43"/>
      <c r="N685" s="43"/>
      <c r="O685" s="43"/>
      <c r="P685" s="44"/>
      <c r="Q685" s="43"/>
      <c r="R685" s="43"/>
      <c r="S685" s="43"/>
      <c r="T685" s="43"/>
      <c r="U685" s="43"/>
      <c r="V685" s="43"/>
      <c r="W685" s="43"/>
      <c r="X685" s="43"/>
      <c r="Y685" s="43"/>
      <c r="Z685" s="43"/>
      <c r="AA685" s="43"/>
      <c r="AB685" s="43"/>
      <c r="AC685" s="43"/>
      <c r="AD685" s="43"/>
      <c r="AE685" s="43"/>
      <c r="AF685" s="43"/>
      <c r="AG685" s="43"/>
      <c r="AH685" s="43"/>
      <c r="AI685" s="43"/>
    </row>
    <row r="686" spans="1:35" ht="12.75">
      <c r="A686" s="43"/>
      <c r="B686" s="43"/>
      <c r="C686" s="43"/>
      <c r="D686" s="43"/>
      <c r="E686" s="43"/>
      <c r="F686" s="101"/>
      <c r="G686" s="101"/>
      <c r="H686" s="101"/>
      <c r="I686" s="43"/>
      <c r="J686" s="43"/>
      <c r="K686" s="43"/>
      <c r="L686" s="43"/>
      <c r="M686" s="43"/>
      <c r="N686" s="43"/>
      <c r="O686" s="43"/>
      <c r="P686" s="44"/>
      <c r="Q686" s="43"/>
      <c r="R686" s="43"/>
      <c r="S686" s="43"/>
      <c r="T686" s="43"/>
      <c r="U686" s="43"/>
      <c r="V686" s="43"/>
      <c r="W686" s="43"/>
      <c r="X686" s="43"/>
      <c r="Y686" s="43"/>
      <c r="Z686" s="43"/>
      <c r="AA686" s="43"/>
      <c r="AB686" s="43"/>
      <c r="AC686" s="43"/>
      <c r="AD686" s="43"/>
      <c r="AE686" s="43"/>
      <c r="AF686" s="43"/>
      <c r="AG686" s="43"/>
      <c r="AH686" s="43"/>
      <c r="AI686" s="43"/>
    </row>
    <row r="687" spans="1:35" ht="12.75">
      <c r="A687" s="43"/>
      <c r="B687" s="43"/>
      <c r="C687" s="43"/>
      <c r="D687" s="43"/>
      <c r="E687" s="43"/>
      <c r="F687" s="101"/>
      <c r="G687" s="101"/>
      <c r="H687" s="101"/>
      <c r="I687" s="43"/>
      <c r="J687" s="43"/>
      <c r="K687" s="43"/>
      <c r="L687" s="43"/>
      <c r="M687" s="43"/>
      <c r="N687" s="43"/>
      <c r="O687" s="43"/>
      <c r="P687" s="44"/>
      <c r="Q687" s="43"/>
      <c r="R687" s="43"/>
      <c r="S687" s="43"/>
      <c r="T687" s="43"/>
      <c r="U687" s="43"/>
      <c r="V687" s="43"/>
      <c r="W687" s="43"/>
      <c r="X687" s="43"/>
      <c r="Y687" s="43"/>
      <c r="Z687" s="43"/>
      <c r="AA687" s="43"/>
      <c r="AB687" s="43"/>
      <c r="AC687" s="43"/>
      <c r="AD687" s="43"/>
      <c r="AE687" s="43"/>
      <c r="AF687" s="43"/>
      <c r="AG687" s="43"/>
      <c r="AH687" s="43"/>
      <c r="AI687" s="43"/>
    </row>
    <row r="688" spans="1:35" ht="12.75">
      <c r="A688" s="43"/>
      <c r="B688" s="43"/>
      <c r="C688" s="43"/>
      <c r="D688" s="43"/>
      <c r="E688" s="43"/>
      <c r="F688" s="101"/>
      <c r="G688" s="101"/>
      <c r="H688" s="101"/>
      <c r="I688" s="43"/>
      <c r="J688" s="43"/>
      <c r="K688" s="43"/>
      <c r="L688" s="43"/>
      <c r="M688" s="43"/>
      <c r="N688" s="43"/>
      <c r="O688" s="43"/>
      <c r="P688" s="44"/>
      <c r="Q688" s="43"/>
      <c r="R688" s="43"/>
      <c r="S688" s="43"/>
      <c r="T688" s="43"/>
      <c r="U688" s="43"/>
      <c r="V688" s="43"/>
      <c r="W688" s="43"/>
      <c r="X688" s="43"/>
      <c r="Y688" s="43"/>
      <c r="Z688" s="43"/>
      <c r="AA688" s="43"/>
      <c r="AB688" s="43"/>
      <c r="AC688" s="43"/>
      <c r="AD688" s="43"/>
      <c r="AE688" s="43"/>
      <c r="AF688" s="43"/>
      <c r="AG688" s="43"/>
      <c r="AH688" s="43"/>
      <c r="AI688" s="43"/>
    </row>
    <row r="689" spans="1:35" ht="12.75">
      <c r="A689" s="43"/>
      <c r="B689" s="43"/>
      <c r="C689" s="43"/>
      <c r="D689" s="43"/>
      <c r="E689" s="43"/>
      <c r="F689" s="101"/>
      <c r="G689" s="101"/>
      <c r="H689" s="101"/>
      <c r="I689" s="43"/>
      <c r="J689" s="43"/>
      <c r="K689" s="43"/>
      <c r="L689" s="43"/>
      <c r="M689" s="43"/>
      <c r="N689" s="43"/>
      <c r="O689" s="43"/>
      <c r="P689" s="44"/>
      <c r="Q689" s="43"/>
      <c r="R689" s="43"/>
      <c r="S689" s="43"/>
      <c r="T689" s="43"/>
      <c r="U689" s="43"/>
      <c r="V689" s="43"/>
      <c r="W689" s="43"/>
      <c r="X689" s="43"/>
      <c r="Y689" s="43"/>
      <c r="Z689" s="43"/>
      <c r="AA689" s="43"/>
      <c r="AB689" s="43"/>
      <c r="AC689" s="43"/>
      <c r="AD689" s="43"/>
      <c r="AE689" s="43"/>
      <c r="AF689" s="43"/>
      <c r="AG689" s="43"/>
      <c r="AH689" s="43"/>
      <c r="AI689" s="43"/>
    </row>
    <row r="690" spans="1:35" ht="12.75">
      <c r="A690" s="43"/>
      <c r="B690" s="43"/>
      <c r="C690" s="43"/>
      <c r="D690" s="43"/>
      <c r="E690" s="43"/>
      <c r="F690" s="101"/>
      <c r="G690" s="101"/>
      <c r="H690" s="101"/>
      <c r="I690" s="43"/>
      <c r="J690" s="43"/>
      <c r="K690" s="43"/>
      <c r="L690" s="43"/>
      <c r="M690" s="43"/>
      <c r="N690" s="43"/>
      <c r="O690" s="43"/>
      <c r="P690" s="44"/>
      <c r="Q690" s="43"/>
      <c r="R690" s="43"/>
      <c r="S690" s="43"/>
      <c r="T690" s="43"/>
      <c r="U690" s="43"/>
      <c r="V690" s="43"/>
      <c r="W690" s="43"/>
      <c r="X690" s="43"/>
      <c r="Y690" s="43"/>
      <c r="Z690" s="43"/>
      <c r="AA690" s="43"/>
      <c r="AB690" s="43"/>
      <c r="AC690" s="43"/>
      <c r="AD690" s="43"/>
      <c r="AE690" s="43"/>
      <c r="AF690" s="43"/>
      <c r="AG690" s="43"/>
      <c r="AH690" s="43"/>
      <c r="AI690" s="43"/>
    </row>
    <row r="691" spans="1:35" ht="12.75">
      <c r="A691" s="43"/>
      <c r="B691" s="43"/>
      <c r="C691" s="43"/>
      <c r="D691" s="43"/>
      <c r="E691" s="43"/>
      <c r="F691" s="101"/>
      <c r="G691" s="101"/>
      <c r="H691" s="101"/>
      <c r="I691" s="43"/>
      <c r="J691" s="43"/>
      <c r="K691" s="43"/>
      <c r="L691" s="43"/>
      <c r="M691" s="43"/>
      <c r="N691" s="43"/>
      <c r="O691" s="43"/>
      <c r="P691" s="44"/>
      <c r="Q691" s="43"/>
      <c r="R691" s="43"/>
      <c r="S691" s="43"/>
      <c r="T691" s="43"/>
      <c r="U691" s="43"/>
      <c r="V691" s="43"/>
      <c r="W691" s="43"/>
      <c r="X691" s="43"/>
      <c r="Y691" s="43"/>
      <c r="Z691" s="43"/>
      <c r="AA691" s="43"/>
      <c r="AB691" s="43"/>
      <c r="AC691" s="43"/>
      <c r="AD691" s="43"/>
      <c r="AE691" s="43"/>
      <c r="AF691" s="43"/>
      <c r="AG691" s="43"/>
      <c r="AH691" s="43"/>
      <c r="AI691" s="43"/>
    </row>
    <row r="692" spans="1:35" ht="12.75">
      <c r="A692" s="43"/>
      <c r="B692" s="43"/>
      <c r="C692" s="43"/>
      <c r="D692" s="43"/>
      <c r="E692" s="43"/>
      <c r="F692" s="101"/>
      <c r="G692" s="101"/>
      <c r="H692" s="101"/>
      <c r="I692" s="43"/>
      <c r="J692" s="43"/>
      <c r="K692" s="43"/>
      <c r="L692" s="43"/>
      <c r="M692" s="43"/>
      <c r="N692" s="43"/>
      <c r="O692" s="43"/>
      <c r="P692" s="44"/>
      <c r="Q692" s="43"/>
      <c r="R692" s="43"/>
      <c r="S692" s="43"/>
      <c r="T692" s="43"/>
      <c r="U692" s="43"/>
      <c r="V692" s="43"/>
      <c r="W692" s="43"/>
      <c r="X692" s="43"/>
      <c r="Y692" s="43"/>
      <c r="Z692" s="43"/>
      <c r="AA692" s="43"/>
      <c r="AB692" s="43"/>
      <c r="AC692" s="43"/>
      <c r="AD692" s="43"/>
      <c r="AE692" s="43"/>
      <c r="AF692" s="43"/>
      <c r="AG692" s="43"/>
      <c r="AH692" s="43"/>
      <c r="AI692" s="43"/>
    </row>
    <row r="693" spans="1:35" ht="12.75">
      <c r="A693" s="43"/>
      <c r="B693" s="43"/>
      <c r="C693" s="43"/>
      <c r="D693" s="43"/>
      <c r="E693" s="43"/>
      <c r="F693" s="101"/>
      <c r="G693" s="101"/>
      <c r="H693" s="101"/>
      <c r="I693" s="43"/>
      <c r="J693" s="43"/>
      <c r="K693" s="43"/>
      <c r="L693" s="43"/>
      <c r="M693" s="43"/>
      <c r="N693" s="43"/>
      <c r="O693" s="43"/>
      <c r="P693" s="44"/>
      <c r="Q693" s="43"/>
      <c r="R693" s="43"/>
      <c r="S693" s="43"/>
      <c r="T693" s="43"/>
      <c r="U693" s="43"/>
      <c r="V693" s="43"/>
      <c r="W693" s="43"/>
      <c r="X693" s="43"/>
      <c r="Y693" s="43"/>
      <c r="Z693" s="43"/>
      <c r="AA693" s="43"/>
      <c r="AB693" s="43"/>
      <c r="AC693" s="43"/>
      <c r="AD693" s="43"/>
      <c r="AE693" s="43"/>
      <c r="AF693" s="43"/>
      <c r="AG693" s="43"/>
      <c r="AH693" s="43"/>
      <c r="AI693" s="43"/>
    </row>
    <row r="694" spans="1:35" ht="12.75">
      <c r="A694" s="43"/>
      <c r="B694" s="43"/>
      <c r="C694" s="43"/>
      <c r="D694" s="43"/>
      <c r="E694" s="43"/>
      <c r="F694" s="101"/>
      <c r="G694" s="101"/>
      <c r="H694" s="101"/>
      <c r="I694" s="43"/>
      <c r="J694" s="43"/>
      <c r="K694" s="43"/>
      <c r="L694" s="43"/>
      <c r="M694" s="43"/>
      <c r="N694" s="43"/>
      <c r="O694" s="43"/>
      <c r="P694" s="44"/>
      <c r="Q694" s="43"/>
      <c r="R694" s="43"/>
      <c r="S694" s="43"/>
      <c r="T694" s="43"/>
      <c r="U694" s="43"/>
      <c r="V694" s="43"/>
      <c r="W694" s="43"/>
      <c r="X694" s="43"/>
      <c r="Y694" s="43"/>
      <c r="Z694" s="43"/>
      <c r="AA694" s="43"/>
      <c r="AB694" s="43"/>
      <c r="AC694" s="43"/>
      <c r="AD694" s="43"/>
      <c r="AE694" s="43"/>
      <c r="AF694" s="43"/>
      <c r="AG694" s="43"/>
      <c r="AH694" s="43"/>
      <c r="AI694" s="43"/>
    </row>
    <row r="695" spans="1:35" ht="12.75">
      <c r="A695" s="43"/>
      <c r="B695" s="43"/>
      <c r="C695" s="43"/>
      <c r="D695" s="43"/>
      <c r="E695" s="43"/>
      <c r="F695" s="101"/>
      <c r="G695" s="101"/>
      <c r="H695" s="101"/>
      <c r="I695" s="43"/>
      <c r="J695" s="43"/>
      <c r="K695" s="43"/>
      <c r="L695" s="43"/>
      <c r="M695" s="43"/>
      <c r="N695" s="43"/>
      <c r="O695" s="43"/>
      <c r="P695" s="44"/>
      <c r="Q695" s="43"/>
      <c r="R695" s="43"/>
      <c r="S695" s="43"/>
      <c r="T695" s="43"/>
      <c r="U695" s="43"/>
      <c r="V695" s="43"/>
      <c r="W695" s="43"/>
      <c r="X695" s="43"/>
      <c r="Y695" s="43"/>
      <c r="Z695" s="43"/>
      <c r="AA695" s="43"/>
      <c r="AB695" s="43"/>
      <c r="AC695" s="43"/>
      <c r="AD695" s="43"/>
      <c r="AE695" s="43"/>
      <c r="AF695" s="43"/>
      <c r="AG695" s="43"/>
      <c r="AH695" s="43"/>
      <c r="AI695" s="43"/>
    </row>
    <row r="696" spans="1:35" ht="12.75">
      <c r="A696" s="43"/>
      <c r="B696" s="43"/>
      <c r="C696" s="43"/>
      <c r="D696" s="43"/>
      <c r="E696" s="43"/>
      <c r="F696" s="101"/>
      <c r="G696" s="101"/>
      <c r="H696" s="101"/>
      <c r="I696" s="43"/>
      <c r="J696" s="43"/>
      <c r="K696" s="43"/>
      <c r="L696" s="43"/>
      <c r="M696" s="43"/>
      <c r="N696" s="43"/>
      <c r="O696" s="43"/>
      <c r="P696" s="44"/>
      <c r="Q696" s="43"/>
      <c r="R696" s="43"/>
      <c r="S696" s="43"/>
      <c r="T696" s="43"/>
      <c r="U696" s="43"/>
      <c r="V696" s="43"/>
      <c r="W696" s="43"/>
      <c r="X696" s="43"/>
      <c r="Y696" s="43"/>
      <c r="Z696" s="43"/>
      <c r="AA696" s="43"/>
      <c r="AB696" s="43"/>
      <c r="AC696" s="43"/>
      <c r="AD696" s="43"/>
      <c r="AE696" s="43"/>
      <c r="AF696" s="43"/>
      <c r="AG696" s="43"/>
      <c r="AH696" s="43"/>
      <c r="AI696" s="43"/>
    </row>
    <row r="697" spans="1:35" ht="12.75">
      <c r="A697" s="43"/>
      <c r="B697" s="43"/>
      <c r="C697" s="43"/>
      <c r="D697" s="43"/>
      <c r="E697" s="43"/>
      <c r="F697" s="101"/>
      <c r="G697" s="101"/>
      <c r="H697" s="101"/>
      <c r="I697" s="43"/>
      <c r="J697" s="43"/>
      <c r="K697" s="43"/>
      <c r="L697" s="43"/>
      <c r="M697" s="43"/>
      <c r="N697" s="43"/>
      <c r="O697" s="43"/>
      <c r="P697" s="44"/>
      <c r="Q697" s="43"/>
      <c r="R697" s="43"/>
      <c r="S697" s="43"/>
      <c r="T697" s="43"/>
      <c r="U697" s="43"/>
      <c r="V697" s="43"/>
      <c r="W697" s="43"/>
      <c r="X697" s="43"/>
      <c r="Y697" s="43"/>
      <c r="Z697" s="43"/>
      <c r="AA697" s="43"/>
      <c r="AB697" s="43"/>
      <c r="AC697" s="43"/>
      <c r="AD697" s="43"/>
      <c r="AE697" s="43"/>
      <c r="AF697" s="43"/>
      <c r="AG697" s="43"/>
      <c r="AH697" s="43"/>
      <c r="AI697" s="43"/>
    </row>
    <row r="698" spans="1:35" ht="12.75">
      <c r="A698" s="43"/>
      <c r="B698" s="43"/>
      <c r="C698" s="43"/>
      <c r="D698" s="43"/>
      <c r="E698" s="43"/>
      <c r="F698" s="101"/>
      <c r="G698" s="101"/>
      <c r="H698" s="101"/>
      <c r="I698" s="43"/>
      <c r="J698" s="43"/>
      <c r="K698" s="43"/>
      <c r="L698" s="43"/>
      <c r="M698" s="43"/>
      <c r="N698" s="43"/>
      <c r="O698" s="43"/>
      <c r="P698" s="44"/>
      <c r="Q698" s="43"/>
      <c r="R698" s="43"/>
      <c r="S698" s="43"/>
      <c r="T698" s="43"/>
      <c r="U698" s="43"/>
      <c r="V698" s="43"/>
      <c r="W698" s="43"/>
      <c r="X698" s="43"/>
      <c r="Y698" s="43"/>
      <c r="Z698" s="43"/>
      <c r="AA698" s="43"/>
      <c r="AB698" s="43"/>
      <c r="AC698" s="43"/>
      <c r="AD698" s="43"/>
      <c r="AE698" s="43"/>
      <c r="AF698" s="43"/>
      <c r="AG698" s="43"/>
      <c r="AH698" s="43"/>
      <c r="AI698" s="43"/>
    </row>
    <row r="699" spans="1:35" ht="12.75">
      <c r="A699" s="43"/>
      <c r="B699" s="43"/>
      <c r="C699" s="43"/>
      <c r="D699" s="43"/>
      <c r="E699" s="43"/>
      <c r="F699" s="101"/>
      <c r="G699" s="101"/>
      <c r="H699" s="101"/>
      <c r="I699" s="43"/>
      <c r="J699" s="43"/>
      <c r="K699" s="43"/>
      <c r="L699" s="43"/>
      <c r="M699" s="43"/>
      <c r="N699" s="43"/>
      <c r="O699" s="43"/>
      <c r="P699" s="44"/>
      <c r="Q699" s="43"/>
      <c r="R699" s="43"/>
      <c r="S699" s="43"/>
      <c r="T699" s="43"/>
      <c r="U699" s="43"/>
      <c r="V699" s="43"/>
      <c r="W699" s="43"/>
      <c r="X699" s="43"/>
      <c r="Y699" s="43"/>
      <c r="Z699" s="43"/>
      <c r="AA699" s="43"/>
      <c r="AB699" s="43"/>
      <c r="AC699" s="43"/>
      <c r="AD699" s="43"/>
      <c r="AE699" s="43"/>
      <c r="AF699" s="43"/>
      <c r="AG699" s="43"/>
      <c r="AH699" s="43"/>
      <c r="AI699" s="43"/>
    </row>
    <row r="700" spans="1:35" ht="12.75">
      <c r="A700" s="43"/>
      <c r="B700" s="43"/>
      <c r="C700" s="43"/>
      <c r="D700" s="43"/>
      <c r="E700" s="43"/>
      <c r="F700" s="101"/>
      <c r="G700" s="101"/>
      <c r="H700" s="101"/>
      <c r="I700" s="43"/>
      <c r="J700" s="43"/>
      <c r="K700" s="43"/>
      <c r="L700" s="43"/>
      <c r="M700" s="43"/>
      <c r="N700" s="43"/>
      <c r="O700" s="43"/>
      <c r="P700" s="44"/>
      <c r="Q700" s="43"/>
      <c r="R700" s="43"/>
      <c r="S700" s="43"/>
      <c r="T700" s="43"/>
      <c r="U700" s="43"/>
      <c r="V700" s="43"/>
      <c r="W700" s="43"/>
      <c r="X700" s="43"/>
      <c r="Y700" s="43"/>
      <c r="Z700" s="43"/>
      <c r="AA700" s="43"/>
      <c r="AB700" s="43"/>
      <c r="AC700" s="43"/>
      <c r="AD700" s="43"/>
      <c r="AE700" s="43"/>
      <c r="AF700" s="43"/>
      <c r="AG700" s="43"/>
      <c r="AH700" s="43"/>
      <c r="AI700" s="43"/>
    </row>
    <row r="701" spans="1:35" ht="12.75">
      <c r="A701" s="43"/>
      <c r="B701" s="43"/>
      <c r="C701" s="43"/>
      <c r="D701" s="43"/>
      <c r="E701" s="43"/>
      <c r="F701" s="101"/>
      <c r="G701" s="101"/>
      <c r="H701" s="101"/>
      <c r="I701" s="43"/>
      <c r="J701" s="43"/>
      <c r="K701" s="43"/>
      <c r="L701" s="43"/>
      <c r="M701" s="43"/>
      <c r="N701" s="43"/>
      <c r="O701" s="43"/>
      <c r="P701" s="44"/>
      <c r="Q701" s="43"/>
      <c r="R701" s="43"/>
      <c r="S701" s="43"/>
      <c r="T701" s="43"/>
      <c r="U701" s="43"/>
      <c r="V701" s="43"/>
      <c r="W701" s="43"/>
      <c r="X701" s="43"/>
      <c r="Y701" s="43"/>
      <c r="Z701" s="43"/>
      <c r="AA701" s="43"/>
      <c r="AB701" s="43"/>
      <c r="AC701" s="43"/>
      <c r="AD701" s="43"/>
      <c r="AE701" s="43"/>
      <c r="AF701" s="43"/>
      <c r="AG701" s="43"/>
      <c r="AH701" s="43"/>
      <c r="AI701" s="43"/>
    </row>
    <row r="702" spans="1:35" ht="12.75">
      <c r="A702" s="43"/>
      <c r="B702" s="43"/>
      <c r="C702" s="43"/>
      <c r="D702" s="43"/>
      <c r="E702" s="43"/>
      <c r="F702" s="101"/>
      <c r="G702" s="101"/>
      <c r="H702" s="101"/>
      <c r="I702" s="43"/>
      <c r="J702" s="43"/>
      <c r="K702" s="43"/>
      <c r="L702" s="43"/>
      <c r="M702" s="43"/>
      <c r="N702" s="43"/>
      <c r="O702" s="43"/>
      <c r="P702" s="44"/>
      <c r="Q702" s="43"/>
      <c r="R702" s="43"/>
      <c r="S702" s="43"/>
      <c r="T702" s="43"/>
      <c r="U702" s="43"/>
      <c r="V702" s="43"/>
      <c r="W702" s="43"/>
      <c r="X702" s="43"/>
      <c r="Y702" s="43"/>
      <c r="Z702" s="43"/>
      <c r="AA702" s="43"/>
      <c r="AB702" s="43"/>
      <c r="AC702" s="43"/>
      <c r="AD702" s="43"/>
      <c r="AE702" s="43"/>
      <c r="AF702" s="43"/>
      <c r="AG702" s="43"/>
      <c r="AH702" s="43"/>
      <c r="AI702" s="43"/>
    </row>
    <row r="703" spans="1:35" ht="12.75">
      <c r="A703" s="43"/>
      <c r="B703" s="43"/>
      <c r="C703" s="43"/>
      <c r="D703" s="43"/>
      <c r="E703" s="43"/>
      <c r="F703" s="101"/>
      <c r="G703" s="101"/>
      <c r="H703" s="101"/>
      <c r="I703" s="43"/>
      <c r="J703" s="43"/>
      <c r="K703" s="43"/>
      <c r="L703" s="43"/>
      <c r="M703" s="43"/>
      <c r="N703" s="43"/>
      <c r="O703" s="43"/>
      <c r="P703" s="44"/>
      <c r="Q703" s="43"/>
      <c r="R703" s="43"/>
      <c r="S703" s="43"/>
      <c r="T703" s="43"/>
      <c r="U703" s="43"/>
      <c r="V703" s="43"/>
      <c r="W703" s="43"/>
      <c r="X703" s="43"/>
      <c r="Y703" s="43"/>
      <c r="Z703" s="43"/>
      <c r="AA703" s="43"/>
      <c r="AB703" s="43"/>
      <c r="AC703" s="43"/>
      <c r="AD703" s="43"/>
      <c r="AE703" s="43"/>
      <c r="AF703" s="43"/>
      <c r="AG703" s="43"/>
      <c r="AH703" s="43"/>
      <c r="AI703" s="43"/>
    </row>
    <row r="704" spans="1:35" ht="12.75">
      <c r="A704" s="43"/>
      <c r="B704" s="43"/>
      <c r="C704" s="43"/>
      <c r="D704" s="43"/>
      <c r="E704" s="43"/>
      <c r="F704" s="101"/>
      <c r="G704" s="101"/>
      <c r="H704" s="101"/>
      <c r="I704" s="43"/>
      <c r="J704" s="43"/>
      <c r="K704" s="43"/>
      <c r="L704" s="43"/>
      <c r="M704" s="43"/>
      <c r="N704" s="43"/>
      <c r="O704" s="43"/>
      <c r="P704" s="44"/>
      <c r="Q704" s="43"/>
      <c r="R704" s="43"/>
      <c r="S704" s="43"/>
      <c r="T704" s="43"/>
      <c r="U704" s="43"/>
      <c r="V704" s="43"/>
      <c r="W704" s="43"/>
      <c r="X704" s="43"/>
      <c r="Y704" s="43"/>
      <c r="Z704" s="43"/>
      <c r="AA704" s="43"/>
      <c r="AB704" s="43"/>
      <c r="AC704" s="43"/>
      <c r="AD704" s="43"/>
      <c r="AE704" s="43"/>
      <c r="AF704" s="43"/>
      <c r="AG704" s="43"/>
      <c r="AH704" s="43"/>
      <c r="AI704" s="43"/>
    </row>
    <row r="705" spans="1:35" ht="12.75">
      <c r="A705" s="43"/>
      <c r="B705" s="43"/>
      <c r="C705" s="43"/>
      <c r="D705" s="43"/>
      <c r="E705" s="43"/>
      <c r="F705" s="101"/>
      <c r="G705" s="101"/>
      <c r="H705" s="101"/>
      <c r="I705" s="43"/>
      <c r="J705" s="43"/>
      <c r="K705" s="43"/>
      <c r="L705" s="43"/>
      <c r="M705" s="43"/>
      <c r="N705" s="43"/>
      <c r="O705" s="43"/>
      <c r="P705" s="44"/>
      <c r="Q705" s="43"/>
      <c r="R705" s="43"/>
      <c r="S705" s="43"/>
      <c r="T705" s="43"/>
      <c r="U705" s="43"/>
      <c r="V705" s="43"/>
      <c r="W705" s="43"/>
      <c r="X705" s="43"/>
      <c r="Y705" s="43"/>
      <c r="Z705" s="43"/>
      <c r="AA705" s="43"/>
      <c r="AB705" s="43"/>
      <c r="AC705" s="43"/>
      <c r="AD705" s="43"/>
      <c r="AE705" s="43"/>
      <c r="AF705" s="43"/>
      <c r="AG705" s="43"/>
      <c r="AH705" s="43"/>
      <c r="AI705" s="43"/>
    </row>
    <row r="706" spans="1:35" ht="12.75">
      <c r="A706" s="43"/>
      <c r="B706" s="43"/>
      <c r="C706" s="43"/>
      <c r="D706" s="43"/>
      <c r="E706" s="43"/>
      <c r="F706" s="101"/>
      <c r="G706" s="101"/>
      <c r="H706" s="101"/>
      <c r="I706" s="43"/>
      <c r="J706" s="43"/>
      <c r="K706" s="43"/>
      <c r="L706" s="43"/>
      <c r="M706" s="43"/>
      <c r="N706" s="43"/>
      <c r="O706" s="43"/>
      <c r="P706" s="44"/>
      <c r="Q706" s="43"/>
      <c r="R706" s="43"/>
      <c r="S706" s="43"/>
      <c r="T706" s="43"/>
      <c r="U706" s="43"/>
      <c r="V706" s="43"/>
      <c r="W706" s="43"/>
      <c r="X706" s="43"/>
      <c r="Y706" s="43"/>
      <c r="Z706" s="43"/>
      <c r="AA706" s="43"/>
      <c r="AB706" s="43"/>
      <c r="AC706" s="43"/>
      <c r="AD706" s="43"/>
      <c r="AE706" s="43"/>
      <c r="AF706" s="43"/>
      <c r="AG706" s="43"/>
      <c r="AH706" s="43"/>
      <c r="AI706" s="43"/>
    </row>
    <row r="707" spans="1:35" ht="12.75">
      <c r="A707" s="43"/>
      <c r="B707" s="43"/>
      <c r="C707" s="43"/>
      <c r="D707" s="43"/>
      <c r="E707" s="43"/>
      <c r="F707" s="101"/>
      <c r="G707" s="101"/>
      <c r="H707" s="101"/>
      <c r="I707" s="43"/>
      <c r="J707" s="43"/>
      <c r="K707" s="43"/>
      <c r="L707" s="43"/>
      <c r="M707" s="43"/>
      <c r="N707" s="43"/>
      <c r="O707" s="43"/>
      <c r="P707" s="44"/>
      <c r="Q707" s="43"/>
      <c r="R707" s="43"/>
      <c r="S707" s="43"/>
      <c r="T707" s="43"/>
      <c r="U707" s="43"/>
      <c r="V707" s="43"/>
      <c r="W707" s="43"/>
      <c r="X707" s="43"/>
      <c r="Y707" s="43"/>
      <c r="Z707" s="43"/>
      <c r="AA707" s="43"/>
      <c r="AB707" s="43"/>
      <c r="AC707" s="43"/>
      <c r="AD707" s="43"/>
      <c r="AE707" s="43"/>
      <c r="AF707" s="43"/>
      <c r="AG707" s="43"/>
      <c r="AH707" s="43"/>
      <c r="AI707" s="43"/>
    </row>
    <row r="708" spans="1:35" ht="12.75">
      <c r="A708" s="43"/>
      <c r="B708" s="43"/>
      <c r="C708" s="43"/>
      <c r="D708" s="43"/>
      <c r="E708" s="43"/>
      <c r="F708" s="101"/>
      <c r="G708" s="101"/>
      <c r="H708" s="101"/>
      <c r="I708" s="43"/>
      <c r="J708" s="43"/>
      <c r="K708" s="43"/>
      <c r="L708" s="43"/>
      <c r="M708" s="43"/>
      <c r="N708" s="43"/>
      <c r="O708" s="43"/>
      <c r="P708" s="44"/>
      <c r="Q708" s="43"/>
      <c r="R708" s="43"/>
      <c r="S708" s="43"/>
      <c r="T708" s="43"/>
      <c r="U708" s="43"/>
      <c r="V708" s="43"/>
      <c r="W708" s="43"/>
      <c r="X708" s="43"/>
      <c r="Y708" s="43"/>
      <c r="Z708" s="43"/>
      <c r="AA708" s="43"/>
      <c r="AB708" s="43"/>
      <c r="AC708" s="43"/>
      <c r="AD708" s="43"/>
      <c r="AE708" s="43"/>
      <c r="AF708" s="43"/>
      <c r="AG708" s="43"/>
      <c r="AH708" s="43"/>
      <c r="AI708" s="43"/>
    </row>
    <row r="709" spans="1:35" ht="12.75">
      <c r="A709" s="43"/>
      <c r="B709" s="43"/>
      <c r="C709" s="43"/>
      <c r="D709" s="43"/>
      <c r="E709" s="43"/>
      <c r="F709" s="101"/>
      <c r="G709" s="101"/>
      <c r="H709" s="101"/>
      <c r="I709" s="43"/>
      <c r="J709" s="43"/>
      <c r="K709" s="43"/>
      <c r="L709" s="43"/>
      <c r="M709" s="43"/>
      <c r="N709" s="43"/>
      <c r="O709" s="43"/>
      <c r="P709" s="44"/>
      <c r="Q709" s="43"/>
      <c r="R709" s="43"/>
      <c r="S709" s="43"/>
      <c r="T709" s="43"/>
      <c r="U709" s="43"/>
      <c r="V709" s="43"/>
      <c r="W709" s="43"/>
      <c r="X709" s="43"/>
      <c r="Y709" s="43"/>
      <c r="Z709" s="43"/>
      <c r="AA709" s="43"/>
      <c r="AB709" s="43"/>
      <c r="AC709" s="43"/>
      <c r="AD709" s="43"/>
      <c r="AE709" s="43"/>
      <c r="AF709" s="43"/>
      <c r="AG709" s="43"/>
      <c r="AH709" s="43"/>
      <c r="AI709" s="43"/>
    </row>
    <row r="710" spans="1:35" ht="12.75">
      <c r="A710" s="43"/>
      <c r="B710" s="43"/>
      <c r="C710" s="43"/>
      <c r="D710" s="43"/>
      <c r="E710" s="43"/>
      <c r="F710" s="101"/>
      <c r="G710" s="101"/>
      <c r="H710" s="101"/>
      <c r="I710" s="43"/>
      <c r="J710" s="43"/>
      <c r="K710" s="43"/>
      <c r="L710" s="43"/>
      <c r="M710" s="43"/>
      <c r="N710" s="43"/>
      <c r="O710" s="43"/>
      <c r="P710" s="44"/>
      <c r="Q710" s="43"/>
      <c r="R710" s="43"/>
      <c r="S710" s="43"/>
      <c r="T710" s="43"/>
      <c r="U710" s="43"/>
      <c r="V710" s="43"/>
      <c r="W710" s="43"/>
      <c r="X710" s="43"/>
      <c r="Y710" s="43"/>
      <c r="Z710" s="43"/>
      <c r="AA710" s="43"/>
      <c r="AB710" s="43"/>
      <c r="AC710" s="43"/>
      <c r="AD710" s="43"/>
      <c r="AE710" s="43"/>
      <c r="AF710" s="43"/>
      <c r="AG710" s="43"/>
      <c r="AH710" s="43"/>
      <c r="AI710" s="43"/>
    </row>
    <row r="711" spans="1:35" ht="12.75">
      <c r="A711" s="43"/>
      <c r="B711" s="43"/>
      <c r="C711" s="43"/>
      <c r="D711" s="43"/>
      <c r="E711" s="43"/>
      <c r="F711" s="101"/>
      <c r="G711" s="101"/>
      <c r="H711" s="101"/>
      <c r="I711" s="43"/>
      <c r="J711" s="43"/>
      <c r="K711" s="43"/>
      <c r="L711" s="43"/>
      <c r="M711" s="43"/>
      <c r="N711" s="43"/>
      <c r="O711" s="43"/>
      <c r="P711" s="44"/>
      <c r="Q711" s="43"/>
      <c r="R711" s="43"/>
      <c r="S711" s="43"/>
      <c r="T711" s="43"/>
      <c r="U711" s="43"/>
      <c r="V711" s="43"/>
      <c r="W711" s="43"/>
      <c r="X711" s="43"/>
      <c r="Y711" s="43"/>
      <c r="Z711" s="43"/>
      <c r="AA711" s="43"/>
      <c r="AB711" s="43"/>
      <c r="AC711" s="43"/>
      <c r="AD711" s="43"/>
      <c r="AE711" s="43"/>
      <c r="AF711" s="43"/>
      <c r="AG711" s="43"/>
      <c r="AH711" s="43"/>
      <c r="AI711" s="43"/>
    </row>
    <row r="712" spans="1:35" ht="12.75">
      <c r="A712" s="43"/>
      <c r="B712" s="43"/>
      <c r="C712" s="43"/>
      <c r="D712" s="43"/>
      <c r="E712" s="43"/>
      <c r="F712" s="101"/>
      <c r="G712" s="101"/>
      <c r="H712" s="101"/>
      <c r="I712" s="43"/>
      <c r="J712" s="43"/>
      <c r="K712" s="43"/>
      <c r="L712" s="43"/>
      <c r="M712" s="43"/>
      <c r="N712" s="43"/>
      <c r="O712" s="43"/>
      <c r="P712" s="44"/>
      <c r="Q712" s="43"/>
      <c r="R712" s="43"/>
      <c r="S712" s="43"/>
      <c r="T712" s="43"/>
      <c r="U712" s="43"/>
      <c r="V712" s="43"/>
      <c r="W712" s="43"/>
      <c r="X712" s="43"/>
      <c r="Y712" s="43"/>
      <c r="Z712" s="43"/>
      <c r="AA712" s="43"/>
      <c r="AB712" s="43"/>
      <c r="AC712" s="43"/>
      <c r="AD712" s="43"/>
      <c r="AE712" s="43"/>
      <c r="AF712" s="43"/>
      <c r="AG712" s="43"/>
      <c r="AH712" s="43"/>
      <c r="AI712" s="43"/>
    </row>
    <row r="713" spans="1:35" ht="12.75">
      <c r="A713" s="43"/>
      <c r="B713" s="43"/>
      <c r="C713" s="43"/>
      <c r="D713" s="43"/>
      <c r="E713" s="43"/>
      <c r="F713" s="101"/>
      <c r="G713" s="101"/>
      <c r="H713" s="101"/>
      <c r="I713" s="43"/>
      <c r="J713" s="43"/>
      <c r="K713" s="43"/>
      <c r="L713" s="43"/>
      <c r="M713" s="43"/>
      <c r="N713" s="43"/>
      <c r="O713" s="43"/>
      <c r="P713" s="44"/>
      <c r="Q713" s="43"/>
      <c r="R713" s="43"/>
      <c r="S713" s="43"/>
      <c r="T713" s="43"/>
      <c r="U713" s="43"/>
      <c r="V713" s="43"/>
      <c r="W713" s="43"/>
      <c r="X713" s="43"/>
      <c r="Y713" s="43"/>
      <c r="Z713" s="43"/>
      <c r="AA713" s="43"/>
      <c r="AB713" s="43"/>
      <c r="AC713" s="43"/>
      <c r="AD713" s="43"/>
      <c r="AE713" s="43"/>
      <c r="AF713" s="43"/>
      <c r="AG713" s="43"/>
      <c r="AH713" s="43"/>
      <c r="AI713" s="43"/>
    </row>
    <row r="714" spans="1:35" ht="12.75">
      <c r="A714" s="43"/>
      <c r="B714" s="43"/>
      <c r="C714" s="43"/>
      <c r="D714" s="43"/>
      <c r="E714" s="43"/>
      <c r="F714" s="101"/>
      <c r="G714" s="101"/>
      <c r="H714" s="101"/>
      <c r="I714" s="43"/>
      <c r="J714" s="43"/>
      <c r="K714" s="43"/>
      <c r="L714" s="43"/>
      <c r="M714" s="43"/>
      <c r="N714" s="43"/>
      <c r="O714" s="43"/>
      <c r="P714" s="44"/>
      <c r="Q714" s="43"/>
      <c r="R714" s="43"/>
      <c r="S714" s="43"/>
      <c r="T714" s="43"/>
      <c r="U714" s="43"/>
      <c r="V714" s="43"/>
      <c r="W714" s="43"/>
      <c r="X714" s="43"/>
      <c r="Y714" s="43"/>
      <c r="Z714" s="43"/>
      <c r="AA714" s="43"/>
      <c r="AB714" s="43"/>
      <c r="AC714" s="43"/>
      <c r="AD714" s="43"/>
      <c r="AE714" s="43"/>
      <c r="AF714" s="43"/>
      <c r="AG714" s="43"/>
      <c r="AH714" s="43"/>
      <c r="AI714" s="43"/>
    </row>
    <row r="715" spans="1:35" ht="12.75">
      <c r="A715" s="43"/>
      <c r="B715" s="43"/>
      <c r="C715" s="43"/>
      <c r="D715" s="43"/>
      <c r="E715" s="43"/>
      <c r="F715" s="101"/>
      <c r="G715" s="101"/>
      <c r="H715" s="101"/>
      <c r="I715" s="43"/>
      <c r="J715" s="43"/>
      <c r="K715" s="43"/>
      <c r="L715" s="43"/>
      <c r="M715" s="43"/>
      <c r="N715" s="43"/>
      <c r="O715" s="43"/>
      <c r="P715" s="44"/>
      <c r="Q715" s="43"/>
      <c r="R715" s="43"/>
      <c r="S715" s="43"/>
      <c r="T715" s="43"/>
      <c r="U715" s="43"/>
      <c r="V715" s="43"/>
      <c r="W715" s="43"/>
      <c r="X715" s="43"/>
      <c r="Y715" s="43"/>
      <c r="Z715" s="43"/>
      <c r="AA715" s="43"/>
      <c r="AB715" s="43"/>
      <c r="AC715" s="43"/>
      <c r="AD715" s="43"/>
      <c r="AE715" s="43"/>
      <c r="AF715" s="43"/>
      <c r="AG715" s="43"/>
      <c r="AH715" s="43"/>
      <c r="AI715" s="43"/>
    </row>
    <row r="716" spans="1:35" ht="12.75">
      <c r="A716" s="43"/>
      <c r="B716" s="43"/>
      <c r="C716" s="43"/>
      <c r="D716" s="43"/>
      <c r="E716" s="43"/>
      <c r="F716" s="101"/>
      <c r="G716" s="101"/>
      <c r="H716" s="101"/>
      <c r="I716" s="43"/>
      <c r="J716" s="43"/>
      <c r="K716" s="43"/>
      <c r="L716" s="43"/>
      <c r="M716" s="43"/>
      <c r="N716" s="43"/>
      <c r="O716" s="43"/>
      <c r="P716" s="44"/>
      <c r="Q716" s="43"/>
      <c r="R716" s="43"/>
      <c r="S716" s="43"/>
      <c r="T716" s="43"/>
      <c r="U716" s="43"/>
      <c r="V716" s="43"/>
      <c r="W716" s="43"/>
      <c r="X716" s="43"/>
      <c r="Y716" s="43"/>
      <c r="Z716" s="43"/>
      <c r="AA716" s="43"/>
      <c r="AB716" s="43"/>
      <c r="AC716" s="43"/>
      <c r="AD716" s="43"/>
      <c r="AE716" s="43"/>
      <c r="AF716" s="43"/>
      <c r="AG716" s="43"/>
      <c r="AH716" s="43"/>
      <c r="AI716" s="43"/>
    </row>
    <row r="717" spans="1:35" ht="12.75">
      <c r="A717" s="43"/>
      <c r="B717" s="43"/>
      <c r="C717" s="43"/>
      <c r="D717" s="43"/>
      <c r="E717" s="43"/>
      <c r="F717" s="101"/>
      <c r="G717" s="101"/>
      <c r="H717" s="101"/>
      <c r="I717" s="43"/>
      <c r="J717" s="43"/>
      <c r="K717" s="43"/>
      <c r="L717" s="43"/>
      <c r="M717" s="43"/>
      <c r="N717" s="43"/>
      <c r="O717" s="43"/>
      <c r="P717" s="44"/>
      <c r="Q717" s="43"/>
      <c r="R717" s="43"/>
      <c r="S717" s="43"/>
      <c r="T717" s="43"/>
      <c r="U717" s="43"/>
      <c r="V717" s="43"/>
      <c r="W717" s="43"/>
      <c r="X717" s="43"/>
      <c r="Y717" s="43"/>
      <c r="Z717" s="43"/>
      <c r="AA717" s="43"/>
      <c r="AB717" s="43"/>
      <c r="AC717" s="43"/>
      <c r="AD717" s="43"/>
      <c r="AE717" s="43"/>
      <c r="AF717" s="43"/>
      <c r="AG717" s="43"/>
      <c r="AH717" s="43"/>
      <c r="AI717" s="43"/>
    </row>
    <row r="718" spans="1:35" ht="12.75">
      <c r="A718" s="43"/>
      <c r="B718" s="43"/>
      <c r="C718" s="43"/>
      <c r="D718" s="43"/>
      <c r="E718" s="43"/>
      <c r="F718" s="101"/>
      <c r="G718" s="101"/>
      <c r="H718" s="101"/>
      <c r="I718" s="43"/>
      <c r="J718" s="43"/>
      <c r="K718" s="43"/>
      <c r="L718" s="43"/>
      <c r="M718" s="43"/>
      <c r="N718" s="43"/>
      <c r="O718" s="43"/>
      <c r="P718" s="44"/>
      <c r="Q718" s="43"/>
      <c r="R718" s="43"/>
      <c r="S718" s="43"/>
      <c r="T718" s="43"/>
      <c r="U718" s="43"/>
      <c r="V718" s="43"/>
      <c r="W718" s="43"/>
      <c r="X718" s="43"/>
      <c r="Y718" s="43"/>
      <c r="Z718" s="43"/>
      <c r="AA718" s="43"/>
      <c r="AB718" s="43"/>
      <c r="AC718" s="43"/>
      <c r="AD718" s="43"/>
      <c r="AE718" s="43"/>
      <c r="AF718" s="43"/>
      <c r="AG718" s="43"/>
      <c r="AH718" s="43"/>
      <c r="AI718" s="43"/>
    </row>
    <row r="719" spans="1:35" ht="12.75">
      <c r="A719" s="43"/>
      <c r="B719" s="43"/>
      <c r="C719" s="43"/>
      <c r="D719" s="43"/>
      <c r="E719" s="43"/>
      <c r="F719" s="101"/>
      <c r="G719" s="101"/>
      <c r="H719" s="101"/>
      <c r="I719" s="43"/>
      <c r="J719" s="43"/>
      <c r="K719" s="43"/>
      <c r="L719" s="43"/>
      <c r="M719" s="43"/>
      <c r="N719" s="43"/>
      <c r="O719" s="43"/>
      <c r="P719" s="44"/>
      <c r="Q719" s="43"/>
      <c r="R719" s="43"/>
      <c r="S719" s="43"/>
      <c r="T719" s="43"/>
      <c r="U719" s="43"/>
      <c r="V719" s="43"/>
      <c r="W719" s="43"/>
      <c r="X719" s="43"/>
      <c r="Y719" s="43"/>
      <c r="Z719" s="43"/>
      <c r="AA719" s="43"/>
      <c r="AB719" s="43"/>
      <c r="AC719" s="43"/>
      <c r="AD719" s="43"/>
      <c r="AE719" s="43"/>
      <c r="AF719" s="43"/>
      <c r="AG719" s="43"/>
      <c r="AH719" s="43"/>
      <c r="AI719" s="43"/>
    </row>
    <row r="720" spans="1:35" ht="12.75">
      <c r="A720" s="43"/>
      <c r="B720" s="43"/>
      <c r="C720" s="43"/>
      <c r="D720" s="43"/>
      <c r="E720" s="43"/>
      <c r="F720" s="101"/>
      <c r="G720" s="101"/>
      <c r="H720" s="101"/>
      <c r="I720" s="43"/>
      <c r="J720" s="43"/>
      <c r="K720" s="43"/>
      <c r="L720" s="43"/>
      <c r="M720" s="43"/>
      <c r="N720" s="43"/>
      <c r="O720" s="43"/>
      <c r="P720" s="44"/>
      <c r="Q720" s="43"/>
      <c r="R720" s="43"/>
      <c r="S720" s="43"/>
      <c r="T720" s="43"/>
      <c r="U720" s="43"/>
      <c r="V720" s="43"/>
      <c r="W720" s="43"/>
      <c r="X720" s="43"/>
      <c r="Y720" s="43"/>
      <c r="Z720" s="43"/>
      <c r="AA720" s="43"/>
      <c r="AB720" s="43"/>
      <c r="AC720" s="43"/>
      <c r="AD720" s="43"/>
      <c r="AE720" s="43"/>
      <c r="AF720" s="43"/>
      <c r="AG720" s="43"/>
      <c r="AH720" s="43"/>
      <c r="AI720" s="43"/>
    </row>
    <row r="721" spans="1:35" ht="12.75">
      <c r="A721" s="43"/>
      <c r="B721" s="43"/>
      <c r="C721" s="43"/>
      <c r="D721" s="43"/>
      <c r="E721" s="43"/>
      <c r="F721" s="101"/>
      <c r="G721" s="101"/>
      <c r="H721" s="101"/>
      <c r="I721" s="43"/>
      <c r="J721" s="43"/>
      <c r="K721" s="43"/>
      <c r="L721" s="43"/>
      <c r="M721" s="43"/>
      <c r="N721" s="43"/>
      <c r="O721" s="43"/>
      <c r="P721" s="44"/>
      <c r="Q721" s="43"/>
      <c r="R721" s="43"/>
      <c r="S721" s="43"/>
      <c r="T721" s="43"/>
      <c r="U721" s="43"/>
      <c r="V721" s="43"/>
      <c r="W721" s="43"/>
      <c r="X721" s="43"/>
      <c r="Y721" s="43"/>
      <c r="Z721" s="43"/>
      <c r="AA721" s="43"/>
      <c r="AB721" s="43"/>
      <c r="AC721" s="43"/>
      <c r="AD721" s="43"/>
      <c r="AE721" s="43"/>
      <c r="AF721" s="43"/>
      <c r="AG721" s="43"/>
      <c r="AH721" s="43"/>
      <c r="AI721" s="43"/>
    </row>
    <row r="722" spans="1:35" ht="12.75">
      <c r="A722" s="43"/>
      <c r="B722" s="43"/>
      <c r="C722" s="43"/>
      <c r="D722" s="43"/>
      <c r="E722" s="43"/>
      <c r="F722" s="101"/>
      <c r="G722" s="101"/>
      <c r="H722" s="101"/>
      <c r="I722" s="43"/>
      <c r="J722" s="43"/>
      <c r="K722" s="43"/>
      <c r="L722" s="43"/>
      <c r="M722" s="43"/>
      <c r="N722" s="43"/>
      <c r="O722" s="43"/>
      <c r="P722" s="44"/>
      <c r="Q722" s="43"/>
      <c r="R722" s="43"/>
      <c r="S722" s="43"/>
      <c r="T722" s="43"/>
      <c r="U722" s="43"/>
      <c r="V722" s="43"/>
      <c r="W722" s="43"/>
      <c r="X722" s="43"/>
      <c r="Y722" s="43"/>
      <c r="Z722" s="43"/>
      <c r="AA722" s="43"/>
      <c r="AB722" s="43"/>
      <c r="AC722" s="43"/>
      <c r="AD722" s="43"/>
      <c r="AE722" s="43"/>
      <c r="AF722" s="43"/>
      <c r="AG722" s="43"/>
      <c r="AH722" s="43"/>
      <c r="AI722" s="43"/>
    </row>
    <row r="723" spans="1:35" ht="12.75">
      <c r="A723" s="43"/>
      <c r="B723" s="43"/>
      <c r="C723" s="43"/>
      <c r="D723" s="43"/>
      <c r="E723" s="43"/>
      <c r="F723" s="101"/>
      <c r="G723" s="101"/>
      <c r="H723" s="101"/>
      <c r="I723" s="43"/>
      <c r="J723" s="43"/>
      <c r="K723" s="43"/>
      <c r="L723" s="43"/>
      <c r="M723" s="43"/>
      <c r="N723" s="43"/>
      <c r="O723" s="43"/>
      <c r="P723" s="44"/>
      <c r="Q723" s="43"/>
      <c r="R723" s="43"/>
      <c r="S723" s="43"/>
      <c r="T723" s="43"/>
      <c r="U723" s="43"/>
      <c r="V723" s="43"/>
      <c r="W723" s="43"/>
      <c r="X723" s="43"/>
      <c r="Y723" s="43"/>
      <c r="Z723" s="43"/>
      <c r="AA723" s="43"/>
      <c r="AB723" s="43"/>
      <c r="AC723" s="43"/>
      <c r="AD723" s="43"/>
      <c r="AE723" s="43"/>
      <c r="AF723" s="43"/>
      <c r="AG723" s="43"/>
      <c r="AH723" s="43"/>
      <c r="AI723" s="43"/>
    </row>
    <row r="724" spans="1:35" ht="12.75">
      <c r="A724" s="43"/>
      <c r="B724" s="43"/>
      <c r="C724" s="43"/>
      <c r="D724" s="43"/>
      <c r="E724" s="43"/>
      <c r="F724" s="101"/>
      <c r="G724" s="101"/>
      <c r="H724" s="101"/>
      <c r="I724" s="43"/>
      <c r="J724" s="43"/>
      <c r="K724" s="43"/>
      <c r="L724" s="43"/>
      <c r="M724" s="43"/>
      <c r="N724" s="43"/>
      <c r="O724" s="43"/>
      <c r="P724" s="44"/>
      <c r="Q724" s="43"/>
      <c r="R724" s="43"/>
      <c r="S724" s="43"/>
      <c r="T724" s="43"/>
      <c r="U724" s="43"/>
      <c r="V724" s="43"/>
      <c r="W724" s="43"/>
      <c r="X724" s="43"/>
      <c r="Y724" s="43"/>
      <c r="Z724" s="43"/>
      <c r="AA724" s="43"/>
      <c r="AB724" s="43"/>
      <c r="AC724" s="43"/>
      <c r="AD724" s="43"/>
      <c r="AE724" s="43"/>
      <c r="AF724" s="43"/>
      <c r="AG724" s="43"/>
      <c r="AH724" s="43"/>
      <c r="AI724" s="43"/>
    </row>
    <row r="725" spans="1:35" ht="12.75">
      <c r="A725" s="43"/>
      <c r="B725" s="43"/>
      <c r="C725" s="43"/>
      <c r="D725" s="43"/>
      <c r="E725" s="43"/>
      <c r="F725" s="101"/>
      <c r="G725" s="101"/>
      <c r="H725" s="101"/>
      <c r="I725" s="43"/>
      <c r="J725" s="43"/>
      <c r="K725" s="43"/>
      <c r="L725" s="43"/>
      <c r="M725" s="43"/>
      <c r="N725" s="43"/>
      <c r="O725" s="43"/>
      <c r="P725" s="44"/>
      <c r="Q725" s="43"/>
      <c r="R725" s="43"/>
      <c r="S725" s="43"/>
      <c r="T725" s="43"/>
      <c r="U725" s="43"/>
      <c r="V725" s="43"/>
      <c r="W725" s="43"/>
      <c r="X725" s="43"/>
      <c r="Y725" s="43"/>
      <c r="Z725" s="43"/>
      <c r="AA725" s="43"/>
      <c r="AB725" s="43"/>
      <c r="AC725" s="43"/>
      <c r="AD725" s="43"/>
      <c r="AE725" s="43"/>
      <c r="AF725" s="43"/>
      <c r="AG725" s="43"/>
      <c r="AH725" s="43"/>
      <c r="AI725" s="43"/>
    </row>
    <row r="726" spans="1:35" ht="12.75">
      <c r="A726" s="43"/>
      <c r="B726" s="43"/>
      <c r="C726" s="43"/>
      <c r="D726" s="43"/>
      <c r="E726" s="43"/>
      <c r="F726" s="101"/>
      <c r="G726" s="101"/>
      <c r="H726" s="101"/>
      <c r="I726" s="43"/>
      <c r="J726" s="43"/>
      <c r="K726" s="43"/>
      <c r="L726" s="43"/>
      <c r="M726" s="43"/>
      <c r="N726" s="43"/>
      <c r="O726" s="43"/>
      <c r="P726" s="44"/>
      <c r="Q726" s="43"/>
      <c r="R726" s="43"/>
      <c r="S726" s="43"/>
      <c r="T726" s="43"/>
      <c r="U726" s="43"/>
      <c r="V726" s="43"/>
      <c r="W726" s="43"/>
      <c r="X726" s="43"/>
      <c r="Y726" s="43"/>
      <c r="Z726" s="43"/>
      <c r="AA726" s="43"/>
      <c r="AB726" s="43"/>
      <c r="AC726" s="43"/>
      <c r="AD726" s="43"/>
      <c r="AE726" s="43"/>
      <c r="AF726" s="43"/>
      <c r="AG726" s="43"/>
      <c r="AH726" s="43"/>
      <c r="AI726" s="43"/>
    </row>
    <row r="727" spans="1:35" ht="12.75">
      <c r="A727" s="43"/>
      <c r="B727" s="43"/>
      <c r="C727" s="43"/>
      <c r="D727" s="43"/>
      <c r="E727" s="43"/>
      <c r="F727" s="101"/>
      <c r="G727" s="101"/>
      <c r="H727" s="101"/>
      <c r="I727" s="43"/>
      <c r="J727" s="43"/>
      <c r="K727" s="43"/>
      <c r="L727" s="43"/>
      <c r="M727" s="43"/>
      <c r="N727" s="43"/>
      <c r="O727" s="43"/>
      <c r="P727" s="44"/>
      <c r="Q727" s="43"/>
      <c r="R727" s="43"/>
      <c r="S727" s="43"/>
      <c r="T727" s="43"/>
      <c r="U727" s="43"/>
      <c r="V727" s="43"/>
      <c r="W727" s="43"/>
      <c r="X727" s="43"/>
      <c r="Y727" s="43"/>
      <c r="Z727" s="43"/>
      <c r="AA727" s="43"/>
      <c r="AB727" s="43"/>
      <c r="AC727" s="43"/>
      <c r="AD727" s="43"/>
      <c r="AE727" s="43"/>
      <c r="AF727" s="43"/>
      <c r="AG727" s="43"/>
      <c r="AH727" s="43"/>
      <c r="AI727" s="43"/>
    </row>
    <row r="728" spans="1:35" ht="12.75">
      <c r="A728" s="43"/>
      <c r="B728" s="43"/>
      <c r="C728" s="43"/>
      <c r="D728" s="43"/>
      <c r="E728" s="43"/>
      <c r="F728" s="101"/>
      <c r="G728" s="101"/>
      <c r="H728" s="101"/>
      <c r="I728" s="43"/>
      <c r="J728" s="43"/>
      <c r="K728" s="43"/>
      <c r="L728" s="43"/>
      <c r="M728" s="43"/>
      <c r="N728" s="43"/>
      <c r="O728" s="43"/>
      <c r="P728" s="44"/>
      <c r="Q728" s="43"/>
      <c r="R728" s="43"/>
      <c r="S728" s="43"/>
      <c r="T728" s="43"/>
      <c r="U728" s="43"/>
      <c r="V728" s="43"/>
      <c r="W728" s="43"/>
      <c r="X728" s="43"/>
      <c r="Y728" s="43"/>
      <c r="Z728" s="43"/>
      <c r="AA728" s="43"/>
      <c r="AB728" s="43"/>
      <c r="AC728" s="43"/>
      <c r="AD728" s="43"/>
      <c r="AE728" s="43"/>
      <c r="AF728" s="43"/>
      <c r="AG728" s="43"/>
      <c r="AH728" s="43"/>
      <c r="AI728" s="43"/>
    </row>
    <row r="729" spans="1:35" ht="12.75">
      <c r="A729" s="43"/>
      <c r="B729" s="43"/>
      <c r="C729" s="43"/>
      <c r="D729" s="43"/>
      <c r="E729" s="43"/>
      <c r="F729" s="101"/>
      <c r="G729" s="101"/>
      <c r="H729" s="101"/>
      <c r="I729" s="43"/>
      <c r="J729" s="43"/>
      <c r="K729" s="43"/>
      <c r="L729" s="43"/>
      <c r="M729" s="43"/>
      <c r="N729" s="43"/>
      <c r="O729" s="43"/>
      <c r="P729" s="44"/>
      <c r="Q729" s="43"/>
      <c r="R729" s="43"/>
      <c r="S729" s="43"/>
      <c r="T729" s="43"/>
      <c r="U729" s="43"/>
      <c r="V729" s="43"/>
      <c r="W729" s="43"/>
      <c r="X729" s="43"/>
      <c r="Y729" s="43"/>
      <c r="Z729" s="43"/>
      <c r="AA729" s="43"/>
      <c r="AB729" s="43"/>
      <c r="AC729" s="43"/>
      <c r="AD729" s="43"/>
      <c r="AE729" s="43"/>
      <c r="AF729" s="43"/>
      <c r="AG729" s="43"/>
      <c r="AH729" s="43"/>
      <c r="AI729" s="43"/>
    </row>
    <row r="730" spans="1:35" ht="12.75">
      <c r="A730" s="43"/>
      <c r="B730" s="43"/>
      <c r="C730" s="43"/>
      <c r="D730" s="43"/>
      <c r="E730" s="43"/>
      <c r="F730" s="101"/>
      <c r="G730" s="101"/>
      <c r="H730" s="101"/>
      <c r="I730" s="43"/>
      <c r="J730" s="43"/>
      <c r="K730" s="43"/>
      <c r="L730" s="43"/>
      <c r="M730" s="43"/>
      <c r="N730" s="43"/>
      <c r="O730" s="43"/>
      <c r="P730" s="44"/>
      <c r="Q730" s="43"/>
      <c r="R730" s="43"/>
      <c r="S730" s="43"/>
      <c r="T730" s="43"/>
      <c r="U730" s="43"/>
      <c r="V730" s="43"/>
      <c r="W730" s="43"/>
      <c r="X730" s="43"/>
      <c r="Y730" s="43"/>
      <c r="Z730" s="43"/>
      <c r="AA730" s="43"/>
      <c r="AB730" s="43"/>
      <c r="AC730" s="43"/>
      <c r="AD730" s="43"/>
      <c r="AE730" s="43"/>
      <c r="AF730" s="43"/>
      <c r="AG730" s="43"/>
      <c r="AH730" s="43"/>
      <c r="AI730" s="43"/>
    </row>
    <row r="731" spans="1:35" ht="12.75">
      <c r="A731" s="43"/>
      <c r="B731" s="43"/>
      <c r="C731" s="43"/>
      <c r="D731" s="43"/>
      <c r="E731" s="43"/>
      <c r="F731" s="101"/>
      <c r="G731" s="101"/>
      <c r="H731" s="101"/>
      <c r="I731" s="43"/>
      <c r="J731" s="43"/>
      <c r="K731" s="43"/>
      <c r="L731" s="43"/>
      <c r="M731" s="43"/>
      <c r="N731" s="43"/>
      <c r="O731" s="43"/>
      <c r="P731" s="44"/>
      <c r="Q731" s="43"/>
      <c r="R731" s="43"/>
      <c r="S731" s="43"/>
      <c r="T731" s="43"/>
      <c r="U731" s="43"/>
      <c r="V731" s="43"/>
      <c r="W731" s="43"/>
      <c r="X731" s="43"/>
      <c r="Y731" s="43"/>
      <c r="Z731" s="43"/>
      <c r="AA731" s="43"/>
      <c r="AB731" s="43"/>
      <c r="AC731" s="43"/>
      <c r="AD731" s="43"/>
      <c r="AE731" s="43"/>
      <c r="AF731" s="43"/>
      <c r="AG731" s="43"/>
      <c r="AH731" s="43"/>
      <c r="AI731" s="43"/>
    </row>
    <row r="732" spans="1:35" ht="12.75">
      <c r="A732" s="43"/>
      <c r="B732" s="43"/>
      <c r="C732" s="43"/>
      <c r="D732" s="43"/>
      <c r="E732" s="43"/>
      <c r="F732" s="101"/>
      <c r="G732" s="101"/>
      <c r="H732" s="101"/>
      <c r="I732" s="43"/>
      <c r="J732" s="43"/>
      <c r="K732" s="43"/>
      <c r="L732" s="43"/>
      <c r="M732" s="43"/>
      <c r="N732" s="43"/>
      <c r="O732" s="43"/>
      <c r="P732" s="44"/>
      <c r="Q732" s="43"/>
      <c r="R732" s="43"/>
      <c r="S732" s="43"/>
      <c r="T732" s="43"/>
      <c r="U732" s="43"/>
      <c r="V732" s="43"/>
      <c r="W732" s="43"/>
      <c r="X732" s="43"/>
      <c r="Y732" s="43"/>
      <c r="Z732" s="43"/>
      <c r="AA732" s="43"/>
      <c r="AB732" s="43"/>
      <c r="AC732" s="43"/>
      <c r="AD732" s="43"/>
      <c r="AE732" s="43"/>
      <c r="AF732" s="43"/>
      <c r="AG732" s="43"/>
      <c r="AH732" s="43"/>
      <c r="AI732" s="43"/>
    </row>
    <row r="733" spans="1:35" ht="12.75">
      <c r="A733" s="43"/>
      <c r="B733" s="43"/>
      <c r="C733" s="43"/>
      <c r="D733" s="43"/>
      <c r="E733" s="43"/>
      <c r="F733" s="101"/>
      <c r="G733" s="101"/>
      <c r="H733" s="101"/>
      <c r="I733" s="43"/>
      <c r="J733" s="43"/>
      <c r="K733" s="43"/>
      <c r="L733" s="43"/>
      <c r="M733" s="43"/>
      <c r="N733" s="43"/>
      <c r="O733" s="43"/>
      <c r="P733" s="44"/>
      <c r="Q733" s="43"/>
      <c r="R733" s="43"/>
      <c r="S733" s="43"/>
      <c r="T733" s="43"/>
      <c r="U733" s="43"/>
      <c r="V733" s="43"/>
      <c r="W733" s="43"/>
      <c r="X733" s="43"/>
      <c r="Y733" s="43"/>
      <c r="Z733" s="43"/>
      <c r="AA733" s="43"/>
      <c r="AB733" s="43"/>
      <c r="AC733" s="43"/>
      <c r="AD733" s="43"/>
      <c r="AE733" s="43"/>
      <c r="AF733" s="43"/>
      <c r="AG733" s="43"/>
      <c r="AH733" s="43"/>
      <c r="AI733" s="43"/>
    </row>
    <row r="734" spans="1:35" ht="12.75">
      <c r="A734" s="43"/>
      <c r="B734" s="43"/>
      <c r="C734" s="43"/>
      <c r="D734" s="43"/>
      <c r="E734" s="43"/>
      <c r="F734" s="101"/>
      <c r="G734" s="101"/>
      <c r="H734" s="101"/>
      <c r="I734" s="43"/>
      <c r="J734" s="43"/>
      <c r="K734" s="43"/>
      <c r="L734" s="43"/>
      <c r="M734" s="43"/>
      <c r="N734" s="43"/>
      <c r="O734" s="43"/>
      <c r="P734" s="44"/>
      <c r="Q734" s="43"/>
      <c r="R734" s="43"/>
      <c r="S734" s="43"/>
      <c r="T734" s="43"/>
      <c r="U734" s="43"/>
      <c r="V734" s="43"/>
      <c r="W734" s="43"/>
      <c r="X734" s="43"/>
      <c r="Y734" s="43"/>
      <c r="Z734" s="43"/>
      <c r="AA734" s="43"/>
      <c r="AB734" s="43"/>
      <c r="AC734" s="43"/>
      <c r="AD734" s="43"/>
      <c r="AE734" s="43"/>
      <c r="AF734" s="43"/>
      <c r="AG734" s="43"/>
      <c r="AH734" s="43"/>
      <c r="AI734" s="43"/>
    </row>
    <row r="735" spans="1:35" ht="12.75">
      <c r="A735" s="43"/>
      <c r="B735" s="43"/>
      <c r="C735" s="43"/>
      <c r="D735" s="43"/>
      <c r="E735" s="43"/>
      <c r="F735" s="101"/>
      <c r="G735" s="101"/>
      <c r="H735" s="101"/>
      <c r="I735" s="43"/>
      <c r="J735" s="43"/>
      <c r="K735" s="43"/>
      <c r="L735" s="43"/>
      <c r="M735" s="43"/>
      <c r="N735" s="43"/>
      <c r="O735" s="43"/>
      <c r="P735" s="44"/>
      <c r="Q735" s="43"/>
      <c r="R735" s="43"/>
      <c r="S735" s="43"/>
      <c r="T735" s="43"/>
      <c r="U735" s="43"/>
      <c r="V735" s="43"/>
      <c r="W735" s="43"/>
      <c r="X735" s="43"/>
      <c r="Y735" s="43"/>
      <c r="Z735" s="43"/>
      <c r="AA735" s="43"/>
      <c r="AB735" s="43"/>
      <c r="AC735" s="43"/>
      <c r="AD735" s="43"/>
      <c r="AE735" s="43"/>
      <c r="AF735" s="43"/>
      <c r="AG735" s="43"/>
      <c r="AH735" s="43"/>
      <c r="AI735" s="43"/>
    </row>
    <row r="736" spans="1:35" ht="12.75">
      <c r="A736" s="43"/>
      <c r="B736" s="43"/>
      <c r="C736" s="43"/>
      <c r="D736" s="43"/>
      <c r="E736" s="43"/>
      <c r="F736" s="101"/>
      <c r="G736" s="101"/>
      <c r="H736" s="101"/>
      <c r="I736" s="43"/>
      <c r="J736" s="43"/>
      <c r="K736" s="43"/>
      <c r="L736" s="43"/>
      <c r="M736" s="43"/>
      <c r="N736" s="43"/>
      <c r="O736" s="43"/>
      <c r="P736" s="44"/>
      <c r="Q736" s="43"/>
      <c r="R736" s="43"/>
      <c r="S736" s="43"/>
      <c r="T736" s="43"/>
      <c r="U736" s="43"/>
      <c r="V736" s="43"/>
      <c r="W736" s="43"/>
      <c r="X736" s="43"/>
      <c r="Y736" s="43"/>
      <c r="Z736" s="43"/>
      <c r="AA736" s="43"/>
      <c r="AB736" s="43"/>
      <c r="AC736" s="43"/>
      <c r="AD736" s="43"/>
      <c r="AE736" s="43"/>
      <c r="AF736" s="43"/>
      <c r="AG736" s="43"/>
      <c r="AH736" s="43"/>
      <c r="AI736" s="43"/>
    </row>
    <row r="737" spans="1:35" ht="12.75">
      <c r="A737" s="43"/>
      <c r="B737" s="43"/>
      <c r="C737" s="43"/>
      <c r="D737" s="43"/>
      <c r="E737" s="43"/>
      <c r="F737" s="101"/>
      <c r="G737" s="101"/>
      <c r="H737" s="101"/>
      <c r="I737" s="43"/>
      <c r="J737" s="43"/>
      <c r="K737" s="43"/>
      <c r="L737" s="43"/>
      <c r="M737" s="43"/>
      <c r="N737" s="43"/>
      <c r="O737" s="43"/>
      <c r="P737" s="44"/>
      <c r="Q737" s="43"/>
      <c r="R737" s="43"/>
      <c r="S737" s="43"/>
      <c r="T737" s="43"/>
      <c r="U737" s="43"/>
      <c r="V737" s="43"/>
      <c r="W737" s="43"/>
      <c r="X737" s="43"/>
      <c r="Y737" s="43"/>
      <c r="Z737" s="43"/>
      <c r="AA737" s="43"/>
      <c r="AB737" s="43"/>
      <c r="AC737" s="43"/>
      <c r="AD737" s="43"/>
      <c r="AE737" s="43"/>
      <c r="AF737" s="43"/>
      <c r="AG737" s="43"/>
      <c r="AH737" s="43"/>
      <c r="AI737" s="43"/>
    </row>
    <row r="738" spans="1:35" ht="12.75">
      <c r="A738" s="43"/>
      <c r="B738" s="43"/>
      <c r="C738" s="43"/>
      <c r="D738" s="43"/>
      <c r="E738" s="43"/>
      <c r="F738" s="101"/>
      <c r="G738" s="101"/>
      <c r="H738" s="101"/>
      <c r="I738" s="43"/>
      <c r="J738" s="43"/>
      <c r="K738" s="43"/>
      <c r="L738" s="43"/>
      <c r="M738" s="43"/>
      <c r="N738" s="43"/>
      <c r="O738" s="43"/>
      <c r="P738" s="44"/>
      <c r="Q738" s="43"/>
      <c r="R738" s="43"/>
      <c r="S738" s="43"/>
      <c r="T738" s="43"/>
      <c r="U738" s="43"/>
      <c r="V738" s="43"/>
      <c r="W738" s="43"/>
      <c r="X738" s="43"/>
      <c r="Y738" s="43"/>
      <c r="Z738" s="43"/>
      <c r="AA738" s="43"/>
      <c r="AB738" s="43"/>
      <c r="AC738" s="43"/>
      <c r="AD738" s="43"/>
      <c r="AE738" s="43"/>
      <c r="AF738" s="43"/>
      <c r="AG738" s="43"/>
      <c r="AH738" s="43"/>
      <c r="AI738" s="43"/>
    </row>
    <row r="739" spans="1:35" ht="12.75">
      <c r="A739" s="43"/>
      <c r="B739" s="43"/>
      <c r="C739" s="43"/>
      <c r="D739" s="43"/>
      <c r="E739" s="43"/>
      <c r="F739" s="101"/>
      <c r="G739" s="101"/>
      <c r="H739" s="101"/>
      <c r="I739" s="43"/>
      <c r="J739" s="43"/>
      <c r="K739" s="43"/>
      <c r="L739" s="43"/>
      <c r="M739" s="43"/>
      <c r="N739" s="43"/>
      <c r="O739" s="43"/>
      <c r="P739" s="44"/>
      <c r="Q739" s="43"/>
      <c r="R739" s="43"/>
      <c r="S739" s="43"/>
      <c r="T739" s="43"/>
      <c r="U739" s="43"/>
      <c r="V739" s="43"/>
      <c r="W739" s="43"/>
      <c r="X739" s="43"/>
      <c r="Y739" s="43"/>
      <c r="Z739" s="43"/>
      <c r="AA739" s="43"/>
      <c r="AB739" s="43"/>
      <c r="AC739" s="43"/>
      <c r="AD739" s="43"/>
      <c r="AE739" s="43"/>
      <c r="AF739" s="43"/>
      <c r="AG739" s="43"/>
      <c r="AH739" s="43"/>
      <c r="AI739" s="43"/>
    </row>
    <row r="740" spans="1:35" ht="12.75">
      <c r="A740" s="43"/>
      <c r="B740" s="43"/>
      <c r="C740" s="43"/>
      <c r="D740" s="43"/>
      <c r="E740" s="43"/>
      <c r="F740" s="101"/>
      <c r="G740" s="101"/>
      <c r="H740" s="101"/>
      <c r="I740" s="43"/>
      <c r="J740" s="43"/>
      <c r="K740" s="43"/>
      <c r="L740" s="43"/>
      <c r="M740" s="43"/>
      <c r="N740" s="43"/>
      <c r="O740" s="43"/>
      <c r="P740" s="44"/>
      <c r="Q740" s="43"/>
      <c r="R740" s="43"/>
      <c r="S740" s="43"/>
      <c r="T740" s="43"/>
      <c r="U740" s="43"/>
      <c r="V740" s="43"/>
      <c r="W740" s="43"/>
      <c r="X740" s="43"/>
      <c r="Y740" s="43"/>
      <c r="Z740" s="43"/>
      <c r="AA740" s="43"/>
      <c r="AB740" s="43"/>
      <c r="AC740" s="43"/>
      <c r="AD740" s="43"/>
      <c r="AE740" s="43"/>
      <c r="AF740" s="43"/>
      <c r="AG740" s="43"/>
      <c r="AH740" s="43"/>
      <c r="AI740" s="43"/>
    </row>
    <row r="741" spans="1:35" ht="12.75">
      <c r="A741" s="43"/>
      <c r="B741" s="43"/>
      <c r="C741" s="43"/>
      <c r="D741" s="43"/>
      <c r="E741" s="43"/>
      <c r="F741" s="101"/>
      <c r="G741" s="101"/>
      <c r="H741" s="101"/>
      <c r="I741" s="43"/>
      <c r="J741" s="43"/>
      <c r="K741" s="43"/>
      <c r="L741" s="43"/>
      <c r="M741" s="43"/>
      <c r="N741" s="43"/>
      <c r="O741" s="43"/>
      <c r="P741" s="44"/>
      <c r="Q741" s="43"/>
      <c r="R741" s="43"/>
      <c r="S741" s="43"/>
      <c r="T741" s="43"/>
      <c r="U741" s="43"/>
      <c r="V741" s="43"/>
      <c r="W741" s="43"/>
      <c r="X741" s="43"/>
      <c r="Y741" s="43"/>
      <c r="Z741" s="43"/>
      <c r="AA741" s="43"/>
      <c r="AB741" s="43"/>
      <c r="AC741" s="43"/>
      <c r="AD741" s="43"/>
      <c r="AE741" s="43"/>
      <c r="AF741" s="43"/>
      <c r="AG741" s="43"/>
      <c r="AH741" s="43"/>
      <c r="AI741" s="43"/>
    </row>
    <row r="742" spans="1:35" ht="12.75">
      <c r="A742" s="43"/>
      <c r="B742" s="43"/>
      <c r="C742" s="43"/>
      <c r="D742" s="43"/>
      <c r="E742" s="43"/>
      <c r="F742" s="101"/>
      <c r="G742" s="101"/>
      <c r="H742" s="101"/>
      <c r="I742" s="43"/>
      <c r="J742" s="43"/>
      <c r="K742" s="43"/>
      <c r="L742" s="43"/>
      <c r="M742" s="43"/>
      <c r="N742" s="43"/>
      <c r="O742" s="43"/>
      <c r="P742" s="44"/>
      <c r="Q742" s="43"/>
      <c r="R742" s="43"/>
      <c r="S742" s="43"/>
      <c r="T742" s="43"/>
      <c r="U742" s="43"/>
      <c r="V742" s="43"/>
      <c r="W742" s="43"/>
      <c r="X742" s="43"/>
      <c r="Y742" s="43"/>
      <c r="Z742" s="43"/>
      <c r="AA742" s="43"/>
      <c r="AB742" s="43"/>
      <c r="AC742" s="43"/>
      <c r="AD742" s="43"/>
      <c r="AE742" s="43"/>
      <c r="AF742" s="43"/>
      <c r="AG742" s="43"/>
      <c r="AH742" s="43"/>
      <c r="AI742" s="43"/>
    </row>
    <row r="743" spans="1:35" ht="12.75">
      <c r="A743" s="43"/>
      <c r="B743" s="43"/>
      <c r="C743" s="43"/>
      <c r="D743" s="43"/>
      <c r="E743" s="43"/>
      <c r="F743" s="101"/>
      <c r="G743" s="101"/>
      <c r="H743" s="101"/>
      <c r="I743" s="43"/>
      <c r="J743" s="43"/>
      <c r="K743" s="43"/>
      <c r="L743" s="43"/>
      <c r="M743" s="43"/>
      <c r="N743" s="43"/>
      <c r="O743" s="43"/>
      <c r="P743" s="44"/>
      <c r="Q743" s="43"/>
      <c r="R743" s="43"/>
      <c r="S743" s="43"/>
      <c r="T743" s="43"/>
      <c r="U743" s="43"/>
      <c r="V743" s="43"/>
      <c r="W743" s="43"/>
      <c r="X743" s="43"/>
      <c r="Y743" s="43"/>
      <c r="Z743" s="43"/>
      <c r="AA743" s="43"/>
      <c r="AB743" s="43"/>
      <c r="AC743" s="43"/>
      <c r="AD743" s="43"/>
      <c r="AE743" s="43"/>
      <c r="AF743" s="43"/>
      <c r="AG743" s="43"/>
      <c r="AH743" s="43"/>
      <c r="AI743" s="43"/>
    </row>
    <row r="744" spans="1:35" ht="12.75">
      <c r="A744" s="43"/>
      <c r="B744" s="43"/>
      <c r="C744" s="43"/>
      <c r="D744" s="43"/>
      <c r="E744" s="43"/>
      <c r="F744" s="101"/>
      <c r="G744" s="101"/>
      <c r="H744" s="101"/>
      <c r="I744" s="43"/>
      <c r="J744" s="43"/>
      <c r="K744" s="43"/>
      <c r="L744" s="43"/>
      <c r="M744" s="43"/>
      <c r="N744" s="43"/>
      <c r="O744" s="43"/>
      <c r="P744" s="44"/>
      <c r="Q744" s="43"/>
      <c r="R744" s="43"/>
      <c r="S744" s="43"/>
      <c r="T744" s="43"/>
      <c r="U744" s="43"/>
      <c r="V744" s="43"/>
      <c r="W744" s="43"/>
      <c r="X744" s="43"/>
      <c r="Y744" s="43"/>
      <c r="Z744" s="43"/>
      <c r="AA744" s="43"/>
      <c r="AB744" s="43"/>
      <c r="AC744" s="43"/>
      <c r="AD744" s="43"/>
      <c r="AE744" s="43"/>
      <c r="AF744" s="43"/>
      <c r="AG744" s="43"/>
      <c r="AH744" s="43"/>
      <c r="AI744" s="43"/>
    </row>
    <row r="745" spans="1:35" ht="12.75">
      <c r="A745" s="43"/>
      <c r="B745" s="43"/>
      <c r="C745" s="43"/>
      <c r="D745" s="43"/>
      <c r="E745" s="43"/>
      <c r="F745" s="101"/>
      <c r="G745" s="101"/>
      <c r="H745" s="101"/>
      <c r="I745" s="43"/>
      <c r="J745" s="43"/>
      <c r="K745" s="43"/>
      <c r="L745" s="43"/>
      <c r="M745" s="43"/>
      <c r="N745" s="43"/>
      <c r="O745" s="43"/>
      <c r="P745" s="44"/>
      <c r="Q745" s="43"/>
      <c r="R745" s="43"/>
      <c r="S745" s="43"/>
      <c r="T745" s="43"/>
      <c r="U745" s="43"/>
      <c r="V745" s="43"/>
      <c r="W745" s="43"/>
      <c r="X745" s="43"/>
      <c r="Y745" s="43"/>
      <c r="Z745" s="43"/>
      <c r="AA745" s="43"/>
      <c r="AB745" s="43"/>
      <c r="AC745" s="43"/>
      <c r="AD745" s="43"/>
      <c r="AE745" s="43"/>
      <c r="AF745" s="43"/>
      <c r="AG745" s="43"/>
      <c r="AH745" s="43"/>
      <c r="AI745" s="43"/>
    </row>
    <row r="746" spans="1:35" ht="12.75">
      <c r="A746" s="43"/>
      <c r="B746" s="43"/>
      <c r="C746" s="43"/>
      <c r="D746" s="43"/>
      <c r="E746" s="43"/>
      <c r="F746" s="101"/>
      <c r="G746" s="101"/>
      <c r="H746" s="101"/>
      <c r="I746" s="43"/>
      <c r="J746" s="43"/>
      <c r="K746" s="43"/>
      <c r="L746" s="43"/>
      <c r="M746" s="43"/>
      <c r="N746" s="43"/>
      <c r="O746" s="43"/>
      <c r="P746" s="44"/>
      <c r="Q746" s="43"/>
      <c r="R746" s="43"/>
      <c r="S746" s="43"/>
      <c r="T746" s="43"/>
      <c r="U746" s="43"/>
      <c r="V746" s="43"/>
      <c r="W746" s="43"/>
      <c r="X746" s="43"/>
      <c r="Y746" s="43"/>
      <c r="Z746" s="43"/>
      <c r="AA746" s="43"/>
      <c r="AB746" s="43"/>
      <c r="AC746" s="43"/>
      <c r="AD746" s="43"/>
      <c r="AE746" s="43"/>
      <c r="AF746" s="43"/>
      <c r="AG746" s="43"/>
      <c r="AH746" s="43"/>
      <c r="AI746" s="43"/>
    </row>
    <row r="747" spans="1:35" ht="12.75">
      <c r="A747" s="43"/>
      <c r="B747" s="43"/>
      <c r="C747" s="43"/>
      <c r="D747" s="43"/>
      <c r="E747" s="43"/>
      <c r="F747" s="101"/>
      <c r="G747" s="101"/>
      <c r="H747" s="101"/>
      <c r="I747" s="43"/>
      <c r="J747" s="43"/>
      <c r="K747" s="43"/>
      <c r="L747" s="43"/>
      <c r="M747" s="43"/>
      <c r="N747" s="43"/>
      <c r="O747" s="43"/>
      <c r="P747" s="44"/>
      <c r="Q747" s="43"/>
      <c r="R747" s="43"/>
      <c r="S747" s="43"/>
      <c r="T747" s="43"/>
      <c r="U747" s="43"/>
      <c r="V747" s="43"/>
      <c r="W747" s="43"/>
      <c r="X747" s="43"/>
      <c r="Y747" s="43"/>
      <c r="Z747" s="43"/>
      <c r="AA747" s="43"/>
      <c r="AB747" s="43"/>
      <c r="AC747" s="43"/>
      <c r="AD747" s="43"/>
      <c r="AE747" s="43"/>
      <c r="AF747" s="43"/>
      <c r="AG747" s="43"/>
      <c r="AH747" s="43"/>
      <c r="AI747" s="43"/>
    </row>
    <row r="748" spans="1:35" ht="12.75">
      <c r="A748" s="43"/>
      <c r="B748" s="43"/>
      <c r="C748" s="43"/>
      <c r="D748" s="43"/>
      <c r="E748" s="43"/>
      <c r="F748" s="101"/>
      <c r="G748" s="101"/>
      <c r="H748" s="101"/>
      <c r="I748" s="43"/>
      <c r="J748" s="43"/>
      <c r="K748" s="43"/>
      <c r="L748" s="43"/>
      <c r="M748" s="43"/>
      <c r="N748" s="43"/>
      <c r="O748" s="43"/>
      <c r="P748" s="44"/>
      <c r="Q748" s="43"/>
      <c r="R748" s="43"/>
      <c r="S748" s="43"/>
      <c r="T748" s="43"/>
      <c r="U748" s="43"/>
      <c r="V748" s="43"/>
      <c r="W748" s="43"/>
      <c r="X748" s="43"/>
      <c r="Y748" s="43"/>
      <c r="Z748" s="43"/>
      <c r="AA748" s="43"/>
      <c r="AB748" s="43"/>
      <c r="AC748" s="43"/>
      <c r="AD748" s="43"/>
      <c r="AE748" s="43"/>
      <c r="AF748" s="43"/>
      <c r="AG748" s="43"/>
      <c r="AH748" s="43"/>
      <c r="AI748" s="43"/>
    </row>
    <row r="749" spans="1:35" ht="12.75">
      <c r="A749" s="43"/>
      <c r="B749" s="43"/>
      <c r="C749" s="43"/>
      <c r="D749" s="43"/>
      <c r="E749" s="43"/>
      <c r="F749" s="101"/>
      <c r="G749" s="101"/>
      <c r="H749" s="101"/>
      <c r="I749" s="43"/>
      <c r="J749" s="43"/>
      <c r="K749" s="43"/>
      <c r="L749" s="43"/>
      <c r="M749" s="43"/>
      <c r="N749" s="43"/>
      <c r="O749" s="43"/>
      <c r="P749" s="44"/>
      <c r="Q749" s="43"/>
      <c r="R749" s="43"/>
      <c r="S749" s="43"/>
      <c r="T749" s="43"/>
      <c r="U749" s="43"/>
      <c r="V749" s="43"/>
      <c r="W749" s="43"/>
      <c r="X749" s="43"/>
      <c r="Y749" s="43"/>
      <c r="Z749" s="43"/>
      <c r="AA749" s="43"/>
      <c r="AB749" s="43"/>
      <c r="AC749" s="43"/>
      <c r="AD749" s="43"/>
      <c r="AE749" s="43"/>
      <c r="AF749" s="43"/>
      <c r="AG749" s="43"/>
      <c r="AH749" s="43"/>
      <c r="AI749" s="43"/>
    </row>
    <row r="750" spans="1:35" ht="12.75">
      <c r="A750" s="43"/>
      <c r="B750" s="43"/>
      <c r="C750" s="43"/>
      <c r="D750" s="43"/>
      <c r="E750" s="43"/>
      <c r="F750" s="101"/>
      <c r="G750" s="101"/>
      <c r="H750" s="101"/>
      <c r="I750" s="43"/>
      <c r="J750" s="43"/>
      <c r="K750" s="43"/>
      <c r="L750" s="43"/>
      <c r="M750" s="43"/>
      <c r="N750" s="43"/>
      <c r="O750" s="43"/>
      <c r="P750" s="44"/>
      <c r="Q750" s="43"/>
      <c r="R750" s="43"/>
      <c r="S750" s="43"/>
      <c r="T750" s="43"/>
      <c r="U750" s="43"/>
      <c r="V750" s="43"/>
      <c r="W750" s="43"/>
      <c r="X750" s="43"/>
      <c r="Y750" s="43"/>
      <c r="Z750" s="43"/>
      <c r="AA750" s="43"/>
      <c r="AB750" s="43"/>
      <c r="AC750" s="43"/>
      <c r="AD750" s="43"/>
      <c r="AE750" s="43"/>
      <c r="AF750" s="43"/>
      <c r="AG750" s="43"/>
      <c r="AH750" s="43"/>
      <c r="AI750" s="43"/>
    </row>
    <row r="751" spans="1:35" ht="12.75">
      <c r="A751" s="43"/>
      <c r="B751" s="43"/>
      <c r="C751" s="43"/>
      <c r="D751" s="43"/>
      <c r="E751" s="43"/>
      <c r="F751" s="101"/>
      <c r="G751" s="101"/>
      <c r="H751" s="101"/>
      <c r="I751" s="43"/>
      <c r="J751" s="43"/>
      <c r="K751" s="43"/>
      <c r="L751" s="43"/>
      <c r="M751" s="43"/>
      <c r="N751" s="43"/>
      <c r="O751" s="43"/>
      <c r="P751" s="44"/>
      <c r="Q751" s="43"/>
      <c r="R751" s="43"/>
      <c r="S751" s="43"/>
      <c r="T751" s="43"/>
      <c r="U751" s="43"/>
      <c r="V751" s="43"/>
      <c r="W751" s="43"/>
      <c r="X751" s="43"/>
      <c r="Y751" s="43"/>
      <c r="Z751" s="43"/>
      <c r="AA751" s="43"/>
      <c r="AB751" s="43"/>
      <c r="AC751" s="43"/>
      <c r="AD751" s="43"/>
      <c r="AE751" s="43"/>
      <c r="AF751" s="43"/>
      <c r="AG751" s="43"/>
      <c r="AH751" s="43"/>
      <c r="AI751" s="43"/>
    </row>
    <row r="752" spans="1:35" ht="12.75">
      <c r="A752" s="43"/>
      <c r="B752" s="43"/>
      <c r="C752" s="43"/>
      <c r="D752" s="43"/>
      <c r="E752" s="43"/>
      <c r="F752" s="101"/>
      <c r="G752" s="101"/>
      <c r="H752" s="101"/>
      <c r="I752" s="43"/>
      <c r="J752" s="43"/>
      <c r="K752" s="43"/>
      <c r="L752" s="43"/>
      <c r="M752" s="43"/>
      <c r="N752" s="43"/>
      <c r="O752" s="43"/>
      <c r="P752" s="44"/>
      <c r="Q752" s="43"/>
      <c r="R752" s="43"/>
      <c r="S752" s="43"/>
      <c r="T752" s="43"/>
      <c r="U752" s="43"/>
      <c r="V752" s="43"/>
      <c r="W752" s="43"/>
      <c r="X752" s="43"/>
      <c r="Y752" s="43"/>
      <c r="Z752" s="43"/>
      <c r="AA752" s="43"/>
      <c r="AB752" s="43"/>
      <c r="AC752" s="43"/>
      <c r="AD752" s="43"/>
      <c r="AE752" s="43"/>
      <c r="AF752" s="43"/>
      <c r="AG752" s="43"/>
      <c r="AH752" s="43"/>
      <c r="AI752" s="43"/>
    </row>
    <row r="753" spans="1:35" ht="12.75">
      <c r="A753" s="43"/>
      <c r="B753" s="43"/>
      <c r="C753" s="43"/>
      <c r="D753" s="43"/>
      <c r="E753" s="43"/>
      <c r="F753" s="101"/>
      <c r="G753" s="101"/>
      <c r="H753" s="101"/>
      <c r="I753" s="43"/>
      <c r="J753" s="43"/>
      <c r="K753" s="43"/>
      <c r="L753" s="43"/>
      <c r="M753" s="43"/>
      <c r="N753" s="43"/>
      <c r="O753" s="43"/>
      <c r="P753" s="44"/>
      <c r="Q753" s="43"/>
      <c r="R753" s="43"/>
      <c r="S753" s="43"/>
      <c r="T753" s="43"/>
      <c r="U753" s="43"/>
      <c r="V753" s="43"/>
      <c r="W753" s="43"/>
      <c r="X753" s="43"/>
      <c r="Y753" s="43"/>
      <c r="Z753" s="43"/>
      <c r="AA753" s="43"/>
      <c r="AB753" s="43"/>
      <c r="AC753" s="43"/>
      <c r="AD753" s="43"/>
      <c r="AE753" s="43"/>
      <c r="AF753" s="43"/>
      <c r="AG753" s="43"/>
      <c r="AH753" s="43"/>
      <c r="AI753" s="43"/>
    </row>
    <row r="754" spans="1:35" ht="12.75">
      <c r="A754" s="43"/>
      <c r="B754" s="43"/>
      <c r="C754" s="43"/>
      <c r="D754" s="43"/>
      <c r="E754" s="43"/>
      <c r="F754" s="101"/>
      <c r="G754" s="101"/>
      <c r="H754" s="101"/>
      <c r="I754" s="43"/>
      <c r="J754" s="43"/>
      <c r="K754" s="43"/>
      <c r="L754" s="43"/>
      <c r="M754" s="43"/>
      <c r="N754" s="43"/>
      <c r="O754" s="43"/>
      <c r="P754" s="44"/>
      <c r="Q754" s="43"/>
      <c r="R754" s="43"/>
      <c r="S754" s="43"/>
      <c r="T754" s="43"/>
      <c r="U754" s="43"/>
      <c r="V754" s="43"/>
      <c r="W754" s="43"/>
      <c r="X754" s="43"/>
      <c r="Y754" s="43"/>
      <c r="Z754" s="43"/>
      <c r="AA754" s="43"/>
      <c r="AB754" s="43"/>
      <c r="AC754" s="43"/>
      <c r="AD754" s="43"/>
      <c r="AE754" s="43"/>
      <c r="AF754" s="43"/>
      <c r="AG754" s="43"/>
      <c r="AH754" s="43"/>
      <c r="AI754" s="43"/>
    </row>
    <row r="755" spans="1:35" ht="12.75">
      <c r="A755" s="43"/>
      <c r="B755" s="43"/>
      <c r="C755" s="43"/>
      <c r="D755" s="43"/>
      <c r="E755" s="43"/>
      <c r="F755" s="101"/>
      <c r="G755" s="101"/>
      <c r="H755" s="101"/>
      <c r="I755" s="43"/>
      <c r="J755" s="43"/>
      <c r="K755" s="43"/>
      <c r="L755" s="43"/>
      <c r="M755" s="43"/>
      <c r="N755" s="43"/>
      <c r="O755" s="43"/>
      <c r="P755" s="44"/>
      <c r="Q755" s="43"/>
      <c r="R755" s="43"/>
      <c r="S755" s="43"/>
      <c r="T755" s="43"/>
      <c r="U755" s="43"/>
      <c r="V755" s="43"/>
      <c r="W755" s="43"/>
      <c r="X755" s="43"/>
      <c r="Y755" s="43"/>
      <c r="Z755" s="43"/>
      <c r="AA755" s="43"/>
      <c r="AB755" s="43"/>
      <c r="AC755" s="43"/>
      <c r="AD755" s="43"/>
      <c r="AE755" s="43"/>
      <c r="AF755" s="43"/>
      <c r="AG755" s="43"/>
      <c r="AH755" s="43"/>
      <c r="AI755" s="43"/>
    </row>
    <row r="756" spans="1:35" ht="12.75">
      <c r="A756" s="43"/>
      <c r="B756" s="43"/>
      <c r="C756" s="43"/>
      <c r="D756" s="43"/>
      <c r="E756" s="43"/>
      <c r="F756" s="101"/>
      <c r="G756" s="101"/>
      <c r="H756" s="101"/>
      <c r="I756" s="43"/>
      <c r="J756" s="43"/>
      <c r="K756" s="43"/>
      <c r="L756" s="43"/>
      <c r="M756" s="43"/>
      <c r="N756" s="43"/>
      <c r="O756" s="43"/>
      <c r="P756" s="44"/>
      <c r="Q756" s="43"/>
      <c r="R756" s="43"/>
      <c r="S756" s="43"/>
      <c r="T756" s="43"/>
      <c r="U756" s="43"/>
      <c r="V756" s="43"/>
      <c r="W756" s="43"/>
      <c r="X756" s="43"/>
      <c r="Y756" s="43"/>
      <c r="Z756" s="43"/>
      <c r="AA756" s="43"/>
      <c r="AB756" s="43"/>
      <c r="AC756" s="43"/>
      <c r="AD756" s="43"/>
      <c r="AE756" s="43"/>
      <c r="AF756" s="43"/>
      <c r="AG756" s="43"/>
      <c r="AH756" s="43"/>
      <c r="AI756" s="43"/>
    </row>
    <row r="757" spans="1:35" ht="12.75">
      <c r="A757" s="43"/>
      <c r="B757" s="43"/>
      <c r="C757" s="43"/>
      <c r="D757" s="43"/>
      <c r="E757" s="43"/>
      <c r="F757" s="101"/>
      <c r="G757" s="101"/>
      <c r="H757" s="101"/>
      <c r="I757" s="43"/>
      <c r="J757" s="43"/>
      <c r="K757" s="43"/>
      <c r="L757" s="43"/>
      <c r="M757" s="43"/>
      <c r="N757" s="43"/>
      <c r="O757" s="43"/>
      <c r="P757" s="44"/>
      <c r="Q757" s="43"/>
      <c r="R757" s="43"/>
      <c r="S757" s="43"/>
      <c r="T757" s="43"/>
      <c r="U757" s="43"/>
      <c r="V757" s="43"/>
      <c r="W757" s="43"/>
      <c r="X757" s="43"/>
      <c r="Y757" s="43"/>
      <c r="Z757" s="43"/>
      <c r="AA757" s="43"/>
      <c r="AB757" s="43"/>
      <c r="AC757" s="43"/>
      <c r="AD757" s="43"/>
      <c r="AE757" s="43"/>
      <c r="AF757" s="43"/>
      <c r="AG757" s="43"/>
      <c r="AH757" s="43"/>
      <c r="AI757" s="43"/>
    </row>
    <row r="758" spans="1:35" ht="12.75">
      <c r="A758" s="43"/>
      <c r="B758" s="43"/>
      <c r="C758" s="43"/>
      <c r="D758" s="43"/>
      <c r="E758" s="43"/>
      <c r="F758" s="101"/>
      <c r="G758" s="101"/>
      <c r="H758" s="101"/>
      <c r="I758" s="43"/>
      <c r="J758" s="43"/>
      <c r="K758" s="43"/>
      <c r="L758" s="43"/>
      <c r="M758" s="43"/>
      <c r="N758" s="43"/>
      <c r="O758" s="43"/>
      <c r="P758" s="44"/>
      <c r="Q758" s="43"/>
      <c r="R758" s="43"/>
      <c r="S758" s="43"/>
      <c r="T758" s="43"/>
      <c r="U758" s="43"/>
      <c r="V758" s="43"/>
      <c r="W758" s="43"/>
      <c r="X758" s="43"/>
      <c r="Y758" s="43"/>
      <c r="Z758" s="43"/>
      <c r="AA758" s="43"/>
      <c r="AB758" s="43"/>
      <c r="AC758" s="43"/>
      <c r="AD758" s="43"/>
      <c r="AE758" s="43"/>
      <c r="AF758" s="43"/>
      <c r="AG758" s="43"/>
      <c r="AH758" s="43"/>
      <c r="AI758" s="43"/>
    </row>
    <row r="759" spans="1:35" ht="12.75">
      <c r="A759" s="43"/>
      <c r="B759" s="43"/>
      <c r="C759" s="43"/>
      <c r="D759" s="43"/>
      <c r="E759" s="43"/>
      <c r="F759" s="101"/>
      <c r="G759" s="101"/>
      <c r="H759" s="101"/>
      <c r="I759" s="43"/>
      <c r="J759" s="43"/>
      <c r="K759" s="43"/>
      <c r="L759" s="43"/>
      <c r="M759" s="43"/>
      <c r="N759" s="43"/>
      <c r="O759" s="43"/>
      <c r="P759" s="44"/>
      <c r="Q759" s="43"/>
      <c r="R759" s="43"/>
      <c r="S759" s="43"/>
      <c r="T759" s="43"/>
      <c r="U759" s="43"/>
      <c r="V759" s="43"/>
      <c r="W759" s="43"/>
      <c r="X759" s="43"/>
      <c r="Y759" s="43"/>
      <c r="Z759" s="43"/>
      <c r="AA759" s="43"/>
      <c r="AB759" s="43"/>
      <c r="AC759" s="43"/>
      <c r="AD759" s="43"/>
      <c r="AE759" s="43"/>
      <c r="AF759" s="43"/>
      <c r="AG759" s="43"/>
      <c r="AH759" s="43"/>
      <c r="AI759" s="43"/>
    </row>
    <row r="760" spans="1:35" ht="12.75">
      <c r="A760" s="43"/>
      <c r="B760" s="43"/>
      <c r="C760" s="43"/>
      <c r="D760" s="43"/>
      <c r="E760" s="43"/>
      <c r="F760" s="101"/>
      <c r="G760" s="101"/>
      <c r="H760" s="101"/>
      <c r="I760" s="43"/>
      <c r="J760" s="43"/>
      <c r="K760" s="43"/>
      <c r="L760" s="43"/>
      <c r="M760" s="43"/>
      <c r="N760" s="43"/>
      <c r="O760" s="43"/>
      <c r="P760" s="44"/>
      <c r="Q760" s="43"/>
      <c r="R760" s="43"/>
      <c r="S760" s="43"/>
      <c r="T760" s="43"/>
      <c r="U760" s="43"/>
      <c r="V760" s="43"/>
      <c r="W760" s="43"/>
      <c r="X760" s="43"/>
      <c r="Y760" s="43"/>
      <c r="Z760" s="43"/>
      <c r="AA760" s="43"/>
      <c r="AB760" s="43"/>
      <c r="AC760" s="43"/>
      <c r="AD760" s="43"/>
      <c r="AE760" s="43"/>
      <c r="AF760" s="43"/>
      <c r="AG760" s="43"/>
      <c r="AH760" s="43"/>
      <c r="AI760" s="43"/>
    </row>
    <row r="761" spans="1:35" ht="12.75">
      <c r="A761" s="43"/>
      <c r="B761" s="43"/>
      <c r="C761" s="43"/>
      <c r="D761" s="43"/>
      <c r="E761" s="43"/>
      <c r="F761" s="101"/>
      <c r="G761" s="101"/>
      <c r="H761" s="101"/>
      <c r="I761" s="43"/>
      <c r="J761" s="43"/>
      <c r="K761" s="43"/>
      <c r="L761" s="43"/>
      <c r="M761" s="43"/>
      <c r="N761" s="43"/>
      <c r="O761" s="43"/>
      <c r="P761" s="44"/>
      <c r="Q761" s="43"/>
      <c r="R761" s="43"/>
      <c r="S761" s="43"/>
      <c r="T761" s="43"/>
      <c r="U761" s="43"/>
      <c r="V761" s="43"/>
      <c r="W761" s="43"/>
      <c r="X761" s="43"/>
      <c r="Y761" s="43"/>
      <c r="Z761" s="43"/>
      <c r="AA761" s="43"/>
      <c r="AB761" s="43"/>
      <c r="AC761" s="43"/>
      <c r="AD761" s="43"/>
      <c r="AE761" s="43"/>
      <c r="AF761" s="43"/>
      <c r="AG761" s="43"/>
      <c r="AH761" s="43"/>
      <c r="AI761" s="43"/>
    </row>
    <row r="762" spans="1:35" ht="12.75">
      <c r="A762" s="43"/>
      <c r="B762" s="43"/>
      <c r="C762" s="43"/>
      <c r="D762" s="43"/>
      <c r="E762" s="43"/>
      <c r="F762" s="101"/>
      <c r="G762" s="101"/>
      <c r="H762" s="101"/>
      <c r="I762" s="43"/>
      <c r="J762" s="43"/>
      <c r="K762" s="43"/>
      <c r="L762" s="43"/>
      <c r="M762" s="43"/>
      <c r="N762" s="43"/>
      <c r="O762" s="43"/>
      <c r="P762" s="44"/>
      <c r="Q762" s="43"/>
      <c r="R762" s="43"/>
      <c r="S762" s="43"/>
      <c r="T762" s="43"/>
      <c r="U762" s="43"/>
      <c r="V762" s="43"/>
      <c r="W762" s="43"/>
      <c r="X762" s="43"/>
      <c r="Y762" s="43"/>
      <c r="Z762" s="43"/>
      <c r="AA762" s="43"/>
      <c r="AB762" s="43"/>
      <c r="AC762" s="43"/>
      <c r="AD762" s="43"/>
      <c r="AE762" s="43"/>
      <c r="AF762" s="43"/>
      <c r="AG762" s="43"/>
      <c r="AH762" s="43"/>
      <c r="AI762" s="43"/>
    </row>
    <row r="763" spans="1:35" ht="12.75">
      <c r="A763" s="43"/>
      <c r="B763" s="43"/>
      <c r="C763" s="43"/>
      <c r="D763" s="43"/>
      <c r="E763" s="43"/>
      <c r="F763" s="101"/>
      <c r="G763" s="101"/>
      <c r="H763" s="101"/>
      <c r="I763" s="43"/>
      <c r="J763" s="43"/>
      <c r="K763" s="43"/>
      <c r="L763" s="43"/>
      <c r="M763" s="43"/>
      <c r="N763" s="43"/>
      <c r="O763" s="43"/>
      <c r="P763" s="44"/>
      <c r="Q763" s="43"/>
      <c r="R763" s="43"/>
      <c r="S763" s="43"/>
      <c r="T763" s="43"/>
      <c r="U763" s="43"/>
      <c r="V763" s="43"/>
      <c r="W763" s="43"/>
      <c r="X763" s="43"/>
      <c r="Y763" s="43"/>
      <c r="Z763" s="43"/>
      <c r="AA763" s="43"/>
      <c r="AB763" s="43"/>
      <c r="AC763" s="43"/>
      <c r="AD763" s="43"/>
      <c r="AE763" s="43"/>
      <c r="AF763" s="43"/>
      <c r="AG763" s="43"/>
      <c r="AH763" s="43"/>
      <c r="AI763" s="43"/>
    </row>
    <row r="764" spans="1:35" ht="12.75">
      <c r="A764" s="43"/>
      <c r="B764" s="43"/>
      <c r="C764" s="43"/>
      <c r="D764" s="43"/>
      <c r="E764" s="43"/>
      <c r="F764" s="101"/>
      <c r="G764" s="101"/>
      <c r="H764" s="101"/>
      <c r="I764" s="43"/>
      <c r="J764" s="43"/>
      <c r="K764" s="43"/>
      <c r="L764" s="43"/>
      <c r="M764" s="43"/>
      <c r="N764" s="43"/>
      <c r="O764" s="43"/>
      <c r="P764" s="44"/>
      <c r="Q764" s="43"/>
      <c r="R764" s="43"/>
      <c r="S764" s="43"/>
      <c r="T764" s="43"/>
      <c r="U764" s="43"/>
      <c r="V764" s="43"/>
      <c r="W764" s="43"/>
      <c r="X764" s="43"/>
      <c r="Y764" s="43"/>
      <c r="Z764" s="43"/>
      <c r="AA764" s="43"/>
      <c r="AB764" s="43"/>
      <c r="AC764" s="43"/>
      <c r="AD764" s="43"/>
      <c r="AE764" s="43"/>
      <c r="AF764" s="43"/>
      <c r="AG764" s="43"/>
      <c r="AH764" s="43"/>
      <c r="AI764" s="43"/>
    </row>
    <row r="765" spans="1:35" ht="12.75">
      <c r="A765" s="43"/>
      <c r="B765" s="43"/>
      <c r="C765" s="43"/>
      <c r="D765" s="43"/>
      <c r="E765" s="43"/>
      <c r="F765" s="101"/>
      <c r="G765" s="101"/>
      <c r="H765" s="101"/>
      <c r="I765" s="43"/>
      <c r="J765" s="43"/>
      <c r="K765" s="43"/>
      <c r="L765" s="43"/>
      <c r="M765" s="43"/>
      <c r="N765" s="43"/>
      <c r="O765" s="43"/>
      <c r="P765" s="44"/>
      <c r="Q765" s="43"/>
      <c r="R765" s="43"/>
      <c r="S765" s="43"/>
      <c r="T765" s="43"/>
      <c r="U765" s="43"/>
      <c r="V765" s="43"/>
      <c r="W765" s="43"/>
      <c r="X765" s="43"/>
      <c r="Y765" s="43"/>
      <c r="Z765" s="43"/>
      <c r="AA765" s="43"/>
      <c r="AB765" s="43"/>
      <c r="AC765" s="43"/>
      <c r="AD765" s="43"/>
      <c r="AE765" s="43"/>
      <c r="AF765" s="43"/>
      <c r="AG765" s="43"/>
      <c r="AH765" s="43"/>
      <c r="AI765" s="43"/>
    </row>
    <row r="766" spans="1:35" ht="12.75">
      <c r="A766" s="43"/>
      <c r="B766" s="43"/>
      <c r="C766" s="43"/>
      <c r="D766" s="43"/>
      <c r="E766" s="43"/>
      <c r="F766" s="101"/>
      <c r="G766" s="101"/>
      <c r="H766" s="101"/>
      <c r="I766" s="43"/>
      <c r="J766" s="43"/>
      <c r="K766" s="43"/>
      <c r="L766" s="43"/>
      <c r="M766" s="43"/>
      <c r="N766" s="43"/>
      <c r="O766" s="43"/>
      <c r="P766" s="44"/>
      <c r="Q766" s="43"/>
      <c r="R766" s="43"/>
      <c r="S766" s="43"/>
      <c r="T766" s="43"/>
      <c r="U766" s="43"/>
      <c r="V766" s="43"/>
      <c r="W766" s="43"/>
      <c r="X766" s="43"/>
      <c r="Y766" s="43"/>
      <c r="Z766" s="43"/>
      <c r="AA766" s="43"/>
      <c r="AB766" s="43"/>
      <c r="AC766" s="43"/>
      <c r="AD766" s="43"/>
      <c r="AE766" s="43"/>
      <c r="AF766" s="43"/>
      <c r="AG766" s="43"/>
      <c r="AH766" s="43"/>
      <c r="AI766" s="43"/>
    </row>
    <row r="767" spans="1:35" ht="12.75">
      <c r="A767" s="43"/>
      <c r="B767" s="43"/>
      <c r="C767" s="43"/>
      <c r="D767" s="43"/>
      <c r="E767" s="43"/>
      <c r="F767" s="101"/>
      <c r="G767" s="101"/>
      <c r="H767" s="101"/>
      <c r="I767" s="43"/>
      <c r="J767" s="43"/>
      <c r="K767" s="43"/>
      <c r="L767" s="43"/>
      <c r="M767" s="43"/>
      <c r="N767" s="43"/>
      <c r="O767" s="43"/>
      <c r="P767" s="44"/>
      <c r="Q767" s="43"/>
      <c r="R767" s="43"/>
      <c r="S767" s="43"/>
      <c r="T767" s="43"/>
      <c r="U767" s="43"/>
      <c r="V767" s="43"/>
      <c r="W767" s="43"/>
      <c r="X767" s="43"/>
      <c r="Y767" s="43"/>
      <c r="Z767" s="43"/>
      <c r="AA767" s="43"/>
      <c r="AB767" s="43"/>
      <c r="AC767" s="43"/>
      <c r="AD767" s="43"/>
      <c r="AE767" s="43"/>
      <c r="AF767" s="43"/>
      <c r="AG767" s="43"/>
      <c r="AH767" s="43"/>
      <c r="AI767" s="43"/>
    </row>
    <row r="768" spans="1:35" ht="12.75">
      <c r="A768" s="43"/>
      <c r="B768" s="43"/>
      <c r="C768" s="43"/>
      <c r="D768" s="43"/>
      <c r="E768" s="43"/>
      <c r="F768" s="101"/>
      <c r="G768" s="101"/>
      <c r="H768" s="101"/>
      <c r="I768" s="43"/>
      <c r="J768" s="43"/>
      <c r="K768" s="43"/>
      <c r="L768" s="43"/>
      <c r="M768" s="43"/>
      <c r="N768" s="43"/>
      <c r="O768" s="43"/>
      <c r="P768" s="44"/>
      <c r="Q768" s="43"/>
      <c r="R768" s="43"/>
      <c r="S768" s="43"/>
      <c r="T768" s="43"/>
      <c r="U768" s="43"/>
      <c r="V768" s="43"/>
      <c r="W768" s="43"/>
      <c r="X768" s="43"/>
      <c r="Y768" s="43"/>
      <c r="Z768" s="43"/>
      <c r="AA768" s="43"/>
      <c r="AB768" s="43"/>
      <c r="AC768" s="43"/>
      <c r="AD768" s="43"/>
      <c r="AE768" s="43"/>
      <c r="AF768" s="43"/>
      <c r="AG768" s="43"/>
      <c r="AH768" s="43"/>
      <c r="AI768" s="43"/>
    </row>
    <row r="769" spans="1:35" ht="12.75">
      <c r="A769" s="43"/>
      <c r="B769" s="43"/>
      <c r="C769" s="43"/>
      <c r="D769" s="43"/>
      <c r="E769" s="43"/>
      <c r="F769" s="101"/>
      <c r="G769" s="101"/>
      <c r="H769" s="101"/>
      <c r="I769" s="43"/>
      <c r="J769" s="43"/>
      <c r="K769" s="43"/>
      <c r="L769" s="43"/>
      <c r="M769" s="43"/>
      <c r="N769" s="43"/>
      <c r="O769" s="43"/>
      <c r="P769" s="44"/>
      <c r="Q769" s="43"/>
      <c r="R769" s="43"/>
      <c r="S769" s="43"/>
      <c r="T769" s="43"/>
      <c r="U769" s="43"/>
      <c r="V769" s="43"/>
      <c r="W769" s="43"/>
      <c r="X769" s="43"/>
      <c r="Y769" s="43"/>
      <c r="Z769" s="43"/>
      <c r="AA769" s="43"/>
      <c r="AB769" s="43"/>
      <c r="AC769" s="43"/>
      <c r="AD769" s="43"/>
      <c r="AE769" s="43"/>
      <c r="AF769" s="43"/>
      <c r="AG769" s="43"/>
      <c r="AH769" s="43"/>
      <c r="AI769" s="43"/>
    </row>
    <row r="770" spans="1:35" ht="12.75">
      <c r="A770" s="43"/>
      <c r="B770" s="43"/>
      <c r="C770" s="43"/>
      <c r="D770" s="43"/>
      <c r="E770" s="43"/>
      <c r="F770" s="101"/>
      <c r="G770" s="101"/>
      <c r="H770" s="101"/>
      <c r="I770" s="43"/>
      <c r="J770" s="43"/>
      <c r="K770" s="43"/>
      <c r="L770" s="43"/>
      <c r="M770" s="43"/>
      <c r="N770" s="43"/>
      <c r="O770" s="43"/>
      <c r="P770" s="44"/>
      <c r="Q770" s="43"/>
      <c r="R770" s="43"/>
      <c r="S770" s="43"/>
      <c r="T770" s="43"/>
      <c r="U770" s="43"/>
      <c r="V770" s="43"/>
      <c r="W770" s="43"/>
      <c r="X770" s="43"/>
      <c r="Y770" s="43"/>
      <c r="Z770" s="43"/>
      <c r="AA770" s="43"/>
      <c r="AB770" s="43"/>
      <c r="AC770" s="43"/>
      <c r="AD770" s="43"/>
      <c r="AE770" s="43"/>
      <c r="AF770" s="43"/>
      <c r="AG770" s="43"/>
      <c r="AH770" s="43"/>
      <c r="AI770" s="43"/>
    </row>
    <row r="771" spans="1:35" ht="12.75">
      <c r="A771" s="43"/>
      <c r="B771" s="43"/>
      <c r="C771" s="43"/>
      <c r="D771" s="43"/>
      <c r="E771" s="43"/>
      <c r="F771" s="101"/>
      <c r="G771" s="101"/>
      <c r="H771" s="101"/>
      <c r="I771" s="43"/>
      <c r="J771" s="43"/>
      <c r="K771" s="43"/>
      <c r="L771" s="43"/>
      <c r="M771" s="43"/>
      <c r="N771" s="43"/>
      <c r="O771" s="43"/>
      <c r="P771" s="44"/>
      <c r="Q771" s="43"/>
      <c r="R771" s="43"/>
      <c r="S771" s="43"/>
      <c r="T771" s="43"/>
      <c r="U771" s="43"/>
      <c r="V771" s="43"/>
      <c r="W771" s="43"/>
      <c r="X771" s="43"/>
      <c r="Y771" s="43"/>
      <c r="Z771" s="43"/>
      <c r="AA771" s="43"/>
      <c r="AB771" s="43"/>
      <c r="AC771" s="43"/>
      <c r="AD771" s="43"/>
      <c r="AE771" s="43"/>
      <c r="AF771" s="43"/>
      <c r="AG771" s="43"/>
      <c r="AH771" s="43"/>
      <c r="AI771" s="43"/>
    </row>
    <row r="772" spans="1:35" ht="12.75">
      <c r="A772" s="43"/>
      <c r="B772" s="43"/>
      <c r="C772" s="43"/>
      <c r="D772" s="43"/>
      <c r="E772" s="43"/>
      <c r="F772" s="101"/>
      <c r="G772" s="101"/>
      <c r="H772" s="101"/>
      <c r="I772" s="43"/>
      <c r="J772" s="43"/>
      <c r="K772" s="43"/>
      <c r="L772" s="43"/>
      <c r="M772" s="43"/>
      <c r="N772" s="43"/>
      <c r="O772" s="43"/>
      <c r="P772" s="44"/>
      <c r="Q772" s="43"/>
      <c r="R772" s="43"/>
      <c r="S772" s="43"/>
      <c r="T772" s="43"/>
      <c r="U772" s="43"/>
      <c r="V772" s="43"/>
      <c r="W772" s="43"/>
      <c r="X772" s="43"/>
      <c r="Y772" s="43"/>
      <c r="Z772" s="43"/>
      <c r="AA772" s="43"/>
      <c r="AB772" s="43"/>
      <c r="AC772" s="43"/>
      <c r="AD772" s="43"/>
      <c r="AE772" s="43"/>
      <c r="AF772" s="43"/>
      <c r="AG772" s="43"/>
      <c r="AH772" s="43"/>
      <c r="AI772" s="43"/>
    </row>
    <row r="773" spans="1:35" ht="12.75">
      <c r="A773" s="43"/>
      <c r="B773" s="43"/>
      <c r="C773" s="43"/>
      <c r="D773" s="43"/>
      <c r="E773" s="43"/>
      <c r="F773" s="101"/>
      <c r="G773" s="101"/>
      <c r="H773" s="101"/>
      <c r="I773" s="43"/>
      <c r="J773" s="43"/>
      <c r="K773" s="43"/>
      <c r="L773" s="43"/>
      <c r="M773" s="43"/>
      <c r="N773" s="43"/>
      <c r="O773" s="43"/>
      <c r="P773" s="44"/>
      <c r="Q773" s="43"/>
      <c r="R773" s="43"/>
      <c r="S773" s="43"/>
      <c r="T773" s="43"/>
      <c r="U773" s="43"/>
      <c r="V773" s="43"/>
      <c r="W773" s="43"/>
      <c r="X773" s="43"/>
      <c r="Y773" s="43"/>
      <c r="Z773" s="43"/>
      <c r="AA773" s="43"/>
      <c r="AB773" s="43"/>
      <c r="AC773" s="43"/>
      <c r="AD773" s="43"/>
      <c r="AE773" s="43"/>
      <c r="AF773" s="43"/>
      <c r="AG773" s="43"/>
      <c r="AH773" s="43"/>
      <c r="AI773" s="43"/>
    </row>
    <row r="774" spans="1:35" ht="12.75">
      <c r="A774" s="43"/>
      <c r="B774" s="43"/>
      <c r="C774" s="43"/>
      <c r="D774" s="43"/>
      <c r="E774" s="43"/>
      <c r="F774" s="101"/>
      <c r="G774" s="101"/>
      <c r="H774" s="101"/>
      <c r="I774" s="43"/>
      <c r="J774" s="43"/>
      <c r="K774" s="43"/>
      <c r="L774" s="43"/>
      <c r="M774" s="43"/>
      <c r="N774" s="43"/>
      <c r="O774" s="43"/>
      <c r="P774" s="44"/>
      <c r="Q774" s="43"/>
      <c r="R774" s="43"/>
      <c r="S774" s="43"/>
      <c r="T774" s="43"/>
      <c r="U774" s="43"/>
      <c r="V774" s="43"/>
      <c r="W774" s="43"/>
      <c r="X774" s="43"/>
      <c r="Y774" s="43"/>
      <c r="Z774" s="43"/>
      <c r="AA774" s="43"/>
      <c r="AB774" s="43"/>
      <c r="AC774" s="43"/>
      <c r="AD774" s="43"/>
      <c r="AE774" s="43"/>
      <c r="AF774" s="43"/>
      <c r="AG774" s="43"/>
      <c r="AH774" s="43"/>
      <c r="AI774" s="43"/>
    </row>
    <row r="775" spans="1:35" ht="12.75">
      <c r="A775" s="43"/>
      <c r="B775" s="43"/>
      <c r="C775" s="43"/>
      <c r="D775" s="43"/>
      <c r="E775" s="43"/>
      <c r="F775" s="101"/>
      <c r="G775" s="101"/>
      <c r="H775" s="101"/>
      <c r="I775" s="43"/>
      <c r="J775" s="43"/>
      <c r="K775" s="43"/>
      <c r="L775" s="43"/>
      <c r="M775" s="43"/>
      <c r="N775" s="43"/>
      <c r="O775" s="43"/>
      <c r="P775" s="44"/>
      <c r="Q775" s="43"/>
      <c r="R775" s="43"/>
      <c r="S775" s="43"/>
      <c r="T775" s="43"/>
      <c r="U775" s="43"/>
      <c r="V775" s="43"/>
      <c r="W775" s="43"/>
      <c r="X775" s="43"/>
      <c r="Y775" s="43"/>
      <c r="Z775" s="43"/>
      <c r="AA775" s="43"/>
      <c r="AB775" s="43"/>
      <c r="AC775" s="43"/>
      <c r="AD775" s="43"/>
      <c r="AE775" s="43"/>
      <c r="AF775" s="43"/>
      <c r="AG775" s="43"/>
      <c r="AH775" s="43"/>
      <c r="AI775" s="43"/>
    </row>
    <row r="776" spans="1:35" ht="12.75">
      <c r="A776" s="43"/>
      <c r="B776" s="43"/>
      <c r="C776" s="43"/>
      <c r="D776" s="43"/>
      <c r="E776" s="43"/>
      <c r="F776" s="101"/>
      <c r="G776" s="101"/>
      <c r="H776" s="101"/>
      <c r="I776" s="43"/>
      <c r="J776" s="43"/>
      <c r="K776" s="43"/>
      <c r="L776" s="43"/>
      <c r="M776" s="43"/>
      <c r="N776" s="43"/>
      <c r="O776" s="43"/>
      <c r="P776" s="44"/>
      <c r="Q776" s="43"/>
      <c r="R776" s="43"/>
      <c r="S776" s="43"/>
      <c r="T776" s="43"/>
      <c r="U776" s="43"/>
      <c r="V776" s="43"/>
      <c r="W776" s="43"/>
      <c r="X776" s="43"/>
      <c r="Y776" s="43"/>
      <c r="Z776" s="43"/>
      <c r="AA776" s="43"/>
      <c r="AB776" s="43"/>
      <c r="AC776" s="43"/>
      <c r="AD776" s="43"/>
      <c r="AE776" s="43"/>
      <c r="AF776" s="43"/>
      <c r="AG776" s="43"/>
      <c r="AH776" s="43"/>
      <c r="AI776" s="43"/>
    </row>
    <row r="777" spans="1:35" ht="12.75">
      <c r="A777" s="43"/>
      <c r="B777" s="43"/>
      <c r="C777" s="43"/>
      <c r="D777" s="43"/>
      <c r="E777" s="43"/>
      <c r="F777" s="101"/>
      <c r="G777" s="101"/>
      <c r="H777" s="101"/>
      <c r="I777" s="43"/>
      <c r="J777" s="43"/>
      <c r="K777" s="43"/>
      <c r="L777" s="43"/>
      <c r="M777" s="43"/>
      <c r="N777" s="43"/>
      <c r="O777" s="43"/>
      <c r="P777" s="44"/>
      <c r="Q777" s="43"/>
      <c r="R777" s="43"/>
      <c r="S777" s="43"/>
      <c r="T777" s="43"/>
      <c r="U777" s="43"/>
      <c r="V777" s="43"/>
      <c r="W777" s="43"/>
      <c r="X777" s="43"/>
      <c r="Y777" s="43"/>
      <c r="Z777" s="43"/>
      <c r="AA777" s="43"/>
      <c r="AB777" s="43"/>
      <c r="AC777" s="43"/>
      <c r="AD777" s="43"/>
      <c r="AE777" s="43"/>
      <c r="AF777" s="43"/>
      <c r="AG777" s="43"/>
      <c r="AH777" s="43"/>
      <c r="AI777" s="43"/>
    </row>
    <row r="778" spans="1:35" ht="12.75">
      <c r="A778" s="43"/>
      <c r="B778" s="43"/>
      <c r="C778" s="43"/>
      <c r="D778" s="43"/>
      <c r="E778" s="43"/>
      <c r="F778" s="101"/>
      <c r="G778" s="101"/>
      <c r="H778" s="101"/>
      <c r="I778" s="43"/>
      <c r="J778" s="43"/>
      <c r="K778" s="43"/>
      <c r="L778" s="43"/>
      <c r="M778" s="43"/>
      <c r="N778" s="43"/>
      <c r="O778" s="43"/>
      <c r="P778" s="44"/>
      <c r="Q778" s="43"/>
      <c r="R778" s="43"/>
      <c r="S778" s="43"/>
      <c r="T778" s="43"/>
      <c r="U778" s="43"/>
      <c r="V778" s="43"/>
      <c r="W778" s="43"/>
      <c r="X778" s="43"/>
      <c r="Y778" s="43"/>
      <c r="Z778" s="43"/>
      <c r="AA778" s="43"/>
      <c r="AB778" s="43"/>
      <c r="AC778" s="43"/>
      <c r="AD778" s="43"/>
      <c r="AE778" s="43"/>
      <c r="AF778" s="43"/>
      <c r="AG778" s="43"/>
      <c r="AH778" s="43"/>
      <c r="AI778" s="43"/>
    </row>
    <row r="779" spans="1:35" ht="12.75">
      <c r="A779" s="43"/>
      <c r="B779" s="43"/>
      <c r="C779" s="43"/>
      <c r="D779" s="43"/>
      <c r="E779" s="43"/>
      <c r="F779" s="101"/>
      <c r="G779" s="101"/>
      <c r="H779" s="101"/>
      <c r="I779" s="43"/>
      <c r="J779" s="43"/>
      <c r="K779" s="43"/>
      <c r="L779" s="43"/>
      <c r="M779" s="43"/>
      <c r="N779" s="43"/>
      <c r="O779" s="43"/>
      <c r="P779" s="44"/>
      <c r="Q779" s="43"/>
      <c r="R779" s="43"/>
      <c r="S779" s="43"/>
      <c r="T779" s="43"/>
      <c r="U779" s="43"/>
      <c r="V779" s="43"/>
      <c r="W779" s="43"/>
      <c r="X779" s="43"/>
      <c r="Y779" s="43"/>
      <c r="Z779" s="43"/>
      <c r="AA779" s="43"/>
      <c r="AB779" s="43"/>
      <c r="AC779" s="43"/>
      <c r="AD779" s="43"/>
      <c r="AE779" s="43"/>
      <c r="AF779" s="43"/>
      <c r="AG779" s="43"/>
      <c r="AH779" s="43"/>
      <c r="AI779" s="43"/>
    </row>
    <row r="780" spans="1:35" ht="12.75">
      <c r="A780" s="43"/>
      <c r="B780" s="43"/>
      <c r="C780" s="43"/>
      <c r="D780" s="43"/>
      <c r="E780" s="43"/>
      <c r="F780" s="101"/>
      <c r="G780" s="101"/>
      <c r="H780" s="101"/>
      <c r="I780" s="43"/>
      <c r="J780" s="43"/>
      <c r="K780" s="43"/>
      <c r="L780" s="43"/>
      <c r="M780" s="43"/>
      <c r="N780" s="43"/>
      <c r="O780" s="43"/>
      <c r="P780" s="44"/>
      <c r="Q780" s="43"/>
      <c r="R780" s="43"/>
      <c r="S780" s="43"/>
      <c r="T780" s="43"/>
      <c r="U780" s="43"/>
      <c r="V780" s="43"/>
      <c r="W780" s="43"/>
      <c r="X780" s="43"/>
      <c r="Y780" s="43"/>
      <c r="Z780" s="43"/>
      <c r="AA780" s="43"/>
      <c r="AB780" s="43"/>
      <c r="AC780" s="43"/>
      <c r="AD780" s="43"/>
      <c r="AE780" s="43"/>
      <c r="AF780" s="43"/>
      <c r="AG780" s="43"/>
      <c r="AH780" s="43"/>
      <c r="AI780" s="43"/>
    </row>
    <row r="781" spans="1:35" ht="12.75">
      <c r="A781" s="43"/>
      <c r="B781" s="43"/>
      <c r="C781" s="43"/>
      <c r="D781" s="43"/>
      <c r="E781" s="43"/>
      <c r="F781" s="101"/>
      <c r="G781" s="101"/>
      <c r="H781" s="101"/>
      <c r="I781" s="43"/>
      <c r="J781" s="43"/>
      <c r="K781" s="43"/>
      <c r="L781" s="43"/>
      <c r="M781" s="43"/>
      <c r="N781" s="43"/>
      <c r="O781" s="43"/>
      <c r="P781" s="44"/>
      <c r="Q781" s="43"/>
      <c r="R781" s="43"/>
      <c r="S781" s="43"/>
      <c r="T781" s="43"/>
      <c r="U781" s="43"/>
      <c r="V781" s="43"/>
      <c r="W781" s="43"/>
      <c r="X781" s="43"/>
      <c r="Y781" s="43"/>
      <c r="Z781" s="43"/>
      <c r="AA781" s="43"/>
      <c r="AB781" s="43"/>
      <c r="AC781" s="43"/>
      <c r="AD781" s="43"/>
      <c r="AE781" s="43"/>
      <c r="AF781" s="43"/>
      <c r="AG781" s="43"/>
      <c r="AH781" s="43"/>
      <c r="AI781" s="43"/>
    </row>
    <row r="782" spans="1:35" ht="12.75">
      <c r="A782" s="43"/>
      <c r="B782" s="43"/>
      <c r="C782" s="43"/>
      <c r="D782" s="43"/>
      <c r="E782" s="43"/>
      <c r="F782" s="101"/>
      <c r="G782" s="101"/>
      <c r="H782" s="101"/>
      <c r="I782" s="43"/>
      <c r="J782" s="43"/>
      <c r="K782" s="43"/>
      <c r="L782" s="43"/>
      <c r="M782" s="43"/>
      <c r="N782" s="43"/>
      <c r="O782" s="43"/>
      <c r="P782" s="44"/>
      <c r="Q782" s="43"/>
      <c r="R782" s="43"/>
      <c r="S782" s="43"/>
      <c r="T782" s="43"/>
      <c r="U782" s="43"/>
      <c r="V782" s="43"/>
      <c r="W782" s="43"/>
      <c r="X782" s="43"/>
      <c r="Y782" s="43"/>
      <c r="Z782" s="43"/>
      <c r="AA782" s="43"/>
      <c r="AB782" s="43"/>
      <c r="AC782" s="43"/>
      <c r="AD782" s="43"/>
      <c r="AE782" s="43"/>
      <c r="AF782" s="43"/>
      <c r="AG782" s="43"/>
      <c r="AH782" s="43"/>
      <c r="AI782" s="43"/>
    </row>
    <row r="783" spans="1:35" ht="12.75">
      <c r="A783" s="43"/>
      <c r="B783" s="43"/>
      <c r="C783" s="43"/>
      <c r="D783" s="43"/>
      <c r="E783" s="43"/>
      <c r="F783" s="101"/>
      <c r="G783" s="101"/>
      <c r="H783" s="101"/>
      <c r="I783" s="43"/>
      <c r="J783" s="43"/>
      <c r="K783" s="43"/>
      <c r="L783" s="43"/>
      <c r="M783" s="43"/>
      <c r="N783" s="43"/>
      <c r="O783" s="43"/>
      <c r="P783" s="44"/>
      <c r="Q783" s="43"/>
      <c r="R783" s="43"/>
      <c r="S783" s="43"/>
      <c r="T783" s="43"/>
      <c r="U783" s="43"/>
      <c r="V783" s="43"/>
      <c r="W783" s="43"/>
      <c r="X783" s="43"/>
      <c r="Y783" s="43"/>
      <c r="Z783" s="43"/>
      <c r="AA783" s="43"/>
      <c r="AB783" s="43"/>
      <c r="AC783" s="43"/>
      <c r="AD783" s="43"/>
      <c r="AE783" s="43"/>
      <c r="AF783" s="43"/>
      <c r="AG783" s="43"/>
      <c r="AH783" s="43"/>
      <c r="AI783" s="43"/>
    </row>
    <row r="784" spans="1:35" ht="12.75">
      <c r="A784" s="43"/>
      <c r="B784" s="43"/>
      <c r="C784" s="43"/>
      <c r="D784" s="43"/>
      <c r="E784" s="43"/>
      <c r="F784" s="101"/>
      <c r="G784" s="101"/>
      <c r="H784" s="101"/>
      <c r="I784" s="43"/>
      <c r="J784" s="43"/>
      <c r="K784" s="43"/>
      <c r="L784" s="43"/>
      <c r="M784" s="43"/>
      <c r="N784" s="43"/>
      <c r="O784" s="43"/>
      <c r="P784" s="44"/>
      <c r="Q784" s="43"/>
      <c r="R784" s="43"/>
      <c r="S784" s="43"/>
      <c r="T784" s="43"/>
      <c r="U784" s="43"/>
      <c r="V784" s="43"/>
      <c r="W784" s="43"/>
      <c r="X784" s="43"/>
      <c r="Y784" s="43"/>
      <c r="Z784" s="43"/>
      <c r="AA784" s="43"/>
      <c r="AB784" s="43"/>
      <c r="AC784" s="43"/>
      <c r="AD784" s="43"/>
      <c r="AE784" s="43"/>
      <c r="AF784" s="43"/>
      <c r="AG784" s="43"/>
      <c r="AH784" s="43"/>
      <c r="AI784" s="43"/>
    </row>
    <row r="785" spans="1:35" ht="12.75">
      <c r="A785" s="43"/>
      <c r="B785" s="43"/>
      <c r="C785" s="43"/>
      <c r="D785" s="43"/>
      <c r="E785" s="43"/>
      <c r="F785" s="101"/>
      <c r="G785" s="101"/>
      <c r="H785" s="101"/>
      <c r="I785" s="43"/>
      <c r="J785" s="43"/>
      <c r="K785" s="43"/>
      <c r="L785" s="43"/>
      <c r="M785" s="43"/>
      <c r="N785" s="43"/>
      <c r="O785" s="43"/>
      <c r="P785" s="44"/>
      <c r="Q785" s="43"/>
      <c r="R785" s="43"/>
      <c r="S785" s="43"/>
      <c r="T785" s="43"/>
      <c r="U785" s="43"/>
      <c r="V785" s="43"/>
      <c r="W785" s="43"/>
      <c r="X785" s="43"/>
      <c r="Y785" s="43"/>
      <c r="Z785" s="43"/>
      <c r="AA785" s="43"/>
      <c r="AB785" s="43"/>
      <c r="AC785" s="43"/>
      <c r="AD785" s="43"/>
      <c r="AE785" s="43"/>
      <c r="AF785" s="43"/>
      <c r="AG785" s="43"/>
      <c r="AH785" s="43"/>
      <c r="AI785" s="43"/>
    </row>
    <row r="786" spans="1:35" ht="12.75">
      <c r="A786" s="43"/>
      <c r="B786" s="43"/>
      <c r="C786" s="43"/>
      <c r="D786" s="43"/>
      <c r="E786" s="43"/>
      <c r="F786" s="101"/>
      <c r="G786" s="101"/>
      <c r="H786" s="101"/>
      <c r="I786" s="43"/>
      <c r="J786" s="43"/>
      <c r="K786" s="43"/>
      <c r="L786" s="43"/>
      <c r="M786" s="43"/>
      <c r="N786" s="43"/>
      <c r="O786" s="43"/>
      <c r="P786" s="44"/>
      <c r="Q786" s="43"/>
      <c r="R786" s="43"/>
      <c r="S786" s="43"/>
      <c r="T786" s="43"/>
      <c r="U786" s="43"/>
      <c r="V786" s="43"/>
      <c r="W786" s="43"/>
      <c r="X786" s="43"/>
      <c r="Y786" s="43"/>
      <c r="Z786" s="43"/>
      <c r="AA786" s="43"/>
      <c r="AB786" s="43"/>
      <c r="AC786" s="43"/>
      <c r="AD786" s="43"/>
      <c r="AE786" s="43"/>
      <c r="AF786" s="43"/>
      <c r="AG786" s="43"/>
      <c r="AH786" s="43"/>
      <c r="AI786" s="43"/>
    </row>
    <row r="787" spans="1:35" ht="12.75">
      <c r="A787" s="43"/>
      <c r="B787" s="43"/>
      <c r="C787" s="43"/>
      <c r="D787" s="43"/>
      <c r="E787" s="43"/>
      <c r="F787" s="101"/>
      <c r="G787" s="101"/>
      <c r="H787" s="101"/>
      <c r="I787" s="43"/>
      <c r="J787" s="43"/>
      <c r="K787" s="43"/>
      <c r="L787" s="43"/>
      <c r="M787" s="43"/>
      <c r="N787" s="43"/>
      <c r="O787" s="43"/>
      <c r="P787" s="44"/>
      <c r="Q787" s="43"/>
      <c r="R787" s="43"/>
      <c r="S787" s="43"/>
      <c r="T787" s="43"/>
      <c r="U787" s="43"/>
      <c r="V787" s="43"/>
      <c r="W787" s="43"/>
      <c r="X787" s="43"/>
      <c r="Y787" s="43"/>
      <c r="Z787" s="43"/>
      <c r="AA787" s="43"/>
      <c r="AB787" s="43"/>
      <c r="AC787" s="43"/>
      <c r="AD787" s="43"/>
      <c r="AE787" s="43"/>
      <c r="AF787" s="43"/>
      <c r="AG787" s="43"/>
      <c r="AH787" s="43"/>
      <c r="AI787" s="43"/>
    </row>
    <row r="788" spans="1:35" ht="12.75">
      <c r="A788" s="43"/>
      <c r="B788" s="43"/>
      <c r="C788" s="43"/>
      <c r="D788" s="43"/>
      <c r="E788" s="43"/>
      <c r="F788" s="101"/>
      <c r="G788" s="101"/>
      <c r="H788" s="101"/>
      <c r="I788" s="43"/>
      <c r="J788" s="43"/>
      <c r="K788" s="43"/>
      <c r="L788" s="43"/>
      <c r="M788" s="43"/>
      <c r="N788" s="43"/>
      <c r="O788" s="43"/>
      <c r="P788" s="44"/>
      <c r="Q788" s="43"/>
      <c r="R788" s="43"/>
      <c r="S788" s="43"/>
      <c r="T788" s="43"/>
      <c r="U788" s="43"/>
      <c r="V788" s="43"/>
      <c r="W788" s="43"/>
      <c r="X788" s="43"/>
      <c r="Y788" s="43"/>
      <c r="Z788" s="43"/>
      <c r="AA788" s="43"/>
      <c r="AB788" s="43"/>
      <c r="AC788" s="43"/>
      <c r="AD788" s="43"/>
      <c r="AE788" s="43"/>
      <c r="AF788" s="43"/>
      <c r="AG788" s="43"/>
      <c r="AH788" s="43"/>
      <c r="AI788" s="43"/>
    </row>
    <row r="789" spans="1:35" ht="12.75">
      <c r="A789" s="43"/>
      <c r="B789" s="43"/>
      <c r="C789" s="43"/>
      <c r="D789" s="43"/>
      <c r="E789" s="43"/>
      <c r="F789" s="101"/>
      <c r="G789" s="101"/>
      <c r="H789" s="101"/>
      <c r="I789" s="43"/>
      <c r="J789" s="43"/>
      <c r="K789" s="43"/>
      <c r="L789" s="43"/>
      <c r="M789" s="43"/>
      <c r="N789" s="43"/>
      <c r="O789" s="43"/>
      <c r="P789" s="44"/>
      <c r="Q789" s="43"/>
      <c r="R789" s="43"/>
      <c r="S789" s="43"/>
      <c r="T789" s="43"/>
      <c r="U789" s="43"/>
      <c r="V789" s="43"/>
      <c r="W789" s="43"/>
      <c r="X789" s="43"/>
      <c r="Y789" s="43"/>
      <c r="Z789" s="43"/>
      <c r="AA789" s="43"/>
      <c r="AB789" s="43"/>
      <c r="AC789" s="43"/>
      <c r="AD789" s="43"/>
      <c r="AE789" s="43"/>
      <c r="AF789" s="43"/>
      <c r="AG789" s="43"/>
      <c r="AH789" s="43"/>
      <c r="AI789" s="43"/>
    </row>
    <row r="790" spans="1:35" ht="12.75">
      <c r="A790" s="43"/>
      <c r="B790" s="43"/>
      <c r="C790" s="43"/>
      <c r="D790" s="43"/>
      <c r="E790" s="43"/>
      <c r="F790" s="101"/>
      <c r="G790" s="101"/>
      <c r="H790" s="101"/>
      <c r="I790" s="43"/>
      <c r="J790" s="43"/>
      <c r="K790" s="43"/>
      <c r="L790" s="43"/>
      <c r="M790" s="43"/>
      <c r="N790" s="43"/>
      <c r="O790" s="43"/>
      <c r="P790" s="44"/>
      <c r="Q790" s="43"/>
      <c r="R790" s="43"/>
      <c r="S790" s="43"/>
      <c r="T790" s="43"/>
      <c r="U790" s="43"/>
      <c r="V790" s="43"/>
      <c r="W790" s="43"/>
      <c r="X790" s="43"/>
      <c r="Y790" s="43"/>
      <c r="Z790" s="43"/>
      <c r="AA790" s="43"/>
      <c r="AB790" s="43"/>
      <c r="AC790" s="43"/>
      <c r="AD790" s="43"/>
      <c r="AE790" s="43"/>
      <c r="AF790" s="43"/>
      <c r="AG790" s="43"/>
      <c r="AH790" s="43"/>
      <c r="AI790" s="43"/>
    </row>
    <row r="791" spans="1:35" ht="12.75">
      <c r="A791" s="43"/>
      <c r="B791" s="43"/>
      <c r="C791" s="43"/>
      <c r="D791" s="43"/>
      <c r="E791" s="43"/>
      <c r="F791" s="101"/>
      <c r="G791" s="101"/>
      <c r="H791" s="101"/>
      <c r="I791" s="43"/>
      <c r="J791" s="43"/>
      <c r="K791" s="43"/>
      <c r="L791" s="43"/>
      <c r="M791" s="43"/>
      <c r="N791" s="43"/>
      <c r="O791" s="43"/>
      <c r="P791" s="44"/>
      <c r="Q791" s="43"/>
      <c r="R791" s="43"/>
      <c r="S791" s="43"/>
      <c r="T791" s="43"/>
      <c r="U791" s="43"/>
      <c r="V791" s="43"/>
      <c r="W791" s="43"/>
      <c r="X791" s="43"/>
      <c r="Y791" s="43"/>
      <c r="Z791" s="43"/>
      <c r="AA791" s="43"/>
      <c r="AB791" s="43"/>
      <c r="AC791" s="43"/>
      <c r="AD791" s="43"/>
      <c r="AE791" s="43"/>
      <c r="AF791" s="43"/>
      <c r="AG791" s="43"/>
      <c r="AH791" s="43"/>
      <c r="AI791" s="43"/>
    </row>
    <row r="792" spans="1:35" ht="12.75">
      <c r="A792" s="43"/>
      <c r="B792" s="43"/>
      <c r="C792" s="43"/>
      <c r="D792" s="43"/>
      <c r="E792" s="43"/>
      <c r="F792" s="101"/>
      <c r="G792" s="101"/>
      <c r="H792" s="101"/>
      <c r="I792" s="43"/>
      <c r="J792" s="43"/>
      <c r="K792" s="43"/>
      <c r="L792" s="43"/>
      <c r="M792" s="43"/>
      <c r="N792" s="43"/>
      <c r="O792" s="43"/>
      <c r="P792" s="44"/>
      <c r="Q792" s="43"/>
      <c r="R792" s="43"/>
      <c r="S792" s="43"/>
      <c r="T792" s="43"/>
      <c r="U792" s="43"/>
      <c r="V792" s="43"/>
      <c r="W792" s="43"/>
      <c r="X792" s="43"/>
      <c r="Y792" s="43"/>
      <c r="Z792" s="43"/>
      <c r="AA792" s="43"/>
      <c r="AB792" s="43"/>
      <c r="AC792" s="43"/>
      <c r="AD792" s="43"/>
      <c r="AE792" s="43"/>
      <c r="AF792" s="43"/>
      <c r="AG792" s="43"/>
      <c r="AH792" s="43"/>
      <c r="AI792" s="43"/>
    </row>
    <row r="793" spans="1:35" ht="12.75">
      <c r="A793" s="43"/>
      <c r="B793" s="43"/>
      <c r="C793" s="43"/>
      <c r="D793" s="43"/>
      <c r="E793" s="43"/>
      <c r="F793" s="101"/>
      <c r="G793" s="101"/>
      <c r="H793" s="101"/>
      <c r="I793" s="43"/>
      <c r="J793" s="43"/>
      <c r="K793" s="43"/>
      <c r="L793" s="43"/>
      <c r="M793" s="43"/>
      <c r="N793" s="43"/>
      <c r="O793" s="43"/>
      <c r="P793" s="44"/>
      <c r="Q793" s="43"/>
      <c r="R793" s="43"/>
      <c r="S793" s="43"/>
      <c r="T793" s="43"/>
      <c r="U793" s="43"/>
      <c r="V793" s="43"/>
      <c r="W793" s="43"/>
      <c r="X793" s="43"/>
      <c r="Y793" s="43"/>
      <c r="Z793" s="43"/>
      <c r="AA793" s="43"/>
      <c r="AB793" s="43"/>
      <c r="AC793" s="43"/>
      <c r="AD793" s="43"/>
      <c r="AE793" s="43"/>
      <c r="AF793" s="43"/>
      <c r="AG793" s="43"/>
      <c r="AH793" s="43"/>
      <c r="AI793" s="43"/>
    </row>
    <row r="794" spans="1:35" ht="12.75">
      <c r="A794" s="43"/>
      <c r="B794" s="43"/>
      <c r="C794" s="43"/>
      <c r="D794" s="43"/>
      <c r="E794" s="43"/>
      <c r="F794" s="101"/>
      <c r="G794" s="101"/>
      <c r="H794" s="101"/>
      <c r="I794" s="43"/>
      <c r="J794" s="43"/>
      <c r="K794" s="43"/>
      <c r="L794" s="43"/>
      <c r="M794" s="43"/>
      <c r="N794" s="43"/>
      <c r="O794" s="43"/>
      <c r="P794" s="44"/>
      <c r="Q794" s="43"/>
      <c r="R794" s="43"/>
      <c r="S794" s="43"/>
      <c r="T794" s="43"/>
      <c r="U794" s="43"/>
      <c r="V794" s="43"/>
      <c r="W794" s="43"/>
      <c r="X794" s="43"/>
      <c r="Y794" s="43"/>
      <c r="Z794" s="43"/>
      <c r="AA794" s="43"/>
      <c r="AB794" s="43"/>
      <c r="AC794" s="43"/>
      <c r="AD794" s="43"/>
      <c r="AE794" s="43"/>
      <c r="AF794" s="43"/>
      <c r="AG794" s="43"/>
      <c r="AH794" s="43"/>
      <c r="AI794" s="43"/>
    </row>
    <row r="795" spans="1:35" ht="12.75">
      <c r="A795" s="43"/>
      <c r="B795" s="43"/>
      <c r="C795" s="43"/>
      <c r="D795" s="43"/>
      <c r="E795" s="43"/>
      <c r="F795" s="101"/>
      <c r="G795" s="101"/>
      <c r="H795" s="101"/>
      <c r="I795" s="43"/>
      <c r="J795" s="43"/>
      <c r="K795" s="43"/>
      <c r="L795" s="43"/>
      <c r="M795" s="43"/>
      <c r="N795" s="43"/>
      <c r="O795" s="43"/>
      <c r="P795" s="44"/>
      <c r="Q795" s="43"/>
      <c r="R795" s="43"/>
      <c r="S795" s="43"/>
      <c r="T795" s="43"/>
      <c r="U795" s="43"/>
      <c r="V795" s="43"/>
      <c r="W795" s="43"/>
      <c r="X795" s="43"/>
      <c r="Y795" s="43"/>
      <c r="Z795" s="43"/>
      <c r="AA795" s="43"/>
      <c r="AB795" s="43"/>
      <c r="AC795" s="43"/>
      <c r="AD795" s="43"/>
      <c r="AE795" s="43"/>
      <c r="AF795" s="43"/>
      <c r="AG795" s="43"/>
      <c r="AH795" s="43"/>
      <c r="AI795" s="43"/>
    </row>
    <row r="796" spans="1:35" ht="12.75">
      <c r="A796" s="43"/>
      <c r="B796" s="43"/>
      <c r="C796" s="43"/>
      <c r="D796" s="43"/>
      <c r="E796" s="43"/>
      <c r="F796" s="101"/>
      <c r="G796" s="101"/>
      <c r="H796" s="101"/>
      <c r="I796" s="43"/>
      <c r="J796" s="43"/>
      <c r="K796" s="43"/>
      <c r="L796" s="43"/>
      <c r="M796" s="43"/>
      <c r="N796" s="43"/>
      <c r="O796" s="43"/>
      <c r="P796" s="44"/>
      <c r="Q796" s="43"/>
      <c r="R796" s="43"/>
      <c r="S796" s="43"/>
      <c r="T796" s="43"/>
      <c r="U796" s="43"/>
      <c r="V796" s="43"/>
      <c r="W796" s="43"/>
      <c r="X796" s="43"/>
      <c r="Y796" s="43"/>
      <c r="Z796" s="43"/>
      <c r="AA796" s="43"/>
      <c r="AB796" s="43"/>
      <c r="AC796" s="43"/>
      <c r="AD796" s="43"/>
      <c r="AE796" s="43"/>
      <c r="AF796" s="43"/>
      <c r="AG796" s="43"/>
      <c r="AH796" s="43"/>
      <c r="AI796" s="43"/>
    </row>
    <row r="797" spans="1:35" ht="12.75">
      <c r="A797" s="43"/>
      <c r="B797" s="43"/>
      <c r="C797" s="43"/>
      <c r="D797" s="43"/>
      <c r="E797" s="43"/>
      <c r="F797" s="101"/>
      <c r="G797" s="101"/>
      <c r="H797" s="101"/>
      <c r="I797" s="43"/>
      <c r="J797" s="43"/>
      <c r="K797" s="43"/>
      <c r="L797" s="43"/>
      <c r="M797" s="43"/>
      <c r="N797" s="43"/>
      <c r="O797" s="43"/>
      <c r="P797" s="44"/>
      <c r="Q797" s="43"/>
      <c r="R797" s="43"/>
      <c r="S797" s="43"/>
      <c r="T797" s="43"/>
      <c r="U797" s="43"/>
      <c r="V797" s="43"/>
      <c r="W797" s="43"/>
      <c r="X797" s="43"/>
      <c r="Y797" s="43"/>
      <c r="Z797" s="43"/>
      <c r="AA797" s="43"/>
      <c r="AB797" s="43"/>
      <c r="AC797" s="43"/>
      <c r="AD797" s="43"/>
      <c r="AE797" s="43"/>
      <c r="AF797" s="43"/>
      <c r="AG797" s="43"/>
      <c r="AH797" s="43"/>
      <c r="AI797" s="43"/>
    </row>
    <row r="798" spans="1:35" ht="12.75">
      <c r="A798" s="43"/>
      <c r="B798" s="43"/>
      <c r="C798" s="43"/>
      <c r="D798" s="43"/>
      <c r="E798" s="43"/>
      <c r="F798" s="101"/>
      <c r="G798" s="101"/>
      <c r="H798" s="101"/>
      <c r="I798" s="43"/>
      <c r="J798" s="43"/>
      <c r="K798" s="43"/>
      <c r="L798" s="43"/>
      <c r="M798" s="43"/>
      <c r="N798" s="43"/>
      <c r="O798" s="43"/>
      <c r="P798" s="44"/>
      <c r="Q798" s="43"/>
      <c r="R798" s="43"/>
      <c r="S798" s="43"/>
      <c r="T798" s="43"/>
      <c r="U798" s="43"/>
      <c r="V798" s="43"/>
      <c r="W798" s="43"/>
      <c r="X798" s="43"/>
      <c r="Y798" s="43"/>
      <c r="Z798" s="43"/>
      <c r="AA798" s="43"/>
      <c r="AB798" s="43"/>
      <c r="AC798" s="43"/>
      <c r="AD798" s="43"/>
      <c r="AE798" s="43"/>
      <c r="AF798" s="43"/>
      <c r="AG798" s="43"/>
      <c r="AH798" s="43"/>
      <c r="AI798" s="43"/>
    </row>
    <row r="799" spans="1:35" ht="12.75">
      <c r="A799" s="43"/>
      <c r="B799" s="43"/>
      <c r="C799" s="43"/>
      <c r="D799" s="43"/>
      <c r="E799" s="43"/>
      <c r="F799" s="101"/>
      <c r="G799" s="101"/>
      <c r="H799" s="101"/>
      <c r="I799" s="43"/>
      <c r="J799" s="43"/>
      <c r="K799" s="43"/>
      <c r="L799" s="43"/>
      <c r="M799" s="43"/>
      <c r="N799" s="43"/>
      <c r="O799" s="43"/>
      <c r="P799" s="44"/>
      <c r="Q799" s="43"/>
      <c r="R799" s="43"/>
      <c r="S799" s="43"/>
      <c r="T799" s="43"/>
      <c r="U799" s="43"/>
      <c r="V799" s="43"/>
      <c r="W799" s="43"/>
      <c r="X799" s="43"/>
      <c r="Y799" s="43"/>
      <c r="Z799" s="43"/>
      <c r="AA799" s="43"/>
      <c r="AB799" s="43"/>
      <c r="AC799" s="43"/>
      <c r="AD799" s="43"/>
      <c r="AE799" s="43"/>
      <c r="AF799" s="43"/>
      <c r="AG799" s="43"/>
      <c r="AH799" s="43"/>
      <c r="AI799" s="43"/>
    </row>
    <row r="800" spans="1:35" ht="12.75">
      <c r="A800" s="43"/>
      <c r="B800" s="43"/>
      <c r="C800" s="43"/>
      <c r="D800" s="43"/>
      <c r="E800" s="43"/>
      <c r="F800" s="101"/>
      <c r="G800" s="101"/>
      <c r="H800" s="101"/>
      <c r="I800" s="43"/>
      <c r="J800" s="43"/>
      <c r="K800" s="43"/>
      <c r="L800" s="43"/>
      <c r="M800" s="43"/>
      <c r="N800" s="43"/>
      <c r="O800" s="43"/>
      <c r="P800" s="44"/>
      <c r="Q800" s="43"/>
      <c r="R800" s="43"/>
      <c r="S800" s="43"/>
      <c r="T800" s="43"/>
      <c r="U800" s="43"/>
      <c r="V800" s="43"/>
      <c r="W800" s="43"/>
      <c r="X800" s="43"/>
      <c r="Y800" s="43"/>
      <c r="Z800" s="43"/>
      <c r="AA800" s="43"/>
      <c r="AB800" s="43"/>
      <c r="AC800" s="43"/>
      <c r="AD800" s="43"/>
      <c r="AE800" s="43"/>
      <c r="AF800" s="43"/>
      <c r="AG800" s="43"/>
      <c r="AH800" s="43"/>
      <c r="AI800" s="43"/>
    </row>
    <row r="801" spans="1:35" ht="12.75">
      <c r="A801" s="43"/>
      <c r="B801" s="43"/>
      <c r="C801" s="43"/>
      <c r="D801" s="43"/>
      <c r="E801" s="43"/>
      <c r="F801" s="101"/>
      <c r="G801" s="101"/>
      <c r="H801" s="101"/>
      <c r="I801" s="43"/>
      <c r="J801" s="43"/>
      <c r="K801" s="43"/>
      <c r="L801" s="43"/>
      <c r="M801" s="43"/>
      <c r="N801" s="43"/>
      <c r="O801" s="43"/>
      <c r="P801" s="44"/>
      <c r="Q801" s="43"/>
      <c r="R801" s="43"/>
      <c r="S801" s="43"/>
      <c r="T801" s="43"/>
      <c r="U801" s="43"/>
      <c r="V801" s="43"/>
      <c r="W801" s="43"/>
      <c r="X801" s="43"/>
      <c r="Y801" s="43"/>
      <c r="Z801" s="43"/>
      <c r="AA801" s="43"/>
      <c r="AB801" s="43"/>
      <c r="AC801" s="43"/>
      <c r="AD801" s="43"/>
      <c r="AE801" s="43"/>
      <c r="AF801" s="43"/>
      <c r="AG801" s="43"/>
      <c r="AH801" s="43"/>
      <c r="AI801" s="43"/>
    </row>
    <row r="802" spans="1:35" ht="12.75">
      <c r="A802" s="43"/>
      <c r="B802" s="43"/>
      <c r="C802" s="43"/>
      <c r="D802" s="43"/>
      <c r="E802" s="43"/>
      <c r="F802" s="101"/>
      <c r="G802" s="101"/>
      <c r="H802" s="101"/>
      <c r="I802" s="43"/>
      <c r="J802" s="43"/>
      <c r="K802" s="43"/>
      <c r="L802" s="43"/>
      <c r="M802" s="43"/>
      <c r="N802" s="43"/>
      <c r="O802" s="43"/>
      <c r="P802" s="44"/>
      <c r="Q802" s="43"/>
      <c r="R802" s="43"/>
      <c r="S802" s="43"/>
      <c r="T802" s="43"/>
      <c r="U802" s="43"/>
      <c r="V802" s="43"/>
      <c r="W802" s="43"/>
      <c r="X802" s="43"/>
      <c r="Y802" s="43"/>
      <c r="Z802" s="43"/>
      <c r="AA802" s="43"/>
      <c r="AB802" s="43"/>
      <c r="AC802" s="43"/>
      <c r="AD802" s="43"/>
      <c r="AE802" s="43"/>
      <c r="AF802" s="43"/>
      <c r="AG802" s="43"/>
      <c r="AH802" s="43"/>
      <c r="AI802" s="43"/>
    </row>
    <row r="803" spans="1:35" ht="12.75">
      <c r="A803" s="43"/>
      <c r="B803" s="43"/>
      <c r="C803" s="43"/>
      <c r="D803" s="43"/>
      <c r="E803" s="43"/>
      <c r="F803" s="101"/>
      <c r="G803" s="101"/>
      <c r="H803" s="101"/>
      <c r="I803" s="43"/>
      <c r="J803" s="43"/>
      <c r="K803" s="43"/>
      <c r="L803" s="43"/>
      <c r="M803" s="43"/>
      <c r="N803" s="43"/>
      <c r="O803" s="43"/>
      <c r="P803" s="44"/>
      <c r="Q803" s="43"/>
      <c r="R803" s="43"/>
      <c r="S803" s="43"/>
      <c r="T803" s="43"/>
      <c r="U803" s="43"/>
      <c r="V803" s="43"/>
      <c r="W803" s="43"/>
      <c r="X803" s="43"/>
      <c r="Y803" s="43"/>
      <c r="Z803" s="43"/>
      <c r="AA803" s="43"/>
      <c r="AB803" s="43"/>
      <c r="AC803" s="43"/>
      <c r="AD803" s="43"/>
      <c r="AE803" s="43"/>
      <c r="AF803" s="43"/>
      <c r="AG803" s="43"/>
      <c r="AH803" s="43"/>
      <c r="AI803" s="43"/>
    </row>
    <row r="804" spans="1:35" ht="12.75">
      <c r="A804" s="43"/>
      <c r="B804" s="43"/>
      <c r="C804" s="43"/>
      <c r="D804" s="43"/>
      <c r="E804" s="43"/>
      <c r="F804" s="101"/>
      <c r="G804" s="101"/>
      <c r="H804" s="101"/>
      <c r="I804" s="43"/>
      <c r="J804" s="43"/>
      <c r="K804" s="43"/>
      <c r="L804" s="43"/>
      <c r="M804" s="43"/>
      <c r="N804" s="43"/>
      <c r="O804" s="43"/>
      <c r="P804" s="44"/>
      <c r="Q804" s="43"/>
      <c r="R804" s="43"/>
      <c r="S804" s="43"/>
      <c r="T804" s="43"/>
      <c r="U804" s="43"/>
      <c r="V804" s="43"/>
      <c r="W804" s="43"/>
      <c r="X804" s="43"/>
      <c r="Y804" s="43"/>
      <c r="Z804" s="43"/>
      <c r="AA804" s="43"/>
      <c r="AB804" s="43"/>
      <c r="AC804" s="43"/>
      <c r="AD804" s="43"/>
      <c r="AE804" s="43"/>
      <c r="AF804" s="43"/>
      <c r="AG804" s="43"/>
      <c r="AH804" s="43"/>
      <c r="AI804" s="43"/>
    </row>
    <row r="805" spans="1:35" ht="12.75">
      <c r="A805" s="43"/>
      <c r="B805" s="43"/>
      <c r="C805" s="43"/>
      <c r="D805" s="43"/>
      <c r="E805" s="43"/>
      <c r="F805" s="101"/>
      <c r="G805" s="101"/>
      <c r="H805" s="101"/>
      <c r="I805" s="43"/>
      <c r="J805" s="43"/>
      <c r="K805" s="43"/>
      <c r="L805" s="43"/>
      <c r="M805" s="43"/>
      <c r="N805" s="43"/>
      <c r="O805" s="43"/>
      <c r="P805" s="44"/>
      <c r="Q805" s="43"/>
      <c r="R805" s="43"/>
      <c r="S805" s="43"/>
      <c r="T805" s="43"/>
      <c r="U805" s="43"/>
      <c r="V805" s="43"/>
      <c r="W805" s="43"/>
      <c r="X805" s="43"/>
      <c r="Y805" s="43"/>
      <c r="Z805" s="43"/>
      <c r="AA805" s="43"/>
      <c r="AB805" s="43"/>
      <c r="AC805" s="43"/>
      <c r="AD805" s="43"/>
      <c r="AE805" s="43"/>
      <c r="AF805" s="43"/>
      <c r="AG805" s="43"/>
      <c r="AH805" s="43"/>
      <c r="AI805" s="43"/>
    </row>
    <row r="806" spans="1:35" ht="12.75">
      <c r="A806" s="43"/>
      <c r="B806" s="43"/>
      <c r="C806" s="43"/>
      <c r="D806" s="43"/>
      <c r="E806" s="43"/>
      <c r="F806" s="101"/>
      <c r="G806" s="101"/>
      <c r="H806" s="101"/>
      <c r="I806" s="43"/>
      <c r="J806" s="43"/>
      <c r="K806" s="43"/>
      <c r="L806" s="43"/>
      <c r="M806" s="43"/>
      <c r="N806" s="43"/>
      <c r="O806" s="43"/>
      <c r="P806" s="44"/>
      <c r="Q806" s="43"/>
      <c r="R806" s="43"/>
      <c r="S806" s="43"/>
      <c r="T806" s="43"/>
      <c r="U806" s="43"/>
      <c r="V806" s="43"/>
      <c r="W806" s="43"/>
      <c r="X806" s="43"/>
      <c r="Y806" s="43"/>
      <c r="Z806" s="43"/>
      <c r="AA806" s="43"/>
      <c r="AB806" s="43"/>
      <c r="AC806" s="43"/>
      <c r="AD806" s="43"/>
      <c r="AE806" s="43"/>
      <c r="AF806" s="43"/>
      <c r="AG806" s="43"/>
      <c r="AH806" s="43"/>
      <c r="AI806" s="43"/>
    </row>
    <row r="807" spans="1:35" ht="12.75">
      <c r="A807" s="43"/>
      <c r="B807" s="43"/>
      <c r="C807" s="43"/>
      <c r="D807" s="43"/>
      <c r="E807" s="43"/>
      <c r="F807" s="101"/>
      <c r="G807" s="101"/>
      <c r="H807" s="101"/>
      <c r="I807" s="43"/>
      <c r="J807" s="43"/>
      <c r="K807" s="43"/>
      <c r="L807" s="43"/>
      <c r="M807" s="43"/>
      <c r="N807" s="43"/>
      <c r="O807" s="43"/>
      <c r="P807" s="44"/>
      <c r="Q807" s="43"/>
      <c r="R807" s="43"/>
      <c r="S807" s="43"/>
      <c r="T807" s="43"/>
      <c r="U807" s="43"/>
      <c r="V807" s="43"/>
      <c r="W807" s="43"/>
      <c r="X807" s="43"/>
      <c r="Y807" s="43"/>
      <c r="Z807" s="43"/>
      <c r="AA807" s="43"/>
      <c r="AB807" s="43"/>
      <c r="AC807" s="43"/>
      <c r="AD807" s="43"/>
      <c r="AE807" s="43"/>
      <c r="AF807" s="43"/>
      <c r="AG807" s="43"/>
      <c r="AH807" s="43"/>
      <c r="AI807" s="43"/>
    </row>
    <row r="808" spans="1:35" ht="12.75">
      <c r="A808" s="43"/>
      <c r="B808" s="43"/>
      <c r="C808" s="43"/>
      <c r="D808" s="43"/>
      <c r="E808" s="43"/>
      <c r="F808" s="101"/>
      <c r="G808" s="101"/>
      <c r="H808" s="101"/>
      <c r="I808" s="43"/>
      <c r="J808" s="43"/>
      <c r="K808" s="43"/>
      <c r="L808" s="43"/>
      <c r="M808" s="43"/>
      <c r="N808" s="43"/>
      <c r="O808" s="43"/>
      <c r="P808" s="44"/>
      <c r="Q808" s="43"/>
      <c r="R808" s="43"/>
      <c r="S808" s="43"/>
      <c r="T808" s="43"/>
      <c r="U808" s="43"/>
      <c r="V808" s="43"/>
      <c r="W808" s="43"/>
      <c r="X808" s="43"/>
      <c r="Y808" s="43"/>
      <c r="Z808" s="43"/>
      <c r="AA808" s="43"/>
      <c r="AB808" s="43"/>
      <c r="AC808" s="43"/>
      <c r="AD808" s="43"/>
      <c r="AE808" s="43"/>
      <c r="AF808" s="43"/>
      <c r="AG808" s="43"/>
      <c r="AH808" s="43"/>
      <c r="AI808" s="43"/>
    </row>
    <row r="809" spans="1:35" ht="12.75">
      <c r="A809" s="43"/>
      <c r="B809" s="43"/>
      <c r="C809" s="43"/>
      <c r="D809" s="43"/>
      <c r="E809" s="43"/>
      <c r="F809" s="101"/>
      <c r="G809" s="101"/>
      <c r="H809" s="101"/>
      <c r="I809" s="43"/>
      <c r="J809" s="43"/>
      <c r="K809" s="43"/>
      <c r="L809" s="43"/>
      <c r="M809" s="43"/>
      <c r="N809" s="43"/>
      <c r="O809" s="43"/>
      <c r="P809" s="44"/>
      <c r="Q809" s="43"/>
      <c r="R809" s="43"/>
      <c r="S809" s="43"/>
      <c r="T809" s="43"/>
      <c r="U809" s="43"/>
      <c r="V809" s="43"/>
      <c r="W809" s="43"/>
      <c r="X809" s="43"/>
      <c r="Y809" s="43"/>
      <c r="Z809" s="43"/>
      <c r="AA809" s="43"/>
      <c r="AB809" s="43"/>
      <c r="AC809" s="43"/>
      <c r="AD809" s="43"/>
      <c r="AE809" s="43"/>
      <c r="AF809" s="43"/>
      <c r="AG809" s="43"/>
      <c r="AH809" s="43"/>
      <c r="AI809" s="43"/>
    </row>
    <row r="810" spans="1:35" ht="12.75">
      <c r="A810" s="43"/>
      <c r="B810" s="43"/>
      <c r="C810" s="43"/>
      <c r="D810" s="43"/>
      <c r="E810" s="43"/>
      <c r="F810" s="101"/>
      <c r="G810" s="101"/>
      <c r="H810" s="101"/>
      <c r="I810" s="43"/>
      <c r="J810" s="43"/>
      <c r="K810" s="43"/>
      <c r="L810" s="43"/>
      <c r="M810" s="43"/>
      <c r="N810" s="43"/>
      <c r="O810" s="43"/>
      <c r="P810" s="44"/>
      <c r="Q810" s="43"/>
      <c r="R810" s="43"/>
      <c r="S810" s="43"/>
      <c r="T810" s="43"/>
      <c r="U810" s="43"/>
      <c r="V810" s="43"/>
      <c r="W810" s="43"/>
      <c r="X810" s="43"/>
      <c r="Y810" s="43"/>
      <c r="Z810" s="43"/>
      <c r="AA810" s="43"/>
      <c r="AB810" s="43"/>
      <c r="AC810" s="43"/>
      <c r="AD810" s="43"/>
      <c r="AE810" s="43"/>
      <c r="AF810" s="43"/>
      <c r="AG810" s="43"/>
      <c r="AH810" s="43"/>
      <c r="AI810" s="43"/>
    </row>
    <row r="811" spans="1:35" ht="12.75">
      <c r="A811" s="43"/>
      <c r="B811" s="43"/>
      <c r="C811" s="43"/>
      <c r="D811" s="43"/>
      <c r="E811" s="43"/>
      <c r="F811" s="101"/>
      <c r="G811" s="101"/>
      <c r="H811" s="101"/>
      <c r="I811" s="43"/>
      <c r="J811" s="43"/>
      <c r="K811" s="43"/>
      <c r="L811" s="43"/>
      <c r="M811" s="43"/>
      <c r="N811" s="43"/>
      <c r="O811" s="43"/>
      <c r="P811" s="44"/>
      <c r="Q811" s="43"/>
      <c r="R811" s="43"/>
      <c r="S811" s="43"/>
      <c r="T811" s="43"/>
      <c r="U811" s="43"/>
      <c r="V811" s="43"/>
      <c r="W811" s="43"/>
      <c r="X811" s="43"/>
      <c r="Y811" s="43"/>
      <c r="Z811" s="43"/>
      <c r="AA811" s="43"/>
      <c r="AB811" s="43"/>
      <c r="AC811" s="43"/>
      <c r="AD811" s="43"/>
      <c r="AE811" s="43"/>
      <c r="AF811" s="43"/>
      <c r="AG811" s="43"/>
      <c r="AH811" s="43"/>
      <c r="AI811" s="43"/>
    </row>
    <row r="812" spans="1:35" ht="12.75">
      <c r="A812" s="43"/>
      <c r="B812" s="43"/>
      <c r="C812" s="43"/>
      <c r="D812" s="43"/>
      <c r="E812" s="43"/>
      <c r="F812" s="101"/>
      <c r="G812" s="101"/>
      <c r="H812" s="101"/>
      <c r="I812" s="43"/>
      <c r="J812" s="43"/>
      <c r="K812" s="43"/>
      <c r="L812" s="43"/>
      <c r="M812" s="43"/>
      <c r="N812" s="43"/>
      <c r="O812" s="43"/>
      <c r="P812" s="44"/>
      <c r="Q812" s="43"/>
      <c r="R812" s="43"/>
      <c r="S812" s="43"/>
      <c r="T812" s="43"/>
      <c r="U812" s="43"/>
      <c r="V812" s="43"/>
      <c r="W812" s="43"/>
      <c r="X812" s="43"/>
      <c r="Y812" s="43"/>
      <c r="Z812" s="43"/>
      <c r="AA812" s="43"/>
      <c r="AB812" s="43"/>
      <c r="AC812" s="43"/>
      <c r="AD812" s="43"/>
      <c r="AE812" s="43"/>
      <c r="AF812" s="43"/>
      <c r="AG812" s="43"/>
      <c r="AH812" s="43"/>
      <c r="AI812" s="43"/>
    </row>
    <row r="813" spans="1:35" ht="12.75">
      <c r="A813" s="43"/>
      <c r="B813" s="43"/>
      <c r="C813" s="43"/>
      <c r="D813" s="43"/>
      <c r="E813" s="43"/>
      <c r="F813" s="101"/>
      <c r="G813" s="101"/>
      <c r="H813" s="101"/>
      <c r="I813" s="43"/>
      <c r="J813" s="43"/>
      <c r="K813" s="43"/>
      <c r="L813" s="43"/>
      <c r="M813" s="43"/>
      <c r="N813" s="43"/>
      <c r="O813" s="43"/>
      <c r="P813" s="44"/>
      <c r="Q813" s="43"/>
      <c r="R813" s="43"/>
      <c r="S813" s="43"/>
      <c r="T813" s="43"/>
      <c r="U813" s="43"/>
      <c r="V813" s="43"/>
      <c r="W813" s="43"/>
      <c r="X813" s="43"/>
      <c r="Y813" s="43"/>
      <c r="Z813" s="43"/>
      <c r="AA813" s="43"/>
      <c r="AB813" s="43"/>
      <c r="AC813" s="43"/>
      <c r="AD813" s="43"/>
      <c r="AE813" s="43"/>
      <c r="AF813" s="43"/>
      <c r="AG813" s="43"/>
      <c r="AH813" s="43"/>
      <c r="AI813" s="43"/>
    </row>
    <row r="814" spans="1:35" ht="12.75">
      <c r="A814" s="43"/>
      <c r="B814" s="43"/>
      <c r="C814" s="43"/>
      <c r="D814" s="43"/>
      <c r="E814" s="43"/>
      <c r="F814" s="101"/>
      <c r="G814" s="101"/>
      <c r="H814" s="101"/>
      <c r="I814" s="43"/>
      <c r="J814" s="43"/>
      <c r="K814" s="43"/>
      <c r="L814" s="43"/>
      <c r="M814" s="43"/>
      <c r="N814" s="43"/>
      <c r="O814" s="43"/>
      <c r="P814" s="44"/>
      <c r="Q814" s="43"/>
      <c r="R814" s="43"/>
      <c r="S814" s="43"/>
      <c r="T814" s="43"/>
      <c r="U814" s="43"/>
      <c r="V814" s="43"/>
      <c r="W814" s="43"/>
      <c r="X814" s="43"/>
      <c r="Y814" s="43"/>
      <c r="Z814" s="43"/>
      <c r="AA814" s="43"/>
      <c r="AB814" s="43"/>
      <c r="AC814" s="43"/>
      <c r="AD814" s="43"/>
      <c r="AE814" s="43"/>
      <c r="AF814" s="43"/>
      <c r="AG814" s="43"/>
      <c r="AH814" s="43"/>
      <c r="AI814" s="43"/>
    </row>
    <row r="815" spans="1:35" ht="12.75">
      <c r="A815" s="43"/>
      <c r="B815" s="43"/>
      <c r="C815" s="43"/>
      <c r="D815" s="43"/>
      <c r="E815" s="43"/>
      <c r="F815" s="101"/>
      <c r="G815" s="101"/>
      <c r="H815" s="101"/>
      <c r="I815" s="43"/>
      <c r="J815" s="43"/>
      <c r="K815" s="43"/>
      <c r="L815" s="43"/>
      <c r="M815" s="43"/>
      <c r="N815" s="43"/>
      <c r="O815" s="43"/>
      <c r="P815" s="44"/>
      <c r="Q815" s="43"/>
      <c r="R815" s="43"/>
      <c r="S815" s="43"/>
      <c r="T815" s="43"/>
      <c r="U815" s="43"/>
      <c r="V815" s="43"/>
      <c r="W815" s="43"/>
      <c r="X815" s="43"/>
      <c r="Y815" s="43"/>
      <c r="Z815" s="43"/>
      <c r="AA815" s="43"/>
      <c r="AB815" s="43"/>
      <c r="AC815" s="43"/>
      <c r="AD815" s="43"/>
      <c r="AE815" s="43"/>
      <c r="AF815" s="43"/>
      <c r="AG815" s="43"/>
      <c r="AH815" s="43"/>
      <c r="AI815" s="43"/>
    </row>
    <row r="816" spans="1:35" ht="12.75">
      <c r="A816" s="43"/>
      <c r="B816" s="43"/>
      <c r="C816" s="43"/>
      <c r="D816" s="43"/>
      <c r="E816" s="43"/>
      <c r="F816" s="101"/>
      <c r="G816" s="101"/>
      <c r="H816" s="101"/>
      <c r="I816" s="43"/>
      <c r="J816" s="43"/>
      <c r="K816" s="43"/>
      <c r="L816" s="43"/>
      <c r="M816" s="43"/>
      <c r="N816" s="43"/>
      <c r="O816" s="43"/>
      <c r="P816" s="44"/>
      <c r="Q816" s="43"/>
      <c r="R816" s="43"/>
      <c r="S816" s="43"/>
      <c r="T816" s="43"/>
      <c r="U816" s="43"/>
      <c r="V816" s="43"/>
      <c r="W816" s="43"/>
      <c r="X816" s="43"/>
      <c r="Y816" s="43"/>
      <c r="Z816" s="43"/>
      <c r="AA816" s="43"/>
      <c r="AB816" s="43"/>
      <c r="AC816" s="43"/>
      <c r="AD816" s="43"/>
      <c r="AE816" s="43"/>
      <c r="AF816" s="43"/>
      <c r="AG816" s="43"/>
      <c r="AH816" s="43"/>
      <c r="AI816" s="43"/>
    </row>
    <row r="817" spans="1:35" ht="12.75">
      <c r="A817" s="43"/>
      <c r="B817" s="43"/>
      <c r="C817" s="43"/>
      <c r="D817" s="43"/>
      <c r="E817" s="43"/>
      <c r="F817" s="101"/>
      <c r="G817" s="101"/>
      <c r="H817" s="101"/>
      <c r="I817" s="43"/>
      <c r="J817" s="43"/>
      <c r="K817" s="43"/>
      <c r="L817" s="43"/>
      <c r="M817" s="43"/>
      <c r="N817" s="43"/>
      <c r="O817" s="43"/>
      <c r="P817" s="44"/>
      <c r="Q817" s="43"/>
      <c r="R817" s="43"/>
      <c r="S817" s="43"/>
      <c r="T817" s="43"/>
      <c r="U817" s="43"/>
      <c r="V817" s="43"/>
      <c r="W817" s="43"/>
      <c r="X817" s="43"/>
      <c r="Y817" s="43"/>
      <c r="Z817" s="43"/>
      <c r="AA817" s="43"/>
      <c r="AB817" s="43"/>
      <c r="AC817" s="43"/>
      <c r="AD817" s="43"/>
      <c r="AE817" s="43"/>
      <c r="AF817" s="43"/>
      <c r="AG817" s="43"/>
      <c r="AH817" s="43"/>
      <c r="AI817" s="43"/>
    </row>
    <row r="818" spans="1:35" ht="12.75">
      <c r="A818" s="43"/>
      <c r="B818" s="43"/>
      <c r="C818" s="43"/>
      <c r="D818" s="43"/>
      <c r="E818" s="43"/>
      <c r="F818" s="101"/>
      <c r="G818" s="101"/>
      <c r="H818" s="101"/>
      <c r="I818" s="43"/>
      <c r="J818" s="43"/>
      <c r="K818" s="43"/>
      <c r="L818" s="43"/>
      <c r="M818" s="43"/>
      <c r="N818" s="43"/>
      <c r="O818" s="43"/>
      <c r="P818" s="44"/>
      <c r="Q818" s="43"/>
      <c r="R818" s="43"/>
      <c r="S818" s="43"/>
      <c r="T818" s="43"/>
      <c r="U818" s="43"/>
      <c r="V818" s="43"/>
      <c r="W818" s="43"/>
      <c r="X818" s="43"/>
      <c r="Y818" s="43"/>
      <c r="Z818" s="43"/>
      <c r="AA818" s="43"/>
      <c r="AB818" s="43"/>
      <c r="AC818" s="43"/>
      <c r="AD818" s="43"/>
      <c r="AE818" s="43"/>
      <c r="AF818" s="43"/>
      <c r="AG818" s="43"/>
      <c r="AH818" s="43"/>
      <c r="AI818" s="43"/>
    </row>
    <row r="819" spans="1:35" ht="12.75">
      <c r="A819" s="43"/>
      <c r="B819" s="43"/>
      <c r="C819" s="43"/>
      <c r="D819" s="43"/>
      <c r="E819" s="43"/>
      <c r="F819" s="101"/>
      <c r="G819" s="101"/>
      <c r="H819" s="101"/>
      <c r="I819" s="43"/>
      <c r="J819" s="43"/>
      <c r="K819" s="43"/>
      <c r="L819" s="43"/>
      <c r="M819" s="43"/>
      <c r="N819" s="43"/>
      <c r="O819" s="43"/>
      <c r="P819" s="44"/>
      <c r="Q819" s="43"/>
      <c r="R819" s="43"/>
      <c r="S819" s="43"/>
      <c r="T819" s="43"/>
      <c r="U819" s="43"/>
      <c r="V819" s="43"/>
      <c r="W819" s="43"/>
      <c r="X819" s="43"/>
      <c r="Y819" s="43"/>
      <c r="Z819" s="43"/>
      <c r="AA819" s="43"/>
      <c r="AB819" s="43"/>
      <c r="AC819" s="43"/>
      <c r="AD819" s="43"/>
      <c r="AE819" s="43"/>
      <c r="AF819" s="43"/>
      <c r="AG819" s="43"/>
      <c r="AH819" s="43"/>
      <c r="AI819" s="43"/>
    </row>
    <row r="820" spans="1:35" ht="12.75">
      <c r="A820" s="43"/>
      <c r="B820" s="43"/>
      <c r="C820" s="43"/>
      <c r="D820" s="43"/>
      <c r="E820" s="43"/>
      <c r="F820" s="101"/>
      <c r="G820" s="101"/>
      <c r="H820" s="101"/>
      <c r="I820" s="43"/>
      <c r="J820" s="43"/>
      <c r="K820" s="43"/>
      <c r="L820" s="43"/>
      <c r="M820" s="43"/>
      <c r="N820" s="43"/>
      <c r="O820" s="43"/>
      <c r="P820" s="44"/>
      <c r="Q820" s="43"/>
      <c r="R820" s="43"/>
      <c r="S820" s="43"/>
      <c r="T820" s="43"/>
      <c r="U820" s="43"/>
      <c r="V820" s="43"/>
      <c r="W820" s="43"/>
      <c r="X820" s="43"/>
      <c r="Y820" s="43"/>
      <c r="Z820" s="43"/>
      <c r="AA820" s="43"/>
      <c r="AB820" s="43"/>
      <c r="AC820" s="43"/>
      <c r="AD820" s="43"/>
      <c r="AE820" s="43"/>
      <c r="AF820" s="43"/>
      <c r="AG820" s="43"/>
      <c r="AH820" s="43"/>
      <c r="AI820" s="43"/>
    </row>
    <row r="821" spans="1:35" ht="12.75">
      <c r="A821" s="43"/>
      <c r="B821" s="43"/>
      <c r="C821" s="43"/>
      <c r="D821" s="43"/>
      <c r="E821" s="43"/>
      <c r="F821" s="101"/>
      <c r="G821" s="101"/>
      <c r="H821" s="101"/>
      <c r="I821" s="43"/>
      <c r="J821" s="43"/>
      <c r="K821" s="43"/>
      <c r="L821" s="43"/>
      <c r="M821" s="43"/>
      <c r="N821" s="43"/>
      <c r="O821" s="43"/>
      <c r="P821" s="44"/>
      <c r="Q821" s="43"/>
      <c r="R821" s="43"/>
      <c r="S821" s="43"/>
      <c r="T821" s="43"/>
      <c r="U821" s="43"/>
      <c r="V821" s="43"/>
      <c r="W821" s="43"/>
      <c r="X821" s="43"/>
      <c r="Y821" s="43"/>
      <c r="Z821" s="43"/>
      <c r="AA821" s="43"/>
      <c r="AB821" s="43"/>
      <c r="AC821" s="43"/>
      <c r="AD821" s="43"/>
      <c r="AE821" s="43"/>
      <c r="AF821" s="43"/>
      <c r="AG821" s="43"/>
      <c r="AH821" s="43"/>
      <c r="AI821" s="43"/>
    </row>
    <row r="822" spans="1:35" ht="12.75">
      <c r="A822" s="43"/>
      <c r="B822" s="43"/>
      <c r="C822" s="43"/>
      <c r="D822" s="43"/>
      <c r="E822" s="43"/>
      <c r="F822" s="101"/>
      <c r="G822" s="101"/>
      <c r="H822" s="101"/>
      <c r="I822" s="43"/>
      <c r="J822" s="43"/>
      <c r="K822" s="43"/>
      <c r="L822" s="43"/>
      <c r="M822" s="43"/>
      <c r="N822" s="43"/>
      <c r="O822" s="43"/>
      <c r="P822" s="44"/>
      <c r="Q822" s="43"/>
      <c r="R822" s="43"/>
      <c r="S822" s="43"/>
      <c r="T822" s="43"/>
      <c r="U822" s="43"/>
      <c r="V822" s="43"/>
      <c r="W822" s="43"/>
      <c r="X822" s="43"/>
      <c r="Y822" s="43"/>
      <c r="Z822" s="43"/>
      <c r="AA822" s="43"/>
      <c r="AB822" s="43"/>
      <c r="AC822" s="43"/>
      <c r="AD822" s="43"/>
      <c r="AE822" s="43"/>
      <c r="AF822" s="43"/>
      <c r="AG822" s="43"/>
      <c r="AH822" s="43"/>
      <c r="AI822" s="43"/>
    </row>
    <row r="823" spans="1:35" ht="12.75">
      <c r="A823" s="43"/>
      <c r="B823" s="43"/>
      <c r="C823" s="43"/>
      <c r="D823" s="43"/>
      <c r="E823" s="43"/>
      <c r="F823" s="101"/>
      <c r="G823" s="101"/>
      <c r="H823" s="101"/>
      <c r="I823" s="43"/>
      <c r="J823" s="43"/>
      <c r="K823" s="43"/>
      <c r="L823" s="43"/>
      <c r="M823" s="43"/>
      <c r="N823" s="43"/>
      <c r="O823" s="43"/>
      <c r="P823" s="44"/>
      <c r="Q823" s="43"/>
      <c r="R823" s="43"/>
      <c r="S823" s="43"/>
      <c r="T823" s="43"/>
      <c r="U823" s="43"/>
      <c r="V823" s="43"/>
      <c r="W823" s="43"/>
      <c r="X823" s="43"/>
      <c r="Y823" s="43"/>
      <c r="Z823" s="43"/>
      <c r="AA823" s="43"/>
      <c r="AB823" s="43"/>
      <c r="AC823" s="43"/>
      <c r="AD823" s="43"/>
      <c r="AE823" s="43"/>
      <c r="AF823" s="43"/>
      <c r="AG823" s="43"/>
      <c r="AH823" s="43"/>
      <c r="AI823" s="43"/>
    </row>
    <row r="824" spans="1:35" ht="12.75">
      <c r="A824" s="43"/>
      <c r="B824" s="43"/>
      <c r="C824" s="43"/>
      <c r="D824" s="43"/>
      <c r="E824" s="43"/>
      <c r="F824" s="101"/>
      <c r="G824" s="101"/>
      <c r="H824" s="101"/>
      <c r="I824" s="43"/>
      <c r="J824" s="43"/>
      <c r="K824" s="43"/>
      <c r="L824" s="43"/>
      <c r="M824" s="43"/>
      <c r="N824" s="43"/>
      <c r="O824" s="43"/>
      <c r="P824" s="44"/>
      <c r="Q824" s="43"/>
      <c r="R824" s="43"/>
      <c r="S824" s="43"/>
      <c r="T824" s="43"/>
      <c r="U824" s="43"/>
      <c r="V824" s="43"/>
      <c r="W824" s="43"/>
      <c r="X824" s="43"/>
      <c r="Y824" s="43"/>
      <c r="Z824" s="43"/>
      <c r="AA824" s="43"/>
      <c r="AB824" s="43"/>
      <c r="AC824" s="43"/>
      <c r="AD824" s="43"/>
      <c r="AE824" s="43"/>
      <c r="AF824" s="43"/>
      <c r="AG824" s="43"/>
      <c r="AH824" s="43"/>
      <c r="AI824" s="43"/>
    </row>
    <row r="825" spans="1:35" ht="12.75">
      <c r="A825" s="43"/>
      <c r="B825" s="43"/>
      <c r="C825" s="43"/>
      <c r="D825" s="43"/>
      <c r="E825" s="43"/>
      <c r="F825" s="101"/>
      <c r="G825" s="101"/>
      <c r="H825" s="101"/>
      <c r="I825" s="43"/>
      <c r="J825" s="43"/>
      <c r="K825" s="43"/>
      <c r="L825" s="43"/>
      <c r="M825" s="43"/>
      <c r="N825" s="43"/>
      <c r="O825" s="43"/>
      <c r="P825" s="44"/>
      <c r="Q825" s="43"/>
      <c r="R825" s="43"/>
      <c r="S825" s="43"/>
      <c r="T825" s="43"/>
      <c r="U825" s="43"/>
      <c r="V825" s="43"/>
      <c r="W825" s="43"/>
      <c r="X825" s="43"/>
      <c r="Y825" s="43"/>
      <c r="Z825" s="43"/>
      <c r="AA825" s="43"/>
      <c r="AB825" s="43"/>
      <c r="AC825" s="43"/>
      <c r="AD825" s="43"/>
      <c r="AE825" s="43"/>
      <c r="AF825" s="43"/>
      <c r="AG825" s="43"/>
      <c r="AH825" s="43"/>
      <c r="AI825" s="43"/>
    </row>
    <row r="826" spans="1:35" ht="12.75">
      <c r="A826" s="43"/>
      <c r="B826" s="43"/>
      <c r="C826" s="43"/>
      <c r="D826" s="43"/>
      <c r="E826" s="43"/>
      <c r="F826" s="101"/>
      <c r="G826" s="101"/>
      <c r="H826" s="101"/>
      <c r="I826" s="43"/>
      <c r="J826" s="43"/>
      <c r="K826" s="43"/>
      <c r="L826" s="43"/>
      <c r="M826" s="43"/>
      <c r="N826" s="43"/>
      <c r="O826" s="43"/>
      <c r="P826" s="44"/>
      <c r="Q826" s="43"/>
      <c r="R826" s="43"/>
      <c r="S826" s="43"/>
      <c r="T826" s="43"/>
      <c r="U826" s="43"/>
      <c r="V826" s="43"/>
      <c r="W826" s="43"/>
      <c r="X826" s="43"/>
      <c r="Y826" s="43"/>
      <c r="Z826" s="43"/>
      <c r="AA826" s="43"/>
      <c r="AB826" s="43"/>
      <c r="AC826" s="43"/>
      <c r="AD826" s="43"/>
      <c r="AE826" s="43"/>
      <c r="AF826" s="43"/>
      <c r="AG826" s="43"/>
      <c r="AH826" s="43"/>
      <c r="AI826" s="43"/>
    </row>
    <row r="827" spans="1:35" ht="12.75">
      <c r="A827" s="43"/>
      <c r="B827" s="43"/>
      <c r="C827" s="43"/>
      <c r="D827" s="43"/>
      <c r="E827" s="43"/>
      <c r="F827" s="101"/>
      <c r="G827" s="101"/>
      <c r="H827" s="101"/>
      <c r="I827" s="43"/>
      <c r="J827" s="43"/>
      <c r="K827" s="43"/>
      <c r="L827" s="43"/>
      <c r="M827" s="43"/>
      <c r="N827" s="43"/>
      <c r="O827" s="43"/>
      <c r="P827" s="44"/>
      <c r="Q827" s="43"/>
      <c r="R827" s="43"/>
      <c r="S827" s="43"/>
      <c r="T827" s="43"/>
      <c r="U827" s="43"/>
      <c r="V827" s="43"/>
      <c r="W827" s="43"/>
      <c r="X827" s="43"/>
      <c r="Y827" s="43"/>
      <c r="Z827" s="43"/>
      <c r="AA827" s="43"/>
      <c r="AB827" s="43"/>
      <c r="AC827" s="43"/>
      <c r="AD827" s="43"/>
      <c r="AE827" s="43"/>
      <c r="AF827" s="43"/>
      <c r="AG827" s="43"/>
      <c r="AH827" s="43"/>
      <c r="AI827" s="43"/>
    </row>
    <row r="828" spans="1:35" ht="12.75">
      <c r="A828" s="43"/>
      <c r="B828" s="43"/>
      <c r="C828" s="43"/>
      <c r="D828" s="43"/>
      <c r="E828" s="43"/>
      <c r="F828" s="101"/>
      <c r="G828" s="101"/>
      <c r="H828" s="101"/>
      <c r="I828" s="43"/>
      <c r="J828" s="43"/>
      <c r="K828" s="43"/>
      <c r="L828" s="43"/>
      <c r="M828" s="43"/>
      <c r="N828" s="43"/>
      <c r="O828" s="43"/>
      <c r="P828" s="44"/>
      <c r="Q828" s="43"/>
      <c r="R828" s="43"/>
      <c r="S828" s="43"/>
      <c r="T828" s="43"/>
      <c r="U828" s="43"/>
      <c r="V828" s="43"/>
      <c r="W828" s="43"/>
      <c r="X828" s="43"/>
      <c r="Y828" s="43"/>
      <c r="Z828" s="43"/>
      <c r="AA828" s="43"/>
      <c r="AB828" s="43"/>
      <c r="AC828" s="43"/>
      <c r="AD828" s="43"/>
      <c r="AE828" s="43"/>
      <c r="AF828" s="43"/>
      <c r="AG828" s="43"/>
      <c r="AH828" s="43"/>
      <c r="AI828" s="43"/>
    </row>
    <row r="829" spans="1:35" ht="12.75">
      <c r="A829" s="43"/>
      <c r="B829" s="43"/>
      <c r="C829" s="43"/>
      <c r="D829" s="43"/>
      <c r="E829" s="43"/>
      <c r="F829" s="101"/>
      <c r="G829" s="101"/>
      <c r="H829" s="101"/>
      <c r="I829" s="43"/>
      <c r="J829" s="43"/>
      <c r="K829" s="43"/>
      <c r="L829" s="43"/>
      <c r="M829" s="43"/>
      <c r="N829" s="43"/>
      <c r="O829" s="43"/>
      <c r="P829" s="44"/>
      <c r="Q829" s="43"/>
      <c r="R829" s="43"/>
      <c r="S829" s="43"/>
      <c r="T829" s="43"/>
      <c r="U829" s="43"/>
      <c r="V829" s="43"/>
      <c r="W829" s="43"/>
      <c r="X829" s="43"/>
      <c r="Y829" s="43"/>
      <c r="Z829" s="43"/>
      <c r="AA829" s="43"/>
      <c r="AB829" s="43"/>
      <c r="AC829" s="43"/>
      <c r="AD829" s="43"/>
      <c r="AE829" s="43"/>
      <c r="AF829" s="43"/>
      <c r="AG829" s="43"/>
      <c r="AH829" s="43"/>
      <c r="AI829" s="43"/>
    </row>
    <row r="830" spans="1:35" ht="12.75">
      <c r="A830" s="43"/>
      <c r="B830" s="43"/>
      <c r="C830" s="43"/>
      <c r="D830" s="43"/>
      <c r="E830" s="43"/>
      <c r="F830" s="101"/>
      <c r="G830" s="101"/>
      <c r="H830" s="101"/>
      <c r="I830" s="43"/>
      <c r="J830" s="43"/>
      <c r="K830" s="43"/>
      <c r="L830" s="43"/>
      <c r="M830" s="43"/>
      <c r="N830" s="43"/>
      <c r="O830" s="43"/>
      <c r="P830" s="44"/>
      <c r="Q830" s="43"/>
      <c r="R830" s="43"/>
      <c r="S830" s="43"/>
      <c r="T830" s="43"/>
      <c r="U830" s="43"/>
      <c r="V830" s="43"/>
      <c r="W830" s="43"/>
      <c r="X830" s="43"/>
      <c r="Y830" s="43"/>
      <c r="Z830" s="43"/>
      <c r="AA830" s="43"/>
      <c r="AB830" s="43"/>
      <c r="AC830" s="43"/>
      <c r="AD830" s="43"/>
      <c r="AE830" s="43"/>
      <c r="AF830" s="43"/>
      <c r="AG830" s="43"/>
      <c r="AH830" s="43"/>
      <c r="AI830" s="43"/>
    </row>
    <row r="831" spans="1:35" ht="12.75">
      <c r="A831" s="43"/>
      <c r="B831" s="43"/>
      <c r="C831" s="43"/>
      <c r="D831" s="43"/>
      <c r="E831" s="43"/>
      <c r="F831" s="101"/>
      <c r="G831" s="101"/>
      <c r="H831" s="101"/>
      <c r="I831" s="43"/>
      <c r="J831" s="43"/>
      <c r="K831" s="43"/>
      <c r="L831" s="43"/>
      <c r="M831" s="43"/>
      <c r="N831" s="43"/>
      <c r="O831" s="43"/>
      <c r="P831" s="44"/>
      <c r="Q831" s="43"/>
      <c r="R831" s="43"/>
      <c r="S831" s="43"/>
      <c r="T831" s="43"/>
      <c r="U831" s="43"/>
      <c r="V831" s="43"/>
      <c r="W831" s="43"/>
      <c r="X831" s="43"/>
      <c r="Y831" s="43"/>
      <c r="Z831" s="43"/>
      <c r="AA831" s="43"/>
      <c r="AB831" s="43"/>
      <c r="AC831" s="43"/>
      <c r="AD831" s="43"/>
      <c r="AE831" s="43"/>
      <c r="AF831" s="43"/>
      <c r="AG831" s="43"/>
      <c r="AH831" s="43"/>
      <c r="AI831" s="43"/>
    </row>
    <row r="832" spans="1:35" ht="12.75">
      <c r="A832" s="43"/>
      <c r="B832" s="43"/>
      <c r="C832" s="43"/>
      <c r="D832" s="43"/>
      <c r="E832" s="43"/>
      <c r="F832" s="101"/>
      <c r="G832" s="101"/>
      <c r="H832" s="101"/>
      <c r="I832" s="43"/>
      <c r="J832" s="43"/>
      <c r="K832" s="43"/>
      <c r="L832" s="43"/>
      <c r="M832" s="43"/>
      <c r="N832" s="43"/>
      <c r="O832" s="43"/>
      <c r="P832" s="44"/>
      <c r="Q832" s="43"/>
      <c r="R832" s="43"/>
      <c r="S832" s="43"/>
      <c r="T832" s="43"/>
      <c r="U832" s="43"/>
      <c r="V832" s="43"/>
      <c r="W832" s="43"/>
      <c r="X832" s="43"/>
      <c r="Y832" s="43"/>
      <c r="Z832" s="43"/>
      <c r="AA832" s="43"/>
      <c r="AB832" s="43"/>
      <c r="AC832" s="43"/>
      <c r="AD832" s="43"/>
      <c r="AE832" s="43"/>
      <c r="AF832" s="43"/>
      <c r="AG832" s="43"/>
      <c r="AH832" s="43"/>
      <c r="AI832" s="43"/>
    </row>
    <row r="833" spans="1:35" ht="12.75">
      <c r="A833" s="43"/>
      <c r="B833" s="43"/>
      <c r="C833" s="43"/>
      <c r="D833" s="43"/>
      <c r="E833" s="43"/>
      <c r="F833" s="101"/>
      <c r="G833" s="101"/>
      <c r="H833" s="101"/>
      <c r="I833" s="43"/>
      <c r="J833" s="43"/>
      <c r="K833" s="43"/>
      <c r="L833" s="43"/>
      <c r="M833" s="43"/>
      <c r="N833" s="43"/>
      <c r="O833" s="43"/>
      <c r="P833" s="44"/>
      <c r="Q833" s="43"/>
      <c r="R833" s="43"/>
      <c r="S833" s="43"/>
      <c r="T833" s="43"/>
      <c r="U833" s="43"/>
      <c r="V833" s="43"/>
      <c r="W833" s="43"/>
      <c r="X833" s="43"/>
      <c r="Y833" s="43"/>
      <c r="Z833" s="43"/>
      <c r="AA833" s="43"/>
      <c r="AB833" s="43"/>
      <c r="AC833" s="43"/>
      <c r="AD833" s="43"/>
      <c r="AE833" s="43"/>
      <c r="AF833" s="43"/>
      <c r="AG833" s="43"/>
      <c r="AH833" s="43"/>
      <c r="AI833" s="43"/>
    </row>
    <row r="834" spans="1:35" ht="12.75">
      <c r="A834" s="43"/>
      <c r="B834" s="43"/>
      <c r="C834" s="43"/>
      <c r="D834" s="43"/>
      <c r="E834" s="43"/>
      <c r="F834" s="101"/>
      <c r="G834" s="101"/>
      <c r="H834" s="101"/>
      <c r="I834" s="43"/>
      <c r="J834" s="43"/>
      <c r="K834" s="43"/>
      <c r="L834" s="43"/>
      <c r="M834" s="43"/>
      <c r="N834" s="43"/>
      <c r="O834" s="43"/>
      <c r="P834" s="44"/>
      <c r="Q834" s="43"/>
      <c r="R834" s="43"/>
      <c r="S834" s="43"/>
      <c r="T834" s="43"/>
      <c r="U834" s="43"/>
      <c r="V834" s="43"/>
      <c r="W834" s="43"/>
      <c r="X834" s="43"/>
      <c r="Y834" s="43"/>
      <c r="Z834" s="43"/>
      <c r="AA834" s="43"/>
      <c r="AB834" s="43"/>
      <c r="AC834" s="43"/>
      <c r="AD834" s="43"/>
      <c r="AE834" s="43"/>
      <c r="AF834" s="43"/>
      <c r="AG834" s="43"/>
      <c r="AH834" s="43"/>
      <c r="AI834" s="43"/>
    </row>
    <row r="835" spans="1:35" ht="12.75">
      <c r="A835" s="43"/>
      <c r="B835" s="43"/>
      <c r="C835" s="43"/>
      <c r="D835" s="43"/>
      <c r="E835" s="43"/>
      <c r="F835" s="101"/>
      <c r="G835" s="101"/>
      <c r="H835" s="101"/>
      <c r="I835" s="43"/>
      <c r="J835" s="43"/>
      <c r="K835" s="43"/>
      <c r="L835" s="43"/>
      <c r="M835" s="43"/>
      <c r="N835" s="43"/>
      <c r="O835" s="43"/>
      <c r="P835" s="44"/>
      <c r="Q835" s="43"/>
      <c r="R835" s="43"/>
      <c r="S835" s="43"/>
      <c r="T835" s="43"/>
      <c r="U835" s="43"/>
      <c r="V835" s="43"/>
      <c r="W835" s="43"/>
      <c r="X835" s="43"/>
      <c r="Y835" s="43"/>
      <c r="Z835" s="43"/>
      <c r="AA835" s="43"/>
      <c r="AB835" s="43"/>
      <c r="AC835" s="43"/>
      <c r="AD835" s="43"/>
      <c r="AE835" s="43"/>
      <c r="AF835" s="43"/>
      <c r="AG835" s="43"/>
      <c r="AH835" s="43"/>
      <c r="AI835" s="43"/>
    </row>
    <row r="836" spans="1:35" ht="12.75">
      <c r="A836" s="43"/>
      <c r="B836" s="43"/>
      <c r="C836" s="43"/>
      <c r="D836" s="43"/>
      <c r="E836" s="43"/>
      <c r="F836" s="101"/>
      <c r="G836" s="101"/>
      <c r="H836" s="101"/>
      <c r="I836" s="43"/>
      <c r="J836" s="43"/>
      <c r="K836" s="43"/>
      <c r="L836" s="43"/>
      <c r="M836" s="43"/>
      <c r="N836" s="43"/>
      <c r="O836" s="43"/>
      <c r="P836" s="44"/>
      <c r="Q836" s="43"/>
      <c r="R836" s="43"/>
      <c r="S836" s="43"/>
      <c r="T836" s="43"/>
      <c r="U836" s="43"/>
      <c r="V836" s="43"/>
      <c r="W836" s="43"/>
      <c r="X836" s="43"/>
      <c r="Y836" s="43"/>
      <c r="Z836" s="43"/>
      <c r="AA836" s="43"/>
      <c r="AB836" s="43"/>
      <c r="AC836" s="43"/>
      <c r="AD836" s="43"/>
      <c r="AE836" s="43"/>
      <c r="AF836" s="43"/>
      <c r="AG836" s="43"/>
      <c r="AH836" s="43"/>
      <c r="AI836" s="43"/>
    </row>
    <row r="837" spans="1:35" ht="12.75">
      <c r="A837" s="43"/>
      <c r="B837" s="43"/>
      <c r="C837" s="43"/>
      <c r="D837" s="43"/>
      <c r="E837" s="43"/>
      <c r="F837" s="101"/>
      <c r="G837" s="101"/>
      <c r="H837" s="101"/>
      <c r="I837" s="43"/>
      <c r="J837" s="43"/>
      <c r="K837" s="43"/>
      <c r="L837" s="43"/>
      <c r="M837" s="43"/>
      <c r="N837" s="43"/>
      <c r="O837" s="43"/>
      <c r="P837" s="44"/>
      <c r="Q837" s="43"/>
      <c r="R837" s="43"/>
      <c r="S837" s="43"/>
      <c r="T837" s="43"/>
      <c r="U837" s="43"/>
      <c r="V837" s="43"/>
      <c r="W837" s="43"/>
      <c r="X837" s="43"/>
      <c r="Y837" s="43"/>
      <c r="Z837" s="43"/>
      <c r="AA837" s="43"/>
      <c r="AB837" s="43"/>
      <c r="AC837" s="43"/>
      <c r="AD837" s="43"/>
      <c r="AE837" s="43"/>
      <c r="AF837" s="43"/>
      <c r="AG837" s="43"/>
      <c r="AH837" s="43"/>
      <c r="AI837" s="43"/>
    </row>
    <row r="838" spans="1:35" ht="12.75">
      <c r="A838" s="43"/>
      <c r="B838" s="43"/>
      <c r="C838" s="43"/>
      <c r="D838" s="43"/>
      <c r="E838" s="43"/>
      <c r="F838" s="101"/>
      <c r="G838" s="101"/>
      <c r="H838" s="101"/>
      <c r="I838" s="43"/>
      <c r="J838" s="43"/>
      <c r="K838" s="43"/>
      <c r="L838" s="43"/>
      <c r="M838" s="43"/>
      <c r="N838" s="43"/>
      <c r="O838" s="43"/>
      <c r="P838" s="44"/>
      <c r="Q838" s="43"/>
      <c r="R838" s="43"/>
      <c r="S838" s="43"/>
      <c r="T838" s="43"/>
      <c r="U838" s="43"/>
      <c r="V838" s="43"/>
      <c r="W838" s="43"/>
      <c r="X838" s="43"/>
      <c r="Y838" s="43"/>
      <c r="Z838" s="43"/>
      <c r="AA838" s="43"/>
      <c r="AB838" s="43"/>
      <c r="AC838" s="43"/>
      <c r="AD838" s="43"/>
      <c r="AE838" s="43"/>
      <c r="AF838" s="43"/>
      <c r="AG838" s="43"/>
      <c r="AH838" s="43"/>
      <c r="AI838" s="43"/>
    </row>
    <row r="839" spans="1:35" ht="12.75">
      <c r="A839" s="43"/>
      <c r="B839" s="43"/>
      <c r="C839" s="43"/>
      <c r="D839" s="43"/>
      <c r="E839" s="43"/>
      <c r="F839" s="101"/>
      <c r="G839" s="101"/>
      <c r="H839" s="101"/>
      <c r="I839" s="43"/>
      <c r="J839" s="43"/>
      <c r="K839" s="43"/>
      <c r="L839" s="43"/>
      <c r="M839" s="43"/>
      <c r="N839" s="43"/>
      <c r="O839" s="43"/>
      <c r="P839" s="44"/>
      <c r="Q839" s="43"/>
      <c r="R839" s="43"/>
      <c r="S839" s="43"/>
      <c r="T839" s="43"/>
      <c r="U839" s="43"/>
      <c r="V839" s="43"/>
      <c r="W839" s="43"/>
      <c r="X839" s="43"/>
      <c r="Y839" s="43"/>
      <c r="Z839" s="43"/>
      <c r="AA839" s="43"/>
      <c r="AB839" s="43"/>
      <c r="AC839" s="43"/>
      <c r="AD839" s="43"/>
      <c r="AE839" s="43"/>
      <c r="AF839" s="43"/>
      <c r="AG839" s="43"/>
      <c r="AH839" s="43"/>
      <c r="AI839" s="43"/>
    </row>
    <row r="840" spans="1:35" ht="12.75">
      <c r="A840" s="43"/>
      <c r="B840" s="43"/>
      <c r="C840" s="43"/>
      <c r="D840" s="43"/>
      <c r="E840" s="43"/>
      <c r="F840" s="101"/>
      <c r="G840" s="101"/>
      <c r="H840" s="101"/>
      <c r="I840" s="43"/>
      <c r="J840" s="43"/>
      <c r="K840" s="43"/>
      <c r="L840" s="43"/>
      <c r="M840" s="43"/>
      <c r="N840" s="43"/>
      <c r="O840" s="43"/>
      <c r="P840" s="44"/>
      <c r="Q840" s="43"/>
      <c r="R840" s="43"/>
      <c r="S840" s="43"/>
      <c r="T840" s="43"/>
      <c r="U840" s="43"/>
      <c r="V840" s="43"/>
      <c r="W840" s="43"/>
      <c r="X840" s="43"/>
      <c r="Y840" s="43"/>
      <c r="Z840" s="43"/>
      <c r="AA840" s="43"/>
      <c r="AB840" s="43"/>
      <c r="AC840" s="43"/>
      <c r="AD840" s="43"/>
      <c r="AE840" s="43"/>
      <c r="AF840" s="43"/>
      <c r="AG840" s="43"/>
      <c r="AH840" s="43"/>
      <c r="AI840" s="43"/>
    </row>
    <row r="841" spans="1:35" ht="12.75">
      <c r="A841" s="43"/>
      <c r="B841" s="43"/>
      <c r="C841" s="43"/>
      <c r="D841" s="43"/>
      <c r="E841" s="43"/>
      <c r="F841" s="101"/>
      <c r="G841" s="101"/>
      <c r="H841" s="101"/>
      <c r="I841" s="43"/>
      <c r="J841" s="43"/>
      <c r="K841" s="43"/>
      <c r="L841" s="43"/>
      <c r="M841" s="43"/>
      <c r="N841" s="43"/>
      <c r="O841" s="43"/>
      <c r="P841" s="44"/>
      <c r="Q841" s="43"/>
      <c r="R841" s="43"/>
      <c r="S841" s="43"/>
      <c r="T841" s="43"/>
      <c r="U841" s="43"/>
      <c r="V841" s="43"/>
      <c r="W841" s="43"/>
      <c r="X841" s="43"/>
      <c r="Y841" s="43"/>
      <c r="Z841" s="43"/>
      <c r="AA841" s="43"/>
      <c r="AB841" s="43"/>
      <c r="AC841" s="43"/>
      <c r="AD841" s="43"/>
      <c r="AE841" s="43"/>
      <c r="AF841" s="43"/>
      <c r="AG841" s="43"/>
      <c r="AH841" s="43"/>
      <c r="AI841" s="43"/>
    </row>
    <row r="842" spans="1:35" ht="12.75">
      <c r="A842" s="43"/>
      <c r="B842" s="43"/>
      <c r="C842" s="43"/>
      <c r="D842" s="43"/>
      <c r="E842" s="43"/>
      <c r="F842" s="101"/>
      <c r="G842" s="101"/>
      <c r="H842" s="101"/>
      <c r="I842" s="43"/>
      <c r="J842" s="43"/>
      <c r="K842" s="43"/>
      <c r="L842" s="43"/>
      <c r="M842" s="43"/>
      <c r="N842" s="43"/>
      <c r="O842" s="43"/>
      <c r="P842" s="44"/>
      <c r="Q842" s="43"/>
      <c r="R842" s="43"/>
      <c r="S842" s="43"/>
      <c r="T842" s="43"/>
      <c r="U842" s="43"/>
      <c r="V842" s="43"/>
      <c r="W842" s="43"/>
      <c r="X842" s="43"/>
      <c r="Y842" s="43"/>
      <c r="Z842" s="43"/>
      <c r="AA842" s="43"/>
      <c r="AB842" s="43"/>
      <c r="AC842" s="43"/>
      <c r="AD842" s="43"/>
      <c r="AE842" s="43"/>
      <c r="AF842" s="43"/>
      <c r="AG842" s="43"/>
      <c r="AH842" s="43"/>
      <c r="AI842" s="43"/>
    </row>
    <row r="843" spans="1:35" ht="12.75">
      <c r="A843" s="43"/>
      <c r="B843" s="43"/>
      <c r="C843" s="43"/>
      <c r="D843" s="43"/>
      <c r="E843" s="43"/>
      <c r="F843" s="101"/>
      <c r="G843" s="101"/>
      <c r="H843" s="101"/>
      <c r="I843" s="43"/>
      <c r="J843" s="43"/>
      <c r="K843" s="43"/>
      <c r="L843" s="43"/>
      <c r="M843" s="43"/>
      <c r="N843" s="43"/>
      <c r="O843" s="43"/>
      <c r="P843" s="44"/>
      <c r="Q843" s="43"/>
      <c r="R843" s="43"/>
      <c r="S843" s="43"/>
      <c r="T843" s="43"/>
      <c r="U843" s="43"/>
      <c r="V843" s="43"/>
      <c r="W843" s="43"/>
      <c r="X843" s="43"/>
      <c r="Y843" s="43"/>
      <c r="Z843" s="43"/>
      <c r="AA843" s="43"/>
      <c r="AB843" s="43"/>
      <c r="AC843" s="43"/>
      <c r="AD843" s="43"/>
      <c r="AE843" s="43"/>
      <c r="AF843" s="43"/>
      <c r="AG843" s="43"/>
      <c r="AH843" s="43"/>
      <c r="AI843" s="43"/>
    </row>
    <row r="844" spans="1:35" ht="12.75">
      <c r="A844" s="43"/>
      <c r="B844" s="43"/>
      <c r="C844" s="43"/>
      <c r="D844" s="43"/>
      <c r="E844" s="43"/>
      <c r="F844" s="101"/>
      <c r="G844" s="101"/>
      <c r="H844" s="101"/>
      <c r="I844" s="43"/>
      <c r="J844" s="43"/>
      <c r="K844" s="43"/>
      <c r="L844" s="43"/>
      <c r="M844" s="43"/>
      <c r="N844" s="43"/>
      <c r="O844" s="43"/>
      <c r="P844" s="44"/>
      <c r="Q844" s="43"/>
      <c r="R844" s="43"/>
      <c r="S844" s="43"/>
      <c r="T844" s="43"/>
      <c r="U844" s="43"/>
      <c r="V844" s="43"/>
      <c r="W844" s="43"/>
      <c r="X844" s="43"/>
      <c r="Y844" s="43"/>
      <c r="Z844" s="43"/>
      <c r="AA844" s="43"/>
      <c r="AB844" s="43"/>
      <c r="AC844" s="43"/>
      <c r="AD844" s="43"/>
      <c r="AE844" s="43"/>
      <c r="AF844" s="43"/>
      <c r="AG844" s="43"/>
      <c r="AH844" s="43"/>
      <c r="AI844" s="43"/>
    </row>
    <row r="845" spans="1:35" ht="12.75">
      <c r="A845" s="43"/>
      <c r="B845" s="43"/>
      <c r="C845" s="43"/>
      <c r="D845" s="43"/>
      <c r="E845" s="43"/>
      <c r="F845" s="101"/>
      <c r="G845" s="101"/>
      <c r="H845" s="101"/>
      <c r="I845" s="43"/>
      <c r="J845" s="43"/>
      <c r="K845" s="43"/>
      <c r="L845" s="43"/>
      <c r="M845" s="43"/>
      <c r="N845" s="43"/>
      <c r="O845" s="43"/>
      <c r="P845" s="44"/>
      <c r="Q845" s="43"/>
      <c r="R845" s="43"/>
      <c r="S845" s="43"/>
      <c r="T845" s="43"/>
      <c r="U845" s="43"/>
      <c r="V845" s="43"/>
      <c r="W845" s="43"/>
      <c r="X845" s="43"/>
      <c r="Y845" s="43"/>
      <c r="Z845" s="43"/>
      <c r="AA845" s="43"/>
      <c r="AB845" s="43"/>
      <c r="AC845" s="43"/>
      <c r="AD845" s="43"/>
      <c r="AE845" s="43"/>
      <c r="AF845" s="43"/>
      <c r="AG845" s="43"/>
      <c r="AH845" s="43"/>
      <c r="AI845" s="43"/>
    </row>
    <row r="846" spans="1:35" ht="12.75">
      <c r="A846" s="43"/>
      <c r="B846" s="43"/>
      <c r="C846" s="43"/>
      <c r="D846" s="43"/>
      <c r="E846" s="43"/>
      <c r="F846" s="101"/>
      <c r="G846" s="101"/>
      <c r="H846" s="101"/>
      <c r="I846" s="43"/>
      <c r="J846" s="43"/>
      <c r="K846" s="43"/>
      <c r="L846" s="43"/>
      <c r="M846" s="43"/>
      <c r="N846" s="43"/>
      <c r="O846" s="43"/>
      <c r="P846" s="44"/>
      <c r="Q846" s="43"/>
      <c r="R846" s="43"/>
      <c r="S846" s="43"/>
      <c r="T846" s="43"/>
      <c r="U846" s="43"/>
      <c r="V846" s="43"/>
      <c r="W846" s="43"/>
      <c r="X846" s="43"/>
      <c r="Y846" s="43"/>
      <c r="Z846" s="43"/>
      <c r="AA846" s="43"/>
      <c r="AB846" s="43"/>
      <c r="AC846" s="43"/>
      <c r="AD846" s="43"/>
      <c r="AE846" s="43"/>
      <c r="AF846" s="43"/>
      <c r="AG846" s="43"/>
      <c r="AH846" s="43"/>
      <c r="AI846" s="43"/>
    </row>
    <row r="847" spans="1:35" ht="12.75">
      <c r="A847" s="43"/>
      <c r="B847" s="43"/>
      <c r="C847" s="43"/>
      <c r="D847" s="43"/>
      <c r="E847" s="43"/>
      <c r="F847" s="101"/>
      <c r="G847" s="101"/>
      <c r="H847" s="101"/>
      <c r="I847" s="43"/>
      <c r="J847" s="43"/>
      <c r="K847" s="43"/>
      <c r="L847" s="43"/>
      <c r="M847" s="43"/>
      <c r="N847" s="43"/>
      <c r="O847" s="43"/>
      <c r="P847" s="44"/>
      <c r="Q847" s="43"/>
      <c r="R847" s="43"/>
      <c r="S847" s="43"/>
      <c r="T847" s="43"/>
      <c r="U847" s="43"/>
      <c r="V847" s="43"/>
      <c r="W847" s="43"/>
      <c r="X847" s="43"/>
      <c r="Y847" s="43"/>
      <c r="Z847" s="43"/>
      <c r="AA847" s="43"/>
      <c r="AB847" s="43"/>
      <c r="AC847" s="43"/>
      <c r="AD847" s="43"/>
      <c r="AE847" s="43"/>
      <c r="AF847" s="43"/>
      <c r="AG847" s="43"/>
      <c r="AH847" s="43"/>
      <c r="AI847" s="43"/>
    </row>
    <row r="848" spans="1:35" ht="12.75">
      <c r="A848" s="43"/>
      <c r="B848" s="43"/>
      <c r="C848" s="43"/>
      <c r="D848" s="43"/>
      <c r="E848" s="43"/>
      <c r="F848" s="101"/>
      <c r="G848" s="101"/>
      <c r="H848" s="101"/>
      <c r="I848" s="43"/>
      <c r="J848" s="43"/>
      <c r="K848" s="43"/>
      <c r="L848" s="43"/>
      <c r="M848" s="43"/>
      <c r="N848" s="43"/>
      <c r="O848" s="43"/>
      <c r="P848" s="44"/>
      <c r="Q848" s="43"/>
      <c r="R848" s="43"/>
      <c r="S848" s="43"/>
      <c r="T848" s="43"/>
      <c r="U848" s="43"/>
      <c r="V848" s="43"/>
      <c r="W848" s="43"/>
      <c r="X848" s="43"/>
      <c r="Y848" s="43"/>
      <c r="Z848" s="43"/>
      <c r="AA848" s="43"/>
      <c r="AB848" s="43"/>
      <c r="AC848" s="43"/>
      <c r="AD848" s="43"/>
      <c r="AE848" s="43"/>
      <c r="AF848" s="43"/>
      <c r="AG848" s="43"/>
      <c r="AH848" s="43"/>
      <c r="AI848" s="43"/>
    </row>
    <row r="849" spans="1:35" ht="12.75">
      <c r="A849" s="43"/>
      <c r="B849" s="43"/>
      <c r="C849" s="43"/>
      <c r="D849" s="43"/>
      <c r="E849" s="43"/>
      <c r="F849" s="101"/>
      <c r="G849" s="101"/>
      <c r="H849" s="101"/>
      <c r="I849" s="43"/>
      <c r="J849" s="43"/>
      <c r="K849" s="43"/>
      <c r="L849" s="43"/>
      <c r="M849" s="43"/>
      <c r="N849" s="43"/>
      <c r="O849" s="43"/>
      <c r="P849" s="44"/>
      <c r="Q849" s="43"/>
      <c r="R849" s="43"/>
      <c r="S849" s="43"/>
      <c r="T849" s="43"/>
      <c r="U849" s="43"/>
      <c r="V849" s="43"/>
      <c r="W849" s="43"/>
      <c r="X849" s="43"/>
      <c r="Y849" s="43"/>
      <c r="Z849" s="43"/>
      <c r="AA849" s="43"/>
      <c r="AB849" s="43"/>
      <c r="AC849" s="43"/>
      <c r="AD849" s="43"/>
      <c r="AE849" s="43"/>
      <c r="AF849" s="43"/>
      <c r="AG849" s="43"/>
      <c r="AH849" s="43"/>
      <c r="AI849" s="43"/>
    </row>
    <row r="850" spans="1:35" ht="12.75">
      <c r="A850" s="43"/>
      <c r="B850" s="43"/>
      <c r="C850" s="43"/>
      <c r="D850" s="43"/>
      <c r="E850" s="43"/>
      <c r="F850" s="101"/>
      <c r="G850" s="101"/>
      <c r="H850" s="101"/>
      <c r="I850" s="43"/>
      <c r="J850" s="43"/>
      <c r="K850" s="43"/>
      <c r="L850" s="43"/>
      <c r="M850" s="43"/>
      <c r="N850" s="43"/>
      <c r="O850" s="43"/>
      <c r="P850" s="44"/>
      <c r="Q850" s="43"/>
      <c r="R850" s="43"/>
      <c r="S850" s="43"/>
      <c r="T850" s="43"/>
      <c r="U850" s="43"/>
      <c r="V850" s="43"/>
      <c r="W850" s="43"/>
      <c r="X850" s="43"/>
      <c r="Y850" s="43"/>
      <c r="Z850" s="43"/>
      <c r="AA850" s="43"/>
      <c r="AB850" s="43"/>
      <c r="AC850" s="43"/>
      <c r="AD850" s="43"/>
      <c r="AE850" s="43"/>
      <c r="AF850" s="43"/>
      <c r="AG850" s="43"/>
      <c r="AH850" s="43"/>
      <c r="AI850" s="43"/>
    </row>
    <row r="851" spans="1:35" ht="12.75">
      <c r="A851" s="43"/>
      <c r="B851" s="43"/>
      <c r="C851" s="43"/>
      <c r="D851" s="43"/>
      <c r="E851" s="43"/>
      <c r="F851" s="101"/>
      <c r="G851" s="101"/>
      <c r="H851" s="101"/>
      <c r="I851" s="43"/>
      <c r="J851" s="43"/>
      <c r="K851" s="43"/>
      <c r="L851" s="43"/>
      <c r="M851" s="43"/>
      <c r="N851" s="43"/>
      <c r="O851" s="43"/>
      <c r="P851" s="44"/>
      <c r="Q851" s="43"/>
      <c r="R851" s="43"/>
      <c r="S851" s="43"/>
      <c r="T851" s="43"/>
      <c r="U851" s="43"/>
      <c r="V851" s="43"/>
      <c r="W851" s="43"/>
      <c r="X851" s="43"/>
      <c r="Y851" s="43"/>
      <c r="Z851" s="43"/>
      <c r="AA851" s="43"/>
      <c r="AB851" s="43"/>
      <c r="AC851" s="43"/>
      <c r="AD851" s="43"/>
      <c r="AE851" s="43"/>
      <c r="AF851" s="43"/>
      <c r="AG851" s="43"/>
      <c r="AH851" s="43"/>
      <c r="AI851" s="43"/>
    </row>
    <row r="852" spans="1:35" ht="12.75">
      <c r="A852" s="43"/>
      <c r="B852" s="43"/>
      <c r="C852" s="43"/>
      <c r="D852" s="43"/>
      <c r="E852" s="43"/>
      <c r="F852" s="101"/>
      <c r="G852" s="101"/>
      <c r="H852" s="101"/>
      <c r="I852" s="43"/>
      <c r="J852" s="43"/>
      <c r="K852" s="43"/>
      <c r="L852" s="43"/>
      <c r="M852" s="43"/>
      <c r="N852" s="43"/>
      <c r="O852" s="43"/>
      <c r="P852" s="44"/>
      <c r="Q852" s="43"/>
      <c r="R852" s="43"/>
      <c r="S852" s="43"/>
      <c r="T852" s="43"/>
      <c r="U852" s="43"/>
      <c r="V852" s="43"/>
      <c r="W852" s="43"/>
      <c r="X852" s="43"/>
      <c r="Y852" s="43"/>
      <c r="Z852" s="43"/>
      <c r="AA852" s="43"/>
      <c r="AB852" s="43"/>
      <c r="AC852" s="43"/>
      <c r="AD852" s="43"/>
      <c r="AE852" s="43"/>
      <c r="AF852" s="43"/>
      <c r="AG852" s="43"/>
      <c r="AH852" s="43"/>
      <c r="AI852" s="43"/>
    </row>
    <row r="853" spans="1:35" ht="12.75">
      <c r="A853" s="43"/>
      <c r="B853" s="43"/>
      <c r="C853" s="43"/>
      <c r="D853" s="43"/>
      <c r="E853" s="43"/>
      <c r="F853" s="101"/>
      <c r="G853" s="101"/>
      <c r="H853" s="101"/>
      <c r="I853" s="43"/>
      <c r="J853" s="43"/>
      <c r="K853" s="43"/>
      <c r="L853" s="43"/>
      <c r="M853" s="43"/>
      <c r="N853" s="43"/>
      <c r="O853" s="43"/>
      <c r="P853" s="44"/>
      <c r="Q853" s="43"/>
      <c r="R853" s="43"/>
      <c r="S853" s="43"/>
      <c r="T853" s="43"/>
      <c r="U853" s="43"/>
      <c r="V853" s="43"/>
      <c r="W853" s="43"/>
      <c r="X853" s="43"/>
      <c r="Y853" s="43"/>
      <c r="Z853" s="43"/>
      <c r="AA853" s="43"/>
      <c r="AB853" s="43"/>
      <c r="AC853" s="43"/>
      <c r="AD853" s="43"/>
      <c r="AE853" s="43"/>
      <c r="AF853" s="43"/>
      <c r="AG853" s="43"/>
      <c r="AH853" s="43"/>
      <c r="AI853" s="43"/>
    </row>
    <row r="854" spans="1:35" ht="12.75">
      <c r="A854" s="43"/>
      <c r="B854" s="43"/>
      <c r="C854" s="43"/>
      <c r="D854" s="43"/>
      <c r="E854" s="43"/>
      <c r="F854" s="101"/>
      <c r="G854" s="101"/>
      <c r="H854" s="101"/>
      <c r="I854" s="43"/>
      <c r="J854" s="43"/>
      <c r="K854" s="43"/>
      <c r="L854" s="43"/>
      <c r="M854" s="43"/>
      <c r="N854" s="43"/>
      <c r="O854" s="43"/>
      <c r="P854" s="44"/>
      <c r="Q854" s="43"/>
      <c r="R854" s="43"/>
      <c r="S854" s="43"/>
      <c r="T854" s="43"/>
      <c r="U854" s="43"/>
      <c r="V854" s="43"/>
      <c r="W854" s="43"/>
      <c r="X854" s="43"/>
      <c r="Y854" s="43"/>
      <c r="Z854" s="43"/>
      <c r="AA854" s="43"/>
      <c r="AB854" s="43"/>
      <c r="AC854" s="43"/>
      <c r="AD854" s="43"/>
      <c r="AE854" s="43"/>
      <c r="AF854" s="43"/>
      <c r="AG854" s="43"/>
      <c r="AH854" s="43"/>
      <c r="AI854" s="43"/>
    </row>
    <row r="855" spans="1:35" ht="12.75">
      <c r="A855" s="43"/>
      <c r="B855" s="43"/>
      <c r="C855" s="43"/>
      <c r="D855" s="43"/>
      <c r="E855" s="43"/>
      <c r="F855" s="101"/>
      <c r="G855" s="101"/>
      <c r="H855" s="101"/>
      <c r="I855" s="43"/>
      <c r="J855" s="43"/>
      <c r="K855" s="43"/>
      <c r="L855" s="43"/>
      <c r="M855" s="43"/>
      <c r="N855" s="43"/>
      <c r="O855" s="43"/>
      <c r="P855" s="44"/>
      <c r="Q855" s="43"/>
      <c r="R855" s="43"/>
      <c r="S855" s="43"/>
      <c r="T855" s="43"/>
      <c r="U855" s="43"/>
      <c r="V855" s="43"/>
      <c r="W855" s="43"/>
      <c r="X855" s="43"/>
      <c r="Y855" s="43"/>
      <c r="Z855" s="43"/>
      <c r="AA855" s="43"/>
      <c r="AB855" s="43"/>
      <c r="AC855" s="43"/>
      <c r="AD855" s="43"/>
      <c r="AE855" s="43"/>
      <c r="AF855" s="43"/>
      <c r="AG855" s="43"/>
      <c r="AH855" s="43"/>
      <c r="AI855" s="43"/>
    </row>
    <row r="856" spans="1:35" ht="12.75">
      <c r="A856" s="43"/>
      <c r="B856" s="43"/>
      <c r="C856" s="43"/>
      <c r="D856" s="43"/>
      <c r="E856" s="43"/>
      <c r="F856" s="101"/>
      <c r="G856" s="101"/>
      <c r="H856" s="101"/>
      <c r="I856" s="43"/>
      <c r="J856" s="43"/>
      <c r="K856" s="43"/>
      <c r="L856" s="43"/>
      <c r="M856" s="43"/>
      <c r="N856" s="43"/>
      <c r="O856" s="43"/>
      <c r="P856" s="44"/>
      <c r="Q856" s="43"/>
      <c r="R856" s="43"/>
      <c r="S856" s="43"/>
      <c r="T856" s="43"/>
      <c r="U856" s="43"/>
      <c r="V856" s="43"/>
      <c r="W856" s="43"/>
      <c r="X856" s="43"/>
      <c r="Y856" s="43"/>
      <c r="Z856" s="43"/>
      <c r="AA856" s="43"/>
      <c r="AB856" s="43"/>
      <c r="AC856" s="43"/>
      <c r="AD856" s="43"/>
      <c r="AE856" s="43"/>
      <c r="AF856" s="43"/>
      <c r="AG856" s="43"/>
      <c r="AH856" s="43"/>
      <c r="AI856" s="43"/>
    </row>
    <row r="857" spans="1:35" ht="12.75">
      <c r="A857" s="43"/>
      <c r="B857" s="43"/>
      <c r="C857" s="43"/>
      <c r="D857" s="43"/>
      <c r="E857" s="43"/>
      <c r="F857" s="101"/>
      <c r="G857" s="101"/>
      <c r="H857" s="101"/>
      <c r="I857" s="43"/>
      <c r="J857" s="43"/>
      <c r="K857" s="43"/>
      <c r="L857" s="43"/>
      <c r="M857" s="43"/>
      <c r="N857" s="43"/>
      <c r="O857" s="43"/>
      <c r="P857" s="44"/>
      <c r="Q857" s="43"/>
      <c r="R857" s="43"/>
      <c r="S857" s="43"/>
      <c r="T857" s="43"/>
      <c r="U857" s="43"/>
      <c r="V857" s="43"/>
      <c r="W857" s="43"/>
      <c r="X857" s="43"/>
      <c r="Y857" s="43"/>
      <c r="Z857" s="43"/>
      <c r="AA857" s="43"/>
      <c r="AB857" s="43"/>
      <c r="AC857" s="43"/>
      <c r="AD857" s="43"/>
      <c r="AE857" s="43"/>
      <c r="AF857" s="43"/>
      <c r="AG857" s="43"/>
      <c r="AH857" s="43"/>
      <c r="AI857" s="43"/>
    </row>
    <row r="858" spans="1:35" ht="12.75">
      <c r="A858" s="43"/>
      <c r="B858" s="43"/>
      <c r="C858" s="43"/>
      <c r="D858" s="43"/>
      <c r="E858" s="43"/>
      <c r="F858" s="101"/>
      <c r="G858" s="101"/>
      <c r="H858" s="101"/>
      <c r="I858" s="43"/>
      <c r="J858" s="43"/>
      <c r="K858" s="43"/>
      <c r="L858" s="43"/>
      <c r="M858" s="43"/>
      <c r="N858" s="43"/>
      <c r="O858" s="43"/>
      <c r="P858" s="44"/>
      <c r="Q858" s="43"/>
      <c r="R858" s="43"/>
      <c r="S858" s="43"/>
      <c r="T858" s="43"/>
      <c r="U858" s="43"/>
      <c r="V858" s="43"/>
      <c r="W858" s="43"/>
      <c r="X858" s="43"/>
      <c r="Y858" s="43"/>
      <c r="Z858" s="43"/>
      <c r="AA858" s="43"/>
      <c r="AB858" s="43"/>
      <c r="AC858" s="43"/>
      <c r="AD858" s="43"/>
      <c r="AE858" s="43"/>
      <c r="AF858" s="43"/>
      <c r="AG858" s="43"/>
      <c r="AH858" s="43"/>
      <c r="AI858" s="43"/>
    </row>
    <row r="859" spans="1:35" ht="12.75">
      <c r="A859" s="43"/>
      <c r="B859" s="43"/>
      <c r="C859" s="43"/>
      <c r="D859" s="43"/>
      <c r="E859" s="43"/>
      <c r="F859" s="101"/>
      <c r="G859" s="101"/>
      <c r="H859" s="101"/>
      <c r="I859" s="43"/>
      <c r="J859" s="43"/>
      <c r="K859" s="43"/>
      <c r="L859" s="43"/>
      <c r="M859" s="43"/>
      <c r="N859" s="43"/>
      <c r="O859" s="43"/>
      <c r="P859" s="44"/>
      <c r="Q859" s="43"/>
      <c r="R859" s="43"/>
      <c r="S859" s="43"/>
      <c r="T859" s="43"/>
      <c r="U859" s="43"/>
      <c r="V859" s="43"/>
      <c r="W859" s="43"/>
      <c r="X859" s="43"/>
      <c r="Y859" s="43"/>
      <c r="Z859" s="43"/>
      <c r="AA859" s="43"/>
      <c r="AB859" s="43"/>
      <c r="AC859" s="43"/>
      <c r="AD859" s="43"/>
      <c r="AE859" s="43"/>
      <c r="AF859" s="43"/>
      <c r="AG859" s="43"/>
      <c r="AH859" s="43"/>
      <c r="AI859" s="43"/>
    </row>
    <row r="860" spans="1:35" ht="12.75">
      <c r="A860" s="43"/>
      <c r="B860" s="43"/>
      <c r="C860" s="43"/>
      <c r="D860" s="43"/>
      <c r="E860" s="43"/>
      <c r="F860" s="101"/>
      <c r="G860" s="101"/>
      <c r="H860" s="101"/>
      <c r="I860" s="43"/>
      <c r="J860" s="43"/>
      <c r="K860" s="43"/>
      <c r="L860" s="43"/>
      <c r="M860" s="43"/>
      <c r="N860" s="43"/>
      <c r="O860" s="43"/>
      <c r="P860" s="44"/>
      <c r="Q860" s="43"/>
      <c r="R860" s="43"/>
      <c r="S860" s="43"/>
      <c r="T860" s="43"/>
      <c r="U860" s="43"/>
      <c r="V860" s="43"/>
      <c r="W860" s="43"/>
      <c r="X860" s="43"/>
      <c r="Y860" s="43"/>
      <c r="Z860" s="43"/>
      <c r="AA860" s="43"/>
      <c r="AB860" s="43"/>
      <c r="AC860" s="43"/>
      <c r="AD860" s="43"/>
      <c r="AE860" s="43"/>
      <c r="AF860" s="43"/>
      <c r="AG860" s="43"/>
      <c r="AH860" s="43"/>
      <c r="AI860" s="43"/>
    </row>
    <row r="861" spans="1:35" ht="12.75">
      <c r="A861" s="43"/>
      <c r="B861" s="43"/>
      <c r="C861" s="43"/>
      <c r="D861" s="43"/>
      <c r="E861" s="43"/>
      <c r="F861" s="101"/>
      <c r="G861" s="101"/>
      <c r="H861" s="101"/>
      <c r="I861" s="43"/>
      <c r="J861" s="43"/>
      <c r="K861" s="43"/>
      <c r="L861" s="43"/>
      <c r="M861" s="43"/>
      <c r="N861" s="43"/>
      <c r="O861" s="43"/>
      <c r="P861" s="44"/>
      <c r="Q861" s="43"/>
      <c r="R861" s="43"/>
      <c r="S861" s="43"/>
      <c r="T861" s="43"/>
      <c r="U861" s="43"/>
      <c r="V861" s="43"/>
      <c r="W861" s="43"/>
      <c r="X861" s="43"/>
      <c r="Y861" s="43"/>
      <c r="Z861" s="43"/>
      <c r="AA861" s="43"/>
      <c r="AB861" s="43"/>
      <c r="AC861" s="43"/>
      <c r="AD861" s="43"/>
      <c r="AE861" s="43"/>
      <c r="AF861" s="43"/>
      <c r="AG861" s="43"/>
      <c r="AH861" s="43"/>
      <c r="AI861" s="43"/>
    </row>
    <row r="862" spans="1:35" ht="12.75">
      <c r="A862" s="43"/>
      <c r="B862" s="43"/>
      <c r="C862" s="43"/>
      <c r="D862" s="43"/>
      <c r="E862" s="43"/>
      <c r="F862" s="101"/>
      <c r="G862" s="101"/>
      <c r="H862" s="101"/>
      <c r="I862" s="43"/>
      <c r="J862" s="43"/>
      <c r="K862" s="43"/>
      <c r="L862" s="43"/>
      <c r="M862" s="43"/>
      <c r="N862" s="43"/>
      <c r="O862" s="43"/>
      <c r="P862" s="44"/>
      <c r="Q862" s="43"/>
      <c r="R862" s="43"/>
      <c r="S862" s="43"/>
      <c r="T862" s="43"/>
      <c r="U862" s="43"/>
      <c r="V862" s="43"/>
      <c r="W862" s="43"/>
      <c r="X862" s="43"/>
      <c r="Y862" s="43"/>
      <c r="Z862" s="43"/>
      <c r="AA862" s="43"/>
      <c r="AB862" s="43"/>
      <c r="AC862" s="43"/>
      <c r="AD862" s="43"/>
      <c r="AE862" s="43"/>
      <c r="AF862" s="43"/>
      <c r="AG862" s="43"/>
      <c r="AH862" s="43"/>
      <c r="AI862" s="43"/>
    </row>
    <row r="863" spans="1:35" ht="12.75">
      <c r="A863" s="43"/>
      <c r="B863" s="43"/>
      <c r="C863" s="43"/>
      <c r="D863" s="43"/>
      <c r="E863" s="43"/>
      <c r="F863" s="101"/>
      <c r="G863" s="101"/>
      <c r="H863" s="101"/>
      <c r="I863" s="43"/>
      <c r="J863" s="43"/>
      <c r="K863" s="43"/>
      <c r="L863" s="43"/>
      <c r="M863" s="43"/>
      <c r="N863" s="43"/>
      <c r="O863" s="43"/>
      <c r="P863" s="44"/>
      <c r="Q863" s="43"/>
      <c r="R863" s="43"/>
      <c r="S863" s="43"/>
      <c r="T863" s="43"/>
      <c r="U863" s="43"/>
      <c r="V863" s="43"/>
      <c r="W863" s="43"/>
      <c r="X863" s="43"/>
      <c r="Y863" s="43"/>
      <c r="Z863" s="43"/>
      <c r="AA863" s="43"/>
      <c r="AB863" s="43"/>
      <c r="AC863" s="43"/>
      <c r="AD863" s="43"/>
      <c r="AE863" s="43"/>
      <c r="AF863" s="43"/>
      <c r="AG863" s="43"/>
      <c r="AH863" s="43"/>
      <c r="AI863" s="43"/>
    </row>
    <row r="864" spans="1:35" ht="12.75">
      <c r="A864" s="43"/>
      <c r="B864" s="43"/>
      <c r="C864" s="43"/>
      <c r="D864" s="43"/>
      <c r="E864" s="43"/>
      <c r="F864" s="101"/>
      <c r="G864" s="101"/>
      <c r="H864" s="101"/>
      <c r="I864" s="43"/>
      <c r="J864" s="43"/>
      <c r="K864" s="43"/>
      <c r="L864" s="43"/>
      <c r="M864" s="43"/>
      <c r="N864" s="43"/>
      <c r="O864" s="43"/>
      <c r="P864" s="44"/>
      <c r="Q864" s="43"/>
      <c r="R864" s="43"/>
      <c r="S864" s="43"/>
      <c r="T864" s="43"/>
      <c r="U864" s="43"/>
      <c r="V864" s="43"/>
      <c r="W864" s="43"/>
      <c r="X864" s="43"/>
      <c r="Y864" s="43"/>
      <c r="Z864" s="43"/>
      <c r="AA864" s="43"/>
      <c r="AB864" s="43"/>
      <c r="AC864" s="43"/>
      <c r="AD864" s="43"/>
      <c r="AE864" s="43"/>
      <c r="AF864" s="43"/>
      <c r="AG864" s="43"/>
      <c r="AH864" s="43"/>
      <c r="AI864" s="43"/>
    </row>
    <row r="865" spans="1:35" ht="12.75">
      <c r="A865" s="43"/>
      <c r="B865" s="43"/>
      <c r="C865" s="43"/>
      <c r="D865" s="43"/>
      <c r="E865" s="43"/>
      <c r="F865" s="101"/>
      <c r="G865" s="101"/>
      <c r="H865" s="101"/>
      <c r="I865" s="43"/>
      <c r="J865" s="43"/>
      <c r="K865" s="43"/>
      <c r="L865" s="43"/>
      <c r="M865" s="43"/>
      <c r="N865" s="43"/>
      <c r="O865" s="43"/>
      <c r="P865" s="44"/>
      <c r="Q865" s="43"/>
      <c r="R865" s="43"/>
      <c r="S865" s="43"/>
      <c r="T865" s="43"/>
      <c r="U865" s="43"/>
      <c r="V865" s="43"/>
      <c r="W865" s="43"/>
      <c r="X865" s="43"/>
      <c r="Y865" s="43"/>
      <c r="Z865" s="43"/>
      <c r="AA865" s="43"/>
      <c r="AB865" s="43"/>
      <c r="AC865" s="43"/>
      <c r="AD865" s="43"/>
      <c r="AE865" s="43"/>
      <c r="AF865" s="43"/>
      <c r="AG865" s="43"/>
      <c r="AH865" s="43"/>
      <c r="AI865" s="43"/>
    </row>
    <row r="866" spans="1:35" ht="12.75">
      <c r="A866" s="43"/>
      <c r="B866" s="43"/>
      <c r="C866" s="43"/>
      <c r="D866" s="43"/>
      <c r="E866" s="43"/>
      <c r="F866" s="101"/>
      <c r="G866" s="101"/>
      <c r="H866" s="101"/>
      <c r="I866" s="43"/>
      <c r="J866" s="43"/>
      <c r="K866" s="43"/>
      <c r="L866" s="43"/>
      <c r="M866" s="43"/>
      <c r="N866" s="43"/>
      <c r="O866" s="43"/>
      <c r="P866" s="44"/>
      <c r="Q866" s="43"/>
      <c r="R866" s="43"/>
      <c r="S866" s="43"/>
      <c r="T866" s="43"/>
      <c r="U866" s="43"/>
      <c r="V866" s="43"/>
      <c r="W866" s="43"/>
      <c r="X866" s="43"/>
      <c r="Y866" s="43"/>
      <c r="Z866" s="43"/>
      <c r="AA866" s="43"/>
      <c r="AB866" s="43"/>
      <c r="AC866" s="43"/>
      <c r="AD866" s="43"/>
      <c r="AE866" s="43"/>
      <c r="AF866" s="43"/>
      <c r="AG866" s="43"/>
      <c r="AH866" s="43"/>
      <c r="AI866" s="43"/>
    </row>
    <row r="867" spans="1:35" ht="12.75">
      <c r="A867" s="43"/>
      <c r="B867" s="43"/>
      <c r="C867" s="43"/>
      <c r="D867" s="43"/>
      <c r="E867" s="43"/>
      <c r="F867" s="101"/>
      <c r="G867" s="101"/>
      <c r="H867" s="101"/>
      <c r="I867" s="43"/>
      <c r="J867" s="43"/>
      <c r="K867" s="43"/>
      <c r="L867" s="43"/>
      <c r="M867" s="43"/>
      <c r="N867" s="43"/>
      <c r="O867" s="43"/>
      <c r="P867" s="44"/>
      <c r="Q867" s="43"/>
      <c r="R867" s="43"/>
      <c r="S867" s="43"/>
      <c r="T867" s="43"/>
      <c r="U867" s="43"/>
      <c r="V867" s="43"/>
      <c r="W867" s="43"/>
      <c r="X867" s="43"/>
      <c r="Y867" s="43"/>
      <c r="Z867" s="43"/>
      <c r="AA867" s="43"/>
      <c r="AB867" s="43"/>
      <c r="AC867" s="43"/>
      <c r="AD867" s="43"/>
      <c r="AE867" s="43"/>
      <c r="AF867" s="43"/>
      <c r="AG867" s="43"/>
      <c r="AH867" s="43"/>
      <c r="AI867" s="43"/>
    </row>
    <row r="868" spans="1:35" ht="12.75">
      <c r="A868" s="43"/>
      <c r="B868" s="43"/>
      <c r="C868" s="43"/>
      <c r="D868" s="43"/>
      <c r="E868" s="43"/>
      <c r="F868" s="101"/>
      <c r="G868" s="101"/>
      <c r="H868" s="101"/>
      <c r="I868" s="43"/>
      <c r="J868" s="43"/>
      <c r="K868" s="43"/>
      <c r="L868" s="43"/>
      <c r="M868" s="43"/>
      <c r="N868" s="43"/>
      <c r="O868" s="43"/>
      <c r="P868" s="44"/>
      <c r="Q868" s="43"/>
      <c r="R868" s="43"/>
      <c r="S868" s="43"/>
      <c r="T868" s="43"/>
      <c r="U868" s="43"/>
      <c r="V868" s="43"/>
      <c r="W868" s="43"/>
      <c r="X868" s="43"/>
      <c r="Y868" s="43"/>
      <c r="Z868" s="43"/>
      <c r="AA868" s="43"/>
      <c r="AB868" s="43"/>
      <c r="AC868" s="43"/>
      <c r="AD868" s="43"/>
      <c r="AE868" s="43"/>
      <c r="AF868" s="43"/>
      <c r="AG868" s="43"/>
      <c r="AH868" s="43"/>
      <c r="AI868" s="43"/>
    </row>
    <row r="869" spans="1:35" ht="12.75">
      <c r="A869" s="43"/>
      <c r="B869" s="43"/>
      <c r="C869" s="43"/>
      <c r="D869" s="43"/>
      <c r="E869" s="43"/>
      <c r="F869" s="101"/>
      <c r="G869" s="101"/>
      <c r="H869" s="101"/>
      <c r="I869" s="43"/>
      <c r="J869" s="43"/>
      <c r="K869" s="43"/>
      <c r="L869" s="43"/>
      <c r="M869" s="43"/>
      <c r="N869" s="43"/>
      <c r="O869" s="43"/>
      <c r="P869" s="44"/>
      <c r="Q869" s="43"/>
      <c r="R869" s="43"/>
      <c r="S869" s="43"/>
      <c r="T869" s="43"/>
      <c r="U869" s="43"/>
      <c r="V869" s="43"/>
      <c r="W869" s="43"/>
      <c r="X869" s="43"/>
      <c r="Y869" s="43"/>
      <c r="Z869" s="43"/>
      <c r="AA869" s="43"/>
      <c r="AB869" s="43"/>
      <c r="AC869" s="43"/>
      <c r="AD869" s="43"/>
      <c r="AE869" s="43"/>
      <c r="AF869" s="43"/>
      <c r="AG869" s="43"/>
      <c r="AH869" s="43"/>
      <c r="AI869" s="43"/>
    </row>
    <row r="870" spans="1:35" ht="12.75">
      <c r="A870" s="43"/>
      <c r="B870" s="43"/>
      <c r="C870" s="43"/>
      <c r="D870" s="43"/>
      <c r="E870" s="43"/>
      <c r="F870" s="101"/>
      <c r="G870" s="101"/>
      <c r="H870" s="101"/>
      <c r="I870" s="43"/>
      <c r="J870" s="43"/>
      <c r="K870" s="43"/>
      <c r="L870" s="43"/>
      <c r="M870" s="43"/>
      <c r="N870" s="43"/>
      <c r="O870" s="43"/>
      <c r="P870" s="44"/>
      <c r="Q870" s="43"/>
      <c r="R870" s="43"/>
      <c r="S870" s="43"/>
      <c r="T870" s="43"/>
      <c r="U870" s="43"/>
      <c r="V870" s="43"/>
      <c r="W870" s="43"/>
      <c r="X870" s="43"/>
      <c r="Y870" s="43"/>
      <c r="Z870" s="43"/>
      <c r="AA870" s="43"/>
      <c r="AB870" s="43"/>
      <c r="AC870" s="43"/>
      <c r="AD870" s="43"/>
      <c r="AE870" s="43"/>
      <c r="AF870" s="43"/>
      <c r="AG870" s="43"/>
      <c r="AH870" s="43"/>
      <c r="AI870" s="43"/>
    </row>
    <row r="871" spans="1:35" ht="12.75">
      <c r="A871" s="43"/>
      <c r="B871" s="43"/>
      <c r="C871" s="43"/>
      <c r="D871" s="43"/>
      <c r="E871" s="43"/>
      <c r="F871" s="101"/>
      <c r="G871" s="101"/>
      <c r="H871" s="101"/>
      <c r="I871" s="43"/>
      <c r="J871" s="43"/>
      <c r="K871" s="43"/>
      <c r="L871" s="43"/>
      <c r="M871" s="43"/>
      <c r="N871" s="43"/>
      <c r="O871" s="43"/>
      <c r="P871" s="44"/>
      <c r="Q871" s="43"/>
      <c r="R871" s="43"/>
      <c r="S871" s="43"/>
      <c r="T871" s="43"/>
      <c r="U871" s="43"/>
      <c r="V871" s="43"/>
      <c r="W871" s="43"/>
      <c r="X871" s="43"/>
      <c r="Y871" s="43"/>
      <c r="Z871" s="43"/>
      <c r="AA871" s="43"/>
      <c r="AB871" s="43"/>
      <c r="AC871" s="43"/>
      <c r="AD871" s="43"/>
      <c r="AE871" s="43"/>
      <c r="AF871" s="43"/>
      <c r="AG871" s="43"/>
      <c r="AH871" s="43"/>
      <c r="AI871" s="43"/>
    </row>
    <row r="872" spans="1:35" ht="12.75">
      <c r="A872" s="43"/>
      <c r="B872" s="43"/>
      <c r="C872" s="43"/>
      <c r="D872" s="43"/>
      <c r="E872" s="43"/>
      <c r="F872" s="101"/>
      <c r="G872" s="101"/>
      <c r="H872" s="101"/>
      <c r="I872" s="43"/>
      <c r="J872" s="43"/>
      <c r="K872" s="43"/>
      <c r="L872" s="43"/>
      <c r="M872" s="43"/>
      <c r="N872" s="43"/>
      <c r="O872" s="43"/>
      <c r="P872" s="44"/>
      <c r="Q872" s="43"/>
      <c r="R872" s="43"/>
      <c r="S872" s="43"/>
      <c r="T872" s="43"/>
      <c r="U872" s="43"/>
      <c r="V872" s="43"/>
      <c r="W872" s="43"/>
      <c r="X872" s="43"/>
      <c r="Y872" s="43"/>
      <c r="Z872" s="43"/>
      <c r="AA872" s="43"/>
      <c r="AB872" s="43"/>
      <c r="AC872" s="43"/>
      <c r="AD872" s="43"/>
      <c r="AE872" s="43"/>
      <c r="AF872" s="43"/>
      <c r="AG872" s="43"/>
      <c r="AH872" s="43"/>
      <c r="AI872" s="43"/>
    </row>
    <row r="873" spans="1:35" ht="12.75">
      <c r="A873" s="43"/>
      <c r="B873" s="43"/>
      <c r="C873" s="43"/>
      <c r="D873" s="43"/>
      <c r="E873" s="43"/>
      <c r="F873" s="101"/>
      <c r="G873" s="101"/>
      <c r="H873" s="101"/>
      <c r="I873" s="43"/>
      <c r="J873" s="43"/>
      <c r="K873" s="43"/>
      <c r="L873" s="43"/>
      <c r="M873" s="43"/>
      <c r="N873" s="43"/>
      <c r="O873" s="43"/>
      <c r="P873" s="44"/>
      <c r="Q873" s="43"/>
      <c r="R873" s="43"/>
      <c r="S873" s="43"/>
      <c r="T873" s="43"/>
      <c r="U873" s="43"/>
      <c r="V873" s="43"/>
      <c r="W873" s="43"/>
      <c r="X873" s="43"/>
      <c r="Y873" s="43"/>
      <c r="Z873" s="43"/>
      <c r="AA873" s="43"/>
      <c r="AB873" s="43"/>
      <c r="AC873" s="43"/>
      <c r="AD873" s="43"/>
      <c r="AE873" s="43"/>
      <c r="AF873" s="43"/>
      <c r="AG873" s="43"/>
      <c r="AH873" s="43"/>
      <c r="AI873" s="43"/>
    </row>
    <row r="874" spans="1:35" ht="12.75">
      <c r="A874" s="43"/>
      <c r="B874" s="43"/>
      <c r="C874" s="43"/>
      <c r="D874" s="43"/>
      <c r="E874" s="43"/>
      <c r="F874" s="101"/>
      <c r="G874" s="101"/>
      <c r="H874" s="101"/>
      <c r="I874" s="43"/>
      <c r="J874" s="43"/>
      <c r="K874" s="43"/>
      <c r="L874" s="43"/>
      <c r="M874" s="43"/>
      <c r="N874" s="43"/>
      <c r="O874" s="43"/>
      <c r="P874" s="44"/>
      <c r="Q874" s="43"/>
      <c r="R874" s="43"/>
      <c r="S874" s="43"/>
      <c r="T874" s="43"/>
      <c r="U874" s="43"/>
      <c r="V874" s="43"/>
      <c r="W874" s="43"/>
      <c r="X874" s="43"/>
      <c r="Y874" s="43"/>
      <c r="Z874" s="43"/>
      <c r="AA874" s="43"/>
      <c r="AB874" s="43"/>
      <c r="AC874" s="43"/>
      <c r="AD874" s="43"/>
      <c r="AE874" s="43"/>
      <c r="AF874" s="43"/>
      <c r="AG874" s="43"/>
      <c r="AH874" s="43"/>
      <c r="AI874" s="43"/>
    </row>
    <row r="875" spans="1:35" ht="12.75">
      <c r="A875" s="43"/>
      <c r="B875" s="43"/>
      <c r="C875" s="43"/>
      <c r="D875" s="43"/>
      <c r="E875" s="43"/>
      <c r="F875" s="101"/>
      <c r="G875" s="101"/>
      <c r="H875" s="101"/>
      <c r="I875" s="43"/>
      <c r="J875" s="43"/>
      <c r="K875" s="43"/>
      <c r="L875" s="43"/>
      <c r="M875" s="43"/>
      <c r="N875" s="43"/>
      <c r="O875" s="43"/>
      <c r="P875" s="44"/>
      <c r="Q875" s="43"/>
      <c r="R875" s="43"/>
      <c r="S875" s="43"/>
      <c r="T875" s="43"/>
      <c r="U875" s="43"/>
      <c r="V875" s="43"/>
      <c r="W875" s="43"/>
      <c r="X875" s="43"/>
      <c r="Y875" s="43"/>
      <c r="Z875" s="43"/>
      <c r="AA875" s="43"/>
      <c r="AB875" s="43"/>
      <c r="AC875" s="43"/>
      <c r="AD875" s="43"/>
      <c r="AE875" s="43"/>
      <c r="AF875" s="43"/>
      <c r="AG875" s="43"/>
      <c r="AH875" s="43"/>
      <c r="AI875" s="43"/>
    </row>
    <row r="876" spans="1:35" ht="12.75">
      <c r="A876" s="43"/>
      <c r="B876" s="43"/>
      <c r="C876" s="43"/>
      <c r="D876" s="43"/>
      <c r="E876" s="43"/>
      <c r="F876" s="101"/>
      <c r="G876" s="101"/>
      <c r="H876" s="101"/>
      <c r="I876" s="43"/>
      <c r="J876" s="43"/>
      <c r="K876" s="43"/>
      <c r="L876" s="43"/>
      <c r="M876" s="43"/>
      <c r="N876" s="43"/>
      <c r="O876" s="43"/>
      <c r="P876" s="44"/>
      <c r="Q876" s="43"/>
      <c r="R876" s="43"/>
      <c r="S876" s="43"/>
      <c r="T876" s="43"/>
      <c r="U876" s="43"/>
      <c r="V876" s="43"/>
      <c r="W876" s="43"/>
      <c r="X876" s="43"/>
      <c r="Y876" s="43"/>
      <c r="Z876" s="43"/>
      <c r="AA876" s="43"/>
      <c r="AB876" s="43"/>
      <c r="AC876" s="43"/>
      <c r="AD876" s="43"/>
      <c r="AE876" s="43"/>
      <c r="AF876" s="43"/>
      <c r="AG876" s="43"/>
      <c r="AH876" s="43"/>
      <c r="AI876" s="43"/>
    </row>
    <row r="877" spans="1:35" ht="12.75">
      <c r="A877" s="43"/>
      <c r="B877" s="43"/>
      <c r="C877" s="43"/>
      <c r="D877" s="43"/>
      <c r="E877" s="43"/>
      <c r="F877" s="101"/>
      <c r="G877" s="101"/>
      <c r="H877" s="101"/>
      <c r="I877" s="43"/>
      <c r="J877" s="43"/>
      <c r="K877" s="43"/>
      <c r="L877" s="43"/>
      <c r="M877" s="43"/>
      <c r="N877" s="43"/>
      <c r="O877" s="43"/>
      <c r="P877" s="44"/>
      <c r="Q877" s="43"/>
      <c r="R877" s="43"/>
      <c r="S877" s="43"/>
      <c r="T877" s="43"/>
      <c r="U877" s="43"/>
      <c r="V877" s="43"/>
      <c r="W877" s="43"/>
      <c r="X877" s="43"/>
      <c r="Y877" s="43"/>
      <c r="Z877" s="43"/>
      <c r="AA877" s="43"/>
      <c r="AB877" s="43"/>
      <c r="AC877" s="43"/>
      <c r="AD877" s="43"/>
      <c r="AE877" s="43"/>
      <c r="AF877" s="43"/>
      <c r="AG877" s="43"/>
      <c r="AH877" s="43"/>
      <c r="AI877" s="43"/>
    </row>
    <row r="878" spans="1:35" ht="12.75">
      <c r="A878" s="43"/>
      <c r="B878" s="43"/>
      <c r="C878" s="43"/>
      <c r="D878" s="43"/>
      <c r="E878" s="43"/>
      <c r="F878" s="101"/>
      <c r="G878" s="101"/>
      <c r="H878" s="101"/>
      <c r="I878" s="43"/>
      <c r="J878" s="43"/>
      <c r="K878" s="43"/>
      <c r="L878" s="43"/>
      <c r="M878" s="43"/>
      <c r="N878" s="43"/>
      <c r="O878" s="43"/>
      <c r="P878" s="44"/>
      <c r="Q878" s="43"/>
      <c r="R878" s="43"/>
      <c r="S878" s="43"/>
      <c r="T878" s="43"/>
      <c r="U878" s="43"/>
      <c r="V878" s="43"/>
      <c r="W878" s="43"/>
      <c r="X878" s="43"/>
      <c r="Y878" s="43"/>
      <c r="Z878" s="43"/>
      <c r="AA878" s="43"/>
      <c r="AB878" s="43"/>
      <c r="AC878" s="43"/>
      <c r="AD878" s="43"/>
      <c r="AE878" s="43"/>
      <c r="AF878" s="43"/>
      <c r="AG878" s="43"/>
      <c r="AH878" s="43"/>
      <c r="AI878" s="43"/>
    </row>
    <row r="879" spans="1:35" ht="12.75">
      <c r="A879" s="43"/>
      <c r="B879" s="43"/>
      <c r="C879" s="43"/>
      <c r="D879" s="43"/>
      <c r="E879" s="43"/>
      <c r="F879" s="101"/>
      <c r="G879" s="101"/>
      <c r="H879" s="101"/>
      <c r="I879" s="43"/>
      <c r="J879" s="43"/>
      <c r="K879" s="43"/>
      <c r="L879" s="43"/>
      <c r="M879" s="43"/>
      <c r="N879" s="43"/>
      <c r="O879" s="43"/>
      <c r="P879" s="44"/>
      <c r="Q879" s="43"/>
      <c r="R879" s="43"/>
      <c r="S879" s="43"/>
      <c r="T879" s="43"/>
      <c r="U879" s="43"/>
      <c r="V879" s="43"/>
      <c r="W879" s="43"/>
      <c r="X879" s="43"/>
      <c r="Y879" s="43"/>
      <c r="Z879" s="43"/>
      <c r="AA879" s="43"/>
      <c r="AB879" s="43"/>
      <c r="AC879" s="43"/>
      <c r="AD879" s="43"/>
      <c r="AE879" s="43"/>
      <c r="AF879" s="43"/>
      <c r="AG879" s="43"/>
      <c r="AH879" s="43"/>
      <c r="AI879" s="43"/>
    </row>
    <row r="880" spans="1:35" ht="12.75">
      <c r="A880" s="43"/>
      <c r="B880" s="43"/>
      <c r="C880" s="43"/>
      <c r="D880" s="43"/>
      <c r="E880" s="43"/>
      <c r="F880" s="101"/>
      <c r="G880" s="101"/>
      <c r="H880" s="101"/>
      <c r="I880" s="43"/>
      <c r="J880" s="43"/>
      <c r="K880" s="43"/>
      <c r="L880" s="43"/>
      <c r="M880" s="43"/>
      <c r="N880" s="43"/>
      <c r="O880" s="43"/>
      <c r="P880" s="44"/>
      <c r="Q880" s="43"/>
      <c r="R880" s="43"/>
      <c r="S880" s="43"/>
      <c r="T880" s="43"/>
      <c r="U880" s="43"/>
      <c r="V880" s="43"/>
      <c r="W880" s="43"/>
      <c r="X880" s="43"/>
      <c r="Y880" s="43"/>
      <c r="Z880" s="43"/>
      <c r="AA880" s="43"/>
      <c r="AB880" s="43"/>
      <c r="AC880" s="43"/>
      <c r="AD880" s="43"/>
      <c r="AE880" s="43"/>
      <c r="AF880" s="43"/>
      <c r="AG880" s="43"/>
      <c r="AH880" s="43"/>
      <c r="AI880" s="43"/>
    </row>
    <row r="881" spans="1:35" ht="12.75">
      <c r="A881" s="43"/>
      <c r="B881" s="43"/>
      <c r="C881" s="43"/>
      <c r="D881" s="43"/>
      <c r="E881" s="43"/>
      <c r="F881" s="101"/>
      <c r="G881" s="101"/>
      <c r="H881" s="101"/>
      <c r="I881" s="43"/>
      <c r="J881" s="43"/>
      <c r="K881" s="43"/>
      <c r="L881" s="43"/>
      <c r="M881" s="43"/>
      <c r="N881" s="43"/>
      <c r="O881" s="43"/>
      <c r="P881" s="44"/>
      <c r="Q881" s="43"/>
      <c r="R881" s="43"/>
      <c r="S881" s="43"/>
      <c r="T881" s="43"/>
      <c r="U881" s="43"/>
      <c r="V881" s="43"/>
      <c r="W881" s="43"/>
      <c r="X881" s="43"/>
      <c r="Y881" s="43"/>
      <c r="Z881" s="43"/>
      <c r="AA881" s="43"/>
      <c r="AB881" s="43"/>
      <c r="AC881" s="43"/>
      <c r="AD881" s="43"/>
      <c r="AE881" s="43"/>
      <c r="AF881" s="43"/>
      <c r="AG881" s="43"/>
      <c r="AH881" s="43"/>
      <c r="AI881" s="43"/>
    </row>
    <row r="882" spans="1:35" ht="12.75">
      <c r="A882" s="43"/>
      <c r="B882" s="43"/>
      <c r="C882" s="43"/>
      <c r="D882" s="43"/>
      <c r="E882" s="43"/>
      <c r="F882" s="101"/>
      <c r="G882" s="101"/>
      <c r="H882" s="101"/>
      <c r="I882" s="43"/>
      <c r="J882" s="43"/>
      <c r="K882" s="43"/>
      <c r="L882" s="43"/>
      <c r="M882" s="43"/>
      <c r="N882" s="43"/>
      <c r="O882" s="43"/>
      <c r="P882" s="44"/>
      <c r="Q882" s="43"/>
      <c r="R882" s="43"/>
      <c r="S882" s="43"/>
      <c r="T882" s="43"/>
      <c r="U882" s="43"/>
      <c r="V882" s="43"/>
      <c r="W882" s="43"/>
      <c r="X882" s="43"/>
      <c r="Y882" s="43"/>
      <c r="Z882" s="43"/>
      <c r="AA882" s="43"/>
      <c r="AB882" s="43"/>
      <c r="AC882" s="43"/>
      <c r="AD882" s="43"/>
      <c r="AE882" s="43"/>
      <c r="AF882" s="43"/>
      <c r="AG882" s="43"/>
      <c r="AH882" s="43"/>
      <c r="AI882" s="43"/>
    </row>
    <row r="883" spans="1:35" ht="12.75">
      <c r="A883" s="43"/>
      <c r="B883" s="43"/>
      <c r="C883" s="43"/>
      <c r="D883" s="43"/>
      <c r="E883" s="43"/>
      <c r="F883" s="101"/>
      <c r="G883" s="101"/>
      <c r="H883" s="101"/>
      <c r="I883" s="43"/>
      <c r="J883" s="43"/>
      <c r="K883" s="43"/>
      <c r="L883" s="43"/>
      <c r="M883" s="43"/>
      <c r="N883" s="43"/>
      <c r="O883" s="43"/>
      <c r="P883" s="44"/>
      <c r="Q883" s="43"/>
      <c r="R883" s="43"/>
      <c r="S883" s="43"/>
      <c r="T883" s="43"/>
      <c r="U883" s="43"/>
      <c r="V883" s="43"/>
      <c r="W883" s="43"/>
      <c r="X883" s="43"/>
      <c r="Y883" s="43"/>
      <c r="Z883" s="43"/>
      <c r="AA883" s="43"/>
      <c r="AB883" s="43"/>
      <c r="AC883" s="43"/>
      <c r="AD883" s="43"/>
      <c r="AE883" s="43"/>
      <c r="AF883" s="43"/>
      <c r="AG883" s="43"/>
      <c r="AH883" s="43"/>
      <c r="AI883" s="43"/>
    </row>
    <row r="884" spans="1:35" ht="12.75">
      <c r="A884" s="43"/>
      <c r="B884" s="43"/>
      <c r="C884" s="43"/>
      <c r="D884" s="43"/>
      <c r="E884" s="43"/>
      <c r="F884" s="101"/>
      <c r="G884" s="101"/>
      <c r="H884" s="101"/>
      <c r="I884" s="43"/>
      <c r="J884" s="43"/>
      <c r="K884" s="43"/>
      <c r="L884" s="43"/>
      <c r="M884" s="43"/>
      <c r="N884" s="43"/>
      <c r="O884" s="43"/>
      <c r="P884" s="44"/>
      <c r="Q884" s="43"/>
      <c r="R884" s="43"/>
      <c r="S884" s="43"/>
      <c r="T884" s="43"/>
      <c r="U884" s="43"/>
      <c r="V884" s="43"/>
      <c r="W884" s="43"/>
      <c r="X884" s="43"/>
      <c r="Y884" s="43"/>
      <c r="Z884" s="43"/>
      <c r="AA884" s="43"/>
      <c r="AB884" s="43"/>
      <c r="AC884" s="43"/>
      <c r="AD884" s="43"/>
      <c r="AE884" s="43"/>
      <c r="AF884" s="43"/>
      <c r="AG884" s="43"/>
      <c r="AH884" s="43"/>
      <c r="AI884" s="43"/>
    </row>
    <row r="885" spans="1:35" ht="12.75">
      <c r="A885" s="43"/>
      <c r="B885" s="43"/>
      <c r="C885" s="43"/>
      <c r="D885" s="43"/>
      <c r="E885" s="43"/>
      <c r="F885" s="101"/>
      <c r="G885" s="101"/>
      <c r="H885" s="101"/>
      <c r="I885" s="43"/>
      <c r="J885" s="43"/>
      <c r="K885" s="43"/>
      <c r="L885" s="43"/>
      <c r="M885" s="43"/>
      <c r="N885" s="43"/>
      <c r="O885" s="43"/>
      <c r="P885" s="44"/>
      <c r="Q885" s="43"/>
      <c r="R885" s="43"/>
      <c r="S885" s="43"/>
      <c r="T885" s="43"/>
      <c r="U885" s="43"/>
      <c r="V885" s="43"/>
      <c r="W885" s="43"/>
      <c r="X885" s="43"/>
      <c r="Y885" s="43"/>
      <c r="Z885" s="43"/>
      <c r="AA885" s="43"/>
      <c r="AB885" s="43"/>
      <c r="AC885" s="43"/>
      <c r="AD885" s="43"/>
      <c r="AE885" s="43"/>
      <c r="AF885" s="43"/>
      <c r="AG885" s="43"/>
      <c r="AH885" s="43"/>
      <c r="AI885" s="43"/>
    </row>
    <row r="886" spans="1:35" ht="12.75">
      <c r="A886" s="43"/>
      <c r="B886" s="43"/>
      <c r="C886" s="43"/>
      <c r="D886" s="43"/>
      <c r="E886" s="43"/>
      <c r="F886" s="101"/>
      <c r="G886" s="101"/>
      <c r="H886" s="101"/>
      <c r="I886" s="43"/>
      <c r="J886" s="43"/>
      <c r="K886" s="43"/>
      <c r="L886" s="43"/>
      <c r="M886" s="43"/>
      <c r="N886" s="43"/>
      <c r="O886" s="43"/>
      <c r="P886" s="44"/>
      <c r="Q886" s="43"/>
      <c r="R886" s="43"/>
      <c r="S886" s="43"/>
      <c r="T886" s="43"/>
      <c r="U886" s="43"/>
      <c r="V886" s="43"/>
      <c r="W886" s="43"/>
      <c r="X886" s="43"/>
      <c r="Y886" s="43"/>
      <c r="Z886" s="43"/>
      <c r="AA886" s="43"/>
      <c r="AB886" s="43"/>
      <c r="AC886" s="43"/>
      <c r="AD886" s="43"/>
      <c r="AE886" s="43"/>
      <c r="AF886" s="43"/>
      <c r="AG886" s="43"/>
      <c r="AH886" s="43"/>
      <c r="AI886" s="43"/>
    </row>
    <row r="887" spans="1:35" ht="12.75">
      <c r="A887" s="43"/>
      <c r="B887" s="43"/>
      <c r="C887" s="43"/>
      <c r="D887" s="43"/>
      <c r="E887" s="43"/>
      <c r="F887" s="101"/>
      <c r="G887" s="101"/>
      <c r="H887" s="101"/>
      <c r="I887" s="43"/>
      <c r="J887" s="43"/>
      <c r="K887" s="43"/>
      <c r="L887" s="43"/>
      <c r="M887" s="43"/>
      <c r="N887" s="43"/>
      <c r="O887" s="43"/>
      <c r="P887" s="44"/>
      <c r="Q887" s="43"/>
      <c r="R887" s="43"/>
      <c r="S887" s="43"/>
      <c r="T887" s="43"/>
      <c r="U887" s="43"/>
      <c r="V887" s="43"/>
      <c r="W887" s="43"/>
      <c r="X887" s="43"/>
      <c r="Y887" s="43"/>
      <c r="Z887" s="43"/>
      <c r="AA887" s="43"/>
      <c r="AB887" s="43"/>
      <c r="AC887" s="43"/>
      <c r="AD887" s="43"/>
      <c r="AE887" s="43"/>
      <c r="AF887" s="43"/>
      <c r="AG887" s="43"/>
      <c r="AH887" s="43"/>
      <c r="AI887" s="43"/>
    </row>
    <row r="888" spans="1:35" ht="12.75">
      <c r="A888" s="43"/>
      <c r="B888" s="43"/>
      <c r="C888" s="43"/>
      <c r="D888" s="43"/>
      <c r="E888" s="43"/>
      <c r="F888" s="101"/>
      <c r="G888" s="101"/>
      <c r="H888" s="101"/>
      <c r="I888" s="43"/>
      <c r="J888" s="43"/>
      <c r="K888" s="43"/>
      <c r="L888" s="43"/>
      <c r="M888" s="43"/>
      <c r="N888" s="43"/>
      <c r="O888" s="43"/>
      <c r="P888" s="44"/>
      <c r="Q888" s="43"/>
      <c r="R888" s="43"/>
      <c r="S888" s="43"/>
      <c r="T888" s="43"/>
      <c r="U888" s="43"/>
      <c r="V888" s="43"/>
      <c r="W888" s="43"/>
      <c r="X888" s="43"/>
      <c r="Y888" s="43"/>
      <c r="Z888" s="43"/>
      <c r="AA888" s="43"/>
      <c r="AB888" s="43"/>
      <c r="AC888" s="43"/>
      <c r="AD888" s="43"/>
      <c r="AE888" s="43"/>
      <c r="AF888" s="43"/>
      <c r="AG888" s="43"/>
      <c r="AH888" s="43"/>
      <c r="AI888" s="43"/>
    </row>
    <row r="889" spans="1:35" ht="12.75">
      <c r="A889" s="43"/>
      <c r="B889" s="43"/>
      <c r="C889" s="43"/>
      <c r="D889" s="43"/>
      <c r="E889" s="43"/>
      <c r="F889" s="101"/>
      <c r="G889" s="101"/>
      <c r="H889" s="101"/>
      <c r="I889" s="43"/>
      <c r="J889" s="43"/>
      <c r="K889" s="43"/>
      <c r="L889" s="43"/>
      <c r="M889" s="43"/>
      <c r="N889" s="43"/>
      <c r="O889" s="43"/>
      <c r="P889" s="44"/>
      <c r="Q889" s="43"/>
      <c r="R889" s="43"/>
      <c r="S889" s="43"/>
      <c r="T889" s="43"/>
      <c r="U889" s="43"/>
      <c r="V889" s="43"/>
      <c r="W889" s="43"/>
      <c r="X889" s="43"/>
      <c r="Y889" s="43"/>
      <c r="Z889" s="43"/>
      <c r="AA889" s="43"/>
      <c r="AB889" s="43"/>
      <c r="AC889" s="43"/>
      <c r="AD889" s="43"/>
      <c r="AE889" s="43"/>
      <c r="AF889" s="43"/>
      <c r="AG889" s="43"/>
      <c r="AH889" s="43"/>
      <c r="AI889" s="43"/>
    </row>
    <row r="890" spans="1:35" ht="12.75">
      <c r="A890" s="43"/>
      <c r="B890" s="43"/>
      <c r="C890" s="43"/>
      <c r="D890" s="43"/>
      <c r="E890" s="43"/>
      <c r="F890" s="101"/>
      <c r="G890" s="101"/>
      <c r="H890" s="101"/>
      <c r="I890" s="43"/>
      <c r="J890" s="43"/>
      <c r="K890" s="43"/>
      <c r="L890" s="43"/>
      <c r="M890" s="43"/>
      <c r="N890" s="43"/>
      <c r="O890" s="43"/>
      <c r="P890" s="44"/>
      <c r="Q890" s="43"/>
      <c r="R890" s="43"/>
      <c r="S890" s="43"/>
      <c r="T890" s="43"/>
      <c r="U890" s="43"/>
      <c r="V890" s="43"/>
      <c r="W890" s="43"/>
      <c r="X890" s="43"/>
      <c r="Y890" s="43"/>
      <c r="Z890" s="43"/>
      <c r="AA890" s="43"/>
      <c r="AB890" s="43"/>
      <c r="AC890" s="43"/>
      <c r="AD890" s="43"/>
      <c r="AE890" s="43"/>
      <c r="AF890" s="43"/>
      <c r="AG890" s="43"/>
      <c r="AH890" s="43"/>
      <c r="AI890" s="43"/>
    </row>
    <row r="891" spans="1:35" ht="12.75">
      <c r="A891" s="43"/>
      <c r="B891" s="43"/>
      <c r="C891" s="43"/>
      <c r="D891" s="43"/>
      <c r="E891" s="43"/>
      <c r="F891" s="101"/>
      <c r="G891" s="101"/>
      <c r="H891" s="101"/>
      <c r="I891" s="43"/>
      <c r="J891" s="43"/>
      <c r="K891" s="43"/>
      <c r="L891" s="43"/>
      <c r="M891" s="43"/>
      <c r="N891" s="43"/>
      <c r="O891" s="43"/>
      <c r="P891" s="44"/>
      <c r="Q891" s="43"/>
      <c r="R891" s="43"/>
      <c r="S891" s="43"/>
      <c r="T891" s="43"/>
      <c r="U891" s="43"/>
      <c r="V891" s="43"/>
      <c r="W891" s="43"/>
      <c r="X891" s="43"/>
      <c r="Y891" s="43"/>
      <c r="Z891" s="43"/>
      <c r="AA891" s="43"/>
      <c r="AB891" s="43"/>
      <c r="AC891" s="43"/>
      <c r="AD891" s="43"/>
      <c r="AE891" s="43"/>
      <c r="AF891" s="43"/>
      <c r="AG891" s="43"/>
      <c r="AH891" s="43"/>
      <c r="AI891" s="43"/>
    </row>
    <row r="892" spans="1:35" ht="12.75">
      <c r="A892" s="43"/>
      <c r="B892" s="43"/>
      <c r="C892" s="43"/>
      <c r="D892" s="43"/>
      <c r="E892" s="43"/>
      <c r="F892" s="101"/>
      <c r="G892" s="101"/>
      <c r="H892" s="101"/>
      <c r="I892" s="43"/>
      <c r="J892" s="43"/>
      <c r="K892" s="43"/>
      <c r="L892" s="43"/>
      <c r="M892" s="43"/>
      <c r="N892" s="43"/>
      <c r="O892" s="43"/>
      <c r="P892" s="44"/>
      <c r="Q892" s="43"/>
      <c r="R892" s="43"/>
      <c r="S892" s="43"/>
      <c r="T892" s="43"/>
      <c r="U892" s="43"/>
      <c r="V892" s="43"/>
      <c r="W892" s="43"/>
      <c r="X892" s="43"/>
      <c r="Y892" s="43"/>
      <c r="Z892" s="43"/>
      <c r="AA892" s="43"/>
      <c r="AB892" s="43"/>
      <c r="AC892" s="43"/>
      <c r="AD892" s="43"/>
      <c r="AE892" s="43"/>
      <c r="AF892" s="43"/>
      <c r="AG892" s="43"/>
      <c r="AH892" s="43"/>
      <c r="AI892" s="43"/>
    </row>
    <row r="893" spans="1:35" ht="12.75">
      <c r="A893" s="43"/>
      <c r="B893" s="43"/>
      <c r="C893" s="43"/>
      <c r="D893" s="43"/>
      <c r="E893" s="43"/>
      <c r="F893" s="101"/>
      <c r="G893" s="101"/>
      <c r="H893" s="101"/>
      <c r="I893" s="43"/>
      <c r="J893" s="43"/>
      <c r="K893" s="43"/>
      <c r="L893" s="43"/>
      <c r="M893" s="43"/>
      <c r="N893" s="43"/>
      <c r="O893" s="43"/>
      <c r="P893" s="44"/>
      <c r="Q893" s="43"/>
      <c r="R893" s="43"/>
      <c r="S893" s="43"/>
      <c r="T893" s="43"/>
      <c r="U893" s="43"/>
      <c r="V893" s="43"/>
      <c r="W893" s="43"/>
      <c r="X893" s="43"/>
      <c r="Y893" s="43"/>
      <c r="Z893" s="43"/>
      <c r="AA893" s="43"/>
      <c r="AB893" s="43"/>
      <c r="AC893" s="43"/>
      <c r="AD893" s="43"/>
      <c r="AE893" s="43"/>
      <c r="AF893" s="43"/>
      <c r="AG893" s="43"/>
      <c r="AH893" s="43"/>
      <c r="AI893" s="43"/>
    </row>
    <row r="894" spans="1:35" ht="12.75">
      <c r="A894" s="43"/>
      <c r="B894" s="43"/>
      <c r="C894" s="43"/>
      <c r="D894" s="43"/>
      <c r="E894" s="43"/>
      <c r="F894" s="101"/>
      <c r="G894" s="101"/>
      <c r="H894" s="101"/>
      <c r="I894" s="43"/>
      <c r="J894" s="43"/>
      <c r="K894" s="43"/>
      <c r="L894" s="43"/>
      <c r="M894" s="43"/>
      <c r="N894" s="43"/>
      <c r="O894" s="43"/>
      <c r="P894" s="44"/>
      <c r="Q894" s="43"/>
      <c r="R894" s="43"/>
      <c r="S894" s="43"/>
      <c r="T894" s="43"/>
      <c r="U894" s="43"/>
      <c r="V894" s="43"/>
      <c r="W894" s="43"/>
      <c r="X894" s="43"/>
      <c r="Y894" s="43"/>
      <c r="Z894" s="43"/>
      <c r="AA894" s="43"/>
      <c r="AB894" s="43"/>
      <c r="AC894" s="43"/>
      <c r="AD894" s="43"/>
      <c r="AE894" s="43"/>
      <c r="AF894" s="43"/>
      <c r="AG894" s="43"/>
      <c r="AH894" s="43"/>
      <c r="AI894" s="43"/>
    </row>
    <row r="895" spans="1:35" ht="12.75">
      <c r="A895" s="43"/>
      <c r="B895" s="43"/>
      <c r="C895" s="43"/>
      <c r="D895" s="43"/>
      <c r="E895" s="43"/>
      <c r="F895" s="101"/>
      <c r="G895" s="101"/>
      <c r="H895" s="101"/>
      <c r="I895" s="43"/>
      <c r="J895" s="43"/>
      <c r="K895" s="43"/>
      <c r="L895" s="43"/>
      <c r="M895" s="43"/>
      <c r="N895" s="43"/>
      <c r="O895" s="43"/>
      <c r="P895" s="44"/>
      <c r="Q895" s="43"/>
      <c r="R895" s="43"/>
      <c r="S895" s="43"/>
      <c r="T895" s="43"/>
      <c r="U895" s="43"/>
      <c r="V895" s="43"/>
      <c r="W895" s="43"/>
      <c r="X895" s="43"/>
      <c r="Y895" s="43"/>
      <c r="Z895" s="43"/>
      <c r="AA895" s="43"/>
      <c r="AB895" s="43"/>
      <c r="AC895" s="43"/>
      <c r="AD895" s="43"/>
      <c r="AE895" s="43"/>
      <c r="AF895" s="43"/>
      <c r="AG895" s="43"/>
      <c r="AH895" s="43"/>
      <c r="AI895" s="43"/>
    </row>
    <row r="896" spans="1:35" ht="12.75">
      <c r="A896" s="43"/>
      <c r="B896" s="43"/>
      <c r="C896" s="43"/>
      <c r="D896" s="43"/>
      <c r="E896" s="43"/>
      <c r="F896" s="101"/>
      <c r="G896" s="101"/>
      <c r="H896" s="101"/>
      <c r="I896" s="43"/>
      <c r="J896" s="43"/>
      <c r="K896" s="43"/>
      <c r="L896" s="43"/>
      <c r="M896" s="43"/>
      <c r="N896" s="43"/>
      <c r="O896" s="43"/>
      <c r="P896" s="44"/>
      <c r="Q896" s="43"/>
      <c r="R896" s="43"/>
      <c r="S896" s="43"/>
      <c r="T896" s="43"/>
      <c r="U896" s="43"/>
      <c r="V896" s="43"/>
      <c r="W896" s="43"/>
      <c r="X896" s="43"/>
      <c r="Y896" s="43"/>
      <c r="Z896" s="43"/>
      <c r="AA896" s="43"/>
      <c r="AB896" s="43"/>
      <c r="AC896" s="43"/>
      <c r="AD896" s="43"/>
      <c r="AE896" s="43"/>
      <c r="AF896" s="43"/>
      <c r="AG896" s="43"/>
      <c r="AH896" s="43"/>
      <c r="AI896" s="43"/>
    </row>
    <row r="897" spans="1:35" ht="12.75">
      <c r="A897" s="43"/>
      <c r="B897" s="43"/>
      <c r="C897" s="43"/>
      <c r="D897" s="43"/>
      <c r="E897" s="43"/>
      <c r="F897" s="101"/>
      <c r="G897" s="101"/>
      <c r="H897" s="101"/>
      <c r="I897" s="43"/>
      <c r="J897" s="43"/>
      <c r="K897" s="43"/>
      <c r="L897" s="43"/>
      <c r="M897" s="43"/>
      <c r="N897" s="43"/>
      <c r="O897" s="43"/>
      <c r="P897" s="44"/>
      <c r="Q897" s="43"/>
      <c r="R897" s="43"/>
      <c r="S897" s="43"/>
      <c r="T897" s="43"/>
      <c r="U897" s="43"/>
      <c r="V897" s="43"/>
      <c r="W897" s="43"/>
      <c r="X897" s="43"/>
      <c r="Y897" s="43"/>
      <c r="Z897" s="43"/>
      <c r="AA897" s="43"/>
      <c r="AB897" s="43"/>
      <c r="AC897" s="43"/>
      <c r="AD897" s="43"/>
      <c r="AE897" s="43"/>
      <c r="AF897" s="43"/>
      <c r="AG897" s="43"/>
      <c r="AH897" s="43"/>
      <c r="AI897" s="43"/>
    </row>
    <row r="898" spans="1:35" ht="12.75">
      <c r="A898" s="43"/>
      <c r="B898" s="43"/>
      <c r="C898" s="43"/>
      <c r="D898" s="43"/>
      <c r="E898" s="43"/>
      <c r="F898" s="101"/>
      <c r="G898" s="101"/>
      <c r="H898" s="101"/>
      <c r="I898" s="43"/>
      <c r="J898" s="43"/>
      <c r="K898" s="43"/>
      <c r="L898" s="43"/>
      <c r="M898" s="43"/>
      <c r="N898" s="43"/>
      <c r="O898" s="43"/>
      <c r="P898" s="44"/>
      <c r="Q898" s="43"/>
      <c r="R898" s="43"/>
      <c r="S898" s="43"/>
      <c r="T898" s="43"/>
      <c r="U898" s="43"/>
      <c r="V898" s="43"/>
      <c r="W898" s="43"/>
      <c r="X898" s="43"/>
      <c r="Y898" s="43"/>
      <c r="Z898" s="43"/>
      <c r="AA898" s="43"/>
      <c r="AB898" s="43"/>
      <c r="AC898" s="43"/>
      <c r="AD898" s="43"/>
      <c r="AE898" s="43"/>
      <c r="AF898" s="43"/>
      <c r="AG898" s="43"/>
      <c r="AH898" s="43"/>
      <c r="AI898" s="43"/>
    </row>
    <row r="899" spans="1:35" ht="12.75">
      <c r="A899" s="43"/>
      <c r="B899" s="43"/>
      <c r="C899" s="43"/>
      <c r="D899" s="43"/>
      <c r="E899" s="43"/>
      <c r="F899" s="101"/>
      <c r="G899" s="101"/>
      <c r="H899" s="101"/>
      <c r="I899" s="43"/>
      <c r="J899" s="43"/>
      <c r="K899" s="43"/>
      <c r="L899" s="43"/>
      <c r="M899" s="43"/>
      <c r="N899" s="43"/>
      <c r="O899" s="43"/>
      <c r="P899" s="44"/>
      <c r="Q899" s="43"/>
      <c r="R899" s="43"/>
      <c r="S899" s="43"/>
      <c r="T899" s="43"/>
      <c r="U899" s="43"/>
      <c r="V899" s="43"/>
      <c r="W899" s="43"/>
      <c r="X899" s="43"/>
      <c r="Y899" s="43"/>
      <c r="Z899" s="43"/>
      <c r="AA899" s="43"/>
      <c r="AB899" s="43"/>
      <c r="AC899" s="43"/>
      <c r="AD899" s="43"/>
      <c r="AE899" s="43"/>
      <c r="AF899" s="43"/>
      <c r="AG899" s="43"/>
      <c r="AH899" s="43"/>
      <c r="AI899" s="43"/>
    </row>
    <row r="900" spans="1:35" ht="12.75">
      <c r="A900" s="43"/>
      <c r="B900" s="43"/>
      <c r="C900" s="43"/>
      <c r="D900" s="43"/>
      <c r="E900" s="43"/>
      <c r="F900" s="101"/>
      <c r="G900" s="101"/>
      <c r="H900" s="101"/>
      <c r="I900" s="43"/>
      <c r="J900" s="43"/>
      <c r="K900" s="43"/>
      <c r="L900" s="43"/>
      <c r="M900" s="43"/>
      <c r="N900" s="43"/>
      <c r="O900" s="43"/>
      <c r="P900" s="44"/>
      <c r="Q900" s="43"/>
      <c r="R900" s="43"/>
      <c r="S900" s="43"/>
      <c r="T900" s="43"/>
      <c r="U900" s="43"/>
      <c r="V900" s="43"/>
      <c r="W900" s="43"/>
      <c r="X900" s="43"/>
      <c r="Y900" s="43"/>
      <c r="Z900" s="43"/>
      <c r="AA900" s="43"/>
      <c r="AB900" s="43"/>
      <c r="AC900" s="43"/>
      <c r="AD900" s="43"/>
      <c r="AE900" s="43"/>
      <c r="AF900" s="43"/>
      <c r="AG900" s="43"/>
      <c r="AH900" s="43"/>
      <c r="AI900" s="43"/>
    </row>
    <row r="901" spans="1:35" ht="12.75">
      <c r="A901" s="43"/>
      <c r="B901" s="43"/>
      <c r="C901" s="43"/>
      <c r="D901" s="43"/>
      <c r="E901" s="43"/>
      <c r="F901" s="101"/>
      <c r="G901" s="101"/>
      <c r="H901" s="101"/>
      <c r="I901" s="43"/>
      <c r="J901" s="43"/>
      <c r="K901" s="43"/>
      <c r="L901" s="43"/>
      <c r="M901" s="43"/>
      <c r="N901" s="43"/>
      <c r="O901" s="43"/>
      <c r="P901" s="44"/>
      <c r="Q901" s="43"/>
      <c r="R901" s="43"/>
      <c r="S901" s="43"/>
      <c r="T901" s="43"/>
      <c r="U901" s="43"/>
      <c r="V901" s="43"/>
      <c r="W901" s="43"/>
      <c r="X901" s="43"/>
      <c r="Y901" s="43"/>
      <c r="Z901" s="43"/>
      <c r="AA901" s="43"/>
      <c r="AB901" s="43"/>
      <c r="AC901" s="43"/>
      <c r="AD901" s="43"/>
      <c r="AE901" s="43"/>
      <c r="AF901" s="43"/>
      <c r="AG901" s="43"/>
      <c r="AH901" s="43"/>
      <c r="AI901" s="43"/>
    </row>
    <row r="902" spans="1:35" ht="12.75">
      <c r="A902" s="43"/>
      <c r="B902" s="43"/>
      <c r="C902" s="43"/>
      <c r="D902" s="43"/>
      <c r="E902" s="43"/>
      <c r="F902" s="101"/>
      <c r="G902" s="101"/>
      <c r="H902" s="101"/>
      <c r="I902" s="43"/>
      <c r="J902" s="43"/>
      <c r="K902" s="43"/>
      <c r="L902" s="43"/>
      <c r="M902" s="43"/>
      <c r="N902" s="43"/>
      <c r="O902" s="43"/>
      <c r="P902" s="44"/>
      <c r="Q902" s="43"/>
      <c r="R902" s="43"/>
      <c r="S902" s="43"/>
      <c r="T902" s="43"/>
      <c r="U902" s="43"/>
      <c r="V902" s="43"/>
      <c r="W902" s="43"/>
      <c r="X902" s="43"/>
      <c r="Y902" s="43"/>
      <c r="Z902" s="43"/>
      <c r="AA902" s="43"/>
      <c r="AB902" s="43"/>
      <c r="AC902" s="43"/>
      <c r="AD902" s="43"/>
      <c r="AE902" s="43"/>
      <c r="AF902" s="43"/>
      <c r="AG902" s="43"/>
      <c r="AH902" s="43"/>
      <c r="AI902" s="43"/>
    </row>
    <row r="903" spans="1:35" ht="12.75">
      <c r="A903" s="43"/>
      <c r="B903" s="43"/>
      <c r="C903" s="43"/>
      <c r="D903" s="43"/>
      <c r="E903" s="43"/>
      <c r="F903" s="101"/>
      <c r="G903" s="101"/>
      <c r="H903" s="101"/>
      <c r="I903" s="43"/>
      <c r="J903" s="43"/>
      <c r="K903" s="43"/>
      <c r="L903" s="43"/>
      <c r="M903" s="43"/>
      <c r="N903" s="43"/>
      <c r="O903" s="43"/>
      <c r="P903" s="44"/>
      <c r="Q903" s="43"/>
      <c r="R903" s="43"/>
      <c r="S903" s="43"/>
      <c r="T903" s="43"/>
      <c r="U903" s="43"/>
      <c r="V903" s="43"/>
      <c r="W903" s="43"/>
      <c r="X903" s="43"/>
      <c r="Y903" s="43"/>
      <c r="Z903" s="43"/>
      <c r="AA903" s="43"/>
      <c r="AB903" s="43"/>
      <c r="AC903" s="43"/>
      <c r="AD903" s="43"/>
      <c r="AE903" s="43"/>
      <c r="AF903" s="43"/>
      <c r="AG903" s="43"/>
      <c r="AH903" s="43"/>
      <c r="AI903" s="43"/>
    </row>
    <row r="904" spans="1:35" ht="12.75">
      <c r="A904" s="43"/>
      <c r="B904" s="43"/>
      <c r="C904" s="43"/>
      <c r="D904" s="43"/>
      <c r="E904" s="43"/>
      <c r="F904" s="101"/>
      <c r="G904" s="101"/>
      <c r="H904" s="101"/>
      <c r="I904" s="43"/>
      <c r="J904" s="43"/>
      <c r="K904" s="43"/>
      <c r="L904" s="43"/>
      <c r="M904" s="43"/>
      <c r="N904" s="43"/>
      <c r="O904" s="43"/>
      <c r="P904" s="44"/>
      <c r="Q904" s="43"/>
      <c r="R904" s="43"/>
      <c r="S904" s="43"/>
      <c r="T904" s="43"/>
      <c r="U904" s="43"/>
      <c r="V904" s="43"/>
      <c r="W904" s="43"/>
      <c r="X904" s="43"/>
      <c r="Y904" s="43"/>
      <c r="Z904" s="43"/>
      <c r="AA904" s="43"/>
      <c r="AB904" s="43"/>
      <c r="AC904" s="43"/>
      <c r="AD904" s="43"/>
      <c r="AE904" s="43"/>
      <c r="AF904" s="43"/>
      <c r="AG904" s="43"/>
      <c r="AH904" s="43"/>
      <c r="AI904" s="43"/>
    </row>
    <row r="905" spans="1:35" ht="12.75">
      <c r="A905" s="43"/>
      <c r="B905" s="43"/>
      <c r="C905" s="43"/>
      <c r="D905" s="43"/>
      <c r="E905" s="43"/>
      <c r="F905" s="101"/>
      <c r="G905" s="101"/>
      <c r="H905" s="101"/>
      <c r="I905" s="43"/>
      <c r="J905" s="43"/>
      <c r="K905" s="43"/>
      <c r="L905" s="43"/>
      <c r="M905" s="43"/>
      <c r="N905" s="43"/>
      <c r="O905" s="43"/>
      <c r="P905" s="44"/>
      <c r="Q905" s="43"/>
      <c r="R905" s="43"/>
      <c r="S905" s="43"/>
      <c r="T905" s="43"/>
      <c r="U905" s="43"/>
      <c r="V905" s="43"/>
      <c r="W905" s="43"/>
      <c r="X905" s="43"/>
      <c r="Y905" s="43"/>
      <c r="Z905" s="43"/>
      <c r="AA905" s="43"/>
      <c r="AB905" s="43"/>
      <c r="AC905" s="43"/>
      <c r="AD905" s="43"/>
      <c r="AE905" s="43"/>
      <c r="AF905" s="43"/>
      <c r="AG905" s="43"/>
      <c r="AH905" s="43"/>
      <c r="AI905" s="43"/>
    </row>
    <row r="906" spans="1:35" ht="12.75">
      <c r="A906" s="43"/>
      <c r="B906" s="43"/>
      <c r="C906" s="43"/>
      <c r="D906" s="43"/>
      <c r="E906" s="43"/>
      <c r="F906" s="101"/>
      <c r="G906" s="101"/>
      <c r="H906" s="101"/>
      <c r="I906" s="43"/>
      <c r="J906" s="43"/>
      <c r="K906" s="43"/>
      <c r="L906" s="43"/>
      <c r="M906" s="43"/>
      <c r="N906" s="43"/>
      <c r="O906" s="43"/>
      <c r="P906" s="44"/>
      <c r="Q906" s="43"/>
      <c r="R906" s="43"/>
      <c r="S906" s="43"/>
      <c r="T906" s="43"/>
      <c r="U906" s="43"/>
      <c r="V906" s="43"/>
      <c r="W906" s="43"/>
      <c r="X906" s="43"/>
      <c r="Y906" s="43"/>
      <c r="Z906" s="43"/>
      <c r="AA906" s="43"/>
      <c r="AB906" s="43"/>
      <c r="AC906" s="43"/>
      <c r="AD906" s="43"/>
      <c r="AE906" s="43"/>
      <c r="AF906" s="43"/>
      <c r="AG906" s="43"/>
      <c r="AH906" s="43"/>
      <c r="AI906" s="43"/>
    </row>
    <row r="907" spans="1:35" ht="12.75">
      <c r="A907" s="43"/>
      <c r="B907" s="43"/>
      <c r="C907" s="43"/>
      <c r="D907" s="43"/>
      <c r="E907" s="43"/>
      <c r="F907" s="101"/>
      <c r="G907" s="101"/>
      <c r="H907" s="101"/>
      <c r="I907" s="43"/>
      <c r="J907" s="43"/>
      <c r="K907" s="43"/>
      <c r="L907" s="43"/>
      <c r="M907" s="43"/>
      <c r="N907" s="43"/>
      <c r="O907" s="43"/>
      <c r="P907" s="44"/>
      <c r="Q907" s="43"/>
      <c r="R907" s="43"/>
      <c r="S907" s="43"/>
      <c r="T907" s="43"/>
      <c r="U907" s="43"/>
      <c r="V907" s="43"/>
      <c r="W907" s="43"/>
      <c r="X907" s="43"/>
      <c r="Y907" s="43"/>
      <c r="Z907" s="43"/>
      <c r="AA907" s="43"/>
      <c r="AB907" s="43"/>
      <c r="AC907" s="43"/>
      <c r="AD907" s="43"/>
      <c r="AE907" s="43"/>
      <c r="AF907" s="43"/>
      <c r="AG907" s="43"/>
      <c r="AH907" s="43"/>
      <c r="AI907" s="43"/>
    </row>
    <row r="908" spans="1:35" ht="12.75">
      <c r="A908" s="43"/>
      <c r="B908" s="43"/>
      <c r="C908" s="43"/>
      <c r="D908" s="43"/>
      <c r="E908" s="43"/>
      <c r="F908" s="101"/>
      <c r="G908" s="101"/>
      <c r="H908" s="101"/>
      <c r="I908" s="43"/>
      <c r="J908" s="43"/>
      <c r="K908" s="43"/>
      <c r="L908" s="43"/>
      <c r="M908" s="43"/>
      <c r="N908" s="43"/>
      <c r="O908" s="43"/>
      <c r="P908" s="44"/>
      <c r="Q908" s="43"/>
      <c r="R908" s="43"/>
      <c r="S908" s="43"/>
      <c r="T908" s="43"/>
      <c r="U908" s="43"/>
      <c r="V908" s="43"/>
      <c r="W908" s="43"/>
      <c r="X908" s="43"/>
      <c r="Y908" s="43"/>
      <c r="Z908" s="43"/>
      <c r="AA908" s="43"/>
      <c r="AB908" s="43"/>
      <c r="AC908" s="43"/>
      <c r="AD908" s="43"/>
      <c r="AE908" s="43"/>
      <c r="AF908" s="43"/>
      <c r="AG908" s="43"/>
      <c r="AH908" s="43"/>
      <c r="AI908" s="43"/>
    </row>
    <row r="909" spans="1:35" ht="12.75">
      <c r="A909" s="43"/>
      <c r="B909" s="43"/>
      <c r="C909" s="43"/>
      <c r="D909" s="43"/>
      <c r="E909" s="43"/>
      <c r="F909" s="101"/>
      <c r="G909" s="101"/>
      <c r="H909" s="101"/>
      <c r="I909" s="43"/>
      <c r="J909" s="43"/>
      <c r="K909" s="43"/>
      <c r="L909" s="43"/>
      <c r="M909" s="43"/>
      <c r="N909" s="43"/>
      <c r="O909" s="43"/>
      <c r="P909" s="44"/>
      <c r="Q909" s="43"/>
      <c r="R909" s="43"/>
      <c r="S909" s="43"/>
      <c r="T909" s="43"/>
      <c r="U909" s="43"/>
      <c r="V909" s="43"/>
      <c r="W909" s="43"/>
      <c r="X909" s="43"/>
      <c r="Y909" s="43"/>
      <c r="Z909" s="43"/>
      <c r="AA909" s="43"/>
      <c r="AB909" s="43"/>
      <c r="AC909" s="43"/>
      <c r="AD909" s="43"/>
      <c r="AE909" s="43"/>
      <c r="AF909" s="43"/>
      <c r="AG909" s="43"/>
      <c r="AH909" s="43"/>
      <c r="AI909" s="43"/>
    </row>
    <row r="910" spans="1:35" ht="12.75">
      <c r="A910" s="43"/>
      <c r="B910" s="43"/>
      <c r="C910" s="43"/>
      <c r="D910" s="43"/>
      <c r="E910" s="43"/>
      <c r="F910" s="101"/>
      <c r="G910" s="101"/>
      <c r="H910" s="101"/>
      <c r="I910" s="43"/>
      <c r="J910" s="43"/>
      <c r="K910" s="43"/>
      <c r="L910" s="43"/>
      <c r="M910" s="43"/>
      <c r="N910" s="43"/>
      <c r="O910" s="43"/>
      <c r="P910" s="44"/>
      <c r="Q910" s="43"/>
      <c r="R910" s="43"/>
      <c r="S910" s="43"/>
      <c r="T910" s="43"/>
      <c r="U910" s="43"/>
      <c r="V910" s="43"/>
      <c r="W910" s="43"/>
      <c r="X910" s="43"/>
      <c r="Y910" s="43"/>
      <c r="Z910" s="43"/>
      <c r="AA910" s="43"/>
      <c r="AB910" s="43"/>
      <c r="AC910" s="43"/>
      <c r="AD910" s="43"/>
      <c r="AE910" s="43"/>
      <c r="AF910" s="43"/>
      <c r="AG910" s="43"/>
      <c r="AH910" s="43"/>
      <c r="AI910" s="43"/>
    </row>
    <row r="911" spans="1:35" ht="12.75">
      <c r="A911" s="43"/>
      <c r="B911" s="43"/>
      <c r="C911" s="43"/>
      <c r="D911" s="43"/>
      <c r="E911" s="43"/>
      <c r="F911" s="101"/>
      <c r="G911" s="101"/>
      <c r="H911" s="101"/>
      <c r="I911" s="43"/>
      <c r="J911" s="43"/>
      <c r="K911" s="43"/>
      <c r="L911" s="43"/>
      <c r="M911" s="43"/>
      <c r="N911" s="43"/>
      <c r="O911" s="43"/>
      <c r="P911" s="44"/>
      <c r="Q911" s="43"/>
      <c r="R911" s="43"/>
      <c r="S911" s="43"/>
      <c r="T911" s="43"/>
      <c r="U911" s="43"/>
      <c r="V911" s="43"/>
      <c r="W911" s="43"/>
      <c r="X911" s="43"/>
      <c r="Y911" s="43"/>
      <c r="Z911" s="43"/>
      <c r="AA911" s="43"/>
      <c r="AB911" s="43"/>
      <c r="AC911" s="43"/>
      <c r="AD911" s="43"/>
      <c r="AE911" s="43"/>
      <c r="AF911" s="43"/>
      <c r="AG911" s="43"/>
      <c r="AH911" s="43"/>
      <c r="AI911" s="43"/>
    </row>
    <row r="912" spans="1:35" ht="12.75">
      <c r="A912" s="43"/>
      <c r="B912" s="43"/>
      <c r="C912" s="43"/>
      <c r="D912" s="43"/>
      <c r="E912" s="43"/>
      <c r="F912" s="101"/>
      <c r="G912" s="101"/>
      <c r="H912" s="101"/>
      <c r="I912" s="43"/>
      <c r="J912" s="43"/>
      <c r="K912" s="43"/>
      <c r="L912" s="43"/>
      <c r="M912" s="43"/>
      <c r="N912" s="43"/>
      <c r="O912" s="43"/>
      <c r="P912" s="44"/>
      <c r="Q912" s="43"/>
      <c r="R912" s="43"/>
      <c r="S912" s="43"/>
      <c r="T912" s="43"/>
      <c r="U912" s="43"/>
      <c r="V912" s="43"/>
      <c r="W912" s="43"/>
      <c r="X912" s="43"/>
      <c r="Y912" s="43"/>
      <c r="Z912" s="43"/>
      <c r="AA912" s="43"/>
      <c r="AB912" s="43"/>
      <c r="AC912" s="43"/>
      <c r="AD912" s="43"/>
      <c r="AE912" s="43"/>
      <c r="AF912" s="43"/>
      <c r="AG912" s="43"/>
      <c r="AH912" s="43"/>
      <c r="AI912" s="43"/>
    </row>
    <row r="913" spans="1:35" ht="12.75">
      <c r="A913" s="43"/>
      <c r="B913" s="43"/>
      <c r="C913" s="43"/>
      <c r="D913" s="43"/>
      <c r="E913" s="43"/>
      <c r="F913" s="101"/>
      <c r="G913" s="101"/>
      <c r="H913" s="101"/>
      <c r="I913" s="43"/>
      <c r="J913" s="43"/>
      <c r="K913" s="43"/>
      <c r="L913" s="43"/>
      <c r="M913" s="43"/>
      <c r="N913" s="43"/>
      <c r="O913" s="43"/>
      <c r="P913" s="44"/>
      <c r="Q913" s="43"/>
      <c r="R913" s="43"/>
      <c r="S913" s="43"/>
      <c r="T913" s="43"/>
      <c r="U913" s="43"/>
      <c r="V913" s="43"/>
      <c r="W913" s="43"/>
      <c r="X913" s="43"/>
      <c r="Y913" s="43"/>
      <c r="Z913" s="43"/>
      <c r="AA913" s="43"/>
      <c r="AB913" s="43"/>
      <c r="AC913" s="43"/>
      <c r="AD913" s="43"/>
      <c r="AE913" s="43"/>
      <c r="AF913" s="43"/>
      <c r="AG913" s="43"/>
      <c r="AH913" s="43"/>
      <c r="AI913" s="43"/>
    </row>
    <row r="914" spans="1:35" ht="12.75">
      <c r="A914" s="43"/>
      <c r="B914" s="43"/>
      <c r="C914" s="43"/>
      <c r="D914" s="43"/>
      <c r="E914" s="43"/>
      <c r="F914" s="101"/>
      <c r="G914" s="101"/>
      <c r="H914" s="101"/>
      <c r="I914" s="43"/>
      <c r="J914" s="43"/>
      <c r="K914" s="43"/>
      <c r="L914" s="43"/>
      <c r="M914" s="43"/>
      <c r="N914" s="43"/>
      <c r="O914" s="43"/>
      <c r="P914" s="44"/>
      <c r="Q914" s="43"/>
      <c r="R914" s="43"/>
      <c r="S914" s="43"/>
      <c r="T914" s="43"/>
      <c r="U914" s="43"/>
      <c r="V914" s="43"/>
      <c r="W914" s="43"/>
      <c r="X914" s="43"/>
      <c r="Y914" s="43"/>
      <c r="Z914" s="43"/>
      <c r="AA914" s="43"/>
      <c r="AB914" s="43"/>
      <c r="AC914" s="43"/>
      <c r="AD914" s="43"/>
      <c r="AE914" s="43"/>
      <c r="AF914" s="43"/>
      <c r="AG914" s="43"/>
      <c r="AH914" s="43"/>
      <c r="AI914" s="43"/>
    </row>
    <row r="915" spans="1:35" ht="12.75">
      <c r="A915" s="43"/>
      <c r="B915" s="43"/>
      <c r="C915" s="43"/>
      <c r="D915" s="43"/>
      <c r="E915" s="43"/>
      <c r="F915" s="101"/>
      <c r="G915" s="101"/>
      <c r="H915" s="101"/>
      <c r="I915" s="43"/>
      <c r="J915" s="43"/>
      <c r="K915" s="43"/>
      <c r="L915" s="43"/>
      <c r="M915" s="43"/>
      <c r="N915" s="43"/>
      <c r="O915" s="43"/>
      <c r="P915" s="44"/>
      <c r="Q915" s="43"/>
      <c r="R915" s="43"/>
      <c r="S915" s="43"/>
      <c r="T915" s="43"/>
      <c r="U915" s="43"/>
      <c r="V915" s="43"/>
      <c r="W915" s="43"/>
      <c r="X915" s="43"/>
      <c r="Y915" s="43"/>
      <c r="Z915" s="43"/>
      <c r="AA915" s="43"/>
      <c r="AB915" s="43"/>
      <c r="AC915" s="43"/>
      <c r="AD915" s="43"/>
      <c r="AE915" s="43"/>
      <c r="AF915" s="43"/>
      <c r="AG915" s="43"/>
      <c r="AH915" s="43"/>
      <c r="AI915" s="43"/>
    </row>
    <row r="916" spans="1:35" ht="12.75">
      <c r="A916" s="43"/>
      <c r="B916" s="43"/>
      <c r="C916" s="43"/>
      <c r="D916" s="43"/>
      <c r="E916" s="43"/>
      <c r="F916" s="101"/>
      <c r="G916" s="101"/>
      <c r="H916" s="101"/>
      <c r="I916" s="43"/>
      <c r="J916" s="43"/>
      <c r="K916" s="43"/>
      <c r="L916" s="43"/>
      <c r="M916" s="43"/>
      <c r="N916" s="43"/>
      <c r="O916" s="43"/>
      <c r="P916" s="44"/>
      <c r="Q916" s="43"/>
      <c r="R916" s="43"/>
      <c r="S916" s="43"/>
      <c r="T916" s="43"/>
      <c r="U916" s="43"/>
      <c r="V916" s="43"/>
      <c r="W916" s="43"/>
      <c r="X916" s="43"/>
      <c r="Y916" s="43"/>
      <c r="Z916" s="43"/>
      <c r="AA916" s="43"/>
      <c r="AB916" s="43"/>
      <c r="AC916" s="43"/>
      <c r="AD916" s="43"/>
      <c r="AE916" s="43"/>
      <c r="AF916" s="43"/>
      <c r="AG916" s="43"/>
      <c r="AH916" s="43"/>
      <c r="AI916" s="43"/>
    </row>
    <row r="917" spans="1:35" ht="12.75">
      <c r="A917" s="43"/>
      <c r="B917" s="43"/>
      <c r="C917" s="43"/>
      <c r="D917" s="43"/>
      <c r="E917" s="43"/>
      <c r="F917" s="101"/>
      <c r="G917" s="101"/>
      <c r="H917" s="101"/>
      <c r="I917" s="43"/>
      <c r="J917" s="43"/>
      <c r="K917" s="43"/>
      <c r="L917" s="43"/>
      <c r="M917" s="43"/>
      <c r="N917" s="43"/>
      <c r="O917" s="43"/>
      <c r="P917" s="44"/>
      <c r="Q917" s="43"/>
      <c r="R917" s="43"/>
      <c r="S917" s="43"/>
      <c r="T917" s="43"/>
      <c r="U917" s="43"/>
      <c r="V917" s="43"/>
      <c r="W917" s="43"/>
      <c r="X917" s="43"/>
      <c r="Y917" s="43"/>
      <c r="Z917" s="43"/>
      <c r="AA917" s="43"/>
      <c r="AB917" s="43"/>
      <c r="AC917" s="43"/>
      <c r="AD917" s="43"/>
      <c r="AE917" s="43"/>
      <c r="AF917" s="43"/>
      <c r="AG917" s="43"/>
      <c r="AH917" s="43"/>
      <c r="AI917" s="43"/>
    </row>
    <row r="918" spans="1:35" ht="12.75">
      <c r="A918" s="43"/>
      <c r="B918" s="43"/>
      <c r="C918" s="43"/>
      <c r="D918" s="43"/>
      <c r="E918" s="43"/>
      <c r="F918" s="101"/>
      <c r="G918" s="101"/>
      <c r="H918" s="101"/>
      <c r="I918" s="43"/>
      <c r="J918" s="43"/>
      <c r="K918" s="43"/>
      <c r="L918" s="43"/>
      <c r="M918" s="43"/>
      <c r="N918" s="43"/>
      <c r="O918" s="43"/>
      <c r="P918" s="44"/>
      <c r="Q918" s="43"/>
      <c r="R918" s="43"/>
      <c r="S918" s="43"/>
      <c r="T918" s="43"/>
      <c r="U918" s="43"/>
      <c r="V918" s="43"/>
      <c r="W918" s="43"/>
      <c r="X918" s="43"/>
      <c r="Y918" s="43"/>
      <c r="Z918" s="43"/>
      <c r="AA918" s="43"/>
      <c r="AB918" s="43"/>
      <c r="AC918" s="43"/>
      <c r="AD918" s="43"/>
      <c r="AE918" s="43"/>
      <c r="AF918" s="43"/>
      <c r="AG918" s="43"/>
      <c r="AH918" s="43"/>
      <c r="AI918" s="43"/>
    </row>
    <row r="919" spans="1:35" ht="12.75">
      <c r="A919" s="43"/>
      <c r="B919" s="43"/>
      <c r="C919" s="43"/>
      <c r="D919" s="43"/>
      <c r="E919" s="43"/>
      <c r="F919" s="101"/>
      <c r="G919" s="101"/>
      <c r="H919" s="101"/>
      <c r="I919" s="43"/>
      <c r="J919" s="43"/>
      <c r="K919" s="43"/>
      <c r="L919" s="43"/>
      <c r="M919" s="43"/>
      <c r="N919" s="43"/>
      <c r="O919" s="43"/>
      <c r="P919" s="44"/>
      <c r="Q919" s="43"/>
      <c r="R919" s="43"/>
      <c r="S919" s="43"/>
      <c r="T919" s="43"/>
      <c r="U919" s="43"/>
      <c r="V919" s="43"/>
      <c r="W919" s="43"/>
      <c r="X919" s="43"/>
      <c r="Y919" s="43"/>
      <c r="Z919" s="43"/>
      <c r="AA919" s="43"/>
      <c r="AB919" s="43"/>
      <c r="AC919" s="43"/>
      <c r="AD919" s="43"/>
      <c r="AE919" s="43"/>
      <c r="AF919" s="43"/>
      <c r="AG919" s="43"/>
      <c r="AH919" s="43"/>
      <c r="AI919" s="43"/>
    </row>
    <row r="920" spans="1:35" ht="12.75">
      <c r="A920" s="43"/>
      <c r="B920" s="43"/>
      <c r="C920" s="43"/>
      <c r="D920" s="43"/>
      <c r="E920" s="43"/>
      <c r="F920" s="101"/>
      <c r="G920" s="101"/>
      <c r="H920" s="101"/>
      <c r="I920" s="43"/>
      <c r="J920" s="43"/>
      <c r="K920" s="43"/>
      <c r="L920" s="43"/>
      <c r="M920" s="43"/>
      <c r="N920" s="43"/>
      <c r="O920" s="43"/>
      <c r="P920" s="44"/>
      <c r="Q920" s="43"/>
      <c r="R920" s="43"/>
      <c r="S920" s="43"/>
      <c r="T920" s="43"/>
      <c r="U920" s="43"/>
      <c r="V920" s="43"/>
      <c r="W920" s="43"/>
      <c r="X920" s="43"/>
      <c r="Y920" s="43"/>
      <c r="Z920" s="43"/>
      <c r="AA920" s="43"/>
      <c r="AB920" s="43"/>
      <c r="AC920" s="43"/>
      <c r="AD920" s="43"/>
      <c r="AE920" s="43"/>
      <c r="AF920" s="43"/>
      <c r="AG920" s="43"/>
      <c r="AH920" s="43"/>
      <c r="AI920" s="43"/>
    </row>
    <row r="921" spans="1:35" ht="12.75">
      <c r="A921" s="43"/>
      <c r="B921" s="43"/>
      <c r="C921" s="43"/>
      <c r="D921" s="43"/>
      <c r="E921" s="43"/>
      <c r="F921" s="101"/>
      <c r="G921" s="101"/>
      <c r="H921" s="101"/>
      <c r="I921" s="43"/>
      <c r="J921" s="43"/>
      <c r="K921" s="43"/>
      <c r="L921" s="43"/>
      <c r="M921" s="43"/>
      <c r="N921" s="43"/>
      <c r="O921" s="43"/>
      <c r="P921" s="44"/>
      <c r="Q921" s="43"/>
      <c r="R921" s="43"/>
      <c r="S921" s="43"/>
      <c r="T921" s="43"/>
      <c r="U921" s="43"/>
      <c r="V921" s="43"/>
      <c r="W921" s="43"/>
      <c r="X921" s="43"/>
      <c r="Y921" s="43"/>
      <c r="Z921" s="43"/>
      <c r="AA921" s="43"/>
      <c r="AB921" s="43"/>
      <c r="AC921" s="43"/>
      <c r="AD921" s="43"/>
      <c r="AE921" s="43"/>
      <c r="AF921" s="43"/>
      <c r="AG921" s="43"/>
      <c r="AH921" s="43"/>
      <c r="AI921" s="43"/>
    </row>
    <row r="922" spans="1:35" ht="12.75">
      <c r="A922" s="43"/>
      <c r="B922" s="43"/>
      <c r="C922" s="43"/>
      <c r="D922" s="43"/>
      <c r="E922" s="43"/>
      <c r="F922" s="101"/>
      <c r="G922" s="101"/>
      <c r="H922" s="101"/>
      <c r="I922" s="43"/>
      <c r="J922" s="43"/>
      <c r="K922" s="43"/>
      <c r="L922" s="43"/>
      <c r="M922" s="43"/>
      <c r="N922" s="43"/>
      <c r="O922" s="43"/>
      <c r="P922" s="44"/>
      <c r="Q922" s="43"/>
      <c r="R922" s="43"/>
      <c r="S922" s="43"/>
      <c r="T922" s="43"/>
      <c r="U922" s="43"/>
      <c r="V922" s="43"/>
      <c r="W922" s="43"/>
      <c r="X922" s="43"/>
      <c r="Y922" s="43"/>
      <c r="Z922" s="43"/>
      <c r="AA922" s="43"/>
      <c r="AB922" s="43"/>
      <c r="AC922" s="43"/>
      <c r="AD922" s="43"/>
      <c r="AE922" s="43"/>
      <c r="AF922" s="43"/>
      <c r="AG922" s="43"/>
      <c r="AH922" s="43"/>
      <c r="AI922" s="43"/>
    </row>
    <row r="923" spans="1:35" ht="12.75">
      <c r="A923" s="43"/>
      <c r="B923" s="43"/>
      <c r="C923" s="43"/>
      <c r="D923" s="43"/>
      <c r="E923" s="43"/>
      <c r="F923" s="101"/>
      <c r="G923" s="101"/>
      <c r="H923" s="101"/>
      <c r="I923" s="43"/>
      <c r="J923" s="43"/>
      <c r="K923" s="43"/>
      <c r="L923" s="43"/>
      <c r="M923" s="43"/>
      <c r="N923" s="43"/>
      <c r="O923" s="43"/>
      <c r="P923" s="44"/>
      <c r="Q923" s="43"/>
      <c r="R923" s="43"/>
      <c r="S923" s="43"/>
      <c r="T923" s="43"/>
      <c r="U923" s="43"/>
      <c r="V923" s="43"/>
      <c r="W923" s="43"/>
      <c r="X923" s="43"/>
      <c r="Y923" s="43"/>
      <c r="Z923" s="43"/>
      <c r="AA923" s="43"/>
      <c r="AB923" s="43"/>
      <c r="AC923" s="43"/>
      <c r="AD923" s="43"/>
      <c r="AE923" s="43"/>
      <c r="AF923" s="43"/>
      <c r="AG923" s="43"/>
      <c r="AH923" s="43"/>
      <c r="AI923" s="43"/>
    </row>
    <row r="924" spans="1:35" ht="12.75">
      <c r="A924" s="43"/>
      <c r="B924" s="43"/>
      <c r="C924" s="43"/>
      <c r="D924" s="43"/>
      <c r="E924" s="43"/>
      <c r="F924" s="101"/>
      <c r="G924" s="101"/>
      <c r="H924" s="101"/>
      <c r="I924" s="43"/>
      <c r="J924" s="43"/>
      <c r="K924" s="43"/>
      <c r="L924" s="43"/>
      <c r="M924" s="43"/>
      <c r="N924" s="43"/>
      <c r="O924" s="43"/>
      <c r="P924" s="44"/>
      <c r="Q924" s="43"/>
      <c r="R924" s="43"/>
      <c r="S924" s="43"/>
      <c r="T924" s="43"/>
      <c r="U924" s="43"/>
      <c r="V924" s="43"/>
      <c r="W924" s="43"/>
      <c r="X924" s="43"/>
      <c r="Y924" s="43"/>
      <c r="Z924" s="43"/>
      <c r="AA924" s="43"/>
      <c r="AB924" s="43"/>
      <c r="AC924" s="43"/>
      <c r="AD924" s="43"/>
      <c r="AE924" s="43"/>
      <c r="AF924" s="43"/>
      <c r="AG924" s="43"/>
      <c r="AH924" s="43"/>
      <c r="AI924" s="43"/>
    </row>
    <row r="925" spans="1:35" ht="12.75">
      <c r="A925" s="43"/>
      <c r="B925" s="43"/>
      <c r="C925" s="43"/>
      <c r="D925" s="43"/>
      <c r="E925" s="43"/>
      <c r="F925" s="101"/>
      <c r="G925" s="101"/>
      <c r="H925" s="101"/>
      <c r="I925" s="43"/>
      <c r="J925" s="43"/>
      <c r="K925" s="43"/>
      <c r="L925" s="43"/>
      <c r="M925" s="43"/>
      <c r="N925" s="43"/>
      <c r="O925" s="43"/>
      <c r="P925" s="44"/>
      <c r="Q925" s="43"/>
      <c r="R925" s="43"/>
      <c r="S925" s="43"/>
      <c r="T925" s="43"/>
      <c r="U925" s="43"/>
      <c r="V925" s="43"/>
      <c r="W925" s="43"/>
      <c r="X925" s="43"/>
      <c r="Y925" s="43"/>
      <c r="Z925" s="43"/>
      <c r="AA925" s="43"/>
      <c r="AB925" s="43"/>
      <c r="AC925" s="43"/>
      <c r="AD925" s="43"/>
      <c r="AE925" s="43"/>
      <c r="AF925" s="43"/>
      <c r="AG925" s="43"/>
      <c r="AH925" s="43"/>
      <c r="AI925" s="43"/>
    </row>
    <row r="926" spans="1:35" ht="12.75">
      <c r="A926" s="43"/>
      <c r="B926" s="43"/>
      <c r="C926" s="43"/>
      <c r="D926" s="43"/>
      <c r="E926" s="43"/>
      <c r="F926" s="101"/>
      <c r="G926" s="101"/>
      <c r="H926" s="101"/>
      <c r="I926" s="43"/>
      <c r="J926" s="43"/>
      <c r="K926" s="43"/>
      <c r="L926" s="43"/>
      <c r="M926" s="43"/>
      <c r="N926" s="43"/>
      <c r="O926" s="43"/>
      <c r="P926" s="44"/>
      <c r="Q926" s="43"/>
      <c r="R926" s="43"/>
      <c r="S926" s="43"/>
      <c r="T926" s="43"/>
      <c r="U926" s="43"/>
      <c r="V926" s="43"/>
      <c r="W926" s="43"/>
      <c r="X926" s="43"/>
      <c r="Y926" s="43"/>
      <c r="Z926" s="43"/>
      <c r="AA926" s="43"/>
      <c r="AB926" s="43"/>
      <c r="AC926" s="43"/>
      <c r="AD926" s="43"/>
      <c r="AE926" s="43"/>
      <c r="AF926" s="43"/>
      <c r="AG926" s="43"/>
      <c r="AH926" s="43"/>
      <c r="AI926" s="43"/>
    </row>
    <row r="927" spans="1:35" ht="12.75">
      <c r="A927" s="43"/>
      <c r="B927" s="43"/>
      <c r="C927" s="43"/>
      <c r="D927" s="43"/>
      <c r="E927" s="43"/>
      <c r="F927" s="101"/>
      <c r="G927" s="101"/>
      <c r="H927" s="101"/>
      <c r="I927" s="43"/>
      <c r="J927" s="43"/>
      <c r="K927" s="43"/>
      <c r="L927" s="43"/>
      <c r="M927" s="43"/>
      <c r="N927" s="43"/>
      <c r="O927" s="43"/>
      <c r="P927" s="44"/>
      <c r="Q927" s="43"/>
      <c r="R927" s="43"/>
      <c r="S927" s="43"/>
      <c r="T927" s="43"/>
      <c r="U927" s="43"/>
      <c r="V927" s="43"/>
      <c r="W927" s="43"/>
      <c r="X927" s="43"/>
      <c r="Y927" s="43"/>
      <c r="Z927" s="43"/>
      <c r="AA927" s="43"/>
      <c r="AB927" s="43"/>
      <c r="AC927" s="43"/>
      <c r="AD927" s="43"/>
      <c r="AE927" s="43"/>
      <c r="AF927" s="43"/>
      <c r="AG927" s="43"/>
      <c r="AH927" s="43"/>
      <c r="AI927" s="43"/>
    </row>
    <row r="928" spans="1:35" ht="12.75">
      <c r="A928" s="43"/>
      <c r="B928" s="43"/>
      <c r="C928" s="43"/>
      <c r="D928" s="43"/>
      <c r="E928" s="43"/>
      <c r="F928" s="101"/>
      <c r="G928" s="101"/>
      <c r="H928" s="101"/>
      <c r="I928" s="43"/>
      <c r="J928" s="43"/>
      <c r="K928" s="43"/>
      <c r="L928" s="43"/>
      <c r="M928" s="43"/>
      <c r="N928" s="43"/>
      <c r="O928" s="43"/>
      <c r="P928" s="44"/>
      <c r="Q928" s="43"/>
      <c r="R928" s="43"/>
      <c r="S928" s="43"/>
      <c r="T928" s="43"/>
      <c r="U928" s="43"/>
      <c r="V928" s="43"/>
      <c r="W928" s="43"/>
      <c r="X928" s="43"/>
      <c r="Y928" s="43"/>
      <c r="Z928" s="43"/>
      <c r="AA928" s="43"/>
      <c r="AB928" s="43"/>
      <c r="AC928" s="43"/>
      <c r="AD928" s="43"/>
      <c r="AE928" s="43"/>
      <c r="AF928" s="43"/>
      <c r="AG928" s="43"/>
      <c r="AH928" s="43"/>
      <c r="AI928" s="43"/>
    </row>
    <row r="929" spans="1:35" ht="12.75">
      <c r="A929" s="43"/>
      <c r="B929" s="43"/>
      <c r="C929" s="43"/>
      <c r="D929" s="43"/>
      <c r="E929" s="43"/>
      <c r="F929" s="101"/>
      <c r="G929" s="101"/>
      <c r="H929" s="101"/>
      <c r="I929" s="43"/>
      <c r="J929" s="43"/>
      <c r="K929" s="43"/>
      <c r="L929" s="43"/>
      <c r="M929" s="43"/>
      <c r="N929" s="43"/>
      <c r="O929" s="43"/>
      <c r="P929" s="44"/>
      <c r="Q929" s="43"/>
      <c r="R929" s="43"/>
      <c r="S929" s="43"/>
      <c r="T929" s="43"/>
      <c r="U929" s="43"/>
      <c r="V929" s="43"/>
      <c r="W929" s="43"/>
      <c r="X929" s="43"/>
      <c r="Y929" s="43"/>
      <c r="Z929" s="43"/>
      <c r="AA929" s="43"/>
      <c r="AB929" s="43"/>
      <c r="AC929" s="43"/>
      <c r="AD929" s="43"/>
      <c r="AE929" s="43"/>
      <c r="AF929" s="43"/>
      <c r="AG929" s="43"/>
      <c r="AH929" s="43"/>
      <c r="AI929" s="43"/>
    </row>
    <row r="930" spans="1:35" ht="12.75">
      <c r="A930" s="43"/>
      <c r="B930" s="43"/>
      <c r="C930" s="43"/>
      <c r="D930" s="43"/>
      <c r="E930" s="43"/>
      <c r="F930" s="101"/>
      <c r="G930" s="101"/>
      <c r="H930" s="101"/>
      <c r="I930" s="43"/>
      <c r="J930" s="43"/>
      <c r="K930" s="43"/>
      <c r="L930" s="43"/>
      <c r="M930" s="43"/>
      <c r="N930" s="43"/>
      <c r="O930" s="43"/>
      <c r="P930" s="44"/>
      <c r="Q930" s="43"/>
      <c r="R930" s="43"/>
      <c r="S930" s="43"/>
      <c r="T930" s="43"/>
      <c r="U930" s="43"/>
      <c r="V930" s="43"/>
      <c r="W930" s="43"/>
      <c r="X930" s="43"/>
      <c r="Y930" s="43"/>
      <c r="Z930" s="43"/>
      <c r="AA930" s="43"/>
      <c r="AB930" s="43"/>
      <c r="AC930" s="43"/>
      <c r="AD930" s="43"/>
      <c r="AE930" s="43"/>
      <c r="AF930" s="43"/>
      <c r="AG930" s="43"/>
      <c r="AH930" s="43"/>
      <c r="AI930" s="43"/>
    </row>
    <row r="931" spans="1:35" ht="12.75">
      <c r="A931" s="43"/>
      <c r="B931" s="43"/>
      <c r="C931" s="43"/>
      <c r="D931" s="43"/>
      <c r="E931" s="43"/>
      <c r="F931" s="101"/>
      <c r="G931" s="101"/>
      <c r="H931" s="101"/>
      <c r="I931" s="43"/>
      <c r="J931" s="43"/>
      <c r="K931" s="43"/>
      <c r="L931" s="43"/>
      <c r="M931" s="43"/>
      <c r="N931" s="43"/>
      <c r="O931" s="43"/>
      <c r="P931" s="44"/>
      <c r="Q931" s="43"/>
      <c r="R931" s="43"/>
      <c r="S931" s="43"/>
      <c r="T931" s="43"/>
      <c r="U931" s="43"/>
      <c r="V931" s="43"/>
      <c r="W931" s="43"/>
      <c r="X931" s="43"/>
      <c r="Y931" s="43"/>
      <c r="Z931" s="43"/>
      <c r="AA931" s="43"/>
      <c r="AB931" s="43"/>
      <c r="AC931" s="43"/>
      <c r="AD931" s="43"/>
      <c r="AE931" s="43"/>
      <c r="AF931" s="43"/>
      <c r="AG931" s="43"/>
      <c r="AH931" s="43"/>
      <c r="AI931" s="43"/>
    </row>
    <row r="932" spans="1:35" ht="12.75">
      <c r="A932" s="43"/>
      <c r="B932" s="43"/>
      <c r="C932" s="43"/>
      <c r="D932" s="43"/>
      <c r="E932" s="43"/>
      <c r="F932" s="101"/>
      <c r="G932" s="101"/>
      <c r="H932" s="101"/>
      <c r="I932" s="43"/>
      <c r="J932" s="43"/>
      <c r="K932" s="43"/>
      <c r="L932" s="43"/>
      <c r="M932" s="43"/>
      <c r="N932" s="43"/>
      <c r="O932" s="43"/>
      <c r="P932" s="44"/>
      <c r="Q932" s="43"/>
      <c r="R932" s="43"/>
      <c r="S932" s="43"/>
      <c r="T932" s="43"/>
      <c r="U932" s="43"/>
      <c r="V932" s="43"/>
      <c r="W932" s="43"/>
      <c r="X932" s="43"/>
      <c r="Y932" s="43"/>
      <c r="Z932" s="43"/>
      <c r="AA932" s="43"/>
      <c r="AB932" s="43"/>
      <c r="AC932" s="43"/>
      <c r="AD932" s="43"/>
      <c r="AE932" s="43"/>
      <c r="AF932" s="43"/>
      <c r="AG932" s="43"/>
      <c r="AH932" s="43"/>
      <c r="AI932" s="43"/>
    </row>
    <row r="933" spans="1:35" ht="12.75">
      <c r="A933" s="43"/>
      <c r="B933" s="43"/>
      <c r="C933" s="43"/>
      <c r="D933" s="43"/>
      <c r="E933" s="43"/>
      <c r="F933" s="101"/>
      <c r="G933" s="101"/>
      <c r="H933" s="101"/>
      <c r="I933" s="43"/>
      <c r="J933" s="43"/>
      <c r="K933" s="43"/>
      <c r="L933" s="43"/>
      <c r="M933" s="43"/>
      <c r="N933" s="43"/>
      <c r="O933" s="43"/>
      <c r="P933" s="44"/>
      <c r="Q933" s="43"/>
      <c r="R933" s="43"/>
      <c r="S933" s="43"/>
      <c r="T933" s="43"/>
      <c r="U933" s="43"/>
      <c r="V933" s="43"/>
      <c r="W933" s="43"/>
      <c r="X933" s="43"/>
      <c r="Y933" s="43"/>
      <c r="Z933" s="43"/>
      <c r="AA933" s="43"/>
      <c r="AB933" s="43"/>
      <c r="AC933" s="43"/>
      <c r="AD933" s="43"/>
      <c r="AE933" s="43"/>
      <c r="AF933" s="43"/>
      <c r="AG933" s="43"/>
      <c r="AH933" s="43"/>
      <c r="AI933" s="43"/>
    </row>
    <row r="934" spans="1:35" ht="12.75">
      <c r="A934" s="43"/>
      <c r="B934" s="43"/>
      <c r="C934" s="43"/>
      <c r="D934" s="43"/>
      <c r="E934" s="43"/>
      <c r="F934" s="101"/>
      <c r="G934" s="101"/>
      <c r="H934" s="101"/>
      <c r="I934" s="43"/>
      <c r="J934" s="43"/>
      <c r="K934" s="43"/>
      <c r="L934" s="43"/>
      <c r="M934" s="43"/>
      <c r="N934" s="43"/>
      <c r="O934" s="43"/>
      <c r="P934" s="44"/>
      <c r="Q934" s="43"/>
      <c r="R934" s="43"/>
      <c r="S934" s="43"/>
      <c r="T934" s="43"/>
      <c r="U934" s="43"/>
      <c r="V934" s="43"/>
      <c r="W934" s="43"/>
      <c r="X934" s="43"/>
      <c r="Y934" s="43"/>
      <c r="Z934" s="43"/>
      <c r="AA934" s="43"/>
      <c r="AB934" s="43"/>
      <c r="AC934" s="43"/>
      <c r="AD934" s="43"/>
      <c r="AE934" s="43"/>
      <c r="AF934" s="43"/>
      <c r="AG934" s="43"/>
      <c r="AH934" s="43"/>
      <c r="AI934" s="43"/>
    </row>
    <row r="935" spans="1:35" ht="12.75">
      <c r="A935" s="43"/>
      <c r="B935" s="43"/>
      <c r="C935" s="43"/>
      <c r="D935" s="43"/>
      <c r="E935" s="43"/>
      <c r="F935" s="101"/>
      <c r="G935" s="101"/>
      <c r="H935" s="101"/>
      <c r="I935" s="43"/>
      <c r="J935" s="43"/>
      <c r="K935" s="43"/>
      <c r="L935" s="43"/>
      <c r="M935" s="43"/>
      <c r="N935" s="43"/>
      <c r="O935" s="43"/>
      <c r="P935" s="44"/>
      <c r="Q935" s="43"/>
      <c r="R935" s="43"/>
      <c r="S935" s="43"/>
      <c r="T935" s="43"/>
      <c r="U935" s="43"/>
      <c r="V935" s="43"/>
      <c r="W935" s="43"/>
      <c r="X935" s="43"/>
      <c r="Y935" s="43"/>
      <c r="Z935" s="43"/>
      <c r="AA935" s="43"/>
      <c r="AB935" s="43"/>
      <c r="AC935" s="43"/>
      <c r="AD935" s="43"/>
      <c r="AE935" s="43"/>
      <c r="AF935" s="43"/>
      <c r="AG935" s="43"/>
      <c r="AH935" s="43"/>
      <c r="AI935" s="43"/>
    </row>
    <row r="936" spans="1:35" ht="12.75">
      <c r="A936" s="43"/>
      <c r="B936" s="43"/>
      <c r="C936" s="43"/>
      <c r="D936" s="43"/>
      <c r="E936" s="43"/>
      <c r="F936" s="101"/>
      <c r="G936" s="101"/>
      <c r="H936" s="101"/>
      <c r="I936" s="43"/>
      <c r="J936" s="43"/>
      <c r="K936" s="43"/>
      <c r="L936" s="43"/>
      <c r="M936" s="43"/>
      <c r="N936" s="43"/>
      <c r="O936" s="43"/>
      <c r="P936" s="44"/>
      <c r="Q936" s="43"/>
      <c r="R936" s="43"/>
      <c r="S936" s="43"/>
      <c r="T936" s="43"/>
      <c r="U936" s="43"/>
      <c r="V936" s="43"/>
      <c r="W936" s="43"/>
      <c r="X936" s="43"/>
      <c r="Y936" s="43"/>
      <c r="Z936" s="43"/>
      <c r="AA936" s="43"/>
      <c r="AB936" s="43"/>
      <c r="AC936" s="43"/>
      <c r="AD936" s="43"/>
      <c r="AE936" s="43"/>
      <c r="AF936" s="43"/>
      <c r="AG936" s="43"/>
      <c r="AH936" s="43"/>
      <c r="AI936" s="43"/>
    </row>
    <row r="937" spans="1:35" ht="12.75">
      <c r="A937" s="43"/>
      <c r="B937" s="43"/>
      <c r="C937" s="43"/>
      <c r="D937" s="43"/>
      <c r="E937" s="43"/>
      <c r="F937" s="101"/>
      <c r="G937" s="101"/>
      <c r="H937" s="101"/>
      <c r="I937" s="43"/>
      <c r="J937" s="43"/>
      <c r="K937" s="43"/>
      <c r="L937" s="43"/>
      <c r="M937" s="43"/>
      <c r="N937" s="43"/>
      <c r="O937" s="43"/>
      <c r="P937" s="44"/>
      <c r="Q937" s="43"/>
      <c r="R937" s="43"/>
      <c r="S937" s="43"/>
      <c r="T937" s="43"/>
      <c r="U937" s="43"/>
      <c r="V937" s="43"/>
      <c r="W937" s="43"/>
      <c r="X937" s="43"/>
      <c r="Y937" s="43"/>
      <c r="Z937" s="43"/>
      <c r="AA937" s="43"/>
      <c r="AB937" s="43"/>
      <c r="AC937" s="43"/>
      <c r="AD937" s="43"/>
      <c r="AE937" s="43"/>
      <c r="AF937" s="43"/>
      <c r="AG937" s="43"/>
      <c r="AH937" s="43"/>
      <c r="AI937" s="43"/>
    </row>
    <row r="938" spans="1:35" ht="12.75">
      <c r="A938" s="43"/>
      <c r="B938" s="43"/>
      <c r="C938" s="43"/>
      <c r="D938" s="43"/>
      <c r="E938" s="43"/>
      <c r="F938" s="101"/>
      <c r="G938" s="101"/>
      <c r="H938" s="101"/>
      <c r="I938" s="43"/>
      <c r="J938" s="43"/>
      <c r="K938" s="43"/>
      <c r="L938" s="43"/>
      <c r="M938" s="43"/>
      <c r="N938" s="43"/>
      <c r="O938" s="43"/>
      <c r="P938" s="44"/>
      <c r="Q938" s="43"/>
      <c r="R938" s="43"/>
      <c r="S938" s="43"/>
      <c r="T938" s="43"/>
      <c r="U938" s="43"/>
      <c r="V938" s="43"/>
      <c r="W938" s="43"/>
      <c r="X938" s="43"/>
      <c r="Y938" s="43"/>
      <c r="Z938" s="43"/>
      <c r="AA938" s="43"/>
      <c r="AB938" s="43"/>
      <c r="AC938" s="43"/>
      <c r="AD938" s="43"/>
      <c r="AE938" s="43"/>
      <c r="AF938" s="43"/>
      <c r="AG938" s="43"/>
      <c r="AH938" s="43"/>
      <c r="AI938" s="43"/>
    </row>
    <row r="939" spans="1:35" ht="12.75">
      <c r="A939" s="43"/>
      <c r="B939" s="43"/>
      <c r="C939" s="43"/>
      <c r="D939" s="43"/>
      <c r="E939" s="43"/>
      <c r="F939" s="101"/>
      <c r="G939" s="101"/>
      <c r="H939" s="101"/>
      <c r="I939" s="43"/>
      <c r="J939" s="43"/>
      <c r="K939" s="43"/>
      <c r="L939" s="43"/>
      <c r="M939" s="43"/>
      <c r="N939" s="43"/>
      <c r="O939" s="43"/>
      <c r="P939" s="44"/>
      <c r="Q939" s="43"/>
      <c r="R939" s="43"/>
      <c r="S939" s="43"/>
      <c r="T939" s="43"/>
      <c r="U939" s="43"/>
      <c r="V939" s="43"/>
      <c r="W939" s="43"/>
      <c r="X939" s="43"/>
      <c r="Y939" s="43"/>
      <c r="Z939" s="43"/>
      <c r="AA939" s="43"/>
      <c r="AB939" s="43"/>
      <c r="AC939" s="43"/>
      <c r="AD939" s="43"/>
      <c r="AE939" s="43"/>
      <c r="AF939" s="43"/>
      <c r="AG939" s="43"/>
      <c r="AH939" s="43"/>
      <c r="AI939" s="43"/>
    </row>
    <row r="940" spans="1:35" ht="12.75">
      <c r="A940" s="43"/>
      <c r="B940" s="43"/>
      <c r="C940" s="43"/>
      <c r="D940" s="43"/>
      <c r="E940" s="43"/>
      <c r="F940" s="101"/>
      <c r="G940" s="101"/>
      <c r="H940" s="101"/>
      <c r="I940" s="43"/>
      <c r="J940" s="43"/>
      <c r="K940" s="43"/>
      <c r="L940" s="43"/>
      <c r="M940" s="43"/>
      <c r="N940" s="43"/>
      <c r="O940" s="43"/>
      <c r="P940" s="44"/>
      <c r="Q940" s="43"/>
      <c r="R940" s="43"/>
      <c r="S940" s="43"/>
      <c r="T940" s="43"/>
      <c r="U940" s="43"/>
      <c r="V940" s="43"/>
      <c r="W940" s="43"/>
      <c r="X940" s="43"/>
      <c r="Y940" s="43"/>
      <c r="Z940" s="43"/>
      <c r="AA940" s="43"/>
      <c r="AB940" s="43"/>
      <c r="AC940" s="43"/>
      <c r="AD940" s="43"/>
      <c r="AE940" s="43"/>
      <c r="AF940" s="43"/>
      <c r="AG940" s="43"/>
      <c r="AH940" s="43"/>
      <c r="AI940" s="43"/>
    </row>
    <row r="941" spans="1:35" ht="12.75">
      <c r="A941" s="43"/>
      <c r="B941" s="43"/>
      <c r="C941" s="43"/>
      <c r="D941" s="43"/>
      <c r="E941" s="43"/>
      <c r="F941" s="101"/>
      <c r="G941" s="101"/>
      <c r="H941" s="101"/>
      <c r="I941" s="43"/>
      <c r="J941" s="43"/>
      <c r="K941" s="43"/>
      <c r="L941" s="43"/>
      <c r="M941" s="43"/>
      <c r="N941" s="43"/>
      <c r="O941" s="43"/>
      <c r="P941" s="44"/>
      <c r="Q941" s="43"/>
      <c r="R941" s="43"/>
      <c r="S941" s="43"/>
      <c r="T941" s="43"/>
      <c r="U941" s="43"/>
      <c r="V941" s="43"/>
      <c r="W941" s="43"/>
      <c r="X941" s="43"/>
      <c r="Y941" s="43"/>
      <c r="Z941" s="43"/>
      <c r="AA941" s="43"/>
      <c r="AB941" s="43"/>
      <c r="AC941" s="43"/>
      <c r="AD941" s="43"/>
      <c r="AE941" s="43"/>
      <c r="AF941" s="43"/>
      <c r="AG941" s="43"/>
      <c r="AH941" s="43"/>
      <c r="AI941" s="43"/>
    </row>
    <row r="942" spans="1:35" ht="12.75">
      <c r="A942" s="43"/>
      <c r="B942" s="43"/>
      <c r="C942" s="43"/>
      <c r="D942" s="43"/>
      <c r="E942" s="43"/>
      <c r="F942" s="101"/>
      <c r="G942" s="101"/>
      <c r="H942" s="101"/>
      <c r="I942" s="43"/>
      <c r="J942" s="43"/>
      <c r="K942" s="43"/>
      <c r="L942" s="43"/>
      <c r="M942" s="43"/>
      <c r="N942" s="43"/>
      <c r="O942" s="43"/>
      <c r="P942" s="44"/>
      <c r="Q942" s="43"/>
      <c r="R942" s="43"/>
      <c r="S942" s="43"/>
      <c r="T942" s="43"/>
      <c r="U942" s="43"/>
      <c r="V942" s="43"/>
      <c r="W942" s="43"/>
      <c r="X942" s="43"/>
      <c r="Y942" s="43"/>
      <c r="Z942" s="43"/>
      <c r="AA942" s="43"/>
      <c r="AB942" s="43"/>
      <c r="AC942" s="43"/>
      <c r="AD942" s="43"/>
      <c r="AE942" s="43"/>
      <c r="AF942" s="43"/>
      <c r="AG942" s="43"/>
      <c r="AH942" s="43"/>
      <c r="AI942" s="43"/>
    </row>
    <row r="943" spans="1:35" ht="12.75">
      <c r="A943" s="43"/>
      <c r="B943" s="43"/>
      <c r="C943" s="43"/>
      <c r="D943" s="43"/>
      <c r="E943" s="43"/>
      <c r="F943" s="101"/>
      <c r="G943" s="101"/>
      <c r="H943" s="101"/>
      <c r="I943" s="43"/>
      <c r="J943" s="43"/>
      <c r="K943" s="43"/>
      <c r="L943" s="43"/>
      <c r="M943" s="43"/>
      <c r="N943" s="43"/>
      <c r="O943" s="43"/>
      <c r="P943" s="44"/>
      <c r="Q943" s="43"/>
      <c r="R943" s="43"/>
      <c r="S943" s="43"/>
      <c r="T943" s="43"/>
      <c r="U943" s="43"/>
      <c r="V943" s="43"/>
      <c r="W943" s="43"/>
      <c r="X943" s="43"/>
      <c r="Y943" s="43"/>
      <c r="Z943" s="43"/>
      <c r="AA943" s="43"/>
      <c r="AB943" s="43"/>
      <c r="AC943" s="43"/>
      <c r="AD943" s="43"/>
      <c r="AE943" s="43"/>
      <c r="AF943" s="43"/>
      <c r="AG943" s="43"/>
      <c r="AH943" s="43"/>
      <c r="AI943" s="43"/>
    </row>
    <row r="944" spans="1:35" ht="12.75">
      <c r="A944" s="43"/>
      <c r="B944" s="43"/>
      <c r="C944" s="43"/>
      <c r="D944" s="43"/>
      <c r="E944" s="43"/>
      <c r="F944" s="101"/>
      <c r="G944" s="101"/>
      <c r="H944" s="101"/>
      <c r="I944" s="43"/>
      <c r="J944" s="43"/>
      <c r="K944" s="43"/>
      <c r="L944" s="43"/>
      <c r="M944" s="43"/>
      <c r="N944" s="43"/>
      <c r="O944" s="43"/>
      <c r="P944" s="44"/>
      <c r="Q944" s="43"/>
      <c r="R944" s="43"/>
      <c r="S944" s="43"/>
      <c r="T944" s="43"/>
      <c r="U944" s="43"/>
      <c r="V944" s="43"/>
      <c r="W944" s="43"/>
      <c r="X944" s="43"/>
      <c r="Y944" s="43"/>
      <c r="Z944" s="43"/>
      <c r="AA944" s="43"/>
      <c r="AB944" s="43"/>
      <c r="AC944" s="43"/>
      <c r="AD944" s="43"/>
      <c r="AE944" s="43"/>
      <c r="AF944" s="43"/>
      <c r="AG944" s="43"/>
      <c r="AH944" s="43"/>
      <c r="AI944" s="43"/>
    </row>
    <row r="945" spans="1:35" ht="12.75">
      <c r="A945" s="43"/>
      <c r="B945" s="43"/>
      <c r="C945" s="43"/>
      <c r="D945" s="43"/>
      <c r="E945" s="43"/>
      <c r="F945" s="101"/>
      <c r="G945" s="101"/>
      <c r="H945" s="101"/>
      <c r="I945" s="43"/>
      <c r="J945" s="43"/>
      <c r="K945" s="43"/>
      <c r="L945" s="43"/>
      <c r="M945" s="43"/>
      <c r="N945" s="43"/>
      <c r="O945" s="43"/>
      <c r="P945" s="44"/>
      <c r="Q945" s="43"/>
      <c r="R945" s="43"/>
      <c r="S945" s="43"/>
      <c r="T945" s="43"/>
      <c r="U945" s="43"/>
      <c r="V945" s="43"/>
      <c r="W945" s="43"/>
      <c r="X945" s="43"/>
      <c r="Y945" s="43"/>
      <c r="Z945" s="43"/>
      <c r="AA945" s="43"/>
      <c r="AB945" s="43"/>
      <c r="AC945" s="43"/>
      <c r="AD945" s="43"/>
      <c r="AE945" s="43"/>
      <c r="AF945" s="43"/>
      <c r="AG945" s="43"/>
      <c r="AH945" s="43"/>
      <c r="AI945" s="43"/>
    </row>
    <row r="946" spans="1:35" ht="12.75">
      <c r="A946" s="43"/>
      <c r="B946" s="43"/>
      <c r="C946" s="43"/>
      <c r="D946" s="43"/>
      <c r="E946" s="43"/>
      <c r="F946" s="101"/>
      <c r="G946" s="101"/>
      <c r="H946" s="101"/>
      <c r="I946" s="43"/>
      <c r="J946" s="43"/>
      <c r="K946" s="43"/>
      <c r="L946" s="43"/>
      <c r="M946" s="43"/>
      <c r="N946" s="43"/>
      <c r="O946" s="43"/>
      <c r="P946" s="44"/>
      <c r="Q946" s="43"/>
      <c r="R946" s="43"/>
      <c r="S946" s="43"/>
      <c r="T946" s="43"/>
      <c r="U946" s="43"/>
      <c r="V946" s="43"/>
      <c r="W946" s="43"/>
      <c r="X946" s="43"/>
      <c r="Y946" s="43"/>
      <c r="Z946" s="43"/>
      <c r="AA946" s="43"/>
      <c r="AB946" s="43"/>
      <c r="AC946" s="43"/>
      <c r="AD946" s="43"/>
      <c r="AE946" s="43"/>
      <c r="AF946" s="43"/>
      <c r="AG946" s="43"/>
      <c r="AH946" s="43"/>
      <c r="AI946" s="43"/>
    </row>
    <row r="947" spans="1:35" ht="12.75">
      <c r="A947" s="43"/>
      <c r="B947" s="43"/>
      <c r="C947" s="43"/>
      <c r="D947" s="43"/>
      <c r="E947" s="43"/>
      <c r="F947" s="101"/>
      <c r="G947" s="101"/>
      <c r="H947" s="101"/>
      <c r="I947" s="43"/>
      <c r="J947" s="43"/>
      <c r="K947" s="43"/>
      <c r="L947" s="43"/>
      <c r="M947" s="43"/>
      <c r="N947" s="43"/>
      <c r="O947" s="43"/>
      <c r="P947" s="44"/>
      <c r="Q947" s="43"/>
      <c r="R947" s="43"/>
      <c r="S947" s="43"/>
      <c r="T947" s="43"/>
      <c r="U947" s="43"/>
      <c r="V947" s="43"/>
      <c r="W947" s="43"/>
      <c r="X947" s="43"/>
      <c r="Y947" s="43"/>
      <c r="Z947" s="43"/>
      <c r="AA947" s="43"/>
      <c r="AB947" s="43"/>
      <c r="AC947" s="43"/>
      <c r="AD947" s="43"/>
      <c r="AE947" s="43"/>
      <c r="AF947" s="43"/>
      <c r="AG947" s="43"/>
      <c r="AH947" s="43"/>
      <c r="AI947" s="43"/>
    </row>
    <row r="948" spans="1:35" ht="12.75">
      <c r="A948" s="43"/>
      <c r="B948" s="43"/>
      <c r="C948" s="43"/>
      <c r="D948" s="43"/>
      <c r="E948" s="43"/>
      <c r="F948" s="101"/>
      <c r="G948" s="101"/>
      <c r="H948" s="101"/>
      <c r="I948" s="43"/>
      <c r="J948" s="43"/>
      <c r="K948" s="43"/>
      <c r="L948" s="43"/>
      <c r="M948" s="43"/>
      <c r="N948" s="43"/>
      <c r="O948" s="43"/>
      <c r="P948" s="44"/>
      <c r="Q948" s="43"/>
      <c r="R948" s="43"/>
      <c r="S948" s="43"/>
      <c r="T948" s="43"/>
      <c r="U948" s="43"/>
      <c r="V948" s="43"/>
      <c r="W948" s="43"/>
      <c r="X948" s="43"/>
      <c r="Y948" s="43"/>
      <c r="Z948" s="43"/>
      <c r="AA948" s="43"/>
      <c r="AB948" s="43"/>
      <c r="AC948" s="43"/>
      <c r="AD948" s="43"/>
      <c r="AE948" s="43"/>
      <c r="AF948" s="43"/>
      <c r="AG948" s="43"/>
      <c r="AH948" s="43"/>
      <c r="AI948" s="43"/>
    </row>
    <row r="949" spans="1:35" ht="12.75">
      <c r="A949" s="43"/>
      <c r="B949" s="43"/>
      <c r="C949" s="43"/>
      <c r="D949" s="43"/>
      <c r="E949" s="43"/>
      <c r="F949" s="101"/>
      <c r="G949" s="101"/>
      <c r="H949" s="101"/>
      <c r="I949" s="43"/>
      <c r="J949" s="43"/>
      <c r="K949" s="43"/>
      <c r="L949" s="43"/>
      <c r="M949" s="43"/>
      <c r="N949" s="43"/>
      <c r="O949" s="43"/>
      <c r="P949" s="44"/>
      <c r="Q949" s="43"/>
      <c r="R949" s="43"/>
      <c r="S949" s="43"/>
      <c r="T949" s="43"/>
      <c r="U949" s="43"/>
      <c r="V949" s="43"/>
      <c r="W949" s="43"/>
      <c r="X949" s="43"/>
      <c r="Y949" s="43"/>
      <c r="Z949" s="43"/>
      <c r="AA949" s="43"/>
      <c r="AB949" s="43"/>
      <c r="AC949" s="43"/>
      <c r="AD949" s="43"/>
      <c r="AE949" s="43"/>
      <c r="AF949" s="43"/>
      <c r="AG949" s="43"/>
      <c r="AH949" s="43"/>
      <c r="AI949" s="43"/>
    </row>
    <row r="950" spans="1:35" ht="12.75">
      <c r="A950" s="43"/>
      <c r="B950" s="43"/>
      <c r="C950" s="43"/>
      <c r="D950" s="43"/>
      <c r="E950" s="43"/>
      <c r="F950" s="101"/>
      <c r="G950" s="101"/>
      <c r="H950" s="101"/>
      <c r="I950" s="43"/>
      <c r="J950" s="43"/>
      <c r="K950" s="43"/>
      <c r="L950" s="43"/>
      <c r="M950" s="43"/>
      <c r="N950" s="43"/>
      <c r="O950" s="43"/>
      <c r="P950" s="44"/>
      <c r="Q950" s="43"/>
      <c r="R950" s="43"/>
      <c r="S950" s="43"/>
      <c r="T950" s="43"/>
      <c r="U950" s="43"/>
      <c r="V950" s="43"/>
      <c r="W950" s="43"/>
      <c r="X950" s="43"/>
      <c r="Y950" s="43"/>
      <c r="Z950" s="43"/>
      <c r="AA950" s="43"/>
      <c r="AB950" s="43"/>
      <c r="AC950" s="43"/>
      <c r="AD950" s="43"/>
      <c r="AE950" s="43"/>
      <c r="AF950" s="43"/>
      <c r="AG950" s="43"/>
      <c r="AH950" s="43"/>
      <c r="AI950" s="43"/>
    </row>
    <row r="951" spans="1:35" ht="12.75">
      <c r="A951" s="43"/>
      <c r="B951" s="43"/>
      <c r="C951" s="43"/>
      <c r="D951" s="43"/>
      <c r="E951" s="43"/>
      <c r="F951" s="101"/>
      <c r="G951" s="101"/>
      <c r="H951" s="101"/>
      <c r="I951" s="43"/>
      <c r="J951" s="43"/>
      <c r="K951" s="43"/>
      <c r="L951" s="43"/>
      <c r="M951" s="43"/>
      <c r="N951" s="43"/>
      <c r="O951" s="43"/>
      <c r="P951" s="44"/>
      <c r="Q951" s="43"/>
      <c r="R951" s="43"/>
      <c r="S951" s="43"/>
      <c r="T951" s="43"/>
      <c r="U951" s="43"/>
      <c r="V951" s="43"/>
      <c r="W951" s="43"/>
      <c r="X951" s="43"/>
      <c r="Y951" s="43"/>
      <c r="Z951" s="43"/>
      <c r="AA951" s="43"/>
      <c r="AB951" s="43"/>
      <c r="AC951" s="43"/>
      <c r="AD951" s="43"/>
      <c r="AE951" s="43"/>
      <c r="AF951" s="43"/>
      <c r="AG951" s="43"/>
      <c r="AH951" s="43"/>
      <c r="AI951" s="43"/>
    </row>
    <row r="952" spans="1:35" ht="12.75">
      <c r="A952" s="43"/>
      <c r="B952" s="43"/>
      <c r="C952" s="43"/>
      <c r="D952" s="43"/>
      <c r="E952" s="43"/>
      <c r="F952" s="101"/>
      <c r="G952" s="101"/>
      <c r="H952" s="101"/>
      <c r="I952" s="43"/>
      <c r="J952" s="43"/>
      <c r="K952" s="43"/>
      <c r="L952" s="43"/>
      <c r="M952" s="43"/>
      <c r="N952" s="43"/>
      <c r="O952" s="43"/>
      <c r="P952" s="44"/>
      <c r="Q952" s="43"/>
      <c r="R952" s="43"/>
      <c r="S952" s="43"/>
      <c r="T952" s="43"/>
      <c r="U952" s="43"/>
      <c r="V952" s="43"/>
      <c r="W952" s="43"/>
      <c r="X952" s="43"/>
      <c r="Y952" s="43"/>
      <c r="Z952" s="43"/>
      <c r="AA952" s="43"/>
      <c r="AB952" s="43"/>
      <c r="AC952" s="43"/>
      <c r="AD952" s="43"/>
      <c r="AE952" s="43"/>
      <c r="AF952" s="43"/>
      <c r="AG952" s="43"/>
      <c r="AH952" s="43"/>
      <c r="AI952" s="43"/>
    </row>
    <row r="953" spans="1:35" ht="12.75">
      <c r="A953" s="43"/>
      <c r="B953" s="43"/>
      <c r="C953" s="43"/>
      <c r="D953" s="43"/>
      <c r="E953" s="43"/>
      <c r="F953" s="101"/>
      <c r="G953" s="101"/>
      <c r="H953" s="101"/>
      <c r="I953" s="43"/>
      <c r="J953" s="43"/>
      <c r="K953" s="43"/>
      <c r="L953" s="43"/>
      <c r="M953" s="43"/>
      <c r="N953" s="43"/>
      <c r="O953" s="43"/>
      <c r="P953" s="44"/>
      <c r="Q953" s="43"/>
      <c r="R953" s="43"/>
      <c r="S953" s="43"/>
      <c r="T953" s="43"/>
      <c r="U953" s="43"/>
      <c r="V953" s="43"/>
      <c r="W953" s="43"/>
      <c r="X953" s="43"/>
      <c r="Y953" s="43"/>
      <c r="Z953" s="43"/>
      <c r="AA953" s="43"/>
      <c r="AB953" s="43"/>
      <c r="AC953" s="43"/>
      <c r="AD953" s="43"/>
      <c r="AE953" s="43"/>
      <c r="AF953" s="43"/>
      <c r="AG953" s="43"/>
      <c r="AH953" s="43"/>
      <c r="AI953" s="43"/>
    </row>
    <row r="954" spans="1:35" ht="12.75">
      <c r="A954" s="43"/>
      <c r="B954" s="43"/>
      <c r="C954" s="43"/>
      <c r="D954" s="43"/>
      <c r="E954" s="43"/>
      <c r="F954" s="101"/>
      <c r="G954" s="101"/>
      <c r="H954" s="101"/>
      <c r="I954" s="43"/>
      <c r="J954" s="43"/>
      <c r="K954" s="43"/>
      <c r="L954" s="43"/>
      <c r="M954" s="43"/>
      <c r="N954" s="43"/>
      <c r="O954" s="43"/>
      <c r="P954" s="44"/>
      <c r="Q954" s="43"/>
      <c r="R954" s="43"/>
      <c r="S954" s="43"/>
      <c r="T954" s="43"/>
      <c r="U954" s="43"/>
      <c r="V954" s="43"/>
      <c r="W954" s="43"/>
      <c r="X954" s="43"/>
      <c r="Y954" s="43"/>
      <c r="Z954" s="43"/>
      <c r="AA954" s="43"/>
      <c r="AB954" s="43"/>
      <c r="AC954" s="43"/>
      <c r="AD954" s="43"/>
      <c r="AE954" s="43"/>
      <c r="AF954" s="43"/>
      <c r="AG954" s="43"/>
      <c r="AH954" s="43"/>
      <c r="AI954" s="43"/>
    </row>
    <row r="955" spans="1:35" ht="12.75">
      <c r="A955" s="43"/>
      <c r="B955" s="43"/>
      <c r="C955" s="43"/>
      <c r="D955" s="43"/>
      <c r="E955" s="43"/>
      <c r="F955" s="101"/>
      <c r="G955" s="101"/>
      <c r="H955" s="101"/>
      <c r="I955" s="43"/>
      <c r="J955" s="43"/>
      <c r="K955" s="43"/>
      <c r="L955" s="43"/>
      <c r="M955" s="43"/>
      <c r="N955" s="43"/>
      <c r="O955" s="43"/>
      <c r="P955" s="44"/>
      <c r="Q955" s="43"/>
      <c r="R955" s="43"/>
      <c r="S955" s="43"/>
      <c r="T955" s="43"/>
      <c r="U955" s="43"/>
      <c r="V955" s="43"/>
      <c r="W955" s="43"/>
      <c r="X955" s="43"/>
      <c r="Y955" s="43"/>
      <c r="Z955" s="43"/>
      <c r="AA955" s="43"/>
      <c r="AB955" s="43"/>
      <c r="AC955" s="43"/>
      <c r="AD955" s="43"/>
      <c r="AE955" s="43"/>
      <c r="AF955" s="43"/>
      <c r="AG955" s="43"/>
      <c r="AH955" s="43"/>
      <c r="AI955" s="43"/>
    </row>
    <row r="956" spans="1:35" ht="12.75">
      <c r="A956" s="43"/>
      <c r="B956" s="43"/>
      <c r="C956" s="43"/>
      <c r="D956" s="43"/>
      <c r="E956" s="43"/>
      <c r="F956" s="101"/>
      <c r="G956" s="101"/>
      <c r="H956" s="101"/>
      <c r="I956" s="43"/>
      <c r="J956" s="43"/>
      <c r="K956" s="43"/>
      <c r="L956" s="43"/>
      <c r="M956" s="43"/>
      <c r="N956" s="43"/>
      <c r="O956" s="43"/>
      <c r="P956" s="44"/>
      <c r="Q956" s="43"/>
      <c r="R956" s="43"/>
      <c r="S956" s="43"/>
      <c r="T956" s="43"/>
      <c r="U956" s="43"/>
      <c r="V956" s="43"/>
      <c r="W956" s="43"/>
      <c r="X956" s="43"/>
      <c r="Y956" s="43"/>
      <c r="Z956" s="43"/>
      <c r="AA956" s="43"/>
      <c r="AB956" s="43"/>
      <c r="AC956" s="43"/>
      <c r="AD956" s="43"/>
      <c r="AE956" s="43"/>
      <c r="AF956" s="43"/>
      <c r="AG956" s="43"/>
      <c r="AH956" s="43"/>
      <c r="AI956" s="43"/>
    </row>
    <row r="957" spans="1:35" ht="12.75">
      <c r="A957" s="43"/>
      <c r="B957" s="43"/>
      <c r="C957" s="43"/>
      <c r="D957" s="43"/>
      <c r="E957" s="43"/>
      <c r="F957" s="101"/>
      <c r="G957" s="101"/>
      <c r="H957" s="101"/>
      <c r="I957" s="43"/>
      <c r="J957" s="43"/>
      <c r="K957" s="43"/>
      <c r="L957" s="43"/>
      <c r="M957" s="43"/>
      <c r="N957" s="43"/>
      <c r="O957" s="43"/>
      <c r="P957" s="44"/>
      <c r="Q957" s="43"/>
      <c r="R957" s="43"/>
      <c r="S957" s="43"/>
      <c r="T957" s="43"/>
      <c r="U957" s="43"/>
      <c r="V957" s="43"/>
      <c r="W957" s="43"/>
      <c r="X957" s="43"/>
      <c r="Y957" s="43"/>
      <c r="Z957" s="43"/>
      <c r="AA957" s="43"/>
      <c r="AB957" s="43"/>
      <c r="AC957" s="43"/>
      <c r="AD957" s="43"/>
      <c r="AE957" s="43"/>
      <c r="AF957" s="43"/>
      <c r="AG957" s="43"/>
      <c r="AH957" s="43"/>
      <c r="AI957" s="43"/>
    </row>
    <row r="958" spans="1:35" ht="12.75">
      <c r="A958" s="43"/>
      <c r="B958" s="43"/>
      <c r="C958" s="43"/>
      <c r="D958" s="43"/>
      <c r="E958" s="43"/>
      <c r="F958" s="101"/>
      <c r="G958" s="101"/>
      <c r="H958" s="101"/>
      <c r="I958" s="43"/>
      <c r="J958" s="43"/>
      <c r="K958" s="43"/>
      <c r="L958" s="43"/>
      <c r="M958" s="43"/>
      <c r="N958" s="43"/>
      <c r="O958" s="43"/>
      <c r="P958" s="44"/>
      <c r="Q958" s="43"/>
      <c r="R958" s="43"/>
      <c r="S958" s="43"/>
      <c r="T958" s="43"/>
      <c r="U958" s="43"/>
      <c r="V958" s="43"/>
      <c r="W958" s="43"/>
      <c r="X958" s="43"/>
      <c r="Y958" s="43"/>
      <c r="Z958" s="43"/>
      <c r="AA958" s="43"/>
      <c r="AB958" s="43"/>
      <c r="AC958" s="43"/>
      <c r="AD958" s="43"/>
      <c r="AE958" s="43"/>
      <c r="AF958" s="43"/>
      <c r="AG958" s="43"/>
      <c r="AH958" s="43"/>
      <c r="AI958" s="43"/>
    </row>
    <row r="959" spans="1:35" ht="12.75">
      <c r="A959" s="43"/>
      <c r="B959" s="43"/>
      <c r="C959" s="43"/>
      <c r="D959" s="43"/>
      <c r="E959" s="43"/>
      <c r="F959" s="101"/>
      <c r="G959" s="101"/>
      <c r="H959" s="101"/>
      <c r="I959" s="43"/>
      <c r="J959" s="43"/>
      <c r="K959" s="43"/>
      <c r="L959" s="43"/>
      <c r="M959" s="43"/>
      <c r="N959" s="43"/>
      <c r="O959" s="43"/>
      <c r="P959" s="44"/>
      <c r="Q959" s="43"/>
      <c r="R959" s="43"/>
      <c r="S959" s="43"/>
      <c r="T959" s="43"/>
      <c r="U959" s="43"/>
      <c r="V959" s="43"/>
      <c r="W959" s="43"/>
      <c r="X959" s="43"/>
      <c r="Y959" s="43"/>
      <c r="Z959" s="43"/>
      <c r="AA959" s="43"/>
      <c r="AB959" s="43"/>
      <c r="AC959" s="43"/>
      <c r="AD959" s="43"/>
      <c r="AE959" s="43"/>
      <c r="AF959" s="43"/>
      <c r="AG959" s="43"/>
      <c r="AH959" s="43"/>
      <c r="AI959" s="43"/>
    </row>
    <row r="960" spans="1:35" ht="12.75">
      <c r="A960" s="43"/>
      <c r="B960" s="43"/>
      <c r="C960" s="43"/>
      <c r="D960" s="43"/>
      <c r="E960" s="43"/>
      <c r="F960" s="101"/>
      <c r="G960" s="101"/>
      <c r="H960" s="101"/>
      <c r="I960" s="43"/>
      <c r="J960" s="43"/>
      <c r="K960" s="43"/>
      <c r="L960" s="43"/>
      <c r="M960" s="43"/>
      <c r="N960" s="43"/>
      <c r="O960" s="43"/>
      <c r="P960" s="44"/>
      <c r="Q960" s="43"/>
      <c r="R960" s="43"/>
      <c r="S960" s="43"/>
      <c r="T960" s="43"/>
      <c r="U960" s="43"/>
      <c r="V960" s="43"/>
      <c r="W960" s="43"/>
      <c r="X960" s="43"/>
      <c r="Y960" s="43"/>
      <c r="Z960" s="43"/>
      <c r="AA960" s="43"/>
      <c r="AB960" s="43"/>
      <c r="AC960" s="43"/>
      <c r="AD960" s="43"/>
      <c r="AE960" s="43"/>
      <c r="AF960" s="43"/>
      <c r="AG960" s="43"/>
      <c r="AH960" s="43"/>
      <c r="AI960" s="43"/>
    </row>
    <row r="961" spans="1:35" ht="12.75">
      <c r="A961" s="43"/>
      <c r="B961" s="43"/>
      <c r="C961" s="43"/>
      <c r="D961" s="43"/>
      <c r="E961" s="43"/>
      <c r="F961" s="101"/>
      <c r="G961" s="101"/>
      <c r="H961" s="101"/>
      <c r="I961" s="43"/>
      <c r="J961" s="43"/>
      <c r="K961" s="43"/>
      <c r="L961" s="43"/>
      <c r="M961" s="43"/>
      <c r="N961" s="43"/>
      <c r="O961" s="43"/>
      <c r="P961" s="44"/>
      <c r="Q961" s="43"/>
      <c r="R961" s="43"/>
      <c r="S961" s="43"/>
      <c r="T961" s="43"/>
      <c r="U961" s="43"/>
      <c r="V961" s="43"/>
      <c r="W961" s="43"/>
      <c r="X961" s="43"/>
      <c r="Y961" s="43"/>
      <c r="Z961" s="43"/>
      <c r="AA961" s="43"/>
      <c r="AB961" s="43"/>
      <c r="AC961" s="43"/>
      <c r="AD961" s="43"/>
      <c r="AE961" s="43"/>
      <c r="AF961" s="43"/>
      <c r="AG961" s="43"/>
      <c r="AH961" s="43"/>
      <c r="AI961" s="43"/>
    </row>
    <row r="962" spans="1:35" ht="12.75">
      <c r="A962" s="43"/>
      <c r="B962" s="43"/>
      <c r="C962" s="43"/>
      <c r="D962" s="43"/>
      <c r="E962" s="43"/>
      <c r="F962" s="101"/>
      <c r="G962" s="101"/>
      <c r="H962" s="101"/>
      <c r="I962" s="43"/>
      <c r="J962" s="43"/>
      <c r="K962" s="43"/>
      <c r="L962" s="43"/>
      <c r="M962" s="43"/>
      <c r="N962" s="43"/>
      <c r="O962" s="43"/>
      <c r="P962" s="44"/>
      <c r="Q962" s="43"/>
      <c r="R962" s="43"/>
      <c r="S962" s="43"/>
      <c r="T962" s="43"/>
      <c r="U962" s="43"/>
      <c r="V962" s="43"/>
      <c r="W962" s="43"/>
      <c r="X962" s="43"/>
      <c r="Y962" s="43"/>
      <c r="Z962" s="43"/>
      <c r="AA962" s="43"/>
      <c r="AB962" s="43"/>
      <c r="AC962" s="43"/>
      <c r="AD962" s="43"/>
      <c r="AE962" s="43"/>
      <c r="AF962" s="43"/>
      <c r="AG962" s="43"/>
      <c r="AH962" s="43"/>
      <c r="AI962" s="43"/>
    </row>
    <row r="963" spans="1:35" ht="12.75">
      <c r="A963" s="43"/>
      <c r="B963" s="43"/>
      <c r="C963" s="43"/>
      <c r="D963" s="43"/>
      <c r="E963" s="43"/>
      <c r="F963" s="101"/>
      <c r="G963" s="101"/>
      <c r="H963" s="101"/>
      <c r="I963" s="43"/>
      <c r="J963" s="43"/>
      <c r="K963" s="43"/>
      <c r="L963" s="43"/>
      <c r="M963" s="43"/>
      <c r="N963" s="43"/>
      <c r="O963" s="43"/>
      <c r="P963" s="44"/>
      <c r="Q963" s="43"/>
      <c r="R963" s="43"/>
      <c r="S963" s="43"/>
      <c r="T963" s="43"/>
      <c r="U963" s="43"/>
      <c r="V963" s="43"/>
      <c r="W963" s="43"/>
      <c r="X963" s="43"/>
      <c r="Y963" s="43"/>
      <c r="Z963" s="43"/>
      <c r="AA963" s="43"/>
      <c r="AB963" s="43"/>
      <c r="AC963" s="43"/>
      <c r="AD963" s="43"/>
      <c r="AE963" s="43"/>
      <c r="AF963" s="43"/>
      <c r="AG963" s="43"/>
      <c r="AH963" s="43"/>
      <c r="AI963" s="43"/>
    </row>
    <row r="964" spans="1:35" ht="12.75">
      <c r="A964" s="43"/>
      <c r="B964" s="43"/>
      <c r="C964" s="43"/>
      <c r="D964" s="43"/>
      <c r="E964" s="43"/>
      <c r="F964" s="101"/>
      <c r="G964" s="101"/>
      <c r="H964" s="101"/>
      <c r="I964" s="43"/>
      <c r="J964" s="43"/>
      <c r="K964" s="43"/>
      <c r="L964" s="43"/>
      <c r="M964" s="43"/>
      <c r="N964" s="43"/>
      <c r="O964" s="43"/>
      <c r="P964" s="44"/>
      <c r="Q964" s="43"/>
      <c r="R964" s="43"/>
      <c r="S964" s="43"/>
      <c r="T964" s="43"/>
      <c r="U964" s="43"/>
      <c r="V964" s="43"/>
      <c r="W964" s="43"/>
      <c r="X964" s="43"/>
      <c r="Y964" s="43"/>
      <c r="Z964" s="43"/>
      <c r="AA964" s="43"/>
      <c r="AB964" s="43"/>
      <c r="AC964" s="43"/>
      <c r="AD964" s="43"/>
      <c r="AE964" s="43"/>
      <c r="AF964" s="43"/>
      <c r="AG964" s="43"/>
      <c r="AH964" s="43"/>
      <c r="AI964" s="43"/>
    </row>
    <row r="965" spans="1:35" ht="12.75">
      <c r="A965" s="43"/>
      <c r="B965" s="43"/>
      <c r="C965" s="43"/>
      <c r="D965" s="43"/>
      <c r="E965" s="43"/>
      <c r="F965" s="101"/>
      <c r="G965" s="101"/>
      <c r="H965" s="101"/>
      <c r="I965" s="43"/>
      <c r="J965" s="43"/>
      <c r="K965" s="43"/>
      <c r="L965" s="43"/>
      <c r="M965" s="43"/>
      <c r="N965" s="43"/>
      <c r="O965" s="43"/>
      <c r="P965" s="44"/>
      <c r="Q965" s="43"/>
      <c r="R965" s="43"/>
      <c r="S965" s="43"/>
      <c r="T965" s="43"/>
      <c r="U965" s="43"/>
      <c r="V965" s="43"/>
      <c r="W965" s="43"/>
      <c r="X965" s="43"/>
      <c r="Y965" s="43"/>
      <c r="Z965" s="43"/>
      <c r="AA965" s="43"/>
      <c r="AB965" s="43"/>
      <c r="AC965" s="43"/>
      <c r="AD965" s="43"/>
      <c r="AE965" s="43"/>
      <c r="AF965" s="43"/>
      <c r="AG965" s="43"/>
      <c r="AH965" s="43"/>
      <c r="AI965" s="43"/>
    </row>
    <row r="966" spans="1:35" ht="12.75">
      <c r="A966" s="43"/>
      <c r="B966" s="43"/>
      <c r="C966" s="43"/>
      <c r="D966" s="43"/>
      <c r="E966" s="43"/>
      <c r="F966" s="101"/>
      <c r="G966" s="101"/>
      <c r="H966" s="101"/>
      <c r="I966" s="43"/>
      <c r="J966" s="43"/>
      <c r="K966" s="43"/>
      <c r="L966" s="43"/>
      <c r="M966" s="43"/>
      <c r="N966" s="43"/>
      <c r="O966" s="43"/>
      <c r="P966" s="44"/>
      <c r="Q966" s="43"/>
      <c r="R966" s="43"/>
      <c r="S966" s="43"/>
      <c r="T966" s="43"/>
      <c r="U966" s="43"/>
      <c r="V966" s="43"/>
      <c r="W966" s="43"/>
      <c r="X966" s="43"/>
      <c r="Y966" s="43"/>
      <c r="Z966" s="43"/>
      <c r="AA966" s="43"/>
      <c r="AB966" s="43"/>
      <c r="AC966" s="43"/>
      <c r="AD966" s="43"/>
      <c r="AE966" s="43"/>
      <c r="AF966" s="43"/>
      <c r="AG966" s="43"/>
      <c r="AH966" s="43"/>
      <c r="AI966" s="43"/>
    </row>
    <row r="967" spans="1:35" ht="12.75">
      <c r="A967" s="43"/>
      <c r="B967" s="43"/>
      <c r="C967" s="43"/>
      <c r="D967" s="43"/>
      <c r="E967" s="43"/>
      <c r="F967" s="101"/>
      <c r="G967" s="101"/>
      <c r="H967" s="101"/>
      <c r="I967" s="43"/>
      <c r="J967" s="43"/>
      <c r="K967" s="43"/>
      <c r="L967" s="43"/>
      <c r="M967" s="43"/>
      <c r="N967" s="43"/>
      <c r="O967" s="43"/>
      <c r="P967" s="44"/>
      <c r="Q967" s="43"/>
      <c r="R967" s="43"/>
      <c r="S967" s="43"/>
      <c r="T967" s="43"/>
      <c r="U967" s="43"/>
      <c r="V967" s="43"/>
      <c r="W967" s="43"/>
      <c r="X967" s="43"/>
      <c r="Y967" s="43"/>
      <c r="Z967" s="43"/>
      <c r="AA967" s="43"/>
      <c r="AB967" s="43"/>
      <c r="AC967" s="43"/>
      <c r="AD967" s="43"/>
      <c r="AE967" s="43"/>
      <c r="AF967" s="43"/>
      <c r="AG967" s="43"/>
      <c r="AH967" s="43"/>
      <c r="AI967" s="43"/>
    </row>
    <row r="968" spans="1:35" ht="12.75">
      <c r="A968" s="43"/>
      <c r="B968" s="43"/>
      <c r="C968" s="43"/>
      <c r="D968" s="43"/>
      <c r="E968" s="43"/>
      <c r="F968" s="101"/>
      <c r="G968" s="101"/>
      <c r="H968" s="101"/>
      <c r="I968" s="43"/>
      <c r="J968" s="43"/>
      <c r="K968" s="43"/>
      <c r="L968" s="43"/>
      <c r="M968" s="43"/>
      <c r="N968" s="43"/>
      <c r="O968" s="43"/>
      <c r="P968" s="44"/>
      <c r="Q968" s="43"/>
      <c r="R968" s="43"/>
      <c r="S968" s="43"/>
      <c r="T968" s="43"/>
      <c r="U968" s="43"/>
      <c r="V968" s="43"/>
      <c r="W968" s="43"/>
      <c r="X968" s="43"/>
      <c r="Y968" s="43"/>
      <c r="Z968" s="43"/>
      <c r="AA968" s="43"/>
      <c r="AB968" s="43"/>
      <c r="AC968" s="43"/>
      <c r="AD968" s="43"/>
      <c r="AE968" s="43"/>
      <c r="AF968" s="43"/>
      <c r="AG968" s="43"/>
      <c r="AH968" s="43"/>
      <c r="AI968" s="43"/>
    </row>
    <row r="969" spans="1:35" ht="12.75">
      <c r="A969" s="43"/>
      <c r="B969" s="43"/>
      <c r="C969" s="43"/>
      <c r="D969" s="43"/>
      <c r="E969" s="43"/>
      <c r="F969" s="101"/>
      <c r="G969" s="101"/>
      <c r="H969" s="101"/>
      <c r="I969" s="43"/>
      <c r="J969" s="43"/>
      <c r="K969" s="43"/>
      <c r="L969" s="43"/>
      <c r="M969" s="43"/>
      <c r="N969" s="43"/>
      <c r="O969" s="43"/>
      <c r="P969" s="44"/>
      <c r="Q969" s="43"/>
      <c r="R969" s="43"/>
      <c r="S969" s="43"/>
      <c r="T969" s="43"/>
      <c r="U969" s="43"/>
      <c r="V969" s="43"/>
      <c r="W969" s="43"/>
      <c r="X969" s="43"/>
      <c r="Y969" s="43"/>
      <c r="Z969" s="43"/>
      <c r="AA969" s="43"/>
      <c r="AB969" s="43"/>
      <c r="AC969" s="43"/>
      <c r="AD969" s="43"/>
      <c r="AE969" s="43"/>
      <c r="AF969" s="43"/>
      <c r="AG969" s="43"/>
      <c r="AH969" s="43"/>
      <c r="AI969" s="43"/>
    </row>
    <row r="970" spans="1:35" ht="12.75">
      <c r="A970" s="43"/>
      <c r="B970" s="43"/>
      <c r="C970" s="43"/>
      <c r="D970" s="43"/>
      <c r="E970" s="43"/>
      <c r="F970" s="101"/>
      <c r="G970" s="101"/>
      <c r="H970" s="101"/>
      <c r="I970" s="43"/>
      <c r="J970" s="43"/>
      <c r="K970" s="43"/>
      <c r="L970" s="43"/>
      <c r="M970" s="43"/>
      <c r="N970" s="43"/>
      <c r="O970" s="43"/>
      <c r="P970" s="44"/>
      <c r="Q970" s="43"/>
      <c r="R970" s="43"/>
      <c r="S970" s="43"/>
      <c r="T970" s="43"/>
      <c r="U970" s="43"/>
      <c r="V970" s="43"/>
      <c r="W970" s="43"/>
      <c r="X970" s="43"/>
      <c r="Y970" s="43"/>
      <c r="Z970" s="43"/>
      <c r="AA970" s="43"/>
      <c r="AB970" s="43"/>
      <c r="AC970" s="43"/>
      <c r="AD970" s="43"/>
      <c r="AE970" s="43"/>
      <c r="AF970" s="43"/>
      <c r="AG970" s="43"/>
      <c r="AH970" s="43"/>
      <c r="AI970" s="43"/>
    </row>
    <row r="971" spans="1:35" ht="12.75">
      <c r="A971" s="43"/>
      <c r="B971" s="43"/>
      <c r="C971" s="43"/>
      <c r="D971" s="43"/>
      <c r="E971" s="43"/>
      <c r="F971" s="101"/>
      <c r="G971" s="101"/>
      <c r="H971" s="101"/>
      <c r="I971" s="43"/>
      <c r="J971" s="43"/>
      <c r="K971" s="43"/>
      <c r="L971" s="43"/>
      <c r="M971" s="43"/>
      <c r="N971" s="43"/>
      <c r="O971" s="43"/>
      <c r="P971" s="44"/>
      <c r="Q971" s="43"/>
      <c r="R971" s="43"/>
      <c r="S971" s="43"/>
      <c r="T971" s="43"/>
      <c r="U971" s="43"/>
      <c r="V971" s="43"/>
      <c r="W971" s="43"/>
      <c r="X971" s="43"/>
      <c r="Y971" s="43"/>
      <c r="Z971" s="43"/>
      <c r="AA971" s="43"/>
      <c r="AB971" s="43"/>
      <c r="AC971" s="43"/>
      <c r="AD971" s="43"/>
      <c r="AE971" s="43"/>
      <c r="AF971" s="43"/>
      <c r="AG971" s="43"/>
      <c r="AH971" s="43"/>
      <c r="AI971" s="43"/>
    </row>
    <row r="972" spans="1:35" ht="12.75">
      <c r="A972" s="43"/>
      <c r="B972" s="43"/>
      <c r="C972" s="43"/>
      <c r="D972" s="43"/>
      <c r="E972" s="43"/>
      <c r="F972" s="101"/>
      <c r="G972" s="101"/>
      <c r="H972" s="101"/>
      <c r="I972" s="43"/>
      <c r="J972" s="43"/>
      <c r="K972" s="43"/>
      <c r="L972" s="43"/>
      <c r="M972" s="43"/>
      <c r="N972" s="43"/>
      <c r="O972" s="43"/>
      <c r="P972" s="44"/>
      <c r="Q972" s="43"/>
      <c r="R972" s="43"/>
      <c r="S972" s="43"/>
      <c r="T972" s="43"/>
      <c r="U972" s="43"/>
      <c r="V972" s="43"/>
      <c r="W972" s="43"/>
      <c r="X972" s="43"/>
      <c r="Y972" s="43"/>
      <c r="Z972" s="43"/>
      <c r="AA972" s="43"/>
      <c r="AB972" s="43"/>
      <c r="AC972" s="43"/>
      <c r="AD972" s="43"/>
      <c r="AE972" s="43"/>
      <c r="AF972" s="43"/>
      <c r="AG972" s="43"/>
      <c r="AH972" s="43"/>
      <c r="AI972" s="43"/>
    </row>
    <row r="973" spans="1:35" ht="12.75">
      <c r="A973" s="43"/>
      <c r="B973" s="43"/>
      <c r="C973" s="43"/>
      <c r="D973" s="43"/>
      <c r="E973" s="43"/>
      <c r="F973" s="101"/>
      <c r="G973" s="101"/>
      <c r="H973" s="101"/>
      <c r="I973" s="43"/>
      <c r="J973" s="43"/>
      <c r="K973" s="43"/>
      <c r="L973" s="43"/>
      <c r="M973" s="43"/>
      <c r="N973" s="43"/>
      <c r="O973" s="43"/>
      <c r="P973" s="44"/>
      <c r="Q973" s="43"/>
      <c r="R973" s="43"/>
      <c r="S973" s="43"/>
      <c r="T973" s="43"/>
      <c r="U973" s="43"/>
      <c r="V973" s="43"/>
      <c r="W973" s="43"/>
      <c r="X973" s="43"/>
      <c r="Y973" s="43"/>
      <c r="Z973" s="43"/>
      <c r="AA973" s="43"/>
      <c r="AB973" s="43"/>
      <c r="AC973" s="43"/>
      <c r="AD973" s="43"/>
      <c r="AE973" s="43"/>
      <c r="AF973" s="43"/>
      <c r="AG973" s="43"/>
      <c r="AH973" s="43"/>
      <c r="AI973" s="43"/>
    </row>
    <row r="974" spans="1:35" ht="12.75">
      <c r="A974" s="43"/>
      <c r="B974" s="43"/>
      <c r="C974" s="43"/>
      <c r="D974" s="43"/>
      <c r="E974" s="43"/>
      <c r="F974" s="101"/>
      <c r="G974" s="101"/>
      <c r="H974" s="101"/>
      <c r="I974" s="43"/>
      <c r="J974" s="43"/>
      <c r="K974" s="43"/>
      <c r="L974" s="43"/>
      <c r="M974" s="43"/>
      <c r="N974" s="43"/>
      <c r="O974" s="43"/>
      <c r="P974" s="44"/>
      <c r="Q974" s="43"/>
      <c r="R974" s="43"/>
      <c r="S974" s="43"/>
      <c r="T974" s="43"/>
      <c r="U974" s="43"/>
      <c r="V974" s="43"/>
      <c r="W974" s="43"/>
      <c r="X974" s="43"/>
      <c r="Y974" s="43"/>
      <c r="Z974" s="43"/>
      <c r="AA974" s="43"/>
      <c r="AB974" s="43"/>
      <c r="AC974" s="43"/>
      <c r="AD974" s="43"/>
      <c r="AE974" s="43"/>
      <c r="AF974" s="43"/>
      <c r="AG974" s="43"/>
      <c r="AH974" s="43"/>
      <c r="AI974" s="43"/>
    </row>
    <row r="975" spans="1:35" ht="12.75">
      <c r="A975" s="43"/>
      <c r="B975" s="43"/>
      <c r="C975" s="43"/>
      <c r="D975" s="43"/>
      <c r="E975" s="43"/>
      <c r="F975" s="101"/>
      <c r="G975" s="101"/>
      <c r="H975" s="101"/>
      <c r="I975" s="43"/>
      <c r="J975" s="43"/>
      <c r="K975" s="43"/>
      <c r="L975" s="43"/>
      <c r="M975" s="43"/>
      <c r="N975" s="43"/>
      <c r="O975" s="43"/>
      <c r="P975" s="44"/>
      <c r="Q975" s="43"/>
      <c r="R975" s="43"/>
      <c r="S975" s="43"/>
      <c r="T975" s="43"/>
      <c r="U975" s="43"/>
      <c r="V975" s="43"/>
      <c r="W975" s="43"/>
      <c r="X975" s="43"/>
      <c r="Y975" s="43"/>
      <c r="Z975" s="43"/>
      <c r="AA975" s="43"/>
      <c r="AB975" s="43"/>
      <c r="AC975" s="43"/>
      <c r="AD975" s="43"/>
      <c r="AE975" s="43"/>
      <c r="AF975" s="43"/>
      <c r="AG975" s="43"/>
      <c r="AH975" s="43"/>
      <c r="AI975" s="43"/>
    </row>
    <row r="976" spans="1:35" ht="12.75">
      <c r="A976" s="43"/>
      <c r="B976" s="43"/>
      <c r="C976" s="43"/>
      <c r="D976" s="43"/>
      <c r="E976" s="43"/>
      <c r="F976" s="101"/>
      <c r="G976" s="101"/>
      <c r="H976" s="101"/>
      <c r="I976" s="43"/>
      <c r="J976" s="43"/>
      <c r="K976" s="43"/>
      <c r="L976" s="43"/>
      <c r="M976" s="43"/>
      <c r="N976" s="43"/>
      <c r="O976" s="43"/>
      <c r="P976" s="44"/>
      <c r="Q976" s="43"/>
      <c r="R976" s="43"/>
      <c r="S976" s="43"/>
      <c r="T976" s="43"/>
      <c r="U976" s="43"/>
      <c r="V976" s="43"/>
      <c r="W976" s="43"/>
      <c r="X976" s="43"/>
      <c r="Y976" s="43"/>
      <c r="Z976" s="43"/>
      <c r="AA976" s="43"/>
      <c r="AB976" s="43"/>
      <c r="AC976" s="43"/>
      <c r="AD976" s="43"/>
      <c r="AE976" s="43"/>
      <c r="AF976" s="43"/>
      <c r="AG976" s="43"/>
      <c r="AH976" s="43"/>
      <c r="AI976" s="43"/>
    </row>
    <row r="977" spans="1:35" ht="12.75">
      <c r="A977" s="43"/>
      <c r="B977" s="43"/>
      <c r="C977" s="43"/>
      <c r="D977" s="43"/>
      <c r="E977" s="43"/>
      <c r="F977" s="101"/>
      <c r="G977" s="101"/>
      <c r="H977" s="101"/>
      <c r="I977" s="43"/>
      <c r="J977" s="43"/>
      <c r="K977" s="43"/>
      <c r="L977" s="43"/>
      <c r="M977" s="43"/>
      <c r="N977" s="43"/>
      <c r="O977" s="43"/>
      <c r="P977" s="44"/>
      <c r="Q977" s="43"/>
      <c r="R977" s="43"/>
      <c r="S977" s="43"/>
      <c r="T977" s="43"/>
      <c r="U977" s="43"/>
      <c r="V977" s="43"/>
      <c r="W977" s="43"/>
      <c r="X977" s="43"/>
      <c r="Y977" s="43"/>
      <c r="Z977" s="43"/>
      <c r="AA977" s="43"/>
      <c r="AB977" s="43"/>
      <c r="AC977" s="43"/>
      <c r="AD977" s="43"/>
      <c r="AE977" s="43"/>
      <c r="AF977" s="43"/>
      <c r="AG977" s="43"/>
      <c r="AH977" s="43"/>
      <c r="AI977" s="43"/>
    </row>
    <row r="978" spans="1:35" ht="12.75">
      <c r="A978" s="43"/>
      <c r="B978" s="43"/>
      <c r="C978" s="43"/>
      <c r="D978" s="43"/>
      <c r="E978" s="43"/>
      <c r="F978" s="101"/>
      <c r="G978" s="101"/>
      <c r="H978" s="101"/>
      <c r="I978" s="43"/>
      <c r="J978" s="43"/>
      <c r="K978" s="43"/>
      <c r="L978" s="43"/>
      <c r="M978" s="43"/>
      <c r="N978" s="43"/>
      <c r="O978" s="43"/>
      <c r="P978" s="44"/>
      <c r="Q978" s="43"/>
      <c r="R978" s="43"/>
      <c r="S978" s="43"/>
      <c r="T978" s="43"/>
      <c r="U978" s="43"/>
      <c r="V978" s="43"/>
      <c r="W978" s="43"/>
      <c r="X978" s="43"/>
      <c r="Y978" s="43"/>
      <c r="Z978" s="43"/>
      <c r="AA978" s="43"/>
      <c r="AB978" s="43"/>
      <c r="AC978" s="43"/>
      <c r="AD978" s="43"/>
      <c r="AE978" s="43"/>
      <c r="AF978" s="43"/>
      <c r="AG978" s="43"/>
      <c r="AH978" s="43"/>
      <c r="AI978" s="43"/>
    </row>
    <row r="979" spans="1:35" ht="12.75">
      <c r="A979" s="43"/>
      <c r="B979" s="43"/>
      <c r="C979" s="43"/>
      <c r="D979" s="43"/>
      <c r="E979" s="43"/>
      <c r="F979" s="101"/>
      <c r="G979" s="101"/>
      <c r="H979" s="101"/>
      <c r="I979" s="43"/>
      <c r="J979" s="43"/>
      <c r="K979" s="43"/>
      <c r="L979" s="43"/>
      <c r="M979" s="43"/>
      <c r="N979" s="43"/>
      <c r="O979" s="43"/>
      <c r="P979" s="44"/>
      <c r="Q979" s="43"/>
      <c r="R979" s="43"/>
      <c r="S979" s="43"/>
      <c r="T979" s="43"/>
      <c r="U979" s="43"/>
      <c r="V979" s="43"/>
      <c r="W979" s="43"/>
      <c r="X979" s="43"/>
      <c r="Y979" s="43"/>
      <c r="Z979" s="43"/>
      <c r="AA979" s="43"/>
      <c r="AB979" s="43"/>
      <c r="AC979" s="43"/>
      <c r="AD979" s="43"/>
      <c r="AE979" s="43"/>
      <c r="AF979" s="43"/>
      <c r="AG979" s="43"/>
      <c r="AH979" s="43"/>
      <c r="AI979" s="43"/>
    </row>
    <row r="980" spans="1:35" ht="12.75">
      <c r="A980" s="43"/>
      <c r="B980" s="43"/>
      <c r="C980" s="43"/>
      <c r="D980" s="43"/>
      <c r="E980" s="43"/>
      <c r="F980" s="101"/>
      <c r="G980" s="101"/>
      <c r="H980" s="101"/>
      <c r="I980" s="43"/>
      <c r="J980" s="43"/>
      <c r="K980" s="43"/>
      <c r="L980" s="43"/>
      <c r="M980" s="43"/>
      <c r="N980" s="43"/>
      <c r="O980" s="43"/>
      <c r="P980" s="44"/>
      <c r="Q980" s="43"/>
      <c r="R980" s="43"/>
      <c r="S980" s="43"/>
      <c r="T980" s="43"/>
      <c r="U980" s="43"/>
      <c r="V980" s="43"/>
      <c r="W980" s="43"/>
      <c r="X980" s="43"/>
      <c r="Y980" s="43"/>
      <c r="Z980" s="43"/>
      <c r="AA980" s="43"/>
      <c r="AB980" s="43"/>
      <c r="AC980" s="43"/>
      <c r="AD980" s="43"/>
      <c r="AE980" s="43"/>
      <c r="AF980" s="43"/>
      <c r="AG980" s="43"/>
      <c r="AH980" s="43"/>
      <c r="AI980" s="43"/>
    </row>
    <row r="981" spans="1:35" ht="12.75">
      <c r="A981" s="43"/>
      <c r="B981" s="43"/>
      <c r="C981" s="43"/>
      <c r="D981" s="43"/>
      <c r="E981" s="43"/>
      <c r="F981" s="101"/>
      <c r="G981" s="101"/>
      <c r="H981" s="101"/>
      <c r="I981" s="43"/>
      <c r="J981" s="43"/>
      <c r="K981" s="43"/>
      <c r="L981" s="43"/>
      <c r="M981" s="43"/>
      <c r="N981" s="43"/>
      <c r="O981" s="43"/>
      <c r="P981" s="44"/>
      <c r="Q981" s="43"/>
      <c r="R981" s="43"/>
      <c r="S981" s="43"/>
      <c r="T981" s="43"/>
      <c r="U981" s="43"/>
      <c r="V981" s="43"/>
      <c r="W981" s="43"/>
      <c r="X981" s="43"/>
      <c r="Y981" s="43"/>
      <c r="Z981" s="43"/>
      <c r="AA981" s="43"/>
      <c r="AB981" s="43"/>
      <c r="AC981" s="43"/>
      <c r="AD981" s="43"/>
      <c r="AE981" s="43"/>
      <c r="AF981" s="43"/>
      <c r="AG981" s="43"/>
      <c r="AH981" s="43"/>
      <c r="AI981" s="43"/>
    </row>
    <row r="982" spans="1:35" ht="12.75">
      <c r="A982" s="43"/>
      <c r="B982" s="43"/>
      <c r="C982" s="43"/>
      <c r="D982" s="43"/>
      <c r="E982" s="43"/>
      <c r="F982" s="101"/>
      <c r="G982" s="101"/>
      <c r="H982" s="101"/>
      <c r="I982" s="43"/>
      <c r="J982" s="43"/>
      <c r="K982" s="43"/>
      <c r="L982" s="43"/>
      <c r="M982" s="43"/>
      <c r="N982" s="43"/>
      <c r="O982" s="43"/>
      <c r="P982" s="44"/>
      <c r="Q982" s="43"/>
      <c r="R982" s="43"/>
      <c r="S982" s="43"/>
      <c r="T982" s="43"/>
      <c r="U982" s="43"/>
      <c r="V982" s="43"/>
      <c r="W982" s="43"/>
      <c r="X982" s="43"/>
      <c r="Y982" s="43"/>
      <c r="Z982" s="43"/>
      <c r="AA982" s="43"/>
      <c r="AB982" s="43"/>
      <c r="AC982" s="43"/>
      <c r="AD982" s="43"/>
      <c r="AE982" s="43"/>
      <c r="AF982" s="43"/>
      <c r="AG982" s="43"/>
      <c r="AH982" s="43"/>
      <c r="AI982" s="43"/>
    </row>
    <row r="983" spans="1:35" ht="12.75">
      <c r="A983" s="43"/>
      <c r="B983" s="43"/>
      <c r="C983" s="43"/>
      <c r="D983" s="43"/>
      <c r="E983" s="43"/>
      <c r="F983" s="101"/>
      <c r="G983" s="101"/>
      <c r="H983" s="101"/>
      <c r="I983" s="43"/>
      <c r="J983" s="43"/>
      <c r="K983" s="43"/>
      <c r="L983" s="43"/>
      <c r="M983" s="43"/>
      <c r="N983" s="43"/>
      <c r="O983" s="43"/>
      <c r="P983" s="44"/>
      <c r="Q983" s="43"/>
      <c r="R983" s="43"/>
      <c r="S983" s="43"/>
      <c r="T983" s="43"/>
      <c r="U983" s="43"/>
      <c r="V983" s="43"/>
      <c r="W983" s="43"/>
      <c r="X983" s="43"/>
      <c r="Y983" s="43"/>
      <c r="Z983" s="43"/>
      <c r="AA983" s="43"/>
      <c r="AB983" s="43"/>
      <c r="AC983" s="43"/>
      <c r="AD983" s="43"/>
      <c r="AE983" s="43"/>
      <c r="AF983" s="43"/>
      <c r="AG983" s="43"/>
      <c r="AH983" s="43"/>
      <c r="AI983" s="43"/>
    </row>
    <row r="984" spans="1:35" ht="12.75">
      <c r="A984" s="43"/>
      <c r="B984" s="43"/>
      <c r="C984" s="43"/>
      <c r="D984" s="43"/>
      <c r="E984" s="43"/>
      <c r="F984" s="101"/>
      <c r="G984" s="101"/>
      <c r="H984" s="101"/>
      <c r="I984" s="43"/>
      <c r="J984" s="43"/>
      <c r="K984" s="43"/>
      <c r="L984" s="43"/>
      <c r="M984" s="43"/>
      <c r="N984" s="43"/>
      <c r="O984" s="43"/>
      <c r="P984" s="44"/>
      <c r="Q984" s="43"/>
      <c r="R984" s="43"/>
      <c r="S984" s="43"/>
      <c r="T984" s="43"/>
      <c r="U984" s="43"/>
      <c r="V984" s="43"/>
      <c r="W984" s="43"/>
      <c r="X984" s="43"/>
      <c r="Y984" s="43"/>
      <c r="Z984" s="43"/>
      <c r="AA984" s="43"/>
      <c r="AB984" s="43"/>
      <c r="AC984" s="43"/>
      <c r="AD984" s="43"/>
      <c r="AE984" s="43"/>
      <c r="AF984" s="43"/>
      <c r="AG984" s="43"/>
      <c r="AH984" s="43"/>
      <c r="AI984" s="43"/>
    </row>
    <row r="985" spans="1:35" ht="12.75">
      <c r="A985" s="43"/>
      <c r="B985" s="43"/>
      <c r="C985" s="43"/>
      <c r="D985" s="43"/>
      <c r="E985" s="43"/>
      <c r="F985" s="101"/>
      <c r="G985" s="101"/>
      <c r="H985" s="101"/>
      <c r="I985" s="43"/>
      <c r="J985" s="43"/>
      <c r="K985" s="43"/>
      <c r="L985" s="43"/>
      <c r="M985" s="43"/>
      <c r="N985" s="43"/>
      <c r="O985" s="43"/>
      <c r="P985" s="44"/>
      <c r="Q985" s="43"/>
      <c r="R985" s="43"/>
      <c r="S985" s="43"/>
      <c r="T985" s="43"/>
      <c r="U985" s="43"/>
      <c r="V985" s="43"/>
      <c r="W985" s="43"/>
      <c r="X985" s="43"/>
      <c r="Y985" s="43"/>
      <c r="Z985" s="43"/>
      <c r="AA985" s="43"/>
      <c r="AB985" s="43"/>
      <c r="AC985" s="43"/>
      <c r="AD985" s="43"/>
      <c r="AE985" s="43"/>
      <c r="AF985" s="43"/>
      <c r="AG985" s="43"/>
      <c r="AH985" s="43"/>
      <c r="AI985" s="43"/>
    </row>
    <row r="986" spans="1:35" ht="12.75">
      <c r="A986" s="43"/>
      <c r="B986" s="43"/>
      <c r="C986" s="43"/>
      <c r="D986" s="43"/>
      <c r="E986" s="43"/>
      <c r="F986" s="101"/>
      <c r="G986" s="101"/>
      <c r="H986" s="101"/>
      <c r="I986" s="43"/>
      <c r="J986" s="43"/>
      <c r="K986" s="43"/>
      <c r="L986" s="43"/>
      <c r="M986" s="43"/>
      <c r="N986" s="43"/>
      <c r="O986" s="43"/>
      <c r="P986" s="44"/>
      <c r="Q986" s="43"/>
      <c r="R986" s="43"/>
      <c r="S986" s="43"/>
      <c r="T986" s="43"/>
      <c r="U986" s="43"/>
      <c r="V986" s="43"/>
      <c r="W986" s="43"/>
      <c r="X986" s="43"/>
      <c r="Y986" s="43"/>
      <c r="Z986" s="43"/>
      <c r="AA986" s="43"/>
      <c r="AB986" s="43"/>
      <c r="AC986" s="43"/>
      <c r="AD986" s="43"/>
      <c r="AE986" s="43"/>
      <c r="AF986" s="43"/>
      <c r="AG986" s="43"/>
      <c r="AH986" s="43"/>
      <c r="AI986" s="43"/>
    </row>
    <row r="987" spans="1:35" ht="12.75">
      <c r="A987" s="43"/>
      <c r="B987" s="43"/>
      <c r="C987" s="43"/>
      <c r="D987" s="43"/>
      <c r="E987" s="43"/>
      <c r="F987" s="101"/>
      <c r="G987" s="101"/>
      <c r="H987" s="101"/>
      <c r="I987" s="43"/>
      <c r="J987" s="43"/>
      <c r="K987" s="43"/>
      <c r="L987" s="43"/>
      <c r="M987" s="43"/>
      <c r="N987" s="43"/>
      <c r="O987" s="43"/>
      <c r="P987" s="44"/>
      <c r="Q987" s="43"/>
      <c r="R987" s="43"/>
      <c r="S987" s="43"/>
      <c r="T987" s="43"/>
      <c r="U987" s="43"/>
      <c r="V987" s="43"/>
      <c r="W987" s="43"/>
      <c r="X987" s="43"/>
      <c r="Y987" s="43"/>
      <c r="Z987" s="43"/>
      <c r="AA987" s="43"/>
      <c r="AB987" s="43"/>
      <c r="AC987" s="43"/>
      <c r="AD987" s="43"/>
      <c r="AE987" s="43"/>
      <c r="AF987" s="43"/>
      <c r="AG987" s="43"/>
      <c r="AH987" s="43"/>
      <c r="AI987" s="43"/>
    </row>
    <row r="988" spans="1:35" ht="12.75">
      <c r="A988" s="43"/>
      <c r="B988" s="43"/>
      <c r="C988" s="43"/>
      <c r="D988" s="43"/>
      <c r="E988" s="43"/>
      <c r="F988" s="101"/>
      <c r="G988" s="101"/>
      <c r="H988" s="101"/>
      <c r="I988" s="43"/>
      <c r="J988" s="43"/>
      <c r="K988" s="43"/>
      <c r="L988" s="43"/>
      <c r="M988" s="43"/>
      <c r="N988" s="43"/>
      <c r="O988" s="43"/>
      <c r="P988" s="44"/>
      <c r="Q988" s="43"/>
      <c r="R988" s="43"/>
      <c r="S988" s="43"/>
      <c r="T988" s="43"/>
      <c r="U988" s="43"/>
      <c r="V988" s="43"/>
      <c r="W988" s="43"/>
      <c r="X988" s="43"/>
      <c r="Y988" s="43"/>
      <c r="Z988" s="43"/>
      <c r="AA988" s="43"/>
      <c r="AB988" s="43"/>
      <c r="AC988" s="43"/>
      <c r="AD988" s="43"/>
      <c r="AE988" s="43"/>
      <c r="AF988" s="43"/>
      <c r="AG988" s="43"/>
      <c r="AH988" s="43"/>
      <c r="AI988" s="43"/>
    </row>
    <row r="989" spans="1:35" ht="12.75">
      <c r="A989" s="43"/>
      <c r="B989" s="43"/>
      <c r="C989" s="43"/>
      <c r="D989" s="43"/>
      <c r="E989" s="43"/>
      <c r="F989" s="101"/>
      <c r="G989" s="101"/>
      <c r="H989" s="101"/>
      <c r="I989" s="43"/>
      <c r="J989" s="43"/>
      <c r="K989" s="43"/>
      <c r="L989" s="43"/>
      <c r="M989" s="43"/>
      <c r="N989" s="43"/>
      <c r="O989" s="43"/>
      <c r="P989" s="44"/>
      <c r="Q989" s="43"/>
      <c r="R989" s="43"/>
      <c r="S989" s="43"/>
      <c r="T989" s="43"/>
      <c r="U989" s="43"/>
      <c r="V989" s="43"/>
      <c r="W989" s="43"/>
      <c r="X989" s="43"/>
      <c r="Y989" s="43"/>
      <c r="Z989" s="43"/>
      <c r="AA989" s="43"/>
      <c r="AB989" s="43"/>
      <c r="AC989" s="43"/>
      <c r="AD989" s="43"/>
      <c r="AE989" s="43"/>
      <c r="AF989" s="43"/>
      <c r="AG989" s="43"/>
      <c r="AH989" s="43"/>
      <c r="AI989" s="43"/>
    </row>
    <row r="990" spans="1:35" ht="12.75">
      <c r="A990" s="43"/>
      <c r="B990" s="43"/>
      <c r="C990" s="43"/>
      <c r="D990" s="43"/>
      <c r="E990" s="43"/>
      <c r="F990" s="101"/>
      <c r="G990" s="101"/>
      <c r="H990" s="101"/>
      <c r="I990" s="43"/>
      <c r="J990" s="43"/>
      <c r="K990" s="43"/>
      <c r="L990" s="43"/>
      <c r="M990" s="43"/>
      <c r="N990" s="43"/>
      <c r="O990" s="43"/>
      <c r="P990" s="44"/>
      <c r="Q990" s="43"/>
      <c r="R990" s="43"/>
      <c r="S990" s="43"/>
      <c r="T990" s="43"/>
      <c r="U990" s="43"/>
      <c r="V990" s="43"/>
      <c r="W990" s="43"/>
      <c r="X990" s="43"/>
      <c r="Y990" s="43"/>
      <c r="Z990" s="43"/>
      <c r="AA990" s="43"/>
      <c r="AB990" s="43"/>
      <c r="AC990" s="43"/>
      <c r="AD990" s="43"/>
      <c r="AE990" s="43"/>
      <c r="AF990" s="43"/>
      <c r="AG990" s="43"/>
      <c r="AH990" s="43"/>
      <c r="AI990" s="43"/>
    </row>
    <row r="991" spans="1:35" ht="12.75">
      <c r="A991" s="43"/>
      <c r="B991" s="43"/>
      <c r="C991" s="43"/>
      <c r="D991" s="43"/>
      <c r="E991" s="43"/>
      <c r="F991" s="101"/>
      <c r="G991" s="101"/>
      <c r="H991" s="101"/>
      <c r="I991" s="43"/>
      <c r="J991" s="43"/>
      <c r="K991" s="43"/>
      <c r="L991" s="43"/>
      <c r="M991" s="43"/>
      <c r="N991" s="43"/>
      <c r="O991" s="43"/>
      <c r="P991" s="44"/>
      <c r="Q991" s="43"/>
      <c r="R991" s="43"/>
      <c r="S991" s="43"/>
      <c r="T991" s="43"/>
      <c r="U991" s="43"/>
      <c r="V991" s="43"/>
      <c r="W991" s="43"/>
      <c r="X991" s="43"/>
      <c r="Y991" s="43"/>
      <c r="Z991" s="43"/>
      <c r="AA991" s="43"/>
      <c r="AB991" s="43"/>
      <c r="AC991" s="43"/>
      <c r="AD991" s="43"/>
      <c r="AE991" s="43"/>
      <c r="AF991" s="43"/>
      <c r="AG991" s="43"/>
      <c r="AH991" s="43"/>
      <c r="AI991" s="43"/>
    </row>
    <row r="992" spans="1:35" ht="12.75">
      <c r="A992" s="43"/>
      <c r="B992" s="43"/>
      <c r="C992" s="43"/>
      <c r="D992" s="43"/>
      <c r="E992" s="43"/>
      <c r="F992" s="101"/>
      <c r="G992" s="101"/>
      <c r="H992" s="101"/>
      <c r="I992" s="43"/>
      <c r="J992" s="43"/>
      <c r="K992" s="43"/>
      <c r="L992" s="43"/>
      <c r="M992" s="43"/>
      <c r="N992" s="43"/>
      <c r="O992" s="43"/>
      <c r="P992" s="44"/>
      <c r="Q992" s="43"/>
      <c r="R992" s="43"/>
      <c r="S992" s="43"/>
      <c r="T992" s="43"/>
      <c r="U992" s="43"/>
      <c r="V992" s="43"/>
      <c r="W992" s="43"/>
      <c r="X992" s="43"/>
      <c r="Y992" s="43"/>
      <c r="Z992" s="43"/>
      <c r="AA992" s="43"/>
      <c r="AB992" s="43"/>
      <c r="AC992" s="43"/>
      <c r="AD992" s="43"/>
      <c r="AE992" s="43"/>
      <c r="AF992" s="43"/>
      <c r="AG992" s="43"/>
      <c r="AH992" s="43"/>
      <c r="AI992" s="43"/>
    </row>
    <row r="993" spans="1:35" ht="12.75">
      <c r="A993" s="43"/>
      <c r="B993" s="43"/>
      <c r="C993" s="43"/>
      <c r="D993" s="43"/>
      <c r="E993" s="43"/>
      <c r="F993" s="101"/>
      <c r="G993" s="101"/>
      <c r="H993" s="101"/>
      <c r="I993" s="43"/>
      <c r="J993" s="43"/>
      <c r="K993" s="43"/>
      <c r="L993" s="43"/>
      <c r="M993" s="43"/>
      <c r="N993" s="43"/>
      <c r="O993" s="43"/>
      <c r="P993" s="44"/>
      <c r="Q993" s="43"/>
      <c r="R993" s="43"/>
      <c r="S993" s="43"/>
      <c r="T993" s="43"/>
      <c r="U993" s="43"/>
      <c r="V993" s="43"/>
      <c r="W993" s="43"/>
      <c r="X993" s="43"/>
      <c r="Y993" s="43"/>
      <c r="Z993" s="43"/>
      <c r="AA993" s="43"/>
      <c r="AB993" s="43"/>
      <c r="AC993" s="43"/>
      <c r="AD993" s="43"/>
      <c r="AE993" s="43"/>
      <c r="AF993" s="43"/>
      <c r="AG993" s="43"/>
      <c r="AH993" s="43"/>
      <c r="AI993" s="43"/>
    </row>
    <row r="994" spans="1:35" ht="12.75">
      <c r="A994" s="43"/>
      <c r="B994" s="43"/>
      <c r="C994" s="43"/>
      <c r="D994" s="43"/>
      <c r="E994" s="43"/>
      <c r="F994" s="101"/>
      <c r="G994" s="101"/>
      <c r="H994" s="101"/>
      <c r="I994" s="43"/>
      <c r="J994" s="43"/>
      <c r="K994" s="43"/>
      <c r="L994" s="43"/>
      <c r="M994" s="43"/>
      <c r="N994" s="43"/>
      <c r="O994" s="43"/>
      <c r="P994" s="44"/>
      <c r="Q994" s="43"/>
      <c r="R994" s="43"/>
      <c r="S994" s="43"/>
      <c r="T994" s="43"/>
      <c r="U994" s="43"/>
      <c r="V994" s="43"/>
      <c r="W994" s="43"/>
      <c r="X994" s="43"/>
      <c r="Y994" s="43"/>
      <c r="Z994" s="43"/>
      <c r="AA994" s="43"/>
      <c r="AB994" s="43"/>
      <c r="AC994" s="43"/>
      <c r="AD994" s="43"/>
      <c r="AE994" s="43"/>
      <c r="AF994" s="43"/>
      <c r="AG994" s="43"/>
      <c r="AH994" s="43"/>
      <c r="AI994" s="43"/>
    </row>
    <row r="995" spans="1:35" ht="12.75">
      <c r="A995" s="43"/>
      <c r="B995" s="43"/>
      <c r="C995" s="43"/>
      <c r="D995" s="43"/>
      <c r="E995" s="43"/>
      <c r="F995" s="101"/>
      <c r="G995" s="101"/>
      <c r="H995" s="101"/>
      <c r="I995" s="43"/>
      <c r="J995" s="43"/>
      <c r="K995" s="43"/>
      <c r="L995" s="43"/>
      <c r="M995" s="43"/>
      <c r="N995" s="43"/>
      <c r="O995" s="43"/>
      <c r="P995" s="44"/>
      <c r="Q995" s="43"/>
      <c r="R995" s="43"/>
      <c r="S995" s="43"/>
      <c r="T995" s="43"/>
      <c r="U995" s="43"/>
      <c r="V995" s="43"/>
      <c r="W995" s="43"/>
      <c r="X995" s="43"/>
      <c r="Y995" s="43"/>
      <c r="Z995" s="43"/>
      <c r="AA995" s="43"/>
      <c r="AB995" s="43"/>
      <c r="AC995" s="43"/>
      <c r="AD995" s="43"/>
      <c r="AE995" s="43"/>
      <c r="AF995" s="43"/>
      <c r="AG995" s="43"/>
      <c r="AH995" s="43"/>
      <c r="AI995" s="43"/>
    </row>
    <row r="996" spans="1:35" ht="12.75">
      <c r="A996" s="43"/>
      <c r="B996" s="43"/>
      <c r="C996" s="43"/>
      <c r="D996" s="43"/>
      <c r="E996" s="43"/>
      <c r="F996" s="101"/>
      <c r="G996" s="101"/>
      <c r="H996" s="101"/>
      <c r="I996" s="43"/>
      <c r="J996" s="43"/>
      <c r="K996" s="43"/>
      <c r="L996" s="43"/>
      <c r="M996" s="43"/>
      <c r="N996" s="43"/>
      <c r="O996" s="43"/>
      <c r="P996" s="44"/>
      <c r="Q996" s="43"/>
      <c r="R996" s="43"/>
      <c r="S996" s="43"/>
      <c r="T996" s="43"/>
      <c r="U996" s="43"/>
      <c r="V996" s="43"/>
      <c r="W996" s="43"/>
      <c r="X996" s="43"/>
      <c r="Y996" s="43"/>
      <c r="Z996" s="43"/>
      <c r="AA996" s="43"/>
      <c r="AB996" s="43"/>
      <c r="AC996" s="43"/>
      <c r="AD996" s="43"/>
      <c r="AE996" s="43"/>
      <c r="AF996" s="43"/>
      <c r="AG996" s="43"/>
      <c r="AH996" s="43"/>
      <c r="AI996" s="43"/>
    </row>
    <row r="997" spans="1:35" ht="12.75">
      <c r="A997" s="43"/>
      <c r="B997" s="43"/>
      <c r="C997" s="43"/>
      <c r="D997" s="43"/>
      <c r="E997" s="43"/>
      <c r="F997" s="101"/>
      <c r="G997" s="101"/>
      <c r="H997" s="101"/>
      <c r="I997" s="43"/>
      <c r="J997" s="43"/>
      <c r="K997" s="43"/>
      <c r="L997" s="43"/>
      <c r="M997" s="43"/>
      <c r="N997" s="43"/>
      <c r="O997" s="43"/>
      <c r="P997" s="44"/>
      <c r="Q997" s="43"/>
      <c r="R997" s="43"/>
      <c r="S997" s="43"/>
      <c r="T997" s="43"/>
      <c r="U997" s="43"/>
      <c r="V997" s="43"/>
      <c r="W997" s="43"/>
      <c r="X997" s="43"/>
      <c r="Y997" s="43"/>
      <c r="Z997" s="43"/>
      <c r="AA997" s="43"/>
      <c r="AB997" s="43"/>
      <c r="AC997" s="43"/>
      <c r="AD997" s="43"/>
      <c r="AE997" s="43"/>
      <c r="AF997" s="43"/>
      <c r="AG997" s="43"/>
      <c r="AH997" s="43"/>
      <c r="AI997" s="43"/>
    </row>
    <row r="998" spans="1:35" ht="12.75">
      <c r="A998" s="43"/>
      <c r="B998" s="43"/>
      <c r="C998" s="43"/>
      <c r="D998" s="43"/>
      <c r="E998" s="43"/>
      <c r="F998" s="101"/>
      <c r="G998" s="101"/>
      <c r="H998" s="101"/>
      <c r="I998" s="43"/>
      <c r="J998" s="43"/>
      <c r="K998" s="43"/>
      <c r="L998" s="43"/>
      <c r="M998" s="43"/>
      <c r="N998" s="43"/>
      <c r="O998" s="43"/>
      <c r="P998" s="44"/>
      <c r="Q998" s="43"/>
      <c r="R998" s="43"/>
      <c r="S998" s="43"/>
      <c r="T998" s="43"/>
      <c r="U998" s="43"/>
      <c r="V998" s="43"/>
      <c r="W998" s="43"/>
      <c r="X998" s="43"/>
      <c r="Y998" s="43"/>
      <c r="Z998" s="43"/>
      <c r="AA998" s="43"/>
      <c r="AB998" s="43"/>
      <c r="AC998" s="43"/>
      <c r="AD998" s="43"/>
      <c r="AE998" s="43"/>
      <c r="AF998" s="43"/>
      <c r="AG998" s="43"/>
      <c r="AH998" s="43"/>
      <c r="AI998" s="43"/>
    </row>
    <row r="999" spans="1:35" ht="12.75">
      <c r="A999" s="43"/>
      <c r="B999" s="43"/>
      <c r="C999" s="43"/>
      <c r="D999" s="43"/>
      <c r="E999" s="43"/>
      <c r="F999" s="101"/>
      <c r="G999" s="101"/>
      <c r="H999" s="101"/>
      <c r="I999" s="43"/>
      <c r="J999" s="43"/>
      <c r="K999" s="43"/>
      <c r="L999" s="43"/>
      <c r="M999" s="43"/>
      <c r="N999" s="43"/>
      <c r="O999" s="43"/>
      <c r="P999" s="44"/>
      <c r="Q999" s="43"/>
      <c r="R999" s="43"/>
      <c r="S999" s="43"/>
      <c r="T999" s="43"/>
      <c r="U999" s="43"/>
      <c r="V999" s="43"/>
      <c r="W999" s="43"/>
      <c r="X999" s="43"/>
      <c r="Y999" s="43"/>
      <c r="Z999" s="43"/>
      <c r="AA999" s="43"/>
      <c r="AB999" s="43"/>
      <c r="AC999" s="43"/>
      <c r="AD999" s="43"/>
      <c r="AE999" s="43"/>
      <c r="AF999" s="43"/>
      <c r="AG999" s="43"/>
      <c r="AH999" s="43"/>
      <c r="AI999" s="43"/>
    </row>
    <row r="1000" spans="1:35" ht="12.75">
      <c r="A1000" s="43"/>
      <c r="B1000" s="43"/>
      <c r="C1000" s="43"/>
      <c r="D1000" s="43"/>
      <c r="E1000" s="43"/>
      <c r="F1000" s="101"/>
      <c r="G1000" s="101"/>
      <c r="H1000" s="101"/>
      <c r="I1000" s="43"/>
      <c r="J1000" s="43"/>
      <c r="K1000" s="43"/>
      <c r="L1000" s="43"/>
      <c r="M1000" s="43"/>
      <c r="N1000" s="43"/>
      <c r="O1000" s="43"/>
      <c r="P1000" s="44"/>
      <c r="Q1000" s="43"/>
      <c r="R1000" s="43"/>
      <c r="S1000" s="43"/>
      <c r="T1000" s="43"/>
      <c r="U1000" s="43"/>
      <c r="V1000" s="43"/>
      <c r="W1000" s="43"/>
      <c r="X1000" s="43"/>
      <c r="Y1000" s="43"/>
      <c r="Z1000" s="43"/>
      <c r="AA1000" s="43"/>
      <c r="AB1000" s="43"/>
      <c r="AC1000" s="43"/>
      <c r="AD1000" s="43"/>
      <c r="AE1000" s="43"/>
      <c r="AF1000" s="43"/>
      <c r="AG1000" s="43"/>
      <c r="AH1000" s="43"/>
      <c r="AI1000" s="43"/>
    </row>
    <row r="1001" spans="1:35" ht="12.75">
      <c r="A1001" s="43"/>
      <c r="B1001" s="43"/>
      <c r="C1001" s="43"/>
      <c r="D1001" s="43"/>
      <c r="E1001" s="43"/>
      <c r="F1001" s="101"/>
      <c r="G1001" s="101"/>
      <c r="H1001" s="101"/>
      <c r="I1001" s="43"/>
      <c r="J1001" s="43"/>
      <c r="K1001" s="43"/>
      <c r="L1001" s="43"/>
      <c r="M1001" s="43"/>
      <c r="N1001" s="43"/>
      <c r="O1001" s="43"/>
      <c r="P1001" s="44"/>
      <c r="Q1001" s="43"/>
      <c r="R1001" s="43"/>
      <c r="S1001" s="43"/>
      <c r="T1001" s="43"/>
      <c r="U1001" s="43"/>
      <c r="V1001" s="43"/>
      <c r="W1001" s="43"/>
      <c r="X1001" s="43"/>
      <c r="Y1001" s="43"/>
      <c r="Z1001" s="43"/>
      <c r="AA1001" s="43"/>
      <c r="AB1001" s="43"/>
      <c r="AC1001" s="43"/>
      <c r="AD1001" s="43"/>
      <c r="AE1001" s="43"/>
      <c r="AF1001" s="43"/>
      <c r="AG1001" s="43"/>
      <c r="AH1001" s="43"/>
      <c r="AI1001" s="43"/>
    </row>
    <row r="1002" spans="1:35" ht="12.75">
      <c r="A1002" s="43"/>
      <c r="B1002" s="43"/>
      <c r="C1002" s="43"/>
      <c r="D1002" s="43"/>
      <c r="E1002" s="43"/>
      <c r="F1002" s="101"/>
      <c r="G1002" s="101"/>
      <c r="H1002" s="101"/>
      <c r="I1002" s="43"/>
      <c r="J1002" s="43"/>
      <c r="K1002" s="43"/>
      <c r="L1002" s="43"/>
      <c r="M1002" s="43"/>
      <c r="N1002" s="43"/>
      <c r="O1002" s="43"/>
      <c r="P1002" s="44"/>
      <c r="Q1002" s="43"/>
      <c r="R1002" s="43"/>
      <c r="S1002" s="43"/>
      <c r="T1002" s="43"/>
      <c r="U1002" s="43"/>
      <c r="V1002" s="43"/>
      <c r="W1002" s="43"/>
      <c r="X1002" s="43"/>
      <c r="Y1002" s="43"/>
      <c r="Z1002" s="43"/>
      <c r="AA1002" s="43"/>
      <c r="AB1002" s="43"/>
      <c r="AC1002" s="43"/>
      <c r="AD1002" s="43"/>
      <c r="AE1002" s="43"/>
      <c r="AF1002" s="43"/>
      <c r="AG1002" s="43"/>
      <c r="AH1002" s="43"/>
      <c r="AI1002" s="43"/>
    </row>
    <row r="1003" spans="1:35" ht="12.75">
      <c r="A1003" s="43"/>
      <c r="B1003" s="43"/>
      <c r="C1003" s="43"/>
      <c r="D1003" s="43"/>
      <c r="E1003" s="43"/>
      <c r="F1003" s="101"/>
      <c r="G1003" s="101"/>
      <c r="H1003" s="101"/>
      <c r="I1003" s="43"/>
      <c r="J1003" s="43"/>
      <c r="K1003" s="43"/>
      <c r="L1003" s="43"/>
      <c r="M1003" s="43"/>
      <c r="N1003" s="43"/>
      <c r="O1003" s="43"/>
      <c r="P1003" s="44"/>
      <c r="Q1003" s="43"/>
      <c r="R1003" s="43"/>
      <c r="S1003" s="43"/>
      <c r="T1003" s="43"/>
      <c r="U1003" s="43"/>
      <c r="V1003" s="43"/>
      <c r="W1003" s="43"/>
      <c r="X1003" s="43"/>
      <c r="Y1003" s="43"/>
      <c r="Z1003" s="43"/>
      <c r="AA1003" s="43"/>
      <c r="AB1003" s="43"/>
      <c r="AC1003" s="43"/>
      <c r="AD1003" s="43"/>
      <c r="AE1003" s="43"/>
      <c r="AF1003" s="43"/>
      <c r="AG1003" s="43"/>
      <c r="AH1003" s="43"/>
      <c r="AI1003" s="43"/>
    </row>
    <row r="1004" spans="1:35" ht="12.75">
      <c r="A1004" s="43"/>
      <c r="B1004" s="43"/>
      <c r="C1004" s="43"/>
      <c r="D1004" s="43"/>
      <c r="E1004" s="43"/>
      <c r="F1004" s="101"/>
      <c r="G1004" s="101"/>
      <c r="H1004" s="101"/>
      <c r="I1004" s="43"/>
      <c r="J1004" s="43"/>
      <c r="K1004" s="43"/>
      <c r="L1004" s="43"/>
      <c r="M1004" s="43"/>
      <c r="N1004" s="43"/>
      <c r="O1004" s="43"/>
      <c r="P1004" s="44"/>
      <c r="Q1004" s="43"/>
      <c r="R1004" s="43"/>
      <c r="S1004" s="43"/>
      <c r="T1004" s="43"/>
      <c r="U1004" s="43"/>
      <c r="V1004" s="43"/>
      <c r="W1004" s="43"/>
      <c r="X1004" s="43"/>
      <c r="Y1004" s="43"/>
      <c r="Z1004" s="43"/>
      <c r="AA1004" s="43"/>
      <c r="AB1004" s="43"/>
      <c r="AC1004" s="43"/>
      <c r="AD1004" s="43"/>
      <c r="AE1004" s="43"/>
      <c r="AF1004" s="43"/>
      <c r="AG1004" s="43"/>
      <c r="AH1004" s="43"/>
      <c r="AI1004" s="43"/>
    </row>
    <row r="1005" spans="1:35" ht="12.75">
      <c r="A1005" s="43"/>
      <c r="B1005" s="43"/>
      <c r="C1005" s="43"/>
      <c r="D1005" s="43"/>
      <c r="E1005" s="43"/>
      <c r="F1005" s="101"/>
      <c r="G1005" s="101"/>
      <c r="H1005" s="101"/>
      <c r="I1005" s="43"/>
      <c r="J1005" s="43"/>
      <c r="K1005" s="43"/>
      <c r="L1005" s="43"/>
      <c r="M1005" s="43"/>
      <c r="N1005" s="43"/>
      <c r="O1005" s="43"/>
      <c r="P1005" s="44"/>
      <c r="Q1005" s="43"/>
      <c r="R1005" s="43"/>
      <c r="S1005" s="43"/>
      <c r="T1005" s="43"/>
      <c r="U1005" s="43"/>
      <c r="V1005" s="43"/>
      <c r="W1005" s="43"/>
      <c r="X1005" s="43"/>
      <c r="Y1005" s="43"/>
      <c r="Z1005" s="43"/>
      <c r="AA1005" s="43"/>
      <c r="AB1005" s="43"/>
      <c r="AC1005" s="43"/>
      <c r="AD1005" s="43"/>
      <c r="AE1005" s="43"/>
      <c r="AF1005" s="43"/>
      <c r="AG1005" s="43"/>
      <c r="AH1005" s="43"/>
      <c r="AI1005" s="43"/>
    </row>
    <row r="1006" spans="1:35" ht="12.75">
      <c r="A1006" s="43"/>
      <c r="B1006" s="43"/>
      <c r="C1006" s="43"/>
      <c r="D1006" s="43"/>
      <c r="E1006" s="43"/>
      <c r="F1006" s="101"/>
      <c r="G1006" s="101"/>
      <c r="H1006" s="101"/>
      <c r="I1006" s="43"/>
      <c r="J1006" s="43"/>
      <c r="K1006" s="43"/>
      <c r="L1006" s="43"/>
      <c r="M1006" s="43"/>
      <c r="N1006" s="43"/>
      <c r="O1006" s="43"/>
      <c r="P1006" s="44"/>
      <c r="Q1006" s="43"/>
      <c r="R1006" s="43"/>
      <c r="S1006" s="43"/>
      <c r="T1006" s="43"/>
      <c r="U1006" s="43"/>
      <c r="V1006" s="43"/>
      <c r="W1006" s="43"/>
      <c r="X1006" s="43"/>
      <c r="Y1006" s="43"/>
      <c r="Z1006" s="43"/>
      <c r="AA1006" s="43"/>
      <c r="AB1006" s="43"/>
      <c r="AC1006" s="43"/>
      <c r="AD1006" s="43"/>
      <c r="AE1006" s="43"/>
      <c r="AF1006" s="43"/>
      <c r="AG1006" s="43"/>
      <c r="AH1006" s="43"/>
      <c r="AI1006" s="43"/>
    </row>
    <row r="1007" spans="1:35" ht="12.75">
      <c r="A1007" s="43"/>
      <c r="B1007" s="43"/>
      <c r="C1007" s="43"/>
      <c r="D1007" s="43"/>
      <c r="E1007" s="43"/>
      <c r="F1007" s="101"/>
      <c r="G1007" s="101"/>
      <c r="H1007" s="101"/>
      <c r="I1007" s="43"/>
      <c r="J1007" s="43"/>
      <c r="K1007" s="43"/>
      <c r="L1007" s="43"/>
      <c r="M1007" s="43"/>
      <c r="N1007" s="43"/>
      <c r="O1007" s="43"/>
      <c r="P1007" s="44"/>
      <c r="Q1007" s="43"/>
      <c r="R1007" s="43"/>
      <c r="S1007" s="43"/>
      <c r="T1007" s="43"/>
      <c r="U1007" s="43"/>
      <c r="V1007" s="43"/>
      <c r="W1007" s="43"/>
      <c r="X1007" s="43"/>
      <c r="Y1007" s="43"/>
      <c r="Z1007" s="43"/>
      <c r="AA1007" s="43"/>
      <c r="AB1007" s="43"/>
      <c r="AC1007" s="43"/>
      <c r="AD1007" s="43"/>
      <c r="AE1007" s="43"/>
      <c r="AF1007" s="43"/>
      <c r="AG1007" s="43"/>
      <c r="AH1007" s="43"/>
      <c r="AI1007" s="43"/>
    </row>
    <row r="1008" spans="1:35" ht="12.75">
      <c r="A1008" s="43"/>
      <c r="B1008" s="43"/>
      <c r="C1008" s="43"/>
      <c r="D1008" s="43"/>
      <c r="E1008" s="43"/>
      <c r="F1008" s="101"/>
      <c r="G1008" s="101"/>
      <c r="H1008" s="101"/>
      <c r="I1008" s="43"/>
      <c r="J1008" s="43"/>
      <c r="K1008" s="43"/>
      <c r="L1008" s="43"/>
      <c r="M1008" s="43"/>
      <c r="N1008" s="43"/>
      <c r="O1008" s="43"/>
      <c r="P1008" s="44"/>
      <c r="Q1008" s="43"/>
      <c r="R1008" s="43"/>
      <c r="S1008" s="43"/>
      <c r="T1008" s="43"/>
      <c r="U1008" s="43"/>
      <c r="V1008" s="43"/>
      <c r="W1008" s="43"/>
      <c r="X1008" s="43"/>
      <c r="Y1008" s="43"/>
      <c r="Z1008" s="43"/>
      <c r="AA1008" s="43"/>
      <c r="AB1008" s="43"/>
      <c r="AC1008" s="43"/>
      <c r="AD1008" s="43"/>
      <c r="AE1008" s="43"/>
      <c r="AF1008" s="43"/>
      <c r="AG1008" s="43"/>
      <c r="AH1008" s="43"/>
      <c r="AI1008" s="43"/>
    </row>
    <row r="1009" spans="1:35" ht="12.75">
      <c r="A1009" s="43"/>
      <c r="B1009" s="43"/>
      <c r="C1009" s="43"/>
      <c r="D1009" s="43"/>
      <c r="E1009" s="43"/>
      <c r="F1009" s="101"/>
      <c r="G1009" s="101"/>
      <c r="H1009" s="101"/>
      <c r="I1009" s="43"/>
      <c r="J1009" s="43"/>
      <c r="K1009" s="43"/>
      <c r="L1009" s="43"/>
      <c r="M1009" s="43"/>
      <c r="N1009" s="43"/>
      <c r="O1009" s="43"/>
      <c r="P1009" s="44"/>
      <c r="Q1009" s="43"/>
      <c r="R1009" s="43"/>
      <c r="S1009" s="43"/>
      <c r="T1009" s="43"/>
      <c r="U1009" s="43"/>
      <c r="V1009" s="43"/>
      <c r="W1009" s="43"/>
      <c r="X1009" s="43"/>
      <c r="Y1009" s="43"/>
      <c r="Z1009" s="43"/>
      <c r="AA1009" s="43"/>
      <c r="AB1009" s="43"/>
      <c r="AC1009" s="43"/>
      <c r="AD1009" s="43"/>
      <c r="AE1009" s="43"/>
      <c r="AF1009" s="43"/>
      <c r="AG1009" s="43"/>
      <c r="AH1009" s="43"/>
      <c r="AI1009" s="43"/>
    </row>
    <row r="1010" spans="1:35" ht="12.75">
      <c r="A1010" s="43"/>
      <c r="B1010" s="43"/>
      <c r="C1010" s="43"/>
      <c r="D1010" s="43"/>
      <c r="E1010" s="43"/>
      <c r="F1010" s="101"/>
      <c r="G1010" s="101"/>
      <c r="H1010" s="101"/>
      <c r="I1010" s="43"/>
      <c r="J1010" s="43"/>
      <c r="K1010" s="43"/>
      <c r="L1010" s="43"/>
      <c r="M1010" s="43"/>
      <c r="N1010" s="43"/>
      <c r="O1010" s="43"/>
      <c r="P1010" s="44"/>
      <c r="Q1010" s="43"/>
      <c r="R1010" s="43"/>
      <c r="S1010" s="43"/>
      <c r="T1010" s="43"/>
      <c r="U1010" s="43"/>
      <c r="V1010" s="43"/>
      <c r="W1010" s="43"/>
      <c r="X1010" s="43"/>
      <c r="Y1010" s="43"/>
      <c r="Z1010" s="43"/>
      <c r="AA1010" s="43"/>
      <c r="AB1010" s="43"/>
      <c r="AC1010" s="43"/>
      <c r="AD1010" s="43"/>
      <c r="AE1010" s="43"/>
      <c r="AF1010" s="43"/>
      <c r="AG1010" s="43"/>
      <c r="AH1010" s="43"/>
      <c r="AI1010" s="43"/>
    </row>
    <row r="1011" spans="1:35" ht="12.75">
      <c r="A1011" s="43"/>
      <c r="B1011" s="43"/>
      <c r="C1011" s="43"/>
      <c r="D1011" s="43"/>
      <c r="E1011" s="43"/>
      <c r="F1011" s="101"/>
      <c r="G1011" s="101"/>
      <c r="H1011" s="101"/>
      <c r="I1011" s="43"/>
      <c r="J1011" s="43"/>
      <c r="K1011" s="43"/>
      <c r="L1011" s="43"/>
      <c r="M1011" s="43"/>
      <c r="N1011" s="43"/>
      <c r="O1011" s="43"/>
      <c r="P1011" s="44"/>
      <c r="Q1011" s="43"/>
      <c r="R1011" s="43"/>
      <c r="S1011" s="43"/>
      <c r="T1011" s="43"/>
      <c r="U1011" s="43"/>
      <c r="V1011" s="43"/>
      <c r="W1011" s="43"/>
      <c r="X1011" s="43"/>
      <c r="Y1011" s="43"/>
      <c r="Z1011" s="43"/>
      <c r="AA1011" s="43"/>
      <c r="AB1011" s="43"/>
      <c r="AC1011" s="43"/>
      <c r="AD1011" s="43"/>
      <c r="AE1011" s="43"/>
      <c r="AF1011" s="43"/>
      <c r="AG1011" s="43"/>
      <c r="AH1011" s="43"/>
      <c r="AI1011" s="43"/>
    </row>
    <row r="1012" spans="1:35" ht="12.75">
      <c r="A1012" s="43"/>
      <c r="B1012" s="43"/>
      <c r="C1012" s="43"/>
      <c r="D1012" s="43"/>
      <c r="E1012" s="43"/>
      <c r="F1012" s="101"/>
      <c r="G1012" s="101"/>
      <c r="H1012" s="101"/>
      <c r="I1012" s="43"/>
      <c r="J1012" s="43"/>
      <c r="K1012" s="43"/>
      <c r="L1012" s="43"/>
      <c r="M1012" s="43"/>
      <c r="N1012" s="43"/>
      <c r="O1012" s="43"/>
      <c r="P1012" s="44"/>
      <c r="Q1012" s="43"/>
      <c r="R1012" s="43"/>
      <c r="S1012" s="43"/>
      <c r="T1012" s="43"/>
      <c r="U1012" s="43"/>
      <c r="V1012" s="43"/>
      <c r="W1012" s="43"/>
      <c r="X1012" s="43"/>
      <c r="Y1012" s="43"/>
      <c r="Z1012" s="43"/>
      <c r="AA1012" s="43"/>
      <c r="AB1012" s="43"/>
      <c r="AC1012" s="43"/>
      <c r="AD1012" s="43"/>
      <c r="AE1012" s="43"/>
      <c r="AF1012" s="43"/>
      <c r="AG1012" s="43"/>
      <c r="AH1012" s="43"/>
      <c r="AI1012" s="43"/>
    </row>
    <row r="1013" spans="1:35" ht="12.75">
      <c r="A1013" s="43"/>
      <c r="B1013" s="43"/>
      <c r="C1013" s="43"/>
      <c r="D1013" s="43"/>
      <c r="E1013" s="43"/>
      <c r="F1013" s="101"/>
      <c r="G1013" s="101"/>
      <c r="H1013" s="101"/>
      <c r="I1013" s="43"/>
      <c r="J1013" s="43"/>
      <c r="K1013" s="43"/>
      <c r="L1013" s="43"/>
      <c r="M1013" s="43"/>
      <c r="N1013" s="43"/>
      <c r="O1013" s="43"/>
      <c r="P1013" s="44"/>
      <c r="Q1013" s="43"/>
      <c r="R1013" s="43"/>
      <c r="S1013" s="43"/>
      <c r="T1013" s="43"/>
      <c r="U1013" s="43"/>
      <c r="V1013" s="43"/>
      <c r="W1013" s="43"/>
      <c r="X1013" s="43"/>
      <c r="Y1013" s="43"/>
      <c r="Z1013" s="43"/>
      <c r="AA1013" s="43"/>
      <c r="AB1013" s="43"/>
      <c r="AC1013" s="43"/>
      <c r="AD1013" s="43"/>
      <c r="AE1013" s="43"/>
      <c r="AF1013" s="43"/>
      <c r="AG1013" s="43"/>
      <c r="AH1013" s="43"/>
      <c r="AI1013" s="43"/>
    </row>
    <row r="1014" spans="1:35" ht="12.75">
      <c r="A1014" s="43"/>
      <c r="B1014" s="43"/>
      <c r="C1014" s="43"/>
      <c r="D1014" s="43"/>
      <c r="E1014" s="43"/>
      <c r="F1014" s="101"/>
      <c r="G1014" s="101"/>
      <c r="H1014" s="101"/>
      <c r="I1014" s="43"/>
      <c r="J1014" s="43"/>
      <c r="K1014" s="43"/>
      <c r="L1014" s="43"/>
      <c r="M1014" s="43"/>
      <c r="N1014" s="43"/>
      <c r="O1014" s="43"/>
      <c r="P1014" s="44"/>
      <c r="Q1014" s="43"/>
      <c r="R1014" s="43"/>
      <c r="S1014" s="43"/>
      <c r="T1014" s="43"/>
      <c r="U1014" s="43"/>
      <c r="V1014" s="43"/>
      <c r="W1014" s="43"/>
      <c r="X1014" s="43"/>
      <c r="Y1014" s="43"/>
      <c r="Z1014" s="43"/>
      <c r="AA1014" s="43"/>
      <c r="AB1014" s="43"/>
      <c r="AC1014" s="43"/>
      <c r="AD1014" s="43"/>
      <c r="AE1014" s="43"/>
      <c r="AF1014" s="43"/>
      <c r="AG1014" s="43"/>
      <c r="AH1014" s="43"/>
      <c r="AI1014" s="43"/>
    </row>
    <row r="1015" spans="1:35" ht="12.75">
      <c r="A1015" s="43"/>
      <c r="B1015" s="43"/>
      <c r="C1015" s="43"/>
      <c r="D1015" s="43"/>
      <c r="E1015" s="43"/>
      <c r="F1015" s="101"/>
      <c r="G1015" s="101"/>
      <c r="H1015" s="101"/>
      <c r="I1015" s="43"/>
      <c r="J1015" s="43"/>
      <c r="K1015" s="43"/>
      <c r="L1015" s="43"/>
      <c r="M1015" s="43"/>
      <c r="N1015" s="43"/>
      <c r="O1015" s="43"/>
      <c r="P1015" s="44"/>
      <c r="Q1015" s="43"/>
      <c r="R1015" s="43"/>
      <c r="S1015" s="43"/>
      <c r="T1015" s="43"/>
      <c r="U1015" s="43"/>
      <c r="V1015" s="43"/>
      <c r="W1015" s="43"/>
      <c r="X1015" s="43"/>
      <c r="Y1015" s="43"/>
      <c r="Z1015" s="43"/>
      <c r="AA1015" s="43"/>
      <c r="AB1015" s="43"/>
      <c r="AC1015" s="43"/>
      <c r="AD1015" s="43"/>
      <c r="AE1015" s="43"/>
      <c r="AF1015" s="43"/>
      <c r="AG1015" s="43"/>
      <c r="AH1015" s="43"/>
      <c r="AI1015" s="43"/>
    </row>
    <row r="1016" spans="1:35" ht="12.75">
      <c r="A1016" s="43"/>
      <c r="B1016" s="43"/>
      <c r="C1016" s="43"/>
      <c r="D1016" s="43"/>
      <c r="E1016" s="43"/>
      <c r="F1016" s="101"/>
      <c r="G1016" s="101"/>
      <c r="H1016" s="101"/>
      <c r="I1016" s="43"/>
      <c r="J1016" s="43"/>
      <c r="K1016" s="43"/>
      <c r="L1016" s="43"/>
      <c r="M1016" s="43"/>
      <c r="N1016" s="43"/>
      <c r="O1016" s="43"/>
      <c r="P1016" s="44"/>
      <c r="Q1016" s="43"/>
      <c r="R1016" s="43"/>
      <c r="S1016" s="43"/>
      <c r="T1016" s="43"/>
      <c r="U1016" s="43"/>
      <c r="V1016" s="43"/>
      <c r="W1016" s="43"/>
      <c r="X1016" s="43"/>
      <c r="Y1016" s="43"/>
      <c r="Z1016" s="43"/>
      <c r="AA1016" s="43"/>
      <c r="AB1016" s="43"/>
      <c r="AC1016" s="43"/>
      <c r="AD1016" s="43"/>
      <c r="AE1016" s="43"/>
      <c r="AF1016" s="43"/>
      <c r="AG1016" s="43"/>
      <c r="AH1016" s="43"/>
      <c r="AI1016" s="43"/>
    </row>
    <row r="1017" spans="1:35" ht="12.75">
      <c r="A1017" s="43"/>
      <c r="B1017" s="43"/>
      <c r="C1017" s="43"/>
      <c r="D1017" s="43"/>
      <c r="E1017" s="43"/>
      <c r="F1017" s="101"/>
      <c r="G1017" s="101"/>
      <c r="H1017" s="101"/>
      <c r="I1017" s="43"/>
      <c r="J1017" s="43"/>
      <c r="K1017" s="43"/>
      <c r="L1017" s="43"/>
      <c r="M1017" s="43"/>
      <c r="N1017" s="43"/>
      <c r="O1017" s="43"/>
      <c r="P1017" s="44"/>
      <c r="Q1017" s="43"/>
      <c r="R1017" s="43"/>
      <c r="S1017" s="43"/>
      <c r="T1017" s="43"/>
      <c r="U1017" s="43"/>
      <c r="V1017" s="43"/>
      <c r="W1017" s="43"/>
      <c r="X1017" s="43"/>
      <c r="Y1017" s="43"/>
      <c r="Z1017" s="43"/>
      <c r="AA1017" s="43"/>
      <c r="AB1017" s="43"/>
      <c r="AC1017" s="43"/>
      <c r="AD1017" s="43"/>
      <c r="AE1017" s="43"/>
      <c r="AF1017" s="43"/>
      <c r="AG1017" s="43"/>
      <c r="AH1017" s="43"/>
      <c r="AI1017" s="43"/>
    </row>
  </sheetData>
  <mergeCells count="2">
    <mergeCell ref="T57:V57"/>
    <mergeCell ref="S83:T84"/>
  </mergeCells>
  <hyperlinks>
    <hyperlink ref="R3" r:id="rId1"/>
    <hyperlink ref="R4" r:id="rId2"/>
    <hyperlink ref="L5" r:id="rId3" display="https://drive.google.com/open?id=1iUgYaeaEm4fYqcS6--h1hXfClH9OdA4o"/>
    <hyperlink ref="R5" r:id="rId4"/>
    <hyperlink ref="R6" r:id="rId5"/>
    <hyperlink ref="R7" r:id="rId6"/>
    <hyperlink ref="R8" r:id="rId7"/>
    <hyperlink ref="R9" r:id="rId8"/>
    <hyperlink ref="R10" r:id="rId9"/>
    <hyperlink ref="R11" r:id="rId10"/>
    <hyperlink ref="R12" r:id="rId11"/>
    <hyperlink ref="R13" r:id="rId12"/>
    <hyperlink ref="R14" r:id="rId13"/>
    <hyperlink ref="R15" r:id="rId14"/>
    <hyperlink ref="R16" r:id="rId15"/>
    <hyperlink ref="L17" r:id="rId16" display="https://drive.google.com/open?id=18ANHmbGflXOmAdbjtDxqywGyvkCPH8Nd"/>
    <hyperlink ref="M17" r:id="rId17" display="https://drive.google.com/open?id=18ANHmbGflXOmAdbjtDxqywGyvkCPH8Nd"/>
    <hyperlink ref="R17" r:id="rId18"/>
    <hyperlink ref="R18" r:id="rId19"/>
    <hyperlink ref="R19" r:id="rId20"/>
    <hyperlink ref="R20" r:id="rId21"/>
    <hyperlink ref="R21" r:id="rId22"/>
    <hyperlink ref="R22" r:id="rId23"/>
    <hyperlink ref="R23" r:id="rId24"/>
    <hyperlink ref="R24" r:id="rId25"/>
    <hyperlink ref="R25" r:id="rId26"/>
    <hyperlink ref="R26" r:id="rId27"/>
    <hyperlink ref="R27" r:id="rId28"/>
    <hyperlink ref="R28" r:id="rId29"/>
    <hyperlink ref="R29" r:id="rId30"/>
    <hyperlink ref="R30" r:id="rId31"/>
    <hyperlink ref="R31" r:id="rId32"/>
    <hyperlink ref="R32" r:id="rId33"/>
    <hyperlink ref="R33" r:id="rId34"/>
    <hyperlink ref="R34" r:id="rId35"/>
    <hyperlink ref="R35" r:id="rId36"/>
    <hyperlink ref="R36" r:id="rId37"/>
    <hyperlink ref="R37" r:id="rId38"/>
    <hyperlink ref="R38" r:id="rId39"/>
    <hyperlink ref="R39" r:id="rId40"/>
    <hyperlink ref="R40" r:id="rId41"/>
    <hyperlink ref="R41" r:id="rId42"/>
    <hyperlink ref="R42" r:id="rId43"/>
    <hyperlink ref="R43" r:id="rId44"/>
    <hyperlink ref="R44" r:id="rId45"/>
    <hyperlink ref="R45" r:id="rId46"/>
    <hyperlink ref="R46" r:id="rId47"/>
    <hyperlink ref="R47" r:id="rId48"/>
    <hyperlink ref="R48" r:id="rId49"/>
    <hyperlink ref="R49" r:id="rId50"/>
    <hyperlink ref="R50" r:id="rId51"/>
    <hyperlink ref="R51" r:id="rId52"/>
    <hyperlink ref="R52" r:id="rId53"/>
    <hyperlink ref="R53" r:id="rId54"/>
    <hyperlink ref="R54" r:id="rId55"/>
    <hyperlink ref="R55" r:id="rId56"/>
    <hyperlink ref="R56" r:id="rId57"/>
    <hyperlink ref="R57" r:id="rId58"/>
    <hyperlink ref="R59" r:id="rId59"/>
    <hyperlink ref="R60" r:id="rId60"/>
    <hyperlink ref="R61" r:id="rId61"/>
    <hyperlink ref="R62" r:id="rId62"/>
    <hyperlink ref="R63" r:id="rId63"/>
    <hyperlink ref="R64" r:id="rId64"/>
    <hyperlink ref="R65" r:id="rId65"/>
    <hyperlink ref="R84" r:id="rId66"/>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E1048"/>
  <sheetViews>
    <sheetView workbookViewId="0">
      <pane ySplit="2" topLeftCell="A3" activePane="bottomLeft" state="frozen"/>
      <selection pane="bottomLeft" activeCell="B4" sqref="B4"/>
    </sheetView>
  </sheetViews>
  <sheetFormatPr defaultColWidth="12.5703125" defaultRowHeight="15.75" customHeight="1"/>
  <cols>
    <col min="1" max="1" width="23.28515625" customWidth="1"/>
    <col min="2" max="2" width="17.5703125" customWidth="1"/>
    <col min="3" max="4" width="20.85546875" customWidth="1"/>
    <col min="5" max="5" width="6.28515625" customWidth="1"/>
    <col min="6" max="6" width="14" customWidth="1"/>
    <col min="7" max="7" width="20.85546875" hidden="1" customWidth="1"/>
    <col min="8" max="8" width="20.85546875" customWidth="1"/>
    <col min="9" max="9" width="18.7109375" customWidth="1"/>
    <col min="10" max="10" width="20.42578125" customWidth="1"/>
    <col min="11" max="11" width="25.42578125" customWidth="1"/>
    <col min="12" max="12" width="23.7109375" customWidth="1"/>
    <col min="13" max="13" width="22.7109375" customWidth="1"/>
    <col min="14" max="14" width="21.7109375" customWidth="1"/>
  </cols>
  <sheetData>
    <row r="1" spans="1:31" ht="41.25" customHeight="1">
      <c r="A1" s="40" t="s">
        <v>1021</v>
      </c>
      <c r="B1" s="41"/>
      <c r="C1" s="42"/>
      <c r="D1" s="42"/>
      <c r="E1" s="42"/>
      <c r="F1" s="42"/>
      <c r="G1" s="134"/>
      <c r="H1" s="42"/>
      <c r="I1" s="43"/>
      <c r="J1" s="43"/>
      <c r="K1" s="43"/>
      <c r="L1" s="44"/>
      <c r="M1" s="43"/>
      <c r="N1" s="43"/>
      <c r="O1" s="43"/>
      <c r="P1" s="43"/>
      <c r="Q1" s="43"/>
      <c r="R1" s="43"/>
      <c r="S1" s="43"/>
      <c r="T1" s="43"/>
      <c r="U1" s="43"/>
      <c r="V1" s="43"/>
      <c r="W1" s="43"/>
      <c r="X1" s="43"/>
      <c r="Y1" s="43"/>
      <c r="Z1" s="43"/>
      <c r="AA1" s="43"/>
      <c r="AB1" s="43"/>
      <c r="AC1" s="43"/>
      <c r="AD1" s="43"/>
      <c r="AE1" s="43"/>
    </row>
    <row r="2" spans="1:31" ht="41.25" customHeight="1">
      <c r="A2" s="45" t="s">
        <v>155</v>
      </c>
      <c r="B2" s="45" t="s">
        <v>156</v>
      </c>
      <c r="C2" s="45" t="s">
        <v>157</v>
      </c>
      <c r="D2" s="46" t="s">
        <v>191</v>
      </c>
      <c r="E2" s="46" t="s">
        <v>158</v>
      </c>
      <c r="F2" s="45" t="s">
        <v>159</v>
      </c>
      <c r="G2" s="49" t="s">
        <v>192</v>
      </c>
      <c r="H2" s="47" t="s">
        <v>160</v>
      </c>
      <c r="I2" s="45" t="s">
        <v>161</v>
      </c>
      <c r="J2" s="48" t="s">
        <v>162</v>
      </c>
      <c r="K2" s="48" t="s">
        <v>3</v>
      </c>
      <c r="L2" s="49" t="s">
        <v>163</v>
      </c>
      <c r="M2" s="47" t="s">
        <v>164</v>
      </c>
      <c r="N2" s="48" t="s">
        <v>6</v>
      </c>
      <c r="O2" s="135"/>
      <c r="P2" s="51"/>
      <c r="Q2" s="52"/>
      <c r="R2" s="52"/>
      <c r="S2" s="52"/>
      <c r="T2" s="52"/>
      <c r="U2" s="52"/>
      <c r="V2" s="52"/>
      <c r="W2" s="52"/>
      <c r="X2" s="52"/>
      <c r="Y2" s="52"/>
      <c r="Z2" s="52"/>
      <c r="AA2" s="52"/>
      <c r="AB2" s="52"/>
      <c r="AC2" s="43"/>
      <c r="AD2" s="43"/>
      <c r="AE2" s="52"/>
    </row>
    <row r="3" spans="1:31" ht="57" customHeight="1">
      <c r="A3" s="66">
        <v>44551.744103460645</v>
      </c>
      <c r="B3" s="72" t="s">
        <v>404</v>
      </c>
      <c r="C3" s="71" t="s">
        <v>193</v>
      </c>
      <c r="D3" s="65"/>
      <c r="E3" s="65">
        <v>400</v>
      </c>
      <c r="F3" s="65">
        <v>2</v>
      </c>
      <c r="G3" s="374"/>
      <c r="H3" s="65">
        <f t="shared" ref="H3:H4" si="0">E3*F3</f>
        <v>800</v>
      </c>
      <c r="I3" s="65">
        <v>300</v>
      </c>
      <c r="J3" s="375">
        <f t="shared" ref="J3:J4" si="1">H3-I3</f>
        <v>500</v>
      </c>
      <c r="K3" s="65" t="s">
        <v>11</v>
      </c>
      <c r="L3" s="116" t="s">
        <v>407</v>
      </c>
      <c r="M3" s="376" t="s">
        <v>408</v>
      </c>
      <c r="N3" s="58"/>
      <c r="O3" s="59"/>
      <c r="P3" s="52"/>
      <c r="Q3" s="52"/>
      <c r="R3" s="52"/>
      <c r="S3" s="52"/>
      <c r="T3" s="52"/>
      <c r="U3" s="52"/>
      <c r="V3" s="52"/>
      <c r="W3" s="52"/>
      <c r="X3" s="52"/>
      <c r="Y3" s="52"/>
      <c r="Z3" s="52"/>
      <c r="AA3" s="52"/>
      <c r="AB3" s="52"/>
      <c r="AC3" s="43"/>
      <c r="AD3" s="43"/>
      <c r="AE3" s="43"/>
    </row>
    <row r="4" spans="1:31" ht="56.25" customHeight="1">
      <c r="A4" s="53">
        <v>44552.690310624996</v>
      </c>
      <c r="B4" s="31" t="s">
        <v>409</v>
      </c>
      <c r="C4" s="71" t="s">
        <v>193</v>
      </c>
      <c r="D4" s="65"/>
      <c r="E4" s="65">
        <v>400</v>
      </c>
      <c r="F4" s="65">
        <v>1</v>
      </c>
      <c r="G4" s="377"/>
      <c r="H4" s="65">
        <f t="shared" si="0"/>
        <v>400</v>
      </c>
      <c r="I4" s="65">
        <v>400</v>
      </c>
      <c r="J4" s="375">
        <f t="shared" si="1"/>
        <v>0</v>
      </c>
      <c r="K4" s="65" t="s">
        <v>11</v>
      </c>
      <c r="L4" s="88" t="s">
        <v>410</v>
      </c>
      <c r="M4" s="378" t="s">
        <v>411</v>
      </c>
      <c r="N4" s="58"/>
      <c r="O4" s="59"/>
      <c r="P4" s="52"/>
      <c r="Q4" s="43"/>
      <c r="R4" s="43"/>
      <c r="S4" s="52"/>
      <c r="T4" s="43"/>
      <c r="U4" s="43"/>
      <c r="V4" s="43"/>
      <c r="W4" s="43"/>
      <c r="X4" s="43"/>
      <c r="Y4" s="43"/>
      <c r="Z4" s="43"/>
      <c r="AA4" s="43"/>
      <c r="AB4" s="43"/>
      <c r="AC4" s="43"/>
      <c r="AD4" s="43"/>
      <c r="AE4" s="43"/>
    </row>
    <row r="5" spans="1:31" ht="56.25" customHeight="1">
      <c r="A5" s="66"/>
      <c r="B5" s="65"/>
      <c r="C5" s="71"/>
      <c r="D5" s="65"/>
      <c r="E5" s="65"/>
      <c r="F5" s="65"/>
      <c r="G5" s="171"/>
      <c r="H5" s="65"/>
      <c r="I5" s="65"/>
      <c r="J5" s="375"/>
      <c r="K5" s="65"/>
      <c r="L5" s="88"/>
      <c r="M5" s="62"/>
      <c r="N5" s="58"/>
      <c r="O5" s="59"/>
      <c r="P5" s="52"/>
      <c r="Q5" s="43"/>
      <c r="R5" s="43"/>
      <c r="S5" s="43"/>
      <c r="T5" s="43"/>
      <c r="U5" s="43"/>
      <c r="V5" s="43"/>
      <c r="W5" s="43"/>
      <c r="X5" s="43"/>
      <c r="Y5" s="43"/>
      <c r="Z5" s="43"/>
      <c r="AA5" s="43"/>
      <c r="AB5" s="43"/>
      <c r="AC5" s="43"/>
      <c r="AD5" s="43"/>
      <c r="AE5" s="43"/>
    </row>
    <row r="6" spans="1:31" ht="56.25" customHeight="1">
      <c r="A6" s="66"/>
      <c r="B6" s="236"/>
      <c r="C6" s="236"/>
      <c r="D6" s="65"/>
      <c r="E6" s="55"/>
      <c r="F6" s="81"/>
      <c r="G6" s="171"/>
      <c r="H6" s="55"/>
      <c r="I6" s="379"/>
      <c r="J6" s="56"/>
      <c r="K6" s="73"/>
      <c r="L6" s="44"/>
      <c r="M6" s="62"/>
      <c r="N6" s="58"/>
      <c r="O6" s="59"/>
      <c r="P6" s="52"/>
      <c r="Q6" s="43"/>
      <c r="R6" s="43"/>
      <c r="S6" s="43"/>
      <c r="T6" s="43"/>
      <c r="U6" s="43"/>
      <c r="V6" s="43"/>
      <c r="W6" s="43"/>
      <c r="X6" s="43"/>
      <c r="Y6" s="43"/>
      <c r="Z6" s="43"/>
      <c r="AA6" s="43"/>
      <c r="AB6" s="43"/>
      <c r="AC6" s="43"/>
      <c r="AD6" s="43"/>
      <c r="AE6" s="43"/>
    </row>
    <row r="7" spans="1:31" ht="56.25" customHeight="1">
      <c r="A7" s="66"/>
      <c r="B7" s="236"/>
      <c r="C7" s="236"/>
      <c r="D7" s="65"/>
      <c r="E7" s="55"/>
      <c r="F7" s="81"/>
      <c r="G7" s="171"/>
      <c r="H7" s="55"/>
      <c r="I7" s="81"/>
      <c r="J7" s="56"/>
      <c r="K7" s="73"/>
      <c r="L7" s="44"/>
      <c r="M7" s="62"/>
      <c r="N7" s="58"/>
      <c r="O7" s="59"/>
      <c r="P7" s="52"/>
      <c r="Q7" s="43"/>
      <c r="R7" s="43"/>
      <c r="S7" s="43"/>
      <c r="T7" s="43"/>
      <c r="U7" s="43"/>
      <c r="V7" s="43"/>
      <c r="W7" s="43"/>
      <c r="X7" s="43"/>
      <c r="Y7" s="43"/>
      <c r="Z7" s="43"/>
      <c r="AA7" s="43"/>
      <c r="AB7" s="43"/>
      <c r="AC7" s="43"/>
      <c r="AD7" s="43"/>
      <c r="AE7" s="43"/>
    </row>
    <row r="8" spans="1:31" ht="59.25" customHeight="1">
      <c r="A8" s="66"/>
      <c r="B8" s="72"/>
      <c r="C8" s="72"/>
      <c r="D8" s="65"/>
      <c r="E8" s="55"/>
      <c r="F8" s="17"/>
      <c r="G8" s="136"/>
      <c r="H8" s="55"/>
      <c r="I8" s="234"/>
      <c r="J8" s="235"/>
      <c r="K8" s="73"/>
      <c r="L8" s="44"/>
      <c r="M8" s="62"/>
      <c r="N8" s="58"/>
      <c r="O8" s="59"/>
      <c r="P8" s="52"/>
      <c r="Q8" s="43"/>
      <c r="R8" s="52"/>
      <c r="S8" s="43"/>
      <c r="T8" s="43"/>
      <c r="U8" s="43"/>
      <c r="V8" s="43"/>
      <c r="W8" s="43"/>
      <c r="X8" s="43"/>
      <c r="Y8" s="43"/>
      <c r="Z8" s="43"/>
      <c r="AA8" s="43"/>
      <c r="AB8" s="43"/>
      <c r="AC8" s="43"/>
      <c r="AD8" s="43"/>
      <c r="AE8" s="43"/>
    </row>
    <row r="9" spans="1:31" ht="56.25" customHeight="1">
      <c r="A9" s="66"/>
      <c r="B9" s="236"/>
      <c r="C9" s="72"/>
      <c r="D9" s="65"/>
      <c r="E9" s="55"/>
      <c r="F9" s="81"/>
      <c r="G9" s="171"/>
      <c r="H9" s="55"/>
      <c r="I9" s="81"/>
      <c r="J9" s="56"/>
      <c r="K9" s="73"/>
      <c r="L9" s="44"/>
      <c r="M9" s="62"/>
      <c r="N9" s="58"/>
      <c r="O9" s="59"/>
      <c r="P9" s="52"/>
      <c r="Q9" s="43"/>
      <c r="R9" s="43"/>
      <c r="S9" s="43"/>
      <c r="T9" s="43"/>
      <c r="U9" s="43"/>
      <c r="V9" s="43"/>
      <c r="W9" s="43"/>
      <c r="X9" s="43"/>
      <c r="Y9" s="43"/>
      <c r="Z9" s="43"/>
      <c r="AA9" s="43"/>
      <c r="AB9" s="43"/>
      <c r="AC9" s="43"/>
      <c r="AD9" s="43"/>
      <c r="AE9" s="43"/>
    </row>
    <row r="10" spans="1:31" ht="66" customHeight="1">
      <c r="A10" s="65"/>
      <c r="B10" s="65"/>
      <c r="C10" s="72"/>
      <c r="D10" s="65"/>
      <c r="E10" s="55"/>
      <c r="F10" s="81"/>
      <c r="G10" s="136"/>
      <c r="H10" s="55"/>
      <c r="I10" s="81"/>
      <c r="J10" s="56"/>
      <c r="K10" s="73"/>
      <c r="L10" s="44"/>
      <c r="M10" s="67"/>
      <c r="N10" s="68"/>
      <c r="O10" s="59"/>
      <c r="P10" s="52"/>
      <c r="Q10" s="43"/>
      <c r="R10" s="43"/>
      <c r="S10" s="43"/>
      <c r="T10" s="43"/>
      <c r="U10" s="43"/>
      <c r="V10" s="43"/>
      <c r="W10" s="43"/>
      <c r="X10" s="43"/>
      <c r="Y10" s="43"/>
      <c r="Z10" s="43"/>
      <c r="AA10" s="43"/>
      <c r="AB10" s="43"/>
      <c r="AC10" s="43"/>
      <c r="AD10" s="43"/>
      <c r="AE10" s="43"/>
    </row>
    <row r="11" spans="1:31" ht="67.5" customHeight="1">
      <c r="A11" s="66"/>
      <c r="B11" s="72"/>
      <c r="C11" s="72"/>
      <c r="D11" s="65"/>
      <c r="E11" s="55"/>
      <c r="F11" s="81"/>
      <c r="G11" s="136"/>
      <c r="H11" s="55"/>
      <c r="I11" s="81"/>
      <c r="J11" s="56"/>
      <c r="K11" s="73"/>
      <c r="L11" s="44"/>
      <c r="M11" s="70"/>
      <c r="N11" s="58"/>
      <c r="O11" s="59"/>
      <c r="P11" s="52"/>
      <c r="Q11" s="43"/>
      <c r="R11" s="43"/>
      <c r="S11" s="43"/>
      <c r="T11" s="43"/>
      <c r="U11" s="43"/>
      <c r="V11" s="43"/>
      <c r="W11" s="43"/>
      <c r="X11" s="43"/>
      <c r="Y11" s="43"/>
      <c r="Z11" s="43"/>
      <c r="AA11" s="43"/>
      <c r="AB11" s="43"/>
      <c r="AC11" s="43"/>
      <c r="AD11" s="43"/>
      <c r="AE11" s="43"/>
    </row>
    <row r="12" spans="1:31" ht="66" customHeight="1">
      <c r="A12" s="66"/>
      <c r="B12" s="72"/>
      <c r="C12" s="72"/>
      <c r="D12" s="65"/>
      <c r="E12" s="55"/>
      <c r="F12" s="17"/>
      <c r="G12" s="136"/>
      <c r="H12" s="55"/>
      <c r="I12" s="81"/>
      <c r="J12" s="56"/>
      <c r="K12" s="73"/>
      <c r="L12" s="44"/>
      <c r="M12" s="70"/>
      <c r="N12" s="58"/>
      <c r="O12" s="59"/>
      <c r="P12" s="52"/>
      <c r="Q12" s="43"/>
      <c r="R12" s="43"/>
      <c r="S12" s="43"/>
      <c r="T12" s="43"/>
      <c r="U12" s="43"/>
      <c r="V12" s="43"/>
      <c r="W12" s="43"/>
      <c r="X12" s="43"/>
      <c r="Y12" s="43"/>
      <c r="Z12" s="43"/>
      <c r="AA12" s="43"/>
      <c r="AB12" s="43"/>
      <c r="AC12" s="43"/>
      <c r="AD12" s="43"/>
      <c r="AE12" s="43"/>
    </row>
    <row r="13" spans="1:31" ht="72" customHeight="1">
      <c r="A13" s="66"/>
      <c r="B13" s="71"/>
      <c r="C13" s="72"/>
      <c r="D13" s="65"/>
      <c r="E13" s="55"/>
      <c r="F13" s="55"/>
      <c r="G13" s="237"/>
      <c r="H13" s="55"/>
      <c r="I13" s="55"/>
      <c r="J13" s="56"/>
      <c r="K13" s="73"/>
      <c r="L13" s="74"/>
      <c r="M13" s="75"/>
      <c r="N13" s="76"/>
      <c r="O13" s="59"/>
      <c r="P13" s="52"/>
      <c r="Q13" s="43"/>
      <c r="R13" s="43"/>
      <c r="S13" s="43"/>
      <c r="T13" s="43"/>
      <c r="U13" s="43"/>
      <c r="V13" s="43"/>
      <c r="W13" s="43"/>
      <c r="X13" s="43"/>
      <c r="Y13" s="43"/>
      <c r="Z13" s="43"/>
      <c r="AA13" s="43"/>
      <c r="AB13" s="43"/>
      <c r="AC13" s="43"/>
      <c r="AD13" s="43"/>
      <c r="AE13" s="43"/>
    </row>
    <row r="14" spans="1:31" ht="72" customHeight="1">
      <c r="A14" s="77"/>
      <c r="B14" s="65"/>
      <c r="C14" s="72"/>
      <c r="D14" s="65"/>
      <c r="E14" s="55"/>
      <c r="F14" s="78"/>
      <c r="G14" s="171"/>
      <c r="H14" s="55"/>
      <c r="I14" s="73"/>
      <c r="J14" s="56"/>
      <c r="K14" s="73"/>
      <c r="L14" s="44"/>
      <c r="M14" s="79"/>
      <c r="N14" s="52"/>
      <c r="O14" s="59"/>
      <c r="P14" s="52"/>
      <c r="Q14" s="43"/>
      <c r="R14" s="43"/>
      <c r="S14" s="43"/>
      <c r="T14" s="43"/>
      <c r="U14" s="43"/>
      <c r="V14" s="43"/>
      <c r="W14" s="43"/>
      <c r="X14" s="43"/>
      <c r="Y14" s="43"/>
      <c r="Z14" s="43"/>
      <c r="AA14" s="43"/>
      <c r="AB14" s="43"/>
      <c r="AC14" s="43"/>
      <c r="AD14" s="43"/>
      <c r="AE14" s="43"/>
    </row>
    <row r="15" spans="1:31" ht="72" customHeight="1">
      <c r="A15" s="80"/>
      <c r="B15" s="80"/>
      <c r="C15" s="72"/>
      <c r="D15" s="65"/>
      <c r="E15" s="55"/>
      <c r="F15" s="55"/>
      <c r="G15" s="171"/>
      <c r="H15" s="55"/>
      <c r="I15" s="81"/>
      <c r="J15" s="56"/>
      <c r="K15" s="73"/>
      <c r="L15" s="44"/>
      <c r="M15" s="82"/>
      <c r="N15" s="52"/>
      <c r="O15" s="59"/>
      <c r="P15" s="52"/>
      <c r="Q15" s="43"/>
      <c r="R15" s="43"/>
      <c r="S15" s="43"/>
      <c r="T15" s="43"/>
      <c r="U15" s="43"/>
      <c r="V15" s="43"/>
      <c r="W15" s="43"/>
      <c r="X15" s="43"/>
      <c r="Y15" s="43"/>
      <c r="Z15" s="43"/>
      <c r="AA15" s="43"/>
      <c r="AB15" s="43"/>
      <c r="AC15" s="43"/>
      <c r="AD15" s="43"/>
      <c r="AE15" s="43"/>
    </row>
    <row r="16" spans="1:31" ht="56.25" customHeight="1">
      <c r="A16" s="80"/>
      <c r="B16" s="80"/>
      <c r="C16" s="72"/>
      <c r="D16" s="65"/>
      <c r="E16" s="55"/>
      <c r="F16" s="55"/>
      <c r="G16" s="171"/>
      <c r="H16" s="55"/>
      <c r="I16" s="81"/>
      <c r="J16" s="56"/>
      <c r="K16" s="73"/>
      <c r="L16" s="44"/>
      <c r="M16" s="79"/>
      <c r="N16" s="52"/>
      <c r="O16" s="59"/>
      <c r="P16" s="52"/>
      <c r="Q16" s="43"/>
      <c r="R16" s="43"/>
      <c r="S16" s="43"/>
      <c r="T16" s="43"/>
      <c r="U16" s="43"/>
      <c r="V16" s="43"/>
      <c r="W16" s="43"/>
      <c r="X16" s="43"/>
      <c r="Y16" s="43"/>
      <c r="Z16" s="43"/>
      <c r="AA16" s="43"/>
      <c r="AB16" s="43"/>
      <c r="AC16" s="43"/>
      <c r="AD16" s="43"/>
      <c r="AE16" s="43"/>
    </row>
    <row r="17" spans="1:31" ht="18">
      <c r="A17" s="80"/>
      <c r="B17" s="80"/>
      <c r="C17" s="72"/>
      <c r="D17" s="65"/>
      <c r="E17" s="55"/>
      <c r="F17" s="73"/>
      <c r="G17" s="171"/>
      <c r="H17" s="55"/>
      <c r="I17" s="81"/>
      <c r="J17" s="56"/>
      <c r="K17" s="73"/>
      <c r="L17" s="44"/>
      <c r="M17" s="79"/>
      <c r="N17" s="52"/>
      <c r="O17" s="59"/>
      <c r="P17" s="52"/>
      <c r="Q17" s="43"/>
      <c r="R17" s="43"/>
      <c r="S17" s="43"/>
      <c r="T17" s="43"/>
      <c r="U17" s="43"/>
      <c r="V17" s="43"/>
      <c r="W17" s="43"/>
      <c r="X17" s="43"/>
      <c r="Y17" s="43"/>
      <c r="Z17" s="43"/>
      <c r="AA17" s="43"/>
      <c r="AB17" s="43"/>
      <c r="AC17" s="43"/>
      <c r="AD17" s="43"/>
      <c r="AE17" s="43"/>
    </row>
    <row r="18" spans="1:31" ht="18">
      <c r="A18" s="73"/>
      <c r="C18" s="72"/>
      <c r="D18" s="65"/>
      <c r="E18" s="55"/>
      <c r="F18" s="73"/>
      <c r="G18" s="222"/>
      <c r="H18" s="55"/>
      <c r="I18" s="81"/>
      <c r="J18" s="56"/>
      <c r="K18" s="73"/>
      <c r="L18" s="44"/>
      <c r="M18" s="79"/>
      <c r="N18" s="52"/>
      <c r="O18" s="59"/>
      <c r="P18" s="52"/>
      <c r="Q18" s="43"/>
      <c r="R18" s="43"/>
      <c r="S18" s="43"/>
      <c r="T18" s="43"/>
      <c r="U18" s="43"/>
      <c r="V18" s="43"/>
      <c r="W18" s="43"/>
      <c r="X18" s="43"/>
      <c r="Y18" s="43"/>
      <c r="Z18" s="43"/>
      <c r="AA18" s="43"/>
      <c r="AB18" s="43"/>
      <c r="AC18" s="43"/>
      <c r="AD18" s="43"/>
      <c r="AE18" s="43"/>
    </row>
    <row r="19" spans="1:31" ht="18">
      <c r="A19" s="53"/>
      <c r="B19" s="18"/>
      <c r="C19" s="72"/>
      <c r="D19" s="65"/>
      <c r="E19" s="55"/>
      <c r="F19" s="73"/>
      <c r="G19" s="185"/>
      <c r="H19" s="55"/>
      <c r="I19" s="81"/>
      <c r="J19" s="56"/>
      <c r="K19" s="73"/>
      <c r="L19" s="380"/>
      <c r="M19" s="79"/>
      <c r="N19" s="381"/>
      <c r="O19" s="59"/>
      <c r="P19" s="52"/>
      <c r="Q19" s="43"/>
      <c r="R19" s="43"/>
      <c r="S19" s="43"/>
      <c r="T19" s="43"/>
      <c r="U19" s="43"/>
      <c r="V19" s="43"/>
      <c r="W19" s="43"/>
      <c r="X19" s="43"/>
      <c r="Y19" s="43"/>
      <c r="Z19" s="43"/>
      <c r="AA19" s="43"/>
      <c r="AB19" s="43"/>
      <c r="AC19" s="43"/>
      <c r="AD19" s="43"/>
      <c r="AE19" s="43"/>
    </row>
    <row r="20" spans="1:31" ht="18">
      <c r="A20" s="53"/>
      <c r="B20" s="18"/>
      <c r="C20" s="72"/>
      <c r="D20" s="65"/>
      <c r="E20" s="55"/>
      <c r="F20" s="73"/>
      <c r="G20" s="238"/>
      <c r="H20" s="55"/>
      <c r="I20" s="81"/>
      <c r="J20" s="56"/>
      <c r="K20" s="73"/>
      <c r="L20" s="380"/>
      <c r="M20" s="87"/>
      <c r="N20" s="381"/>
      <c r="O20" s="59"/>
      <c r="P20" s="52"/>
      <c r="Q20" s="43"/>
      <c r="R20" s="43"/>
      <c r="S20" s="43"/>
      <c r="T20" s="43"/>
      <c r="U20" s="43"/>
      <c r="V20" s="43"/>
      <c r="W20" s="43"/>
      <c r="X20" s="43"/>
      <c r="Y20" s="43"/>
      <c r="Z20" s="43"/>
      <c r="AA20" s="43"/>
      <c r="AB20" s="43"/>
      <c r="AC20" s="43"/>
      <c r="AD20" s="43"/>
      <c r="AE20" s="43"/>
    </row>
    <row r="21" spans="1:31" ht="18">
      <c r="A21" s="53"/>
      <c r="B21" s="18"/>
      <c r="C21" s="72"/>
      <c r="D21" s="65"/>
      <c r="E21" s="55"/>
      <c r="F21" s="73"/>
      <c r="G21" s="222"/>
      <c r="H21" s="55"/>
      <c r="I21" s="81"/>
      <c r="J21" s="56"/>
      <c r="K21" s="73"/>
      <c r="L21" s="44"/>
      <c r="M21" s="79"/>
      <c r="N21" s="52"/>
      <c r="O21" s="59"/>
      <c r="P21" s="52"/>
      <c r="Q21" s="43"/>
      <c r="R21" s="43"/>
      <c r="S21" s="43"/>
      <c r="T21" s="43"/>
      <c r="U21" s="43"/>
      <c r="V21" s="43"/>
      <c r="W21" s="43"/>
      <c r="X21" s="43"/>
      <c r="Y21" s="43"/>
      <c r="Z21" s="43"/>
      <c r="AA21" s="43"/>
      <c r="AB21" s="43"/>
      <c r="AC21" s="43"/>
      <c r="AD21" s="43"/>
      <c r="AE21" s="43"/>
    </row>
    <row r="22" spans="1:31" ht="18">
      <c r="A22" s="53"/>
      <c r="B22" s="18"/>
      <c r="C22" s="72"/>
      <c r="D22" s="65"/>
      <c r="E22" s="55"/>
      <c r="F22" s="73"/>
      <c r="G22" s="239"/>
      <c r="H22" s="55"/>
      <c r="I22" s="81"/>
      <c r="J22" s="56"/>
      <c r="K22" s="73"/>
      <c r="L22" s="74"/>
      <c r="M22" s="79"/>
      <c r="N22" s="52"/>
      <c r="O22" s="59"/>
      <c r="P22" s="52"/>
      <c r="Q22" s="43"/>
      <c r="R22" s="43"/>
      <c r="S22" s="43"/>
      <c r="T22" s="43"/>
      <c r="U22" s="43"/>
      <c r="V22" s="43"/>
      <c r="W22" s="43"/>
      <c r="X22" s="43"/>
      <c r="Y22" s="43"/>
      <c r="Z22" s="43"/>
      <c r="AA22" s="43"/>
      <c r="AB22" s="43"/>
      <c r="AC22" s="43"/>
      <c r="AD22" s="43"/>
      <c r="AE22" s="43"/>
    </row>
    <row r="23" spans="1:31" ht="18">
      <c r="A23" s="85"/>
      <c r="C23" s="72"/>
      <c r="D23" s="65"/>
      <c r="E23" s="55"/>
      <c r="F23" s="73"/>
      <c r="G23" s="222"/>
      <c r="H23" s="55"/>
      <c r="I23" s="81"/>
      <c r="J23" s="56"/>
      <c r="K23" s="73"/>
      <c r="L23" s="44"/>
      <c r="M23" s="79"/>
      <c r="N23" s="52"/>
      <c r="O23" s="59"/>
      <c r="P23" s="52"/>
      <c r="Q23" s="43"/>
      <c r="R23" s="43"/>
      <c r="S23" s="43"/>
      <c r="T23" s="43"/>
      <c r="U23" s="43"/>
      <c r="V23" s="43"/>
      <c r="W23" s="43"/>
      <c r="X23" s="43"/>
      <c r="Y23" s="43"/>
      <c r="Z23" s="43"/>
      <c r="AA23" s="43"/>
      <c r="AB23" s="43"/>
      <c r="AC23" s="43"/>
      <c r="AD23" s="43"/>
      <c r="AE23" s="43"/>
    </row>
    <row r="24" spans="1:31" ht="18">
      <c r="A24" s="53"/>
      <c r="B24" s="18"/>
      <c r="C24" s="72"/>
      <c r="D24" s="65"/>
      <c r="E24" s="55"/>
      <c r="F24" s="73"/>
      <c r="G24" s="185"/>
      <c r="H24" s="55"/>
      <c r="I24" s="81"/>
      <c r="J24" s="56"/>
      <c r="K24" s="73"/>
      <c r="L24" s="44"/>
      <c r="M24" s="62"/>
      <c r="N24" s="57"/>
      <c r="O24" s="59"/>
      <c r="P24" s="52"/>
      <c r="Q24" s="43"/>
      <c r="R24" s="43"/>
      <c r="S24" s="43"/>
      <c r="T24" s="43"/>
      <c r="U24" s="43"/>
      <c r="V24" s="43"/>
      <c r="W24" s="43"/>
      <c r="X24" s="43"/>
      <c r="Y24" s="43"/>
      <c r="Z24" s="43"/>
      <c r="AA24" s="43"/>
      <c r="AB24" s="43"/>
      <c r="AC24" s="43"/>
      <c r="AD24" s="43"/>
      <c r="AE24" s="43"/>
    </row>
    <row r="25" spans="1:31" ht="18">
      <c r="A25" s="53"/>
      <c r="B25" s="18"/>
      <c r="C25" s="72"/>
      <c r="D25" s="65"/>
      <c r="E25" s="55"/>
      <c r="F25" s="73"/>
      <c r="G25" s="185"/>
      <c r="H25" s="55"/>
      <c r="I25" s="55"/>
      <c r="J25" s="56"/>
      <c r="K25" s="73"/>
      <c r="L25" s="44"/>
      <c r="M25" s="62"/>
      <c r="N25" s="18"/>
      <c r="O25" s="59"/>
      <c r="P25" s="52"/>
      <c r="Q25" s="43"/>
      <c r="R25" s="43"/>
      <c r="S25" s="43"/>
      <c r="T25" s="43"/>
      <c r="U25" s="43"/>
      <c r="V25" s="43"/>
      <c r="W25" s="43"/>
      <c r="X25" s="43"/>
      <c r="Y25" s="43"/>
      <c r="Z25" s="43"/>
      <c r="AA25" s="43"/>
      <c r="AB25" s="43"/>
      <c r="AC25" s="43"/>
      <c r="AD25" s="43"/>
      <c r="AE25" s="43"/>
    </row>
    <row r="26" spans="1:31" ht="18">
      <c r="A26" s="53"/>
      <c r="B26" s="18"/>
      <c r="C26" s="72"/>
      <c r="D26" s="65"/>
      <c r="E26" s="55"/>
      <c r="F26" s="17"/>
      <c r="G26" s="185"/>
      <c r="H26" s="55"/>
      <c r="I26" s="73"/>
      <c r="J26" s="56"/>
      <c r="K26" s="73"/>
      <c r="L26" s="44"/>
      <c r="M26" s="62"/>
      <c r="N26" s="57"/>
      <c r="O26" s="59"/>
      <c r="P26" s="52"/>
      <c r="Q26" s="43"/>
      <c r="R26" s="43"/>
      <c r="S26" s="43"/>
      <c r="T26" s="43"/>
      <c r="U26" s="43"/>
      <c r="V26" s="43"/>
      <c r="W26" s="43"/>
      <c r="X26" s="43"/>
      <c r="Y26" s="43"/>
      <c r="Z26" s="43"/>
      <c r="AA26" s="43"/>
      <c r="AB26" s="43"/>
      <c r="AC26" s="43"/>
      <c r="AD26" s="43"/>
      <c r="AE26" s="43"/>
    </row>
    <row r="27" spans="1:31" ht="18">
      <c r="A27" s="53"/>
      <c r="B27" s="18"/>
      <c r="C27" s="72"/>
      <c r="D27" s="65"/>
      <c r="E27" s="55"/>
      <c r="F27" s="17"/>
      <c r="G27" s="185"/>
      <c r="H27" s="55"/>
      <c r="I27" s="73"/>
      <c r="J27" s="56"/>
      <c r="K27" s="73"/>
      <c r="L27" s="44"/>
      <c r="M27" s="62"/>
      <c r="N27" s="18"/>
      <c r="O27" s="59"/>
      <c r="P27" s="52"/>
      <c r="Q27" s="43"/>
      <c r="R27" s="43"/>
      <c r="S27" s="43"/>
      <c r="T27" s="43"/>
      <c r="U27" s="43"/>
      <c r="V27" s="43"/>
      <c r="W27" s="43"/>
      <c r="X27" s="43"/>
      <c r="Y27" s="43"/>
      <c r="Z27" s="43"/>
      <c r="AA27" s="43"/>
      <c r="AB27" s="43"/>
      <c r="AC27" s="43"/>
      <c r="AD27" s="43"/>
      <c r="AE27" s="43"/>
    </row>
    <row r="28" spans="1:31" ht="18">
      <c r="A28" s="53"/>
      <c r="B28" s="18"/>
      <c r="C28" s="72"/>
      <c r="D28" s="65"/>
      <c r="E28" s="55"/>
      <c r="F28" s="17"/>
      <c r="G28" s="185"/>
      <c r="H28" s="55"/>
      <c r="I28" s="17"/>
      <c r="J28" s="56"/>
      <c r="K28" s="73"/>
      <c r="L28" s="44"/>
      <c r="M28" s="62"/>
      <c r="N28" s="57"/>
      <c r="O28" s="59"/>
      <c r="P28" s="52"/>
      <c r="Q28" s="43"/>
      <c r="R28" s="43"/>
      <c r="S28" s="43"/>
      <c r="T28" s="43"/>
      <c r="U28" s="43"/>
      <c r="V28" s="43"/>
      <c r="W28" s="43"/>
      <c r="X28" s="43"/>
      <c r="Y28" s="43"/>
      <c r="Z28" s="43"/>
      <c r="AA28" s="43"/>
      <c r="AB28" s="43"/>
      <c r="AC28" s="43"/>
      <c r="AD28" s="43"/>
      <c r="AE28" s="43"/>
    </row>
    <row r="29" spans="1:31" ht="18">
      <c r="A29" s="53"/>
      <c r="B29" s="18"/>
      <c r="C29" s="72"/>
      <c r="D29" s="65"/>
      <c r="E29" s="55"/>
      <c r="F29" s="17"/>
      <c r="G29" s="238"/>
      <c r="H29" s="55"/>
      <c r="I29" s="17"/>
      <c r="J29" s="56"/>
      <c r="K29" s="73"/>
      <c r="L29" s="44"/>
      <c r="M29" s="62"/>
      <c r="N29" s="57"/>
      <c r="O29" s="59"/>
      <c r="P29" s="52"/>
      <c r="Q29" s="43"/>
      <c r="R29" s="43"/>
      <c r="S29" s="43"/>
      <c r="T29" s="43"/>
      <c r="U29" s="43"/>
      <c r="V29" s="43"/>
      <c r="W29" s="43"/>
      <c r="X29" s="43"/>
      <c r="Y29" s="43"/>
      <c r="Z29" s="43"/>
      <c r="AA29" s="43"/>
      <c r="AB29" s="43"/>
      <c r="AC29" s="43"/>
      <c r="AD29" s="43"/>
      <c r="AE29" s="43"/>
    </row>
    <row r="30" spans="1:31" ht="18">
      <c r="A30" s="53"/>
      <c r="B30" s="18"/>
      <c r="C30" s="72"/>
      <c r="D30" s="65"/>
      <c r="E30" s="55"/>
      <c r="F30" s="17"/>
      <c r="G30" s="185"/>
      <c r="H30" s="55"/>
      <c r="I30" s="17"/>
      <c r="J30" s="56"/>
      <c r="K30" s="73"/>
      <c r="L30" s="44"/>
      <c r="M30" s="62"/>
      <c r="N30" s="43"/>
      <c r="O30" s="59"/>
      <c r="P30" s="52"/>
      <c r="Q30" s="43"/>
      <c r="R30" s="43"/>
      <c r="S30" s="43"/>
      <c r="T30" s="43"/>
      <c r="U30" s="43"/>
      <c r="V30" s="43"/>
      <c r="W30" s="43"/>
      <c r="X30" s="43"/>
      <c r="Y30" s="43"/>
      <c r="Z30" s="43"/>
      <c r="AA30" s="43"/>
      <c r="AB30" s="43"/>
      <c r="AC30" s="43"/>
      <c r="AD30" s="43"/>
      <c r="AE30" s="43"/>
    </row>
    <row r="31" spans="1:31" ht="18">
      <c r="A31" s="53"/>
      <c r="B31" s="18"/>
      <c r="C31" s="72"/>
      <c r="D31" s="65"/>
      <c r="E31" s="55"/>
      <c r="F31" s="17"/>
      <c r="G31" s="238"/>
      <c r="H31" s="55"/>
      <c r="I31" s="17"/>
      <c r="J31" s="56"/>
      <c r="K31" s="73"/>
      <c r="L31" s="44"/>
      <c r="M31" s="62"/>
      <c r="N31" s="43"/>
      <c r="O31" s="59"/>
      <c r="P31" s="52"/>
      <c r="Q31" s="43"/>
      <c r="R31" s="43"/>
      <c r="S31" s="43"/>
      <c r="T31" s="43"/>
      <c r="U31" s="43"/>
      <c r="V31" s="43"/>
      <c r="W31" s="43"/>
      <c r="X31" s="43"/>
      <c r="Y31" s="43"/>
      <c r="Z31" s="43"/>
      <c r="AA31" s="43"/>
      <c r="AB31" s="43"/>
      <c r="AC31" s="43"/>
      <c r="AD31" s="43"/>
      <c r="AE31" s="43"/>
    </row>
    <row r="32" spans="1:31" ht="18">
      <c r="A32" s="53"/>
      <c r="B32" s="18"/>
      <c r="C32" s="72"/>
      <c r="D32" s="65"/>
      <c r="E32" s="55"/>
      <c r="F32" s="17"/>
      <c r="G32" s="185"/>
      <c r="H32" s="55"/>
      <c r="I32" s="17"/>
      <c r="J32" s="56"/>
      <c r="K32" s="73"/>
      <c r="L32" s="44"/>
      <c r="M32" s="62"/>
      <c r="N32" s="43"/>
      <c r="O32" s="59"/>
      <c r="P32" s="52"/>
      <c r="Q32" s="43"/>
      <c r="R32" s="43"/>
      <c r="S32" s="43"/>
      <c r="T32" s="43"/>
      <c r="U32" s="43"/>
      <c r="V32" s="43"/>
      <c r="W32" s="43"/>
      <c r="X32" s="43"/>
      <c r="Y32" s="43"/>
      <c r="Z32" s="43"/>
      <c r="AA32" s="43"/>
      <c r="AB32" s="43"/>
      <c r="AC32" s="43"/>
      <c r="AD32" s="43"/>
      <c r="AE32" s="43"/>
    </row>
    <row r="33" spans="1:31" ht="18">
      <c r="A33" s="53"/>
      <c r="B33" s="18"/>
      <c r="C33" s="72"/>
      <c r="D33" s="65"/>
      <c r="E33" s="55"/>
      <c r="F33" s="17"/>
      <c r="G33" s="185"/>
      <c r="H33" s="55"/>
      <c r="I33" s="17"/>
      <c r="J33" s="56"/>
      <c r="K33" s="73"/>
      <c r="L33" s="44"/>
      <c r="M33" s="62"/>
      <c r="N33" s="43"/>
      <c r="O33" s="59"/>
      <c r="P33" s="52"/>
      <c r="Q33" s="43"/>
      <c r="R33" s="43"/>
      <c r="S33" s="43"/>
      <c r="T33" s="43"/>
      <c r="U33" s="43"/>
      <c r="V33" s="43"/>
      <c r="W33" s="43"/>
      <c r="X33" s="43"/>
      <c r="Y33" s="43"/>
      <c r="Z33" s="43"/>
      <c r="AA33" s="43"/>
      <c r="AB33" s="43"/>
      <c r="AC33" s="43"/>
      <c r="AD33" s="43"/>
      <c r="AE33" s="43"/>
    </row>
    <row r="34" spans="1:31" ht="18">
      <c r="A34" s="53"/>
      <c r="B34" s="31"/>
      <c r="C34" s="72"/>
      <c r="D34" s="65"/>
      <c r="E34" s="55"/>
      <c r="F34" s="17"/>
      <c r="G34" s="185"/>
      <c r="H34" s="55"/>
      <c r="I34" s="17"/>
      <c r="J34" s="56"/>
      <c r="K34" s="73"/>
      <c r="L34" s="44"/>
      <c r="M34" s="62"/>
      <c r="N34" s="43"/>
      <c r="O34" s="59"/>
      <c r="P34" s="52"/>
      <c r="Q34" s="43"/>
      <c r="R34" s="43"/>
      <c r="S34" s="43"/>
      <c r="T34" s="43"/>
      <c r="U34" s="43"/>
      <c r="V34" s="43"/>
      <c r="W34" s="43"/>
      <c r="X34" s="43"/>
      <c r="Y34" s="43"/>
      <c r="Z34" s="43"/>
      <c r="AA34" s="43"/>
      <c r="AB34" s="43"/>
      <c r="AC34" s="43"/>
      <c r="AD34" s="43"/>
      <c r="AE34" s="43"/>
    </row>
    <row r="35" spans="1:31" ht="18">
      <c r="A35" s="53"/>
      <c r="B35" s="31"/>
      <c r="C35" s="72"/>
      <c r="D35" s="65"/>
      <c r="E35" s="55"/>
      <c r="F35" s="17"/>
      <c r="G35" s="240"/>
      <c r="H35" s="55"/>
      <c r="I35" s="17"/>
      <c r="J35" s="56"/>
      <c r="K35" s="73"/>
      <c r="L35" s="44"/>
      <c r="M35" s="62"/>
      <c r="N35" s="88"/>
      <c r="O35" s="59"/>
      <c r="P35" s="52"/>
      <c r="Q35" s="43"/>
      <c r="R35" s="43"/>
      <c r="S35" s="43"/>
      <c r="T35" s="43"/>
      <c r="U35" s="43"/>
      <c r="V35" s="43"/>
      <c r="W35" s="43"/>
      <c r="X35" s="43"/>
      <c r="Y35" s="43"/>
      <c r="Z35" s="43"/>
      <c r="AA35" s="43"/>
      <c r="AB35" s="43"/>
      <c r="AC35" s="43"/>
      <c r="AD35" s="43"/>
      <c r="AE35" s="43"/>
    </row>
    <row r="36" spans="1:31" ht="18">
      <c r="A36" s="53"/>
      <c r="B36" s="31"/>
      <c r="C36" s="72"/>
      <c r="D36" s="65"/>
      <c r="E36" s="55"/>
      <c r="F36" s="17"/>
      <c r="G36" s="240"/>
      <c r="H36" s="55"/>
      <c r="I36" s="17"/>
      <c r="J36" s="56"/>
      <c r="K36" s="73"/>
      <c r="L36" s="44"/>
      <c r="M36" s="62"/>
      <c r="N36" s="88"/>
      <c r="O36" s="59"/>
      <c r="P36" s="52"/>
      <c r="Q36" s="43"/>
      <c r="R36" s="43"/>
      <c r="S36" s="43"/>
      <c r="T36" s="43"/>
      <c r="U36" s="43"/>
      <c r="V36" s="43"/>
      <c r="W36" s="43"/>
      <c r="X36" s="43"/>
      <c r="Y36" s="43"/>
      <c r="Z36" s="43"/>
      <c r="AA36" s="43"/>
      <c r="AB36" s="43"/>
      <c r="AC36" s="43"/>
      <c r="AD36" s="43"/>
      <c r="AE36" s="43"/>
    </row>
    <row r="37" spans="1:31" ht="18">
      <c r="A37" s="53"/>
      <c r="B37" s="31"/>
      <c r="C37" s="72"/>
      <c r="D37" s="65"/>
      <c r="E37" s="55"/>
      <c r="F37" s="73"/>
      <c r="G37" s="240"/>
      <c r="H37" s="55"/>
      <c r="I37" s="17"/>
      <c r="J37" s="56"/>
      <c r="K37" s="73"/>
      <c r="L37" s="44"/>
      <c r="M37" s="62"/>
      <c r="N37" s="88"/>
      <c r="O37" s="59"/>
      <c r="P37" s="52"/>
      <c r="Q37" s="43"/>
      <c r="R37" s="43"/>
      <c r="S37" s="43"/>
      <c r="T37" s="43"/>
      <c r="U37" s="43"/>
      <c r="V37" s="43"/>
      <c r="W37" s="43"/>
      <c r="X37" s="43"/>
      <c r="Y37" s="43"/>
      <c r="Z37" s="43"/>
      <c r="AA37" s="43"/>
      <c r="AB37" s="43"/>
      <c r="AC37" s="43"/>
      <c r="AD37" s="43"/>
      <c r="AE37" s="43"/>
    </row>
    <row r="38" spans="1:31" ht="18">
      <c r="A38" s="53"/>
      <c r="B38" s="31"/>
      <c r="C38" s="72"/>
      <c r="D38" s="65"/>
      <c r="E38" s="55"/>
      <c r="F38" s="73"/>
      <c r="G38" s="222"/>
      <c r="H38" s="55"/>
      <c r="I38" s="17"/>
      <c r="J38" s="56"/>
      <c r="K38" s="73"/>
      <c r="L38" s="88"/>
      <c r="M38" s="89"/>
      <c r="N38" s="52"/>
      <c r="O38" s="59"/>
      <c r="P38" s="52"/>
      <c r="Q38" s="43"/>
      <c r="R38" s="43"/>
      <c r="S38" s="43"/>
      <c r="T38" s="43"/>
      <c r="U38" s="43"/>
      <c r="V38" s="43"/>
      <c r="W38" s="43"/>
      <c r="X38" s="43"/>
      <c r="Y38" s="43"/>
      <c r="Z38" s="43"/>
      <c r="AA38" s="43"/>
      <c r="AB38" s="43"/>
      <c r="AC38" s="43"/>
      <c r="AD38" s="43"/>
      <c r="AE38" s="43"/>
    </row>
    <row r="39" spans="1:31" ht="18">
      <c r="A39" s="53"/>
      <c r="B39" s="31"/>
      <c r="C39" s="72"/>
      <c r="D39" s="65"/>
      <c r="E39" s="55"/>
      <c r="F39" s="90"/>
      <c r="G39" s="222"/>
      <c r="H39" s="55"/>
      <c r="I39" s="55"/>
      <c r="J39" s="56"/>
      <c r="K39" s="73"/>
      <c r="L39" s="88"/>
      <c r="M39" s="79"/>
      <c r="N39" s="52"/>
      <c r="O39" s="59"/>
      <c r="P39" s="52"/>
      <c r="Q39" s="43"/>
      <c r="R39" s="43"/>
      <c r="S39" s="43"/>
      <c r="T39" s="43"/>
      <c r="U39" s="43"/>
      <c r="V39" s="43"/>
      <c r="W39" s="43"/>
      <c r="X39" s="43"/>
      <c r="Y39" s="43"/>
      <c r="Z39" s="43"/>
      <c r="AA39" s="43"/>
      <c r="AB39" s="43"/>
      <c r="AC39" s="43"/>
      <c r="AD39" s="43"/>
      <c r="AE39" s="43"/>
    </row>
    <row r="40" spans="1:31" ht="18">
      <c r="A40" s="53"/>
      <c r="B40" s="31"/>
      <c r="C40" s="72"/>
      <c r="D40" s="65"/>
      <c r="E40" s="55"/>
      <c r="F40" s="90"/>
      <c r="G40" s="222"/>
      <c r="H40" s="55"/>
      <c r="I40" s="73"/>
      <c r="J40" s="56"/>
      <c r="K40" s="73"/>
      <c r="L40" s="44"/>
      <c r="M40" s="62"/>
      <c r="N40" s="52"/>
      <c r="O40" s="59"/>
      <c r="P40" s="52"/>
      <c r="Q40" s="43"/>
      <c r="R40" s="43"/>
      <c r="S40" s="43"/>
      <c r="T40" s="43"/>
      <c r="U40" s="43"/>
      <c r="V40" s="43"/>
      <c r="W40" s="43"/>
      <c r="X40" s="43"/>
      <c r="Y40" s="43"/>
      <c r="Z40" s="43"/>
      <c r="AA40" s="43"/>
      <c r="AB40" s="43"/>
      <c r="AC40" s="43"/>
      <c r="AD40" s="43"/>
      <c r="AE40" s="43"/>
    </row>
    <row r="41" spans="1:31" ht="18">
      <c r="A41" s="53"/>
      <c r="B41" s="31"/>
      <c r="C41" s="72"/>
      <c r="D41" s="65"/>
      <c r="E41" s="55"/>
      <c r="F41" s="90"/>
      <c r="G41" s="24"/>
      <c r="H41" s="55"/>
      <c r="I41" s="73"/>
      <c r="J41" s="56"/>
      <c r="K41" s="73"/>
      <c r="L41" s="44"/>
      <c r="M41" s="62"/>
      <c r="N41" s="52"/>
      <c r="O41" s="59"/>
      <c r="P41" s="52"/>
      <c r="Q41" s="43"/>
      <c r="R41" s="43"/>
      <c r="S41" s="43"/>
      <c r="T41" s="43"/>
      <c r="U41" s="43"/>
      <c r="V41" s="43"/>
      <c r="W41" s="43"/>
      <c r="X41" s="43"/>
      <c r="Y41" s="43"/>
      <c r="Z41" s="43"/>
      <c r="AA41" s="43"/>
      <c r="AB41" s="43"/>
      <c r="AC41" s="43"/>
      <c r="AD41" s="43"/>
      <c r="AE41" s="43"/>
    </row>
    <row r="42" spans="1:31" ht="18">
      <c r="A42" s="53"/>
      <c r="B42" s="31"/>
      <c r="C42" s="72"/>
      <c r="D42" s="65"/>
      <c r="E42" s="55"/>
      <c r="F42" s="90"/>
      <c r="G42" s="241"/>
      <c r="H42" s="55"/>
      <c r="I42" s="17"/>
      <c r="J42" s="56"/>
      <c r="K42" s="73"/>
      <c r="L42" s="44"/>
      <c r="M42" s="62"/>
      <c r="N42" s="52"/>
      <c r="O42" s="59"/>
      <c r="P42" s="52"/>
      <c r="Q42" s="43"/>
      <c r="R42" s="43"/>
      <c r="S42" s="43"/>
      <c r="T42" s="43"/>
      <c r="U42" s="43"/>
      <c r="V42" s="43"/>
      <c r="W42" s="43"/>
      <c r="X42" s="43"/>
      <c r="Y42" s="43"/>
      <c r="Z42" s="43"/>
      <c r="AA42" s="43"/>
      <c r="AB42" s="43"/>
      <c r="AC42" s="43"/>
      <c r="AD42" s="43"/>
      <c r="AE42" s="43"/>
    </row>
    <row r="43" spans="1:31" ht="18">
      <c r="A43" s="53"/>
      <c r="B43" s="31"/>
      <c r="C43" s="72"/>
      <c r="D43" s="65"/>
      <c r="E43" s="55"/>
      <c r="F43" s="90"/>
      <c r="G43" s="24"/>
      <c r="H43" s="55"/>
      <c r="I43" s="17"/>
      <c r="J43" s="56"/>
      <c r="K43" s="73"/>
      <c r="L43" s="44"/>
      <c r="M43" s="62"/>
      <c r="N43" s="52"/>
      <c r="O43" s="59"/>
      <c r="P43" s="52"/>
      <c r="Q43" s="43"/>
      <c r="R43" s="43"/>
      <c r="S43" s="43"/>
      <c r="T43" s="43"/>
      <c r="U43" s="43"/>
      <c r="V43" s="43"/>
      <c r="W43" s="43"/>
      <c r="X43" s="43"/>
      <c r="Y43" s="43"/>
      <c r="Z43" s="43"/>
      <c r="AA43" s="43"/>
      <c r="AB43" s="43"/>
      <c r="AC43" s="43"/>
      <c r="AD43" s="43"/>
      <c r="AE43" s="43"/>
    </row>
    <row r="44" spans="1:31" ht="18">
      <c r="A44" s="73"/>
      <c r="B44" s="80"/>
      <c r="C44" s="72"/>
      <c r="D44" s="65"/>
      <c r="E44" s="55"/>
      <c r="F44" s="90"/>
      <c r="G44" s="203"/>
      <c r="H44" s="55"/>
      <c r="I44" s="73"/>
      <c r="J44" s="56"/>
      <c r="K44" s="73"/>
      <c r="L44" s="88"/>
      <c r="M44" s="79"/>
      <c r="N44" s="52"/>
      <c r="O44" s="59"/>
      <c r="P44" s="43"/>
      <c r="Q44" s="43"/>
      <c r="R44" s="43"/>
      <c r="S44" s="43"/>
      <c r="T44" s="43"/>
      <c r="U44" s="43"/>
      <c r="V44" s="43"/>
      <c r="W44" s="43"/>
      <c r="X44" s="43"/>
      <c r="Y44" s="43"/>
      <c r="Z44" s="43"/>
      <c r="AA44" s="43"/>
      <c r="AB44" s="43"/>
      <c r="AC44" s="43"/>
      <c r="AD44" s="43"/>
      <c r="AE44" s="43"/>
    </row>
    <row r="45" spans="1:31" ht="18">
      <c r="A45" s="91"/>
      <c r="B45" s="80"/>
      <c r="C45" s="92"/>
      <c r="D45" s="92"/>
      <c r="E45" s="92"/>
      <c r="F45" s="93"/>
      <c r="G45" s="203"/>
      <c r="H45" s="94"/>
      <c r="I45" s="94"/>
      <c r="J45" s="56"/>
      <c r="K45" s="94"/>
      <c r="L45" s="44"/>
      <c r="M45" s="87"/>
      <c r="N45" s="52"/>
      <c r="O45" s="59"/>
      <c r="P45" s="43"/>
      <c r="Q45" s="43"/>
      <c r="R45" s="43"/>
      <c r="S45" s="43"/>
      <c r="T45" s="43"/>
      <c r="U45" s="43"/>
      <c r="V45" s="43"/>
      <c r="W45" s="43"/>
      <c r="X45" s="43"/>
      <c r="Y45" s="43"/>
      <c r="Z45" s="43"/>
      <c r="AA45" s="43"/>
      <c r="AB45" s="43"/>
      <c r="AC45" s="43"/>
      <c r="AD45" s="43"/>
      <c r="AE45" s="43"/>
    </row>
    <row r="46" spans="1:31" ht="18">
      <c r="A46" s="91"/>
      <c r="B46" s="80"/>
      <c r="C46" s="92"/>
      <c r="D46" s="92"/>
      <c r="E46" s="92"/>
      <c r="F46" s="93"/>
      <c r="G46" s="203"/>
      <c r="H46" s="94"/>
      <c r="I46" s="94"/>
      <c r="J46" s="56"/>
      <c r="K46" s="94"/>
      <c r="L46" s="44"/>
      <c r="M46" s="87"/>
      <c r="N46" s="52"/>
      <c r="O46" s="59"/>
      <c r="P46" s="43"/>
      <c r="Q46" s="43"/>
      <c r="R46" s="43"/>
      <c r="S46" s="43"/>
      <c r="T46" s="43"/>
      <c r="U46" s="43"/>
      <c r="V46" s="43"/>
      <c r="W46" s="43"/>
      <c r="X46" s="43"/>
      <c r="Y46" s="43"/>
      <c r="Z46" s="43"/>
      <c r="AA46" s="43"/>
      <c r="AB46" s="43"/>
      <c r="AC46" s="43"/>
      <c r="AD46" s="43"/>
      <c r="AE46" s="43"/>
    </row>
    <row r="47" spans="1:31" ht="18">
      <c r="A47" s="91"/>
      <c r="B47" s="80"/>
      <c r="C47" s="92"/>
      <c r="D47" s="92"/>
      <c r="E47" s="92"/>
      <c r="F47" s="93"/>
      <c r="G47" s="203"/>
      <c r="H47" s="94"/>
      <c r="I47" s="94"/>
      <c r="J47" s="56"/>
      <c r="K47" s="94"/>
      <c r="L47" s="44"/>
      <c r="M47" s="87"/>
      <c r="N47" s="52"/>
      <c r="O47" s="59"/>
      <c r="P47" s="43"/>
      <c r="Q47" s="43"/>
      <c r="R47" s="43"/>
      <c r="S47" s="43"/>
      <c r="T47" s="43"/>
      <c r="U47" s="43"/>
      <c r="V47" s="43"/>
      <c r="W47" s="43"/>
      <c r="X47" s="43"/>
      <c r="Y47" s="43"/>
      <c r="Z47" s="43"/>
      <c r="AA47" s="43"/>
      <c r="AB47" s="43"/>
      <c r="AC47" s="43"/>
      <c r="AD47" s="43"/>
      <c r="AE47" s="43"/>
    </row>
    <row r="48" spans="1:31" ht="18">
      <c r="A48" s="95"/>
      <c r="B48" s="96"/>
      <c r="C48" s="92"/>
      <c r="D48" s="92"/>
      <c r="E48" s="92"/>
      <c r="F48" s="93"/>
      <c r="G48" s="203"/>
      <c r="H48" s="94"/>
      <c r="I48" s="94"/>
      <c r="J48" s="56"/>
      <c r="K48" s="94"/>
      <c r="L48" s="44"/>
      <c r="M48" s="87"/>
      <c r="N48" s="52"/>
      <c r="O48" s="59"/>
      <c r="P48" s="43"/>
      <c r="Q48" s="43"/>
      <c r="R48" s="43"/>
      <c r="S48" s="43"/>
      <c r="T48" s="43"/>
      <c r="U48" s="43"/>
      <c r="V48" s="43"/>
      <c r="W48" s="43"/>
      <c r="X48" s="43"/>
      <c r="Y48" s="43"/>
      <c r="Z48" s="43"/>
      <c r="AA48" s="43"/>
      <c r="AB48" s="43"/>
      <c r="AC48" s="43"/>
      <c r="AD48" s="43"/>
      <c r="AE48" s="43"/>
    </row>
    <row r="49" spans="1:31" ht="18">
      <c r="A49" s="95"/>
      <c r="B49" s="96"/>
      <c r="C49" s="92"/>
      <c r="D49" s="92"/>
      <c r="E49" s="92"/>
      <c r="F49" s="93"/>
      <c r="G49" s="203"/>
      <c r="H49" s="94"/>
      <c r="I49" s="94"/>
      <c r="J49" s="56"/>
      <c r="K49" s="94"/>
      <c r="L49" s="44"/>
      <c r="M49" s="87"/>
      <c r="N49" s="52"/>
      <c r="O49" s="59"/>
      <c r="P49" s="43"/>
      <c r="Q49" s="43"/>
      <c r="R49" s="43"/>
      <c r="S49" s="43"/>
      <c r="T49" s="43"/>
      <c r="U49" s="43"/>
      <c r="V49" s="43"/>
      <c r="W49" s="43"/>
      <c r="X49" s="43"/>
      <c r="Y49" s="43"/>
      <c r="Z49" s="43"/>
      <c r="AA49" s="43"/>
      <c r="AB49" s="43"/>
      <c r="AC49" s="43"/>
      <c r="AD49" s="43"/>
      <c r="AE49" s="43"/>
    </row>
    <row r="50" spans="1:31" ht="18">
      <c r="A50" s="95"/>
      <c r="B50" s="96"/>
      <c r="C50" s="92"/>
      <c r="D50" s="92"/>
      <c r="E50" s="92"/>
      <c r="F50" s="93"/>
      <c r="G50" s="203"/>
      <c r="H50" s="94"/>
      <c r="I50" s="94"/>
      <c r="J50" s="56"/>
      <c r="K50" s="94"/>
      <c r="L50" s="44"/>
      <c r="M50" s="87"/>
      <c r="N50" s="52"/>
      <c r="O50" s="59"/>
      <c r="P50" s="43"/>
      <c r="Q50" s="43"/>
      <c r="R50" s="43"/>
      <c r="S50" s="43"/>
      <c r="T50" s="43"/>
      <c r="U50" s="43"/>
      <c r="V50" s="43"/>
      <c r="W50" s="43"/>
      <c r="X50" s="43"/>
      <c r="Y50" s="43"/>
      <c r="Z50" s="43"/>
      <c r="AA50" s="43"/>
      <c r="AB50" s="43"/>
      <c r="AC50" s="43"/>
      <c r="AD50" s="43"/>
      <c r="AE50" s="43"/>
    </row>
    <row r="51" spans="1:31" ht="18">
      <c r="A51" s="95"/>
      <c r="B51" s="96"/>
      <c r="C51" s="92"/>
      <c r="D51" s="92"/>
      <c r="E51" s="92"/>
      <c r="F51" s="93"/>
      <c r="G51" s="203"/>
      <c r="H51" s="94"/>
      <c r="I51" s="94"/>
      <c r="J51" s="56"/>
      <c r="K51" s="94"/>
      <c r="L51" s="44"/>
      <c r="M51" s="87"/>
      <c r="N51" s="52"/>
      <c r="O51" s="59"/>
      <c r="P51" s="43"/>
      <c r="Q51" s="43"/>
      <c r="R51" s="43"/>
      <c r="S51" s="43"/>
      <c r="T51" s="43"/>
      <c r="U51" s="43"/>
      <c r="V51" s="43"/>
      <c r="W51" s="43"/>
      <c r="X51" s="43"/>
      <c r="Y51" s="43"/>
      <c r="Z51" s="43"/>
      <c r="AA51" s="43"/>
      <c r="AB51" s="43"/>
      <c r="AC51" s="43"/>
      <c r="AD51" s="43"/>
      <c r="AE51" s="43"/>
    </row>
    <row r="52" spans="1:31" ht="18">
      <c r="A52" s="95"/>
      <c r="B52" s="96"/>
      <c r="C52" s="92"/>
      <c r="D52" s="92"/>
      <c r="E52" s="92"/>
      <c r="F52" s="93"/>
      <c r="G52" s="203"/>
      <c r="H52" s="94"/>
      <c r="I52" s="73"/>
      <c r="J52" s="56"/>
      <c r="K52" s="94"/>
      <c r="L52" s="44"/>
      <c r="M52" s="87"/>
      <c r="N52" s="52"/>
      <c r="O52" s="59"/>
      <c r="P52" s="43"/>
      <c r="Q52" s="43"/>
      <c r="R52" s="43"/>
      <c r="S52" s="43"/>
      <c r="T52" s="43"/>
      <c r="U52" s="43"/>
      <c r="V52" s="43"/>
      <c r="W52" s="43"/>
      <c r="X52" s="43"/>
      <c r="Y52" s="43"/>
      <c r="Z52" s="43"/>
      <c r="AA52" s="43"/>
      <c r="AB52" s="43"/>
      <c r="AC52" s="43"/>
      <c r="AD52" s="43"/>
      <c r="AE52" s="43"/>
    </row>
    <row r="53" spans="1:31">
      <c r="A53" s="95"/>
      <c r="B53" s="33"/>
      <c r="C53" s="92"/>
      <c r="D53" s="92"/>
      <c r="E53" s="92"/>
      <c r="F53" s="93"/>
      <c r="G53" s="203"/>
      <c r="H53" s="73"/>
      <c r="I53" s="73"/>
      <c r="J53" s="97"/>
      <c r="K53" s="94"/>
      <c r="L53" s="44"/>
      <c r="M53" s="87"/>
      <c r="N53" s="52"/>
      <c r="O53" s="59"/>
      <c r="P53" s="43"/>
      <c r="Q53" s="43"/>
      <c r="R53" s="43"/>
      <c r="S53" s="43"/>
      <c r="T53" s="43"/>
      <c r="U53" s="43"/>
      <c r="V53" s="43"/>
      <c r="W53" s="43"/>
      <c r="X53" s="43"/>
      <c r="Y53" s="43"/>
      <c r="Z53" s="43"/>
      <c r="AA53" s="43"/>
      <c r="AB53" s="43"/>
      <c r="AC53" s="43"/>
      <c r="AD53" s="43"/>
      <c r="AE53" s="43"/>
    </row>
    <row r="54" spans="1:31">
      <c r="A54" s="95"/>
      <c r="B54" s="26"/>
      <c r="C54" s="92"/>
      <c r="D54" s="92"/>
      <c r="E54" s="92"/>
      <c r="F54" s="93"/>
      <c r="G54" s="203"/>
      <c r="H54" s="73"/>
      <c r="I54" s="73"/>
      <c r="J54" s="97"/>
      <c r="K54" s="94"/>
      <c r="L54" s="44"/>
      <c r="M54" s="87"/>
      <c r="N54" s="52"/>
      <c r="O54" s="59"/>
      <c r="P54" s="43"/>
      <c r="Q54" s="43"/>
      <c r="R54" s="43"/>
      <c r="S54" s="43"/>
      <c r="T54" s="43"/>
      <c r="U54" s="43"/>
      <c r="V54" s="43"/>
      <c r="W54" s="43"/>
      <c r="X54" s="43"/>
      <c r="Y54" s="43"/>
      <c r="Z54" s="43"/>
      <c r="AA54" s="43"/>
      <c r="AB54" s="43"/>
      <c r="AC54" s="43"/>
      <c r="AD54" s="43"/>
      <c r="AE54" s="43"/>
    </row>
    <row r="55" spans="1:31" ht="18">
      <c r="A55" s="95"/>
      <c r="B55" s="33"/>
      <c r="C55" s="92"/>
      <c r="D55" s="92"/>
      <c r="E55" s="92"/>
      <c r="F55" s="93"/>
      <c r="G55" s="203"/>
      <c r="H55" s="94"/>
      <c r="I55" s="94"/>
      <c r="J55" s="56"/>
      <c r="K55" s="94"/>
      <c r="L55" s="44"/>
      <c r="M55" s="87"/>
      <c r="N55" s="52"/>
      <c r="O55" s="59"/>
      <c r="P55" s="43"/>
      <c r="Q55" s="43"/>
      <c r="R55" s="43"/>
      <c r="S55" s="43"/>
      <c r="T55" s="43"/>
      <c r="U55" s="43"/>
      <c r="V55" s="43"/>
      <c r="W55" s="43"/>
      <c r="X55" s="43"/>
      <c r="Y55" s="43"/>
      <c r="Z55" s="43"/>
      <c r="AA55" s="43"/>
      <c r="AB55" s="43"/>
      <c r="AC55" s="43"/>
      <c r="AD55" s="43"/>
      <c r="AE55" s="43"/>
    </row>
    <row r="56" spans="1:31" ht="18">
      <c r="A56" s="95"/>
      <c r="B56" s="98"/>
      <c r="C56" s="92"/>
      <c r="D56" s="92"/>
      <c r="E56" s="92"/>
      <c r="F56" s="93"/>
      <c r="G56" s="203"/>
      <c r="H56" s="94"/>
      <c r="I56" s="94"/>
      <c r="J56" s="56"/>
      <c r="K56" s="94"/>
      <c r="L56" s="44"/>
      <c r="M56" s="87"/>
      <c r="N56" s="52"/>
      <c r="O56" s="59"/>
      <c r="P56" s="43"/>
      <c r="Q56" s="43"/>
      <c r="R56" s="43"/>
      <c r="S56" s="43"/>
      <c r="T56" s="43"/>
      <c r="U56" s="43"/>
      <c r="V56" s="43"/>
      <c r="W56" s="43"/>
      <c r="X56" s="43"/>
      <c r="Y56" s="43"/>
      <c r="Z56" s="43"/>
      <c r="AA56" s="43"/>
      <c r="AB56" s="43"/>
      <c r="AC56" s="43"/>
      <c r="AD56" s="43"/>
      <c r="AE56" s="43"/>
    </row>
    <row r="57" spans="1:31" ht="18">
      <c r="A57" s="95"/>
      <c r="B57" s="96"/>
      <c r="C57" s="99"/>
      <c r="D57" s="92"/>
      <c r="E57" s="92"/>
      <c r="F57" s="93"/>
      <c r="G57" s="203"/>
      <c r="H57" s="94"/>
      <c r="I57" s="94"/>
      <c r="J57" s="56"/>
      <c r="K57" s="94"/>
      <c r="L57" s="44"/>
      <c r="M57" s="87"/>
      <c r="N57" s="52"/>
      <c r="O57" s="59"/>
      <c r="P57" s="43"/>
      <c r="Q57" s="43"/>
      <c r="R57" s="43"/>
      <c r="S57" s="43"/>
      <c r="T57" s="43"/>
      <c r="U57" s="43"/>
      <c r="V57" s="43"/>
      <c r="W57" s="43"/>
      <c r="X57" s="43"/>
      <c r="Y57" s="43"/>
      <c r="Z57" s="43"/>
      <c r="AA57" s="43"/>
      <c r="AB57" s="43"/>
      <c r="AC57" s="43"/>
      <c r="AD57" s="43"/>
      <c r="AE57" s="43"/>
    </row>
    <row r="58" spans="1:31" ht="18">
      <c r="A58" s="91"/>
      <c r="B58" s="80"/>
      <c r="C58" s="92"/>
      <c r="D58" s="92"/>
      <c r="E58" s="92"/>
      <c r="F58" s="93"/>
      <c r="G58" s="203"/>
      <c r="H58" s="94"/>
      <c r="I58" s="94"/>
      <c r="J58" s="56"/>
      <c r="K58" s="94"/>
      <c r="L58" s="44"/>
      <c r="M58" s="87"/>
      <c r="N58" s="52"/>
      <c r="O58" s="59"/>
      <c r="P58" s="43"/>
      <c r="Q58" s="43"/>
      <c r="R58" s="43"/>
      <c r="S58" s="43"/>
      <c r="T58" s="43"/>
      <c r="U58" s="43"/>
      <c r="V58" s="43"/>
      <c r="W58" s="43"/>
      <c r="X58" s="43"/>
      <c r="Y58" s="43"/>
      <c r="Z58" s="43"/>
      <c r="AA58" s="43"/>
      <c r="AB58" s="43"/>
      <c r="AC58" s="43"/>
      <c r="AD58" s="43"/>
      <c r="AE58" s="43"/>
    </row>
    <row r="59" spans="1:31" ht="18">
      <c r="A59" s="80"/>
      <c r="B59" s="80"/>
      <c r="C59" s="92"/>
      <c r="D59" s="92"/>
      <c r="E59" s="92"/>
      <c r="F59" s="93"/>
      <c r="G59" s="203"/>
      <c r="H59" s="94"/>
      <c r="I59" s="94"/>
      <c r="J59" s="56"/>
      <c r="K59" s="94"/>
      <c r="L59" s="44"/>
      <c r="M59" s="87"/>
      <c r="N59" s="52"/>
      <c r="O59" s="59"/>
      <c r="P59" s="43"/>
      <c r="Q59" s="43"/>
      <c r="R59" s="43"/>
      <c r="S59" s="43"/>
      <c r="T59" s="43"/>
      <c r="U59" s="43"/>
      <c r="V59" s="43"/>
      <c r="W59" s="43"/>
      <c r="X59" s="43"/>
      <c r="Y59" s="43"/>
      <c r="Z59" s="43"/>
      <c r="AA59" s="43"/>
      <c r="AB59" s="43"/>
      <c r="AC59" s="43"/>
      <c r="AD59" s="43"/>
      <c r="AE59" s="43"/>
    </row>
    <row r="60" spans="1:31" ht="18">
      <c r="A60" s="80"/>
      <c r="B60" s="80"/>
      <c r="C60" s="92"/>
      <c r="D60" s="92"/>
      <c r="E60" s="92"/>
      <c r="F60" s="93"/>
      <c r="G60" s="203"/>
      <c r="H60" s="94"/>
      <c r="I60" s="94"/>
      <c r="J60" s="56"/>
      <c r="K60" s="94"/>
      <c r="L60" s="88"/>
      <c r="M60" s="87"/>
      <c r="N60" s="52"/>
      <c r="O60" s="59"/>
      <c r="P60" s="43"/>
      <c r="Q60" s="43"/>
      <c r="R60" s="43"/>
      <c r="S60" s="43"/>
      <c r="T60" s="43"/>
      <c r="U60" s="43"/>
      <c r="V60" s="43"/>
      <c r="W60" s="43"/>
      <c r="X60" s="43"/>
      <c r="Y60" s="43"/>
      <c r="Z60" s="43"/>
      <c r="AA60" s="43"/>
      <c r="AB60" s="43"/>
      <c r="AC60" s="43"/>
      <c r="AD60" s="43"/>
      <c r="AE60" s="43"/>
    </row>
    <row r="61" spans="1:31" ht="18">
      <c r="A61" s="80"/>
      <c r="B61" s="80"/>
      <c r="C61" s="92"/>
      <c r="D61" s="92"/>
      <c r="E61" s="92"/>
      <c r="F61" s="93"/>
      <c r="G61" s="203"/>
      <c r="H61" s="94"/>
      <c r="I61" s="94"/>
      <c r="J61" s="56"/>
      <c r="K61" s="94"/>
      <c r="L61" s="88"/>
      <c r="M61" s="87"/>
      <c r="N61" s="52"/>
      <c r="O61" s="59"/>
      <c r="P61" s="43"/>
      <c r="Q61" s="43"/>
      <c r="R61" s="43"/>
      <c r="S61" s="43"/>
      <c r="T61" s="43"/>
      <c r="U61" s="43"/>
      <c r="V61" s="43"/>
      <c r="W61" s="43"/>
      <c r="X61" s="43"/>
      <c r="Y61" s="43"/>
      <c r="Z61" s="43"/>
      <c r="AA61" s="43"/>
      <c r="AB61" s="43"/>
      <c r="AC61" s="43"/>
      <c r="AD61" s="43"/>
      <c r="AE61" s="43"/>
    </row>
    <row r="62" spans="1:31" ht="18">
      <c r="A62" s="73"/>
      <c r="B62" s="80"/>
      <c r="C62" s="92"/>
      <c r="D62" s="92"/>
      <c r="E62" s="92"/>
      <c r="F62" s="93"/>
      <c r="G62" s="203"/>
      <c r="H62" s="94"/>
      <c r="I62" s="94"/>
      <c r="J62" s="56"/>
      <c r="K62" s="94"/>
      <c r="L62" s="88"/>
      <c r="M62" s="87"/>
      <c r="N62" s="52"/>
      <c r="O62" s="59"/>
      <c r="P62" s="43"/>
      <c r="Q62" s="43"/>
      <c r="R62" s="43"/>
      <c r="S62" s="43"/>
      <c r="T62" s="43"/>
      <c r="U62" s="43"/>
      <c r="V62" s="43"/>
      <c r="W62" s="43"/>
      <c r="X62" s="43"/>
      <c r="Y62" s="43"/>
      <c r="Z62" s="43"/>
      <c r="AA62" s="43"/>
      <c r="AB62" s="43"/>
      <c r="AC62" s="43"/>
      <c r="AD62" s="43"/>
      <c r="AE62" s="43"/>
    </row>
    <row r="63" spans="1:31" ht="51" customHeight="1">
      <c r="A63" s="100"/>
      <c r="B63" s="80"/>
      <c r="C63" s="72"/>
      <c r="D63" s="65"/>
      <c r="E63" s="55"/>
      <c r="F63" s="73"/>
      <c r="G63" s="237"/>
      <c r="H63" s="55"/>
      <c r="I63" s="55"/>
      <c r="J63" s="56"/>
      <c r="K63" s="73"/>
      <c r="L63" s="44"/>
      <c r="M63" s="87"/>
      <c r="N63" s="52"/>
      <c r="O63" s="59"/>
      <c r="P63" s="52"/>
      <c r="Q63" s="43"/>
      <c r="R63" s="43"/>
      <c r="S63" s="43"/>
      <c r="T63" s="43"/>
      <c r="U63" s="43"/>
      <c r="V63" s="43"/>
      <c r="W63" s="43"/>
      <c r="X63" s="43"/>
      <c r="Y63" s="43"/>
      <c r="Z63" s="43"/>
      <c r="AA63" s="43"/>
      <c r="AB63" s="43"/>
      <c r="AC63" s="43"/>
      <c r="AD63" s="43"/>
      <c r="AE63" s="43"/>
    </row>
    <row r="64" spans="1:31" ht="18">
      <c r="A64" s="100"/>
      <c r="B64" s="80"/>
      <c r="C64" s="72"/>
      <c r="D64" s="65"/>
      <c r="E64" s="55"/>
      <c r="F64" s="73"/>
      <c r="G64" s="237"/>
      <c r="H64" s="55"/>
      <c r="I64" s="55"/>
      <c r="J64" s="56"/>
      <c r="K64" s="73"/>
      <c r="L64" s="44"/>
      <c r="M64" s="87"/>
      <c r="N64" s="52"/>
      <c r="O64" s="84"/>
      <c r="P64" s="52"/>
      <c r="Q64" s="43"/>
      <c r="R64" s="43"/>
      <c r="S64" s="43"/>
      <c r="T64" s="43"/>
      <c r="U64" s="43"/>
      <c r="V64" s="43"/>
      <c r="W64" s="43"/>
      <c r="X64" s="43"/>
      <c r="Y64" s="43"/>
      <c r="Z64" s="43"/>
      <c r="AA64" s="43"/>
      <c r="AB64" s="43"/>
      <c r="AC64" s="43"/>
      <c r="AD64" s="43"/>
      <c r="AE64" s="43"/>
    </row>
    <row r="65" spans="1:31" ht="18">
      <c r="A65" s="100"/>
      <c r="B65" s="80"/>
      <c r="C65" s="72"/>
      <c r="D65" s="65"/>
      <c r="E65" s="55"/>
      <c r="F65" s="73"/>
      <c r="G65" s="237"/>
      <c r="H65" s="55"/>
      <c r="I65" s="55"/>
      <c r="J65" s="56"/>
      <c r="K65" s="73"/>
      <c r="L65" s="44"/>
      <c r="M65" s="87"/>
      <c r="N65" s="52"/>
      <c r="O65" s="84"/>
      <c r="P65" s="52"/>
      <c r="Q65" s="43"/>
      <c r="R65" s="43"/>
      <c r="S65" s="43"/>
      <c r="T65" s="43"/>
      <c r="U65" s="43"/>
      <c r="V65" s="43"/>
      <c r="W65" s="43"/>
      <c r="X65" s="43"/>
      <c r="Y65" s="43"/>
      <c r="Z65" s="43"/>
      <c r="AA65" s="43"/>
      <c r="AB65" s="43"/>
      <c r="AC65" s="43"/>
      <c r="AD65" s="43"/>
      <c r="AE65" s="43"/>
    </row>
    <row r="66" spans="1:31" ht="18">
      <c r="A66" s="91"/>
      <c r="B66" s="101"/>
      <c r="C66" s="92"/>
      <c r="D66" s="92"/>
      <c r="E66" s="92"/>
      <c r="F66" s="93"/>
      <c r="G66" s="203"/>
      <c r="H66" s="55"/>
      <c r="I66" s="94"/>
      <c r="J66" s="56"/>
      <c r="K66" s="94"/>
      <c r="L66" s="44"/>
      <c r="M66" s="87"/>
      <c r="N66" s="52"/>
      <c r="O66" s="102"/>
      <c r="P66" s="43"/>
      <c r="Q66" s="43"/>
      <c r="R66" s="43"/>
      <c r="S66" s="43"/>
      <c r="T66" s="43"/>
      <c r="U66" s="43"/>
      <c r="V66" s="43"/>
      <c r="W66" s="43"/>
      <c r="X66" s="43"/>
      <c r="Y66" s="43"/>
      <c r="Z66" s="43"/>
      <c r="AA66" s="43"/>
      <c r="AB66" s="43"/>
      <c r="AC66" s="43"/>
      <c r="AD66" s="43"/>
      <c r="AE66" s="43"/>
    </row>
    <row r="67" spans="1:31">
      <c r="A67" s="91"/>
      <c r="B67" s="101"/>
      <c r="C67" s="92"/>
      <c r="D67" s="92"/>
      <c r="E67" s="92"/>
      <c r="F67" s="93"/>
      <c r="G67" s="203"/>
      <c r="H67" s="73"/>
      <c r="I67" s="73"/>
      <c r="J67" s="97"/>
      <c r="K67" s="94"/>
      <c r="L67" s="44"/>
      <c r="M67" s="87"/>
      <c r="N67" s="52"/>
      <c r="O67" s="102"/>
      <c r="P67" s="43"/>
      <c r="Q67" s="43"/>
      <c r="R67" s="43"/>
      <c r="S67" s="43"/>
      <c r="T67" s="43"/>
      <c r="U67" s="43"/>
      <c r="V67" s="43"/>
      <c r="W67" s="43"/>
      <c r="X67" s="43"/>
      <c r="Y67" s="43"/>
      <c r="Z67" s="43"/>
      <c r="AA67" s="43"/>
      <c r="AB67" s="43"/>
      <c r="AC67" s="43"/>
      <c r="AD67" s="43"/>
      <c r="AE67" s="43"/>
    </row>
    <row r="68" spans="1:31" ht="15">
      <c r="A68" s="91"/>
      <c r="B68" s="101"/>
      <c r="C68" s="92"/>
      <c r="D68" s="92"/>
      <c r="E68" s="92"/>
      <c r="F68" s="93"/>
      <c r="G68" s="203"/>
      <c r="H68" s="94"/>
      <c r="I68" s="94"/>
      <c r="J68" s="52"/>
      <c r="K68" s="94"/>
      <c r="L68" s="44"/>
      <c r="M68" s="87"/>
      <c r="N68" s="52"/>
      <c r="O68" s="102"/>
      <c r="P68" s="43"/>
      <c r="Q68" s="43"/>
      <c r="R68" s="43"/>
      <c r="S68" s="43"/>
      <c r="T68" s="43"/>
      <c r="U68" s="43"/>
      <c r="V68" s="43"/>
      <c r="W68" s="43"/>
      <c r="X68" s="43"/>
      <c r="Y68" s="43"/>
      <c r="Z68" s="43"/>
      <c r="AA68" s="43"/>
      <c r="AB68" s="43"/>
      <c r="AC68" s="43"/>
      <c r="AD68" s="43"/>
      <c r="AE68" s="43"/>
    </row>
    <row r="69" spans="1:31" ht="15">
      <c r="A69" s="91"/>
      <c r="B69" s="101"/>
      <c r="C69" s="92"/>
      <c r="D69" s="92"/>
      <c r="E69" s="92"/>
      <c r="F69" s="93"/>
      <c r="G69" s="203"/>
      <c r="H69" s="73"/>
      <c r="I69" s="73"/>
      <c r="J69" s="103"/>
      <c r="K69" s="94"/>
      <c r="L69" s="44"/>
      <c r="M69" s="87"/>
      <c r="N69" s="52"/>
      <c r="O69" s="102"/>
      <c r="P69" s="43"/>
      <c r="Q69" s="43"/>
      <c r="R69" s="43"/>
      <c r="S69" s="43"/>
      <c r="T69" s="43"/>
      <c r="U69" s="43"/>
      <c r="V69" s="43"/>
      <c r="W69" s="43"/>
      <c r="X69" s="43"/>
      <c r="Y69" s="43"/>
      <c r="Z69" s="43"/>
      <c r="AA69" s="43"/>
      <c r="AB69" s="43"/>
      <c r="AC69" s="43"/>
      <c r="AD69" s="43"/>
      <c r="AE69" s="43"/>
    </row>
    <row r="70" spans="1:31">
      <c r="A70" s="104"/>
      <c r="B70" s="72"/>
      <c r="C70" s="18"/>
      <c r="D70" s="18"/>
      <c r="E70" s="18"/>
      <c r="F70" s="22"/>
      <c r="G70" s="185"/>
      <c r="H70" s="73"/>
      <c r="I70" s="73"/>
      <c r="J70" s="97"/>
      <c r="K70" s="94"/>
      <c r="L70" s="82"/>
      <c r="M70" s="82"/>
      <c r="N70" s="52"/>
      <c r="O70" s="102"/>
      <c r="P70" s="43"/>
      <c r="Q70" s="43"/>
      <c r="R70" s="43"/>
      <c r="S70" s="43"/>
      <c r="T70" s="43"/>
      <c r="U70" s="43"/>
      <c r="V70" s="43"/>
      <c r="W70" s="43"/>
      <c r="X70" s="43"/>
      <c r="Y70" s="43"/>
      <c r="Z70" s="43"/>
      <c r="AA70" s="43"/>
      <c r="AB70" s="43"/>
      <c r="AC70" s="43"/>
      <c r="AD70" s="43"/>
      <c r="AE70" s="43"/>
    </row>
    <row r="71" spans="1:31" ht="15">
      <c r="A71" s="105"/>
      <c r="B71" s="72"/>
      <c r="C71" s="18"/>
      <c r="D71" s="18"/>
      <c r="E71" s="18"/>
      <c r="F71" s="22"/>
      <c r="G71" s="185"/>
      <c r="H71" s="73"/>
      <c r="I71" s="73"/>
      <c r="J71" s="43"/>
      <c r="K71" s="94"/>
      <c r="L71" s="106"/>
      <c r="M71" s="62"/>
      <c r="N71" s="52"/>
      <c r="O71" s="102"/>
      <c r="P71" s="43"/>
      <c r="Q71" s="43"/>
      <c r="R71" s="43"/>
      <c r="S71" s="43"/>
      <c r="T71" s="43"/>
      <c r="U71" s="43"/>
      <c r="V71" s="43"/>
      <c r="W71" s="43"/>
      <c r="X71" s="43"/>
      <c r="Y71" s="43"/>
      <c r="Z71" s="43"/>
      <c r="AA71" s="43"/>
      <c r="AB71" s="43"/>
      <c r="AC71" s="43"/>
      <c r="AD71" s="43"/>
      <c r="AE71" s="43"/>
    </row>
    <row r="72" spans="1:31" ht="15">
      <c r="A72" s="105"/>
      <c r="B72" s="72"/>
      <c r="C72" s="18"/>
      <c r="D72" s="18"/>
      <c r="E72" s="18"/>
      <c r="F72" s="22"/>
      <c r="G72" s="185"/>
      <c r="H72" s="94"/>
      <c r="I72" s="94"/>
      <c r="J72" s="43"/>
      <c r="K72" s="94"/>
      <c r="L72" s="68"/>
      <c r="M72" s="62"/>
      <c r="N72" s="52"/>
      <c r="O72" s="102"/>
      <c r="P72" s="43"/>
      <c r="Q72" s="43"/>
      <c r="R72" s="43"/>
      <c r="S72" s="43"/>
      <c r="T72" s="43"/>
      <c r="U72" s="43"/>
      <c r="V72" s="43"/>
      <c r="W72" s="43"/>
      <c r="X72" s="43"/>
      <c r="Y72" s="43"/>
      <c r="Z72" s="43"/>
      <c r="AA72" s="43"/>
      <c r="AB72" s="43"/>
      <c r="AC72" s="43"/>
      <c r="AD72" s="43"/>
      <c r="AE72" s="43"/>
    </row>
    <row r="73" spans="1:31" ht="15">
      <c r="A73" s="105"/>
      <c r="B73" s="72"/>
      <c r="C73" s="18"/>
      <c r="D73" s="18"/>
      <c r="E73" s="18"/>
      <c r="F73" s="22"/>
      <c r="G73" s="185"/>
      <c r="H73" s="94"/>
      <c r="I73" s="94"/>
      <c r="J73" s="43"/>
      <c r="K73" s="94"/>
      <c r="L73" s="106"/>
      <c r="M73" s="62"/>
      <c r="N73" s="52"/>
      <c r="O73" s="102"/>
      <c r="P73" s="43"/>
      <c r="Q73" s="43"/>
      <c r="R73" s="43"/>
      <c r="S73" s="43"/>
      <c r="T73" s="43"/>
      <c r="U73" s="43"/>
      <c r="V73" s="43"/>
      <c r="W73" s="43"/>
      <c r="X73" s="43"/>
      <c r="Y73" s="43"/>
      <c r="Z73" s="43"/>
      <c r="AA73" s="43"/>
      <c r="AB73" s="43"/>
      <c r="AC73" s="43"/>
      <c r="AD73" s="43"/>
      <c r="AE73" s="43"/>
    </row>
    <row r="74" spans="1:31" ht="15">
      <c r="A74" s="105"/>
      <c r="B74" s="72"/>
      <c r="C74" s="18"/>
      <c r="D74" s="18"/>
      <c r="E74" s="18"/>
      <c r="F74" s="22"/>
      <c r="G74" s="185"/>
      <c r="H74" s="73"/>
      <c r="I74" s="73"/>
      <c r="J74" s="43"/>
      <c r="K74" s="94"/>
      <c r="L74" s="106"/>
      <c r="M74" s="62"/>
      <c r="N74" s="52"/>
      <c r="O74" s="102"/>
      <c r="P74" s="43"/>
      <c r="Q74" s="43"/>
      <c r="R74" s="43"/>
      <c r="S74" s="43"/>
      <c r="T74" s="43"/>
      <c r="U74" s="43"/>
      <c r="V74" s="43"/>
      <c r="W74" s="43"/>
      <c r="X74" s="43"/>
      <c r="Y74" s="43"/>
      <c r="Z74" s="43"/>
      <c r="AA74" s="43"/>
      <c r="AB74" s="43"/>
      <c r="AC74" s="43"/>
      <c r="AD74" s="43"/>
      <c r="AE74" s="43"/>
    </row>
    <row r="75" spans="1:31" ht="15">
      <c r="A75" s="105"/>
      <c r="B75" s="72"/>
      <c r="C75" s="18"/>
      <c r="D75" s="18"/>
      <c r="E75" s="18"/>
      <c r="F75" s="22"/>
      <c r="G75" s="185"/>
      <c r="H75" s="94"/>
      <c r="I75" s="94"/>
      <c r="J75" s="43"/>
      <c r="K75" s="94"/>
      <c r="L75" s="106"/>
      <c r="M75" s="62"/>
      <c r="N75" s="52"/>
      <c r="O75" s="102"/>
      <c r="P75" s="43"/>
      <c r="Q75" s="43"/>
      <c r="R75" s="43"/>
      <c r="S75" s="43"/>
      <c r="T75" s="43"/>
      <c r="U75" s="43"/>
      <c r="V75" s="43"/>
      <c r="W75" s="43"/>
      <c r="X75" s="43"/>
      <c r="Y75" s="43"/>
      <c r="Z75" s="43"/>
      <c r="AA75" s="43"/>
      <c r="AB75" s="43"/>
      <c r="AC75" s="43"/>
      <c r="AD75" s="43"/>
      <c r="AE75" s="43"/>
    </row>
    <row r="76" spans="1:31" ht="15">
      <c r="A76" s="105"/>
      <c r="B76" s="72"/>
      <c r="C76" s="18"/>
      <c r="D76" s="18"/>
      <c r="E76" s="18"/>
      <c r="F76" s="22"/>
      <c r="G76" s="185"/>
      <c r="H76" s="94"/>
      <c r="I76" s="94"/>
      <c r="J76" s="43"/>
      <c r="K76" s="94"/>
      <c r="L76" s="68"/>
      <c r="M76" s="62"/>
      <c r="N76" s="52"/>
      <c r="O76" s="102"/>
      <c r="P76" s="43"/>
      <c r="Q76" s="43"/>
      <c r="R76" s="43"/>
      <c r="S76" s="43"/>
      <c r="T76" s="43"/>
      <c r="U76" s="43"/>
      <c r="V76" s="43"/>
      <c r="W76" s="43"/>
      <c r="X76" s="43"/>
      <c r="Y76" s="43"/>
      <c r="Z76" s="43"/>
      <c r="AA76" s="43"/>
      <c r="AB76" s="43"/>
      <c r="AC76" s="43"/>
      <c r="AD76" s="43"/>
      <c r="AE76" s="43"/>
    </row>
    <row r="77" spans="1:31" ht="15">
      <c r="A77" s="105"/>
      <c r="B77" s="72"/>
      <c r="C77" s="18"/>
      <c r="D77" s="18"/>
      <c r="E77" s="18"/>
      <c r="F77" s="22"/>
      <c r="G77" s="185"/>
      <c r="H77" s="94"/>
      <c r="I77" s="94"/>
      <c r="J77" s="43"/>
      <c r="K77" s="94"/>
      <c r="L77" s="106"/>
      <c r="M77" s="62"/>
      <c r="N77" s="52"/>
      <c r="O77" s="102"/>
      <c r="P77" s="43"/>
      <c r="Q77" s="43"/>
      <c r="R77" s="43"/>
      <c r="S77" s="43"/>
      <c r="T77" s="43"/>
      <c r="U77" s="43"/>
      <c r="V77" s="43"/>
      <c r="W77" s="43"/>
      <c r="X77" s="43"/>
      <c r="Y77" s="43"/>
      <c r="Z77" s="43"/>
      <c r="AA77" s="43"/>
      <c r="AB77" s="43"/>
      <c r="AC77" s="43"/>
      <c r="AD77" s="43"/>
      <c r="AE77" s="43"/>
    </row>
    <row r="78" spans="1:31" ht="15">
      <c r="A78" s="105"/>
      <c r="B78" s="72"/>
      <c r="C78" s="18"/>
      <c r="D78" s="18"/>
      <c r="E78" s="18"/>
      <c r="F78" s="22"/>
      <c r="G78" s="185"/>
      <c r="H78" s="94"/>
      <c r="I78" s="94"/>
      <c r="J78" s="43"/>
      <c r="K78" s="94"/>
      <c r="L78" s="106"/>
      <c r="M78" s="62"/>
      <c r="N78" s="52"/>
      <c r="O78" s="102"/>
      <c r="P78" s="43"/>
      <c r="Q78" s="43"/>
      <c r="R78" s="43"/>
      <c r="S78" s="43"/>
      <c r="T78" s="43"/>
      <c r="U78" s="43"/>
      <c r="V78" s="43"/>
      <c r="W78" s="43"/>
      <c r="X78" s="43"/>
      <c r="Y78" s="43"/>
      <c r="Z78" s="43"/>
      <c r="AA78" s="43"/>
      <c r="AB78" s="43"/>
      <c r="AC78" s="43"/>
      <c r="AD78" s="43"/>
      <c r="AE78" s="43"/>
    </row>
    <row r="79" spans="1:31" ht="15">
      <c r="A79" s="105"/>
      <c r="B79" s="72"/>
      <c r="C79" s="18"/>
      <c r="D79" s="18"/>
      <c r="E79" s="18"/>
      <c r="F79" s="22"/>
      <c r="G79" s="185"/>
      <c r="H79" s="94"/>
      <c r="I79" s="94"/>
      <c r="J79" s="43"/>
      <c r="K79" s="94"/>
      <c r="L79" s="106"/>
      <c r="M79" s="62"/>
      <c r="N79" s="52"/>
      <c r="O79" s="102"/>
      <c r="P79" s="43"/>
      <c r="Q79" s="43"/>
      <c r="R79" s="43"/>
      <c r="S79" s="43"/>
      <c r="T79" s="43"/>
      <c r="U79" s="43"/>
      <c r="V79" s="43"/>
      <c r="W79" s="43"/>
      <c r="X79" s="43"/>
      <c r="Y79" s="43"/>
      <c r="Z79" s="43"/>
      <c r="AA79" s="43"/>
      <c r="AB79" s="43"/>
      <c r="AC79" s="43"/>
      <c r="AD79" s="43"/>
      <c r="AE79" s="43"/>
    </row>
    <row r="80" spans="1:31" ht="15">
      <c r="A80" s="105"/>
      <c r="B80" s="72"/>
      <c r="C80" s="18"/>
      <c r="D80" s="18"/>
      <c r="E80" s="18"/>
      <c r="F80" s="22"/>
      <c r="G80" s="185"/>
      <c r="H80" s="94"/>
      <c r="I80" s="94"/>
      <c r="J80" s="43"/>
      <c r="K80" s="94"/>
      <c r="L80" s="106"/>
      <c r="M80" s="62"/>
      <c r="N80" s="52"/>
      <c r="O80" s="102"/>
      <c r="P80" s="43"/>
      <c r="Q80" s="43"/>
      <c r="R80" s="43"/>
      <c r="S80" s="43"/>
      <c r="T80" s="43"/>
      <c r="U80" s="43"/>
      <c r="V80" s="43"/>
      <c r="W80" s="43"/>
      <c r="X80" s="43"/>
      <c r="Y80" s="43"/>
      <c r="Z80" s="43"/>
      <c r="AA80" s="43"/>
      <c r="AB80" s="43"/>
      <c r="AC80" s="43"/>
      <c r="AD80" s="43"/>
      <c r="AE80" s="43"/>
    </row>
    <row r="81" spans="1:31" ht="15">
      <c r="A81" s="105"/>
      <c r="B81" s="72"/>
      <c r="C81" s="18"/>
      <c r="D81" s="18"/>
      <c r="E81" s="18"/>
      <c r="F81" s="22"/>
      <c r="G81" s="185"/>
      <c r="H81" s="94"/>
      <c r="I81" s="94"/>
      <c r="J81" s="43"/>
      <c r="K81" s="94"/>
      <c r="L81" s="106"/>
      <c r="M81" s="62"/>
      <c r="N81" s="52"/>
      <c r="O81" s="102"/>
      <c r="P81" s="43"/>
      <c r="Q81" s="43"/>
      <c r="R81" s="43"/>
      <c r="S81" s="43"/>
      <c r="T81" s="43"/>
      <c r="U81" s="43"/>
      <c r="V81" s="43"/>
      <c r="W81" s="43"/>
      <c r="X81" s="43"/>
      <c r="Y81" s="43"/>
      <c r="Z81" s="43"/>
      <c r="AA81" s="43"/>
      <c r="AB81" s="43"/>
      <c r="AC81" s="43"/>
      <c r="AD81" s="43"/>
      <c r="AE81" s="43"/>
    </row>
    <row r="82" spans="1:31">
      <c r="A82" s="105"/>
      <c r="B82" s="72"/>
      <c r="C82" s="18"/>
      <c r="D82" s="18"/>
      <c r="E82" s="18"/>
      <c r="F82" s="22"/>
      <c r="G82" s="185"/>
      <c r="H82" s="73"/>
      <c r="I82" s="73"/>
      <c r="J82" s="97"/>
      <c r="K82" s="94"/>
      <c r="L82" s="106"/>
      <c r="M82" s="62"/>
      <c r="N82" s="52"/>
      <c r="O82" s="102"/>
      <c r="P82" s="43"/>
      <c r="Q82" s="43"/>
      <c r="R82" s="43"/>
      <c r="S82" s="43"/>
      <c r="T82" s="43"/>
      <c r="U82" s="43"/>
      <c r="V82" s="43"/>
      <c r="W82" s="43"/>
      <c r="X82" s="43"/>
      <c r="Y82" s="43"/>
      <c r="Z82" s="43"/>
      <c r="AA82" s="43"/>
      <c r="AB82" s="43"/>
      <c r="AC82" s="43"/>
      <c r="AD82" s="43"/>
      <c r="AE82" s="43"/>
    </row>
    <row r="83" spans="1:31" ht="15">
      <c r="A83" s="105"/>
      <c r="B83" s="72"/>
      <c r="C83" s="18"/>
      <c r="D83" s="18"/>
      <c r="E83" s="18"/>
      <c r="F83" s="22"/>
      <c r="G83" s="185"/>
      <c r="H83" s="94"/>
      <c r="I83" s="94"/>
      <c r="J83" s="43"/>
      <c r="K83" s="94"/>
      <c r="L83" s="106"/>
      <c r="M83" s="62"/>
      <c r="N83" s="52"/>
      <c r="O83" s="102"/>
      <c r="P83" s="43"/>
      <c r="Q83" s="43"/>
      <c r="R83" s="43"/>
      <c r="S83" s="43"/>
      <c r="T83" s="43"/>
      <c r="U83" s="43"/>
      <c r="V83" s="43"/>
      <c r="W83" s="43"/>
      <c r="X83" s="43"/>
      <c r="Y83" s="43"/>
      <c r="Z83" s="43"/>
      <c r="AA83" s="43"/>
      <c r="AB83" s="43"/>
      <c r="AC83" s="43"/>
      <c r="AD83" s="43"/>
      <c r="AE83" s="43"/>
    </row>
    <row r="84" spans="1:31" ht="15">
      <c r="A84" s="105"/>
      <c r="B84" s="72"/>
      <c r="C84" s="18"/>
      <c r="D84" s="18"/>
      <c r="E84" s="18"/>
      <c r="F84" s="22"/>
      <c r="G84" s="185"/>
      <c r="H84" s="94"/>
      <c r="I84" s="94"/>
      <c r="J84" s="43"/>
      <c r="K84" s="94"/>
      <c r="L84" s="68"/>
      <c r="M84" s="62"/>
      <c r="N84" s="52"/>
      <c r="O84" s="102"/>
      <c r="P84" s="43"/>
      <c r="Q84" s="43"/>
      <c r="R84" s="43"/>
      <c r="S84" s="43"/>
      <c r="T84" s="43"/>
      <c r="U84" s="43"/>
      <c r="V84" s="43"/>
      <c r="W84" s="43"/>
      <c r="X84" s="43"/>
      <c r="Y84" s="43"/>
      <c r="Z84" s="43"/>
      <c r="AA84" s="43"/>
      <c r="AB84" s="43"/>
      <c r="AC84" s="43"/>
      <c r="AD84" s="43"/>
      <c r="AE84" s="43"/>
    </row>
    <row r="85" spans="1:31">
      <c r="A85" s="105"/>
      <c r="B85" s="65"/>
      <c r="C85" s="18"/>
      <c r="D85" s="18"/>
      <c r="E85" s="18"/>
      <c r="F85" s="22"/>
      <c r="G85" s="185"/>
      <c r="H85" s="73"/>
      <c r="I85" s="73"/>
      <c r="J85" s="97"/>
      <c r="K85" s="73"/>
      <c r="L85" s="106"/>
      <c r="M85" s="62"/>
      <c r="N85" s="52"/>
      <c r="O85" s="102"/>
      <c r="P85" s="43"/>
      <c r="Q85" s="43"/>
      <c r="R85" s="43"/>
      <c r="S85" s="43"/>
      <c r="T85" s="43"/>
      <c r="U85" s="43"/>
      <c r="V85" s="43"/>
      <c r="W85" s="43"/>
      <c r="X85" s="43"/>
      <c r="Y85" s="43"/>
      <c r="Z85" s="43"/>
      <c r="AA85" s="43"/>
      <c r="AB85" s="43"/>
      <c r="AC85" s="43"/>
      <c r="AD85" s="43"/>
      <c r="AE85" s="43"/>
    </row>
    <row r="86" spans="1:31" ht="15">
      <c r="A86" s="105"/>
      <c r="B86" s="72"/>
      <c r="C86" s="18"/>
      <c r="D86" s="18"/>
      <c r="E86" s="18"/>
      <c r="F86" s="22"/>
      <c r="G86" s="185"/>
      <c r="H86" s="94"/>
      <c r="I86" s="94"/>
      <c r="J86" s="107"/>
      <c r="K86" s="94"/>
      <c r="L86" s="106"/>
      <c r="M86" s="62"/>
      <c r="N86" s="52"/>
      <c r="O86" s="102"/>
      <c r="P86" s="43"/>
      <c r="Q86" s="43"/>
      <c r="R86" s="43"/>
      <c r="S86" s="43"/>
      <c r="T86" s="43"/>
      <c r="U86" s="43"/>
      <c r="V86" s="43"/>
      <c r="W86" s="43"/>
      <c r="X86" s="43"/>
      <c r="Y86" s="43"/>
      <c r="Z86" s="43"/>
      <c r="AA86" s="43"/>
      <c r="AB86" s="43"/>
      <c r="AC86" s="43"/>
      <c r="AD86" s="43"/>
      <c r="AE86" s="43"/>
    </row>
    <row r="87" spans="1:31">
      <c r="A87" s="105"/>
      <c r="B87" s="72"/>
      <c r="C87" s="18"/>
      <c r="D87" s="18"/>
      <c r="E87" s="18"/>
      <c r="F87" s="22"/>
      <c r="G87" s="185"/>
      <c r="H87" s="73"/>
      <c r="I87" s="73"/>
      <c r="J87" s="97"/>
      <c r="K87" s="94"/>
      <c r="L87" s="68"/>
      <c r="M87" s="62"/>
      <c r="N87" s="52"/>
      <c r="O87" s="102"/>
      <c r="P87" s="43"/>
      <c r="Q87" s="43"/>
      <c r="R87" s="43"/>
      <c r="S87" s="43"/>
      <c r="T87" s="43"/>
      <c r="U87" s="43"/>
      <c r="V87" s="43"/>
      <c r="W87" s="43"/>
      <c r="X87" s="43"/>
      <c r="Y87" s="43"/>
      <c r="Z87" s="43"/>
      <c r="AA87" s="43"/>
      <c r="AB87" s="43"/>
      <c r="AC87" s="43"/>
      <c r="AD87" s="43"/>
      <c r="AE87" s="43"/>
    </row>
    <row r="88" spans="1:31" ht="15">
      <c r="A88" s="73"/>
      <c r="B88" s="80"/>
      <c r="C88" s="73"/>
      <c r="D88" s="73"/>
      <c r="E88" s="73"/>
      <c r="F88" s="52"/>
      <c r="G88" s="216"/>
      <c r="H88" s="108"/>
      <c r="I88" s="109"/>
      <c r="J88" s="110"/>
      <c r="K88" s="94"/>
      <c r="L88" s="88"/>
      <c r="M88" s="111"/>
      <c r="N88" s="43"/>
      <c r="O88" s="52"/>
      <c r="P88" s="1071"/>
      <c r="Q88" s="1032"/>
      <c r="R88" s="1032"/>
      <c r="S88" s="73"/>
      <c r="T88" s="43"/>
      <c r="U88" s="43"/>
      <c r="V88" s="43"/>
      <c r="W88" s="43"/>
      <c r="X88" s="43"/>
      <c r="Y88" s="43"/>
      <c r="Z88" s="43"/>
      <c r="AA88" s="43"/>
      <c r="AB88" s="43"/>
      <c r="AC88" s="43"/>
      <c r="AD88" s="43"/>
      <c r="AE88" s="43"/>
    </row>
    <row r="89" spans="1:31" ht="42" customHeight="1">
      <c r="A89" s="53"/>
      <c r="B89" s="18"/>
      <c r="C89" s="18"/>
      <c r="D89" s="18"/>
      <c r="E89" s="18"/>
      <c r="F89" s="22"/>
      <c r="G89" s="185"/>
      <c r="H89" s="22"/>
      <c r="I89" s="22"/>
      <c r="J89" s="94"/>
      <c r="K89" s="94"/>
      <c r="L89" s="112"/>
      <c r="M89" s="113"/>
      <c r="N89" s="94"/>
      <c r="O89" s="43"/>
      <c r="P89" s="43"/>
      <c r="Q89" s="43"/>
      <c r="R89" s="43"/>
      <c r="S89" s="43"/>
      <c r="T89" s="43"/>
      <c r="U89" s="43"/>
      <c r="V89" s="43"/>
      <c r="W89" s="43"/>
      <c r="X89" s="43"/>
      <c r="Y89" s="43"/>
      <c r="Z89" s="43"/>
      <c r="AA89" s="43"/>
      <c r="AB89" s="43"/>
      <c r="AC89" s="43"/>
      <c r="AD89" s="43"/>
      <c r="AE89" s="43"/>
    </row>
    <row r="90" spans="1:31" ht="15">
      <c r="A90" s="53"/>
      <c r="B90" s="18"/>
      <c r="C90" s="18"/>
      <c r="D90" s="18"/>
      <c r="E90" s="18"/>
      <c r="F90" s="22"/>
      <c r="G90" s="185"/>
      <c r="H90" s="22"/>
      <c r="I90" s="22"/>
      <c r="J90" s="94"/>
      <c r="K90" s="94"/>
      <c r="L90" s="112"/>
      <c r="M90" s="113"/>
      <c r="N90" s="73"/>
      <c r="O90" s="43"/>
      <c r="P90" s="43"/>
      <c r="Q90" s="43"/>
      <c r="R90" s="43"/>
      <c r="S90" s="43"/>
      <c r="T90" s="43"/>
      <c r="U90" s="43"/>
      <c r="V90" s="43"/>
      <c r="W90" s="43"/>
      <c r="X90" s="43"/>
      <c r="Y90" s="43"/>
      <c r="Z90" s="43"/>
      <c r="AA90" s="43"/>
      <c r="AB90" s="43"/>
      <c r="AC90" s="43"/>
      <c r="AD90" s="43"/>
      <c r="AE90" s="43"/>
    </row>
    <row r="91" spans="1:31" ht="15">
      <c r="A91" s="53"/>
      <c r="B91" s="18"/>
      <c r="C91" s="18"/>
      <c r="D91" s="18"/>
      <c r="E91" s="18"/>
      <c r="F91" s="22"/>
      <c r="G91" s="185"/>
      <c r="H91" s="22"/>
      <c r="I91" s="22"/>
      <c r="J91" s="94"/>
      <c r="K91" s="94"/>
      <c r="L91" s="112"/>
      <c r="M91" s="114"/>
      <c r="N91" s="73"/>
      <c r="O91" s="43"/>
      <c r="P91" s="43"/>
      <c r="Q91" s="43"/>
      <c r="R91" s="43"/>
      <c r="S91" s="43"/>
      <c r="T91" s="43"/>
      <c r="U91" s="43"/>
      <c r="V91" s="43"/>
      <c r="W91" s="43"/>
      <c r="X91" s="43"/>
      <c r="Y91" s="43"/>
      <c r="Z91" s="43"/>
      <c r="AA91" s="43"/>
      <c r="AB91" s="43"/>
      <c r="AC91" s="43"/>
      <c r="AD91" s="43"/>
      <c r="AE91" s="43"/>
    </row>
    <row r="92" spans="1:31" ht="15">
      <c r="A92" s="53"/>
      <c r="B92" s="18"/>
      <c r="C92" s="18"/>
      <c r="D92" s="18"/>
      <c r="E92" s="18"/>
      <c r="F92" s="22"/>
      <c r="G92" s="185"/>
      <c r="H92" s="22"/>
      <c r="I92" s="22"/>
      <c r="J92" s="94"/>
      <c r="K92" s="94"/>
      <c r="L92" s="112"/>
      <c r="M92" s="114"/>
      <c r="N92" s="73"/>
      <c r="O92" s="43"/>
      <c r="P92" s="43"/>
      <c r="Q92" s="43"/>
      <c r="R92" s="43"/>
      <c r="S92" s="43"/>
      <c r="T92" s="43"/>
      <c r="U92" s="43"/>
      <c r="V92" s="43"/>
      <c r="W92" s="43"/>
      <c r="X92" s="43"/>
      <c r="Y92" s="43"/>
      <c r="Z92" s="43"/>
      <c r="AA92" s="43"/>
      <c r="AB92" s="43"/>
      <c r="AC92" s="43"/>
      <c r="AD92" s="43"/>
      <c r="AE92" s="43"/>
    </row>
    <row r="93" spans="1:31" ht="15">
      <c r="A93" s="53"/>
      <c r="B93" s="18"/>
      <c r="C93" s="18"/>
      <c r="D93" s="18"/>
      <c r="E93" s="18"/>
      <c r="F93" s="22"/>
      <c r="G93" s="185"/>
      <c r="H93" s="22"/>
      <c r="I93" s="22"/>
      <c r="J93" s="94"/>
      <c r="K93" s="94"/>
      <c r="L93" s="112"/>
      <c r="M93" s="114"/>
      <c r="N93" s="73"/>
      <c r="O93" s="43"/>
      <c r="P93" s="43"/>
      <c r="Q93" s="43"/>
      <c r="R93" s="43"/>
      <c r="S93" s="43"/>
      <c r="T93" s="43"/>
      <c r="U93" s="43"/>
      <c r="V93" s="43"/>
      <c r="W93" s="43"/>
      <c r="X93" s="43"/>
      <c r="Y93" s="43"/>
      <c r="Z93" s="43"/>
      <c r="AA93" s="43"/>
      <c r="AB93" s="43"/>
      <c r="AC93" s="43"/>
      <c r="AD93" s="43"/>
      <c r="AE93" s="43"/>
    </row>
    <row r="94" spans="1:31" ht="15">
      <c r="A94" s="53"/>
      <c r="B94" s="18"/>
      <c r="C94" s="18"/>
      <c r="D94" s="18"/>
      <c r="E94" s="18"/>
      <c r="F94" s="22"/>
      <c r="G94" s="185"/>
      <c r="H94" s="22"/>
      <c r="I94" s="22"/>
      <c r="J94" s="94"/>
      <c r="K94" s="94"/>
      <c r="L94" s="112"/>
      <c r="M94" s="114"/>
      <c r="N94" s="73"/>
      <c r="O94" s="43"/>
      <c r="P94" s="43"/>
      <c r="Q94" s="43"/>
      <c r="R94" s="43"/>
      <c r="S94" s="43"/>
      <c r="T94" s="43"/>
      <c r="U94" s="43"/>
      <c r="V94" s="43"/>
      <c r="W94" s="43"/>
      <c r="X94" s="43"/>
      <c r="Y94" s="43"/>
      <c r="Z94" s="43"/>
      <c r="AA94" s="43"/>
      <c r="AB94" s="43"/>
      <c r="AC94" s="43"/>
      <c r="AD94" s="43"/>
      <c r="AE94" s="43"/>
    </row>
    <row r="95" spans="1:31" ht="15">
      <c r="A95" s="53"/>
      <c r="B95" s="18"/>
      <c r="C95" s="18"/>
      <c r="D95" s="18"/>
      <c r="E95" s="18"/>
      <c r="F95" s="22"/>
      <c r="G95" s="185"/>
      <c r="H95" s="22"/>
      <c r="I95" s="22"/>
      <c r="J95" s="94"/>
      <c r="K95" s="94"/>
      <c r="L95" s="112"/>
      <c r="M95" s="114"/>
      <c r="N95" s="73"/>
      <c r="O95" s="43"/>
      <c r="P95" s="43"/>
      <c r="Q95" s="43"/>
      <c r="R95" s="43"/>
      <c r="S95" s="43"/>
      <c r="T95" s="43"/>
      <c r="U95" s="43"/>
      <c r="V95" s="43"/>
      <c r="W95" s="43"/>
      <c r="X95" s="43"/>
      <c r="Y95" s="43"/>
      <c r="Z95" s="43"/>
      <c r="AA95" s="43"/>
      <c r="AB95" s="43"/>
      <c r="AC95" s="43"/>
      <c r="AD95" s="43"/>
      <c r="AE95" s="43"/>
    </row>
    <row r="96" spans="1:31" ht="15">
      <c r="A96" s="53"/>
      <c r="B96" s="31"/>
      <c r="C96" s="18"/>
      <c r="D96" s="18"/>
      <c r="E96" s="18"/>
      <c r="F96" s="21"/>
      <c r="G96" s="185"/>
      <c r="H96" s="22"/>
      <c r="I96" s="22"/>
      <c r="J96" s="43"/>
      <c r="K96" s="94"/>
      <c r="L96" s="88"/>
      <c r="M96" s="115"/>
      <c r="N96" s="52"/>
      <c r="O96" s="43"/>
      <c r="P96" s="43"/>
      <c r="Q96" s="43"/>
      <c r="R96" s="43"/>
      <c r="S96" s="43"/>
      <c r="T96" s="43"/>
      <c r="U96" s="43"/>
      <c r="V96" s="43"/>
      <c r="W96" s="43"/>
      <c r="X96" s="43"/>
      <c r="Y96" s="43"/>
      <c r="Z96" s="43"/>
      <c r="AA96" s="43"/>
      <c r="AB96" s="43"/>
      <c r="AC96" s="43"/>
      <c r="AD96" s="43"/>
      <c r="AE96" s="43"/>
    </row>
    <row r="97" spans="1:31" ht="15">
      <c r="A97" s="53"/>
      <c r="B97" s="31"/>
      <c r="C97" s="18"/>
      <c r="D97" s="18"/>
      <c r="E97" s="18"/>
      <c r="F97" s="29"/>
      <c r="G97" s="185"/>
      <c r="H97" s="35"/>
      <c r="I97" s="22"/>
      <c r="J97" s="94"/>
      <c r="K97" s="94"/>
      <c r="L97" s="88"/>
      <c r="M97" s="43"/>
      <c r="N97" s="52"/>
      <c r="O97" s="43"/>
      <c r="P97" s="43"/>
      <c r="Q97" s="43"/>
      <c r="R97" s="43"/>
      <c r="S97" s="43"/>
      <c r="T97" s="43"/>
      <c r="U97" s="43"/>
      <c r="V97" s="43"/>
      <c r="W97" s="43"/>
      <c r="X97" s="43"/>
      <c r="Y97" s="43"/>
      <c r="Z97" s="43"/>
      <c r="AA97" s="43"/>
      <c r="AB97" s="43"/>
      <c r="AC97" s="43"/>
      <c r="AD97" s="43"/>
      <c r="AE97" s="43"/>
    </row>
    <row r="98" spans="1:31" ht="15">
      <c r="A98" s="55"/>
      <c r="B98" s="80"/>
      <c r="C98" s="72"/>
      <c r="D98" s="72"/>
      <c r="E98" s="72"/>
      <c r="F98" s="17"/>
      <c r="G98" s="217"/>
      <c r="H98" s="94"/>
      <c r="I98" s="94"/>
      <c r="J98" s="94"/>
      <c r="K98" s="94"/>
      <c r="L98" s="88"/>
      <c r="M98" s="43"/>
      <c r="N98" s="52"/>
      <c r="O98" s="43"/>
      <c r="P98" s="43"/>
      <c r="Q98" s="43"/>
      <c r="R98" s="43"/>
      <c r="S98" s="43"/>
      <c r="T98" s="43"/>
      <c r="U98" s="43"/>
      <c r="V98" s="43"/>
      <c r="W98" s="43"/>
      <c r="X98" s="43"/>
      <c r="Y98" s="43"/>
      <c r="Z98" s="43"/>
      <c r="AA98" s="43"/>
      <c r="AB98" s="43"/>
      <c r="AC98" s="43"/>
      <c r="AD98" s="43"/>
      <c r="AE98" s="43"/>
    </row>
    <row r="99" spans="1:31" ht="15">
      <c r="A99" s="55"/>
      <c r="B99" s="52"/>
      <c r="C99" s="72"/>
      <c r="D99" s="72"/>
      <c r="E99" s="72"/>
      <c r="F99" s="17"/>
      <c r="G99" s="217"/>
      <c r="H99" s="94"/>
      <c r="I99" s="94"/>
      <c r="J99" s="94"/>
      <c r="K99" s="94"/>
      <c r="L99" s="88"/>
      <c r="M99" s="43"/>
      <c r="N99" s="52"/>
      <c r="O99" s="43"/>
      <c r="P99" s="52"/>
      <c r="Q99" s="43"/>
      <c r="R99" s="43"/>
      <c r="S99" s="43"/>
      <c r="T99" s="43"/>
      <c r="U99" s="43"/>
      <c r="V99" s="43"/>
      <c r="W99" s="43"/>
      <c r="X99" s="43"/>
      <c r="Y99" s="43"/>
      <c r="Z99" s="43"/>
      <c r="AA99" s="43"/>
      <c r="AB99" s="43"/>
      <c r="AC99" s="43"/>
      <c r="AD99" s="43"/>
      <c r="AE99" s="43"/>
    </row>
    <row r="100" spans="1:31" ht="15">
      <c r="A100" s="55"/>
      <c r="B100" s="52"/>
      <c r="C100" s="72"/>
      <c r="D100" s="72"/>
      <c r="E100" s="72"/>
      <c r="F100" s="17"/>
      <c r="G100" s="217"/>
      <c r="H100" s="94"/>
      <c r="I100" s="94"/>
      <c r="J100" s="94"/>
      <c r="K100" s="94"/>
      <c r="L100" s="88"/>
      <c r="M100" s="43"/>
      <c r="N100" s="52"/>
      <c r="O100" s="43"/>
      <c r="P100" s="52"/>
      <c r="Q100" s="52"/>
      <c r="R100" s="43"/>
      <c r="S100" s="43"/>
      <c r="T100" s="43"/>
      <c r="U100" s="43"/>
      <c r="V100" s="43"/>
      <c r="W100" s="43"/>
      <c r="X100" s="43"/>
      <c r="Y100" s="43"/>
      <c r="Z100" s="43"/>
      <c r="AA100" s="43"/>
      <c r="AB100" s="43"/>
      <c r="AC100" s="43"/>
      <c r="AD100" s="43"/>
      <c r="AE100" s="43"/>
    </row>
    <row r="101" spans="1:31" ht="15">
      <c r="A101" s="55"/>
      <c r="B101" s="52"/>
      <c r="C101" s="72"/>
      <c r="D101" s="72"/>
      <c r="E101" s="72"/>
      <c r="F101" s="17"/>
      <c r="G101" s="217"/>
      <c r="H101" s="94"/>
      <c r="I101" s="94"/>
      <c r="J101" s="94"/>
      <c r="K101" s="94"/>
      <c r="L101" s="88"/>
      <c r="M101" s="43"/>
      <c r="N101" s="52"/>
      <c r="O101" s="43"/>
      <c r="P101" s="43"/>
      <c r="Q101" s="43"/>
      <c r="R101" s="43"/>
      <c r="S101" s="43"/>
      <c r="T101" s="43"/>
      <c r="U101" s="43"/>
      <c r="V101" s="43"/>
      <c r="W101" s="43"/>
      <c r="X101" s="43"/>
      <c r="Y101" s="43"/>
      <c r="Z101" s="43"/>
      <c r="AA101" s="43"/>
      <c r="AB101" s="43"/>
      <c r="AC101" s="43"/>
      <c r="AD101" s="43"/>
      <c r="AE101" s="43"/>
    </row>
    <row r="102" spans="1:31" ht="15">
      <c r="A102" s="55"/>
      <c r="B102" s="52"/>
      <c r="C102" s="72"/>
      <c r="D102" s="72"/>
      <c r="E102" s="72"/>
      <c r="F102" s="17"/>
      <c r="G102" s="217"/>
      <c r="H102" s="94"/>
      <c r="I102" s="94"/>
      <c r="J102" s="94"/>
      <c r="K102" s="94"/>
      <c r="L102" s="88"/>
      <c r="M102" s="43"/>
      <c r="N102" s="52"/>
      <c r="O102" s="43"/>
      <c r="P102" s="43"/>
      <c r="Q102" s="43"/>
      <c r="R102" s="43"/>
      <c r="S102" s="43"/>
      <c r="T102" s="43"/>
      <c r="U102" s="43"/>
      <c r="V102" s="43"/>
      <c r="W102" s="43"/>
      <c r="X102" s="43"/>
      <c r="Y102" s="43"/>
      <c r="Z102" s="43"/>
      <c r="AA102" s="43"/>
      <c r="AB102" s="43"/>
      <c r="AC102" s="43"/>
      <c r="AD102" s="43"/>
      <c r="AE102" s="43"/>
    </row>
    <row r="103" spans="1:31" ht="15">
      <c r="A103" s="55"/>
      <c r="B103" s="52"/>
      <c r="C103" s="72"/>
      <c r="D103" s="72"/>
      <c r="E103" s="72"/>
      <c r="F103" s="55"/>
      <c r="G103" s="217"/>
      <c r="H103" s="94"/>
      <c r="I103" s="94"/>
      <c r="J103" s="94"/>
      <c r="K103" s="94"/>
      <c r="L103" s="88"/>
      <c r="M103" s="43"/>
      <c r="N103" s="52"/>
      <c r="O103" s="43"/>
      <c r="P103" s="43"/>
      <c r="Q103" s="43"/>
      <c r="R103" s="43"/>
      <c r="S103" s="43"/>
      <c r="T103" s="43"/>
      <c r="U103" s="43"/>
      <c r="V103" s="43"/>
      <c r="W103" s="43"/>
      <c r="X103" s="43"/>
      <c r="Y103" s="43"/>
      <c r="Z103" s="43"/>
      <c r="AA103" s="43"/>
      <c r="AB103" s="43"/>
      <c r="AC103" s="43"/>
      <c r="AD103" s="43"/>
      <c r="AE103" s="43"/>
    </row>
    <row r="104" spans="1:31" ht="15">
      <c r="A104" s="55"/>
      <c r="B104" s="52"/>
      <c r="C104" s="72"/>
      <c r="D104" s="72"/>
      <c r="E104" s="72"/>
      <c r="F104" s="55"/>
      <c r="G104" s="217"/>
      <c r="H104" s="94"/>
      <c r="I104" s="94"/>
      <c r="J104" s="94"/>
      <c r="K104" s="94"/>
      <c r="L104" s="88"/>
      <c r="M104" s="43"/>
      <c r="N104" s="52"/>
      <c r="O104" s="43"/>
      <c r="P104" s="43"/>
      <c r="Q104" s="43"/>
      <c r="R104" s="43"/>
      <c r="S104" s="43"/>
      <c r="T104" s="43"/>
      <c r="U104" s="43"/>
      <c r="V104" s="43"/>
      <c r="W104" s="43"/>
      <c r="X104" s="43"/>
      <c r="Y104" s="43"/>
      <c r="Z104" s="43"/>
      <c r="AA104" s="43"/>
      <c r="AB104" s="43"/>
      <c r="AC104" s="43"/>
      <c r="AD104" s="43"/>
      <c r="AE104" s="43"/>
    </row>
    <row r="105" spans="1:31" ht="15">
      <c r="A105" s="55"/>
      <c r="B105" s="52"/>
      <c r="C105" s="72"/>
      <c r="D105" s="72"/>
      <c r="E105" s="72"/>
      <c r="F105" s="55"/>
      <c r="G105" s="217"/>
      <c r="H105" s="94"/>
      <c r="I105" s="94"/>
      <c r="J105" s="94"/>
      <c r="K105" s="94"/>
      <c r="L105" s="88"/>
      <c r="M105" s="43"/>
      <c r="N105" s="52"/>
      <c r="O105" s="43"/>
      <c r="P105" s="43"/>
      <c r="Q105" s="43"/>
      <c r="R105" s="43"/>
      <c r="S105" s="43"/>
      <c r="T105" s="43"/>
      <c r="U105" s="43"/>
      <c r="V105" s="43"/>
      <c r="W105" s="43"/>
      <c r="X105" s="43"/>
      <c r="Y105" s="43"/>
      <c r="Z105" s="43"/>
      <c r="AA105" s="43"/>
      <c r="AB105" s="43"/>
      <c r="AC105" s="43"/>
      <c r="AD105" s="43"/>
      <c r="AE105" s="43"/>
    </row>
    <row r="106" spans="1:31" ht="15">
      <c r="A106" s="55"/>
      <c r="B106" s="80"/>
      <c r="C106" s="72"/>
      <c r="D106" s="72"/>
      <c r="E106" s="72"/>
      <c r="F106" s="17"/>
      <c r="G106" s="217"/>
      <c r="H106" s="94"/>
      <c r="I106" s="94"/>
      <c r="J106" s="94"/>
      <c r="K106" s="94"/>
      <c r="L106" s="116"/>
      <c r="M106" s="80"/>
      <c r="N106" s="80"/>
      <c r="O106" s="43"/>
      <c r="P106" s="43"/>
      <c r="Q106" s="43"/>
      <c r="R106" s="43"/>
      <c r="S106" s="43"/>
      <c r="T106" s="43"/>
      <c r="U106" s="43"/>
      <c r="V106" s="43"/>
      <c r="W106" s="43"/>
      <c r="X106" s="43"/>
      <c r="Y106" s="43"/>
      <c r="Z106" s="43"/>
      <c r="AA106" s="43"/>
      <c r="AB106" s="43"/>
      <c r="AC106" s="43"/>
      <c r="AD106" s="43"/>
      <c r="AE106" s="43"/>
    </row>
    <row r="107" spans="1:31" ht="15">
      <c r="A107" s="55"/>
      <c r="B107" s="80"/>
      <c r="C107" s="80"/>
      <c r="D107" s="80"/>
      <c r="E107" s="80"/>
      <c r="F107" s="73"/>
      <c r="G107" s="218"/>
      <c r="H107" s="73"/>
      <c r="I107" s="73"/>
      <c r="J107" s="80"/>
      <c r="K107" s="73"/>
      <c r="L107" s="116"/>
      <c r="M107" s="80"/>
      <c r="N107" s="101"/>
      <c r="O107" s="52"/>
      <c r="P107" s="43"/>
      <c r="Q107" s="43"/>
      <c r="R107" s="43"/>
      <c r="S107" s="43"/>
      <c r="T107" s="43"/>
      <c r="U107" s="43"/>
      <c r="V107" s="43"/>
      <c r="W107" s="43"/>
      <c r="X107" s="43"/>
      <c r="Y107" s="43"/>
      <c r="Z107" s="43"/>
      <c r="AA107" s="43"/>
      <c r="AB107" s="43"/>
      <c r="AC107" s="43"/>
      <c r="AD107" s="43"/>
      <c r="AE107" s="43"/>
    </row>
    <row r="108" spans="1:31" ht="15">
      <c r="A108" s="43"/>
      <c r="B108" s="43"/>
      <c r="C108" s="43"/>
      <c r="D108" s="43"/>
      <c r="E108" s="43"/>
      <c r="F108" s="43"/>
      <c r="G108" s="203"/>
      <c r="H108" s="43"/>
      <c r="I108" s="43"/>
      <c r="J108" s="43"/>
      <c r="K108" s="43"/>
      <c r="L108" s="44"/>
      <c r="M108" s="43"/>
      <c r="N108" s="43"/>
      <c r="O108" s="43"/>
      <c r="P108" s="43"/>
      <c r="Q108" s="43"/>
      <c r="R108" s="43"/>
      <c r="S108" s="43"/>
      <c r="T108" s="43"/>
      <c r="U108" s="43"/>
      <c r="V108" s="43"/>
      <c r="W108" s="43"/>
      <c r="X108" s="43"/>
      <c r="Y108" s="43"/>
      <c r="Z108" s="43"/>
      <c r="AA108" s="43"/>
      <c r="AB108" s="43"/>
      <c r="AC108" s="43"/>
      <c r="AD108" s="43"/>
      <c r="AE108" s="43"/>
    </row>
    <row r="109" spans="1:31" ht="15">
      <c r="A109" s="43"/>
      <c r="B109" s="101"/>
      <c r="C109" s="43"/>
      <c r="D109" s="43"/>
      <c r="E109" s="43"/>
      <c r="F109" s="43"/>
      <c r="G109" s="203"/>
      <c r="H109" s="43"/>
      <c r="I109" s="43"/>
      <c r="J109" s="43"/>
      <c r="K109" s="43"/>
      <c r="L109" s="44"/>
      <c r="M109" s="43"/>
      <c r="N109" s="43"/>
      <c r="O109" s="43"/>
      <c r="P109" s="43"/>
      <c r="Q109" s="43"/>
      <c r="R109" s="43"/>
      <c r="S109" s="43"/>
      <c r="T109" s="43"/>
      <c r="U109" s="43"/>
      <c r="V109" s="43"/>
      <c r="W109" s="43"/>
      <c r="X109" s="43"/>
      <c r="Y109" s="43"/>
      <c r="Z109" s="43"/>
      <c r="AA109" s="43"/>
      <c r="AB109" s="43"/>
      <c r="AC109" s="43"/>
      <c r="AD109" s="43"/>
      <c r="AE109" s="43"/>
    </row>
    <row r="110" spans="1:31" ht="15">
      <c r="A110" s="43"/>
      <c r="B110" s="43"/>
      <c r="C110" s="43"/>
      <c r="D110" s="43"/>
      <c r="E110" s="43"/>
      <c r="F110" s="43"/>
      <c r="G110" s="203"/>
      <c r="H110" s="43"/>
      <c r="I110" s="43"/>
      <c r="J110" s="43"/>
      <c r="K110" s="43"/>
      <c r="L110" s="44"/>
      <c r="M110" s="43"/>
      <c r="N110" s="43"/>
      <c r="O110" s="43"/>
      <c r="P110" s="43"/>
      <c r="Q110" s="43"/>
      <c r="R110" s="43"/>
      <c r="S110" s="43"/>
      <c r="T110" s="43"/>
      <c r="U110" s="43"/>
      <c r="V110" s="43"/>
      <c r="W110" s="43"/>
      <c r="X110" s="43"/>
      <c r="Y110" s="43"/>
      <c r="Z110" s="43"/>
      <c r="AA110" s="43"/>
      <c r="AB110" s="43"/>
      <c r="AC110" s="43"/>
      <c r="AD110" s="43"/>
      <c r="AE110" s="43"/>
    </row>
    <row r="111" spans="1:31" ht="23.25">
      <c r="A111" s="117"/>
      <c r="B111" s="26"/>
      <c r="C111" s="26"/>
      <c r="D111" s="26"/>
      <c r="E111" s="26"/>
      <c r="F111" s="26"/>
      <c r="G111" s="219"/>
      <c r="H111" s="26"/>
      <c r="I111" s="26"/>
      <c r="J111" s="26"/>
      <c r="K111" s="43"/>
      <c r="L111" s="44"/>
      <c r="M111" s="43"/>
      <c r="N111" s="43"/>
      <c r="O111" s="43"/>
      <c r="P111" s="43"/>
      <c r="Q111" s="43"/>
      <c r="R111" s="43"/>
      <c r="S111" s="43"/>
      <c r="T111" s="43"/>
      <c r="U111" s="43"/>
      <c r="V111" s="43"/>
      <c r="W111" s="43"/>
      <c r="X111" s="43"/>
      <c r="Y111" s="43"/>
      <c r="Z111" s="43"/>
      <c r="AA111" s="43"/>
      <c r="AB111" s="43"/>
      <c r="AC111" s="43"/>
      <c r="AD111" s="43"/>
      <c r="AE111" s="43"/>
    </row>
    <row r="112" spans="1:31" ht="23.25">
      <c r="A112" s="118"/>
      <c r="B112" s="119"/>
      <c r="C112" s="119"/>
      <c r="D112" s="119"/>
      <c r="E112" s="119"/>
      <c r="F112" s="119"/>
      <c r="G112" s="220"/>
      <c r="H112" s="119"/>
      <c r="I112" s="119"/>
      <c r="J112" s="119"/>
      <c r="K112" s="119"/>
      <c r="L112" s="120"/>
      <c r="M112" s="119"/>
      <c r="N112" s="119"/>
      <c r="O112" s="119"/>
      <c r="P112" s="119"/>
      <c r="Q112" s="119"/>
      <c r="R112" s="119"/>
      <c r="S112" s="119"/>
      <c r="T112" s="119"/>
      <c r="U112" s="119"/>
      <c r="V112" s="119"/>
      <c r="W112" s="119"/>
      <c r="X112" s="119"/>
      <c r="Y112" s="119"/>
      <c r="Z112" s="119"/>
      <c r="AA112" s="119"/>
      <c r="AB112" s="119"/>
      <c r="AC112" s="119"/>
      <c r="AD112" s="119"/>
      <c r="AE112" s="119"/>
    </row>
    <row r="113" spans="1:31" ht="15">
      <c r="A113" s="94"/>
      <c r="B113" s="43"/>
      <c r="C113" s="43"/>
      <c r="D113" s="43"/>
      <c r="E113" s="43"/>
      <c r="F113" s="43"/>
      <c r="G113" s="203"/>
      <c r="H113" s="43"/>
      <c r="I113" s="43"/>
      <c r="J113" s="43"/>
      <c r="K113" s="43"/>
      <c r="L113" s="44"/>
      <c r="M113" s="43"/>
      <c r="N113" s="43"/>
      <c r="O113" s="43"/>
      <c r="P113" s="43"/>
      <c r="Q113" s="43"/>
      <c r="R113" s="43"/>
      <c r="S113" s="43"/>
      <c r="T113" s="43"/>
      <c r="U113" s="43"/>
      <c r="V113" s="43"/>
      <c r="W113" s="43"/>
      <c r="X113" s="43"/>
      <c r="Y113" s="43"/>
      <c r="Z113" s="43"/>
      <c r="AA113" s="43"/>
      <c r="AB113" s="43"/>
      <c r="AC113" s="43"/>
      <c r="AD113" s="43"/>
      <c r="AE113" s="43"/>
    </row>
    <row r="114" spans="1:31" ht="15">
      <c r="A114" s="94"/>
      <c r="B114" s="73"/>
      <c r="C114" s="94"/>
      <c r="D114" s="94"/>
      <c r="E114" s="94"/>
      <c r="F114" s="73"/>
      <c r="G114" s="220"/>
      <c r="H114" s="73"/>
      <c r="I114" s="73"/>
      <c r="J114" s="73"/>
      <c r="K114" s="73"/>
      <c r="L114" s="116"/>
      <c r="M114" s="73"/>
      <c r="N114" s="94"/>
      <c r="O114" s="1071"/>
      <c r="P114" s="1032"/>
      <c r="Q114" s="43"/>
      <c r="R114" s="43"/>
      <c r="S114" s="43"/>
      <c r="T114" s="43"/>
      <c r="U114" s="43"/>
      <c r="V114" s="43"/>
      <c r="W114" s="43"/>
      <c r="X114" s="43"/>
      <c r="Y114" s="43"/>
      <c r="Z114" s="43"/>
      <c r="AA114" s="43"/>
      <c r="AB114" s="43"/>
      <c r="AC114" s="43"/>
      <c r="AD114" s="43"/>
      <c r="AE114" s="43"/>
    </row>
    <row r="115" spans="1:31" ht="15">
      <c r="A115" s="91"/>
      <c r="B115" s="101"/>
      <c r="C115" s="101"/>
      <c r="D115" s="101"/>
      <c r="E115" s="101"/>
      <c r="F115" s="93"/>
      <c r="G115" s="221"/>
      <c r="H115" s="94"/>
      <c r="I115" s="94"/>
      <c r="J115" s="101"/>
      <c r="K115" s="94"/>
      <c r="L115" s="116"/>
      <c r="M115" s="121"/>
      <c r="N115" s="80"/>
      <c r="O115" s="1032"/>
      <c r="P115" s="1032"/>
      <c r="Q115" s="101"/>
      <c r="R115" s="101"/>
      <c r="S115" s="101"/>
      <c r="T115" s="101"/>
      <c r="U115" s="101"/>
      <c r="V115" s="101"/>
      <c r="W115" s="101"/>
      <c r="X115" s="101"/>
      <c r="Y115" s="101"/>
      <c r="Z115" s="101"/>
      <c r="AA115" s="101"/>
      <c r="AB115" s="101"/>
      <c r="AC115" s="101"/>
      <c r="AD115" s="101"/>
      <c r="AE115" s="101"/>
    </row>
    <row r="116" spans="1:31" ht="15">
      <c r="A116" s="43"/>
      <c r="B116" s="43"/>
      <c r="C116" s="43"/>
      <c r="D116" s="43"/>
      <c r="E116" s="43"/>
      <c r="F116" s="43"/>
      <c r="G116" s="203"/>
      <c r="H116" s="43"/>
      <c r="I116" s="43"/>
      <c r="J116" s="43"/>
      <c r="K116" s="43"/>
      <c r="L116" s="44"/>
      <c r="M116" s="43"/>
      <c r="N116" s="43"/>
      <c r="O116" s="43"/>
      <c r="P116" s="43"/>
      <c r="Q116" s="43"/>
      <c r="R116" s="43"/>
      <c r="S116" s="43"/>
      <c r="T116" s="43"/>
      <c r="U116" s="43"/>
      <c r="V116" s="43"/>
      <c r="W116" s="43"/>
      <c r="X116" s="43"/>
      <c r="Y116" s="43"/>
      <c r="Z116" s="43"/>
      <c r="AA116" s="43"/>
      <c r="AB116" s="43"/>
      <c r="AC116" s="43"/>
      <c r="AD116" s="43"/>
      <c r="AE116" s="43"/>
    </row>
    <row r="117" spans="1:31" ht="34.5" customHeight="1">
      <c r="A117" s="119"/>
      <c r="B117" s="119"/>
      <c r="C117" s="119"/>
      <c r="D117" s="119"/>
      <c r="E117" s="119"/>
      <c r="F117" s="119"/>
      <c r="G117" s="220"/>
      <c r="H117" s="119"/>
      <c r="I117" s="119"/>
      <c r="J117" s="119"/>
      <c r="K117" s="119"/>
      <c r="L117" s="120"/>
      <c r="M117" s="119"/>
      <c r="N117" s="119"/>
      <c r="O117" s="119"/>
      <c r="P117" s="119"/>
      <c r="Q117" s="119"/>
      <c r="R117" s="119"/>
      <c r="S117" s="119"/>
      <c r="T117" s="119"/>
      <c r="U117" s="119"/>
      <c r="V117" s="119"/>
      <c r="W117" s="119"/>
      <c r="X117" s="119"/>
      <c r="Y117" s="119"/>
      <c r="Z117" s="119"/>
      <c r="AA117" s="119"/>
      <c r="AB117" s="119"/>
      <c r="AC117" s="119"/>
      <c r="AD117" s="119"/>
      <c r="AE117" s="119"/>
    </row>
    <row r="118" spans="1:31" ht="15">
      <c r="A118" s="94"/>
      <c r="B118" s="43"/>
      <c r="C118" s="43"/>
      <c r="D118" s="43"/>
      <c r="E118" s="43"/>
      <c r="F118" s="43"/>
      <c r="G118" s="203"/>
      <c r="H118" s="52"/>
      <c r="I118" s="52"/>
      <c r="J118" s="43"/>
      <c r="K118" s="43"/>
      <c r="L118" s="44"/>
      <c r="M118" s="43"/>
      <c r="N118" s="43"/>
      <c r="O118" s="43"/>
      <c r="P118" s="43"/>
      <c r="Q118" s="43"/>
      <c r="R118" s="43"/>
      <c r="S118" s="43"/>
      <c r="T118" s="43"/>
      <c r="U118" s="43"/>
      <c r="V118" s="43"/>
      <c r="W118" s="43"/>
      <c r="X118" s="43"/>
      <c r="Y118" s="43"/>
      <c r="Z118" s="43"/>
      <c r="AA118" s="43"/>
      <c r="AB118" s="43"/>
      <c r="AC118" s="43"/>
      <c r="AD118" s="43"/>
      <c r="AE118" s="43"/>
    </row>
    <row r="119" spans="1:31" ht="15">
      <c r="A119" s="43"/>
      <c r="B119" s="52"/>
      <c r="C119" s="43"/>
      <c r="D119" s="43"/>
      <c r="E119" s="43"/>
      <c r="F119" s="43"/>
      <c r="G119" s="203"/>
      <c r="H119" s="122"/>
      <c r="I119" s="122"/>
      <c r="J119" s="73"/>
      <c r="K119" s="43"/>
      <c r="L119" s="44"/>
      <c r="M119" s="43"/>
      <c r="N119" s="43"/>
      <c r="O119" s="43"/>
      <c r="P119" s="43"/>
      <c r="Q119" s="43"/>
      <c r="R119" s="43"/>
      <c r="S119" s="43"/>
      <c r="T119" s="43"/>
      <c r="U119" s="43"/>
      <c r="V119" s="43"/>
      <c r="W119" s="43"/>
      <c r="X119" s="43"/>
      <c r="Y119" s="43"/>
      <c r="Z119" s="43"/>
      <c r="AA119" s="43"/>
      <c r="AB119" s="43"/>
      <c r="AC119" s="43"/>
      <c r="AD119" s="43"/>
      <c r="AE119" s="43"/>
    </row>
    <row r="120" spans="1:31" ht="15">
      <c r="A120" s="43"/>
      <c r="B120" s="52"/>
      <c r="C120" s="43"/>
      <c r="D120" s="43"/>
      <c r="E120" s="43"/>
      <c r="F120" s="43"/>
      <c r="G120" s="203"/>
      <c r="H120" s="43"/>
      <c r="I120" s="43"/>
      <c r="J120" s="43"/>
      <c r="K120" s="43"/>
      <c r="L120" s="44"/>
      <c r="M120" s="43"/>
      <c r="N120" s="43"/>
      <c r="O120" s="43"/>
      <c r="P120" s="43"/>
      <c r="Q120" s="43"/>
      <c r="R120" s="43"/>
      <c r="S120" s="43"/>
      <c r="T120" s="43"/>
      <c r="U120" s="43"/>
      <c r="V120" s="43"/>
      <c r="W120" s="43"/>
      <c r="X120" s="43"/>
      <c r="Y120" s="43"/>
      <c r="Z120" s="43"/>
      <c r="AA120" s="43"/>
      <c r="AB120" s="43"/>
      <c r="AC120" s="43"/>
      <c r="AD120" s="43"/>
      <c r="AE120" s="43"/>
    </row>
    <row r="121" spans="1:31" ht="15">
      <c r="A121" s="43"/>
      <c r="B121" s="52"/>
      <c r="C121" s="43"/>
      <c r="D121" s="43"/>
      <c r="E121" s="43"/>
      <c r="F121" s="52"/>
      <c r="G121" s="203"/>
      <c r="H121" s="52"/>
      <c r="I121" s="43"/>
      <c r="J121" s="43"/>
      <c r="K121" s="43"/>
      <c r="L121" s="44"/>
      <c r="M121" s="43"/>
      <c r="N121" s="43"/>
      <c r="O121" s="43"/>
      <c r="P121" s="43"/>
      <c r="Q121" s="43"/>
      <c r="R121" s="43"/>
      <c r="S121" s="43"/>
      <c r="T121" s="43"/>
      <c r="U121" s="43"/>
      <c r="V121" s="43"/>
      <c r="W121" s="43"/>
      <c r="X121" s="43"/>
      <c r="Y121" s="43"/>
      <c r="Z121" s="43"/>
      <c r="AA121" s="43"/>
      <c r="AB121" s="43"/>
      <c r="AC121" s="43"/>
      <c r="AD121" s="43"/>
      <c r="AE121" s="43"/>
    </row>
    <row r="122" spans="1:31" ht="15">
      <c r="A122" s="43"/>
      <c r="B122" s="52"/>
      <c r="C122" s="52"/>
      <c r="D122" s="52"/>
      <c r="E122" s="52"/>
      <c r="F122" s="43"/>
      <c r="G122" s="222"/>
      <c r="H122" s="43"/>
      <c r="I122" s="43"/>
      <c r="J122" s="43"/>
      <c r="K122" s="43"/>
      <c r="L122" s="44"/>
      <c r="M122" s="43"/>
      <c r="N122" s="43"/>
      <c r="O122" s="43"/>
      <c r="P122" s="43"/>
      <c r="Q122" s="43"/>
      <c r="R122" s="43"/>
      <c r="S122" s="43"/>
      <c r="T122" s="43"/>
      <c r="U122" s="43"/>
      <c r="V122" s="43"/>
      <c r="W122" s="43"/>
      <c r="X122" s="43"/>
      <c r="Y122" s="43"/>
      <c r="Z122" s="43"/>
      <c r="AA122" s="43"/>
      <c r="AB122" s="43"/>
      <c r="AC122" s="43"/>
      <c r="AD122" s="43"/>
      <c r="AE122" s="43"/>
    </row>
    <row r="123" spans="1:31" ht="14.25" customHeight="1">
      <c r="A123" s="43"/>
      <c r="B123" s="52"/>
      <c r="C123" s="43"/>
      <c r="D123" s="43"/>
      <c r="E123" s="43"/>
      <c r="F123" s="43"/>
      <c r="G123" s="203"/>
      <c r="H123" s="52"/>
      <c r="I123" s="90"/>
      <c r="J123" s="43"/>
      <c r="K123" s="43"/>
      <c r="L123" s="44"/>
      <c r="M123" s="43"/>
      <c r="N123" s="43"/>
      <c r="O123" s="43"/>
      <c r="P123" s="43"/>
      <c r="Q123" s="43"/>
      <c r="R123" s="43"/>
      <c r="S123" s="43"/>
      <c r="T123" s="43"/>
      <c r="U123" s="43"/>
      <c r="V123" s="43"/>
      <c r="W123" s="43"/>
      <c r="X123" s="43"/>
      <c r="Y123" s="43"/>
      <c r="Z123" s="43"/>
      <c r="AA123" s="43"/>
      <c r="AB123" s="43"/>
      <c r="AC123" s="43"/>
      <c r="AD123" s="43"/>
      <c r="AE123" s="43"/>
    </row>
    <row r="124" spans="1:31" ht="14.25" customHeight="1">
      <c r="A124" s="43"/>
      <c r="B124" s="52"/>
      <c r="C124" s="43"/>
      <c r="D124" s="43"/>
      <c r="E124" s="43"/>
      <c r="F124" s="43"/>
      <c r="G124" s="203"/>
      <c r="H124" s="52"/>
      <c r="I124" s="43"/>
      <c r="J124" s="43"/>
      <c r="K124" s="43"/>
      <c r="L124" s="44"/>
      <c r="M124" s="43"/>
      <c r="N124" s="43"/>
      <c r="O124" s="43"/>
      <c r="P124" s="43"/>
      <c r="Q124" s="43"/>
      <c r="R124" s="43"/>
      <c r="S124" s="43"/>
      <c r="T124" s="43"/>
      <c r="U124" s="43"/>
      <c r="V124" s="43"/>
      <c r="W124" s="43"/>
      <c r="X124" s="43"/>
      <c r="Y124" s="43"/>
      <c r="Z124" s="43"/>
      <c r="AA124" s="43"/>
      <c r="AB124" s="43"/>
      <c r="AC124" s="43"/>
      <c r="AD124" s="43"/>
      <c r="AE124" s="43"/>
    </row>
    <row r="125" spans="1:31" ht="14.25" customHeight="1">
      <c r="A125" s="43"/>
      <c r="B125" s="52"/>
      <c r="C125" s="90"/>
      <c r="D125" s="90"/>
      <c r="E125" s="90"/>
      <c r="F125" s="43"/>
      <c r="G125" s="223"/>
      <c r="H125" s="52"/>
      <c r="I125" s="43"/>
      <c r="J125" s="43"/>
      <c r="K125" s="43"/>
      <c r="L125" s="44"/>
      <c r="M125" s="43"/>
      <c r="N125" s="43"/>
      <c r="O125" s="43"/>
      <c r="P125" s="43"/>
      <c r="Q125" s="43"/>
      <c r="R125" s="43"/>
      <c r="S125" s="43"/>
      <c r="T125" s="43"/>
      <c r="U125" s="43"/>
      <c r="V125" s="43"/>
      <c r="W125" s="43"/>
      <c r="X125" s="43"/>
      <c r="Y125" s="43"/>
      <c r="Z125" s="43"/>
      <c r="AA125" s="43"/>
      <c r="AB125" s="43"/>
      <c r="AC125" s="43"/>
      <c r="AD125" s="43"/>
      <c r="AE125" s="43"/>
    </row>
    <row r="126" spans="1:31" ht="14.25" customHeight="1">
      <c r="A126" s="43"/>
      <c r="B126" s="52"/>
      <c r="C126" s="52"/>
      <c r="D126" s="52"/>
      <c r="E126" s="52"/>
      <c r="F126" s="43"/>
      <c r="G126" s="222"/>
      <c r="H126" s="43"/>
      <c r="I126" s="43"/>
      <c r="J126" s="43"/>
      <c r="K126" s="43"/>
      <c r="L126" s="44"/>
      <c r="M126" s="43"/>
      <c r="N126" s="43"/>
      <c r="O126" s="43"/>
      <c r="P126" s="43"/>
      <c r="Q126" s="43"/>
      <c r="R126" s="43"/>
      <c r="S126" s="43"/>
      <c r="T126" s="43"/>
      <c r="U126" s="43"/>
      <c r="V126" s="43"/>
      <c r="W126" s="43"/>
      <c r="X126" s="43"/>
      <c r="Y126" s="43"/>
      <c r="Z126" s="43"/>
      <c r="AA126" s="43"/>
      <c r="AB126" s="43"/>
      <c r="AC126" s="43"/>
      <c r="AD126" s="43"/>
      <c r="AE126" s="43"/>
    </row>
    <row r="127" spans="1:31" ht="14.25" customHeight="1">
      <c r="A127" s="43"/>
      <c r="B127" s="52"/>
      <c r="C127" s="43"/>
      <c r="D127" s="43"/>
      <c r="E127" s="43"/>
      <c r="F127" s="43"/>
      <c r="G127" s="203"/>
      <c r="H127" s="43"/>
      <c r="I127" s="43"/>
      <c r="J127" s="43"/>
      <c r="K127" s="43"/>
      <c r="L127" s="44"/>
      <c r="M127" s="43"/>
      <c r="N127" s="43"/>
      <c r="O127" s="43"/>
      <c r="P127" s="43"/>
      <c r="Q127" s="43"/>
      <c r="R127" s="43"/>
      <c r="S127" s="43"/>
      <c r="T127" s="43"/>
      <c r="U127" s="43"/>
      <c r="V127" s="43"/>
      <c r="W127" s="43"/>
      <c r="X127" s="43"/>
      <c r="Y127" s="43"/>
      <c r="Z127" s="43"/>
      <c r="AA127" s="43"/>
      <c r="AB127" s="43"/>
      <c r="AC127" s="43"/>
      <c r="AD127" s="43"/>
      <c r="AE127" s="43"/>
    </row>
    <row r="128" spans="1:31" ht="14.25" customHeight="1">
      <c r="A128" s="43"/>
      <c r="B128" s="52"/>
      <c r="C128" s="43"/>
      <c r="D128" s="43"/>
      <c r="E128" s="43"/>
      <c r="F128" s="43"/>
      <c r="G128" s="203"/>
      <c r="H128" s="43"/>
      <c r="I128" s="43"/>
      <c r="J128" s="43"/>
      <c r="K128" s="43"/>
      <c r="L128" s="44"/>
      <c r="M128" s="43"/>
      <c r="N128" s="43"/>
      <c r="O128" s="43"/>
      <c r="P128" s="43"/>
      <c r="Q128" s="43"/>
      <c r="R128" s="43"/>
      <c r="S128" s="43"/>
      <c r="T128" s="43"/>
      <c r="U128" s="43"/>
      <c r="V128" s="43"/>
      <c r="W128" s="43"/>
      <c r="X128" s="43"/>
      <c r="Y128" s="43"/>
      <c r="Z128" s="43"/>
      <c r="AA128" s="43"/>
      <c r="AB128" s="43"/>
      <c r="AC128" s="43"/>
      <c r="AD128" s="43"/>
      <c r="AE128" s="43"/>
    </row>
    <row r="129" spans="1:31" ht="14.25" customHeight="1">
      <c r="A129" s="43"/>
      <c r="B129" s="52"/>
      <c r="C129" s="43"/>
      <c r="D129" s="43"/>
      <c r="E129" s="43"/>
      <c r="F129" s="43"/>
      <c r="G129" s="203"/>
      <c r="H129" s="43"/>
      <c r="I129" s="43"/>
      <c r="J129" s="43"/>
      <c r="K129" s="43"/>
      <c r="L129" s="44"/>
      <c r="M129" s="43"/>
      <c r="N129" s="43"/>
      <c r="O129" s="43"/>
      <c r="P129" s="43"/>
      <c r="Q129" s="43"/>
      <c r="R129" s="43"/>
      <c r="S129" s="43"/>
      <c r="T129" s="43"/>
      <c r="U129" s="43"/>
      <c r="V129" s="43"/>
      <c r="W129" s="43"/>
      <c r="X129" s="43"/>
      <c r="Y129" s="43"/>
      <c r="Z129" s="43"/>
      <c r="AA129" s="43"/>
      <c r="AB129" s="43"/>
      <c r="AC129" s="43"/>
      <c r="AD129" s="43"/>
      <c r="AE129" s="43"/>
    </row>
    <row r="130" spans="1:31" ht="15">
      <c r="A130" s="43"/>
      <c r="B130" s="52"/>
      <c r="C130" s="52"/>
      <c r="D130" s="52"/>
      <c r="E130" s="52"/>
      <c r="F130" s="43"/>
      <c r="G130" s="222"/>
      <c r="H130" s="43"/>
      <c r="I130" s="43"/>
      <c r="J130" s="43"/>
      <c r="K130" s="43"/>
      <c r="L130" s="44"/>
      <c r="M130" s="43"/>
      <c r="N130" s="43"/>
      <c r="O130" s="43"/>
      <c r="P130" s="43"/>
      <c r="Q130" s="43"/>
      <c r="R130" s="43"/>
      <c r="S130" s="43"/>
      <c r="T130" s="43"/>
      <c r="U130" s="43"/>
      <c r="V130" s="43"/>
      <c r="W130" s="43"/>
      <c r="X130" s="43"/>
      <c r="Y130" s="43"/>
      <c r="Z130" s="43"/>
      <c r="AA130" s="43"/>
      <c r="AB130" s="43"/>
      <c r="AC130" s="43"/>
      <c r="AD130" s="43"/>
      <c r="AE130" s="43"/>
    </row>
    <row r="131" spans="1:31" ht="14.25" customHeight="1">
      <c r="A131" s="43"/>
      <c r="B131" s="52"/>
      <c r="C131" s="43"/>
      <c r="D131" s="43"/>
      <c r="E131" s="43"/>
      <c r="F131" s="43"/>
      <c r="G131" s="203"/>
      <c r="H131" s="43"/>
      <c r="I131" s="43"/>
      <c r="J131" s="43"/>
      <c r="K131" s="43"/>
      <c r="L131" s="44"/>
      <c r="M131" s="43"/>
      <c r="N131" s="43"/>
      <c r="O131" s="43"/>
      <c r="P131" s="43"/>
      <c r="Q131" s="43"/>
      <c r="R131" s="43"/>
      <c r="S131" s="43"/>
      <c r="T131" s="43"/>
      <c r="U131" s="43"/>
      <c r="V131" s="43"/>
      <c r="W131" s="43"/>
      <c r="X131" s="43"/>
      <c r="Y131" s="43"/>
      <c r="Z131" s="43"/>
      <c r="AA131" s="43"/>
      <c r="AB131" s="43"/>
      <c r="AC131" s="43"/>
      <c r="AD131" s="43"/>
      <c r="AE131" s="43"/>
    </row>
    <row r="132" spans="1:31" ht="15">
      <c r="A132" s="43"/>
      <c r="B132" s="43"/>
      <c r="C132" s="43"/>
      <c r="D132" s="43"/>
      <c r="E132" s="43"/>
      <c r="F132" s="43"/>
      <c r="G132" s="203"/>
      <c r="H132" s="43"/>
      <c r="I132" s="43"/>
      <c r="J132" s="43"/>
      <c r="K132" s="43"/>
      <c r="L132" s="44"/>
      <c r="M132" s="43"/>
      <c r="N132" s="43"/>
      <c r="O132" s="43"/>
      <c r="P132" s="43"/>
      <c r="Q132" s="43"/>
      <c r="R132" s="43"/>
      <c r="S132" s="43"/>
      <c r="T132" s="43"/>
      <c r="U132" s="43"/>
      <c r="V132" s="43"/>
      <c r="W132" s="43"/>
      <c r="X132" s="43"/>
      <c r="Y132" s="43"/>
      <c r="Z132" s="43"/>
      <c r="AA132" s="43"/>
      <c r="AB132" s="43"/>
      <c r="AC132" s="43"/>
      <c r="AD132" s="43"/>
      <c r="AE132" s="43"/>
    </row>
    <row r="133" spans="1:31" ht="15">
      <c r="A133" s="43"/>
      <c r="B133" s="43"/>
      <c r="C133" s="43"/>
      <c r="D133" s="43"/>
      <c r="E133" s="43"/>
      <c r="F133" s="43"/>
      <c r="G133" s="203"/>
      <c r="H133" s="43"/>
      <c r="I133" s="43"/>
      <c r="J133" s="43"/>
      <c r="K133" s="43"/>
      <c r="L133" s="44"/>
      <c r="M133" s="43"/>
      <c r="N133" s="43"/>
      <c r="O133" s="43"/>
      <c r="P133" s="43"/>
      <c r="Q133" s="43"/>
      <c r="R133" s="43"/>
      <c r="S133" s="43"/>
      <c r="T133" s="43"/>
      <c r="U133" s="43"/>
      <c r="V133" s="43"/>
      <c r="W133" s="43"/>
      <c r="X133" s="43"/>
      <c r="Y133" s="43"/>
      <c r="Z133" s="43"/>
      <c r="AA133" s="43"/>
      <c r="AB133" s="43"/>
      <c r="AC133" s="43"/>
      <c r="AD133" s="43"/>
      <c r="AE133" s="43"/>
    </row>
    <row r="134" spans="1:31" ht="15">
      <c r="A134" s="43"/>
      <c r="B134" s="43"/>
      <c r="C134" s="43"/>
      <c r="D134" s="43"/>
      <c r="E134" s="43"/>
      <c r="F134" s="43"/>
      <c r="G134" s="203"/>
      <c r="H134" s="43"/>
      <c r="I134" s="43"/>
      <c r="J134" s="43"/>
      <c r="K134" s="43"/>
      <c r="L134" s="44"/>
      <c r="M134" s="43"/>
      <c r="N134" s="43"/>
      <c r="O134" s="43"/>
      <c r="P134" s="43"/>
      <c r="Q134" s="43"/>
      <c r="R134" s="43"/>
      <c r="S134" s="43"/>
      <c r="T134" s="43"/>
      <c r="U134" s="43"/>
      <c r="V134" s="43"/>
      <c r="W134" s="43"/>
      <c r="X134" s="43"/>
      <c r="Y134" s="43"/>
      <c r="Z134" s="43"/>
      <c r="AA134" s="43"/>
      <c r="AB134" s="43"/>
      <c r="AC134" s="43"/>
      <c r="AD134" s="43"/>
      <c r="AE134" s="43"/>
    </row>
    <row r="135" spans="1:31" ht="18">
      <c r="A135" s="94"/>
      <c r="B135" s="80"/>
      <c r="C135" s="18"/>
      <c r="D135" s="18"/>
      <c r="E135" s="18"/>
      <c r="F135" s="52"/>
      <c r="G135" s="185"/>
      <c r="H135" s="73"/>
      <c r="I135" s="52"/>
      <c r="J135" s="97"/>
      <c r="K135" s="94"/>
      <c r="L135" s="88"/>
      <c r="M135" s="123"/>
      <c r="N135" s="43"/>
      <c r="O135" s="43"/>
      <c r="P135" s="43"/>
      <c r="Q135" s="43"/>
      <c r="R135" s="43"/>
      <c r="S135" s="43"/>
      <c r="T135" s="43"/>
      <c r="U135" s="43"/>
      <c r="V135" s="43"/>
      <c r="W135" s="43"/>
      <c r="X135" s="43"/>
      <c r="Y135" s="43"/>
      <c r="Z135" s="43"/>
      <c r="AA135" s="43"/>
      <c r="AB135" s="43"/>
      <c r="AC135" s="43"/>
      <c r="AD135" s="43"/>
      <c r="AE135" s="43"/>
    </row>
    <row r="136" spans="1:31" ht="15">
      <c r="A136" s="43"/>
      <c r="B136" s="43"/>
      <c r="C136" s="43"/>
      <c r="D136" s="43"/>
      <c r="E136" s="43"/>
      <c r="F136" s="43"/>
      <c r="G136" s="203"/>
      <c r="H136" s="43"/>
      <c r="I136" s="43"/>
      <c r="J136" s="43"/>
      <c r="K136" s="43"/>
      <c r="L136" s="44"/>
      <c r="M136" s="43"/>
      <c r="N136" s="43"/>
      <c r="O136" s="43"/>
      <c r="P136" s="43"/>
      <c r="Q136" s="43"/>
      <c r="R136" s="43"/>
      <c r="S136" s="43"/>
      <c r="T136" s="43"/>
      <c r="U136" s="43"/>
      <c r="V136" s="43"/>
      <c r="W136" s="43"/>
      <c r="X136" s="43"/>
      <c r="Y136" s="43"/>
      <c r="Z136" s="43"/>
      <c r="AA136" s="43"/>
      <c r="AB136" s="43"/>
      <c r="AC136" s="43"/>
      <c r="AD136" s="43"/>
      <c r="AE136" s="43"/>
    </row>
    <row r="137" spans="1:31" ht="15">
      <c r="A137" s="124"/>
      <c r="B137" s="124"/>
      <c r="C137" s="124"/>
      <c r="D137" s="124"/>
      <c r="E137" s="124"/>
      <c r="F137" s="124"/>
      <c r="G137" s="224"/>
      <c r="H137" s="124"/>
      <c r="I137" s="124"/>
      <c r="J137" s="124"/>
      <c r="K137" s="124"/>
      <c r="L137" s="125"/>
      <c r="M137" s="124"/>
      <c r="N137" s="124"/>
      <c r="O137" s="43"/>
      <c r="P137" s="43"/>
      <c r="Q137" s="43"/>
      <c r="R137" s="43"/>
      <c r="S137" s="43"/>
      <c r="T137" s="43"/>
      <c r="U137" s="43"/>
      <c r="V137" s="43"/>
      <c r="W137" s="43"/>
      <c r="X137" s="43"/>
      <c r="Y137" s="43"/>
      <c r="Z137" s="43"/>
      <c r="AA137" s="43"/>
      <c r="AB137" s="43"/>
      <c r="AC137" s="43"/>
      <c r="AD137" s="43"/>
      <c r="AE137" s="43"/>
    </row>
    <row r="138" spans="1:31" ht="18">
      <c r="A138" s="126"/>
      <c r="B138" s="127"/>
      <c r="C138" s="128"/>
      <c r="D138" s="128"/>
      <c r="E138" s="128"/>
      <c r="F138" s="129"/>
      <c r="G138" s="225"/>
      <c r="H138" s="130"/>
      <c r="I138" s="124"/>
      <c r="J138" s="131"/>
      <c r="K138" s="126"/>
      <c r="L138" s="132"/>
      <c r="M138" s="133"/>
      <c r="N138" s="124"/>
      <c r="O138" s="124"/>
      <c r="P138" s="43"/>
      <c r="Q138" s="43"/>
      <c r="R138" s="43"/>
      <c r="S138" s="43"/>
      <c r="T138" s="43"/>
      <c r="U138" s="43"/>
      <c r="V138" s="43"/>
      <c r="W138" s="43"/>
      <c r="X138" s="43"/>
      <c r="Y138" s="43"/>
      <c r="Z138" s="43"/>
      <c r="AA138" s="43"/>
      <c r="AB138" s="43"/>
      <c r="AC138" s="43"/>
      <c r="AD138" s="43"/>
      <c r="AE138" s="43"/>
    </row>
    <row r="139" spans="1:31" ht="15">
      <c r="A139" s="124"/>
      <c r="B139" s="124"/>
      <c r="C139" s="124"/>
      <c r="D139" s="124"/>
      <c r="E139" s="124"/>
      <c r="F139" s="124"/>
      <c r="G139" s="224"/>
      <c r="H139" s="124"/>
      <c r="I139" s="124"/>
      <c r="J139" s="124"/>
      <c r="K139" s="124"/>
      <c r="L139" s="125"/>
      <c r="M139" s="124"/>
      <c r="N139" s="124"/>
      <c r="O139" s="43"/>
      <c r="P139" s="43"/>
      <c r="Q139" s="43"/>
      <c r="R139" s="43"/>
      <c r="S139" s="43"/>
      <c r="T139" s="43"/>
      <c r="U139" s="43"/>
      <c r="V139" s="43"/>
      <c r="W139" s="43"/>
      <c r="X139" s="43"/>
      <c r="Y139" s="43"/>
      <c r="Z139" s="43"/>
      <c r="AA139" s="43"/>
      <c r="AB139" s="43"/>
      <c r="AC139" s="43"/>
      <c r="AD139" s="43"/>
      <c r="AE139" s="43"/>
    </row>
    <row r="140" spans="1:31" ht="15">
      <c r="A140" s="43"/>
      <c r="B140" s="43"/>
      <c r="C140" s="43"/>
      <c r="D140" s="43"/>
      <c r="E140" s="43"/>
      <c r="F140" s="43"/>
      <c r="G140" s="203"/>
      <c r="H140" s="43"/>
      <c r="I140" s="43"/>
      <c r="J140" s="43"/>
      <c r="K140" s="43"/>
      <c r="L140" s="44"/>
      <c r="M140" s="43"/>
      <c r="N140" s="43"/>
      <c r="O140" s="43"/>
      <c r="P140" s="43"/>
      <c r="Q140" s="43"/>
      <c r="R140" s="43"/>
      <c r="S140" s="43"/>
      <c r="T140" s="43"/>
      <c r="U140" s="43"/>
      <c r="V140" s="43"/>
      <c r="W140" s="43"/>
      <c r="X140" s="43"/>
      <c r="Y140" s="43"/>
      <c r="Z140" s="43"/>
      <c r="AA140" s="43"/>
      <c r="AB140" s="43"/>
      <c r="AC140" s="43"/>
      <c r="AD140" s="43"/>
      <c r="AE140" s="43"/>
    </row>
    <row r="141" spans="1:31" ht="15">
      <c r="A141" s="43"/>
      <c r="B141" s="43"/>
      <c r="C141" s="43"/>
      <c r="D141" s="43"/>
      <c r="E141" s="43"/>
      <c r="F141" s="43"/>
      <c r="G141" s="203"/>
      <c r="H141" s="43"/>
      <c r="I141" s="43"/>
      <c r="J141" s="43"/>
      <c r="K141" s="43"/>
      <c r="L141" s="44"/>
      <c r="M141" s="43"/>
      <c r="N141" s="43"/>
      <c r="O141" s="43"/>
      <c r="P141" s="43"/>
      <c r="Q141" s="43"/>
      <c r="R141" s="43"/>
      <c r="S141" s="43"/>
      <c r="T141" s="43"/>
      <c r="U141" s="43"/>
      <c r="V141" s="43"/>
      <c r="W141" s="43"/>
      <c r="X141" s="43"/>
      <c r="Y141" s="43"/>
      <c r="Z141" s="43"/>
      <c r="AA141" s="43"/>
      <c r="AB141" s="43"/>
      <c r="AC141" s="43"/>
      <c r="AD141" s="43"/>
      <c r="AE141" s="43"/>
    </row>
    <row r="142" spans="1:31" ht="15">
      <c r="A142" s="43"/>
      <c r="B142" s="43"/>
      <c r="C142" s="43"/>
      <c r="D142" s="43"/>
      <c r="E142" s="43"/>
      <c r="F142" s="43"/>
      <c r="G142" s="203"/>
      <c r="H142" s="43"/>
      <c r="I142" s="43"/>
      <c r="J142" s="43"/>
      <c r="K142" s="43"/>
      <c r="L142" s="44"/>
      <c r="M142" s="43"/>
      <c r="N142" s="43"/>
      <c r="O142" s="43"/>
      <c r="P142" s="43"/>
      <c r="Q142" s="43"/>
      <c r="R142" s="43"/>
      <c r="S142" s="43"/>
      <c r="T142" s="43"/>
      <c r="U142" s="43"/>
      <c r="V142" s="43"/>
      <c r="W142" s="43"/>
      <c r="X142" s="43"/>
      <c r="Y142" s="43"/>
      <c r="Z142" s="43"/>
      <c r="AA142" s="43"/>
      <c r="AB142" s="43"/>
      <c r="AC142" s="43"/>
      <c r="AD142" s="43"/>
      <c r="AE142" s="43"/>
    </row>
    <row r="143" spans="1:31" ht="15">
      <c r="A143" s="43"/>
      <c r="B143" s="43"/>
      <c r="C143" s="43"/>
      <c r="D143" s="43"/>
      <c r="E143" s="43"/>
      <c r="F143" s="43"/>
      <c r="G143" s="203"/>
      <c r="H143" s="43"/>
      <c r="I143" s="43"/>
      <c r="J143" s="43"/>
      <c r="K143" s="43"/>
      <c r="L143" s="44"/>
      <c r="M143" s="43"/>
      <c r="N143" s="43"/>
      <c r="O143" s="43"/>
      <c r="P143" s="43"/>
      <c r="Q143" s="43"/>
      <c r="R143" s="43"/>
      <c r="S143" s="43"/>
      <c r="T143" s="43"/>
      <c r="U143" s="43"/>
      <c r="V143" s="43"/>
      <c r="W143" s="43"/>
      <c r="X143" s="43"/>
      <c r="Y143" s="43"/>
      <c r="Z143" s="43"/>
      <c r="AA143" s="43"/>
      <c r="AB143" s="43"/>
      <c r="AC143" s="43"/>
      <c r="AD143" s="43"/>
      <c r="AE143" s="43"/>
    </row>
    <row r="144" spans="1:31" ht="15">
      <c r="A144" s="43"/>
      <c r="B144" s="43"/>
      <c r="C144" s="43"/>
      <c r="D144" s="43"/>
      <c r="E144" s="43"/>
      <c r="F144" s="43"/>
      <c r="G144" s="203"/>
      <c r="H144" s="43"/>
      <c r="I144" s="43"/>
      <c r="J144" s="43"/>
      <c r="K144" s="43"/>
      <c r="L144" s="44"/>
      <c r="M144" s="43"/>
      <c r="N144" s="43"/>
      <c r="O144" s="43"/>
      <c r="P144" s="43"/>
      <c r="Q144" s="43"/>
      <c r="R144" s="43"/>
      <c r="S144" s="43"/>
      <c r="T144" s="43"/>
      <c r="U144" s="43"/>
      <c r="V144" s="43"/>
      <c r="W144" s="43"/>
      <c r="X144" s="43"/>
      <c r="Y144" s="43"/>
      <c r="Z144" s="43"/>
      <c r="AA144" s="43"/>
      <c r="AB144" s="43"/>
      <c r="AC144" s="43"/>
      <c r="AD144" s="43"/>
      <c r="AE144" s="43"/>
    </row>
    <row r="145" spans="1:31" ht="15">
      <c r="A145" s="43"/>
      <c r="B145" s="43"/>
      <c r="C145" s="43"/>
      <c r="D145" s="43"/>
      <c r="E145" s="43"/>
      <c r="F145" s="43"/>
      <c r="G145" s="203"/>
      <c r="H145" s="43"/>
      <c r="I145" s="43"/>
      <c r="J145" s="43"/>
      <c r="K145" s="43"/>
      <c r="L145" s="44"/>
      <c r="M145" s="43"/>
      <c r="N145" s="43"/>
      <c r="O145" s="43"/>
      <c r="P145" s="43"/>
      <c r="Q145" s="43"/>
      <c r="R145" s="43"/>
      <c r="S145" s="43"/>
      <c r="T145" s="43"/>
      <c r="U145" s="43"/>
      <c r="V145" s="43"/>
      <c r="W145" s="43"/>
      <c r="X145" s="43"/>
      <c r="Y145" s="43"/>
      <c r="Z145" s="43"/>
      <c r="AA145" s="43"/>
      <c r="AB145" s="43"/>
      <c r="AC145" s="43"/>
      <c r="AD145" s="43"/>
      <c r="AE145" s="43"/>
    </row>
    <row r="146" spans="1:31" ht="15">
      <c r="A146" s="43"/>
      <c r="B146" s="43"/>
      <c r="C146" s="43"/>
      <c r="D146" s="43"/>
      <c r="E146" s="43"/>
      <c r="F146" s="43"/>
      <c r="G146" s="203"/>
      <c r="H146" s="43"/>
      <c r="I146" s="43"/>
      <c r="J146" s="43"/>
      <c r="K146" s="43"/>
      <c r="L146" s="44"/>
      <c r="M146" s="43"/>
      <c r="N146" s="43"/>
      <c r="O146" s="43"/>
      <c r="P146" s="43"/>
      <c r="Q146" s="43"/>
      <c r="R146" s="43"/>
      <c r="S146" s="43"/>
      <c r="T146" s="43"/>
      <c r="U146" s="43"/>
      <c r="V146" s="43"/>
      <c r="W146" s="43"/>
      <c r="X146" s="43"/>
      <c r="Y146" s="43"/>
      <c r="Z146" s="43"/>
      <c r="AA146" s="43"/>
      <c r="AB146" s="43"/>
      <c r="AC146" s="43"/>
      <c r="AD146" s="43"/>
      <c r="AE146" s="43"/>
    </row>
    <row r="147" spans="1:31" ht="15">
      <c r="A147" s="43"/>
      <c r="B147" s="43"/>
      <c r="C147" s="43"/>
      <c r="D147" s="43"/>
      <c r="E147" s="43"/>
      <c r="F147" s="43"/>
      <c r="G147" s="203"/>
      <c r="H147" s="43"/>
      <c r="I147" s="43"/>
      <c r="J147" s="43"/>
      <c r="K147" s="43"/>
      <c r="L147" s="44"/>
      <c r="M147" s="43"/>
      <c r="N147" s="43"/>
      <c r="O147" s="43"/>
      <c r="P147" s="43"/>
      <c r="Q147" s="43"/>
      <c r="R147" s="43"/>
      <c r="S147" s="43"/>
      <c r="T147" s="43"/>
      <c r="U147" s="43"/>
      <c r="V147" s="43"/>
      <c r="W147" s="43"/>
      <c r="X147" s="43"/>
      <c r="Y147" s="43"/>
      <c r="Z147" s="43"/>
      <c r="AA147" s="43"/>
      <c r="AB147" s="43"/>
      <c r="AC147" s="43"/>
      <c r="AD147" s="43"/>
      <c r="AE147" s="43"/>
    </row>
    <row r="148" spans="1:31" ht="15">
      <c r="A148" s="43"/>
      <c r="B148" s="43"/>
      <c r="C148" s="43"/>
      <c r="D148" s="43"/>
      <c r="E148" s="43"/>
      <c r="F148" s="43"/>
      <c r="G148" s="203"/>
      <c r="H148" s="43"/>
      <c r="I148" s="43"/>
      <c r="J148" s="43"/>
      <c r="K148" s="43"/>
      <c r="L148" s="44"/>
      <c r="M148" s="43"/>
      <c r="N148" s="43"/>
      <c r="O148" s="43"/>
      <c r="P148" s="43"/>
      <c r="Q148" s="43"/>
      <c r="R148" s="43"/>
      <c r="S148" s="43"/>
      <c r="T148" s="43"/>
      <c r="U148" s="43"/>
      <c r="V148" s="43"/>
      <c r="W148" s="43"/>
      <c r="X148" s="43"/>
      <c r="Y148" s="43"/>
      <c r="Z148" s="43"/>
      <c r="AA148" s="43"/>
      <c r="AB148" s="43"/>
      <c r="AC148" s="43"/>
      <c r="AD148" s="43"/>
      <c r="AE148" s="43"/>
    </row>
    <row r="149" spans="1:31" ht="15">
      <c r="A149" s="43"/>
      <c r="B149" s="43"/>
      <c r="C149" s="43"/>
      <c r="D149" s="43"/>
      <c r="E149" s="43"/>
      <c r="F149" s="43"/>
      <c r="G149" s="203"/>
      <c r="H149" s="43"/>
      <c r="I149" s="43"/>
      <c r="J149" s="43"/>
      <c r="K149" s="43"/>
      <c r="L149" s="44"/>
      <c r="M149" s="43"/>
      <c r="N149" s="43"/>
      <c r="O149" s="43"/>
      <c r="P149" s="43"/>
      <c r="Q149" s="43"/>
      <c r="R149" s="43"/>
      <c r="S149" s="43"/>
      <c r="T149" s="43"/>
      <c r="U149" s="43"/>
      <c r="V149" s="43"/>
      <c r="W149" s="43"/>
      <c r="X149" s="43"/>
      <c r="Y149" s="43"/>
      <c r="Z149" s="43"/>
      <c r="AA149" s="43"/>
      <c r="AB149" s="43"/>
      <c r="AC149" s="43"/>
      <c r="AD149" s="43"/>
      <c r="AE149" s="43"/>
    </row>
    <row r="150" spans="1:31" ht="15">
      <c r="A150" s="43"/>
      <c r="B150" s="43"/>
      <c r="C150" s="43"/>
      <c r="D150" s="43"/>
      <c r="E150" s="43"/>
      <c r="F150" s="43"/>
      <c r="G150" s="203"/>
      <c r="H150" s="43"/>
      <c r="I150" s="43"/>
      <c r="J150" s="43"/>
      <c r="K150" s="43"/>
      <c r="L150" s="44"/>
      <c r="M150" s="43"/>
      <c r="N150" s="43"/>
      <c r="O150" s="43"/>
      <c r="P150" s="43"/>
      <c r="Q150" s="43"/>
      <c r="R150" s="43"/>
      <c r="S150" s="43"/>
      <c r="T150" s="43"/>
      <c r="U150" s="43"/>
      <c r="V150" s="43"/>
      <c r="W150" s="43"/>
      <c r="X150" s="43"/>
      <c r="Y150" s="43"/>
      <c r="Z150" s="43"/>
      <c r="AA150" s="43"/>
      <c r="AB150" s="43"/>
      <c r="AC150" s="43"/>
      <c r="AD150" s="43"/>
      <c r="AE150" s="43"/>
    </row>
    <row r="151" spans="1:31" ht="15">
      <c r="A151" s="43"/>
      <c r="B151" s="43"/>
      <c r="C151" s="43"/>
      <c r="D151" s="43"/>
      <c r="E151" s="43"/>
      <c r="F151" s="43"/>
      <c r="G151" s="203"/>
      <c r="H151" s="43"/>
      <c r="I151" s="43"/>
      <c r="J151" s="43"/>
      <c r="K151" s="43"/>
      <c r="L151" s="44"/>
      <c r="M151" s="43"/>
      <c r="N151" s="43"/>
      <c r="O151" s="43"/>
      <c r="P151" s="43"/>
      <c r="Q151" s="43"/>
      <c r="R151" s="43"/>
      <c r="S151" s="43"/>
      <c r="T151" s="43"/>
      <c r="U151" s="43"/>
      <c r="V151" s="43"/>
      <c r="W151" s="43"/>
      <c r="X151" s="43"/>
      <c r="Y151" s="43"/>
      <c r="Z151" s="43"/>
      <c r="AA151" s="43"/>
      <c r="AB151" s="43"/>
      <c r="AC151" s="43"/>
      <c r="AD151" s="43"/>
      <c r="AE151" s="43"/>
    </row>
    <row r="152" spans="1:31" ht="15">
      <c r="A152" s="43"/>
      <c r="B152" s="43"/>
      <c r="C152" s="43"/>
      <c r="D152" s="43"/>
      <c r="E152" s="43"/>
      <c r="F152" s="43"/>
      <c r="G152" s="203"/>
      <c r="H152" s="43"/>
      <c r="I152" s="43"/>
      <c r="J152" s="43"/>
      <c r="K152" s="43"/>
      <c r="L152" s="44"/>
      <c r="M152" s="43"/>
      <c r="N152" s="43"/>
      <c r="O152" s="43"/>
      <c r="P152" s="43"/>
      <c r="Q152" s="43"/>
      <c r="R152" s="43"/>
      <c r="S152" s="43"/>
      <c r="T152" s="43"/>
      <c r="U152" s="43"/>
      <c r="V152" s="43"/>
      <c r="W152" s="43"/>
      <c r="X152" s="43"/>
      <c r="Y152" s="43"/>
      <c r="Z152" s="43"/>
      <c r="AA152" s="43"/>
      <c r="AB152" s="43"/>
      <c r="AC152" s="43"/>
      <c r="AD152" s="43"/>
      <c r="AE152" s="43"/>
    </row>
    <row r="153" spans="1:31" ht="15">
      <c r="A153" s="43"/>
      <c r="B153" s="43"/>
      <c r="C153" s="43"/>
      <c r="D153" s="43"/>
      <c r="E153" s="43"/>
      <c r="F153" s="43"/>
      <c r="G153" s="203"/>
      <c r="H153" s="43"/>
      <c r="I153" s="43"/>
      <c r="J153" s="43"/>
      <c r="K153" s="43"/>
      <c r="L153" s="44"/>
      <c r="M153" s="43"/>
      <c r="N153" s="43"/>
      <c r="O153" s="43"/>
      <c r="P153" s="43"/>
      <c r="Q153" s="43"/>
      <c r="R153" s="43"/>
      <c r="S153" s="43"/>
      <c r="T153" s="43"/>
      <c r="U153" s="43"/>
      <c r="V153" s="43"/>
      <c r="W153" s="43"/>
      <c r="X153" s="43"/>
      <c r="Y153" s="43"/>
      <c r="Z153" s="43"/>
      <c r="AA153" s="43"/>
      <c r="AB153" s="43"/>
      <c r="AC153" s="43"/>
      <c r="AD153" s="43"/>
      <c r="AE153" s="43"/>
    </row>
    <row r="154" spans="1:31" ht="15">
      <c r="A154" s="43"/>
      <c r="B154" s="43"/>
      <c r="C154" s="43"/>
      <c r="D154" s="43"/>
      <c r="E154" s="43"/>
      <c r="F154" s="43"/>
      <c r="G154" s="203"/>
      <c r="H154" s="43"/>
      <c r="I154" s="43"/>
      <c r="J154" s="43"/>
      <c r="K154" s="43"/>
      <c r="L154" s="44"/>
      <c r="M154" s="43"/>
      <c r="N154" s="43"/>
      <c r="O154" s="43"/>
      <c r="P154" s="43"/>
      <c r="Q154" s="43"/>
      <c r="R154" s="43"/>
      <c r="S154" s="43"/>
      <c r="T154" s="43"/>
      <c r="U154" s="43"/>
      <c r="V154" s="43"/>
      <c r="W154" s="43"/>
      <c r="X154" s="43"/>
      <c r="Y154" s="43"/>
      <c r="Z154" s="43"/>
      <c r="AA154" s="43"/>
      <c r="AB154" s="43"/>
      <c r="AC154" s="43"/>
      <c r="AD154" s="43"/>
      <c r="AE154" s="43"/>
    </row>
    <row r="155" spans="1:31" ht="15">
      <c r="A155" s="43"/>
      <c r="B155" s="43"/>
      <c r="C155" s="43"/>
      <c r="D155" s="43"/>
      <c r="E155" s="43"/>
      <c r="F155" s="43"/>
      <c r="G155" s="203"/>
      <c r="H155" s="43"/>
      <c r="I155" s="43"/>
      <c r="J155" s="43"/>
      <c r="K155" s="43"/>
      <c r="L155" s="44"/>
      <c r="M155" s="43"/>
      <c r="N155" s="43"/>
      <c r="O155" s="43"/>
      <c r="P155" s="43"/>
      <c r="Q155" s="43"/>
      <c r="R155" s="43"/>
      <c r="S155" s="43"/>
      <c r="T155" s="43"/>
      <c r="U155" s="43"/>
      <c r="V155" s="43"/>
      <c r="W155" s="43"/>
      <c r="X155" s="43"/>
      <c r="Y155" s="43"/>
      <c r="Z155" s="43"/>
      <c r="AA155" s="43"/>
      <c r="AB155" s="43"/>
      <c r="AC155" s="43"/>
      <c r="AD155" s="43"/>
      <c r="AE155" s="43"/>
    </row>
    <row r="156" spans="1:31" ht="15">
      <c r="A156" s="43"/>
      <c r="B156" s="43"/>
      <c r="C156" s="43"/>
      <c r="D156" s="43"/>
      <c r="E156" s="43"/>
      <c r="F156" s="43"/>
      <c r="G156" s="203"/>
      <c r="H156" s="43"/>
      <c r="I156" s="43"/>
      <c r="J156" s="43"/>
      <c r="K156" s="43"/>
      <c r="L156" s="44"/>
      <c r="M156" s="43"/>
      <c r="N156" s="43"/>
      <c r="O156" s="43"/>
      <c r="P156" s="43"/>
      <c r="Q156" s="43"/>
      <c r="R156" s="43"/>
      <c r="S156" s="43"/>
      <c r="T156" s="43"/>
      <c r="U156" s="43"/>
      <c r="V156" s="43"/>
      <c r="W156" s="43"/>
      <c r="X156" s="43"/>
      <c r="Y156" s="43"/>
      <c r="Z156" s="43"/>
      <c r="AA156" s="43"/>
      <c r="AB156" s="43"/>
      <c r="AC156" s="43"/>
      <c r="AD156" s="43"/>
      <c r="AE156" s="43"/>
    </row>
    <row r="157" spans="1:31" ht="15">
      <c r="A157" s="43"/>
      <c r="B157" s="43"/>
      <c r="C157" s="43"/>
      <c r="D157" s="43"/>
      <c r="E157" s="43"/>
      <c r="F157" s="43"/>
      <c r="G157" s="203"/>
      <c r="H157" s="43"/>
      <c r="I157" s="43"/>
      <c r="J157" s="43"/>
      <c r="K157" s="43"/>
      <c r="L157" s="44"/>
      <c r="M157" s="43"/>
      <c r="N157" s="43"/>
      <c r="O157" s="43"/>
      <c r="P157" s="43"/>
      <c r="Q157" s="43"/>
      <c r="R157" s="43"/>
      <c r="S157" s="43"/>
      <c r="T157" s="43"/>
      <c r="U157" s="43"/>
      <c r="V157" s="43"/>
      <c r="W157" s="43"/>
      <c r="X157" s="43"/>
      <c r="Y157" s="43"/>
      <c r="Z157" s="43"/>
      <c r="AA157" s="43"/>
      <c r="AB157" s="43"/>
      <c r="AC157" s="43"/>
      <c r="AD157" s="43"/>
      <c r="AE157" s="43"/>
    </row>
    <row r="158" spans="1:31" ht="15">
      <c r="A158" s="43"/>
      <c r="B158" s="43"/>
      <c r="C158" s="43"/>
      <c r="D158" s="43"/>
      <c r="E158" s="43"/>
      <c r="F158" s="43"/>
      <c r="G158" s="203"/>
      <c r="H158" s="43"/>
      <c r="I158" s="43"/>
      <c r="J158" s="43"/>
      <c r="K158" s="43"/>
      <c r="L158" s="44"/>
      <c r="M158" s="43"/>
      <c r="N158" s="43"/>
      <c r="O158" s="43"/>
      <c r="P158" s="43"/>
      <c r="Q158" s="43"/>
      <c r="R158" s="43"/>
      <c r="S158" s="43"/>
      <c r="T158" s="43"/>
      <c r="U158" s="43"/>
      <c r="V158" s="43"/>
      <c r="W158" s="43"/>
      <c r="X158" s="43"/>
      <c r="Y158" s="43"/>
      <c r="Z158" s="43"/>
      <c r="AA158" s="43"/>
      <c r="AB158" s="43"/>
      <c r="AC158" s="43"/>
      <c r="AD158" s="43"/>
      <c r="AE158" s="43"/>
    </row>
    <row r="159" spans="1:31" ht="15">
      <c r="A159" s="43"/>
      <c r="B159" s="43"/>
      <c r="C159" s="43"/>
      <c r="D159" s="43"/>
      <c r="E159" s="43"/>
      <c r="F159" s="43"/>
      <c r="G159" s="203"/>
      <c r="H159" s="43"/>
      <c r="I159" s="43"/>
      <c r="J159" s="43"/>
      <c r="K159" s="43"/>
      <c r="L159" s="44"/>
      <c r="M159" s="43"/>
      <c r="N159" s="43"/>
      <c r="O159" s="43"/>
      <c r="P159" s="43"/>
      <c r="Q159" s="43"/>
      <c r="R159" s="43"/>
      <c r="S159" s="43"/>
      <c r="T159" s="43"/>
      <c r="U159" s="43"/>
      <c r="V159" s="43"/>
      <c r="W159" s="43"/>
      <c r="X159" s="43"/>
      <c r="Y159" s="43"/>
      <c r="Z159" s="43"/>
      <c r="AA159" s="43"/>
      <c r="AB159" s="43"/>
      <c r="AC159" s="43"/>
      <c r="AD159" s="43"/>
      <c r="AE159" s="43"/>
    </row>
    <row r="160" spans="1:31" ht="15">
      <c r="A160" s="43"/>
      <c r="B160" s="43"/>
      <c r="C160" s="43"/>
      <c r="D160" s="43"/>
      <c r="E160" s="43"/>
      <c r="F160" s="43"/>
      <c r="G160" s="203"/>
      <c r="H160" s="43"/>
      <c r="I160" s="43"/>
      <c r="J160" s="43"/>
      <c r="K160" s="43"/>
      <c r="L160" s="44"/>
      <c r="M160" s="43"/>
      <c r="N160" s="43"/>
      <c r="O160" s="43"/>
      <c r="P160" s="43"/>
      <c r="Q160" s="43"/>
      <c r="R160" s="43"/>
      <c r="S160" s="43"/>
      <c r="T160" s="43"/>
      <c r="U160" s="43"/>
      <c r="V160" s="43"/>
      <c r="W160" s="43"/>
      <c r="X160" s="43"/>
      <c r="Y160" s="43"/>
      <c r="Z160" s="43"/>
      <c r="AA160" s="43"/>
      <c r="AB160" s="43"/>
      <c r="AC160" s="43"/>
      <c r="AD160" s="43"/>
      <c r="AE160" s="43"/>
    </row>
    <row r="161" spans="1:31" ht="15">
      <c r="A161" s="43"/>
      <c r="B161" s="43"/>
      <c r="C161" s="43"/>
      <c r="D161" s="43"/>
      <c r="E161" s="43"/>
      <c r="F161" s="43"/>
      <c r="G161" s="203"/>
      <c r="H161" s="43"/>
      <c r="I161" s="43"/>
      <c r="J161" s="43"/>
      <c r="K161" s="43"/>
      <c r="L161" s="44"/>
      <c r="M161" s="43"/>
      <c r="N161" s="43"/>
      <c r="O161" s="43"/>
      <c r="P161" s="43"/>
      <c r="Q161" s="43"/>
      <c r="R161" s="43"/>
      <c r="S161" s="43"/>
      <c r="T161" s="43"/>
      <c r="U161" s="43"/>
      <c r="V161" s="43"/>
      <c r="W161" s="43"/>
      <c r="X161" s="43"/>
      <c r="Y161" s="43"/>
      <c r="Z161" s="43"/>
      <c r="AA161" s="43"/>
      <c r="AB161" s="43"/>
      <c r="AC161" s="43"/>
      <c r="AD161" s="43"/>
      <c r="AE161" s="43"/>
    </row>
    <row r="162" spans="1:31" ht="15">
      <c r="A162" s="43"/>
      <c r="B162" s="43"/>
      <c r="C162" s="43"/>
      <c r="D162" s="43"/>
      <c r="E162" s="43"/>
      <c r="F162" s="43"/>
      <c r="G162" s="203"/>
      <c r="H162" s="43"/>
      <c r="I162" s="43"/>
      <c r="J162" s="43"/>
      <c r="K162" s="43"/>
      <c r="L162" s="44"/>
      <c r="M162" s="43"/>
      <c r="N162" s="43"/>
      <c r="O162" s="43"/>
      <c r="P162" s="43"/>
      <c r="Q162" s="43"/>
      <c r="R162" s="43"/>
      <c r="S162" s="43"/>
      <c r="T162" s="43"/>
      <c r="U162" s="43"/>
      <c r="V162" s="43"/>
      <c r="W162" s="43"/>
      <c r="X162" s="43"/>
      <c r="Y162" s="43"/>
      <c r="Z162" s="43"/>
      <c r="AA162" s="43"/>
      <c r="AB162" s="43"/>
      <c r="AC162" s="43"/>
      <c r="AD162" s="43"/>
      <c r="AE162" s="43"/>
    </row>
    <row r="163" spans="1:31" ht="15">
      <c r="A163" s="43"/>
      <c r="B163" s="43"/>
      <c r="C163" s="43"/>
      <c r="D163" s="43"/>
      <c r="E163" s="43"/>
      <c r="F163" s="43"/>
      <c r="G163" s="203"/>
      <c r="H163" s="43"/>
      <c r="I163" s="43"/>
      <c r="J163" s="43"/>
      <c r="K163" s="43"/>
      <c r="L163" s="44"/>
      <c r="M163" s="43"/>
      <c r="N163" s="43"/>
      <c r="O163" s="43"/>
      <c r="P163" s="43"/>
      <c r="Q163" s="43"/>
      <c r="R163" s="43"/>
      <c r="S163" s="43"/>
      <c r="T163" s="43"/>
      <c r="U163" s="43"/>
      <c r="V163" s="43"/>
      <c r="W163" s="43"/>
      <c r="X163" s="43"/>
      <c r="Y163" s="43"/>
      <c r="Z163" s="43"/>
      <c r="AA163" s="43"/>
      <c r="AB163" s="43"/>
      <c r="AC163" s="43"/>
      <c r="AD163" s="43"/>
      <c r="AE163" s="43"/>
    </row>
    <row r="164" spans="1:31" ht="15">
      <c r="A164" s="43"/>
      <c r="B164" s="43"/>
      <c r="C164" s="43"/>
      <c r="D164" s="43"/>
      <c r="E164" s="43"/>
      <c r="F164" s="43"/>
      <c r="G164" s="203"/>
      <c r="H164" s="43"/>
      <c r="I164" s="43"/>
      <c r="J164" s="43"/>
      <c r="K164" s="43"/>
      <c r="L164" s="44"/>
      <c r="M164" s="43"/>
      <c r="N164" s="43"/>
      <c r="O164" s="43"/>
      <c r="P164" s="43"/>
      <c r="Q164" s="43"/>
      <c r="R164" s="43"/>
      <c r="S164" s="43"/>
      <c r="T164" s="43"/>
      <c r="U164" s="43"/>
      <c r="V164" s="43"/>
      <c r="W164" s="43"/>
      <c r="X164" s="43"/>
      <c r="Y164" s="43"/>
      <c r="Z164" s="43"/>
      <c r="AA164" s="43"/>
      <c r="AB164" s="43"/>
      <c r="AC164" s="43"/>
      <c r="AD164" s="43"/>
      <c r="AE164" s="43"/>
    </row>
    <row r="165" spans="1:31" ht="15">
      <c r="A165" s="43"/>
      <c r="B165" s="43"/>
      <c r="C165" s="43"/>
      <c r="D165" s="43"/>
      <c r="E165" s="43"/>
      <c r="F165" s="43"/>
      <c r="G165" s="203"/>
      <c r="H165" s="43"/>
      <c r="I165" s="43"/>
      <c r="J165" s="43"/>
      <c r="K165" s="43"/>
      <c r="L165" s="44"/>
      <c r="M165" s="43"/>
      <c r="N165" s="43"/>
      <c r="O165" s="43"/>
      <c r="P165" s="43"/>
      <c r="Q165" s="43"/>
      <c r="R165" s="43"/>
      <c r="S165" s="43"/>
      <c r="T165" s="43"/>
      <c r="U165" s="43"/>
      <c r="V165" s="43"/>
      <c r="W165" s="43"/>
      <c r="X165" s="43"/>
      <c r="Y165" s="43"/>
      <c r="Z165" s="43"/>
      <c r="AA165" s="43"/>
      <c r="AB165" s="43"/>
      <c r="AC165" s="43"/>
      <c r="AD165" s="43"/>
      <c r="AE165" s="43"/>
    </row>
    <row r="166" spans="1:31" ht="15">
      <c r="A166" s="43"/>
      <c r="B166" s="43"/>
      <c r="C166" s="43"/>
      <c r="D166" s="43"/>
      <c r="E166" s="43"/>
      <c r="F166" s="43"/>
      <c r="G166" s="203"/>
      <c r="H166" s="43"/>
      <c r="I166" s="43"/>
      <c r="J166" s="43"/>
      <c r="K166" s="43"/>
      <c r="L166" s="44"/>
      <c r="M166" s="43"/>
      <c r="N166" s="43"/>
      <c r="O166" s="43"/>
      <c r="P166" s="43"/>
      <c r="Q166" s="43"/>
      <c r="R166" s="43"/>
      <c r="S166" s="43"/>
      <c r="T166" s="43"/>
      <c r="U166" s="43"/>
      <c r="V166" s="43"/>
      <c r="W166" s="43"/>
      <c r="X166" s="43"/>
      <c r="Y166" s="43"/>
      <c r="Z166" s="43"/>
      <c r="AA166" s="43"/>
      <c r="AB166" s="43"/>
      <c r="AC166" s="43"/>
      <c r="AD166" s="43"/>
      <c r="AE166" s="43"/>
    </row>
    <row r="167" spans="1:31" ht="15">
      <c r="A167" s="43"/>
      <c r="B167" s="43"/>
      <c r="C167" s="43"/>
      <c r="D167" s="43"/>
      <c r="E167" s="43"/>
      <c r="F167" s="43"/>
      <c r="G167" s="203"/>
      <c r="H167" s="43"/>
      <c r="I167" s="43"/>
      <c r="J167" s="43"/>
      <c r="K167" s="43"/>
      <c r="L167" s="44"/>
      <c r="M167" s="43"/>
      <c r="N167" s="43"/>
      <c r="O167" s="43"/>
      <c r="P167" s="43"/>
      <c r="Q167" s="43"/>
      <c r="R167" s="43"/>
      <c r="S167" s="43"/>
      <c r="T167" s="43"/>
      <c r="U167" s="43"/>
      <c r="V167" s="43"/>
      <c r="W167" s="43"/>
      <c r="X167" s="43"/>
      <c r="Y167" s="43"/>
      <c r="Z167" s="43"/>
      <c r="AA167" s="43"/>
      <c r="AB167" s="43"/>
      <c r="AC167" s="43"/>
      <c r="AD167" s="43"/>
      <c r="AE167" s="43"/>
    </row>
    <row r="168" spans="1:31" ht="15">
      <c r="A168" s="43"/>
      <c r="B168" s="43"/>
      <c r="C168" s="43"/>
      <c r="D168" s="43"/>
      <c r="E168" s="43"/>
      <c r="F168" s="43"/>
      <c r="G168" s="203"/>
      <c r="H168" s="43"/>
      <c r="I168" s="43"/>
      <c r="J168" s="43"/>
      <c r="K168" s="43"/>
      <c r="L168" s="44"/>
      <c r="M168" s="43"/>
      <c r="N168" s="43"/>
      <c r="O168" s="43"/>
      <c r="P168" s="43"/>
      <c r="Q168" s="43"/>
      <c r="R168" s="43"/>
      <c r="S168" s="43"/>
      <c r="T168" s="43"/>
      <c r="U168" s="43"/>
      <c r="V168" s="43"/>
      <c r="W168" s="43"/>
      <c r="X168" s="43"/>
      <c r="Y168" s="43"/>
      <c r="Z168" s="43"/>
      <c r="AA168" s="43"/>
      <c r="AB168" s="43"/>
      <c r="AC168" s="43"/>
      <c r="AD168" s="43"/>
      <c r="AE168" s="43"/>
    </row>
    <row r="169" spans="1:31" ht="15">
      <c r="A169" s="43"/>
      <c r="B169" s="43"/>
      <c r="C169" s="43"/>
      <c r="D169" s="43"/>
      <c r="E169" s="43"/>
      <c r="F169" s="43"/>
      <c r="G169" s="203"/>
      <c r="H169" s="43"/>
      <c r="I169" s="43"/>
      <c r="J169" s="43"/>
      <c r="K169" s="43"/>
      <c r="L169" s="44"/>
      <c r="M169" s="43"/>
      <c r="N169" s="43"/>
      <c r="O169" s="43"/>
      <c r="P169" s="43"/>
      <c r="Q169" s="43"/>
      <c r="R169" s="43"/>
      <c r="S169" s="43"/>
      <c r="T169" s="43"/>
      <c r="U169" s="43"/>
      <c r="V169" s="43"/>
      <c r="W169" s="43"/>
      <c r="X169" s="43"/>
      <c r="Y169" s="43"/>
      <c r="Z169" s="43"/>
      <c r="AA169" s="43"/>
      <c r="AB169" s="43"/>
      <c r="AC169" s="43"/>
      <c r="AD169" s="43"/>
      <c r="AE169" s="43"/>
    </row>
    <row r="170" spans="1:31" ht="15">
      <c r="A170" s="43"/>
      <c r="B170" s="43"/>
      <c r="C170" s="43"/>
      <c r="D170" s="43"/>
      <c r="E170" s="43"/>
      <c r="F170" s="43"/>
      <c r="G170" s="203"/>
      <c r="H170" s="43"/>
      <c r="I170" s="43"/>
      <c r="J170" s="43"/>
      <c r="K170" s="43"/>
      <c r="L170" s="44"/>
      <c r="M170" s="43"/>
      <c r="N170" s="43"/>
      <c r="O170" s="43"/>
      <c r="P170" s="43"/>
      <c r="Q170" s="43"/>
      <c r="R170" s="43"/>
      <c r="S170" s="43"/>
      <c r="T170" s="43"/>
      <c r="U170" s="43"/>
      <c r="V170" s="43"/>
      <c r="W170" s="43"/>
      <c r="X170" s="43"/>
      <c r="Y170" s="43"/>
      <c r="Z170" s="43"/>
      <c r="AA170" s="43"/>
      <c r="AB170" s="43"/>
      <c r="AC170" s="43"/>
      <c r="AD170" s="43"/>
      <c r="AE170" s="43"/>
    </row>
    <row r="171" spans="1:31" ht="15">
      <c r="A171" s="43"/>
      <c r="B171" s="43"/>
      <c r="C171" s="43"/>
      <c r="D171" s="43"/>
      <c r="E171" s="43"/>
      <c r="F171" s="43"/>
      <c r="G171" s="203"/>
      <c r="H171" s="43"/>
      <c r="I171" s="43"/>
      <c r="J171" s="43"/>
      <c r="K171" s="43"/>
      <c r="L171" s="44"/>
      <c r="M171" s="43"/>
      <c r="N171" s="43"/>
      <c r="O171" s="43"/>
      <c r="P171" s="43"/>
      <c r="Q171" s="43"/>
      <c r="R171" s="43"/>
      <c r="S171" s="43"/>
      <c r="T171" s="43"/>
      <c r="U171" s="43"/>
      <c r="V171" s="43"/>
      <c r="W171" s="43"/>
      <c r="X171" s="43"/>
      <c r="Y171" s="43"/>
      <c r="Z171" s="43"/>
      <c r="AA171" s="43"/>
      <c r="AB171" s="43"/>
      <c r="AC171" s="43"/>
      <c r="AD171" s="43"/>
      <c r="AE171" s="43"/>
    </row>
    <row r="172" spans="1:31" ht="15">
      <c r="A172" s="43"/>
      <c r="B172" s="43"/>
      <c r="C172" s="43"/>
      <c r="D172" s="43"/>
      <c r="E172" s="43"/>
      <c r="F172" s="43"/>
      <c r="G172" s="203"/>
      <c r="H172" s="43"/>
      <c r="I172" s="43"/>
      <c r="J172" s="43"/>
      <c r="K172" s="43"/>
      <c r="L172" s="44"/>
      <c r="M172" s="43"/>
      <c r="N172" s="43"/>
      <c r="O172" s="43"/>
      <c r="P172" s="43"/>
      <c r="Q172" s="43"/>
      <c r="R172" s="43"/>
      <c r="S172" s="43"/>
      <c r="T172" s="43"/>
      <c r="U172" s="43"/>
      <c r="V172" s="43"/>
      <c r="W172" s="43"/>
      <c r="X172" s="43"/>
      <c r="Y172" s="43"/>
      <c r="Z172" s="43"/>
      <c r="AA172" s="43"/>
      <c r="AB172" s="43"/>
      <c r="AC172" s="43"/>
      <c r="AD172" s="43"/>
      <c r="AE172" s="43"/>
    </row>
    <row r="173" spans="1:31" ht="15">
      <c r="A173" s="43"/>
      <c r="B173" s="43"/>
      <c r="C173" s="43"/>
      <c r="D173" s="43"/>
      <c r="E173" s="43"/>
      <c r="F173" s="43"/>
      <c r="G173" s="203"/>
      <c r="H173" s="43"/>
      <c r="I173" s="43"/>
      <c r="J173" s="43"/>
      <c r="K173" s="43"/>
      <c r="L173" s="44"/>
      <c r="M173" s="43"/>
      <c r="N173" s="43"/>
      <c r="O173" s="43"/>
      <c r="P173" s="43"/>
      <c r="Q173" s="43"/>
      <c r="R173" s="43"/>
      <c r="S173" s="43"/>
      <c r="T173" s="43"/>
      <c r="U173" s="43"/>
      <c r="V173" s="43"/>
      <c r="W173" s="43"/>
      <c r="X173" s="43"/>
      <c r="Y173" s="43"/>
      <c r="Z173" s="43"/>
      <c r="AA173" s="43"/>
      <c r="AB173" s="43"/>
      <c r="AC173" s="43"/>
      <c r="AD173" s="43"/>
      <c r="AE173" s="43"/>
    </row>
    <row r="174" spans="1:31" ht="15">
      <c r="A174" s="43"/>
      <c r="B174" s="43"/>
      <c r="C174" s="43"/>
      <c r="D174" s="43"/>
      <c r="E174" s="43"/>
      <c r="F174" s="43"/>
      <c r="G174" s="203"/>
      <c r="H174" s="43"/>
      <c r="I174" s="43"/>
      <c r="J174" s="43"/>
      <c r="K174" s="43"/>
      <c r="L174" s="44"/>
      <c r="M174" s="43"/>
      <c r="N174" s="43"/>
      <c r="O174" s="43"/>
      <c r="P174" s="43"/>
      <c r="Q174" s="43"/>
      <c r="R174" s="43"/>
      <c r="S174" s="43"/>
      <c r="T174" s="43"/>
      <c r="U174" s="43"/>
      <c r="V174" s="43"/>
      <c r="W174" s="43"/>
      <c r="X174" s="43"/>
      <c r="Y174" s="43"/>
      <c r="Z174" s="43"/>
      <c r="AA174" s="43"/>
      <c r="AB174" s="43"/>
      <c r="AC174" s="43"/>
      <c r="AD174" s="43"/>
      <c r="AE174" s="43"/>
    </row>
    <row r="175" spans="1:31" ht="15">
      <c r="A175" s="43"/>
      <c r="B175" s="43"/>
      <c r="C175" s="43"/>
      <c r="D175" s="43"/>
      <c r="E175" s="43"/>
      <c r="F175" s="43"/>
      <c r="G175" s="203"/>
      <c r="H175" s="43"/>
      <c r="I175" s="43"/>
      <c r="J175" s="43"/>
      <c r="K175" s="43"/>
      <c r="L175" s="44"/>
      <c r="M175" s="43"/>
      <c r="N175" s="43"/>
      <c r="O175" s="43"/>
      <c r="P175" s="43"/>
      <c r="Q175" s="43"/>
      <c r="R175" s="43"/>
      <c r="S175" s="43"/>
      <c r="T175" s="43"/>
      <c r="U175" s="43"/>
      <c r="V175" s="43"/>
      <c r="W175" s="43"/>
      <c r="X175" s="43"/>
      <c r="Y175" s="43"/>
      <c r="Z175" s="43"/>
      <c r="AA175" s="43"/>
      <c r="AB175" s="43"/>
      <c r="AC175" s="43"/>
      <c r="AD175" s="43"/>
      <c r="AE175" s="43"/>
    </row>
    <row r="176" spans="1:31" ht="15">
      <c r="A176" s="43"/>
      <c r="B176" s="43"/>
      <c r="C176" s="43"/>
      <c r="D176" s="43"/>
      <c r="E176" s="43"/>
      <c r="F176" s="43"/>
      <c r="G176" s="203"/>
      <c r="H176" s="43"/>
      <c r="I176" s="43"/>
      <c r="J176" s="43"/>
      <c r="K176" s="43"/>
      <c r="L176" s="44"/>
      <c r="M176" s="43"/>
      <c r="N176" s="43"/>
      <c r="O176" s="43"/>
      <c r="P176" s="43"/>
      <c r="Q176" s="43"/>
      <c r="R176" s="43"/>
      <c r="S176" s="43"/>
      <c r="T176" s="43"/>
      <c r="U176" s="43"/>
      <c r="V176" s="43"/>
      <c r="W176" s="43"/>
      <c r="X176" s="43"/>
      <c r="Y176" s="43"/>
      <c r="Z176" s="43"/>
      <c r="AA176" s="43"/>
      <c r="AB176" s="43"/>
      <c r="AC176" s="43"/>
      <c r="AD176" s="43"/>
      <c r="AE176" s="43"/>
    </row>
    <row r="177" spans="1:31" ht="15">
      <c r="A177" s="43"/>
      <c r="B177" s="43"/>
      <c r="C177" s="43"/>
      <c r="D177" s="43"/>
      <c r="E177" s="43"/>
      <c r="F177" s="43"/>
      <c r="G177" s="203"/>
      <c r="H177" s="43"/>
      <c r="I177" s="43"/>
      <c r="J177" s="43"/>
      <c r="K177" s="43"/>
      <c r="L177" s="44"/>
      <c r="M177" s="43"/>
      <c r="N177" s="43"/>
      <c r="O177" s="43"/>
      <c r="P177" s="43"/>
      <c r="Q177" s="43"/>
      <c r="R177" s="43"/>
      <c r="S177" s="43"/>
      <c r="T177" s="43"/>
      <c r="U177" s="43"/>
      <c r="V177" s="43"/>
      <c r="W177" s="43"/>
      <c r="X177" s="43"/>
      <c r="Y177" s="43"/>
      <c r="Z177" s="43"/>
      <c r="AA177" s="43"/>
      <c r="AB177" s="43"/>
      <c r="AC177" s="43"/>
      <c r="AD177" s="43"/>
      <c r="AE177" s="43"/>
    </row>
    <row r="178" spans="1:31" ht="15">
      <c r="A178" s="43"/>
      <c r="B178" s="43"/>
      <c r="C178" s="43"/>
      <c r="D178" s="43"/>
      <c r="E178" s="43"/>
      <c r="F178" s="43"/>
      <c r="G178" s="203"/>
      <c r="H178" s="43"/>
      <c r="I178" s="43"/>
      <c r="J178" s="43"/>
      <c r="K178" s="43"/>
      <c r="L178" s="44"/>
      <c r="M178" s="43"/>
      <c r="N178" s="43"/>
      <c r="O178" s="43"/>
      <c r="P178" s="43"/>
      <c r="Q178" s="43"/>
      <c r="R178" s="43"/>
      <c r="S178" s="43"/>
      <c r="T178" s="43"/>
      <c r="U178" s="43"/>
      <c r="V178" s="43"/>
      <c r="W178" s="43"/>
      <c r="X178" s="43"/>
      <c r="Y178" s="43"/>
      <c r="Z178" s="43"/>
      <c r="AA178" s="43"/>
      <c r="AB178" s="43"/>
      <c r="AC178" s="43"/>
      <c r="AD178" s="43"/>
      <c r="AE178" s="43"/>
    </row>
    <row r="179" spans="1:31" ht="15">
      <c r="A179" s="43"/>
      <c r="B179" s="43"/>
      <c r="C179" s="43"/>
      <c r="D179" s="43"/>
      <c r="E179" s="43"/>
      <c r="F179" s="43"/>
      <c r="G179" s="203"/>
      <c r="H179" s="43"/>
      <c r="I179" s="43"/>
      <c r="J179" s="43"/>
      <c r="K179" s="43"/>
      <c r="L179" s="44"/>
      <c r="M179" s="43"/>
      <c r="N179" s="43"/>
      <c r="O179" s="43"/>
      <c r="P179" s="43"/>
      <c r="Q179" s="43"/>
      <c r="R179" s="43"/>
      <c r="S179" s="43"/>
      <c r="T179" s="43"/>
      <c r="U179" s="43"/>
      <c r="V179" s="43"/>
      <c r="W179" s="43"/>
      <c r="X179" s="43"/>
      <c r="Y179" s="43"/>
      <c r="Z179" s="43"/>
      <c r="AA179" s="43"/>
      <c r="AB179" s="43"/>
      <c r="AC179" s="43"/>
      <c r="AD179" s="43"/>
      <c r="AE179" s="43"/>
    </row>
    <row r="180" spans="1:31" ht="15">
      <c r="A180" s="43"/>
      <c r="B180" s="43"/>
      <c r="C180" s="43"/>
      <c r="D180" s="43"/>
      <c r="E180" s="43"/>
      <c r="F180" s="43"/>
      <c r="G180" s="203"/>
      <c r="H180" s="43"/>
      <c r="I180" s="43"/>
      <c r="J180" s="43"/>
      <c r="K180" s="43"/>
      <c r="L180" s="44"/>
      <c r="M180" s="43"/>
      <c r="N180" s="43"/>
      <c r="O180" s="43"/>
      <c r="P180" s="43"/>
      <c r="Q180" s="43"/>
      <c r="R180" s="43"/>
      <c r="S180" s="43"/>
      <c r="T180" s="43"/>
      <c r="U180" s="43"/>
      <c r="V180" s="43"/>
      <c r="W180" s="43"/>
      <c r="X180" s="43"/>
      <c r="Y180" s="43"/>
      <c r="Z180" s="43"/>
      <c r="AA180" s="43"/>
      <c r="AB180" s="43"/>
      <c r="AC180" s="43"/>
      <c r="AD180" s="43"/>
      <c r="AE180" s="43"/>
    </row>
    <row r="181" spans="1:31" ht="15">
      <c r="A181" s="43"/>
      <c r="B181" s="43"/>
      <c r="C181" s="43"/>
      <c r="D181" s="43"/>
      <c r="E181" s="43"/>
      <c r="F181" s="43"/>
      <c r="G181" s="203"/>
      <c r="H181" s="43"/>
      <c r="I181" s="43"/>
      <c r="J181" s="43"/>
      <c r="K181" s="43"/>
      <c r="L181" s="44"/>
      <c r="M181" s="43"/>
      <c r="N181" s="43"/>
      <c r="O181" s="43"/>
      <c r="P181" s="43"/>
      <c r="Q181" s="43"/>
      <c r="R181" s="43"/>
      <c r="S181" s="43"/>
      <c r="T181" s="43"/>
      <c r="U181" s="43"/>
      <c r="V181" s="43"/>
      <c r="W181" s="43"/>
      <c r="X181" s="43"/>
      <c r="Y181" s="43"/>
      <c r="Z181" s="43"/>
      <c r="AA181" s="43"/>
      <c r="AB181" s="43"/>
      <c r="AC181" s="43"/>
      <c r="AD181" s="43"/>
      <c r="AE181" s="43"/>
    </row>
    <row r="182" spans="1:31" ht="15">
      <c r="A182" s="43"/>
      <c r="B182" s="43"/>
      <c r="C182" s="43"/>
      <c r="D182" s="43"/>
      <c r="E182" s="43"/>
      <c r="F182" s="43"/>
      <c r="G182" s="203"/>
      <c r="H182" s="43"/>
      <c r="I182" s="43"/>
      <c r="J182" s="43"/>
      <c r="K182" s="43"/>
      <c r="L182" s="44"/>
      <c r="M182" s="43"/>
      <c r="N182" s="43"/>
      <c r="O182" s="43"/>
      <c r="P182" s="43"/>
      <c r="Q182" s="43"/>
      <c r="R182" s="43"/>
      <c r="S182" s="43"/>
      <c r="T182" s="43"/>
      <c r="U182" s="43"/>
      <c r="V182" s="43"/>
      <c r="W182" s="43"/>
      <c r="X182" s="43"/>
      <c r="Y182" s="43"/>
      <c r="Z182" s="43"/>
      <c r="AA182" s="43"/>
      <c r="AB182" s="43"/>
      <c r="AC182" s="43"/>
      <c r="AD182" s="43"/>
      <c r="AE182" s="43"/>
    </row>
    <row r="183" spans="1:31" ht="15">
      <c r="A183" s="43"/>
      <c r="B183" s="43"/>
      <c r="C183" s="43"/>
      <c r="D183" s="43"/>
      <c r="E183" s="43"/>
      <c r="F183" s="43"/>
      <c r="G183" s="203"/>
      <c r="H183" s="43"/>
      <c r="I183" s="43"/>
      <c r="J183" s="43"/>
      <c r="K183" s="43"/>
      <c r="L183" s="44"/>
      <c r="M183" s="43"/>
      <c r="N183" s="43"/>
      <c r="O183" s="43"/>
      <c r="P183" s="43"/>
      <c r="Q183" s="43"/>
      <c r="R183" s="43"/>
      <c r="S183" s="43"/>
      <c r="T183" s="43"/>
      <c r="U183" s="43"/>
      <c r="V183" s="43"/>
      <c r="W183" s="43"/>
      <c r="X183" s="43"/>
      <c r="Y183" s="43"/>
      <c r="Z183" s="43"/>
      <c r="AA183" s="43"/>
      <c r="AB183" s="43"/>
      <c r="AC183" s="43"/>
      <c r="AD183" s="43"/>
      <c r="AE183" s="43"/>
    </row>
    <row r="184" spans="1:31" ht="15">
      <c r="A184" s="43"/>
      <c r="B184" s="43"/>
      <c r="C184" s="43"/>
      <c r="D184" s="43"/>
      <c r="E184" s="43"/>
      <c r="F184" s="43"/>
      <c r="G184" s="203"/>
      <c r="H184" s="43"/>
      <c r="I184" s="43"/>
      <c r="J184" s="43"/>
      <c r="K184" s="43"/>
      <c r="L184" s="44"/>
      <c r="M184" s="43"/>
      <c r="N184" s="43"/>
      <c r="O184" s="43"/>
      <c r="P184" s="43"/>
      <c r="Q184" s="43"/>
      <c r="R184" s="43"/>
      <c r="S184" s="43"/>
      <c r="T184" s="43"/>
      <c r="U184" s="43"/>
      <c r="V184" s="43"/>
      <c r="W184" s="43"/>
      <c r="X184" s="43"/>
      <c r="Y184" s="43"/>
      <c r="Z184" s="43"/>
      <c r="AA184" s="43"/>
      <c r="AB184" s="43"/>
      <c r="AC184" s="43"/>
      <c r="AD184" s="43"/>
      <c r="AE184" s="43"/>
    </row>
    <row r="185" spans="1:31" ht="15">
      <c r="A185" s="43"/>
      <c r="B185" s="43"/>
      <c r="C185" s="43"/>
      <c r="D185" s="43"/>
      <c r="E185" s="43"/>
      <c r="F185" s="43"/>
      <c r="G185" s="203"/>
      <c r="H185" s="43"/>
      <c r="I185" s="43"/>
      <c r="J185" s="43"/>
      <c r="K185" s="43"/>
      <c r="L185" s="44"/>
      <c r="M185" s="43"/>
      <c r="N185" s="43"/>
      <c r="O185" s="43"/>
      <c r="P185" s="43"/>
      <c r="Q185" s="43"/>
      <c r="R185" s="43"/>
      <c r="S185" s="43"/>
      <c r="T185" s="43"/>
      <c r="U185" s="43"/>
      <c r="V185" s="43"/>
      <c r="W185" s="43"/>
      <c r="X185" s="43"/>
      <c r="Y185" s="43"/>
      <c r="Z185" s="43"/>
      <c r="AA185" s="43"/>
      <c r="AB185" s="43"/>
      <c r="AC185" s="43"/>
      <c r="AD185" s="43"/>
      <c r="AE185" s="43"/>
    </row>
    <row r="186" spans="1:31" ht="15">
      <c r="A186" s="43"/>
      <c r="B186" s="43"/>
      <c r="C186" s="43"/>
      <c r="D186" s="43"/>
      <c r="E186" s="43"/>
      <c r="F186" s="43"/>
      <c r="G186" s="203"/>
      <c r="H186" s="43"/>
      <c r="I186" s="43"/>
      <c r="J186" s="43"/>
      <c r="K186" s="43"/>
      <c r="L186" s="44"/>
      <c r="M186" s="43"/>
      <c r="N186" s="43"/>
      <c r="O186" s="43"/>
      <c r="P186" s="43"/>
      <c r="Q186" s="43"/>
      <c r="R186" s="43"/>
      <c r="S186" s="43"/>
      <c r="T186" s="43"/>
      <c r="U186" s="43"/>
      <c r="V186" s="43"/>
      <c r="W186" s="43"/>
      <c r="X186" s="43"/>
      <c r="Y186" s="43"/>
      <c r="Z186" s="43"/>
      <c r="AA186" s="43"/>
      <c r="AB186" s="43"/>
      <c r="AC186" s="43"/>
      <c r="AD186" s="43"/>
      <c r="AE186" s="43"/>
    </row>
    <row r="187" spans="1:31" ht="15">
      <c r="A187" s="43"/>
      <c r="B187" s="43"/>
      <c r="C187" s="43"/>
      <c r="D187" s="43"/>
      <c r="E187" s="43"/>
      <c r="F187" s="43"/>
      <c r="G187" s="203"/>
      <c r="H187" s="43"/>
      <c r="I187" s="43"/>
      <c r="J187" s="43"/>
      <c r="K187" s="43"/>
      <c r="L187" s="44"/>
      <c r="M187" s="43"/>
      <c r="N187" s="43"/>
      <c r="O187" s="43"/>
      <c r="P187" s="43"/>
      <c r="Q187" s="43"/>
      <c r="R187" s="43"/>
      <c r="S187" s="43"/>
      <c r="T187" s="43"/>
      <c r="U187" s="43"/>
      <c r="V187" s="43"/>
      <c r="W187" s="43"/>
      <c r="X187" s="43"/>
      <c r="Y187" s="43"/>
      <c r="Z187" s="43"/>
      <c r="AA187" s="43"/>
      <c r="AB187" s="43"/>
      <c r="AC187" s="43"/>
      <c r="AD187" s="43"/>
      <c r="AE187" s="43"/>
    </row>
    <row r="188" spans="1:31" ht="15">
      <c r="A188" s="43"/>
      <c r="B188" s="43"/>
      <c r="C188" s="43"/>
      <c r="D188" s="43"/>
      <c r="E188" s="43"/>
      <c r="F188" s="43"/>
      <c r="G188" s="203"/>
      <c r="H188" s="43"/>
      <c r="I188" s="43"/>
      <c r="J188" s="43"/>
      <c r="K188" s="43"/>
      <c r="L188" s="44"/>
      <c r="M188" s="43"/>
      <c r="N188" s="43"/>
      <c r="O188" s="43"/>
      <c r="P188" s="43"/>
      <c r="Q188" s="43"/>
      <c r="R188" s="43"/>
      <c r="S188" s="43"/>
      <c r="T188" s="43"/>
      <c r="U188" s="43"/>
      <c r="V188" s="43"/>
      <c r="W188" s="43"/>
      <c r="X188" s="43"/>
      <c r="Y188" s="43"/>
      <c r="Z188" s="43"/>
      <c r="AA188" s="43"/>
      <c r="AB188" s="43"/>
      <c r="AC188" s="43"/>
      <c r="AD188" s="43"/>
      <c r="AE188" s="43"/>
    </row>
    <row r="189" spans="1:31" ht="15">
      <c r="A189" s="43"/>
      <c r="B189" s="43"/>
      <c r="C189" s="43"/>
      <c r="D189" s="43"/>
      <c r="E189" s="43"/>
      <c r="F189" s="43"/>
      <c r="G189" s="203"/>
      <c r="H189" s="43"/>
      <c r="I189" s="43"/>
      <c r="J189" s="43"/>
      <c r="K189" s="43"/>
      <c r="L189" s="44"/>
      <c r="M189" s="43"/>
      <c r="N189" s="43"/>
      <c r="O189" s="43"/>
      <c r="P189" s="43"/>
      <c r="Q189" s="43"/>
      <c r="R189" s="43"/>
      <c r="S189" s="43"/>
      <c r="T189" s="43"/>
      <c r="U189" s="43"/>
      <c r="V189" s="43"/>
      <c r="W189" s="43"/>
      <c r="X189" s="43"/>
      <c r="Y189" s="43"/>
      <c r="Z189" s="43"/>
      <c r="AA189" s="43"/>
      <c r="AB189" s="43"/>
      <c r="AC189" s="43"/>
      <c r="AD189" s="43"/>
      <c r="AE189" s="43"/>
    </row>
    <row r="190" spans="1:31" ht="15">
      <c r="A190" s="43"/>
      <c r="B190" s="43"/>
      <c r="C190" s="43"/>
      <c r="D190" s="43"/>
      <c r="E190" s="43"/>
      <c r="F190" s="43"/>
      <c r="G190" s="203"/>
      <c r="H190" s="43"/>
      <c r="I190" s="43"/>
      <c r="J190" s="43"/>
      <c r="K190" s="43"/>
      <c r="L190" s="44"/>
      <c r="M190" s="43"/>
      <c r="N190" s="43"/>
      <c r="O190" s="43"/>
      <c r="P190" s="43"/>
      <c r="Q190" s="43"/>
      <c r="R190" s="43"/>
      <c r="S190" s="43"/>
      <c r="T190" s="43"/>
      <c r="U190" s="43"/>
      <c r="V190" s="43"/>
      <c r="W190" s="43"/>
      <c r="X190" s="43"/>
      <c r="Y190" s="43"/>
      <c r="Z190" s="43"/>
      <c r="AA190" s="43"/>
      <c r="AB190" s="43"/>
      <c r="AC190" s="43"/>
      <c r="AD190" s="43"/>
      <c r="AE190" s="43"/>
    </row>
    <row r="191" spans="1:31" ht="15">
      <c r="A191" s="43"/>
      <c r="B191" s="43"/>
      <c r="C191" s="43"/>
      <c r="D191" s="43"/>
      <c r="E191" s="43"/>
      <c r="F191" s="43"/>
      <c r="G191" s="203"/>
      <c r="H191" s="43"/>
      <c r="I191" s="43"/>
      <c r="J191" s="43"/>
      <c r="K191" s="43"/>
      <c r="L191" s="44"/>
      <c r="M191" s="43"/>
      <c r="N191" s="43"/>
      <c r="O191" s="43"/>
      <c r="P191" s="43"/>
      <c r="Q191" s="43"/>
      <c r="R191" s="43"/>
      <c r="S191" s="43"/>
      <c r="T191" s="43"/>
      <c r="U191" s="43"/>
      <c r="V191" s="43"/>
      <c r="W191" s="43"/>
      <c r="X191" s="43"/>
      <c r="Y191" s="43"/>
      <c r="Z191" s="43"/>
      <c r="AA191" s="43"/>
      <c r="AB191" s="43"/>
      <c r="AC191" s="43"/>
      <c r="AD191" s="43"/>
      <c r="AE191" s="43"/>
    </row>
    <row r="192" spans="1:31" ht="15">
      <c r="A192" s="43"/>
      <c r="B192" s="43"/>
      <c r="C192" s="43"/>
      <c r="D192" s="43"/>
      <c r="E192" s="43"/>
      <c r="F192" s="43"/>
      <c r="G192" s="203"/>
      <c r="H192" s="43"/>
      <c r="I192" s="43"/>
      <c r="J192" s="43"/>
      <c r="K192" s="43"/>
      <c r="L192" s="44"/>
      <c r="M192" s="43"/>
      <c r="N192" s="43"/>
      <c r="O192" s="43"/>
      <c r="P192" s="43"/>
      <c r="Q192" s="43"/>
      <c r="R192" s="43"/>
      <c r="S192" s="43"/>
      <c r="T192" s="43"/>
      <c r="U192" s="43"/>
      <c r="V192" s="43"/>
      <c r="W192" s="43"/>
      <c r="X192" s="43"/>
      <c r="Y192" s="43"/>
      <c r="Z192" s="43"/>
      <c r="AA192" s="43"/>
      <c r="AB192" s="43"/>
      <c r="AC192" s="43"/>
      <c r="AD192" s="43"/>
      <c r="AE192" s="43"/>
    </row>
    <row r="193" spans="1:31" ht="15">
      <c r="A193" s="43"/>
      <c r="B193" s="43"/>
      <c r="C193" s="43"/>
      <c r="D193" s="43"/>
      <c r="E193" s="43"/>
      <c r="F193" s="43"/>
      <c r="G193" s="203"/>
      <c r="H193" s="43"/>
      <c r="I193" s="43"/>
      <c r="J193" s="43"/>
      <c r="K193" s="43"/>
      <c r="L193" s="44"/>
      <c r="M193" s="43"/>
      <c r="N193" s="43"/>
      <c r="O193" s="43"/>
      <c r="P193" s="43"/>
      <c r="Q193" s="43"/>
      <c r="R193" s="43"/>
      <c r="S193" s="43"/>
      <c r="T193" s="43"/>
      <c r="U193" s="43"/>
      <c r="V193" s="43"/>
      <c r="W193" s="43"/>
      <c r="X193" s="43"/>
      <c r="Y193" s="43"/>
      <c r="Z193" s="43"/>
      <c r="AA193" s="43"/>
      <c r="AB193" s="43"/>
      <c r="AC193" s="43"/>
      <c r="AD193" s="43"/>
      <c r="AE193" s="43"/>
    </row>
    <row r="194" spans="1:31" ht="15">
      <c r="A194" s="43"/>
      <c r="B194" s="43"/>
      <c r="C194" s="43"/>
      <c r="D194" s="43"/>
      <c r="E194" s="43"/>
      <c r="F194" s="43"/>
      <c r="G194" s="203"/>
      <c r="H194" s="43"/>
      <c r="I194" s="43"/>
      <c r="J194" s="43"/>
      <c r="K194" s="43"/>
      <c r="L194" s="44"/>
      <c r="M194" s="43"/>
      <c r="N194" s="43"/>
      <c r="O194" s="43"/>
      <c r="P194" s="43"/>
      <c r="Q194" s="43"/>
      <c r="R194" s="43"/>
      <c r="S194" s="43"/>
      <c r="T194" s="43"/>
      <c r="U194" s="43"/>
      <c r="V194" s="43"/>
      <c r="W194" s="43"/>
      <c r="X194" s="43"/>
      <c r="Y194" s="43"/>
      <c r="Z194" s="43"/>
      <c r="AA194" s="43"/>
      <c r="AB194" s="43"/>
      <c r="AC194" s="43"/>
      <c r="AD194" s="43"/>
      <c r="AE194" s="43"/>
    </row>
    <row r="195" spans="1:31" ht="15">
      <c r="A195" s="43"/>
      <c r="B195" s="43"/>
      <c r="C195" s="43"/>
      <c r="D195" s="43"/>
      <c r="E195" s="43"/>
      <c r="F195" s="43"/>
      <c r="G195" s="203"/>
      <c r="H195" s="43"/>
      <c r="I195" s="43"/>
      <c r="J195" s="43"/>
      <c r="K195" s="43"/>
      <c r="L195" s="44"/>
      <c r="M195" s="43"/>
      <c r="N195" s="43"/>
      <c r="O195" s="43"/>
      <c r="P195" s="43"/>
      <c r="Q195" s="43"/>
      <c r="R195" s="43"/>
      <c r="S195" s="43"/>
      <c r="T195" s="43"/>
      <c r="U195" s="43"/>
      <c r="V195" s="43"/>
      <c r="W195" s="43"/>
      <c r="X195" s="43"/>
      <c r="Y195" s="43"/>
      <c r="Z195" s="43"/>
      <c r="AA195" s="43"/>
      <c r="AB195" s="43"/>
      <c r="AC195" s="43"/>
      <c r="AD195" s="43"/>
      <c r="AE195" s="43"/>
    </row>
    <row r="196" spans="1:31" ht="15">
      <c r="A196" s="43"/>
      <c r="B196" s="43"/>
      <c r="C196" s="43"/>
      <c r="D196" s="43"/>
      <c r="E196" s="43"/>
      <c r="F196" s="43"/>
      <c r="G196" s="203"/>
      <c r="H196" s="43"/>
      <c r="I196" s="43"/>
      <c r="J196" s="43"/>
      <c r="K196" s="43"/>
      <c r="L196" s="44"/>
      <c r="M196" s="43"/>
      <c r="N196" s="43"/>
      <c r="O196" s="43"/>
      <c r="P196" s="43"/>
      <c r="Q196" s="43"/>
      <c r="R196" s="43"/>
      <c r="S196" s="43"/>
      <c r="T196" s="43"/>
      <c r="U196" s="43"/>
      <c r="V196" s="43"/>
      <c r="W196" s="43"/>
      <c r="X196" s="43"/>
      <c r="Y196" s="43"/>
      <c r="Z196" s="43"/>
      <c r="AA196" s="43"/>
      <c r="AB196" s="43"/>
      <c r="AC196" s="43"/>
      <c r="AD196" s="43"/>
      <c r="AE196" s="43"/>
    </row>
    <row r="197" spans="1:31" ht="15">
      <c r="A197" s="43"/>
      <c r="B197" s="43"/>
      <c r="C197" s="43"/>
      <c r="D197" s="43"/>
      <c r="E197" s="43"/>
      <c r="F197" s="43"/>
      <c r="G197" s="203"/>
      <c r="H197" s="43"/>
      <c r="I197" s="43"/>
      <c r="J197" s="43"/>
      <c r="K197" s="43"/>
      <c r="L197" s="44"/>
      <c r="M197" s="43"/>
      <c r="N197" s="43"/>
      <c r="O197" s="43"/>
      <c r="P197" s="43"/>
      <c r="Q197" s="43"/>
      <c r="R197" s="43"/>
      <c r="S197" s="43"/>
      <c r="T197" s="43"/>
      <c r="U197" s="43"/>
      <c r="V197" s="43"/>
      <c r="W197" s="43"/>
      <c r="X197" s="43"/>
      <c r="Y197" s="43"/>
      <c r="Z197" s="43"/>
      <c r="AA197" s="43"/>
      <c r="AB197" s="43"/>
      <c r="AC197" s="43"/>
      <c r="AD197" s="43"/>
      <c r="AE197" s="43"/>
    </row>
    <row r="198" spans="1:31" ht="15">
      <c r="A198" s="43"/>
      <c r="B198" s="43"/>
      <c r="C198" s="43"/>
      <c r="D198" s="43"/>
      <c r="E198" s="43"/>
      <c r="F198" s="43"/>
      <c r="G198" s="203"/>
      <c r="H198" s="43"/>
      <c r="I198" s="43"/>
      <c r="J198" s="43"/>
      <c r="K198" s="43"/>
      <c r="L198" s="44"/>
      <c r="M198" s="43"/>
      <c r="N198" s="43"/>
      <c r="O198" s="43"/>
      <c r="P198" s="43"/>
      <c r="Q198" s="43"/>
      <c r="R198" s="43"/>
      <c r="S198" s="43"/>
      <c r="T198" s="43"/>
      <c r="U198" s="43"/>
      <c r="V198" s="43"/>
      <c r="W198" s="43"/>
      <c r="X198" s="43"/>
      <c r="Y198" s="43"/>
      <c r="Z198" s="43"/>
      <c r="AA198" s="43"/>
      <c r="AB198" s="43"/>
      <c r="AC198" s="43"/>
      <c r="AD198" s="43"/>
      <c r="AE198" s="43"/>
    </row>
    <row r="199" spans="1:31" ht="15">
      <c r="A199" s="43"/>
      <c r="B199" s="43"/>
      <c r="C199" s="43"/>
      <c r="D199" s="43"/>
      <c r="E199" s="43"/>
      <c r="F199" s="43"/>
      <c r="G199" s="203"/>
      <c r="H199" s="43"/>
      <c r="I199" s="43"/>
      <c r="J199" s="43"/>
      <c r="K199" s="43"/>
      <c r="L199" s="44"/>
      <c r="M199" s="43"/>
      <c r="N199" s="43"/>
      <c r="O199" s="43"/>
      <c r="P199" s="43"/>
      <c r="Q199" s="43"/>
      <c r="R199" s="43"/>
      <c r="S199" s="43"/>
      <c r="T199" s="43"/>
      <c r="U199" s="43"/>
      <c r="V199" s="43"/>
      <c r="W199" s="43"/>
      <c r="X199" s="43"/>
      <c r="Y199" s="43"/>
      <c r="Z199" s="43"/>
      <c r="AA199" s="43"/>
      <c r="AB199" s="43"/>
      <c r="AC199" s="43"/>
      <c r="AD199" s="43"/>
      <c r="AE199" s="43"/>
    </row>
    <row r="200" spans="1:31" ht="15">
      <c r="A200" s="43"/>
      <c r="B200" s="43"/>
      <c r="C200" s="43"/>
      <c r="D200" s="43"/>
      <c r="E200" s="43"/>
      <c r="F200" s="43"/>
      <c r="G200" s="203"/>
      <c r="H200" s="43"/>
      <c r="I200" s="43"/>
      <c r="J200" s="43"/>
      <c r="K200" s="43"/>
      <c r="L200" s="44"/>
      <c r="M200" s="43"/>
      <c r="N200" s="43"/>
      <c r="O200" s="43"/>
      <c r="P200" s="43"/>
      <c r="Q200" s="43"/>
      <c r="R200" s="43"/>
      <c r="S200" s="43"/>
      <c r="T200" s="43"/>
      <c r="U200" s="43"/>
      <c r="V200" s="43"/>
      <c r="W200" s="43"/>
      <c r="X200" s="43"/>
      <c r="Y200" s="43"/>
      <c r="Z200" s="43"/>
      <c r="AA200" s="43"/>
      <c r="AB200" s="43"/>
      <c r="AC200" s="43"/>
      <c r="AD200" s="43"/>
      <c r="AE200" s="43"/>
    </row>
    <row r="201" spans="1:31" ht="15">
      <c r="A201" s="43"/>
      <c r="B201" s="43"/>
      <c r="C201" s="43"/>
      <c r="D201" s="43"/>
      <c r="E201" s="43"/>
      <c r="F201" s="43"/>
      <c r="G201" s="203"/>
      <c r="H201" s="43"/>
      <c r="I201" s="43"/>
      <c r="J201" s="43"/>
      <c r="K201" s="43"/>
      <c r="L201" s="44"/>
      <c r="M201" s="43"/>
      <c r="N201" s="43"/>
      <c r="O201" s="43"/>
      <c r="P201" s="43"/>
      <c r="Q201" s="43"/>
      <c r="R201" s="43"/>
      <c r="S201" s="43"/>
      <c r="T201" s="43"/>
      <c r="U201" s="43"/>
      <c r="V201" s="43"/>
      <c r="W201" s="43"/>
      <c r="X201" s="43"/>
      <c r="Y201" s="43"/>
      <c r="Z201" s="43"/>
      <c r="AA201" s="43"/>
      <c r="AB201" s="43"/>
      <c r="AC201" s="43"/>
      <c r="AD201" s="43"/>
      <c r="AE201" s="43"/>
    </row>
    <row r="202" spans="1:31" ht="15">
      <c r="A202" s="43"/>
      <c r="B202" s="43"/>
      <c r="C202" s="43"/>
      <c r="D202" s="43"/>
      <c r="E202" s="43"/>
      <c r="F202" s="43"/>
      <c r="G202" s="203"/>
      <c r="H202" s="43"/>
      <c r="I202" s="43"/>
      <c r="J202" s="43"/>
      <c r="K202" s="43"/>
      <c r="L202" s="44"/>
      <c r="M202" s="43"/>
      <c r="N202" s="43"/>
      <c r="O202" s="43"/>
      <c r="P202" s="43"/>
      <c r="Q202" s="43"/>
      <c r="R202" s="43"/>
      <c r="S202" s="43"/>
      <c r="T202" s="43"/>
      <c r="U202" s="43"/>
      <c r="V202" s="43"/>
      <c r="W202" s="43"/>
      <c r="X202" s="43"/>
      <c r="Y202" s="43"/>
      <c r="Z202" s="43"/>
      <c r="AA202" s="43"/>
      <c r="AB202" s="43"/>
      <c r="AC202" s="43"/>
      <c r="AD202" s="43"/>
      <c r="AE202" s="43"/>
    </row>
    <row r="203" spans="1:31" ht="15">
      <c r="A203" s="43"/>
      <c r="B203" s="43"/>
      <c r="C203" s="43"/>
      <c r="D203" s="43"/>
      <c r="E203" s="43"/>
      <c r="F203" s="43"/>
      <c r="G203" s="203"/>
      <c r="H203" s="43"/>
      <c r="I203" s="43"/>
      <c r="J203" s="43"/>
      <c r="K203" s="43"/>
      <c r="L203" s="44"/>
      <c r="M203" s="43"/>
      <c r="N203" s="43"/>
      <c r="O203" s="43"/>
      <c r="P203" s="43"/>
      <c r="Q203" s="43"/>
      <c r="R203" s="43"/>
      <c r="S203" s="43"/>
      <c r="T203" s="43"/>
      <c r="U203" s="43"/>
      <c r="V203" s="43"/>
      <c r="W203" s="43"/>
      <c r="X203" s="43"/>
      <c r="Y203" s="43"/>
      <c r="Z203" s="43"/>
      <c r="AA203" s="43"/>
      <c r="AB203" s="43"/>
      <c r="AC203" s="43"/>
      <c r="AD203" s="43"/>
      <c r="AE203" s="43"/>
    </row>
    <row r="204" spans="1:31" ht="15">
      <c r="A204" s="43"/>
      <c r="B204" s="43"/>
      <c r="C204" s="43"/>
      <c r="D204" s="43"/>
      <c r="E204" s="43"/>
      <c r="F204" s="43"/>
      <c r="G204" s="203"/>
      <c r="H204" s="43"/>
      <c r="I204" s="43"/>
      <c r="J204" s="43"/>
      <c r="K204" s="43"/>
      <c r="L204" s="44"/>
      <c r="M204" s="43"/>
      <c r="N204" s="43"/>
      <c r="O204" s="43"/>
      <c r="P204" s="43"/>
      <c r="Q204" s="43"/>
      <c r="R204" s="43"/>
      <c r="S204" s="43"/>
      <c r="T204" s="43"/>
      <c r="U204" s="43"/>
      <c r="V204" s="43"/>
      <c r="W204" s="43"/>
      <c r="X204" s="43"/>
      <c r="Y204" s="43"/>
      <c r="Z204" s="43"/>
      <c r="AA204" s="43"/>
      <c r="AB204" s="43"/>
      <c r="AC204" s="43"/>
      <c r="AD204" s="43"/>
      <c r="AE204" s="43"/>
    </row>
    <row r="205" spans="1:31" ht="15">
      <c r="A205" s="43"/>
      <c r="B205" s="43"/>
      <c r="C205" s="43"/>
      <c r="D205" s="43"/>
      <c r="E205" s="43"/>
      <c r="F205" s="43"/>
      <c r="G205" s="203"/>
      <c r="H205" s="43"/>
      <c r="I205" s="43"/>
      <c r="J205" s="43"/>
      <c r="K205" s="43"/>
      <c r="L205" s="44"/>
      <c r="M205" s="43"/>
      <c r="N205" s="43"/>
      <c r="O205" s="43"/>
      <c r="P205" s="43"/>
      <c r="Q205" s="43"/>
      <c r="R205" s="43"/>
      <c r="S205" s="43"/>
      <c r="T205" s="43"/>
      <c r="U205" s="43"/>
      <c r="V205" s="43"/>
      <c r="W205" s="43"/>
      <c r="X205" s="43"/>
      <c r="Y205" s="43"/>
      <c r="Z205" s="43"/>
      <c r="AA205" s="43"/>
      <c r="AB205" s="43"/>
      <c r="AC205" s="43"/>
      <c r="AD205" s="43"/>
      <c r="AE205" s="43"/>
    </row>
    <row r="206" spans="1:31" ht="15">
      <c r="A206" s="43"/>
      <c r="B206" s="43"/>
      <c r="C206" s="43"/>
      <c r="D206" s="43"/>
      <c r="E206" s="43"/>
      <c r="F206" s="43"/>
      <c r="G206" s="203"/>
      <c r="H206" s="43"/>
      <c r="I206" s="43"/>
      <c r="J206" s="43"/>
      <c r="K206" s="43"/>
      <c r="L206" s="44"/>
      <c r="M206" s="43"/>
      <c r="N206" s="43"/>
      <c r="O206" s="43"/>
      <c r="P206" s="43"/>
      <c r="Q206" s="43"/>
      <c r="R206" s="43"/>
      <c r="S206" s="43"/>
      <c r="T206" s="43"/>
      <c r="U206" s="43"/>
      <c r="V206" s="43"/>
      <c r="W206" s="43"/>
      <c r="X206" s="43"/>
      <c r="Y206" s="43"/>
      <c r="Z206" s="43"/>
      <c r="AA206" s="43"/>
      <c r="AB206" s="43"/>
      <c r="AC206" s="43"/>
      <c r="AD206" s="43"/>
      <c r="AE206" s="43"/>
    </row>
    <row r="207" spans="1:31" ht="15">
      <c r="A207" s="43"/>
      <c r="B207" s="43"/>
      <c r="C207" s="43"/>
      <c r="D207" s="43"/>
      <c r="E207" s="43"/>
      <c r="F207" s="43"/>
      <c r="G207" s="203"/>
      <c r="H207" s="43"/>
      <c r="I207" s="43"/>
      <c r="J207" s="43"/>
      <c r="K207" s="43"/>
      <c r="L207" s="44"/>
      <c r="M207" s="43"/>
      <c r="N207" s="43"/>
      <c r="O207" s="43"/>
      <c r="P207" s="43"/>
      <c r="Q207" s="43"/>
      <c r="R207" s="43"/>
      <c r="S207" s="43"/>
      <c r="T207" s="43"/>
      <c r="U207" s="43"/>
      <c r="V207" s="43"/>
      <c r="W207" s="43"/>
      <c r="X207" s="43"/>
      <c r="Y207" s="43"/>
      <c r="Z207" s="43"/>
      <c r="AA207" s="43"/>
      <c r="AB207" s="43"/>
      <c r="AC207" s="43"/>
      <c r="AD207" s="43"/>
      <c r="AE207" s="43"/>
    </row>
    <row r="208" spans="1:31" ht="15">
      <c r="A208" s="43"/>
      <c r="B208" s="43"/>
      <c r="C208" s="43"/>
      <c r="D208" s="43"/>
      <c r="E208" s="43"/>
      <c r="F208" s="43"/>
      <c r="G208" s="203"/>
      <c r="H208" s="43"/>
      <c r="I208" s="43"/>
      <c r="J208" s="43"/>
      <c r="K208" s="43"/>
      <c r="L208" s="44"/>
      <c r="M208" s="43"/>
      <c r="N208" s="43"/>
      <c r="O208" s="43"/>
      <c r="P208" s="43"/>
      <c r="Q208" s="43"/>
      <c r="R208" s="43"/>
      <c r="S208" s="43"/>
      <c r="T208" s="43"/>
      <c r="U208" s="43"/>
      <c r="V208" s="43"/>
      <c r="W208" s="43"/>
      <c r="X208" s="43"/>
      <c r="Y208" s="43"/>
      <c r="Z208" s="43"/>
      <c r="AA208" s="43"/>
      <c r="AB208" s="43"/>
      <c r="AC208" s="43"/>
      <c r="AD208" s="43"/>
      <c r="AE208" s="43"/>
    </row>
    <row r="209" spans="1:31" ht="15">
      <c r="A209" s="43"/>
      <c r="B209" s="43"/>
      <c r="C209" s="43"/>
      <c r="D209" s="43"/>
      <c r="E209" s="43"/>
      <c r="F209" s="43"/>
      <c r="G209" s="203"/>
      <c r="H209" s="43"/>
      <c r="I209" s="43"/>
      <c r="J209" s="43"/>
      <c r="K209" s="43"/>
      <c r="L209" s="44"/>
      <c r="M209" s="43"/>
      <c r="N209" s="43"/>
      <c r="O209" s="43"/>
      <c r="P209" s="43"/>
      <c r="Q209" s="43"/>
      <c r="R209" s="43"/>
      <c r="S209" s="43"/>
      <c r="T209" s="43"/>
      <c r="U209" s="43"/>
      <c r="V209" s="43"/>
      <c r="W209" s="43"/>
      <c r="X209" s="43"/>
      <c r="Y209" s="43"/>
      <c r="Z209" s="43"/>
      <c r="AA209" s="43"/>
      <c r="AB209" s="43"/>
      <c r="AC209" s="43"/>
      <c r="AD209" s="43"/>
      <c r="AE209" s="43"/>
    </row>
    <row r="210" spans="1:31" ht="15">
      <c r="A210" s="43"/>
      <c r="B210" s="43"/>
      <c r="C210" s="43"/>
      <c r="D210" s="43"/>
      <c r="E210" s="43"/>
      <c r="F210" s="43"/>
      <c r="G210" s="203"/>
      <c r="H210" s="43"/>
      <c r="I210" s="43"/>
      <c r="J210" s="43"/>
      <c r="K210" s="43"/>
      <c r="L210" s="44"/>
      <c r="M210" s="43"/>
      <c r="N210" s="43"/>
      <c r="O210" s="43"/>
      <c r="P210" s="43"/>
      <c r="Q210" s="43"/>
      <c r="R210" s="43"/>
      <c r="S210" s="43"/>
      <c r="T210" s="43"/>
      <c r="U210" s="43"/>
      <c r="V210" s="43"/>
      <c r="W210" s="43"/>
      <c r="X210" s="43"/>
      <c r="Y210" s="43"/>
      <c r="Z210" s="43"/>
      <c r="AA210" s="43"/>
      <c r="AB210" s="43"/>
      <c r="AC210" s="43"/>
      <c r="AD210" s="43"/>
      <c r="AE210" s="43"/>
    </row>
    <row r="211" spans="1:31" ht="15">
      <c r="A211" s="43"/>
      <c r="B211" s="43"/>
      <c r="C211" s="43"/>
      <c r="D211" s="43"/>
      <c r="E211" s="43"/>
      <c r="F211" s="43"/>
      <c r="G211" s="203"/>
      <c r="H211" s="43"/>
      <c r="I211" s="43"/>
      <c r="J211" s="43"/>
      <c r="K211" s="43"/>
      <c r="L211" s="44"/>
      <c r="M211" s="43"/>
      <c r="N211" s="43"/>
      <c r="O211" s="43"/>
      <c r="P211" s="43"/>
      <c r="Q211" s="43"/>
      <c r="R211" s="43"/>
      <c r="S211" s="43"/>
      <c r="T211" s="43"/>
      <c r="U211" s="43"/>
      <c r="V211" s="43"/>
      <c r="W211" s="43"/>
      <c r="X211" s="43"/>
      <c r="Y211" s="43"/>
      <c r="Z211" s="43"/>
      <c r="AA211" s="43"/>
      <c r="AB211" s="43"/>
      <c r="AC211" s="43"/>
      <c r="AD211" s="43"/>
      <c r="AE211" s="43"/>
    </row>
    <row r="212" spans="1:31" ht="15">
      <c r="A212" s="43"/>
      <c r="B212" s="43"/>
      <c r="C212" s="43"/>
      <c r="D212" s="43"/>
      <c r="E212" s="43"/>
      <c r="F212" s="43"/>
      <c r="G212" s="203"/>
      <c r="H212" s="43"/>
      <c r="I212" s="43"/>
      <c r="J212" s="43"/>
      <c r="K212" s="43"/>
      <c r="L212" s="44"/>
      <c r="M212" s="43"/>
      <c r="N212" s="43"/>
      <c r="O212" s="43"/>
      <c r="P212" s="43"/>
      <c r="Q212" s="43"/>
      <c r="R212" s="43"/>
      <c r="S212" s="43"/>
      <c r="T212" s="43"/>
      <c r="U212" s="43"/>
      <c r="V212" s="43"/>
      <c r="W212" s="43"/>
      <c r="X212" s="43"/>
      <c r="Y212" s="43"/>
      <c r="Z212" s="43"/>
      <c r="AA212" s="43"/>
      <c r="AB212" s="43"/>
      <c r="AC212" s="43"/>
      <c r="AD212" s="43"/>
      <c r="AE212" s="43"/>
    </row>
    <row r="213" spans="1:31" ht="15">
      <c r="A213" s="43"/>
      <c r="B213" s="43"/>
      <c r="C213" s="43"/>
      <c r="D213" s="43"/>
      <c r="E213" s="43"/>
      <c r="F213" s="43"/>
      <c r="G213" s="203"/>
      <c r="H213" s="43"/>
      <c r="I213" s="43"/>
      <c r="J213" s="43"/>
      <c r="K213" s="43"/>
      <c r="L213" s="44"/>
      <c r="M213" s="43"/>
      <c r="N213" s="43"/>
      <c r="O213" s="43"/>
      <c r="P213" s="43"/>
      <c r="Q213" s="43"/>
      <c r="R213" s="43"/>
      <c r="S213" s="43"/>
      <c r="T213" s="43"/>
      <c r="U213" s="43"/>
      <c r="V213" s="43"/>
      <c r="W213" s="43"/>
      <c r="X213" s="43"/>
      <c r="Y213" s="43"/>
      <c r="Z213" s="43"/>
      <c r="AA213" s="43"/>
      <c r="AB213" s="43"/>
      <c r="AC213" s="43"/>
      <c r="AD213" s="43"/>
      <c r="AE213" s="43"/>
    </row>
    <row r="214" spans="1:31" ht="15">
      <c r="A214" s="43"/>
      <c r="B214" s="43"/>
      <c r="C214" s="43"/>
      <c r="D214" s="43"/>
      <c r="E214" s="43"/>
      <c r="F214" s="43"/>
      <c r="G214" s="203"/>
      <c r="H214" s="43"/>
      <c r="I214" s="43"/>
      <c r="J214" s="43"/>
      <c r="K214" s="43"/>
      <c r="L214" s="44"/>
      <c r="M214" s="43"/>
      <c r="N214" s="43"/>
      <c r="O214" s="43"/>
      <c r="P214" s="43"/>
      <c r="Q214" s="43"/>
      <c r="R214" s="43"/>
      <c r="S214" s="43"/>
      <c r="T214" s="43"/>
      <c r="U214" s="43"/>
      <c r="V214" s="43"/>
      <c r="W214" s="43"/>
      <c r="X214" s="43"/>
      <c r="Y214" s="43"/>
      <c r="Z214" s="43"/>
      <c r="AA214" s="43"/>
      <c r="AB214" s="43"/>
      <c r="AC214" s="43"/>
      <c r="AD214" s="43"/>
      <c r="AE214" s="43"/>
    </row>
    <row r="215" spans="1:31" ht="15">
      <c r="A215" s="43"/>
      <c r="B215" s="43"/>
      <c r="C215" s="43"/>
      <c r="D215" s="43"/>
      <c r="E215" s="43"/>
      <c r="F215" s="43"/>
      <c r="G215" s="203"/>
      <c r="H215" s="43"/>
      <c r="I215" s="43"/>
      <c r="J215" s="43"/>
      <c r="K215" s="43"/>
      <c r="L215" s="44"/>
      <c r="M215" s="43"/>
      <c r="N215" s="43"/>
      <c r="O215" s="43"/>
      <c r="P215" s="43"/>
      <c r="Q215" s="43"/>
      <c r="R215" s="43"/>
      <c r="S215" s="43"/>
      <c r="T215" s="43"/>
      <c r="U215" s="43"/>
      <c r="V215" s="43"/>
      <c r="W215" s="43"/>
      <c r="X215" s="43"/>
      <c r="Y215" s="43"/>
      <c r="Z215" s="43"/>
      <c r="AA215" s="43"/>
      <c r="AB215" s="43"/>
      <c r="AC215" s="43"/>
      <c r="AD215" s="43"/>
      <c r="AE215" s="43"/>
    </row>
    <row r="216" spans="1:31" ht="15">
      <c r="A216" s="43"/>
      <c r="B216" s="43"/>
      <c r="C216" s="43"/>
      <c r="D216" s="43"/>
      <c r="E216" s="43"/>
      <c r="F216" s="43"/>
      <c r="G216" s="203"/>
      <c r="H216" s="43"/>
      <c r="I216" s="43"/>
      <c r="J216" s="43"/>
      <c r="K216" s="43"/>
      <c r="L216" s="44"/>
      <c r="M216" s="43"/>
      <c r="N216" s="43"/>
      <c r="O216" s="43"/>
      <c r="P216" s="43"/>
      <c r="Q216" s="43"/>
      <c r="R216" s="43"/>
      <c r="S216" s="43"/>
      <c r="T216" s="43"/>
      <c r="U216" s="43"/>
      <c r="V216" s="43"/>
      <c r="W216" s="43"/>
      <c r="X216" s="43"/>
      <c r="Y216" s="43"/>
      <c r="Z216" s="43"/>
      <c r="AA216" s="43"/>
      <c r="AB216" s="43"/>
      <c r="AC216" s="43"/>
      <c r="AD216" s="43"/>
      <c r="AE216" s="43"/>
    </row>
    <row r="217" spans="1:31" ht="15">
      <c r="A217" s="43"/>
      <c r="B217" s="43"/>
      <c r="C217" s="43"/>
      <c r="D217" s="43"/>
      <c r="E217" s="43"/>
      <c r="F217" s="43"/>
      <c r="G217" s="203"/>
      <c r="H217" s="43"/>
      <c r="I217" s="43"/>
      <c r="J217" s="43"/>
      <c r="K217" s="43"/>
      <c r="L217" s="44"/>
      <c r="M217" s="43"/>
      <c r="N217" s="43"/>
      <c r="O217" s="43"/>
      <c r="P217" s="43"/>
      <c r="Q217" s="43"/>
      <c r="R217" s="43"/>
      <c r="S217" s="43"/>
      <c r="T217" s="43"/>
      <c r="U217" s="43"/>
      <c r="V217" s="43"/>
      <c r="W217" s="43"/>
      <c r="X217" s="43"/>
      <c r="Y217" s="43"/>
      <c r="Z217" s="43"/>
      <c r="AA217" s="43"/>
      <c r="AB217" s="43"/>
      <c r="AC217" s="43"/>
      <c r="AD217" s="43"/>
      <c r="AE217" s="43"/>
    </row>
    <row r="218" spans="1:31" ht="15">
      <c r="A218" s="43"/>
      <c r="B218" s="43"/>
      <c r="C218" s="43"/>
      <c r="D218" s="43"/>
      <c r="E218" s="43"/>
      <c r="F218" s="43"/>
      <c r="G218" s="203"/>
      <c r="H218" s="43"/>
      <c r="I218" s="43"/>
      <c r="J218" s="43"/>
      <c r="K218" s="43"/>
      <c r="L218" s="44"/>
      <c r="M218" s="43"/>
      <c r="N218" s="43"/>
      <c r="O218" s="43"/>
      <c r="P218" s="43"/>
      <c r="Q218" s="43"/>
      <c r="R218" s="43"/>
      <c r="S218" s="43"/>
      <c r="T218" s="43"/>
      <c r="U218" s="43"/>
      <c r="V218" s="43"/>
      <c r="W218" s="43"/>
      <c r="X218" s="43"/>
      <c r="Y218" s="43"/>
      <c r="Z218" s="43"/>
      <c r="AA218" s="43"/>
      <c r="AB218" s="43"/>
      <c r="AC218" s="43"/>
      <c r="AD218" s="43"/>
      <c r="AE218" s="43"/>
    </row>
    <row r="219" spans="1:31" ht="15">
      <c r="A219" s="43"/>
      <c r="B219" s="43"/>
      <c r="C219" s="43"/>
      <c r="D219" s="43"/>
      <c r="E219" s="43"/>
      <c r="F219" s="43"/>
      <c r="G219" s="203"/>
      <c r="H219" s="43"/>
      <c r="I219" s="43"/>
      <c r="J219" s="43"/>
      <c r="K219" s="43"/>
      <c r="L219" s="44"/>
      <c r="M219" s="43"/>
      <c r="N219" s="43"/>
      <c r="O219" s="43"/>
      <c r="P219" s="43"/>
      <c r="Q219" s="43"/>
      <c r="R219" s="43"/>
      <c r="S219" s="43"/>
      <c r="T219" s="43"/>
      <c r="U219" s="43"/>
      <c r="V219" s="43"/>
      <c r="W219" s="43"/>
      <c r="X219" s="43"/>
      <c r="Y219" s="43"/>
      <c r="Z219" s="43"/>
      <c r="AA219" s="43"/>
      <c r="AB219" s="43"/>
      <c r="AC219" s="43"/>
      <c r="AD219" s="43"/>
      <c r="AE219" s="43"/>
    </row>
    <row r="220" spans="1:31" ht="15">
      <c r="A220" s="43"/>
      <c r="B220" s="43"/>
      <c r="C220" s="43"/>
      <c r="D220" s="43"/>
      <c r="E220" s="43"/>
      <c r="F220" s="43"/>
      <c r="G220" s="203"/>
      <c r="H220" s="43"/>
      <c r="I220" s="43"/>
      <c r="J220" s="43"/>
      <c r="K220" s="43"/>
      <c r="L220" s="44"/>
      <c r="M220" s="43"/>
      <c r="N220" s="43"/>
      <c r="O220" s="43"/>
      <c r="P220" s="43"/>
      <c r="Q220" s="43"/>
      <c r="R220" s="43"/>
      <c r="S220" s="43"/>
      <c r="T220" s="43"/>
      <c r="U220" s="43"/>
      <c r="V220" s="43"/>
      <c r="W220" s="43"/>
      <c r="X220" s="43"/>
      <c r="Y220" s="43"/>
      <c r="Z220" s="43"/>
      <c r="AA220" s="43"/>
      <c r="AB220" s="43"/>
      <c r="AC220" s="43"/>
      <c r="AD220" s="43"/>
      <c r="AE220" s="43"/>
    </row>
    <row r="221" spans="1:31" ht="15">
      <c r="A221" s="43"/>
      <c r="B221" s="43"/>
      <c r="C221" s="43"/>
      <c r="D221" s="43"/>
      <c r="E221" s="43"/>
      <c r="F221" s="43"/>
      <c r="G221" s="203"/>
      <c r="H221" s="43"/>
      <c r="I221" s="43"/>
      <c r="J221" s="43"/>
      <c r="K221" s="43"/>
      <c r="L221" s="44"/>
      <c r="M221" s="43"/>
      <c r="N221" s="43"/>
      <c r="O221" s="43"/>
      <c r="P221" s="43"/>
      <c r="Q221" s="43"/>
      <c r="R221" s="43"/>
      <c r="S221" s="43"/>
      <c r="T221" s="43"/>
      <c r="U221" s="43"/>
      <c r="V221" s="43"/>
      <c r="W221" s="43"/>
      <c r="X221" s="43"/>
      <c r="Y221" s="43"/>
      <c r="Z221" s="43"/>
      <c r="AA221" s="43"/>
      <c r="AB221" s="43"/>
      <c r="AC221" s="43"/>
      <c r="AD221" s="43"/>
      <c r="AE221" s="43"/>
    </row>
    <row r="222" spans="1:31" ht="15">
      <c r="A222" s="43"/>
      <c r="B222" s="43"/>
      <c r="C222" s="43"/>
      <c r="D222" s="43"/>
      <c r="E222" s="43"/>
      <c r="F222" s="43"/>
      <c r="G222" s="203"/>
      <c r="H222" s="43"/>
      <c r="I222" s="43"/>
      <c r="J222" s="43"/>
      <c r="K222" s="43"/>
      <c r="L222" s="44"/>
      <c r="M222" s="43"/>
      <c r="N222" s="43"/>
      <c r="O222" s="43"/>
      <c r="P222" s="43"/>
      <c r="Q222" s="43"/>
      <c r="R222" s="43"/>
      <c r="S222" s="43"/>
      <c r="T222" s="43"/>
      <c r="U222" s="43"/>
      <c r="V222" s="43"/>
      <c r="W222" s="43"/>
      <c r="X222" s="43"/>
      <c r="Y222" s="43"/>
      <c r="Z222" s="43"/>
      <c r="AA222" s="43"/>
      <c r="AB222" s="43"/>
      <c r="AC222" s="43"/>
      <c r="AD222" s="43"/>
      <c r="AE222" s="43"/>
    </row>
    <row r="223" spans="1:31" ht="15">
      <c r="A223" s="43"/>
      <c r="B223" s="43"/>
      <c r="C223" s="43"/>
      <c r="D223" s="43"/>
      <c r="E223" s="43"/>
      <c r="F223" s="43"/>
      <c r="G223" s="203"/>
      <c r="H223" s="43"/>
      <c r="I223" s="43"/>
      <c r="J223" s="43"/>
      <c r="K223" s="43"/>
      <c r="L223" s="44"/>
      <c r="M223" s="43"/>
      <c r="N223" s="43"/>
      <c r="O223" s="43"/>
      <c r="P223" s="43"/>
      <c r="Q223" s="43"/>
      <c r="R223" s="43"/>
      <c r="S223" s="43"/>
      <c r="T223" s="43"/>
      <c r="U223" s="43"/>
      <c r="V223" s="43"/>
      <c r="W223" s="43"/>
      <c r="X223" s="43"/>
      <c r="Y223" s="43"/>
      <c r="Z223" s="43"/>
      <c r="AA223" s="43"/>
      <c r="AB223" s="43"/>
      <c r="AC223" s="43"/>
      <c r="AD223" s="43"/>
      <c r="AE223" s="43"/>
    </row>
    <row r="224" spans="1:31" ht="15">
      <c r="A224" s="43"/>
      <c r="B224" s="43"/>
      <c r="C224" s="43"/>
      <c r="D224" s="43"/>
      <c r="E224" s="43"/>
      <c r="F224" s="43"/>
      <c r="G224" s="203"/>
      <c r="H224" s="43"/>
      <c r="I224" s="43"/>
      <c r="J224" s="43"/>
      <c r="K224" s="43"/>
      <c r="L224" s="44"/>
      <c r="M224" s="43"/>
      <c r="N224" s="43"/>
      <c r="O224" s="43"/>
      <c r="P224" s="43"/>
      <c r="Q224" s="43"/>
      <c r="R224" s="43"/>
      <c r="S224" s="43"/>
      <c r="T224" s="43"/>
      <c r="U224" s="43"/>
      <c r="V224" s="43"/>
      <c r="W224" s="43"/>
      <c r="X224" s="43"/>
      <c r="Y224" s="43"/>
      <c r="Z224" s="43"/>
      <c r="AA224" s="43"/>
      <c r="AB224" s="43"/>
      <c r="AC224" s="43"/>
      <c r="AD224" s="43"/>
      <c r="AE224" s="43"/>
    </row>
    <row r="225" spans="1:31" ht="15">
      <c r="A225" s="43"/>
      <c r="B225" s="43"/>
      <c r="C225" s="43"/>
      <c r="D225" s="43"/>
      <c r="E225" s="43"/>
      <c r="F225" s="43"/>
      <c r="G225" s="203"/>
      <c r="H225" s="43"/>
      <c r="I225" s="43"/>
      <c r="J225" s="43"/>
      <c r="K225" s="43"/>
      <c r="L225" s="44"/>
      <c r="M225" s="43"/>
      <c r="N225" s="43"/>
      <c r="O225" s="43"/>
      <c r="P225" s="43"/>
      <c r="Q225" s="43"/>
      <c r="R225" s="43"/>
      <c r="S225" s="43"/>
      <c r="T225" s="43"/>
      <c r="U225" s="43"/>
      <c r="V225" s="43"/>
      <c r="W225" s="43"/>
      <c r="X225" s="43"/>
      <c r="Y225" s="43"/>
      <c r="Z225" s="43"/>
      <c r="AA225" s="43"/>
      <c r="AB225" s="43"/>
      <c r="AC225" s="43"/>
      <c r="AD225" s="43"/>
      <c r="AE225" s="43"/>
    </row>
    <row r="226" spans="1:31" ht="15">
      <c r="A226" s="43"/>
      <c r="B226" s="43"/>
      <c r="C226" s="43"/>
      <c r="D226" s="43"/>
      <c r="E226" s="43"/>
      <c r="F226" s="43"/>
      <c r="G226" s="203"/>
      <c r="H226" s="43"/>
      <c r="I226" s="43"/>
      <c r="J226" s="43"/>
      <c r="K226" s="43"/>
      <c r="L226" s="44"/>
      <c r="M226" s="43"/>
      <c r="N226" s="43"/>
      <c r="O226" s="43"/>
      <c r="P226" s="43"/>
      <c r="Q226" s="43"/>
      <c r="R226" s="43"/>
      <c r="S226" s="43"/>
      <c r="T226" s="43"/>
      <c r="U226" s="43"/>
      <c r="V226" s="43"/>
      <c r="W226" s="43"/>
      <c r="X226" s="43"/>
      <c r="Y226" s="43"/>
      <c r="Z226" s="43"/>
      <c r="AA226" s="43"/>
      <c r="AB226" s="43"/>
      <c r="AC226" s="43"/>
      <c r="AD226" s="43"/>
      <c r="AE226" s="43"/>
    </row>
    <row r="227" spans="1:31" ht="15">
      <c r="A227" s="43"/>
      <c r="B227" s="43"/>
      <c r="C227" s="43"/>
      <c r="D227" s="43"/>
      <c r="E227" s="43"/>
      <c r="F227" s="43"/>
      <c r="G227" s="203"/>
      <c r="H227" s="43"/>
      <c r="I227" s="43"/>
      <c r="J227" s="43"/>
      <c r="K227" s="43"/>
      <c r="L227" s="44"/>
      <c r="M227" s="43"/>
      <c r="N227" s="43"/>
      <c r="O227" s="43"/>
      <c r="P227" s="43"/>
      <c r="Q227" s="43"/>
      <c r="R227" s="43"/>
      <c r="S227" s="43"/>
      <c r="T227" s="43"/>
      <c r="U227" s="43"/>
      <c r="V227" s="43"/>
      <c r="W227" s="43"/>
      <c r="X227" s="43"/>
      <c r="Y227" s="43"/>
      <c r="Z227" s="43"/>
      <c r="AA227" s="43"/>
      <c r="AB227" s="43"/>
      <c r="AC227" s="43"/>
      <c r="AD227" s="43"/>
      <c r="AE227" s="43"/>
    </row>
    <row r="228" spans="1:31" ht="15">
      <c r="A228" s="43"/>
      <c r="B228" s="43"/>
      <c r="C228" s="43"/>
      <c r="D228" s="43"/>
      <c r="E228" s="43"/>
      <c r="F228" s="43"/>
      <c r="G228" s="203"/>
      <c r="H228" s="43"/>
      <c r="I228" s="43"/>
      <c r="J228" s="43"/>
      <c r="K228" s="43"/>
      <c r="L228" s="44"/>
      <c r="M228" s="43"/>
      <c r="N228" s="43"/>
      <c r="O228" s="43"/>
      <c r="P228" s="43"/>
      <c r="Q228" s="43"/>
      <c r="R228" s="43"/>
      <c r="S228" s="43"/>
      <c r="T228" s="43"/>
      <c r="U228" s="43"/>
      <c r="V228" s="43"/>
      <c r="W228" s="43"/>
      <c r="X228" s="43"/>
      <c r="Y228" s="43"/>
      <c r="Z228" s="43"/>
      <c r="AA228" s="43"/>
      <c r="AB228" s="43"/>
      <c r="AC228" s="43"/>
      <c r="AD228" s="43"/>
      <c r="AE228" s="43"/>
    </row>
    <row r="229" spans="1:31" ht="15">
      <c r="A229" s="43"/>
      <c r="B229" s="43"/>
      <c r="C229" s="43"/>
      <c r="D229" s="43"/>
      <c r="E229" s="43"/>
      <c r="F229" s="43"/>
      <c r="G229" s="203"/>
      <c r="H229" s="43"/>
      <c r="I229" s="43"/>
      <c r="J229" s="43"/>
      <c r="K229" s="43"/>
      <c r="L229" s="44"/>
      <c r="M229" s="43"/>
      <c r="N229" s="43"/>
      <c r="O229" s="43"/>
      <c r="P229" s="43"/>
      <c r="Q229" s="43"/>
      <c r="R229" s="43"/>
      <c r="S229" s="43"/>
      <c r="T229" s="43"/>
      <c r="U229" s="43"/>
      <c r="V229" s="43"/>
      <c r="W229" s="43"/>
      <c r="X229" s="43"/>
      <c r="Y229" s="43"/>
      <c r="Z229" s="43"/>
      <c r="AA229" s="43"/>
      <c r="AB229" s="43"/>
      <c r="AC229" s="43"/>
      <c r="AD229" s="43"/>
      <c r="AE229" s="43"/>
    </row>
    <row r="230" spans="1:31" ht="15">
      <c r="A230" s="43"/>
      <c r="B230" s="43"/>
      <c r="C230" s="43"/>
      <c r="D230" s="43"/>
      <c r="E230" s="43"/>
      <c r="F230" s="43"/>
      <c r="G230" s="203"/>
      <c r="H230" s="43"/>
      <c r="I230" s="43"/>
      <c r="J230" s="43"/>
      <c r="K230" s="43"/>
      <c r="L230" s="44"/>
      <c r="M230" s="43"/>
      <c r="N230" s="43"/>
      <c r="O230" s="43"/>
      <c r="P230" s="43"/>
      <c r="Q230" s="43"/>
      <c r="R230" s="43"/>
      <c r="S230" s="43"/>
      <c r="T230" s="43"/>
      <c r="U230" s="43"/>
      <c r="V230" s="43"/>
      <c r="W230" s="43"/>
      <c r="X230" s="43"/>
      <c r="Y230" s="43"/>
      <c r="Z230" s="43"/>
      <c r="AA230" s="43"/>
      <c r="AB230" s="43"/>
      <c r="AC230" s="43"/>
      <c r="AD230" s="43"/>
      <c r="AE230" s="43"/>
    </row>
    <row r="231" spans="1:31" ht="15">
      <c r="A231" s="43"/>
      <c r="B231" s="43"/>
      <c r="C231" s="43"/>
      <c r="D231" s="43"/>
      <c r="E231" s="43"/>
      <c r="F231" s="43"/>
      <c r="G231" s="203"/>
      <c r="H231" s="43"/>
      <c r="I231" s="43"/>
      <c r="J231" s="43"/>
      <c r="K231" s="43"/>
      <c r="L231" s="44"/>
      <c r="M231" s="43"/>
      <c r="N231" s="43"/>
      <c r="O231" s="43"/>
      <c r="P231" s="43"/>
      <c r="Q231" s="43"/>
      <c r="R231" s="43"/>
      <c r="S231" s="43"/>
      <c r="T231" s="43"/>
      <c r="U231" s="43"/>
      <c r="V231" s="43"/>
      <c r="W231" s="43"/>
      <c r="X231" s="43"/>
      <c r="Y231" s="43"/>
      <c r="Z231" s="43"/>
      <c r="AA231" s="43"/>
      <c r="AB231" s="43"/>
      <c r="AC231" s="43"/>
      <c r="AD231" s="43"/>
      <c r="AE231" s="43"/>
    </row>
    <row r="232" spans="1:31" ht="15">
      <c r="A232" s="43"/>
      <c r="B232" s="43"/>
      <c r="C232" s="43"/>
      <c r="D232" s="43"/>
      <c r="E232" s="43"/>
      <c r="F232" s="43"/>
      <c r="G232" s="203"/>
      <c r="H232" s="43"/>
      <c r="I232" s="43"/>
      <c r="J232" s="43"/>
      <c r="K232" s="43"/>
      <c r="L232" s="44"/>
      <c r="M232" s="43"/>
      <c r="N232" s="43"/>
      <c r="O232" s="43"/>
      <c r="P232" s="43"/>
      <c r="Q232" s="43"/>
      <c r="R232" s="43"/>
      <c r="S232" s="43"/>
      <c r="T232" s="43"/>
      <c r="U232" s="43"/>
      <c r="V232" s="43"/>
      <c r="W232" s="43"/>
      <c r="X232" s="43"/>
      <c r="Y232" s="43"/>
      <c r="Z232" s="43"/>
      <c r="AA232" s="43"/>
      <c r="AB232" s="43"/>
      <c r="AC232" s="43"/>
      <c r="AD232" s="43"/>
      <c r="AE232" s="43"/>
    </row>
    <row r="233" spans="1:31" ht="15">
      <c r="A233" s="43"/>
      <c r="B233" s="43"/>
      <c r="C233" s="43"/>
      <c r="D233" s="43"/>
      <c r="E233" s="43"/>
      <c r="F233" s="43"/>
      <c r="G233" s="203"/>
      <c r="H233" s="43"/>
      <c r="I233" s="43"/>
      <c r="J233" s="43"/>
      <c r="K233" s="43"/>
      <c r="L233" s="44"/>
      <c r="M233" s="43"/>
      <c r="N233" s="43"/>
      <c r="O233" s="43"/>
      <c r="P233" s="43"/>
      <c r="Q233" s="43"/>
      <c r="R233" s="43"/>
      <c r="S233" s="43"/>
      <c r="T233" s="43"/>
      <c r="U233" s="43"/>
      <c r="V233" s="43"/>
      <c r="W233" s="43"/>
      <c r="X233" s="43"/>
      <c r="Y233" s="43"/>
      <c r="Z233" s="43"/>
      <c r="AA233" s="43"/>
      <c r="AB233" s="43"/>
      <c r="AC233" s="43"/>
      <c r="AD233" s="43"/>
      <c r="AE233" s="43"/>
    </row>
    <row r="234" spans="1:31" ht="15">
      <c r="A234" s="43"/>
      <c r="B234" s="43"/>
      <c r="C234" s="43"/>
      <c r="D234" s="43"/>
      <c r="E234" s="43"/>
      <c r="F234" s="43"/>
      <c r="G234" s="203"/>
      <c r="H234" s="43"/>
      <c r="I234" s="43"/>
      <c r="J234" s="43"/>
      <c r="K234" s="43"/>
      <c r="L234" s="44"/>
      <c r="M234" s="43"/>
      <c r="N234" s="43"/>
      <c r="O234" s="43"/>
      <c r="P234" s="43"/>
      <c r="Q234" s="43"/>
      <c r="R234" s="43"/>
      <c r="S234" s="43"/>
      <c r="T234" s="43"/>
      <c r="U234" s="43"/>
      <c r="V234" s="43"/>
      <c r="W234" s="43"/>
      <c r="X234" s="43"/>
      <c r="Y234" s="43"/>
      <c r="Z234" s="43"/>
      <c r="AA234" s="43"/>
      <c r="AB234" s="43"/>
      <c r="AC234" s="43"/>
      <c r="AD234" s="43"/>
      <c r="AE234" s="43"/>
    </row>
    <row r="235" spans="1:31" ht="15">
      <c r="A235" s="43"/>
      <c r="B235" s="43"/>
      <c r="C235" s="43"/>
      <c r="D235" s="43"/>
      <c r="E235" s="43"/>
      <c r="F235" s="43"/>
      <c r="G235" s="203"/>
      <c r="H235" s="43"/>
      <c r="I235" s="43"/>
      <c r="J235" s="43"/>
      <c r="K235" s="43"/>
      <c r="L235" s="44"/>
      <c r="M235" s="43"/>
      <c r="N235" s="43"/>
      <c r="O235" s="43"/>
      <c r="P235" s="43"/>
      <c r="Q235" s="43"/>
      <c r="R235" s="43"/>
      <c r="S235" s="43"/>
      <c r="T235" s="43"/>
      <c r="U235" s="43"/>
      <c r="V235" s="43"/>
      <c r="W235" s="43"/>
      <c r="X235" s="43"/>
      <c r="Y235" s="43"/>
      <c r="Z235" s="43"/>
      <c r="AA235" s="43"/>
      <c r="AB235" s="43"/>
      <c r="AC235" s="43"/>
      <c r="AD235" s="43"/>
      <c r="AE235" s="43"/>
    </row>
    <row r="236" spans="1:31" ht="15">
      <c r="A236" s="43"/>
      <c r="B236" s="43"/>
      <c r="C236" s="43"/>
      <c r="D236" s="43"/>
      <c r="E236" s="43"/>
      <c r="F236" s="43"/>
      <c r="G236" s="203"/>
      <c r="H236" s="43"/>
      <c r="I236" s="43"/>
      <c r="J236" s="43"/>
      <c r="K236" s="43"/>
      <c r="L236" s="44"/>
      <c r="M236" s="43"/>
      <c r="N236" s="43"/>
      <c r="O236" s="43"/>
      <c r="P236" s="43"/>
      <c r="Q236" s="43"/>
      <c r="R236" s="43"/>
      <c r="S236" s="43"/>
      <c r="T236" s="43"/>
      <c r="U236" s="43"/>
      <c r="V236" s="43"/>
      <c r="W236" s="43"/>
      <c r="X236" s="43"/>
      <c r="Y236" s="43"/>
      <c r="Z236" s="43"/>
      <c r="AA236" s="43"/>
      <c r="AB236" s="43"/>
      <c r="AC236" s="43"/>
      <c r="AD236" s="43"/>
      <c r="AE236" s="43"/>
    </row>
    <row r="237" spans="1:31" ht="15">
      <c r="A237" s="43"/>
      <c r="B237" s="43"/>
      <c r="C237" s="43"/>
      <c r="D237" s="43"/>
      <c r="E237" s="43"/>
      <c r="F237" s="43"/>
      <c r="G237" s="203"/>
      <c r="H237" s="43"/>
      <c r="I237" s="43"/>
      <c r="J237" s="43"/>
      <c r="K237" s="43"/>
      <c r="L237" s="44"/>
      <c r="M237" s="43"/>
      <c r="N237" s="43"/>
      <c r="O237" s="43"/>
      <c r="P237" s="43"/>
      <c r="Q237" s="43"/>
      <c r="R237" s="43"/>
      <c r="S237" s="43"/>
      <c r="T237" s="43"/>
      <c r="U237" s="43"/>
      <c r="V237" s="43"/>
      <c r="W237" s="43"/>
      <c r="X237" s="43"/>
      <c r="Y237" s="43"/>
      <c r="Z237" s="43"/>
      <c r="AA237" s="43"/>
      <c r="AB237" s="43"/>
      <c r="AC237" s="43"/>
      <c r="AD237" s="43"/>
      <c r="AE237" s="43"/>
    </row>
    <row r="238" spans="1:31" ht="15">
      <c r="A238" s="43"/>
      <c r="B238" s="43"/>
      <c r="C238" s="43"/>
      <c r="D238" s="43"/>
      <c r="E238" s="43"/>
      <c r="F238" s="43"/>
      <c r="G238" s="203"/>
      <c r="H238" s="43"/>
      <c r="I238" s="43"/>
      <c r="J238" s="43"/>
      <c r="K238" s="43"/>
      <c r="L238" s="44"/>
      <c r="M238" s="43"/>
      <c r="N238" s="43"/>
      <c r="O238" s="43"/>
      <c r="P238" s="43"/>
      <c r="Q238" s="43"/>
      <c r="R238" s="43"/>
      <c r="S238" s="43"/>
      <c r="T238" s="43"/>
      <c r="U238" s="43"/>
      <c r="V238" s="43"/>
      <c r="W238" s="43"/>
      <c r="X238" s="43"/>
      <c r="Y238" s="43"/>
      <c r="Z238" s="43"/>
      <c r="AA238" s="43"/>
      <c r="AB238" s="43"/>
      <c r="AC238" s="43"/>
      <c r="AD238" s="43"/>
      <c r="AE238" s="43"/>
    </row>
    <row r="239" spans="1:31" ht="15">
      <c r="A239" s="43"/>
      <c r="B239" s="43"/>
      <c r="C239" s="43"/>
      <c r="D239" s="43"/>
      <c r="E239" s="43"/>
      <c r="F239" s="43"/>
      <c r="G239" s="203"/>
      <c r="H239" s="43"/>
      <c r="I239" s="43"/>
      <c r="J239" s="43"/>
      <c r="K239" s="43"/>
      <c r="L239" s="44"/>
      <c r="M239" s="43"/>
      <c r="N239" s="43"/>
      <c r="O239" s="43"/>
      <c r="P239" s="43"/>
      <c r="Q239" s="43"/>
      <c r="R239" s="43"/>
      <c r="S239" s="43"/>
      <c r="T239" s="43"/>
      <c r="U239" s="43"/>
      <c r="V239" s="43"/>
      <c r="W239" s="43"/>
      <c r="X239" s="43"/>
      <c r="Y239" s="43"/>
      <c r="Z239" s="43"/>
      <c r="AA239" s="43"/>
      <c r="AB239" s="43"/>
      <c r="AC239" s="43"/>
      <c r="AD239" s="43"/>
      <c r="AE239" s="43"/>
    </row>
    <row r="240" spans="1:31" ht="15">
      <c r="A240" s="43"/>
      <c r="B240" s="43"/>
      <c r="C240" s="43"/>
      <c r="D240" s="43"/>
      <c r="E240" s="43"/>
      <c r="F240" s="43"/>
      <c r="G240" s="203"/>
      <c r="H240" s="43"/>
      <c r="I240" s="43"/>
      <c r="J240" s="43"/>
      <c r="K240" s="43"/>
      <c r="L240" s="44"/>
      <c r="M240" s="43"/>
      <c r="N240" s="43"/>
      <c r="O240" s="43"/>
      <c r="P240" s="43"/>
      <c r="Q240" s="43"/>
      <c r="R240" s="43"/>
      <c r="S240" s="43"/>
      <c r="T240" s="43"/>
      <c r="U240" s="43"/>
      <c r="V240" s="43"/>
      <c r="W240" s="43"/>
      <c r="X240" s="43"/>
      <c r="Y240" s="43"/>
      <c r="Z240" s="43"/>
      <c r="AA240" s="43"/>
      <c r="AB240" s="43"/>
      <c r="AC240" s="43"/>
      <c r="AD240" s="43"/>
      <c r="AE240" s="43"/>
    </row>
    <row r="241" spans="1:31" ht="15">
      <c r="A241" s="43"/>
      <c r="B241" s="43"/>
      <c r="C241" s="43"/>
      <c r="D241" s="43"/>
      <c r="E241" s="43"/>
      <c r="F241" s="43"/>
      <c r="G241" s="203"/>
      <c r="H241" s="43"/>
      <c r="I241" s="43"/>
      <c r="J241" s="43"/>
      <c r="K241" s="43"/>
      <c r="L241" s="44"/>
      <c r="M241" s="43"/>
      <c r="N241" s="43"/>
      <c r="O241" s="43"/>
      <c r="P241" s="43"/>
      <c r="Q241" s="43"/>
      <c r="R241" s="43"/>
      <c r="S241" s="43"/>
      <c r="T241" s="43"/>
      <c r="U241" s="43"/>
      <c r="V241" s="43"/>
      <c r="W241" s="43"/>
      <c r="X241" s="43"/>
      <c r="Y241" s="43"/>
      <c r="Z241" s="43"/>
      <c r="AA241" s="43"/>
      <c r="AB241" s="43"/>
      <c r="AC241" s="43"/>
      <c r="AD241" s="43"/>
      <c r="AE241" s="43"/>
    </row>
    <row r="242" spans="1:31" ht="15">
      <c r="A242" s="43"/>
      <c r="B242" s="43"/>
      <c r="C242" s="43"/>
      <c r="D242" s="43"/>
      <c r="E242" s="43"/>
      <c r="F242" s="43"/>
      <c r="G242" s="203"/>
      <c r="H242" s="43"/>
      <c r="I242" s="43"/>
      <c r="J242" s="43"/>
      <c r="K242" s="43"/>
      <c r="L242" s="44"/>
      <c r="M242" s="43"/>
      <c r="N242" s="43"/>
      <c r="O242" s="43"/>
      <c r="P242" s="43"/>
      <c r="Q242" s="43"/>
      <c r="R242" s="43"/>
      <c r="S242" s="43"/>
      <c r="T242" s="43"/>
      <c r="U242" s="43"/>
      <c r="V242" s="43"/>
      <c r="W242" s="43"/>
      <c r="X242" s="43"/>
      <c r="Y242" s="43"/>
      <c r="Z242" s="43"/>
      <c r="AA242" s="43"/>
      <c r="AB242" s="43"/>
      <c r="AC242" s="43"/>
      <c r="AD242" s="43"/>
      <c r="AE242" s="43"/>
    </row>
    <row r="243" spans="1:31" ht="15">
      <c r="A243" s="43"/>
      <c r="B243" s="43"/>
      <c r="C243" s="43"/>
      <c r="D243" s="43"/>
      <c r="E243" s="43"/>
      <c r="F243" s="43"/>
      <c r="G243" s="203"/>
      <c r="H243" s="43"/>
      <c r="I243" s="43"/>
      <c r="J243" s="43"/>
      <c r="K243" s="43"/>
      <c r="L243" s="44"/>
      <c r="M243" s="43"/>
      <c r="N243" s="43"/>
      <c r="O243" s="43"/>
      <c r="P243" s="43"/>
      <c r="Q243" s="43"/>
      <c r="R243" s="43"/>
      <c r="S243" s="43"/>
      <c r="T243" s="43"/>
      <c r="U243" s="43"/>
      <c r="V243" s="43"/>
      <c r="W243" s="43"/>
      <c r="X243" s="43"/>
      <c r="Y243" s="43"/>
      <c r="Z243" s="43"/>
      <c r="AA243" s="43"/>
      <c r="AB243" s="43"/>
      <c r="AC243" s="43"/>
      <c r="AD243" s="43"/>
      <c r="AE243" s="43"/>
    </row>
    <row r="244" spans="1:31" ht="15">
      <c r="A244" s="43"/>
      <c r="B244" s="43"/>
      <c r="C244" s="43"/>
      <c r="D244" s="43"/>
      <c r="E244" s="43"/>
      <c r="F244" s="43"/>
      <c r="G244" s="203"/>
      <c r="H244" s="43"/>
      <c r="I244" s="43"/>
      <c r="J244" s="43"/>
      <c r="K244" s="43"/>
      <c r="L244" s="44"/>
      <c r="M244" s="43"/>
      <c r="N244" s="43"/>
      <c r="O244" s="43"/>
      <c r="P244" s="43"/>
      <c r="Q244" s="43"/>
      <c r="R244" s="43"/>
      <c r="S244" s="43"/>
      <c r="T244" s="43"/>
      <c r="U244" s="43"/>
      <c r="V244" s="43"/>
      <c r="W244" s="43"/>
      <c r="X244" s="43"/>
      <c r="Y244" s="43"/>
      <c r="Z244" s="43"/>
      <c r="AA244" s="43"/>
      <c r="AB244" s="43"/>
      <c r="AC244" s="43"/>
      <c r="AD244" s="43"/>
      <c r="AE244" s="43"/>
    </row>
    <row r="245" spans="1:31" ht="15">
      <c r="A245" s="43"/>
      <c r="B245" s="43"/>
      <c r="C245" s="43"/>
      <c r="D245" s="43"/>
      <c r="E245" s="43"/>
      <c r="F245" s="43"/>
      <c r="G245" s="203"/>
      <c r="H245" s="43"/>
      <c r="I245" s="43"/>
      <c r="J245" s="43"/>
      <c r="K245" s="43"/>
      <c r="L245" s="44"/>
      <c r="M245" s="43"/>
      <c r="N245" s="43"/>
      <c r="O245" s="43"/>
      <c r="P245" s="43"/>
      <c r="Q245" s="43"/>
      <c r="R245" s="43"/>
      <c r="S245" s="43"/>
      <c r="T245" s="43"/>
      <c r="U245" s="43"/>
      <c r="V245" s="43"/>
      <c r="W245" s="43"/>
      <c r="X245" s="43"/>
      <c r="Y245" s="43"/>
      <c r="Z245" s="43"/>
      <c r="AA245" s="43"/>
      <c r="AB245" s="43"/>
      <c r="AC245" s="43"/>
      <c r="AD245" s="43"/>
      <c r="AE245" s="43"/>
    </row>
    <row r="246" spans="1:31" ht="15">
      <c r="A246" s="43"/>
      <c r="B246" s="43"/>
      <c r="C246" s="43"/>
      <c r="D246" s="43"/>
      <c r="E246" s="43"/>
      <c r="F246" s="43"/>
      <c r="G246" s="203"/>
      <c r="H246" s="43"/>
      <c r="I246" s="43"/>
      <c r="J246" s="43"/>
      <c r="K246" s="43"/>
      <c r="L246" s="44"/>
      <c r="M246" s="43"/>
      <c r="N246" s="43"/>
      <c r="O246" s="43"/>
      <c r="P246" s="43"/>
      <c r="Q246" s="43"/>
      <c r="R246" s="43"/>
      <c r="S246" s="43"/>
      <c r="T246" s="43"/>
      <c r="U246" s="43"/>
      <c r="V246" s="43"/>
      <c r="W246" s="43"/>
      <c r="X246" s="43"/>
      <c r="Y246" s="43"/>
      <c r="Z246" s="43"/>
      <c r="AA246" s="43"/>
      <c r="AB246" s="43"/>
      <c r="AC246" s="43"/>
      <c r="AD246" s="43"/>
      <c r="AE246" s="43"/>
    </row>
    <row r="247" spans="1:31" ht="15">
      <c r="A247" s="43"/>
      <c r="B247" s="43"/>
      <c r="C247" s="43"/>
      <c r="D247" s="43"/>
      <c r="E247" s="43"/>
      <c r="F247" s="43"/>
      <c r="G247" s="203"/>
      <c r="H247" s="43"/>
      <c r="I247" s="43"/>
      <c r="J247" s="43"/>
      <c r="K247" s="43"/>
      <c r="L247" s="44"/>
      <c r="M247" s="43"/>
      <c r="N247" s="43"/>
      <c r="O247" s="43"/>
      <c r="P247" s="43"/>
      <c r="Q247" s="43"/>
      <c r="R247" s="43"/>
      <c r="S247" s="43"/>
      <c r="T247" s="43"/>
      <c r="U247" s="43"/>
      <c r="V247" s="43"/>
      <c r="W247" s="43"/>
      <c r="X247" s="43"/>
      <c r="Y247" s="43"/>
      <c r="Z247" s="43"/>
      <c r="AA247" s="43"/>
      <c r="AB247" s="43"/>
      <c r="AC247" s="43"/>
      <c r="AD247" s="43"/>
      <c r="AE247" s="43"/>
    </row>
    <row r="248" spans="1:31" ht="15">
      <c r="A248" s="43"/>
      <c r="B248" s="43"/>
      <c r="C248" s="43"/>
      <c r="D248" s="43"/>
      <c r="E248" s="43"/>
      <c r="F248" s="43"/>
      <c r="G248" s="203"/>
      <c r="H248" s="43"/>
      <c r="I248" s="43"/>
      <c r="J248" s="43"/>
      <c r="K248" s="43"/>
      <c r="L248" s="44"/>
      <c r="M248" s="43"/>
      <c r="N248" s="43"/>
      <c r="O248" s="43"/>
      <c r="P248" s="43"/>
      <c r="Q248" s="43"/>
      <c r="R248" s="43"/>
      <c r="S248" s="43"/>
      <c r="T248" s="43"/>
      <c r="U248" s="43"/>
      <c r="V248" s="43"/>
      <c r="W248" s="43"/>
      <c r="X248" s="43"/>
      <c r="Y248" s="43"/>
      <c r="Z248" s="43"/>
      <c r="AA248" s="43"/>
      <c r="AB248" s="43"/>
      <c r="AC248" s="43"/>
      <c r="AD248" s="43"/>
      <c r="AE248" s="43"/>
    </row>
    <row r="249" spans="1:31" ht="15">
      <c r="A249" s="43"/>
      <c r="B249" s="43"/>
      <c r="C249" s="43"/>
      <c r="D249" s="43"/>
      <c r="E249" s="43"/>
      <c r="F249" s="43"/>
      <c r="G249" s="203"/>
      <c r="H249" s="43"/>
      <c r="I249" s="43"/>
      <c r="J249" s="43"/>
      <c r="K249" s="43"/>
      <c r="L249" s="44"/>
      <c r="M249" s="43"/>
      <c r="N249" s="43"/>
      <c r="O249" s="43"/>
      <c r="P249" s="43"/>
      <c r="Q249" s="43"/>
      <c r="R249" s="43"/>
      <c r="S249" s="43"/>
      <c r="T249" s="43"/>
      <c r="U249" s="43"/>
      <c r="V249" s="43"/>
      <c r="W249" s="43"/>
      <c r="X249" s="43"/>
      <c r="Y249" s="43"/>
      <c r="Z249" s="43"/>
      <c r="AA249" s="43"/>
      <c r="AB249" s="43"/>
      <c r="AC249" s="43"/>
      <c r="AD249" s="43"/>
      <c r="AE249" s="43"/>
    </row>
    <row r="250" spans="1:31" ht="15">
      <c r="A250" s="43"/>
      <c r="B250" s="43"/>
      <c r="C250" s="43"/>
      <c r="D250" s="43"/>
      <c r="E250" s="43"/>
      <c r="F250" s="43"/>
      <c r="G250" s="203"/>
      <c r="H250" s="43"/>
      <c r="I250" s="43"/>
      <c r="J250" s="43"/>
      <c r="K250" s="43"/>
      <c r="L250" s="44"/>
      <c r="M250" s="43"/>
      <c r="N250" s="43"/>
      <c r="O250" s="43"/>
      <c r="P250" s="43"/>
      <c r="Q250" s="43"/>
      <c r="R250" s="43"/>
      <c r="S250" s="43"/>
      <c r="T250" s="43"/>
      <c r="U250" s="43"/>
      <c r="V250" s="43"/>
      <c r="W250" s="43"/>
      <c r="X250" s="43"/>
      <c r="Y250" s="43"/>
      <c r="Z250" s="43"/>
      <c r="AA250" s="43"/>
      <c r="AB250" s="43"/>
      <c r="AC250" s="43"/>
      <c r="AD250" s="43"/>
      <c r="AE250" s="43"/>
    </row>
    <row r="251" spans="1:31" ht="15">
      <c r="A251" s="43"/>
      <c r="B251" s="43"/>
      <c r="C251" s="43"/>
      <c r="D251" s="43"/>
      <c r="E251" s="43"/>
      <c r="F251" s="43"/>
      <c r="G251" s="203"/>
      <c r="H251" s="43"/>
      <c r="I251" s="43"/>
      <c r="J251" s="43"/>
      <c r="K251" s="43"/>
      <c r="L251" s="44"/>
      <c r="M251" s="43"/>
      <c r="N251" s="43"/>
      <c r="O251" s="43"/>
      <c r="P251" s="43"/>
      <c r="Q251" s="43"/>
      <c r="R251" s="43"/>
      <c r="S251" s="43"/>
      <c r="T251" s="43"/>
      <c r="U251" s="43"/>
      <c r="V251" s="43"/>
      <c r="W251" s="43"/>
      <c r="X251" s="43"/>
      <c r="Y251" s="43"/>
      <c r="Z251" s="43"/>
      <c r="AA251" s="43"/>
      <c r="AB251" s="43"/>
      <c r="AC251" s="43"/>
      <c r="AD251" s="43"/>
      <c r="AE251" s="43"/>
    </row>
    <row r="252" spans="1:31" ht="15">
      <c r="A252" s="43"/>
      <c r="B252" s="43"/>
      <c r="C252" s="43"/>
      <c r="D252" s="43"/>
      <c r="E252" s="43"/>
      <c r="F252" s="43"/>
      <c r="G252" s="203"/>
      <c r="H252" s="43"/>
      <c r="I252" s="43"/>
      <c r="J252" s="43"/>
      <c r="K252" s="43"/>
      <c r="L252" s="44"/>
      <c r="M252" s="43"/>
      <c r="N252" s="43"/>
      <c r="O252" s="43"/>
      <c r="P252" s="43"/>
      <c r="Q252" s="43"/>
      <c r="R252" s="43"/>
      <c r="S252" s="43"/>
      <c r="T252" s="43"/>
      <c r="U252" s="43"/>
      <c r="V252" s="43"/>
      <c r="W252" s="43"/>
      <c r="X252" s="43"/>
      <c r="Y252" s="43"/>
      <c r="Z252" s="43"/>
      <c r="AA252" s="43"/>
      <c r="AB252" s="43"/>
      <c r="AC252" s="43"/>
      <c r="AD252" s="43"/>
      <c r="AE252" s="43"/>
    </row>
    <row r="253" spans="1:31" ht="15">
      <c r="A253" s="43"/>
      <c r="B253" s="43"/>
      <c r="C253" s="43"/>
      <c r="D253" s="43"/>
      <c r="E253" s="43"/>
      <c r="F253" s="43"/>
      <c r="G253" s="203"/>
      <c r="H253" s="43"/>
      <c r="I253" s="43"/>
      <c r="J253" s="43"/>
      <c r="K253" s="43"/>
      <c r="L253" s="44"/>
      <c r="M253" s="43"/>
      <c r="N253" s="43"/>
      <c r="O253" s="43"/>
      <c r="P253" s="43"/>
      <c r="Q253" s="43"/>
      <c r="R253" s="43"/>
      <c r="S253" s="43"/>
      <c r="T253" s="43"/>
      <c r="U253" s="43"/>
      <c r="V253" s="43"/>
      <c r="W253" s="43"/>
      <c r="X253" s="43"/>
      <c r="Y253" s="43"/>
      <c r="Z253" s="43"/>
      <c r="AA253" s="43"/>
      <c r="AB253" s="43"/>
      <c r="AC253" s="43"/>
      <c r="AD253" s="43"/>
      <c r="AE253" s="43"/>
    </row>
    <row r="254" spans="1:31" ht="15">
      <c r="A254" s="43"/>
      <c r="B254" s="43"/>
      <c r="C254" s="43"/>
      <c r="D254" s="43"/>
      <c r="E254" s="43"/>
      <c r="F254" s="43"/>
      <c r="G254" s="203"/>
      <c r="H254" s="43"/>
      <c r="I254" s="43"/>
      <c r="J254" s="43"/>
      <c r="K254" s="43"/>
      <c r="L254" s="44"/>
      <c r="M254" s="43"/>
      <c r="N254" s="43"/>
      <c r="O254" s="43"/>
      <c r="P254" s="43"/>
      <c r="Q254" s="43"/>
      <c r="R254" s="43"/>
      <c r="S254" s="43"/>
      <c r="T254" s="43"/>
      <c r="U254" s="43"/>
      <c r="V254" s="43"/>
      <c r="W254" s="43"/>
      <c r="X254" s="43"/>
      <c r="Y254" s="43"/>
      <c r="Z254" s="43"/>
      <c r="AA254" s="43"/>
      <c r="AB254" s="43"/>
      <c r="AC254" s="43"/>
      <c r="AD254" s="43"/>
      <c r="AE254" s="43"/>
    </row>
    <row r="255" spans="1:31" ht="15">
      <c r="A255" s="43"/>
      <c r="B255" s="43"/>
      <c r="C255" s="43"/>
      <c r="D255" s="43"/>
      <c r="E255" s="43"/>
      <c r="F255" s="43"/>
      <c r="G255" s="203"/>
      <c r="H255" s="43"/>
      <c r="I255" s="43"/>
      <c r="J255" s="43"/>
      <c r="K255" s="43"/>
      <c r="L255" s="44"/>
      <c r="M255" s="43"/>
      <c r="N255" s="43"/>
      <c r="O255" s="43"/>
      <c r="P255" s="43"/>
      <c r="Q255" s="43"/>
      <c r="R255" s="43"/>
      <c r="S255" s="43"/>
      <c r="T255" s="43"/>
      <c r="U255" s="43"/>
      <c r="V255" s="43"/>
      <c r="W255" s="43"/>
      <c r="X255" s="43"/>
      <c r="Y255" s="43"/>
      <c r="Z255" s="43"/>
      <c r="AA255" s="43"/>
      <c r="AB255" s="43"/>
      <c r="AC255" s="43"/>
      <c r="AD255" s="43"/>
      <c r="AE255" s="43"/>
    </row>
    <row r="256" spans="1:31" ht="15">
      <c r="A256" s="43"/>
      <c r="B256" s="43"/>
      <c r="C256" s="43"/>
      <c r="D256" s="43"/>
      <c r="E256" s="43"/>
      <c r="F256" s="43"/>
      <c r="G256" s="203"/>
      <c r="H256" s="43"/>
      <c r="I256" s="43"/>
      <c r="J256" s="43"/>
      <c r="K256" s="43"/>
      <c r="L256" s="44"/>
      <c r="M256" s="43"/>
      <c r="N256" s="43"/>
      <c r="O256" s="43"/>
      <c r="P256" s="43"/>
      <c r="Q256" s="43"/>
      <c r="R256" s="43"/>
      <c r="S256" s="43"/>
      <c r="T256" s="43"/>
      <c r="U256" s="43"/>
      <c r="V256" s="43"/>
      <c r="W256" s="43"/>
      <c r="X256" s="43"/>
      <c r="Y256" s="43"/>
      <c r="Z256" s="43"/>
      <c r="AA256" s="43"/>
      <c r="AB256" s="43"/>
      <c r="AC256" s="43"/>
      <c r="AD256" s="43"/>
      <c r="AE256" s="43"/>
    </row>
    <row r="257" spans="1:31" ht="15">
      <c r="A257" s="43"/>
      <c r="B257" s="43"/>
      <c r="C257" s="43"/>
      <c r="D257" s="43"/>
      <c r="E257" s="43"/>
      <c r="F257" s="43"/>
      <c r="G257" s="203"/>
      <c r="H257" s="43"/>
      <c r="I257" s="43"/>
      <c r="J257" s="43"/>
      <c r="K257" s="43"/>
      <c r="L257" s="44"/>
      <c r="M257" s="43"/>
      <c r="N257" s="43"/>
      <c r="O257" s="43"/>
      <c r="P257" s="43"/>
      <c r="Q257" s="43"/>
      <c r="R257" s="43"/>
      <c r="S257" s="43"/>
      <c r="T257" s="43"/>
      <c r="U257" s="43"/>
      <c r="V257" s="43"/>
      <c r="W257" s="43"/>
      <c r="X257" s="43"/>
      <c r="Y257" s="43"/>
      <c r="Z257" s="43"/>
      <c r="AA257" s="43"/>
      <c r="AB257" s="43"/>
      <c r="AC257" s="43"/>
      <c r="AD257" s="43"/>
      <c r="AE257" s="43"/>
    </row>
    <row r="258" spans="1:31" ht="15">
      <c r="A258" s="43"/>
      <c r="B258" s="43"/>
      <c r="C258" s="43"/>
      <c r="D258" s="43"/>
      <c r="E258" s="43"/>
      <c r="F258" s="43"/>
      <c r="G258" s="203"/>
      <c r="H258" s="43"/>
      <c r="I258" s="43"/>
      <c r="J258" s="43"/>
      <c r="K258" s="43"/>
      <c r="L258" s="44"/>
      <c r="M258" s="43"/>
      <c r="N258" s="43"/>
      <c r="O258" s="43"/>
      <c r="P258" s="43"/>
      <c r="Q258" s="43"/>
      <c r="R258" s="43"/>
      <c r="S258" s="43"/>
      <c r="T258" s="43"/>
      <c r="U258" s="43"/>
      <c r="V258" s="43"/>
      <c r="W258" s="43"/>
      <c r="X258" s="43"/>
      <c r="Y258" s="43"/>
      <c r="Z258" s="43"/>
      <c r="AA258" s="43"/>
      <c r="AB258" s="43"/>
      <c r="AC258" s="43"/>
      <c r="AD258" s="43"/>
      <c r="AE258" s="43"/>
    </row>
    <row r="259" spans="1:31" ht="15">
      <c r="A259" s="43"/>
      <c r="B259" s="43"/>
      <c r="C259" s="43"/>
      <c r="D259" s="43"/>
      <c r="E259" s="43"/>
      <c r="F259" s="43"/>
      <c r="G259" s="203"/>
      <c r="H259" s="43"/>
      <c r="I259" s="43"/>
      <c r="J259" s="43"/>
      <c r="K259" s="43"/>
      <c r="L259" s="44"/>
      <c r="M259" s="43"/>
      <c r="N259" s="43"/>
      <c r="O259" s="43"/>
      <c r="P259" s="43"/>
      <c r="Q259" s="43"/>
      <c r="R259" s="43"/>
      <c r="S259" s="43"/>
      <c r="T259" s="43"/>
      <c r="U259" s="43"/>
      <c r="V259" s="43"/>
      <c r="W259" s="43"/>
      <c r="X259" s="43"/>
      <c r="Y259" s="43"/>
      <c r="Z259" s="43"/>
      <c r="AA259" s="43"/>
      <c r="AB259" s="43"/>
      <c r="AC259" s="43"/>
      <c r="AD259" s="43"/>
      <c r="AE259" s="43"/>
    </row>
    <row r="260" spans="1:31" ht="15">
      <c r="A260" s="43"/>
      <c r="B260" s="43"/>
      <c r="C260" s="43"/>
      <c r="D260" s="43"/>
      <c r="E260" s="43"/>
      <c r="F260" s="43"/>
      <c r="G260" s="203"/>
      <c r="H260" s="43"/>
      <c r="I260" s="43"/>
      <c r="J260" s="43"/>
      <c r="K260" s="43"/>
      <c r="L260" s="44"/>
      <c r="M260" s="43"/>
      <c r="N260" s="43"/>
      <c r="O260" s="43"/>
      <c r="P260" s="43"/>
      <c r="Q260" s="43"/>
      <c r="R260" s="43"/>
      <c r="S260" s="43"/>
      <c r="T260" s="43"/>
      <c r="U260" s="43"/>
      <c r="V260" s="43"/>
      <c r="W260" s="43"/>
      <c r="X260" s="43"/>
      <c r="Y260" s="43"/>
      <c r="Z260" s="43"/>
      <c r="AA260" s="43"/>
      <c r="AB260" s="43"/>
      <c r="AC260" s="43"/>
      <c r="AD260" s="43"/>
      <c r="AE260" s="43"/>
    </row>
    <row r="261" spans="1:31" ht="15">
      <c r="A261" s="43"/>
      <c r="B261" s="43"/>
      <c r="C261" s="43"/>
      <c r="D261" s="43"/>
      <c r="E261" s="43"/>
      <c r="F261" s="43"/>
      <c r="G261" s="203"/>
      <c r="H261" s="43"/>
      <c r="I261" s="43"/>
      <c r="J261" s="43"/>
      <c r="K261" s="43"/>
      <c r="L261" s="44"/>
      <c r="M261" s="43"/>
      <c r="N261" s="43"/>
      <c r="O261" s="43"/>
      <c r="P261" s="43"/>
      <c r="Q261" s="43"/>
      <c r="R261" s="43"/>
      <c r="S261" s="43"/>
      <c r="T261" s="43"/>
      <c r="U261" s="43"/>
      <c r="V261" s="43"/>
      <c r="W261" s="43"/>
      <c r="X261" s="43"/>
      <c r="Y261" s="43"/>
      <c r="Z261" s="43"/>
      <c r="AA261" s="43"/>
      <c r="AB261" s="43"/>
      <c r="AC261" s="43"/>
      <c r="AD261" s="43"/>
      <c r="AE261" s="43"/>
    </row>
    <row r="262" spans="1:31" ht="15">
      <c r="A262" s="43"/>
      <c r="B262" s="43"/>
      <c r="C262" s="43"/>
      <c r="D262" s="43"/>
      <c r="E262" s="43"/>
      <c r="F262" s="43"/>
      <c r="G262" s="203"/>
      <c r="H262" s="43"/>
      <c r="I262" s="43"/>
      <c r="J262" s="43"/>
      <c r="K262" s="43"/>
      <c r="L262" s="44"/>
      <c r="M262" s="43"/>
      <c r="N262" s="43"/>
      <c r="O262" s="43"/>
      <c r="P262" s="43"/>
      <c r="Q262" s="43"/>
      <c r="R262" s="43"/>
      <c r="S262" s="43"/>
      <c r="T262" s="43"/>
      <c r="U262" s="43"/>
      <c r="V262" s="43"/>
      <c r="W262" s="43"/>
      <c r="X262" s="43"/>
      <c r="Y262" s="43"/>
      <c r="Z262" s="43"/>
      <c r="AA262" s="43"/>
      <c r="AB262" s="43"/>
      <c r="AC262" s="43"/>
      <c r="AD262" s="43"/>
      <c r="AE262" s="43"/>
    </row>
    <row r="263" spans="1:31" ht="15">
      <c r="A263" s="43"/>
      <c r="B263" s="43"/>
      <c r="C263" s="43"/>
      <c r="D263" s="43"/>
      <c r="E263" s="43"/>
      <c r="F263" s="43"/>
      <c r="G263" s="203"/>
      <c r="H263" s="43"/>
      <c r="I263" s="43"/>
      <c r="J263" s="43"/>
      <c r="K263" s="43"/>
      <c r="L263" s="44"/>
      <c r="M263" s="43"/>
      <c r="N263" s="43"/>
      <c r="O263" s="43"/>
      <c r="P263" s="43"/>
      <c r="Q263" s="43"/>
      <c r="R263" s="43"/>
      <c r="S263" s="43"/>
      <c r="T263" s="43"/>
      <c r="U263" s="43"/>
      <c r="V263" s="43"/>
      <c r="W263" s="43"/>
      <c r="X263" s="43"/>
      <c r="Y263" s="43"/>
      <c r="Z263" s="43"/>
      <c r="AA263" s="43"/>
      <c r="AB263" s="43"/>
      <c r="AC263" s="43"/>
      <c r="AD263" s="43"/>
      <c r="AE263" s="43"/>
    </row>
    <row r="264" spans="1:31" ht="15">
      <c r="A264" s="43"/>
      <c r="B264" s="43"/>
      <c r="C264" s="43"/>
      <c r="D264" s="43"/>
      <c r="E264" s="43"/>
      <c r="F264" s="43"/>
      <c r="G264" s="203"/>
      <c r="H264" s="43"/>
      <c r="I264" s="43"/>
      <c r="J264" s="43"/>
      <c r="K264" s="43"/>
      <c r="L264" s="44"/>
      <c r="M264" s="43"/>
      <c r="N264" s="43"/>
      <c r="O264" s="43"/>
      <c r="P264" s="43"/>
      <c r="Q264" s="43"/>
      <c r="R264" s="43"/>
      <c r="S264" s="43"/>
      <c r="T264" s="43"/>
      <c r="U264" s="43"/>
      <c r="V264" s="43"/>
      <c r="W264" s="43"/>
      <c r="X264" s="43"/>
      <c r="Y264" s="43"/>
      <c r="Z264" s="43"/>
      <c r="AA264" s="43"/>
      <c r="AB264" s="43"/>
      <c r="AC264" s="43"/>
      <c r="AD264" s="43"/>
      <c r="AE264" s="43"/>
    </row>
    <row r="265" spans="1:31" ht="15">
      <c r="A265" s="43"/>
      <c r="B265" s="43"/>
      <c r="C265" s="43"/>
      <c r="D265" s="43"/>
      <c r="E265" s="43"/>
      <c r="F265" s="43"/>
      <c r="G265" s="203"/>
      <c r="H265" s="43"/>
      <c r="I265" s="43"/>
      <c r="J265" s="43"/>
      <c r="K265" s="43"/>
      <c r="L265" s="44"/>
      <c r="M265" s="43"/>
      <c r="N265" s="43"/>
      <c r="O265" s="43"/>
      <c r="P265" s="43"/>
      <c r="Q265" s="43"/>
      <c r="R265" s="43"/>
      <c r="S265" s="43"/>
      <c r="T265" s="43"/>
      <c r="U265" s="43"/>
      <c r="V265" s="43"/>
      <c r="W265" s="43"/>
      <c r="X265" s="43"/>
      <c r="Y265" s="43"/>
      <c r="Z265" s="43"/>
      <c r="AA265" s="43"/>
      <c r="AB265" s="43"/>
      <c r="AC265" s="43"/>
      <c r="AD265" s="43"/>
      <c r="AE265" s="43"/>
    </row>
    <row r="266" spans="1:31" ht="15">
      <c r="A266" s="43"/>
      <c r="B266" s="43"/>
      <c r="C266" s="43"/>
      <c r="D266" s="43"/>
      <c r="E266" s="43"/>
      <c r="F266" s="43"/>
      <c r="G266" s="203"/>
      <c r="H266" s="43"/>
      <c r="I266" s="43"/>
      <c r="J266" s="43"/>
      <c r="K266" s="43"/>
      <c r="L266" s="44"/>
      <c r="M266" s="43"/>
      <c r="N266" s="43"/>
      <c r="O266" s="43"/>
      <c r="P266" s="43"/>
      <c r="Q266" s="43"/>
      <c r="R266" s="43"/>
      <c r="S266" s="43"/>
      <c r="T266" s="43"/>
      <c r="U266" s="43"/>
      <c r="V266" s="43"/>
      <c r="W266" s="43"/>
      <c r="X266" s="43"/>
      <c r="Y266" s="43"/>
      <c r="Z266" s="43"/>
      <c r="AA266" s="43"/>
      <c r="AB266" s="43"/>
      <c r="AC266" s="43"/>
      <c r="AD266" s="43"/>
      <c r="AE266" s="43"/>
    </row>
    <row r="267" spans="1:31" ht="15">
      <c r="A267" s="43"/>
      <c r="B267" s="43"/>
      <c r="C267" s="43"/>
      <c r="D267" s="43"/>
      <c r="E267" s="43"/>
      <c r="F267" s="43"/>
      <c r="G267" s="203"/>
      <c r="H267" s="43"/>
      <c r="I267" s="43"/>
      <c r="J267" s="43"/>
      <c r="K267" s="43"/>
      <c r="L267" s="44"/>
      <c r="M267" s="43"/>
      <c r="N267" s="43"/>
      <c r="O267" s="43"/>
      <c r="P267" s="43"/>
      <c r="Q267" s="43"/>
      <c r="R267" s="43"/>
      <c r="S267" s="43"/>
      <c r="T267" s="43"/>
      <c r="U267" s="43"/>
      <c r="V267" s="43"/>
      <c r="W267" s="43"/>
      <c r="X267" s="43"/>
      <c r="Y267" s="43"/>
      <c r="Z267" s="43"/>
      <c r="AA267" s="43"/>
      <c r="AB267" s="43"/>
      <c r="AC267" s="43"/>
      <c r="AD267" s="43"/>
      <c r="AE267" s="43"/>
    </row>
    <row r="268" spans="1:31" ht="15">
      <c r="A268" s="43"/>
      <c r="B268" s="43"/>
      <c r="C268" s="43"/>
      <c r="D268" s="43"/>
      <c r="E268" s="43"/>
      <c r="F268" s="43"/>
      <c r="G268" s="203"/>
      <c r="H268" s="43"/>
      <c r="I268" s="43"/>
      <c r="J268" s="43"/>
      <c r="K268" s="43"/>
      <c r="L268" s="44"/>
      <c r="M268" s="43"/>
      <c r="N268" s="43"/>
      <c r="O268" s="43"/>
      <c r="P268" s="43"/>
      <c r="Q268" s="43"/>
      <c r="R268" s="43"/>
      <c r="S268" s="43"/>
      <c r="T268" s="43"/>
      <c r="U268" s="43"/>
      <c r="V268" s="43"/>
      <c r="W268" s="43"/>
      <c r="X268" s="43"/>
      <c r="Y268" s="43"/>
      <c r="Z268" s="43"/>
      <c r="AA268" s="43"/>
      <c r="AB268" s="43"/>
      <c r="AC268" s="43"/>
      <c r="AD268" s="43"/>
      <c r="AE268" s="43"/>
    </row>
    <row r="269" spans="1:31" ht="15">
      <c r="A269" s="43"/>
      <c r="B269" s="43"/>
      <c r="C269" s="43"/>
      <c r="D269" s="43"/>
      <c r="E269" s="43"/>
      <c r="F269" s="43"/>
      <c r="G269" s="203"/>
      <c r="H269" s="43"/>
      <c r="I269" s="43"/>
      <c r="J269" s="43"/>
      <c r="K269" s="43"/>
      <c r="L269" s="44"/>
      <c r="M269" s="43"/>
      <c r="N269" s="43"/>
      <c r="O269" s="43"/>
      <c r="P269" s="43"/>
      <c r="Q269" s="43"/>
      <c r="R269" s="43"/>
      <c r="S269" s="43"/>
      <c r="T269" s="43"/>
      <c r="U269" s="43"/>
      <c r="V269" s="43"/>
      <c r="W269" s="43"/>
      <c r="X269" s="43"/>
      <c r="Y269" s="43"/>
      <c r="Z269" s="43"/>
      <c r="AA269" s="43"/>
      <c r="AB269" s="43"/>
      <c r="AC269" s="43"/>
      <c r="AD269" s="43"/>
      <c r="AE269" s="43"/>
    </row>
    <row r="270" spans="1:31" ht="15">
      <c r="A270" s="43"/>
      <c r="B270" s="43"/>
      <c r="C270" s="43"/>
      <c r="D270" s="43"/>
      <c r="E270" s="43"/>
      <c r="F270" s="43"/>
      <c r="G270" s="203"/>
      <c r="H270" s="43"/>
      <c r="I270" s="43"/>
      <c r="J270" s="43"/>
      <c r="K270" s="43"/>
      <c r="L270" s="44"/>
      <c r="M270" s="43"/>
      <c r="N270" s="43"/>
      <c r="O270" s="43"/>
      <c r="P270" s="43"/>
      <c r="Q270" s="43"/>
      <c r="R270" s="43"/>
      <c r="S270" s="43"/>
      <c r="T270" s="43"/>
      <c r="U270" s="43"/>
      <c r="V270" s="43"/>
      <c r="W270" s="43"/>
      <c r="X270" s="43"/>
      <c r="Y270" s="43"/>
      <c r="Z270" s="43"/>
      <c r="AA270" s="43"/>
      <c r="AB270" s="43"/>
      <c r="AC270" s="43"/>
      <c r="AD270" s="43"/>
      <c r="AE270" s="43"/>
    </row>
    <row r="271" spans="1:31" ht="15">
      <c r="A271" s="43"/>
      <c r="B271" s="43"/>
      <c r="C271" s="43"/>
      <c r="D271" s="43"/>
      <c r="E271" s="43"/>
      <c r="F271" s="43"/>
      <c r="G271" s="203"/>
      <c r="H271" s="43"/>
      <c r="I271" s="43"/>
      <c r="J271" s="43"/>
      <c r="K271" s="43"/>
      <c r="L271" s="44"/>
      <c r="M271" s="43"/>
      <c r="N271" s="43"/>
      <c r="O271" s="43"/>
      <c r="P271" s="43"/>
      <c r="Q271" s="43"/>
      <c r="R271" s="43"/>
      <c r="S271" s="43"/>
      <c r="T271" s="43"/>
      <c r="U271" s="43"/>
      <c r="V271" s="43"/>
      <c r="W271" s="43"/>
      <c r="X271" s="43"/>
      <c r="Y271" s="43"/>
      <c r="Z271" s="43"/>
      <c r="AA271" s="43"/>
      <c r="AB271" s="43"/>
      <c r="AC271" s="43"/>
      <c r="AD271" s="43"/>
      <c r="AE271" s="43"/>
    </row>
    <row r="272" spans="1:31" ht="15">
      <c r="A272" s="43"/>
      <c r="B272" s="43"/>
      <c r="C272" s="43"/>
      <c r="D272" s="43"/>
      <c r="E272" s="43"/>
      <c r="F272" s="43"/>
      <c r="G272" s="203"/>
      <c r="H272" s="43"/>
      <c r="I272" s="43"/>
      <c r="J272" s="43"/>
      <c r="K272" s="43"/>
      <c r="L272" s="44"/>
      <c r="M272" s="43"/>
      <c r="N272" s="43"/>
      <c r="O272" s="43"/>
      <c r="P272" s="43"/>
      <c r="Q272" s="43"/>
      <c r="R272" s="43"/>
      <c r="S272" s="43"/>
      <c r="T272" s="43"/>
      <c r="U272" s="43"/>
      <c r="V272" s="43"/>
      <c r="W272" s="43"/>
      <c r="X272" s="43"/>
      <c r="Y272" s="43"/>
      <c r="Z272" s="43"/>
      <c r="AA272" s="43"/>
      <c r="AB272" s="43"/>
      <c r="AC272" s="43"/>
      <c r="AD272" s="43"/>
      <c r="AE272" s="43"/>
    </row>
    <row r="273" spans="1:31" ht="15">
      <c r="A273" s="43"/>
      <c r="B273" s="43"/>
      <c r="C273" s="43"/>
      <c r="D273" s="43"/>
      <c r="E273" s="43"/>
      <c r="F273" s="43"/>
      <c r="G273" s="203"/>
      <c r="H273" s="43"/>
      <c r="I273" s="43"/>
      <c r="J273" s="43"/>
      <c r="K273" s="43"/>
      <c r="L273" s="44"/>
      <c r="M273" s="43"/>
      <c r="N273" s="43"/>
      <c r="O273" s="43"/>
      <c r="P273" s="43"/>
      <c r="Q273" s="43"/>
      <c r="R273" s="43"/>
      <c r="S273" s="43"/>
      <c r="T273" s="43"/>
      <c r="U273" s="43"/>
      <c r="V273" s="43"/>
      <c r="W273" s="43"/>
      <c r="X273" s="43"/>
      <c r="Y273" s="43"/>
      <c r="Z273" s="43"/>
      <c r="AA273" s="43"/>
      <c r="AB273" s="43"/>
      <c r="AC273" s="43"/>
      <c r="AD273" s="43"/>
      <c r="AE273" s="43"/>
    </row>
    <row r="274" spans="1:31" ht="15">
      <c r="A274" s="43"/>
      <c r="B274" s="43"/>
      <c r="C274" s="43"/>
      <c r="D274" s="43"/>
      <c r="E274" s="43"/>
      <c r="F274" s="43"/>
      <c r="G274" s="203"/>
      <c r="H274" s="43"/>
      <c r="I274" s="43"/>
      <c r="J274" s="43"/>
      <c r="K274" s="43"/>
      <c r="L274" s="44"/>
      <c r="M274" s="43"/>
      <c r="N274" s="43"/>
      <c r="O274" s="43"/>
      <c r="P274" s="43"/>
      <c r="Q274" s="43"/>
      <c r="R274" s="43"/>
      <c r="S274" s="43"/>
      <c r="T274" s="43"/>
      <c r="U274" s="43"/>
      <c r="V274" s="43"/>
      <c r="W274" s="43"/>
      <c r="X274" s="43"/>
      <c r="Y274" s="43"/>
      <c r="Z274" s="43"/>
      <c r="AA274" s="43"/>
      <c r="AB274" s="43"/>
      <c r="AC274" s="43"/>
      <c r="AD274" s="43"/>
      <c r="AE274" s="43"/>
    </row>
    <row r="275" spans="1:31" ht="15">
      <c r="A275" s="43"/>
      <c r="B275" s="43"/>
      <c r="C275" s="43"/>
      <c r="D275" s="43"/>
      <c r="E275" s="43"/>
      <c r="F275" s="43"/>
      <c r="G275" s="203"/>
      <c r="H275" s="43"/>
      <c r="I275" s="43"/>
      <c r="J275" s="43"/>
      <c r="K275" s="43"/>
      <c r="L275" s="44"/>
      <c r="M275" s="43"/>
      <c r="N275" s="43"/>
      <c r="O275" s="43"/>
      <c r="P275" s="43"/>
      <c r="Q275" s="43"/>
      <c r="R275" s="43"/>
      <c r="S275" s="43"/>
      <c r="T275" s="43"/>
      <c r="U275" s="43"/>
      <c r="V275" s="43"/>
      <c r="W275" s="43"/>
      <c r="X275" s="43"/>
      <c r="Y275" s="43"/>
      <c r="Z275" s="43"/>
      <c r="AA275" s="43"/>
      <c r="AB275" s="43"/>
      <c r="AC275" s="43"/>
      <c r="AD275" s="43"/>
      <c r="AE275" s="43"/>
    </row>
    <row r="276" spans="1:31" ht="15">
      <c r="A276" s="43"/>
      <c r="B276" s="43"/>
      <c r="C276" s="43"/>
      <c r="D276" s="43"/>
      <c r="E276" s="43"/>
      <c r="F276" s="43"/>
      <c r="G276" s="203"/>
      <c r="H276" s="43"/>
      <c r="I276" s="43"/>
      <c r="J276" s="43"/>
      <c r="K276" s="43"/>
      <c r="L276" s="44"/>
      <c r="M276" s="43"/>
      <c r="N276" s="43"/>
      <c r="O276" s="43"/>
      <c r="P276" s="43"/>
      <c r="Q276" s="43"/>
      <c r="R276" s="43"/>
      <c r="S276" s="43"/>
      <c r="T276" s="43"/>
      <c r="U276" s="43"/>
      <c r="V276" s="43"/>
      <c r="W276" s="43"/>
      <c r="X276" s="43"/>
      <c r="Y276" s="43"/>
      <c r="Z276" s="43"/>
      <c r="AA276" s="43"/>
      <c r="AB276" s="43"/>
      <c r="AC276" s="43"/>
      <c r="AD276" s="43"/>
      <c r="AE276" s="43"/>
    </row>
    <row r="277" spans="1:31" ht="15">
      <c r="A277" s="43"/>
      <c r="B277" s="43"/>
      <c r="C277" s="43"/>
      <c r="D277" s="43"/>
      <c r="E277" s="43"/>
      <c r="F277" s="43"/>
      <c r="G277" s="203"/>
      <c r="H277" s="43"/>
      <c r="I277" s="43"/>
      <c r="J277" s="43"/>
      <c r="K277" s="43"/>
      <c r="L277" s="44"/>
      <c r="M277" s="43"/>
      <c r="N277" s="43"/>
      <c r="O277" s="43"/>
      <c r="P277" s="43"/>
      <c r="Q277" s="43"/>
      <c r="R277" s="43"/>
      <c r="S277" s="43"/>
      <c r="T277" s="43"/>
      <c r="U277" s="43"/>
      <c r="V277" s="43"/>
      <c r="W277" s="43"/>
      <c r="X277" s="43"/>
      <c r="Y277" s="43"/>
      <c r="Z277" s="43"/>
      <c r="AA277" s="43"/>
      <c r="AB277" s="43"/>
      <c r="AC277" s="43"/>
      <c r="AD277" s="43"/>
      <c r="AE277" s="43"/>
    </row>
    <row r="278" spans="1:31" ht="15">
      <c r="A278" s="43"/>
      <c r="B278" s="43"/>
      <c r="C278" s="43"/>
      <c r="D278" s="43"/>
      <c r="E278" s="43"/>
      <c r="F278" s="43"/>
      <c r="G278" s="203"/>
      <c r="H278" s="43"/>
      <c r="I278" s="43"/>
      <c r="J278" s="43"/>
      <c r="K278" s="43"/>
      <c r="L278" s="44"/>
      <c r="M278" s="43"/>
      <c r="N278" s="43"/>
      <c r="O278" s="43"/>
      <c r="P278" s="43"/>
      <c r="Q278" s="43"/>
      <c r="R278" s="43"/>
      <c r="S278" s="43"/>
      <c r="T278" s="43"/>
      <c r="U278" s="43"/>
      <c r="V278" s="43"/>
      <c r="W278" s="43"/>
      <c r="X278" s="43"/>
      <c r="Y278" s="43"/>
      <c r="Z278" s="43"/>
      <c r="AA278" s="43"/>
      <c r="AB278" s="43"/>
      <c r="AC278" s="43"/>
      <c r="AD278" s="43"/>
      <c r="AE278" s="43"/>
    </row>
    <row r="279" spans="1:31" ht="15">
      <c r="A279" s="43"/>
      <c r="B279" s="43"/>
      <c r="C279" s="43"/>
      <c r="D279" s="43"/>
      <c r="E279" s="43"/>
      <c r="F279" s="43"/>
      <c r="G279" s="203"/>
      <c r="H279" s="43"/>
      <c r="I279" s="43"/>
      <c r="J279" s="43"/>
      <c r="K279" s="43"/>
      <c r="L279" s="44"/>
      <c r="M279" s="43"/>
      <c r="N279" s="43"/>
      <c r="O279" s="43"/>
      <c r="P279" s="43"/>
      <c r="Q279" s="43"/>
      <c r="R279" s="43"/>
      <c r="S279" s="43"/>
      <c r="T279" s="43"/>
      <c r="U279" s="43"/>
      <c r="V279" s="43"/>
      <c r="W279" s="43"/>
      <c r="X279" s="43"/>
      <c r="Y279" s="43"/>
      <c r="Z279" s="43"/>
      <c r="AA279" s="43"/>
      <c r="AB279" s="43"/>
      <c r="AC279" s="43"/>
      <c r="AD279" s="43"/>
      <c r="AE279" s="43"/>
    </row>
    <row r="280" spans="1:31" ht="15">
      <c r="A280" s="43"/>
      <c r="B280" s="43"/>
      <c r="C280" s="43"/>
      <c r="D280" s="43"/>
      <c r="E280" s="43"/>
      <c r="F280" s="43"/>
      <c r="G280" s="203"/>
      <c r="H280" s="43"/>
      <c r="I280" s="43"/>
      <c r="J280" s="43"/>
      <c r="K280" s="43"/>
      <c r="L280" s="44"/>
      <c r="M280" s="43"/>
      <c r="N280" s="43"/>
      <c r="O280" s="43"/>
      <c r="P280" s="43"/>
      <c r="Q280" s="43"/>
      <c r="R280" s="43"/>
      <c r="S280" s="43"/>
      <c r="T280" s="43"/>
      <c r="U280" s="43"/>
      <c r="V280" s="43"/>
      <c r="W280" s="43"/>
      <c r="X280" s="43"/>
      <c r="Y280" s="43"/>
      <c r="Z280" s="43"/>
      <c r="AA280" s="43"/>
      <c r="AB280" s="43"/>
      <c r="AC280" s="43"/>
      <c r="AD280" s="43"/>
      <c r="AE280" s="43"/>
    </row>
    <row r="281" spans="1:31" ht="15">
      <c r="A281" s="43"/>
      <c r="B281" s="43"/>
      <c r="C281" s="43"/>
      <c r="D281" s="43"/>
      <c r="E281" s="43"/>
      <c r="F281" s="43"/>
      <c r="G281" s="203"/>
      <c r="H281" s="43"/>
      <c r="I281" s="43"/>
      <c r="J281" s="43"/>
      <c r="K281" s="43"/>
      <c r="L281" s="44"/>
      <c r="M281" s="43"/>
      <c r="N281" s="43"/>
      <c r="O281" s="43"/>
      <c r="P281" s="43"/>
      <c r="Q281" s="43"/>
      <c r="R281" s="43"/>
      <c r="S281" s="43"/>
      <c r="T281" s="43"/>
      <c r="U281" s="43"/>
      <c r="V281" s="43"/>
      <c r="W281" s="43"/>
      <c r="X281" s="43"/>
      <c r="Y281" s="43"/>
      <c r="Z281" s="43"/>
      <c r="AA281" s="43"/>
      <c r="AB281" s="43"/>
      <c r="AC281" s="43"/>
      <c r="AD281" s="43"/>
      <c r="AE281" s="43"/>
    </row>
    <row r="282" spans="1:31" ht="15">
      <c r="A282" s="43"/>
      <c r="B282" s="43"/>
      <c r="C282" s="43"/>
      <c r="D282" s="43"/>
      <c r="E282" s="43"/>
      <c r="F282" s="43"/>
      <c r="G282" s="203"/>
      <c r="H282" s="43"/>
      <c r="I282" s="43"/>
      <c r="J282" s="43"/>
      <c r="K282" s="43"/>
      <c r="L282" s="44"/>
      <c r="M282" s="43"/>
      <c r="N282" s="43"/>
      <c r="O282" s="43"/>
      <c r="P282" s="43"/>
      <c r="Q282" s="43"/>
      <c r="R282" s="43"/>
      <c r="S282" s="43"/>
      <c r="T282" s="43"/>
      <c r="U282" s="43"/>
      <c r="V282" s="43"/>
      <c r="W282" s="43"/>
      <c r="X282" s="43"/>
      <c r="Y282" s="43"/>
      <c r="Z282" s="43"/>
      <c r="AA282" s="43"/>
      <c r="AB282" s="43"/>
      <c r="AC282" s="43"/>
      <c r="AD282" s="43"/>
      <c r="AE282" s="43"/>
    </row>
    <row r="283" spans="1:31" ht="15">
      <c r="A283" s="43"/>
      <c r="B283" s="43"/>
      <c r="C283" s="43"/>
      <c r="D283" s="43"/>
      <c r="E283" s="43"/>
      <c r="F283" s="43"/>
      <c r="G283" s="203"/>
      <c r="H283" s="43"/>
      <c r="I283" s="43"/>
      <c r="J283" s="43"/>
      <c r="K283" s="43"/>
      <c r="L283" s="44"/>
      <c r="M283" s="43"/>
      <c r="N283" s="43"/>
      <c r="O283" s="43"/>
      <c r="P283" s="43"/>
      <c r="Q283" s="43"/>
      <c r="R283" s="43"/>
      <c r="S283" s="43"/>
      <c r="T283" s="43"/>
      <c r="U283" s="43"/>
      <c r="V283" s="43"/>
      <c r="W283" s="43"/>
      <c r="X283" s="43"/>
      <c r="Y283" s="43"/>
      <c r="Z283" s="43"/>
      <c r="AA283" s="43"/>
      <c r="AB283" s="43"/>
      <c r="AC283" s="43"/>
      <c r="AD283" s="43"/>
      <c r="AE283" s="43"/>
    </row>
    <row r="284" spans="1:31" ht="15">
      <c r="A284" s="43"/>
      <c r="B284" s="43"/>
      <c r="C284" s="43"/>
      <c r="D284" s="43"/>
      <c r="E284" s="43"/>
      <c r="F284" s="43"/>
      <c r="G284" s="203"/>
      <c r="H284" s="43"/>
      <c r="I284" s="43"/>
      <c r="J284" s="43"/>
      <c r="K284" s="43"/>
      <c r="L284" s="44"/>
      <c r="M284" s="43"/>
      <c r="N284" s="43"/>
      <c r="O284" s="43"/>
      <c r="P284" s="43"/>
      <c r="Q284" s="43"/>
      <c r="R284" s="43"/>
      <c r="S284" s="43"/>
      <c r="T284" s="43"/>
      <c r="U284" s="43"/>
      <c r="V284" s="43"/>
      <c r="W284" s="43"/>
      <c r="X284" s="43"/>
      <c r="Y284" s="43"/>
      <c r="Z284" s="43"/>
      <c r="AA284" s="43"/>
      <c r="AB284" s="43"/>
      <c r="AC284" s="43"/>
      <c r="AD284" s="43"/>
      <c r="AE284" s="43"/>
    </row>
    <row r="285" spans="1:31" ht="15">
      <c r="A285" s="43"/>
      <c r="B285" s="43"/>
      <c r="C285" s="43"/>
      <c r="D285" s="43"/>
      <c r="E285" s="43"/>
      <c r="F285" s="43"/>
      <c r="G285" s="203"/>
      <c r="H285" s="43"/>
      <c r="I285" s="43"/>
      <c r="J285" s="43"/>
      <c r="K285" s="43"/>
      <c r="L285" s="44"/>
      <c r="M285" s="43"/>
      <c r="N285" s="43"/>
      <c r="O285" s="43"/>
      <c r="P285" s="43"/>
      <c r="Q285" s="43"/>
      <c r="R285" s="43"/>
      <c r="S285" s="43"/>
      <c r="T285" s="43"/>
      <c r="U285" s="43"/>
      <c r="V285" s="43"/>
      <c r="W285" s="43"/>
      <c r="X285" s="43"/>
      <c r="Y285" s="43"/>
      <c r="Z285" s="43"/>
      <c r="AA285" s="43"/>
      <c r="AB285" s="43"/>
      <c r="AC285" s="43"/>
      <c r="AD285" s="43"/>
      <c r="AE285" s="43"/>
    </row>
    <row r="286" spans="1:31" ht="15">
      <c r="A286" s="43"/>
      <c r="B286" s="43"/>
      <c r="C286" s="43"/>
      <c r="D286" s="43"/>
      <c r="E286" s="43"/>
      <c r="F286" s="43"/>
      <c r="G286" s="203"/>
      <c r="H286" s="43"/>
      <c r="I286" s="43"/>
      <c r="J286" s="43"/>
      <c r="K286" s="43"/>
      <c r="L286" s="44"/>
      <c r="M286" s="43"/>
      <c r="N286" s="43"/>
      <c r="O286" s="43"/>
      <c r="P286" s="43"/>
      <c r="Q286" s="43"/>
      <c r="R286" s="43"/>
      <c r="S286" s="43"/>
      <c r="T286" s="43"/>
      <c r="U286" s="43"/>
      <c r="V286" s="43"/>
      <c r="W286" s="43"/>
      <c r="X286" s="43"/>
      <c r="Y286" s="43"/>
      <c r="Z286" s="43"/>
      <c r="AA286" s="43"/>
      <c r="AB286" s="43"/>
      <c r="AC286" s="43"/>
      <c r="AD286" s="43"/>
      <c r="AE286" s="43"/>
    </row>
    <row r="287" spans="1:31" ht="15">
      <c r="A287" s="43"/>
      <c r="B287" s="43"/>
      <c r="C287" s="43"/>
      <c r="D287" s="43"/>
      <c r="E287" s="43"/>
      <c r="F287" s="43"/>
      <c r="G287" s="203"/>
      <c r="H287" s="43"/>
      <c r="I287" s="43"/>
      <c r="J287" s="43"/>
      <c r="K287" s="43"/>
      <c r="L287" s="44"/>
      <c r="M287" s="43"/>
      <c r="N287" s="43"/>
      <c r="O287" s="43"/>
      <c r="P287" s="43"/>
      <c r="Q287" s="43"/>
      <c r="R287" s="43"/>
      <c r="S287" s="43"/>
      <c r="T287" s="43"/>
      <c r="U287" s="43"/>
      <c r="V287" s="43"/>
      <c r="W287" s="43"/>
      <c r="X287" s="43"/>
      <c r="Y287" s="43"/>
      <c r="Z287" s="43"/>
      <c r="AA287" s="43"/>
      <c r="AB287" s="43"/>
      <c r="AC287" s="43"/>
      <c r="AD287" s="43"/>
      <c r="AE287" s="43"/>
    </row>
    <row r="288" spans="1:31" ht="15">
      <c r="A288" s="43"/>
      <c r="B288" s="43"/>
      <c r="C288" s="43"/>
      <c r="D288" s="43"/>
      <c r="E288" s="43"/>
      <c r="F288" s="43"/>
      <c r="G288" s="203"/>
      <c r="H288" s="43"/>
      <c r="I288" s="43"/>
      <c r="J288" s="43"/>
      <c r="K288" s="43"/>
      <c r="L288" s="44"/>
      <c r="M288" s="43"/>
      <c r="N288" s="43"/>
      <c r="O288" s="43"/>
      <c r="P288" s="43"/>
      <c r="Q288" s="43"/>
      <c r="R288" s="43"/>
      <c r="S288" s="43"/>
      <c r="T288" s="43"/>
      <c r="U288" s="43"/>
      <c r="V288" s="43"/>
      <c r="W288" s="43"/>
      <c r="X288" s="43"/>
      <c r="Y288" s="43"/>
      <c r="Z288" s="43"/>
      <c r="AA288" s="43"/>
      <c r="AB288" s="43"/>
      <c r="AC288" s="43"/>
      <c r="AD288" s="43"/>
      <c r="AE288" s="43"/>
    </row>
    <row r="289" spans="1:31" ht="15">
      <c r="A289" s="43"/>
      <c r="B289" s="43"/>
      <c r="C289" s="43"/>
      <c r="D289" s="43"/>
      <c r="E289" s="43"/>
      <c r="F289" s="43"/>
      <c r="G289" s="203"/>
      <c r="H289" s="43"/>
      <c r="I289" s="43"/>
      <c r="J289" s="43"/>
      <c r="K289" s="43"/>
      <c r="L289" s="44"/>
      <c r="M289" s="43"/>
      <c r="N289" s="43"/>
      <c r="O289" s="43"/>
      <c r="P289" s="43"/>
      <c r="Q289" s="43"/>
      <c r="R289" s="43"/>
      <c r="S289" s="43"/>
      <c r="T289" s="43"/>
      <c r="U289" s="43"/>
      <c r="V289" s="43"/>
      <c r="W289" s="43"/>
      <c r="X289" s="43"/>
      <c r="Y289" s="43"/>
      <c r="Z289" s="43"/>
      <c r="AA289" s="43"/>
      <c r="AB289" s="43"/>
      <c r="AC289" s="43"/>
      <c r="AD289" s="43"/>
      <c r="AE289" s="43"/>
    </row>
    <row r="290" spans="1:31" ht="15">
      <c r="A290" s="43"/>
      <c r="B290" s="43"/>
      <c r="C290" s="43"/>
      <c r="D290" s="43"/>
      <c r="E290" s="43"/>
      <c r="F290" s="43"/>
      <c r="G290" s="203"/>
      <c r="H290" s="43"/>
      <c r="I290" s="43"/>
      <c r="J290" s="43"/>
      <c r="K290" s="43"/>
      <c r="L290" s="44"/>
      <c r="M290" s="43"/>
      <c r="N290" s="43"/>
      <c r="O290" s="43"/>
      <c r="P290" s="43"/>
      <c r="Q290" s="43"/>
      <c r="R290" s="43"/>
      <c r="S290" s="43"/>
      <c r="T290" s="43"/>
      <c r="U290" s="43"/>
      <c r="V290" s="43"/>
      <c r="W290" s="43"/>
      <c r="X290" s="43"/>
      <c r="Y290" s="43"/>
      <c r="Z290" s="43"/>
      <c r="AA290" s="43"/>
      <c r="AB290" s="43"/>
      <c r="AC290" s="43"/>
      <c r="AD290" s="43"/>
      <c r="AE290" s="43"/>
    </row>
    <row r="291" spans="1:31" ht="15">
      <c r="A291" s="43"/>
      <c r="B291" s="43"/>
      <c r="C291" s="43"/>
      <c r="D291" s="43"/>
      <c r="E291" s="43"/>
      <c r="F291" s="43"/>
      <c r="G291" s="203"/>
      <c r="H291" s="43"/>
      <c r="I291" s="43"/>
      <c r="J291" s="43"/>
      <c r="K291" s="43"/>
      <c r="L291" s="44"/>
      <c r="M291" s="43"/>
      <c r="N291" s="43"/>
      <c r="O291" s="43"/>
      <c r="P291" s="43"/>
      <c r="Q291" s="43"/>
      <c r="R291" s="43"/>
      <c r="S291" s="43"/>
      <c r="T291" s="43"/>
      <c r="U291" s="43"/>
      <c r="V291" s="43"/>
      <c r="W291" s="43"/>
      <c r="X291" s="43"/>
      <c r="Y291" s="43"/>
      <c r="Z291" s="43"/>
      <c r="AA291" s="43"/>
      <c r="AB291" s="43"/>
      <c r="AC291" s="43"/>
      <c r="AD291" s="43"/>
      <c r="AE291" s="43"/>
    </row>
    <row r="292" spans="1:31" ht="15">
      <c r="A292" s="43"/>
      <c r="B292" s="43"/>
      <c r="C292" s="43"/>
      <c r="D292" s="43"/>
      <c r="E292" s="43"/>
      <c r="F292" s="43"/>
      <c r="G292" s="203"/>
      <c r="H292" s="43"/>
      <c r="I292" s="43"/>
      <c r="J292" s="43"/>
      <c r="K292" s="43"/>
      <c r="L292" s="44"/>
      <c r="M292" s="43"/>
      <c r="N292" s="43"/>
      <c r="O292" s="43"/>
      <c r="P292" s="43"/>
      <c r="Q292" s="43"/>
      <c r="R292" s="43"/>
      <c r="S292" s="43"/>
      <c r="T292" s="43"/>
      <c r="U292" s="43"/>
      <c r="V292" s="43"/>
      <c r="W292" s="43"/>
      <c r="X292" s="43"/>
      <c r="Y292" s="43"/>
      <c r="Z292" s="43"/>
      <c r="AA292" s="43"/>
      <c r="AB292" s="43"/>
      <c r="AC292" s="43"/>
      <c r="AD292" s="43"/>
      <c r="AE292" s="43"/>
    </row>
    <row r="293" spans="1:31" ht="15">
      <c r="A293" s="43"/>
      <c r="B293" s="43"/>
      <c r="C293" s="43"/>
      <c r="D293" s="43"/>
      <c r="E293" s="43"/>
      <c r="F293" s="43"/>
      <c r="G293" s="203"/>
      <c r="H293" s="43"/>
      <c r="I293" s="43"/>
      <c r="J293" s="43"/>
      <c r="K293" s="43"/>
      <c r="L293" s="44"/>
      <c r="M293" s="43"/>
      <c r="N293" s="43"/>
      <c r="O293" s="43"/>
      <c r="P293" s="43"/>
      <c r="Q293" s="43"/>
      <c r="R293" s="43"/>
      <c r="S293" s="43"/>
      <c r="T293" s="43"/>
      <c r="U293" s="43"/>
      <c r="V293" s="43"/>
      <c r="W293" s="43"/>
      <c r="X293" s="43"/>
      <c r="Y293" s="43"/>
      <c r="Z293" s="43"/>
      <c r="AA293" s="43"/>
      <c r="AB293" s="43"/>
      <c r="AC293" s="43"/>
      <c r="AD293" s="43"/>
      <c r="AE293" s="43"/>
    </row>
    <row r="294" spans="1:31" ht="15">
      <c r="A294" s="43"/>
      <c r="B294" s="43"/>
      <c r="C294" s="43"/>
      <c r="D294" s="43"/>
      <c r="E294" s="43"/>
      <c r="F294" s="43"/>
      <c r="G294" s="203"/>
      <c r="H294" s="43"/>
      <c r="I294" s="43"/>
      <c r="J294" s="43"/>
      <c r="K294" s="43"/>
      <c r="L294" s="44"/>
      <c r="M294" s="43"/>
      <c r="N294" s="43"/>
      <c r="O294" s="43"/>
      <c r="P294" s="43"/>
      <c r="Q294" s="43"/>
      <c r="R294" s="43"/>
      <c r="S294" s="43"/>
      <c r="T294" s="43"/>
      <c r="U294" s="43"/>
      <c r="V294" s="43"/>
      <c r="W294" s="43"/>
      <c r="X294" s="43"/>
      <c r="Y294" s="43"/>
      <c r="Z294" s="43"/>
      <c r="AA294" s="43"/>
      <c r="AB294" s="43"/>
      <c r="AC294" s="43"/>
      <c r="AD294" s="43"/>
      <c r="AE294" s="43"/>
    </row>
    <row r="295" spans="1:31" ht="15">
      <c r="A295" s="43"/>
      <c r="B295" s="43"/>
      <c r="C295" s="43"/>
      <c r="D295" s="43"/>
      <c r="E295" s="43"/>
      <c r="F295" s="43"/>
      <c r="G295" s="203"/>
      <c r="H295" s="43"/>
      <c r="I295" s="43"/>
      <c r="J295" s="43"/>
      <c r="K295" s="43"/>
      <c r="L295" s="44"/>
      <c r="M295" s="43"/>
      <c r="N295" s="43"/>
      <c r="O295" s="43"/>
      <c r="P295" s="43"/>
      <c r="Q295" s="43"/>
      <c r="R295" s="43"/>
      <c r="S295" s="43"/>
      <c r="T295" s="43"/>
      <c r="U295" s="43"/>
      <c r="V295" s="43"/>
      <c r="W295" s="43"/>
      <c r="X295" s="43"/>
      <c r="Y295" s="43"/>
      <c r="Z295" s="43"/>
      <c r="AA295" s="43"/>
      <c r="AB295" s="43"/>
      <c r="AC295" s="43"/>
      <c r="AD295" s="43"/>
      <c r="AE295" s="43"/>
    </row>
    <row r="296" spans="1:31" ht="15">
      <c r="A296" s="43"/>
      <c r="B296" s="43"/>
      <c r="C296" s="43"/>
      <c r="D296" s="43"/>
      <c r="E296" s="43"/>
      <c r="F296" s="43"/>
      <c r="G296" s="203"/>
      <c r="H296" s="43"/>
      <c r="I296" s="43"/>
      <c r="J296" s="43"/>
      <c r="K296" s="43"/>
      <c r="L296" s="44"/>
      <c r="M296" s="43"/>
      <c r="N296" s="43"/>
      <c r="O296" s="43"/>
      <c r="P296" s="43"/>
      <c r="Q296" s="43"/>
      <c r="R296" s="43"/>
      <c r="S296" s="43"/>
      <c r="T296" s="43"/>
      <c r="U296" s="43"/>
      <c r="V296" s="43"/>
      <c r="W296" s="43"/>
      <c r="X296" s="43"/>
      <c r="Y296" s="43"/>
      <c r="Z296" s="43"/>
      <c r="AA296" s="43"/>
      <c r="AB296" s="43"/>
      <c r="AC296" s="43"/>
      <c r="AD296" s="43"/>
      <c r="AE296" s="43"/>
    </row>
    <row r="297" spans="1:31" ht="15">
      <c r="A297" s="43"/>
      <c r="B297" s="43"/>
      <c r="C297" s="43"/>
      <c r="D297" s="43"/>
      <c r="E297" s="43"/>
      <c r="F297" s="43"/>
      <c r="G297" s="203"/>
      <c r="H297" s="43"/>
      <c r="I297" s="43"/>
      <c r="J297" s="43"/>
      <c r="K297" s="43"/>
      <c r="L297" s="44"/>
      <c r="M297" s="43"/>
      <c r="N297" s="43"/>
      <c r="O297" s="43"/>
      <c r="P297" s="43"/>
      <c r="Q297" s="43"/>
      <c r="R297" s="43"/>
      <c r="S297" s="43"/>
      <c r="T297" s="43"/>
      <c r="U297" s="43"/>
      <c r="V297" s="43"/>
      <c r="W297" s="43"/>
      <c r="X297" s="43"/>
      <c r="Y297" s="43"/>
      <c r="Z297" s="43"/>
      <c r="AA297" s="43"/>
      <c r="AB297" s="43"/>
      <c r="AC297" s="43"/>
      <c r="AD297" s="43"/>
      <c r="AE297" s="43"/>
    </row>
    <row r="298" spans="1:31" ht="15">
      <c r="A298" s="43"/>
      <c r="B298" s="43"/>
      <c r="C298" s="43"/>
      <c r="D298" s="43"/>
      <c r="E298" s="43"/>
      <c r="F298" s="43"/>
      <c r="G298" s="203"/>
      <c r="H298" s="43"/>
      <c r="I298" s="43"/>
      <c r="J298" s="43"/>
      <c r="K298" s="43"/>
      <c r="L298" s="44"/>
      <c r="M298" s="43"/>
      <c r="N298" s="43"/>
      <c r="O298" s="43"/>
      <c r="P298" s="43"/>
      <c r="Q298" s="43"/>
      <c r="R298" s="43"/>
      <c r="S298" s="43"/>
      <c r="T298" s="43"/>
      <c r="U298" s="43"/>
      <c r="V298" s="43"/>
      <c r="W298" s="43"/>
      <c r="X298" s="43"/>
      <c r="Y298" s="43"/>
      <c r="Z298" s="43"/>
      <c r="AA298" s="43"/>
      <c r="AB298" s="43"/>
      <c r="AC298" s="43"/>
      <c r="AD298" s="43"/>
      <c r="AE298" s="43"/>
    </row>
    <row r="299" spans="1:31" ht="15">
      <c r="A299" s="43"/>
      <c r="B299" s="43"/>
      <c r="C299" s="43"/>
      <c r="D299" s="43"/>
      <c r="E299" s="43"/>
      <c r="F299" s="43"/>
      <c r="G299" s="203"/>
      <c r="H299" s="43"/>
      <c r="I299" s="43"/>
      <c r="J299" s="43"/>
      <c r="K299" s="43"/>
      <c r="L299" s="44"/>
      <c r="M299" s="43"/>
      <c r="N299" s="43"/>
      <c r="O299" s="43"/>
      <c r="P299" s="43"/>
      <c r="Q299" s="43"/>
      <c r="R299" s="43"/>
      <c r="S299" s="43"/>
      <c r="T299" s="43"/>
      <c r="U299" s="43"/>
      <c r="V299" s="43"/>
      <c r="W299" s="43"/>
      <c r="X299" s="43"/>
      <c r="Y299" s="43"/>
      <c r="Z299" s="43"/>
      <c r="AA299" s="43"/>
      <c r="AB299" s="43"/>
      <c r="AC299" s="43"/>
      <c r="AD299" s="43"/>
      <c r="AE299" s="43"/>
    </row>
    <row r="300" spans="1:31" ht="15">
      <c r="A300" s="43"/>
      <c r="B300" s="43"/>
      <c r="C300" s="43"/>
      <c r="D300" s="43"/>
      <c r="E300" s="43"/>
      <c r="F300" s="43"/>
      <c r="G300" s="203"/>
      <c r="H300" s="43"/>
      <c r="I300" s="43"/>
      <c r="J300" s="43"/>
      <c r="K300" s="43"/>
      <c r="L300" s="44"/>
      <c r="M300" s="43"/>
      <c r="N300" s="43"/>
      <c r="O300" s="43"/>
      <c r="P300" s="43"/>
      <c r="Q300" s="43"/>
      <c r="R300" s="43"/>
      <c r="S300" s="43"/>
      <c r="T300" s="43"/>
      <c r="U300" s="43"/>
      <c r="V300" s="43"/>
      <c r="W300" s="43"/>
      <c r="X300" s="43"/>
      <c r="Y300" s="43"/>
      <c r="Z300" s="43"/>
      <c r="AA300" s="43"/>
      <c r="AB300" s="43"/>
      <c r="AC300" s="43"/>
      <c r="AD300" s="43"/>
      <c r="AE300" s="43"/>
    </row>
    <row r="301" spans="1:31" ht="15">
      <c r="A301" s="43"/>
      <c r="B301" s="43"/>
      <c r="C301" s="43"/>
      <c r="D301" s="43"/>
      <c r="E301" s="43"/>
      <c r="F301" s="43"/>
      <c r="G301" s="203"/>
      <c r="H301" s="43"/>
      <c r="I301" s="43"/>
      <c r="J301" s="43"/>
      <c r="K301" s="43"/>
      <c r="L301" s="44"/>
      <c r="M301" s="43"/>
      <c r="N301" s="43"/>
      <c r="O301" s="43"/>
      <c r="P301" s="43"/>
      <c r="Q301" s="43"/>
      <c r="R301" s="43"/>
      <c r="S301" s="43"/>
      <c r="T301" s="43"/>
      <c r="U301" s="43"/>
      <c r="V301" s="43"/>
      <c r="W301" s="43"/>
      <c r="X301" s="43"/>
      <c r="Y301" s="43"/>
      <c r="Z301" s="43"/>
      <c r="AA301" s="43"/>
      <c r="AB301" s="43"/>
      <c r="AC301" s="43"/>
      <c r="AD301" s="43"/>
      <c r="AE301" s="43"/>
    </row>
    <row r="302" spans="1:31" ht="15">
      <c r="A302" s="43"/>
      <c r="B302" s="43"/>
      <c r="C302" s="43"/>
      <c r="D302" s="43"/>
      <c r="E302" s="43"/>
      <c r="F302" s="43"/>
      <c r="G302" s="203"/>
      <c r="H302" s="43"/>
      <c r="I302" s="43"/>
      <c r="J302" s="43"/>
      <c r="K302" s="43"/>
      <c r="L302" s="44"/>
      <c r="M302" s="43"/>
      <c r="N302" s="43"/>
      <c r="O302" s="43"/>
      <c r="P302" s="43"/>
      <c r="Q302" s="43"/>
      <c r="R302" s="43"/>
      <c r="S302" s="43"/>
      <c r="T302" s="43"/>
      <c r="U302" s="43"/>
      <c r="V302" s="43"/>
      <c r="W302" s="43"/>
      <c r="X302" s="43"/>
      <c r="Y302" s="43"/>
      <c r="Z302" s="43"/>
      <c r="AA302" s="43"/>
      <c r="AB302" s="43"/>
      <c r="AC302" s="43"/>
      <c r="AD302" s="43"/>
      <c r="AE302" s="43"/>
    </row>
    <row r="303" spans="1:31" ht="15">
      <c r="A303" s="43"/>
      <c r="B303" s="43"/>
      <c r="C303" s="43"/>
      <c r="D303" s="43"/>
      <c r="E303" s="43"/>
      <c r="F303" s="43"/>
      <c r="G303" s="203"/>
      <c r="H303" s="43"/>
      <c r="I303" s="43"/>
      <c r="J303" s="43"/>
      <c r="K303" s="43"/>
      <c r="L303" s="44"/>
      <c r="M303" s="43"/>
      <c r="N303" s="43"/>
      <c r="O303" s="43"/>
      <c r="P303" s="43"/>
      <c r="Q303" s="43"/>
      <c r="R303" s="43"/>
      <c r="S303" s="43"/>
      <c r="T303" s="43"/>
      <c r="U303" s="43"/>
      <c r="V303" s="43"/>
      <c r="W303" s="43"/>
      <c r="X303" s="43"/>
      <c r="Y303" s="43"/>
      <c r="Z303" s="43"/>
      <c r="AA303" s="43"/>
      <c r="AB303" s="43"/>
      <c r="AC303" s="43"/>
      <c r="AD303" s="43"/>
      <c r="AE303" s="43"/>
    </row>
    <row r="304" spans="1:31" ht="15">
      <c r="A304" s="43"/>
      <c r="B304" s="43"/>
      <c r="C304" s="43"/>
      <c r="D304" s="43"/>
      <c r="E304" s="43"/>
      <c r="F304" s="43"/>
      <c r="G304" s="203"/>
      <c r="H304" s="43"/>
      <c r="I304" s="43"/>
      <c r="J304" s="43"/>
      <c r="K304" s="43"/>
      <c r="L304" s="44"/>
      <c r="M304" s="43"/>
      <c r="N304" s="43"/>
      <c r="O304" s="43"/>
      <c r="P304" s="43"/>
      <c r="Q304" s="43"/>
      <c r="R304" s="43"/>
      <c r="S304" s="43"/>
      <c r="T304" s="43"/>
      <c r="U304" s="43"/>
      <c r="V304" s="43"/>
      <c r="W304" s="43"/>
      <c r="X304" s="43"/>
      <c r="Y304" s="43"/>
      <c r="Z304" s="43"/>
      <c r="AA304" s="43"/>
      <c r="AB304" s="43"/>
      <c r="AC304" s="43"/>
      <c r="AD304" s="43"/>
      <c r="AE304" s="43"/>
    </row>
    <row r="305" spans="1:31" ht="15">
      <c r="A305" s="43"/>
      <c r="B305" s="43"/>
      <c r="C305" s="43"/>
      <c r="D305" s="43"/>
      <c r="E305" s="43"/>
      <c r="F305" s="43"/>
      <c r="G305" s="203"/>
      <c r="H305" s="43"/>
      <c r="I305" s="43"/>
      <c r="J305" s="43"/>
      <c r="K305" s="43"/>
      <c r="L305" s="44"/>
      <c r="M305" s="43"/>
      <c r="N305" s="43"/>
      <c r="O305" s="43"/>
      <c r="P305" s="43"/>
      <c r="Q305" s="43"/>
      <c r="R305" s="43"/>
      <c r="S305" s="43"/>
      <c r="T305" s="43"/>
      <c r="U305" s="43"/>
      <c r="V305" s="43"/>
      <c r="W305" s="43"/>
      <c r="X305" s="43"/>
      <c r="Y305" s="43"/>
      <c r="Z305" s="43"/>
      <c r="AA305" s="43"/>
      <c r="AB305" s="43"/>
      <c r="AC305" s="43"/>
      <c r="AD305" s="43"/>
      <c r="AE305" s="43"/>
    </row>
    <row r="306" spans="1:31" ht="15">
      <c r="A306" s="43"/>
      <c r="B306" s="43"/>
      <c r="C306" s="43"/>
      <c r="D306" s="43"/>
      <c r="E306" s="43"/>
      <c r="F306" s="43"/>
      <c r="G306" s="203"/>
      <c r="H306" s="43"/>
      <c r="I306" s="43"/>
      <c r="J306" s="43"/>
      <c r="K306" s="43"/>
      <c r="L306" s="44"/>
      <c r="M306" s="43"/>
      <c r="N306" s="43"/>
      <c r="O306" s="43"/>
      <c r="P306" s="43"/>
      <c r="Q306" s="43"/>
      <c r="R306" s="43"/>
      <c r="S306" s="43"/>
      <c r="T306" s="43"/>
      <c r="U306" s="43"/>
      <c r="V306" s="43"/>
      <c r="W306" s="43"/>
      <c r="X306" s="43"/>
      <c r="Y306" s="43"/>
      <c r="Z306" s="43"/>
      <c r="AA306" s="43"/>
      <c r="AB306" s="43"/>
      <c r="AC306" s="43"/>
      <c r="AD306" s="43"/>
      <c r="AE306" s="43"/>
    </row>
    <row r="307" spans="1:31" ht="15">
      <c r="A307" s="43"/>
      <c r="B307" s="43"/>
      <c r="C307" s="43"/>
      <c r="D307" s="43"/>
      <c r="E307" s="43"/>
      <c r="F307" s="43"/>
      <c r="G307" s="203"/>
      <c r="H307" s="43"/>
      <c r="I307" s="43"/>
      <c r="J307" s="43"/>
      <c r="K307" s="43"/>
      <c r="L307" s="44"/>
      <c r="M307" s="43"/>
      <c r="N307" s="43"/>
      <c r="O307" s="43"/>
      <c r="P307" s="43"/>
      <c r="Q307" s="43"/>
      <c r="R307" s="43"/>
      <c r="S307" s="43"/>
      <c r="T307" s="43"/>
      <c r="U307" s="43"/>
      <c r="V307" s="43"/>
      <c r="W307" s="43"/>
      <c r="X307" s="43"/>
      <c r="Y307" s="43"/>
      <c r="Z307" s="43"/>
      <c r="AA307" s="43"/>
      <c r="AB307" s="43"/>
      <c r="AC307" s="43"/>
      <c r="AD307" s="43"/>
      <c r="AE307" s="43"/>
    </row>
    <row r="308" spans="1:31" ht="15">
      <c r="A308" s="43"/>
      <c r="B308" s="43"/>
      <c r="C308" s="43"/>
      <c r="D308" s="43"/>
      <c r="E308" s="43"/>
      <c r="F308" s="43"/>
      <c r="G308" s="203"/>
      <c r="H308" s="43"/>
      <c r="I308" s="43"/>
      <c r="J308" s="43"/>
      <c r="K308" s="43"/>
      <c r="L308" s="44"/>
      <c r="M308" s="43"/>
      <c r="N308" s="43"/>
      <c r="O308" s="43"/>
      <c r="P308" s="43"/>
      <c r="Q308" s="43"/>
      <c r="R308" s="43"/>
      <c r="S308" s="43"/>
      <c r="T308" s="43"/>
      <c r="U308" s="43"/>
      <c r="V308" s="43"/>
      <c r="W308" s="43"/>
      <c r="X308" s="43"/>
      <c r="Y308" s="43"/>
      <c r="Z308" s="43"/>
      <c r="AA308" s="43"/>
      <c r="AB308" s="43"/>
      <c r="AC308" s="43"/>
      <c r="AD308" s="43"/>
      <c r="AE308" s="43"/>
    </row>
    <row r="309" spans="1:31" ht="15">
      <c r="A309" s="43"/>
      <c r="B309" s="43"/>
      <c r="C309" s="43"/>
      <c r="D309" s="43"/>
      <c r="E309" s="43"/>
      <c r="F309" s="43"/>
      <c r="G309" s="203"/>
      <c r="H309" s="43"/>
      <c r="I309" s="43"/>
      <c r="J309" s="43"/>
      <c r="K309" s="43"/>
      <c r="L309" s="44"/>
      <c r="M309" s="43"/>
      <c r="N309" s="43"/>
      <c r="O309" s="43"/>
      <c r="P309" s="43"/>
      <c r="Q309" s="43"/>
      <c r="R309" s="43"/>
      <c r="S309" s="43"/>
      <c r="T309" s="43"/>
      <c r="U309" s="43"/>
      <c r="V309" s="43"/>
      <c r="W309" s="43"/>
      <c r="X309" s="43"/>
      <c r="Y309" s="43"/>
      <c r="Z309" s="43"/>
      <c r="AA309" s="43"/>
      <c r="AB309" s="43"/>
      <c r="AC309" s="43"/>
      <c r="AD309" s="43"/>
      <c r="AE309" s="43"/>
    </row>
    <row r="310" spans="1:31" ht="15">
      <c r="A310" s="43"/>
      <c r="B310" s="43"/>
      <c r="C310" s="43"/>
      <c r="D310" s="43"/>
      <c r="E310" s="43"/>
      <c r="F310" s="43"/>
      <c r="G310" s="203"/>
      <c r="H310" s="43"/>
      <c r="I310" s="43"/>
      <c r="J310" s="43"/>
      <c r="K310" s="43"/>
      <c r="L310" s="44"/>
      <c r="M310" s="43"/>
      <c r="N310" s="43"/>
      <c r="O310" s="43"/>
      <c r="P310" s="43"/>
      <c r="Q310" s="43"/>
      <c r="R310" s="43"/>
      <c r="S310" s="43"/>
      <c r="T310" s="43"/>
      <c r="U310" s="43"/>
      <c r="V310" s="43"/>
      <c r="W310" s="43"/>
      <c r="X310" s="43"/>
      <c r="Y310" s="43"/>
      <c r="Z310" s="43"/>
      <c r="AA310" s="43"/>
      <c r="AB310" s="43"/>
      <c r="AC310" s="43"/>
      <c r="AD310" s="43"/>
      <c r="AE310" s="43"/>
    </row>
    <row r="311" spans="1:31" ht="15">
      <c r="A311" s="43"/>
      <c r="B311" s="43"/>
      <c r="C311" s="43"/>
      <c r="D311" s="43"/>
      <c r="E311" s="43"/>
      <c r="F311" s="43"/>
      <c r="G311" s="203"/>
      <c r="H311" s="43"/>
      <c r="I311" s="43"/>
      <c r="J311" s="43"/>
      <c r="K311" s="43"/>
      <c r="L311" s="44"/>
      <c r="M311" s="43"/>
      <c r="N311" s="43"/>
      <c r="O311" s="43"/>
      <c r="P311" s="43"/>
      <c r="Q311" s="43"/>
      <c r="R311" s="43"/>
      <c r="S311" s="43"/>
      <c r="T311" s="43"/>
      <c r="U311" s="43"/>
      <c r="V311" s="43"/>
      <c r="W311" s="43"/>
      <c r="X311" s="43"/>
      <c r="Y311" s="43"/>
      <c r="Z311" s="43"/>
      <c r="AA311" s="43"/>
      <c r="AB311" s="43"/>
      <c r="AC311" s="43"/>
      <c r="AD311" s="43"/>
      <c r="AE311" s="43"/>
    </row>
    <row r="312" spans="1:31" ht="15">
      <c r="A312" s="43"/>
      <c r="B312" s="43"/>
      <c r="C312" s="43"/>
      <c r="D312" s="43"/>
      <c r="E312" s="43"/>
      <c r="F312" s="43"/>
      <c r="G312" s="203"/>
      <c r="H312" s="43"/>
      <c r="I312" s="43"/>
      <c r="J312" s="43"/>
      <c r="K312" s="43"/>
      <c r="L312" s="44"/>
      <c r="M312" s="43"/>
      <c r="N312" s="43"/>
      <c r="O312" s="43"/>
      <c r="P312" s="43"/>
      <c r="Q312" s="43"/>
      <c r="R312" s="43"/>
      <c r="S312" s="43"/>
      <c r="T312" s="43"/>
      <c r="U312" s="43"/>
      <c r="V312" s="43"/>
      <c r="W312" s="43"/>
      <c r="X312" s="43"/>
      <c r="Y312" s="43"/>
      <c r="Z312" s="43"/>
      <c r="AA312" s="43"/>
      <c r="AB312" s="43"/>
      <c r="AC312" s="43"/>
      <c r="AD312" s="43"/>
      <c r="AE312" s="43"/>
    </row>
    <row r="313" spans="1:31" ht="15">
      <c r="A313" s="43"/>
      <c r="B313" s="43"/>
      <c r="C313" s="43"/>
      <c r="D313" s="43"/>
      <c r="E313" s="43"/>
      <c r="F313" s="43"/>
      <c r="G313" s="203"/>
      <c r="H313" s="43"/>
      <c r="I313" s="43"/>
      <c r="J313" s="43"/>
      <c r="K313" s="43"/>
      <c r="L313" s="44"/>
      <c r="M313" s="43"/>
      <c r="N313" s="43"/>
      <c r="O313" s="43"/>
      <c r="P313" s="43"/>
      <c r="Q313" s="43"/>
      <c r="R313" s="43"/>
      <c r="S313" s="43"/>
      <c r="T313" s="43"/>
      <c r="U313" s="43"/>
      <c r="V313" s="43"/>
      <c r="W313" s="43"/>
      <c r="X313" s="43"/>
      <c r="Y313" s="43"/>
      <c r="Z313" s="43"/>
      <c r="AA313" s="43"/>
      <c r="AB313" s="43"/>
      <c r="AC313" s="43"/>
      <c r="AD313" s="43"/>
      <c r="AE313" s="43"/>
    </row>
    <row r="314" spans="1:31" ht="15">
      <c r="A314" s="43"/>
      <c r="B314" s="43"/>
      <c r="C314" s="43"/>
      <c r="D314" s="43"/>
      <c r="E314" s="43"/>
      <c r="F314" s="43"/>
      <c r="G314" s="203"/>
      <c r="H314" s="43"/>
      <c r="I314" s="43"/>
      <c r="J314" s="43"/>
      <c r="K314" s="43"/>
      <c r="L314" s="44"/>
      <c r="M314" s="43"/>
      <c r="N314" s="43"/>
      <c r="O314" s="43"/>
      <c r="P314" s="43"/>
      <c r="Q314" s="43"/>
      <c r="R314" s="43"/>
      <c r="S314" s="43"/>
      <c r="T314" s="43"/>
      <c r="U314" s="43"/>
      <c r="V314" s="43"/>
      <c r="W314" s="43"/>
      <c r="X314" s="43"/>
      <c r="Y314" s="43"/>
      <c r="Z314" s="43"/>
      <c r="AA314" s="43"/>
      <c r="AB314" s="43"/>
      <c r="AC314" s="43"/>
      <c r="AD314" s="43"/>
      <c r="AE314" s="43"/>
    </row>
    <row r="315" spans="1:31" ht="15">
      <c r="A315" s="43"/>
      <c r="B315" s="43"/>
      <c r="C315" s="43"/>
      <c r="D315" s="43"/>
      <c r="E315" s="43"/>
      <c r="F315" s="43"/>
      <c r="G315" s="203"/>
      <c r="H315" s="43"/>
      <c r="I315" s="43"/>
      <c r="J315" s="43"/>
      <c r="K315" s="43"/>
      <c r="L315" s="44"/>
      <c r="M315" s="43"/>
      <c r="N315" s="43"/>
      <c r="O315" s="43"/>
      <c r="P315" s="43"/>
      <c r="Q315" s="43"/>
      <c r="R315" s="43"/>
      <c r="S315" s="43"/>
      <c r="T315" s="43"/>
      <c r="U315" s="43"/>
      <c r="V315" s="43"/>
      <c r="W315" s="43"/>
      <c r="X315" s="43"/>
      <c r="Y315" s="43"/>
      <c r="Z315" s="43"/>
      <c r="AA315" s="43"/>
      <c r="AB315" s="43"/>
      <c r="AC315" s="43"/>
      <c r="AD315" s="43"/>
      <c r="AE315" s="43"/>
    </row>
    <row r="316" spans="1:31" ht="15">
      <c r="A316" s="43"/>
      <c r="B316" s="43"/>
      <c r="C316" s="43"/>
      <c r="D316" s="43"/>
      <c r="E316" s="43"/>
      <c r="F316" s="43"/>
      <c r="G316" s="203"/>
      <c r="H316" s="43"/>
      <c r="I316" s="43"/>
      <c r="J316" s="43"/>
      <c r="K316" s="43"/>
      <c r="L316" s="44"/>
      <c r="M316" s="43"/>
      <c r="N316" s="43"/>
      <c r="O316" s="43"/>
      <c r="P316" s="43"/>
      <c r="Q316" s="43"/>
      <c r="R316" s="43"/>
      <c r="S316" s="43"/>
      <c r="T316" s="43"/>
      <c r="U316" s="43"/>
      <c r="V316" s="43"/>
      <c r="W316" s="43"/>
      <c r="X316" s="43"/>
      <c r="Y316" s="43"/>
      <c r="Z316" s="43"/>
      <c r="AA316" s="43"/>
      <c r="AB316" s="43"/>
      <c r="AC316" s="43"/>
      <c r="AD316" s="43"/>
      <c r="AE316" s="43"/>
    </row>
    <row r="317" spans="1:31" ht="15">
      <c r="A317" s="43"/>
      <c r="B317" s="43"/>
      <c r="C317" s="43"/>
      <c r="D317" s="43"/>
      <c r="E317" s="43"/>
      <c r="F317" s="43"/>
      <c r="G317" s="203"/>
      <c r="H317" s="43"/>
      <c r="I317" s="43"/>
      <c r="J317" s="43"/>
      <c r="K317" s="43"/>
      <c r="L317" s="44"/>
      <c r="M317" s="43"/>
      <c r="N317" s="43"/>
      <c r="O317" s="43"/>
      <c r="P317" s="43"/>
      <c r="Q317" s="43"/>
      <c r="R317" s="43"/>
      <c r="S317" s="43"/>
      <c r="T317" s="43"/>
      <c r="U317" s="43"/>
      <c r="V317" s="43"/>
      <c r="W317" s="43"/>
      <c r="X317" s="43"/>
      <c r="Y317" s="43"/>
      <c r="Z317" s="43"/>
      <c r="AA317" s="43"/>
      <c r="AB317" s="43"/>
      <c r="AC317" s="43"/>
      <c r="AD317" s="43"/>
      <c r="AE317" s="43"/>
    </row>
    <row r="318" spans="1:31" ht="15">
      <c r="A318" s="43"/>
      <c r="B318" s="43"/>
      <c r="C318" s="43"/>
      <c r="D318" s="43"/>
      <c r="E318" s="43"/>
      <c r="F318" s="43"/>
      <c r="G318" s="203"/>
      <c r="H318" s="43"/>
      <c r="I318" s="43"/>
      <c r="J318" s="43"/>
      <c r="K318" s="43"/>
      <c r="L318" s="44"/>
      <c r="M318" s="43"/>
      <c r="N318" s="43"/>
      <c r="O318" s="43"/>
      <c r="P318" s="43"/>
      <c r="Q318" s="43"/>
      <c r="R318" s="43"/>
      <c r="S318" s="43"/>
      <c r="T318" s="43"/>
      <c r="U318" s="43"/>
      <c r="V318" s="43"/>
      <c r="W318" s="43"/>
      <c r="X318" s="43"/>
      <c r="Y318" s="43"/>
      <c r="Z318" s="43"/>
      <c r="AA318" s="43"/>
      <c r="AB318" s="43"/>
      <c r="AC318" s="43"/>
      <c r="AD318" s="43"/>
      <c r="AE318" s="43"/>
    </row>
    <row r="319" spans="1:31" ht="15">
      <c r="A319" s="43"/>
      <c r="B319" s="43"/>
      <c r="C319" s="43"/>
      <c r="D319" s="43"/>
      <c r="E319" s="43"/>
      <c r="F319" s="43"/>
      <c r="G319" s="203"/>
      <c r="H319" s="43"/>
      <c r="I319" s="43"/>
      <c r="J319" s="43"/>
      <c r="K319" s="43"/>
      <c r="L319" s="44"/>
      <c r="M319" s="43"/>
      <c r="N319" s="43"/>
      <c r="O319" s="43"/>
      <c r="P319" s="43"/>
      <c r="Q319" s="43"/>
      <c r="R319" s="43"/>
      <c r="S319" s="43"/>
      <c r="T319" s="43"/>
      <c r="U319" s="43"/>
      <c r="V319" s="43"/>
      <c r="W319" s="43"/>
      <c r="X319" s="43"/>
      <c r="Y319" s="43"/>
      <c r="Z319" s="43"/>
      <c r="AA319" s="43"/>
      <c r="AB319" s="43"/>
      <c r="AC319" s="43"/>
      <c r="AD319" s="43"/>
      <c r="AE319" s="43"/>
    </row>
    <row r="320" spans="1:31" ht="15">
      <c r="A320" s="43"/>
      <c r="B320" s="43"/>
      <c r="C320" s="43"/>
      <c r="D320" s="43"/>
      <c r="E320" s="43"/>
      <c r="F320" s="43"/>
      <c r="G320" s="203"/>
      <c r="H320" s="43"/>
      <c r="I320" s="43"/>
      <c r="J320" s="43"/>
      <c r="K320" s="43"/>
      <c r="L320" s="44"/>
      <c r="M320" s="43"/>
      <c r="N320" s="43"/>
      <c r="O320" s="43"/>
      <c r="P320" s="43"/>
      <c r="Q320" s="43"/>
      <c r="R320" s="43"/>
      <c r="S320" s="43"/>
      <c r="T320" s="43"/>
      <c r="U320" s="43"/>
      <c r="V320" s="43"/>
      <c r="W320" s="43"/>
      <c r="X320" s="43"/>
      <c r="Y320" s="43"/>
      <c r="Z320" s="43"/>
      <c r="AA320" s="43"/>
      <c r="AB320" s="43"/>
      <c r="AC320" s="43"/>
      <c r="AD320" s="43"/>
      <c r="AE320" s="43"/>
    </row>
    <row r="321" spans="1:31" ht="15">
      <c r="A321" s="43"/>
      <c r="B321" s="43"/>
      <c r="C321" s="43"/>
      <c r="D321" s="43"/>
      <c r="E321" s="43"/>
      <c r="F321" s="43"/>
      <c r="G321" s="203"/>
      <c r="H321" s="43"/>
      <c r="I321" s="43"/>
      <c r="J321" s="43"/>
      <c r="K321" s="43"/>
      <c r="L321" s="44"/>
      <c r="M321" s="43"/>
      <c r="N321" s="43"/>
      <c r="O321" s="43"/>
      <c r="P321" s="43"/>
      <c r="Q321" s="43"/>
      <c r="R321" s="43"/>
      <c r="S321" s="43"/>
      <c r="T321" s="43"/>
      <c r="U321" s="43"/>
      <c r="V321" s="43"/>
      <c r="W321" s="43"/>
      <c r="X321" s="43"/>
      <c r="Y321" s="43"/>
      <c r="Z321" s="43"/>
      <c r="AA321" s="43"/>
      <c r="AB321" s="43"/>
      <c r="AC321" s="43"/>
      <c r="AD321" s="43"/>
      <c r="AE321" s="43"/>
    </row>
    <row r="322" spans="1:31" ht="15">
      <c r="A322" s="43"/>
      <c r="B322" s="43"/>
      <c r="C322" s="43"/>
      <c r="D322" s="43"/>
      <c r="E322" s="43"/>
      <c r="F322" s="43"/>
      <c r="G322" s="203"/>
      <c r="H322" s="43"/>
      <c r="I322" s="43"/>
      <c r="J322" s="43"/>
      <c r="K322" s="43"/>
      <c r="L322" s="44"/>
      <c r="M322" s="43"/>
      <c r="N322" s="43"/>
      <c r="O322" s="43"/>
      <c r="P322" s="43"/>
      <c r="Q322" s="43"/>
      <c r="R322" s="43"/>
      <c r="S322" s="43"/>
      <c r="T322" s="43"/>
      <c r="U322" s="43"/>
      <c r="V322" s="43"/>
      <c r="W322" s="43"/>
      <c r="X322" s="43"/>
      <c r="Y322" s="43"/>
      <c r="Z322" s="43"/>
      <c r="AA322" s="43"/>
      <c r="AB322" s="43"/>
      <c r="AC322" s="43"/>
      <c r="AD322" s="43"/>
      <c r="AE322" s="43"/>
    </row>
    <row r="323" spans="1:31" ht="15">
      <c r="A323" s="43"/>
      <c r="B323" s="43"/>
      <c r="C323" s="43"/>
      <c r="D323" s="43"/>
      <c r="E323" s="43"/>
      <c r="F323" s="43"/>
      <c r="G323" s="203"/>
      <c r="H323" s="43"/>
      <c r="I323" s="43"/>
      <c r="J323" s="43"/>
      <c r="K323" s="43"/>
      <c r="L323" s="44"/>
      <c r="M323" s="43"/>
      <c r="N323" s="43"/>
      <c r="O323" s="43"/>
      <c r="P323" s="43"/>
      <c r="Q323" s="43"/>
      <c r="R323" s="43"/>
      <c r="S323" s="43"/>
      <c r="T323" s="43"/>
      <c r="U323" s="43"/>
      <c r="V323" s="43"/>
      <c r="W323" s="43"/>
      <c r="X323" s="43"/>
      <c r="Y323" s="43"/>
      <c r="Z323" s="43"/>
      <c r="AA323" s="43"/>
      <c r="AB323" s="43"/>
      <c r="AC323" s="43"/>
      <c r="AD323" s="43"/>
      <c r="AE323" s="43"/>
    </row>
    <row r="324" spans="1:31" ht="15">
      <c r="A324" s="43"/>
      <c r="B324" s="43"/>
      <c r="C324" s="43"/>
      <c r="D324" s="43"/>
      <c r="E324" s="43"/>
      <c r="F324" s="43"/>
      <c r="G324" s="203"/>
      <c r="H324" s="43"/>
      <c r="I324" s="43"/>
      <c r="J324" s="43"/>
      <c r="K324" s="43"/>
      <c r="L324" s="44"/>
      <c r="M324" s="43"/>
      <c r="N324" s="43"/>
      <c r="O324" s="43"/>
      <c r="P324" s="43"/>
      <c r="Q324" s="43"/>
      <c r="R324" s="43"/>
      <c r="S324" s="43"/>
      <c r="T324" s="43"/>
      <c r="U324" s="43"/>
      <c r="V324" s="43"/>
      <c r="W324" s="43"/>
      <c r="X324" s="43"/>
      <c r="Y324" s="43"/>
      <c r="Z324" s="43"/>
      <c r="AA324" s="43"/>
      <c r="AB324" s="43"/>
      <c r="AC324" s="43"/>
      <c r="AD324" s="43"/>
      <c r="AE324" s="43"/>
    </row>
    <row r="325" spans="1:31" ht="15">
      <c r="A325" s="43"/>
      <c r="B325" s="43"/>
      <c r="C325" s="43"/>
      <c r="D325" s="43"/>
      <c r="E325" s="43"/>
      <c r="F325" s="43"/>
      <c r="G325" s="203"/>
      <c r="H325" s="43"/>
      <c r="I325" s="43"/>
      <c r="J325" s="43"/>
      <c r="K325" s="43"/>
      <c r="L325" s="44"/>
      <c r="M325" s="43"/>
      <c r="N325" s="43"/>
      <c r="O325" s="43"/>
      <c r="P325" s="43"/>
      <c r="Q325" s="43"/>
      <c r="R325" s="43"/>
      <c r="S325" s="43"/>
      <c r="T325" s="43"/>
      <c r="U325" s="43"/>
      <c r="V325" s="43"/>
      <c r="W325" s="43"/>
      <c r="X325" s="43"/>
      <c r="Y325" s="43"/>
      <c r="Z325" s="43"/>
      <c r="AA325" s="43"/>
      <c r="AB325" s="43"/>
      <c r="AC325" s="43"/>
      <c r="AD325" s="43"/>
      <c r="AE325" s="43"/>
    </row>
    <row r="326" spans="1:31" ht="15">
      <c r="A326" s="43"/>
      <c r="B326" s="43"/>
      <c r="C326" s="43"/>
      <c r="D326" s="43"/>
      <c r="E326" s="43"/>
      <c r="F326" s="43"/>
      <c r="G326" s="203"/>
      <c r="H326" s="43"/>
      <c r="I326" s="43"/>
      <c r="J326" s="43"/>
      <c r="K326" s="43"/>
      <c r="L326" s="44"/>
      <c r="M326" s="43"/>
      <c r="N326" s="43"/>
      <c r="O326" s="43"/>
      <c r="P326" s="43"/>
      <c r="Q326" s="43"/>
      <c r="R326" s="43"/>
      <c r="S326" s="43"/>
      <c r="T326" s="43"/>
      <c r="U326" s="43"/>
      <c r="V326" s="43"/>
      <c r="W326" s="43"/>
      <c r="X326" s="43"/>
      <c r="Y326" s="43"/>
      <c r="Z326" s="43"/>
      <c r="AA326" s="43"/>
      <c r="AB326" s="43"/>
      <c r="AC326" s="43"/>
      <c r="AD326" s="43"/>
      <c r="AE326" s="43"/>
    </row>
    <row r="327" spans="1:31" ht="15">
      <c r="A327" s="43"/>
      <c r="B327" s="43"/>
      <c r="C327" s="43"/>
      <c r="D327" s="43"/>
      <c r="E327" s="43"/>
      <c r="F327" s="43"/>
      <c r="G327" s="203"/>
      <c r="H327" s="43"/>
      <c r="I327" s="43"/>
      <c r="J327" s="43"/>
      <c r="K327" s="43"/>
      <c r="L327" s="44"/>
      <c r="M327" s="43"/>
      <c r="N327" s="43"/>
      <c r="O327" s="43"/>
      <c r="P327" s="43"/>
      <c r="Q327" s="43"/>
      <c r="R327" s="43"/>
      <c r="S327" s="43"/>
      <c r="T327" s="43"/>
      <c r="U327" s="43"/>
      <c r="V327" s="43"/>
      <c r="W327" s="43"/>
      <c r="X327" s="43"/>
      <c r="Y327" s="43"/>
      <c r="Z327" s="43"/>
      <c r="AA327" s="43"/>
      <c r="AB327" s="43"/>
      <c r="AC327" s="43"/>
      <c r="AD327" s="43"/>
      <c r="AE327" s="43"/>
    </row>
    <row r="328" spans="1:31" ht="15">
      <c r="A328" s="43"/>
      <c r="B328" s="43"/>
      <c r="C328" s="43"/>
      <c r="D328" s="43"/>
      <c r="E328" s="43"/>
      <c r="F328" s="43"/>
      <c r="G328" s="203"/>
      <c r="H328" s="43"/>
      <c r="I328" s="43"/>
      <c r="J328" s="43"/>
      <c r="K328" s="43"/>
      <c r="L328" s="44"/>
      <c r="M328" s="43"/>
      <c r="N328" s="43"/>
      <c r="O328" s="43"/>
      <c r="P328" s="43"/>
      <c r="Q328" s="43"/>
      <c r="R328" s="43"/>
      <c r="S328" s="43"/>
      <c r="T328" s="43"/>
      <c r="U328" s="43"/>
      <c r="V328" s="43"/>
      <c r="W328" s="43"/>
      <c r="X328" s="43"/>
      <c r="Y328" s="43"/>
      <c r="Z328" s="43"/>
      <c r="AA328" s="43"/>
      <c r="AB328" s="43"/>
      <c r="AC328" s="43"/>
      <c r="AD328" s="43"/>
      <c r="AE328" s="43"/>
    </row>
    <row r="329" spans="1:31" ht="15">
      <c r="A329" s="43"/>
      <c r="B329" s="43"/>
      <c r="C329" s="43"/>
      <c r="D329" s="43"/>
      <c r="E329" s="43"/>
      <c r="F329" s="43"/>
      <c r="G329" s="203"/>
      <c r="H329" s="43"/>
      <c r="I329" s="43"/>
      <c r="J329" s="43"/>
      <c r="K329" s="43"/>
      <c r="L329" s="44"/>
      <c r="M329" s="43"/>
      <c r="N329" s="43"/>
      <c r="O329" s="43"/>
      <c r="P329" s="43"/>
      <c r="Q329" s="43"/>
      <c r="R329" s="43"/>
      <c r="S329" s="43"/>
      <c r="T329" s="43"/>
      <c r="U329" s="43"/>
      <c r="V329" s="43"/>
      <c r="W329" s="43"/>
      <c r="X329" s="43"/>
      <c r="Y329" s="43"/>
      <c r="Z329" s="43"/>
      <c r="AA329" s="43"/>
      <c r="AB329" s="43"/>
      <c r="AC329" s="43"/>
      <c r="AD329" s="43"/>
      <c r="AE329" s="43"/>
    </row>
    <row r="330" spans="1:31" ht="15">
      <c r="A330" s="43"/>
      <c r="B330" s="43"/>
      <c r="C330" s="43"/>
      <c r="D330" s="43"/>
      <c r="E330" s="43"/>
      <c r="F330" s="43"/>
      <c r="G330" s="203"/>
      <c r="H330" s="43"/>
      <c r="I330" s="43"/>
      <c r="J330" s="43"/>
      <c r="K330" s="43"/>
      <c r="L330" s="44"/>
      <c r="M330" s="43"/>
      <c r="N330" s="43"/>
      <c r="O330" s="43"/>
      <c r="P330" s="43"/>
      <c r="Q330" s="43"/>
      <c r="R330" s="43"/>
      <c r="S330" s="43"/>
      <c r="T330" s="43"/>
      <c r="U330" s="43"/>
      <c r="V330" s="43"/>
      <c r="W330" s="43"/>
      <c r="X330" s="43"/>
      <c r="Y330" s="43"/>
      <c r="Z330" s="43"/>
      <c r="AA330" s="43"/>
      <c r="AB330" s="43"/>
      <c r="AC330" s="43"/>
      <c r="AD330" s="43"/>
      <c r="AE330" s="43"/>
    </row>
    <row r="331" spans="1:31" ht="15">
      <c r="A331" s="43"/>
      <c r="B331" s="43"/>
      <c r="C331" s="43"/>
      <c r="D331" s="43"/>
      <c r="E331" s="43"/>
      <c r="F331" s="43"/>
      <c r="G331" s="203"/>
      <c r="H331" s="43"/>
      <c r="I331" s="43"/>
      <c r="J331" s="43"/>
      <c r="K331" s="43"/>
      <c r="L331" s="44"/>
      <c r="M331" s="43"/>
      <c r="N331" s="43"/>
      <c r="O331" s="43"/>
      <c r="P331" s="43"/>
      <c r="Q331" s="43"/>
      <c r="R331" s="43"/>
      <c r="S331" s="43"/>
      <c r="T331" s="43"/>
      <c r="U331" s="43"/>
      <c r="V331" s="43"/>
      <c r="W331" s="43"/>
      <c r="X331" s="43"/>
      <c r="Y331" s="43"/>
      <c r="Z331" s="43"/>
      <c r="AA331" s="43"/>
      <c r="AB331" s="43"/>
      <c r="AC331" s="43"/>
      <c r="AD331" s="43"/>
      <c r="AE331" s="43"/>
    </row>
    <row r="332" spans="1:31" ht="15">
      <c r="A332" s="43"/>
      <c r="B332" s="43"/>
      <c r="C332" s="43"/>
      <c r="D332" s="43"/>
      <c r="E332" s="43"/>
      <c r="F332" s="43"/>
      <c r="G332" s="203"/>
      <c r="H332" s="43"/>
      <c r="I332" s="43"/>
      <c r="J332" s="43"/>
      <c r="K332" s="43"/>
      <c r="L332" s="44"/>
      <c r="M332" s="43"/>
      <c r="N332" s="43"/>
      <c r="O332" s="43"/>
      <c r="P332" s="43"/>
      <c r="Q332" s="43"/>
      <c r="R332" s="43"/>
      <c r="S332" s="43"/>
      <c r="T332" s="43"/>
      <c r="U332" s="43"/>
      <c r="V332" s="43"/>
      <c r="W332" s="43"/>
      <c r="X332" s="43"/>
      <c r="Y332" s="43"/>
      <c r="Z332" s="43"/>
      <c r="AA332" s="43"/>
      <c r="AB332" s="43"/>
      <c r="AC332" s="43"/>
      <c r="AD332" s="43"/>
      <c r="AE332" s="43"/>
    </row>
    <row r="333" spans="1:31" ht="15">
      <c r="A333" s="43"/>
      <c r="B333" s="43"/>
      <c r="C333" s="43"/>
      <c r="D333" s="43"/>
      <c r="E333" s="43"/>
      <c r="F333" s="43"/>
      <c r="G333" s="203"/>
      <c r="H333" s="43"/>
      <c r="I333" s="43"/>
      <c r="J333" s="43"/>
      <c r="K333" s="43"/>
      <c r="L333" s="44"/>
      <c r="M333" s="43"/>
      <c r="N333" s="43"/>
      <c r="O333" s="43"/>
      <c r="P333" s="43"/>
      <c r="Q333" s="43"/>
      <c r="R333" s="43"/>
      <c r="S333" s="43"/>
      <c r="T333" s="43"/>
      <c r="U333" s="43"/>
      <c r="V333" s="43"/>
      <c r="W333" s="43"/>
      <c r="X333" s="43"/>
      <c r="Y333" s="43"/>
      <c r="Z333" s="43"/>
      <c r="AA333" s="43"/>
      <c r="AB333" s="43"/>
      <c r="AC333" s="43"/>
      <c r="AD333" s="43"/>
      <c r="AE333" s="43"/>
    </row>
    <row r="334" spans="1:31" ht="15">
      <c r="A334" s="43"/>
      <c r="B334" s="43"/>
      <c r="C334" s="43"/>
      <c r="D334" s="43"/>
      <c r="E334" s="43"/>
      <c r="F334" s="43"/>
      <c r="G334" s="203"/>
      <c r="H334" s="43"/>
      <c r="I334" s="43"/>
      <c r="J334" s="43"/>
      <c r="K334" s="43"/>
      <c r="L334" s="44"/>
      <c r="M334" s="43"/>
      <c r="N334" s="43"/>
      <c r="O334" s="43"/>
      <c r="P334" s="43"/>
      <c r="Q334" s="43"/>
      <c r="R334" s="43"/>
      <c r="S334" s="43"/>
      <c r="T334" s="43"/>
      <c r="U334" s="43"/>
      <c r="V334" s="43"/>
      <c r="W334" s="43"/>
      <c r="X334" s="43"/>
      <c r="Y334" s="43"/>
      <c r="Z334" s="43"/>
      <c r="AA334" s="43"/>
      <c r="AB334" s="43"/>
      <c r="AC334" s="43"/>
      <c r="AD334" s="43"/>
      <c r="AE334" s="43"/>
    </row>
    <row r="335" spans="1:31" ht="15">
      <c r="A335" s="43"/>
      <c r="B335" s="43"/>
      <c r="C335" s="43"/>
      <c r="D335" s="43"/>
      <c r="E335" s="43"/>
      <c r="F335" s="43"/>
      <c r="G335" s="203"/>
      <c r="H335" s="43"/>
      <c r="I335" s="43"/>
      <c r="J335" s="43"/>
      <c r="K335" s="43"/>
      <c r="L335" s="44"/>
      <c r="M335" s="43"/>
      <c r="N335" s="43"/>
      <c r="O335" s="43"/>
      <c r="P335" s="43"/>
      <c r="Q335" s="43"/>
      <c r="R335" s="43"/>
      <c r="S335" s="43"/>
      <c r="T335" s="43"/>
      <c r="U335" s="43"/>
      <c r="V335" s="43"/>
      <c r="W335" s="43"/>
      <c r="X335" s="43"/>
      <c r="Y335" s="43"/>
      <c r="Z335" s="43"/>
      <c r="AA335" s="43"/>
      <c r="AB335" s="43"/>
      <c r="AC335" s="43"/>
      <c r="AD335" s="43"/>
      <c r="AE335" s="43"/>
    </row>
    <row r="336" spans="1:31" ht="15">
      <c r="A336" s="43"/>
      <c r="B336" s="43"/>
      <c r="C336" s="43"/>
      <c r="D336" s="43"/>
      <c r="E336" s="43"/>
      <c r="F336" s="43"/>
      <c r="G336" s="203"/>
      <c r="H336" s="43"/>
      <c r="I336" s="43"/>
      <c r="J336" s="43"/>
      <c r="K336" s="43"/>
      <c r="L336" s="44"/>
      <c r="M336" s="43"/>
      <c r="N336" s="43"/>
      <c r="O336" s="43"/>
      <c r="P336" s="43"/>
      <c r="Q336" s="43"/>
      <c r="R336" s="43"/>
      <c r="S336" s="43"/>
      <c r="T336" s="43"/>
      <c r="U336" s="43"/>
      <c r="V336" s="43"/>
      <c r="W336" s="43"/>
      <c r="X336" s="43"/>
      <c r="Y336" s="43"/>
      <c r="Z336" s="43"/>
      <c r="AA336" s="43"/>
      <c r="AB336" s="43"/>
      <c r="AC336" s="43"/>
      <c r="AD336" s="43"/>
      <c r="AE336" s="43"/>
    </row>
    <row r="337" spans="1:31" ht="15">
      <c r="A337" s="43"/>
      <c r="B337" s="43"/>
      <c r="C337" s="43"/>
      <c r="D337" s="43"/>
      <c r="E337" s="43"/>
      <c r="F337" s="43"/>
      <c r="G337" s="203"/>
      <c r="H337" s="43"/>
      <c r="I337" s="43"/>
      <c r="J337" s="43"/>
      <c r="K337" s="43"/>
      <c r="L337" s="44"/>
      <c r="M337" s="43"/>
      <c r="N337" s="43"/>
      <c r="O337" s="43"/>
      <c r="P337" s="43"/>
      <c r="Q337" s="43"/>
      <c r="R337" s="43"/>
      <c r="S337" s="43"/>
      <c r="T337" s="43"/>
      <c r="U337" s="43"/>
      <c r="V337" s="43"/>
      <c r="W337" s="43"/>
      <c r="X337" s="43"/>
      <c r="Y337" s="43"/>
      <c r="Z337" s="43"/>
      <c r="AA337" s="43"/>
      <c r="AB337" s="43"/>
      <c r="AC337" s="43"/>
      <c r="AD337" s="43"/>
      <c r="AE337" s="43"/>
    </row>
    <row r="338" spans="1:31" ht="15">
      <c r="A338" s="43"/>
      <c r="B338" s="43"/>
      <c r="C338" s="43"/>
      <c r="D338" s="43"/>
      <c r="E338" s="43"/>
      <c r="F338" s="43"/>
      <c r="G338" s="203"/>
      <c r="H338" s="43"/>
      <c r="I338" s="43"/>
      <c r="J338" s="43"/>
      <c r="K338" s="43"/>
      <c r="L338" s="44"/>
      <c r="M338" s="43"/>
      <c r="N338" s="43"/>
      <c r="O338" s="43"/>
      <c r="P338" s="43"/>
      <c r="Q338" s="43"/>
      <c r="R338" s="43"/>
      <c r="S338" s="43"/>
      <c r="T338" s="43"/>
      <c r="U338" s="43"/>
      <c r="V338" s="43"/>
      <c r="W338" s="43"/>
      <c r="X338" s="43"/>
      <c r="Y338" s="43"/>
      <c r="Z338" s="43"/>
      <c r="AA338" s="43"/>
      <c r="AB338" s="43"/>
      <c r="AC338" s="43"/>
      <c r="AD338" s="43"/>
      <c r="AE338" s="43"/>
    </row>
    <row r="339" spans="1:31" ht="15">
      <c r="A339" s="43"/>
      <c r="B339" s="43"/>
      <c r="C339" s="43"/>
      <c r="D339" s="43"/>
      <c r="E339" s="43"/>
      <c r="F339" s="43"/>
      <c r="G339" s="203"/>
      <c r="H339" s="43"/>
      <c r="I339" s="43"/>
      <c r="J339" s="43"/>
      <c r="K339" s="43"/>
      <c r="L339" s="44"/>
      <c r="M339" s="43"/>
      <c r="N339" s="43"/>
      <c r="O339" s="43"/>
      <c r="P339" s="43"/>
      <c r="Q339" s="43"/>
      <c r="R339" s="43"/>
      <c r="S339" s="43"/>
      <c r="T339" s="43"/>
      <c r="U339" s="43"/>
      <c r="V339" s="43"/>
      <c r="W339" s="43"/>
      <c r="X339" s="43"/>
      <c r="Y339" s="43"/>
      <c r="Z339" s="43"/>
      <c r="AA339" s="43"/>
      <c r="AB339" s="43"/>
      <c r="AC339" s="43"/>
      <c r="AD339" s="43"/>
      <c r="AE339" s="43"/>
    </row>
    <row r="340" spans="1:31" ht="15">
      <c r="A340" s="43"/>
      <c r="B340" s="43"/>
      <c r="C340" s="43"/>
      <c r="D340" s="43"/>
      <c r="E340" s="43"/>
      <c r="F340" s="43"/>
      <c r="G340" s="203"/>
      <c r="H340" s="43"/>
      <c r="I340" s="43"/>
      <c r="J340" s="43"/>
      <c r="K340" s="43"/>
      <c r="L340" s="44"/>
      <c r="M340" s="43"/>
      <c r="N340" s="43"/>
      <c r="O340" s="43"/>
      <c r="P340" s="43"/>
      <c r="Q340" s="43"/>
      <c r="R340" s="43"/>
      <c r="S340" s="43"/>
      <c r="T340" s="43"/>
      <c r="U340" s="43"/>
      <c r="V340" s="43"/>
      <c r="W340" s="43"/>
      <c r="X340" s="43"/>
      <c r="Y340" s="43"/>
      <c r="Z340" s="43"/>
      <c r="AA340" s="43"/>
      <c r="AB340" s="43"/>
      <c r="AC340" s="43"/>
      <c r="AD340" s="43"/>
      <c r="AE340" s="43"/>
    </row>
    <row r="341" spans="1:31" ht="15">
      <c r="A341" s="43"/>
      <c r="B341" s="43"/>
      <c r="C341" s="43"/>
      <c r="D341" s="43"/>
      <c r="E341" s="43"/>
      <c r="F341" s="43"/>
      <c r="G341" s="203"/>
      <c r="H341" s="43"/>
      <c r="I341" s="43"/>
      <c r="J341" s="43"/>
      <c r="K341" s="43"/>
      <c r="L341" s="44"/>
      <c r="M341" s="43"/>
      <c r="N341" s="43"/>
      <c r="O341" s="43"/>
      <c r="P341" s="43"/>
      <c r="Q341" s="43"/>
      <c r="R341" s="43"/>
      <c r="S341" s="43"/>
      <c r="T341" s="43"/>
      <c r="U341" s="43"/>
      <c r="V341" s="43"/>
      <c r="W341" s="43"/>
      <c r="X341" s="43"/>
      <c r="Y341" s="43"/>
      <c r="Z341" s="43"/>
      <c r="AA341" s="43"/>
      <c r="AB341" s="43"/>
      <c r="AC341" s="43"/>
      <c r="AD341" s="43"/>
      <c r="AE341" s="43"/>
    </row>
    <row r="342" spans="1:31" ht="15">
      <c r="A342" s="43"/>
      <c r="B342" s="43"/>
      <c r="C342" s="43"/>
      <c r="D342" s="43"/>
      <c r="E342" s="43"/>
      <c r="F342" s="43"/>
      <c r="G342" s="203"/>
      <c r="H342" s="43"/>
      <c r="I342" s="43"/>
      <c r="J342" s="43"/>
      <c r="K342" s="43"/>
      <c r="L342" s="44"/>
      <c r="M342" s="43"/>
      <c r="N342" s="43"/>
      <c r="O342" s="43"/>
      <c r="P342" s="43"/>
      <c r="Q342" s="43"/>
      <c r="R342" s="43"/>
      <c r="S342" s="43"/>
      <c r="T342" s="43"/>
      <c r="U342" s="43"/>
      <c r="V342" s="43"/>
      <c r="W342" s="43"/>
      <c r="X342" s="43"/>
      <c r="Y342" s="43"/>
      <c r="Z342" s="43"/>
      <c r="AA342" s="43"/>
      <c r="AB342" s="43"/>
      <c r="AC342" s="43"/>
      <c r="AD342" s="43"/>
      <c r="AE342" s="43"/>
    </row>
    <row r="343" spans="1:31" ht="15">
      <c r="A343" s="43"/>
      <c r="B343" s="43"/>
      <c r="C343" s="43"/>
      <c r="D343" s="43"/>
      <c r="E343" s="43"/>
      <c r="F343" s="43"/>
      <c r="G343" s="203"/>
      <c r="H343" s="43"/>
      <c r="I343" s="43"/>
      <c r="J343" s="43"/>
      <c r="K343" s="43"/>
      <c r="L343" s="44"/>
      <c r="M343" s="43"/>
      <c r="N343" s="43"/>
      <c r="O343" s="43"/>
      <c r="P343" s="43"/>
      <c r="Q343" s="43"/>
      <c r="R343" s="43"/>
      <c r="S343" s="43"/>
      <c r="T343" s="43"/>
      <c r="U343" s="43"/>
      <c r="V343" s="43"/>
      <c r="W343" s="43"/>
      <c r="X343" s="43"/>
      <c r="Y343" s="43"/>
      <c r="Z343" s="43"/>
      <c r="AA343" s="43"/>
      <c r="AB343" s="43"/>
      <c r="AC343" s="43"/>
      <c r="AD343" s="43"/>
      <c r="AE343" s="43"/>
    </row>
    <row r="344" spans="1:31" ht="15">
      <c r="A344" s="43"/>
      <c r="B344" s="43"/>
      <c r="C344" s="43"/>
      <c r="D344" s="43"/>
      <c r="E344" s="43"/>
      <c r="F344" s="43"/>
      <c r="G344" s="203"/>
      <c r="H344" s="43"/>
      <c r="I344" s="43"/>
      <c r="J344" s="43"/>
      <c r="K344" s="43"/>
      <c r="L344" s="44"/>
      <c r="M344" s="43"/>
      <c r="N344" s="43"/>
      <c r="O344" s="43"/>
      <c r="P344" s="43"/>
      <c r="Q344" s="43"/>
      <c r="R344" s="43"/>
      <c r="S344" s="43"/>
      <c r="T344" s="43"/>
      <c r="U344" s="43"/>
      <c r="V344" s="43"/>
      <c r="W344" s="43"/>
      <c r="X344" s="43"/>
      <c r="Y344" s="43"/>
      <c r="Z344" s="43"/>
      <c r="AA344" s="43"/>
      <c r="AB344" s="43"/>
      <c r="AC344" s="43"/>
      <c r="AD344" s="43"/>
      <c r="AE344" s="43"/>
    </row>
    <row r="345" spans="1:31" ht="15">
      <c r="A345" s="43"/>
      <c r="B345" s="43"/>
      <c r="C345" s="43"/>
      <c r="D345" s="43"/>
      <c r="E345" s="43"/>
      <c r="F345" s="43"/>
      <c r="G345" s="203"/>
      <c r="H345" s="43"/>
      <c r="I345" s="43"/>
      <c r="J345" s="43"/>
      <c r="K345" s="43"/>
      <c r="L345" s="44"/>
      <c r="M345" s="43"/>
      <c r="N345" s="43"/>
      <c r="O345" s="43"/>
      <c r="P345" s="43"/>
      <c r="Q345" s="43"/>
      <c r="R345" s="43"/>
      <c r="S345" s="43"/>
      <c r="T345" s="43"/>
      <c r="U345" s="43"/>
      <c r="V345" s="43"/>
      <c r="W345" s="43"/>
      <c r="X345" s="43"/>
      <c r="Y345" s="43"/>
      <c r="Z345" s="43"/>
      <c r="AA345" s="43"/>
      <c r="AB345" s="43"/>
      <c r="AC345" s="43"/>
      <c r="AD345" s="43"/>
      <c r="AE345" s="43"/>
    </row>
    <row r="346" spans="1:31" ht="15">
      <c r="A346" s="43"/>
      <c r="B346" s="43"/>
      <c r="C346" s="43"/>
      <c r="D346" s="43"/>
      <c r="E346" s="43"/>
      <c r="F346" s="43"/>
      <c r="G346" s="203"/>
      <c r="H346" s="43"/>
      <c r="I346" s="43"/>
      <c r="J346" s="43"/>
      <c r="K346" s="43"/>
      <c r="L346" s="44"/>
      <c r="M346" s="43"/>
      <c r="N346" s="43"/>
      <c r="O346" s="43"/>
      <c r="P346" s="43"/>
      <c r="Q346" s="43"/>
      <c r="R346" s="43"/>
      <c r="S346" s="43"/>
      <c r="T346" s="43"/>
      <c r="U346" s="43"/>
      <c r="V346" s="43"/>
      <c r="W346" s="43"/>
      <c r="X346" s="43"/>
      <c r="Y346" s="43"/>
      <c r="Z346" s="43"/>
      <c r="AA346" s="43"/>
      <c r="AB346" s="43"/>
      <c r="AC346" s="43"/>
      <c r="AD346" s="43"/>
      <c r="AE346" s="43"/>
    </row>
    <row r="347" spans="1:31" ht="15">
      <c r="A347" s="43"/>
      <c r="B347" s="43"/>
      <c r="C347" s="43"/>
      <c r="D347" s="43"/>
      <c r="E347" s="43"/>
      <c r="F347" s="43"/>
      <c r="G347" s="203"/>
      <c r="H347" s="43"/>
      <c r="I347" s="43"/>
      <c r="J347" s="43"/>
      <c r="K347" s="43"/>
      <c r="L347" s="44"/>
      <c r="M347" s="43"/>
      <c r="N347" s="43"/>
      <c r="O347" s="43"/>
      <c r="P347" s="43"/>
      <c r="Q347" s="43"/>
      <c r="R347" s="43"/>
      <c r="S347" s="43"/>
      <c r="T347" s="43"/>
      <c r="U347" s="43"/>
      <c r="V347" s="43"/>
      <c r="W347" s="43"/>
      <c r="X347" s="43"/>
      <c r="Y347" s="43"/>
      <c r="Z347" s="43"/>
      <c r="AA347" s="43"/>
      <c r="AB347" s="43"/>
      <c r="AC347" s="43"/>
      <c r="AD347" s="43"/>
      <c r="AE347" s="43"/>
    </row>
    <row r="348" spans="1:31" ht="15">
      <c r="A348" s="43"/>
      <c r="B348" s="43"/>
      <c r="C348" s="43"/>
      <c r="D348" s="43"/>
      <c r="E348" s="43"/>
      <c r="F348" s="43"/>
      <c r="G348" s="203"/>
      <c r="H348" s="43"/>
      <c r="I348" s="43"/>
      <c r="J348" s="43"/>
      <c r="K348" s="43"/>
      <c r="L348" s="44"/>
      <c r="M348" s="43"/>
      <c r="N348" s="43"/>
      <c r="O348" s="43"/>
      <c r="P348" s="43"/>
      <c r="Q348" s="43"/>
      <c r="R348" s="43"/>
      <c r="S348" s="43"/>
      <c r="T348" s="43"/>
      <c r="U348" s="43"/>
      <c r="V348" s="43"/>
      <c r="W348" s="43"/>
      <c r="X348" s="43"/>
      <c r="Y348" s="43"/>
      <c r="Z348" s="43"/>
      <c r="AA348" s="43"/>
      <c r="AB348" s="43"/>
      <c r="AC348" s="43"/>
      <c r="AD348" s="43"/>
      <c r="AE348" s="43"/>
    </row>
    <row r="349" spans="1:31" ht="15">
      <c r="A349" s="43"/>
      <c r="B349" s="43"/>
      <c r="C349" s="43"/>
      <c r="D349" s="43"/>
      <c r="E349" s="43"/>
      <c r="F349" s="43"/>
      <c r="G349" s="203"/>
      <c r="H349" s="43"/>
      <c r="I349" s="43"/>
      <c r="J349" s="43"/>
      <c r="K349" s="43"/>
      <c r="L349" s="44"/>
      <c r="M349" s="43"/>
      <c r="N349" s="43"/>
      <c r="O349" s="43"/>
      <c r="P349" s="43"/>
      <c r="Q349" s="43"/>
      <c r="R349" s="43"/>
      <c r="S349" s="43"/>
      <c r="T349" s="43"/>
      <c r="U349" s="43"/>
      <c r="V349" s="43"/>
      <c r="W349" s="43"/>
      <c r="X349" s="43"/>
      <c r="Y349" s="43"/>
      <c r="Z349" s="43"/>
      <c r="AA349" s="43"/>
      <c r="AB349" s="43"/>
      <c r="AC349" s="43"/>
      <c r="AD349" s="43"/>
      <c r="AE349" s="43"/>
    </row>
    <row r="350" spans="1:31" ht="15">
      <c r="A350" s="43"/>
      <c r="B350" s="43"/>
      <c r="C350" s="43"/>
      <c r="D350" s="43"/>
      <c r="E350" s="43"/>
      <c r="F350" s="43"/>
      <c r="G350" s="203"/>
      <c r="H350" s="43"/>
      <c r="I350" s="43"/>
      <c r="J350" s="43"/>
      <c r="K350" s="43"/>
      <c r="L350" s="44"/>
      <c r="M350" s="43"/>
      <c r="N350" s="43"/>
      <c r="O350" s="43"/>
      <c r="P350" s="43"/>
      <c r="Q350" s="43"/>
      <c r="R350" s="43"/>
      <c r="S350" s="43"/>
      <c r="T350" s="43"/>
      <c r="U350" s="43"/>
      <c r="V350" s="43"/>
      <c r="W350" s="43"/>
      <c r="X350" s="43"/>
      <c r="Y350" s="43"/>
      <c r="Z350" s="43"/>
      <c r="AA350" s="43"/>
      <c r="AB350" s="43"/>
      <c r="AC350" s="43"/>
      <c r="AD350" s="43"/>
      <c r="AE350" s="43"/>
    </row>
    <row r="351" spans="1:31" ht="15">
      <c r="A351" s="43"/>
      <c r="B351" s="43"/>
      <c r="C351" s="43"/>
      <c r="D351" s="43"/>
      <c r="E351" s="43"/>
      <c r="F351" s="43"/>
      <c r="G351" s="203"/>
      <c r="H351" s="43"/>
      <c r="I351" s="43"/>
      <c r="J351" s="43"/>
      <c r="K351" s="43"/>
      <c r="L351" s="44"/>
      <c r="M351" s="43"/>
      <c r="N351" s="43"/>
      <c r="O351" s="43"/>
      <c r="P351" s="43"/>
      <c r="Q351" s="43"/>
      <c r="R351" s="43"/>
      <c r="S351" s="43"/>
      <c r="T351" s="43"/>
      <c r="U351" s="43"/>
      <c r="V351" s="43"/>
      <c r="W351" s="43"/>
      <c r="X351" s="43"/>
      <c r="Y351" s="43"/>
      <c r="Z351" s="43"/>
      <c r="AA351" s="43"/>
      <c r="AB351" s="43"/>
      <c r="AC351" s="43"/>
      <c r="AD351" s="43"/>
      <c r="AE351" s="43"/>
    </row>
    <row r="352" spans="1:31" ht="15">
      <c r="A352" s="43"/>
      <c r="B352" s="43"/>
      <c r="C352" s="43"/>
      <c r="D352" s="43"/>
      <c r="E352" s="43"/>
      <c r="F352" s="43"/>
      <c r="G352" s="203"/>
      <c r="H352" s="43"/>
      <c r="I352" s="43"/>
      <c r="J352" s="43"/>
      <c r="K352" s="43"/>
      <c r="L352" s="44"/>
      <c r="M352" s="43"/>
      <c r="N352" s="43"/>
      <c r="O352" s="43"/>
      <c r="P352" s="43"/>
      <c r="Q352" s="43"/>
      <c r="R352" s="43"/>
      <c r="S352" s="43"/>
      <c r="T352" s="43"/>
      <c r="U352" s="43"/>
      <c r="V352" s="43"/>
      <c r="W352" s="43"/>
      <c r="X352" s="43"/>
      <c r="Y352" s="43"/>
      <c r="Z352" s="43"/>
      <c r="AA352" s="43"/>
      <c r="AB352" s="43"/>
      <c r="AC352" s="43"/>
      <c r="AD352" s="43"/>
      <c r="AE352" s="43"/>
    </row>
    <row r="353" spans="1:31" ht="15">
      <c r="A353" s="43"/>
      <c r="B353" s="43"/>
      <c r="C353" s="43"/>
      <c r="D353" s="43"/>
      <c r="E353" s="43"/>
      <c r="F353" s="43"/>
      <c r="G353" s="203"/>
      <c r="H353" s="43"/>
      <c r="I353" s="43"/>
      <c r="J353" s="43"/>
      <c r="K353" s="43"/>
      <c r="L353" s="44"/>
      <c r="M353" s="43"/>
      <c r="N353" s="43"/>
      <c r="O353" s="43"/>
      <c r="P353" s="43"/>
      <c r="Q353" s="43"/>
      <c r="R353" s="43"/>
      <c r="S353" s="43"/>
      <c r="T353" s="43"/>
      <c r="U353" s="43"/>
      <c r="V353" s="43"/>
      <c r="W353" s="43"/>
      <c r="X353" s="43"/>
      <c r="Y353" s="43"/>
      <c r="Z353" s="43"/>
      <c r="AA353" s="43"/>
      <c r="AB353" s="43"/>
      <c r="AC353" s="43"/>
      <c r="AD353" s="43"/>
      <c r="AE353" s="43"/>
    </row>
    <row r="354" spans="1:31" ht="15">
      <c r="A354" s="43"/>
      <c r="B354" s="43"/>
      <c r="C354" s="43"/>
      <c r="D354" s="43"/>
      <c r="E354" s="43"/>
      <c r="F354" s="43"/>
      <c r="G354" s="203"/>
      <c r="H354" s="43"/>
      <c r="I354" s="43"/>
      <c r="J354" s="43"/>
      <c r="K354" s="43"/>
      <c r="L354" s="44"/>
      <c r="M354" s="43"/>
      <c r="N354" s="43"/>
      <c r="O354" s="43"/>
      <c r="P354" s="43"/>
      <c r="Q354" s="43"/>
      <c r="R354" s="43"/>
      <c r="S354" s="43"/>
      <c r="T354" s="43"/>
      <c r="U354" s="43"/>
      <c r="V354" s="43"/>
      <c r="W354" s="43"/>
      <c r="X354" s="43"/>
      <c r="Y354" s="43"/>
      <c r="Z354" s="43"/>
      <c r="AA354" s="43"/>
      <c r="AB354" s="43"/>
      <c r="AC354" s="43"/>
      <c r="AD354" s="43"/>
      <c r="AE354" s="43"/>
    </row>
    <row r="355" spans="1:31" ht="15">
      <c r="A355" s="43"/>
      <c r="B355" s="43"/>
      <c r="C355" s="43"/>
      <c r="D355" s="43"/>
      <c r="E355" s="43"/>
      <c r="F355" s="43"/>
      <c r="G355" s="203"/>
      <c r="H355" s="43"/>
      <c r="I355" s="43"/>
      <c r="J355" s="43"/>
      <c r="K355" s="43"/>
      <c r="L355" s="44"/>
      <c r="M355" s="43"/>
      <c r="N355" s="43"/>
      <c r="O355" s="43"/>
      <c r="P355" s="43"/>
      <c r="Q355" s="43"/>
      <c r="R355" s="43"/>
      <c r="S355" s="43"/>
      <c r="T355" s="43"/>
      <c r="U355" s="43"/>
      <c r="V355" s="43"/>
      <c r="W355" s="43"/>
      <c r="X355" s="43"/>
      <c r="Y355" s="43"/>
      <c r="Z355" s="43"/>
      <c r="AA355" s="43"/>
      <c r="AB355" s="43"/>
      <c r="AC355" s="43"/>
      <c r="AD355" s="43"/>
      <c r="AE355" s="43"/>
    </row>
    <row r="356" spans="1:31" ht="15">
      <c r="A356" s="43"/>
      <c r="B356" s="43"/>
      <c r="C356" s="43"/>
      <c r="D356" s="43"/>
      <c r="E356" s="43"/>
      <c r="F356" s="43"/>
      <c r="G356" s="203"/>
      <c r="H356" s="43"/>
      <c r="I356" s="43"/>
      <c r="J356" s="43"/>
      <c r="K356" s="43"/>
      <c r="L356" s="44"/>
      <c r="M356" s="43"/>
      <c r="N356" s="43"/>
      <c r="O356" s="43"/>
      <c r="P356" s="43"/>
      <c r="Q356" s="43"/>
      <c r="R356" s="43"/>
      <c r="S356" s="43"/>
      <c r="T356" s="43"/>
      <c r="U356" s="43"/>
      <c r="V356" s="43"/>
      <c r="W356" s="43"/>
      <c r="X356" s="43"/>
      <c r="Y356" s="43"/>
      <c r="Z356" s="43"/>
      <c r="AA356" s="43"/>
      <c r="AB356" s="43"/>
      <c r="AC356" s="43"/>
      <c r="AD356" s="43"/>
      <c r="AE356" s="43"/>
    </row>
    <row r="357" spans="1:31" ht="15">
      <c r="A357" s="43"/>
      <c r="B357" s="43"/>
      <c r="C357" s="43"/>
      <c r="D357" s="43"/>
      <c r="E357" s="43"/>
      <c r="F357" s="43"/>
      <c r="G357" s="203"/>
      <c r="H357" s="43"/>
      <c r="I357" s="43"/>
      <c r="J357" s="43"/>
      <c r="K357" s="43"/>
      <c r="L357" s="44"/>
      <c r="M357" s="43"/>
      <c r="N357" s="43"/>
      <c r="O357" s="43"/>
      <c r="P357" s="43"/>
      <c r="Q357" s="43"/>
      <c r="R357" s="43"/>
      <c r="S357" s="43"/>
      <c r="T357" s="43"/>
      <c r="U357" s="43"/>
      <c r="V357" s="43"/>
      <c r="W357" s="43"/>
      <c r="X357" s="43"/>
      <c r="Y357" s="43"/>
      <c r="Z357" s="43"/>
      <c r="AA357" s="43"/>
      <c r="AB357" s="43"/>
      <c r="AC357" s="43"/>
      <c r="AD357" s="43"/>
      <c r="AE357" s="43"/>
    </row>
    <row r="358" spans="1:31" ht="15">
      <c r="A358" s="43"/>
      <c r="B358" s="43"/>
      <c r="C358" s="43"/>
      <c r="D358" s="43"/>
      <c r="E358" s="43"/>
      <c r="F358" s="43"/>
      <c r="G358" s="203"/>
      <c r="H358" s="43"/>
      <c r="I358" s="43"/>
      <c r="J358" s="43"/>
      <c r="K358" s="43"/>
      <c r="L358" s="44"/>
      <c r="M358" s="43"/>
      <c r="N358" s="43"/>
      <c r="O358" s="43"/>
      <c r="P358" s="43"/>
      <c r="Q358" s="43"/>
      <c r="R358" s="43"/>
      <c r="S358" s="43"/>
      <c r="T358" s="43"/>
      <c r="U358" s="43"/>
      <c r="V358" s="43"/>
      <c r="W358" s="43"/>
      <c r="X358" s="43"/>
      <c r="Y358" s="43"/>
      <c r="Z358" s="43"/>
      <c r="AA358" s="43"/>
      <c r="AB358" s="43"/>
      <c r="AC358" s="43"/>
      <c r="AD358" s="43"/>
      <c r="AE358" s="43"/>
    </row>
    <row r="359" spans="1:31" ht="15">
      <c r="A359" s="43"/>
      <c r="B359" s="43"/>
      <c r="C359" s="43"/>
      <c r="D359" s="43"/>
      <c r="E359" s="43"/>
      <c r="F359" s="43"/>
      <c r="G359" s="203"/>
      <c r="H359" s="43"/>
      <c r="I359" s="43"/>
      <c r="J359" s="43"/>
      <c r="K359" s="43"/>
      <c r="L359" s="44"/>
      <c r="M359" s="43"/>
      <c r="N359" s="43"/>
      <c r="O359" s="43"/>
      <c r="P359" s="43"/>
      <c r="Q359" s="43"/>
      <c r="R359" s="43"/>
      <c r="S359" s="43"/>
      <c r="T359" s="43"/>
      <c r="U359" s="43"/>
      <c r="V359" s="43"/>
      <c r="W359" s="43"/>
      <c r="X359" s="43"/>
      <c r="Y359" s="43"/>
      <c r="Z359" s="43"/>
      <c r="AA359" s="43"/>
      <c r="AB359" s="43"/>
      <c r="AC359" s="43"/>
      <c r="AD359" s="43"/>
      <c r="AE359" s="43"/>
    </row>
    <row r="360" spans="1:31" ht="15">
      <c r="A360" s="43"/>
      <c r="B360" s="43"/>
      <c r="C360" s="43"/>
      <c r="D360" s="43"/>
      <c r="E360" s="43"/>
      <c r="F360" s="43"/>
      <c r="G360" s="203"/>
      <c r="H360" s="43"/>
      <c r="I360" s="43"/>
      <c r="J360" s="43"/>
      <c r="K360" s="43"/>
      <c r="L360" s="44"/>
      <c r="M360" s="43"/>
      <c r="N360" s="43"/>
      <c r="O360" s="43"/>
      <c r="P360" s="43"/>
      <c r="Q360" s="43"/>
      <c r="R360" s="43"/>
      <c r="S360" s="43"/>
      <c r="T360" s="43"/>
      <c r="U360" s="43"/>
      <c r="V360" s="43"/>
      <c r="W360" s="43"/>
      <c r="X360" s="43"/>
      <c r="Y360" s="43"/>
      <c r="Z360" s="43"/>
      <c r="AA360" s="43"/>
      <c r="AB360" s="43"/>
      <c r="AC360" s="43"/>
      <c r="AD360" s="43"/>
      <c r="AE360" s="43"/>
    </row>
    <row r="361" spans="1:31" ht="15">
      <c r="A361" s="43"/>
      <c r="B361" s="43"/>
      <c r="C361" s="43"/>
      <c r="D361" s="43"/>
      <c r="E361" s="43"/>
      <c r="F361" s="43"/>
      <c r="G361" s="203"/>
      <c r="H361" s="43"/>
      <c r="I361" s="43"/>
      <c r="J361" s="43"/>
      <c r="K361" s="43"/>
      <c r="L361" s="44"/>
      <c r="M361" s="43"/>
      <c r="N361" s="43"/>
      <c r="O361" s="43"/>
      <c r="P361" s="43"/>
      <c r="Q361" s="43"/>
      <c r="R361" s="43"/>
      <c r="S361" s="43"/>
      <c r="T361" s="43"/>
      <c r="U361" s="43"/>
      <c r="V361" s="43"/>
      <c r="W361" s="43"/>
      <c r="X361" s="43"/>
      <c r="Y361" s="43"/>
      <c r="Z361" s="43"/>
      <c r="AA361" s="43"/>
      <c r="AB361" s="43"/>
      <c r="AC361" s="43"/>
      <c r="AD361" s="43"/>
      <c r="AE361" s="43"/>
    </row>
    <row r="362" spans="1:31" ht="15">
      <c r="A362" s="43"/>
      <c r="B362" s="43"/>
      <c r="C362" s="43"/>
      <c r="D362" s="43"/>
      <c r="E362" s="43"/>
      <c r="F362" s="43"/>
      <c r="G362" s="203"/>
      <c r="H362" s="43"/>
      <c r="I362" s="43"/>
      <c r="J362" s="43"/>
      <c r="K362" s="43"/>
      <c r="L362" s="44"/>
      <c r="M362" s="43"/>
      <c r="N362" s="43"/>
      <c r="O362" s="43"/>
      <c r="P362" s="43"/>
      <c r="Q362" s="43"/>
      <c r="R362" s="43"/>
      <c r="S362" s="43"/>
      <c r="T362" s="43"/>
      <c r="U362" s="43"/>
      <c r="V362" s="43"/>
      <c r="W362" s="43"/>
      <c r="X362" s="43"/>
      <c r="Y362" s="43"/>
      <c r="Z362" s="43"/>
      <c r="AA362" s="43"/>
      <c r="AB362" s="43"/>
      <c r="AC362" s="43"/>
      <c r="AD362" s="43"/>
      <c r="AE362" s="43"/>
    </row>
    <row r="363" spans="1:31" ht="15">
      <c r="A363" s="43"/>
      <c r="B363" s="43"/>
      <c r="C363" s="43"/>
      <c r="D363" s="43"/>
      <c r="E363" s="43"/>
      <c r="F363" s="43"/>
      <c r="G363" s="203"/>
      <c r="H363" s="43"/>
      <c r="I363" s="43"/>
      <c r="J363" s="43"/>
      <c r="K363" s="43"/>
      <c r="L363" s="44"/>
      <c r="M363" s="43"/>
      <c r="N363" s="43"/>
      <c r="O363" s="43"/>
      <c r="P363" s="43"/>
      <c r="Q363" s="43"/>
      <c r="R363" s="43"/>
      <c r="S363" s="43"/>
      <c r="T363" s="43"/>
      <c r="U363" s="43"/>
      <c r="V363" s="43"/>
      <c r="W363" s="43"/>
      <c r="X363" s="43"/>
      <c r="Y363" s="43"/>
      <c r="Z363" s="43"/>
      <c r="AA363" s="43"/>
      <c r="AB363" s="43"/>
      <c r="AC363" s="43"/>
      <c r="AD363" s="43"/>
      <c r="AE363" s="43"/>
    </row>
    <row r="364" spans="1:31" ht="15">
      <c r="A364" s="43"/>
      <c r="B364" s="43"/>
      <c r="C364" s="43"/>
      <c r="D364" s="43"/>
      <c r="E364" s="43"/>
      <c r="F364" s="43"/>
      <c r="G364" s="203"/>
      <c r="H364" s="43"/>
      <c r="I364" s="43"/>
      <c r="J364" s="43"/>
      <c r="K364" s="43"/>
      <c r="L364" s="44"/>
      <c r="M364" s="43"/>
      <c r="N364" s="43"/>
      <c r="O364" s="43"/>
      <c r="P364" s="43"/>
      <c r="Q364" s="43"/>
      <c r="R364" s="43"/>
      <c r="S364" s="43"/>
      <c r="T364" s="43"/>
      <c r="U364" s="43"/>
      <c r="V364" s="43"/>
      <c r="W364" s="43"/>
      <c r="X364" s="43"/>
      <c r="Y364" s="43"/>
      <c r="Z364" s="43"/>
      <c r="AA364" s="43"/>
      <c r="AB364" s="43"/>
      <c r="AC364" s="43"/>
      <c r="AD364" s="43"/>
      <c r="AE364" s="43"/>
    </row>
    <row r="365" spans="1:31" ht="15">
      <c r="A365" s="43"/>
      <c r="B365" s="43"/>
      <c r="C365" s="43"/>
      <c r="D365" s="43"/>
      <c r="E365" s="43"/>
      <c r="F365" s="43"/>
      <c r="G365" s="203"/>
      <c r="H365" s="43"/>
      <c r="I365" s="43"/>
      <c r="J365" s="43"/>
      <c r="K365" s="43"/>
      <c r="L365" s="44"/>
      <c r="M365" s="43"/>
      <c r="N365" s="43"/>
      <c r="O365" s="43"/>
      <c r="P365" s="43"/>
      <c r="Q365" s="43"/>
      <c r="R365" s="43"/>
      <c r="S365" s="43"/>
      <c r="T365" s="43"/>
      <c r="U365" s="43"/>
      <c r="V365" s="43"/>
      <c r="W365" s="43"/>
      <c r="X365" s="43"/>
      <c r="Y365" s="43"/>
      <c r="Z365" s="43"/>
      <c r="AA365" s="43"/>
      <c r="AB365" s="43"/>
      <c r="AC365" s="43"/>
      <c r="AD365" s="43"/>
      <c r="AE365" s="43"/>
    </row>
    <row r="366" spans="1:31" ht="15">
      <c r="A366" s="43"/>
      <c r="B366" s="43"/>
      <c r="C366" s="43"/>
      <c r="D366" s="43"/>
      <c r="E366" s="43"/>
      <c r="F366" s="43"/>
      <c r="G366" s="203"/>
      <c r="H366" s="43"/>
      <c r="I366" s="43"/>
      <c r="J366" s="43"/>
      <c r="K366" s="43"/>
      <c r="L366" s="44"/>
      <c r="M366" s="43"/>
      <c r="N366" s="43"/>
      <c r="O366" s="43"/>
      <c r="P366" s="43"/>
      <c r="Q366" s="43"/>
      <c r="R366" s="43"/>
      <c r="S366" s="43"/>
      <c r="T366" s="43"/>
      <c r="U366" s="43"/>
      <c r="V366" s="43"/>
      <c r="W366" s="43"/>
      <c r="X366" s="43"/>
      <c r="Y366" s="43"/>
      <c r="Z366" s="43"/>
      <c r="AA366" s="43"/>
      <c r="AB366" s="43"/>
      <c r="AC366" s="43"/>
      <c r="AD366" s="43"/>
      <c r="AE366" s="43"/>
    </row>
    <row r="367" spans="1:31" ht="15">
      <c r="A367" s="43"/>
      <c r="B367" s="43"/>
      <c r="C367" s="43"/>
      <c r="D367" s="43"/>
      <c r="E367" s="43"/>
      <c r="F367" s="43"/>
      <c r="G367" s="203"/>
      <c r="H367" s="43"/>
      <c r="I367" s="43"/>
      <c r="J367" s="43"/>
      <c r="K367" s="43"/>
      <c r="L367" s="44"/>
      <c r="M367" s="43"/>
      <c r="N367" s="43"/>
      <c r="O367" s="43"/>
      <c r="P367" s="43"/>
      <c r="Q367" s="43"/>
      <c r="R367" s="43"/>
      <c r="S367" s="43"/>
      <c r="T367" s="43"/>
      <c r="U367" s="43"/>
      <c r="V367" s="43"/>
      <c r="W367" s="43"/>
      <c r="X367" s="43"/>
      <c r="Y367" s="43"/>
      <c r="Z367" s="43"/>
      <c r="AA367" s="43"/>
      <c r="AB367" s="43"/>
      <c r="AC367" s="43"/>
      <c r="AD367" s="43"/>
      <c r="AE367" s="43"/>
    </row>
    <row r="368" spans="1:31" ht="15">
      <c r="A368" s="43"/>
      <c r="B368" s="43"/>
      <c r="C368" s="43"/>
      <c r="D368" s="43"/>
      <c r="E368" s="43"/>
      <c r="F368" s="43"/>
      <c r="G368" s="203"/>
      <c r="H368" s="43"/>
      <c r="I368" s="43"/>
      <c r="J368" s="43"/>
      <c r="K368" s="43"/>
      <c r="L368" s="44"/>
      <c r="M368" s="43"/>
      <c r="N368" s="43"/>
      <c r="O368" s="43"/>
      <c r="P368" s="43"/>
      <c r="Q368" s="43"/>
      <c r="R368" s="43"/>
      <c r="S368" s="43"/>
      <c r="T368" s="43"/>
      <c r="U368" s="43"/>
      <c r="V368" s="43"/>
      <c r="W368" s="43"/>
      <c r="X368" s="43"/>
      <c r="Y368" s="43"/>
      <c r="Z368" s="43"/>
      <c r="AA368" s="43"/>
      <c r="AB368" s="43"/>
      <c r="AC368" s="43"/>
      <c r="AD368" s="43"/>
      <c r="AE368" s="43"/>
    </row>
    <row r="369" spans="1:31" ht="15">
      <c r="A369" s="43"/>
      <c r="B369" s="43"/>
      <c r="C369" s="43"/>
      <c r="D369" s="43"/>
      <c r="E369" s="43"/>
      <c r="F369" s="43"/>
      <c r="G369" s="203"/>
      <c r="H369" s="43"/>
      <c r="I369" s="43"/>
      <c r="J369" s="43"/>
      <c r="K369" s="43"/>
      <c r="L369" s="44"/>
      <c r="M369" s="43"/>
      <c r="N369" s="43"/>
      <c r="O369" s="43"/>
      <c r="P369" s="43"/>
      <c r="Q369" s="43"/>
      <c r="R369" s="43"/>
      <c r="S369" s="43"/>
      <c r="T369" s="43"/>
      <c r="U369" s="43"/>
      <c r="V369" s="43"/>
      <c r="W369" s="43"/>
      <c r="X369" s="43"/>
      <c r="Y369" s="43"/>
      <c r="Z369" s="43"/>
      <c r="AA369" s="43"/>
      <c r="AB369" s="43"/>
      <c r="AC369" s="43"/>
      <c r="AD369" s="43"/>
      <c r="AE369" s="43"/>
    </row>
    <row r="370" spans="1:31" ht="15">
      <c r="A370" s="43"/>
      <c r="B370" s="43"/>
      <c r="C370" s="43"/>
      <c r="D370" s="43"/>
      <c r="E370" s="43"/>
      <c r="F370" s="43"/>
      <c r="G370" s="203"/>
      <c r="H370" s="43"/>
      <c r="I370" s="43"/>
      <c r="J370" s="43"/>
      <c r="K370" s="43"/>
      <c r="L370" s="44"/>
      <c r="M370" s="43"/>
      <c r="N370" s="43"/>
      <c r="O370" s="43"/>
      <c r="P370" s="43"/>
      <c r="Q370" s="43"/>
      <c r="R370" s="43"/>
      <c r="S370" s="43"/>
      <c r="T370" s="43"/>
      <c r="U370" s="43"/>
      <c r="V370" s="43"/>
      <c r="W370" s="43"/>
      <c r="X370" s="43"/>
      <c r="Y370" s="43"/>
      <c r="Z370" s="43"/>
      <c r="AA370" s="43"/>
      <c r="AB370" s="43"/>
      <c r="AC370" s="43"/>
      <c r="AD370" s="43"/>
      <c r="AE370" s="43"/>
    </row>
    <row r="371" spans="1:31" ht="15">
      <c r="A371" s="43"/>
      <c r="B371" s="43"/>
      <c r="C371" s="43"/>
      <c r="D371" s="43"/>
      <c r="E371" s="43"/>
      <c r="F371" s="43"/>
      <c r="G371" s="203"/>
      <c r="H371" s="43"/>
      <c r="I371" s="43"/>
      <c r="J371" s="43"/>
      <c r="K371" s="43"/>
      <c r="L371" s="44"/>
      <c r="M371" s="43"/>
      <c r="N371" s="43"/>
      <c r="O371" s="43"/>
      <c r="P371" s="43"/>
      <c r="Q371" s="43"/>
      <c r="R371" s="43"/>
      <c r="S371" s="43"/>
      <c r="T371" s="43"/>
      <c r="U371" s="43"/>
      <c r="V371" s="43"/>
      <c r="W371" s="43"/>
      <c r="X371" s="43"/>
      <c r="Y371" s="43"/>
      <c r="Z371" s="43"/>
      <c r="AA371" s="43"/>
      <c r="AB371" s="43"/>
      <c r="AC371" s="43"/>
      <c r="AD371" s="43"/>
      <c r="AE371" s="43"/>
    </row>
    <row r="372" spans="1:31" ht="15">
      <c r="A372" s="43"/>
      <c r="B372" s="43"/>
      <c r="C372" s="43"/>
      <c r="D372" s="43"/>
      <c r="E372" s="43"/>
      <c r="F372" s="43"/>
      <c r="G372" s="203"/>
      <c r="H372" s="43"/>
      <c r="I372" s="43"/>
      <c r="J372" s="43"/>
      <c r="K372" s="43"/>
      <c r="L372" s="44"/>
      <c r="M372" s="43"/>
      <c r="N372" s="43"/>
      <c r="O372" s="43"/>
      <c r="P372" s="43"/>
      <c r="Q372" s="43"/>
      <c r="R372" s="43"/>
      <c r="S372" s="43"/>
      <c r="T372" s="43"/>
      <c r="U372" s="43"/>
      <c r="V372" s="43"/>
      <c r="W372" s="43"/>
      <c r="X372" s="43"/>
      <c r="Y372" s="43"/>
      <c r="Z372" s="43"/>
      <c r="AA372" s="43"/>
      <c r="AB372" s="43"/>
      <c r="AC372" s="43"/>
      <c r="AD372" s="43"/>
      <c r="AE372" s="43"/>
    </row>
    <row r="373" spans="1:31" ht="15">
      <c r="A373" s="43"/>
      <c r="B373" s="43"/>
      <c r="C373" s="43"/>
      <c r="D373" s="43"/>
      <c r="E373" s="43"/>
      <c r="F373" s="43"/>
      <c r="G373" s="203"/>
      <c r="H373" s="43"/>
      <c r="I373" s="43"/>
      <c r="J373" s="43"/>
      <c r="K373" s="43"/>
      <c r="L373" s="44"/>
      <c r="M373" s="43"/>
      <c r="N373" s="43"/>
      <c r="O373" s="43"/>
      <c r="P373" s="43"/>
      <c r="Q373" s="43"/>
      <c r="R373" s="43"/>
      <c r="S373" s="43"/>
      <c r="T373" s="43"/>
      <c r="U373" s="43"/>
      <c r="V373" s="43"/>
      <c r="W373" s="43"/>
      <c r="X373" s="43"/>
      <c r="Y373" s="43"/>
      <c r="Z373" s="43"/>
      <c r="AA373" s="43"/>
      <c r="AB373" s="43"/>
      <c r="AC373" s="43"/>
      <c r="AD373" s="43"/>
      <c r="AE373" s="43"/>
    </row>
    <row r="374" spans="1:31" ht="15">
      <c r="A374" s="43"/>
      <c r="B374" s="43"/>
      <c r="C374" s="43"/>
      <c r="D374" s="43"/>
      <c r="E374" s="43"/>
      <c r="F374" s="43"/>
      <c r="G374" s="203"/>
      <c r="H374" s="43"/>
      <c r="I374" s="43"/>
      <c r="J374" s="43"/>
      <c r="K374" s="43"/>
      <c r="L374" s="44"/>
      <c r="M374" s="43"/>
      <c r="N374" s="43"/>
      <c r="O374" s="43"/>
      <c r="P374" s="43"/>
      <c r="Q374" s="43"/>
      <c r="R374" s="43"/>
      <c r="S374" s="43"/>
      <c r="T374" s="43"/>
      <c r="U374" s="43"/>
      <c r="V374" s="43"/>
      <c r="W374" s="43"/>
      <c r="X374" s="43"/>
      <c r="Y374" s="43"/>
      <c r="Z374" s="43"/>
      <c r="AA374" s="43"/>
      <c r="AB374" s="43"/>
      <c r="AC374" s="43"/>
      <c r="AD374" s="43"/>
      <c r="AE374" s="43"/>
    </row>
    <row r="375" spans="1:31" ht="15">
      <c r="A375" s="43"/>
      <c r="B375" s="43"/>
      <c r="C375" s="43"/>
      <c r="D375" s="43"/>
      <c r="E375" s="43"/>
      <c r="F375" s="43"/>
      <c r="G375" s="203"/>
      <c r="H375" s="43"/>
      <c r="I375" s="43"/>
      <c r="J375" s="43"/>
      <c r="K375" s="43"/>
      <c r="L375" s="44"/>
      <c r="M375" s="43"/>
      <c r="N375" s="43"/>
      <c r="O375" s="43"/>
      <c r="P375" s="43"/>
      <c r="Q375" s="43"/>
      <c r="R375" s="43"/>
      <c r="S375" s="43"/>
      <c r="T375" s="43"/>
      <c r="U375" s="43"/>
      <c r="V375" s="43"/>
      <c r="W375" s="43"/>
      <c r="X375" s="43"/>
      <c r="Y375" s="43"/>
      <c r="Z375" s="43"/>
      <c r="AA375" s="43"/>
      <c r="AB375" s="43"/>
      <c r="AC375" s="43"/>
      <c r="AD375" s="43"/>
      <c r="AE375" s="43"/>
    </row>
    <row r="376" spans="1:31" ht="15">
      <c r="A376" s="43"/>
      <c r="B376" s="43"/>
      <c r="C376" s="43"/>
      <c r="D376" s="43"/>
      <c r="E376" s="43"/>
      <c r="F376" s="43"/>
      <c r="G376" s="203"/>
      <c r="H376" s="43"/>
      <c r="I376" s="43"/>
      <c r="J376" s="43"/>
      <c r="K376" s="43"/>
      <c r="L376" s="44"/>
      <c r="M376" s="43"/>
      <c r="N376" s="43"/>
      <c r="O376" s="43"/>
      <c r="P376" s="43"/>
      <c r="Q376" s="43"/>
      <c r="R376" s="43"/>
      <c r="S376" s="43"/>
      <c r="T376" s="43"/>
      <c r="U376" s="43"/>
      <c r="V376" s="43"/>
      <c r="W376" s="43"/>
      <c r="X376" s="43"/>
      <c r="Y376" s="43"/>
      <c r="Z376" s="43"/>
      <c r="AA376" s="43"/>
      <c r="AB376" s="43"/>
      <c r="AC376" s="43"/>
      <c r="AD376" s="43"/>
      <c r="AE376" s="43"/>
    </row>
    <row r="377" spans="1:31" ht="15">
      <c r="A377" s="43"/>
      <c r="B377" s="43"/>
      <c r="C377" s="43"/>
      <c r="D377" s="43"/>
      <c r="E377" s="43"/>
      <c r="F377" s="43"/>
      <c r="G377" s="203"/>
      <c r="H377" s="43"/>
      <c r="I377" s="43"/>
      <c r="J377" s="43"/>
      <c r="K377" s="43"/>
      <c r="L377" s="44"/>
      <c r="M377" s="43"/>
      <c r="N377" s="43"/>
      <c r="O377" s="43"/>
      <c r="P377" s="43"/>
      <c r="Q377" s="43"/>
      <c r="R377" s="43"/>
      <c r="S377" s="43"/>
      <c r="T377" s="43"/>
      <c r="U377" s="43"/>
      <c r="V377" s="43"/>
      <c r="W377" s="43"/>
      <c r="X377" s="43"/>
      <c r="Y377" s="43"/>
      <c r="Z377" s="43"/>
      <c r="AA377" s="43"/>
      <c r="AB377" s="43"/>
      <c r="AC377" s="43"/>
      <c r="AD377" s="43"/>
      <c r="AE377" s="43"/>
    </row>
    <row r="378" spans="1:31" ht="15">
      <c r="A378" s="43"/>
      <c r="B378" s="43"/>
      <c r="C378" s="43"/>
      <c r="D378" s="43"/>
      <c r="E378" s="43"/>
      <c r="F378" s="43"/>
      <c r="G378" s="203"/>
      <c r="H378" s="43"/>
      <c r="I378" s="43"/>
      <c r="J378" s="43"/>
      <c r="K378" s="43"/>
      <c r="L378" s="44"/>
      <c r="M378" s="43"/>
      <c r="N378" s="43"/>
      <c r="O378" s="43"/>
      <c r="P378" s="43"/>
      <c r="Q378" s="43"/>
      <c r="R378" s="43"/>
      <c r="S378" s="43"/>
      <c r="T378" s="43"/>
      <c r="U378" s="43"/>
      <c r="V378" s="43"/>
      <c r="W378" s="43"/>
      <c r="X378" s="43"/>
      <c r="Y378" s="43"/>
      <c r="Z378" s="43"/>
      <c r="AA378" s="43"/>
      <c r="AB378" s="43"/>
      <c r="AC378" s="43"/>
      <c r="AD378" s="43"/>
      <c r="AE378" s="43"/>
    </row>
    <row r="379" spans="1:31" ht="15">
      <c r="A379" s="43"/>
      <c r="B379" s="43"/>
      <c r="C379" s="43"/>
      <c r="D379" s="43"/>
      <c r="E379" s="43"/>
      <c r="F379" s="43"/>
      <c r="G379" s="203"/>
      <c r="H379" s="43"/>
      <c r="I379" s="43"/>
      <c r="J379" s="43"/>
      <c r="K379" s="43"/>
      <c r="L379" s="44"/>
      <c r="M379" s="43"/>
      <c r="N379" s="43"/>
      <c r="O379" s="43"/>
      <c r="P379" s="43"/>
      <c r="Q379" s="43"/>
      <c r="R379" s="43"/>
      <c r="S379" s="43"/>
      <c r="T379" s="43"/>
      <c r="U379" s="43"/>
      <c r="V379" s="43"/>
      <c r="W379" s="43"/>
      <c r="X379" s="43"/>
      <c r="Y379" s="43"/>
      <c r="Z379" s="43"/>
      <c r="AA379" s="43"/>
      <c r="AB379" s="43"/>
      <c r="AC379" s="43"/>
      <c r="AD379" s="43"/>
      <c r="AE379" s="43"/>
    </row>
    <row r="380" spans="1:31" ht="15">
      <c r="A380" s="43"/>
      <c r="B380" s="43"/>
      <c r="C380" s="43"/>
      <c r="D380" s="43"/>
      <c r="E380" s="43"/>
      <c r="F380" s="43"/>
      <c r="G380" s="203"/>
      <c r="H380" s="43"/>
      <c r="I380" s="43"/>
      <c r="J380" s="43"/>
      <c r="K380" s="43"/>
      <c r="L380" s="44"/>
      <c r="M380" s="43"/>
      <c r="N380" s="43"/>
      <c r="O380" s="43"/>
      <c r="P380" s="43"/>
      <c r="Q380" s="43"/>
      <c r="R380" s="43"/>
      <c r="S380" s="43"/>
      <c r="T380" s="43"/>
      <c r="U380" s="43"/>
      <c r="V380" s="43"/>
      <c r="W380" s="43"/>
      <c r="X380" s="43"/>
      <c r="Y380" s="43"/>
      <c r="Z380" s="43"/>
      <c r="AA380" s="43"/>
      <c r="AB380" s="43"/>
      <c r="AC380" s="43"/>
      <c r="AD380" s="43"/>
      <c r="AE380" s="43"/>
    </row>
    <row r="381" spans="1:31" ht="15">
      <c r="A381" s="43"/>
      <c r="B381" s="43"/>
      <c r="C381" s="43"/>
      <c r="D381" s="43"/>
      <c r="E381" s="43"/>
      <c r="F381" s="43"/>
      <c r="G381" s="203"/>
      <c r="H381" s="43"/>
      <c r="I381" s="43"/>
      <c r="J381" s="43"/>
      <c r="K381" s="43"/>
      <c r="L381" s="44"/>
      <c r="M381" s="43"/>
      <c r="N381" s="43"/>
      <c r="O381" s="43"/>
      <c r="P381" s="43"/>
      <c r="Q381" s="43"/>
      <c r="R381" s="43"/>
      <c r="S381" s="43"/>
      <c r="T381" s="43"/>
      <c r="U381" s="43"/>
      <c r="V381" s="43"/>
      <c r="W381" s="43"/>
      <c r="X381" s="43"/>
      <c r="Y381" s="43"/>
      <c r="Z381" s="43"/>
      <c r="AA381" s="43"/>
      <c r="AB381" s="43"/>
      <c r="AC381" s="43"/>
      <c r="AD381" s="43"/>
      <c r="AE381" s="43"/>
    </row>
    <row r="382" spans="1:31" ht="15">
      <c r="A382" s="43"/>
      <c r="B382" s="43"/>
      <c r="C382" s="43"/>
      <c r="D382" s="43"/>
      <c r="E382" s="43"/>
      <c r="F382" s="43"/>
      <c r="G382" s="203"/>
      <c r="H382" s="43"/>
      <c r="I382" s="43"/>
      <c r="J382" s="43"/>
      <c r="K382" s="43"/>
      <c r="L382" s="44"/>
      <c r="M382" s="43"/>
      <c r="N382" s="43"/>
      <c r="O382" s="43"/>
      <c r="P382" s="43"/>
      <c r="Q382" s="43"/>
      <c r="R382" s="43"/>
      <c r="S382" s="43"/>
      <c r="T382" s="43"/>
      <c r="U382" s="43"/>
      <c r="V382" s="43"/>
      <c r="W382" s="43"/>
      <c r="X382" s="43"/>
      <c r="Y382" s="43"/>
      <c r="Z382" s="43"/>
      <c r="AA382" s="43"/>
      <c r="AB382" s="43"/>
      <c r="AC382" s="43"/>
      <c r="AD382" s="43"/>
      <c r="AE382" s="43"/>
    </row>
    <row r="383" spans="1:31" ht="15">
      <c r="A383" s="43"/>
      <c r="B383" s="43"/>
      <c r="C383" s="43"/>
      <c r="D383" s="43"/>
      <c r="E383" s="43"/>
      <c r="F383" s="43"/>
      <c r="G383" s="203"/>
      <c r="H383" s="43"/>
      <c r="I383" s="43"/>
      <c r="J383" s="43"/>
      <c r="K383" s="43"/>
      <c r="L383" s="44"/>
      <c r="M383" s="43"/>
      <c r="N383" s="43"/>
      <c r="O383" s="43"/>
      <c r="P383" s="43"/>
      <c r="Q383" s="43"/>
      <c r="R383" s="43"/>
      <c r="S383" s="43"/>
      <c r="T383" s="43"/>
      <c r="U383" s="43"/>
      <c r="V383" s="43"/>
      <c r="W383" s="43"/>
      <c r="X383" s="43"/>
      <c r="Y383" s="43"/>
      <c r="Z383" s="43"/>
      <c r="AA383" s="43"/>
      <c r="AB383" s="43"/>
      <c r="AC383" s="43"/>
      <c r="AD383" s="43"/>
      <c r="AE383" s="43"/>
    </row>
    <row r="384" spans="1:31" ht="15">
      <c r="A384" s="43"/>
      <c r="B384" s="43"/>
      <c r="C384" s="43"/>
      <c r="D384" s="43"/>
      <c r="E384" s="43"/>
      <c r="F384" s="43"/>
      <c r="G384" s="203"/>
      <c r="H384" s="43"/>
      <c r="I384" s="43"/>
      <c r="J384" s="43"/>
      <c r="K384" s="43"/>
      <c r="L384" s="44"/>
      <c r="M384" s="43"/>
      <c r="N384" s="43"/>
      <c r="O384" s="43"/>
      <c r="P384" s="43"/>
      <c r="Q384" s="43"/>
      <c r="R384" s="43"/>
      <c r="S384" s="43"/>
      <c r="T384" s="43"/>
      <c r="U384" s="43"/>
      <c r="V384" s="43"/>
      <c r="W384" s="43"/>
      <c r="X384" s="43"/>
      <c r="Y384" s="43"/>
      <c r="Z384" s="43"/>
      <c r="AA384" s="43"/>
      <c r="AB384" s="43"/>
      <c r="AC384" s="43"/>
      <c r="AD384" s="43"/>
      <c r="AE384" s="43"/>
    </row>
    <row r="385" spans="1:31" ht="15">
      <c r="A385" s="43"/>
      <c r="B385" s="43"/>
      <c r="C385" s="43"/>
      <c r="D385" s="43"/>
      <c r="E385" s="43"/>
      <c r="F385" s="43"/>
      <c r="G385" s="203"/>
      <c r="H385" s="43"/>
      <c r="I385" s="43"/>
      <c r="J385" s="43"/>
      <c r="K385" s="43"/>
      <c r="L385" s="44"/>
      <c r="M385" s="43"/>
      <c r="N385" s="43"/>
      <c r="O385" s="43"/>
      <c r="P385" s="43"/>
      <c r="Q385" s="43"/>
      <c r="R385" s="43"/>
      <c r="S385" s="43"/>
      <c r="T385" s="43"/>
      <c r="U385" s="43"/>
      <c r="V385" s="43"/>
      <c r="W385" s="43"/>
      <c r="X385" s="43"/>
      <c r="Y385" s="43"/>
      <c r="Z385" s="43"/>
      <c r="AA385" s="43"/>
      <c r="AB385" s="43"/>
      <c r="AC385" s="43"/>
      <c r="AD385" s="43"/>
      <c r="AE385" s="43"/>
    </row>
    <row r="386" spans="1:31" ht="15">
      <c r="A386" s="43"/>
      <c r="B386" s="43"/>
      <c r="C386" s="43"/>
      <c r="D386" s="43"/>
      <c r="E386" s="43"/>
      <c r="F386" s="43"/>
      <c r="G386" s="203"/>
      <c r="H386" s="43"/>
      <c r="I386" s="43"/>
      <c r="J386" s="43"/>
      <c r="K386" s="43"/>
      <c r="L386" s="44"/>
      <c r="M386" s="43"/>
      <c r="N386" s="43"/>
      <c r="O386" s="43"/>
      <c r="P386" s="43"/>
      <c r="Q386" s="43"/>
      <c r="R386" s="43"/>
      <c r="S386" s="43"/>
      <c r="T386" s="43"/>
      <c r="U386" s="43"/>
      <c r="V386" s="43"/>
      <c r="W386" s="43"/>
      <c r="X386" s="43"/>
      <c r="Y386" s="43"/>
      <c r="Z386" s="43"/>
      <c r="AA386" s="43"/>
      <c r="AB386" s="43"/>
      <c r="AC386" s="43"/>
      <c r="AD386" s="43"/>
      <c r="AE386" s="43"/>
    </row>
    <row r="387" spans="1:31" ht="15">
      <c r="A387" s="43"/>
      <c r="B387" s="43"/>
      <c r="C387" s="43"/>
      <c r="D387" s="43"/>
      <c r="E387" s="43"/>
      <c r="F387" s="43"/>
      <c r="G387" s="203"/>
      <c r="H387" s="43"/>
      <c r="I387" s="43"/>
      <c r="J387" s="43"/>
      <c r="K387" s="43"/>
      <c r="L387" s="44"/>
      <c r="M387" s="43"/>
      <c r="N387" s="43"/>
      <c r="O387" s="43"/>
      <c r="P387" s="43"/>
      <c r="Q387" s="43"/>
      <c r="R387" s="43"/>
      <c r="S387" s="43"/>
      <c r="T387" s="43"/>
      <c r="U387" s="43"/>
      <c r="V387" s="43"/>
      <c r="W387" s="43"/>
      <c r="X387" s="43"/>
      <c r="Y387" s="43"/>
      <c r="Z387" s="43"/>
      <c r="AA387" s="43"/>
      <c r="AB387" s="43"/>
      <c r="AC387" s="43"/>
      <c r="AD387" s="43"/>
      <c r="AE387" s="43"/>
    </row>
    <row r="388" spans="1:31" ht="15">
      <c r="A388" s="43"/>
      <c r="B388" s="43"/>
      <c r="C388" s="43"/>
      <c r="D388" s="43"/>
      <c r="E388" s="43"/>
      <c r="F388" s="43"/>
      <c r="G388" s="203"/>
      <c r="H388" s="43"/>
      <c r="I388" s="43"/>
      <c r="J388" s="43"/>
      <c r="K388" s="43"/>
      <c r="L388" s="44"/>
      <c r="M388" s="43"/>
      <c r="N388" s="43"/>
      <c r="O388" s="43"/>
      <c r="P388" s="43"/>
      <c r="Q388" s="43"/>
      <c r="R388" s="43"/>
      <c r="S388" s="43"/>
      <c r="T388" s="43"/>
      <c r="U388" s="43"/>
      <c r="V388" s="43"/>
      <c r="W388" s="43"/>
      <c r="X388" s="43"/>
      <c r="Y388" s="43"/>
      <c r="Z388" s="43"/>
      <c r="AA388" s="43"/>
      <c r="AB388" s="43"/>
      <c r="AC388" s="43"/>
      <c r="AD388" s="43"/>
      <c r="AE388" s="43"/>
    </row>
    <row r="389" spans="1:31" ht="15">
      <c r="A389" s="43"/>
      <c r="B389" s="43"/>
      <c r="C389" s="43"/>
      <c r="D389" s="43"/>
      <c r="E389" s="43"/>
      <c r="F389" s="43"/>
      <c r="G389" s="203"/>
      <c r="H389" s="43"/>
      <c r="I389" s="43"/>
      <c r="J389" s="43"/>
      <c r="K389" s="43"/>
      <c r="L389" s="44"/>
      <c r="M389" s="43"/>
      <c r="N389" s="43"/>
      <c r="O389" s="43"/>
      <c r="P389" s="43"/>
      <c r="Q389" s="43"/>
      <c r="R389" s="43"/>
      <c r="S389" s="43"/>
      <c r="T389" s="43"/>
      <c r="U389" s="43"/>
      <c r="V389" s="43"/>
      <c r="W389" s="43"/>
      <c r="X389" s="43"/>
      <c r="Y389" s="43"/>
      <c r="Z389" s="43"/>
      <c r="AA389" s="43"/>
      <c r="AB389" s="43"/>
      <c r="AC389" s="43"/>
      <c r="AD389" s="43"/>
      <c r="AE389" s="43"/>
    </row>
    <row r="390" spans="1:31" ht="15">
      <c r="A390" s="43"/>
      <c r="B390" s="43"/>
      <c r="C390" s="43"/>
      <c r="D390" s="43"/>
      <c r="E390" s="43"/>
      <c r="F390" s="43"/>
      <c r="G390" s="203"/>
      <c r="H390" s="43"/>
      <c r="I390" s="43"/>
      <c r="J390" s="43"/>
      <c r="K390" s="43"/>
      <c r="L390" s="44"/>
      <c r="M390" s="43"/>
      <c r="N390" s="43"/>
      <c r="O390" s="43"/>
      <c r="P390" s="43"/>
      <c r="Q390" s="43"/>
      <c r="R390" s="43"/>
      <c r="S390" s="43"/>
      <c r="T390" s="43"/>
      <c r="U390" s="43"/>
      <c r="V390" s="43"/>
      <c r="W390" s="43"/>
      <c r="X390" s="43"/>
      <c r="Y390" s="43"/>
      <c r="Z390" s="43"/>
      <c r="AA390" s="43"/>
      <c r="AB390" s="43"/>
      <c r="AC390" s="43"/>
      <c r="AD390" s="43"/>
      <c r="AE390" s="43"/>
    </row>
    <row r="391" spans="1:31" ht="15">
      <c r="A391" s="43"/>
      <c r="B391" s="43"/>
      <c r="C391" s="43"/>
      <c r="D391" s="43"/>
      <c r="E391" s="43"/>
      <c r="F391" s="43"/>
      <c r="G391" s="203"/>
      <c r="H391" s="43"/>
      <c r="I391" s="43"/>
      <c r="J391" s="43"/>
      <c r="K391" s="43"/>
      <c r="L391" s="44"/>
      <c r="M391" s="43"/>
      <c r="N391" s="43"/>
      <c r="O391" s="43"/>
      <c r="P391" s="43"/>
      <c r="Q391" s="43"/>
      <c r="R391" s="43"/>
      <c r="S391" s="43"/>
      <c r="T391" s="43"/>
      <c r="U391" s="43"/>
      <c r="V391" s="43"/>
      <c r="W391" s="43"/>
      <c r="X391" s="43"/>
      <c r="Y391" s="43"/>
      <c r="Z391" s="43"/>
      <c r="AA391" s="43"/>
      <c r="AB391" s="43"/>
      <c r="AC391" s="43"/>
      <c r="AD391" s="43"/>
      <c r="AE391" s="43"/>
    </row>
    <row r="392" spans="1:31" ht="15">
      <c r="A392" s="43"/>
      <c r="B392" s="43"/>
      <c r="C392" s="43"/>
      <c r="D392" s="43"/>
      <c r="E392" s="43"/>
      <c r="F392" s="43"/>
      <c r="G392" s="203"/>
      <c r="H392" s="43"/>
      <c r="I392" s="43"/>
      <c r="J392" s="43"/>
      <c r="K392" s="43"/>
      <c r="L392" s="44"/>
      <c r="M392" s="43"/>
      <c r="N392" s="43"/>
      <c r="O392" s="43"/>
      <c r="P392" s="43"/>
      <c r="Q392" s="43"/>
      <c r="R392" s="43"/>
      <c r="S392" s="43"/>
      <c r="T392" s="43"/>
      <c r="U392" s="43"/>
      <c r="V392" s="43"/>
      <c r="W392" s="43"/>
      <c r="X392" s="43"/>
      <c r="Y392" s="43"/>
      <c r="Z392" s="43"/>
      <c r="AA392" s="43"/>
      <c r="AB392" s="43"/>
      <c r="AC392" s="43"/>
      <c r="AD392" s="43"/>
      <c r="AE392" s="43"/>
    </row>
    <row r="393" spans="1:31" ht="15">
      <c r="A393" s="43"/>
      <c r="B393" s="43"/>
      <c r="C393" s="43"/>
      <c r="D393" s="43"/>
      <c r="E393" s="43"/>
      <c r="F393" s="43"/>
      <c r="G393" s="203"/>
      <c r="H393" s="43"/>
      <c r="I393" s="43"/>
      <c r="J393" s="43"/>
      <c r="K393" s="43"/>
      <c r="L393" s="44"/>
      <c r="M393" s="43"/>
      <c r="N393" s="43"/>
      <c r="O393" s="43"/>
      <c r="P393" s="43"/>
      <c r="Q393" s="43"/>
      <c r="R393" s="43"/>
      <c r="S393" s="43"/>
      <c r="T393" s="43"/>
      <c r="U393" s="43"/>
      <c r="V393" s="43"/>
      <c r="W393" s="43"/>
      <c r="X393" s="43"/>
      <c r="Y393" s="43"/>
      <c r="Z393" s="43"/>
      <c r="AA393" s="43"/>
      <c r="AB393" s="43"/>
      <c r="AC393" s="43"/>
      <c r="AD393" s="43"/>
      <c r="AE393" s="43"/>
    </row>
    <row r="394" spans="1:31" ht="15">
      <c r="A394" s="43"/>
      <c r="B394" s="43"/>
      <c r="C394" s="43"/>
      <c r="D394" s="43"/>
      <c r="E394" s="43"/>
      <c r="F394" s="43"/>
      <c r="G394" s="203"/>
      <c r="H394" s="43"/>
      <c r="I394" s="43"/>
      <c r="J394" s="43"/>
      <c r="K394" s="43"/>
      <c r="L394" s="44"/>
      <c r="M394" s="43"/>
      <c r="N394" s="43"/>
      <c r="O394" s="43"/>
      <c r="P394" s="43"/>
      <c r="Q394" s="43"/>
      <c r="R394" s="43"/>
      <c r="S394" s="43"/>
      <c r="T394" s="43"/>
      <c r="U394" s="43"/>
      <c r="V394" s="43"/>
      <c r="W394" s="43"/>
      <c r="X394" s="43"/>
      <c r="Y394" s="43"/>
      <c r="Z394" s="43"/>
      <c r="AA394" s="43"/>
      <c r="AB394" s="43"/>
      <c r="AC394" s="43"/>
      <c r="AD394" s="43"/>
      <c r="AE394" s="43"/>
    </row>
    <row r="395" spans="1:31" ht="15">
      <c r="A395" s="43"/>
      <c r="B395" s="43"/>
      <c r="C395" s="43"/>
      <c r="D395" s="43"/>
      <c r="E395" s="43"/>
      <c r="F395" s="43"/>
      <c r="G395" s="203"/>
      <c r="H395" s="43"/>
      <c r="I395" s="43"/>
      <c r="J395" s="43"/>
      <c r="K395" s="43"/>
      <c r="L395" s="44"/>
      <c r="M395" s="43"/>
      <c r="N395" s="43"/>
      <c r="O395" s="43"/>
      <c r="P395" s="43"/>
      <c r="Q395" s="43"/>
      <c r="R395" s="43"/>
      <c r="S395" s="43"/>
      <c r="T395" s="43"/>
      <c r="U395" s="43"/>
      <c r="V395" s="43"/>
      <c r="W395" s="43"/>
      <c r="X395" s="43"/>
      <c r="Y395" s="43"/>
      <c r="Z395" s="43"/>
      <c r="AA395" s="43"/>
      <c r="AB395" s="43"/>
      <c r="AC395" s="43"/>
      <c r="AD395" s="43"/>
      <c r="AE395" s="43"/>
    </row>
    <row r="396" spans="1:31" ht="15">
      <c r="A396" s="43"/>
      <c r="B396" s="43"/>
      <c r="C396" s="43"/>
      <c r="D396" s="43"/>
      <c r="E396" s="43"/>
      <c r="F396" s="43"/>
      <c r="G396" s="203"/>
      <c r="H396" s="43"/>
      <c r="I396" s="43"/>
      <c r="J396" s="43"/>
      <c r="K396" s="43"/>
      <c r="L396" s="44"/>
      <c r="M396" s="43"/>
      <c r="N396" s="43"/>
      <c r="O396" s="43"/>
      <c r="P396" s="43"/>
      <c r="Q396" s="43"/>
      <c r="R396" s="43"/>
      <c r="S396" s="43"/>
      <c r="T396" s="43"/>
      <c r="U396" s="43"/>
      <c r="V396" s="43"/>
      <c r="W396" s="43"/>
      <c r="X396" s="43"/>
      <c r="Y396" s="43"/>
      <c r="Z396" s="43"/>
      <c r="AA396" s="43"/>
      <c r="AB396" s="43"/>
      <c r="AC396" s="43"/>
      <c r="AD396" s="43"/>
      <c r="AE396" s="43"/>
    </row>
    <row r="397" spans="1:31" ht="15">
      <c r="A397" s="43"/>
      <c r="B397" s="43"/>
      <c r="C397" s="43"/>
      <c r="D397" s="43"/>
      <c r="E397" s="43"/>
      <c r="F397" s="43"/>
      <c r="G397" s="203"/>
      <c r="H397" s="43"/>
      <c r="I397" s="43"/>
      <c r="J397" s="43"/>
      <c r="K397" s="43"/>
      <c r="L397" s="44"/>
      <c r="M397" s="43"/>
      <c r="N397" s="43"/>
      <c r="O397" s="43"/>
      <c r="P397" s="43"/>
      <c r="Q397" s="43"/>
      <c r="R397" s="43"/>
      <c r="S397" s="43"/>
      <c r="T397" s="43"/>
      <c r="U397" s="43"/>
      <c r="V397" s="43"/>
      <c r="W397" s="43"/>
      <c r="X397" s="43"/>
      <c r="Y397" s="43"/>
      <c r="Z397" s="43"/>
      <c r="AA397" s="43"/>
      <c r="AB397" s="43"/>
      <c r="AC397" s="43"/>
      <c r="AD397" s="43"/>
      <c r="AE397" s="43"/>
    </row>
    <row r="398" spans="1:31" ht="15">
      <c r="A398" s="43"/>
      <c r="B398" s="43"/>
      <c r="C398" s="43"/>
      <c r="D398" s="43"/>
      <c r="E398" s="43"/>
      <c r="F398" s="43"/>
      <c r="G398" s="203"/>
      <c r="H398" s="43"/>
      <c r="I398" s="43"/>
      <c r="J398" s="43"/>
      <c r="K398" s="43"/>
      <c r="L398" s="44"/>
      <c r="M398" s="43"/>
      <c r="N398" s="43"/>
      <c r="O398" s="43"/>
      <c r="P398" s="43"/>
      <c r="Q398" s="43"/>
      <c r="R398" s="43"/>
      <c r="S398" s="43"/>
      <c r="T398" s="43"/>
      <c r="U398" s="43"/>
      <c r="V398" s="43"/>
      <c r="W398" s="43"/>
      <c r="X398" s="43"/>
      <c r="Y398" s="43"/>
      <c r="Z398" s="43"/>
      <c r="AA398" s="43"/>
      <c r="AB398" s="43"/>
      <c r="AC398" s="43"/>
      <c r="AD398" s="43"/>
      <c r="AE398" s="43"/>
    </row>
    <row r="399" spans="1:31" ht="15">
      <c r="A399" s="43"/>
      <c r="B399" s="43"/>
      <c r="C399" s="43"/>
      <c r="D399" s="43"/>
      <c r="E399" s="43"/>
      <c r="F399" s="43"/>
      <c r="G399" s="203"/>
      <c r="H399" s="43"/>
      <c r="I399" s="43"/>
      <c r="J399" s="43"/>
      <c r="K399" s="43"/>
      <c r="L399" s="44"/>
      <c r="M399" s="43"/>
      <c r="N399" s="43"/>
      <c r="O399" s="43"/>
      <c r="P399" s="43"/>
      <c r="Q399" s="43"/>
      <c r="R399" s="43"/>
      <c r="S399" s="43"/>
      <c r="T399" s="43"/>
      <c r="U399" s="43"/>
      <c r="V399" s="43"/>
      <c r="W399" s="43"/>
      <c r="X399" s="43"/>
      <c r="Y399" s="43"/>
      <c r="Z399" s="43"/>
      <c r="AA399" s="43"/>
      <c r="AB399" s="43"/>
      <c r="AC399" s="43"/>
      <c r="AD399" s="43"/>
      <c r="AE399" s="43"/>
    </row>
    <row r="400" spans="1:31" ht="15">
      <c r="A400" s="43"/>
      <c r="B400" s="43"/>
      <c r="C400" s="43"/>
      <c r="D400" s="43"/>
      <c r="E400" s="43"/>
      <c r="F400" s="43"/>
      <c r="G400" s="203"/>
      <c r="H400" s="43"/>
      <c r="I400" s="43"/>
      <c r="J400" s="43"/>
      <c r="K400" s="43"/>
      <c r="L400" s="44"/>
      <c r="M400" s="43"/>
      <c r="N400" s="43"/>
      <c r="O400" s="43"/>
      <c r="P400" s="43"/>
      <c r="Q400" s="43"/>
      <c r="R400" s="43"/>
      <c r="S400" s="43"/>
      <c r="T400" s="43"/>
      <c r="U400" s="43"/>
      <c r="V400" s="43"/>
      <c r="W400" s="43"/>
      <c r="X400" s="43"/>
      <c r="Y400" s="43"/>
      <c r="Z400" s="43"/>
      <c r="AA400" s="43"/>
      <c r="AB400" s="43"/>
      <c r="AC400" s="43"/>
      <c r="AD400" s="43"/>
      <c r="AE400" s="43"/>
    </row>
    <row r="401" spans="1:31" ht="15">
      <c r="A401" s="43"/>
      <c r="B401" s="43"/>
      <c r="C401" s="43"/>
      <c r="D401" s="43"/>
      <c r="E401" s="43"/>
      <c r="F401" s="43"/>
      <c r="G401" s="203"/>
      <c r="H401" s="43"/>
      <c r="I401" s="43"/>
      <c r="J401" s="43"/>
      <c r="K401" s="43"/>
      <c r="L401" s="44"/>
      <c r="M401" s="43"/>
      <c r="N401" s="43"/>
      <c r="O401" s="43"/>
      <c r="P401" s="43"/>
      <c r="Q401" s="43"/>
      <c r="R401" s="43"/>
      <c r="S401" s="43"/>
      <c r="T401" s="43"/>
      <c r="U401" s="43"/>
      <c r="V401" s="43"/>
      <c r="W401" s="43"/>
      <c r="X401" s="43"/>
      <c r="Y401" s="43"/>
      <c r="Z401" s="43"/>
      <c r="AA401" s="43"/>
      <c r="AB401" s="43"/>
      <c r="AC401" s="43"/>
      <c r="AD401" s="43"/>
      <c r="AE401" s="43"/>
    </row>
    <row r="402" spans="1:31" ht="15">
      <c r="A402" s="43"/>
      <c r="B402" s="43"/>
      <c r="C402" s="43"/>
      <c r="D402" s="43"/>
      <c r="E402" s="43"/>
      <c r="F402" s="43"/>
      <c r="G402" s="203"/>
      <c r="H402" s="43"/>
      <c r="I402" s="43"/>
      <c r="J402" s="43"/>
      <c r="K402" s="43"/>
      <c r="L402" s="44"/>
      <c r="M402" s="43"/>
      <c r="N402" s="43"/>
      <c r="O402" s="43"/>
      <c r="P402" s="43"/>
      <c r="Q402" s="43"/>
      <c r="R402" s="43"/>
      <c r="S402" s="43"/>
      <c r="T402" s="43"/>
      <c r="U402" s="43"/>
      <c r="V402" s="43"/>
      <c r="W402" s="43"/>
      <c r="X402" s="43"/>
      <c r="Y402" s="43"/>
      <c r="Z402" s="43"/>
      <c r="AA402" s="43"/>
      <c r="AB402" s="43"/>
      <c r="AC402" s="43"/>
      <c r="AD402" s="43"/>
      <c r="AE402" s="43"/>
    </row>
    <row r="403" spans="1:31" ht="15">
      <c r="A403" s="43"/>
      <c r="B403" s="43"/>
      <c r="C403" s="43"/>
      <c r="D403" s="43"/>
      <c r="E403" s="43"/>
      <c r="F403" s="43"/>
      <c r="G403" s="203"/>
      <c r="H403" s="43"/>
      <c r="I403" s="43"/>
      <c r="J403" s="43"/>
      <c r="K403" s="43"/>
      <c r="L403" s="44"/>
      <c r="M403" s="43"/>
      <c r="N403" s="43"/>
      <c r="O403" s="43"/>
      <c r="P403" s="43"/>
      <c r="Q403" s="43"/>
      <c r="R403" s="43"/>
      <c r="S403" s="43"/>
      <c r="T403" s="43"/>
      <c r="U403" s="43"/>
      <c r="V403" s="43"/>
      <c r="W403" s="43"/>
      <c r="X403" s="43"/>
      <c r="Y403" s="43"/>
      <c r="Z403" s="43"/>
      <c r="AA403" s="43"/>
      <c r="AB403" s="43"/>
      <c r="AC403" s="43"/>
      <c r="AD403" s="43"/>
      <c r="AE403" s="43"/>
    </row>
    <row r="404" spans="1:31" ht="15">
      <c r="A404" s="43"/>
      <c r="B404" s="43"/>
      <c r="C404" s="43"/>
      <c r="D404" s="43"/>
      <c r="E404" s="43"/>
      <c r="F404" s="43"/>
      <c r="G404" s="203"/>
      <c r="H404" s="43"/>
      <c r="I404" s="43"/>
      <c r="J404" s="43"/>
      <c r="K404" s="43"/>
      <c r="L404" s="44"/>
      <c r="M404" s="43"/>
      <c r="N404" s="43"/>
      <c r="O404" s="43"/>
      <c r="P404" s="43"/>
      <c r="Q404" s="43"/>
      <c r="R404" s="43"/>
      <c r="S404" s="43"/>
      <c r="T404" s="43"/>
      <c r="U404" s="43"/>
      <c r="V404" s="43"/>
      <c r="W404" s="43"/>
      <c r="X404" s="43"/>
      <c r="Y404" s="43"/>
      <c r="Z404" s="43"/>
      <c r="AA404" s="43"/>
      <c r="AB404" s="43"/>
      <c r="AC404" s="43"/>
      <c r="AD404" s="43"/>
      <c r="AE404" s="43"/>
    </row>
    <row r="405" spans="1:31" ht="15">
      <c r="A405" s="43"/>
      <c r="B405" s="43"/>
      <c r="C405" s="43"/>
      <c r="D405" s="43"/>
      <c r="E405" s="43"/>
      <c r="F405" s="43"/>
      <c r="G405" s="203"/>
      <c r="H405" s="43"/>
      <c r="I405" s="43"/>
      <c r="J405" s="43"/>
      <c r="K405" s="43"/>
      <c r="L405" s="44"/>
      <c r="M405" s="43"/>
      <c r="N405" s="43"/>
      <c r="O405" s="43"/>
      <c r="P405" s="43"/>
      <c r="Q405" s="43"/>
      <c r="R405" s="43"/>
      <c r="S405" s="43"/>
      <c r="T405" s="43"/>
      <c r="U405" s="43"/>
      <c r="V405" s="43"/>
      <c r="W405" s="43"/>
      <c r="X405" s="43"/>
      <c r="Y405" s="43"/>
      <c r="Z405" s="43"/>
      <c r="AA405" s="43"/>
      <c r="AB405" s="43"/>
      <c r="AC405" s="43"/>
      <c r="AD405" s="43"/>
      <c r="AE405" s="43"/>
    </row>
    <row r="406" spans="1:31" ht="15">
      <c r="A406" s="43"/>
      <c r="B406" s="43"/>
      <c r="C406" s="43"/>
      <c r="D406" s="43"/>
      <c r="E406" s="43"/>
      <c r="F406" s="43"/>
      <c r="G406" s="203"/>
      <c r="H406" s="43"/>
      <c r="I406" s="43"/>
      <c r="J406" s="43"/>
      <c r="K406" s="43"/>
      <c r="L406" s="44"/>
      <c r="M406" s="43"/>
      <c r="N406" s="43"/>
      <c r="O406" s="43"/>
      <c r="P406" s="43"/>
      <c r="Q406" s="43"/>
      <c r="R406" s="43"/>
      <c r="S406" s="43"/>
      <c r="T406" s="43"/>
      <c r="U406" s="43"/>
      <c r="V406" s="43"/>
      <c r="W406" s="43"/>
      <c r="X406" s="43"/>
      <c r="Y406" s="43"/>
      <c r="Z406" s="43"/>
      <c r="AA406" s="43"/>
      <c r="AB406" s="43"/>
      <c r="AC406" s="43"/>
      <c r="AD406" s="43"/>
      <c r="AE406" s="43"/>
    </row>
    <row r="407" spans="1:31" ht="15">
      <c r="A407" s="43"/>
      <c r="B407" s="43"/>
      <c r="C407" s="43"/>
      <c r="D407" s="43"/>
      <c r="E407" s="43"/>
      <c r="F407" s="43"/>
      <c r="G407" s="203"/>
      <c r="H407" s="43"/>
      <c r="I407" s="43"/>
      <c r="J407" s="43"/>
      <c r="K407" s="43"/>
      <c r="L407" s="44"/>
      <c r="M407" s="43"/>
      <c r="N407" s="43"/>
      <c r="O407" s="43"/>
      <c r="P407" s="43"/>
      <c r="Q407" s="43"/>
      <c r="R407" s="43"/>
      <c r="S407" s="43"/>
      <c r="T407" s="43"/>
      <c r="U407" s="43"/>
      <c r="V407" s="43"/>
      <c r="W407" s="43"/>
      <c r="X407" s="43"/>
      <c r="Y407" s="43"/>
      <c r="Z407" s="43"/>
      <c r="AA407" s="43"/>
      <c r="AB407" s="43"/>
      <c r="AC407" s="43"/>
      <c r="AD407" s="43"/>
      <c r="AE407" s="43"/>
    </row>
    <row r="408" spans="1:31" ht="15">
      <c r="A408" s="43"/>
      <c r="B408" s="43"/>
      <c r="C408" s="43"/>
      <c r="D408" s="43"/>
      <c r="E408" s="43"/>
      <c r="F408" s="43"/>
      <c r="G408" s="203"/>
      <c r="H408" s="43"/>
      <c r="I408" s="43"/>
      <c r="J408" s="43"/>
      <c r="K408" s="43"/>
      <c r="L408" s="44"/>
      <c r="M408" s="43"/>
      <c r="N408" s="43"/>
      <c r="O408" s="43"/>
      <c r="P408" s="43"/>
      <c r="Q408" s="43"/>
      <c r="R408" s="43"/>
      <c r="S408" s="43"/>
      <c r="T408" s="43"/>
      <c r="U408" s="43"/>
      <c r="V408" s="43"/>
      <c r="W408" s="43"/>
      <c r="X408" s="43"/>
      <c r="Y408" s="43"/>
      <c r="Z408" s="43"/>
      <c r="AA408" s="43"/>
      <c r="AB408" s="43"/>
      <c r="AC408" s="43"/>
      <c r="AD408" s="43"/>
      <c r="AE408" s="43"/>
    </row>
    <row r="409" spans="1:31" ht="15">
      <c r="A409" s="43"/>
      <c r="B409" s="43"/>
      <c r="C409" s="43"/>
      <c r="D409" s="43"/>
      <c r="E409" s="43"/>
      <c r="F409" s="43"/>
      <c r="G409" s="203"/>
      <c r="H409" s="43"/>
      <c r="I409" s="43"/>
      <c r="J409" s="43"/>
      <c r="K409" s="43"/>
      <c r="L409" s="44"/>
      <c r="M409" s="43"/>
      <c r="N409" s="43"/>
      <c r="O409" s="43"/>
      <c r="P409" s="43"/>
      <c r="Q409" s="43"/>
      <c r="R409" s="43"/>
      <c r="S409" s="43"/>
      <c r="T409" s="43"/>
      <c r="U409" s="43"/>
      <c r="V409" s="43"/>
      <c r="W409" s="43"/>
      <c r="X409" s="43"/>
      <c r="Y409" s="43"/>
      <c r="Z409" s="43"/>
      <c r="AA409" s="43"/>
      <c r="AB409" s="43"/>
      <c r="AC409" s="43"/>
      <c r="AD409" s="43"/>
      <c r="AE409" s="43"/>
    </row>
    <row r="410" spans="1:31" ht="15">
      <c r="A410" s="43"/>
      <c r="B410" s="43"/>
      <c r="C410" s="43"/>
      <c r="D410" s="43"/>
      <c r="E410" s="43"/>
      <c r="F410" s="43"/>
      <c r="G410" s="203"/>
      <c r="H410" s="43"/>
      <c r="I410" s="43"/>
      <c r="J410" s="43"/>
      <c r="K410" s="43"/>
      <c r="L410" s="44"/>
      <c r="M410" s="43"/>
      <c r="N410" s="43"/>
      <c r="O410" s="43"/>
      <c r="P410" s="43"/>
      <c r="Q410" s="43"/>
      <c r="R410" s="43"/>
      <c r="S410" s="43"/>
      <c r="T410" s="43"/>
      <c r="U410" s="43"/>
      <c r="V410" s="43"/>
      <c r="W410" s="43"/>
      <c r="X410" s="43"/>
      <c r="Y410" s="43"/>
      <c r="Z410" s="43"/>
      <c r="AA410" s="43"/>
      <c r="AB410" s="43"/>
      <c r="AC410" s="43"/>
      <c r="AD410" s="43"/>
      <c r="AE410" s="43"/>
    </row>
    <row r="411" spans="1:31" ht="15">
      <c r="A411" s="43"/>
      <c r="B411" s="43"/>
      <c r="C411" s="43"/>
      <c r="D411" s="43"/>
      <c r="E411" s="43"/>
      <c r="F411" s="43"/>
      <c r="G411" s="203"/>
      <c r="H411" s="43"/>
      <c r="I411" s="43"/>
      <c r="J411" s="43"/>
      <c r="K411" s="43"/>
      <c r="L411" s="44"/>
      <c r="M411" s="43"/>
      <c r="N411" s="43"/>
      <c r="O411" s="43"/>
      <c r="P411" s="43"/>
      <c r="Q411" s="43"/>
      <c r="R411" s="43"/>
      <c r="S411" s="43"/>
      <c r="T411" s="43"/>
      <c r="U411" s="43"/>
      <c r="V411" s="43"/>
      <c r="W411" s="43"/>
      <c r="X411" s="43"/>
      <c r="Y411" s="43"/>
      <c r="Z411" s="43"/>
      <c r="AA411" s="43"/>
      <c r="AB411" s="43"/>
      <c r="AC411" s="43"/>
      <c r="AD411" s="43"/>
      <c r="AE411" s="43"/>
    </row>
    <row r="412" spans="1:31" ht="15">
      <c r="A412" s="43"/>
      <c r="B412" s="43"/>
      <c r="C412" s="43"/>
      <c r="D412" s="43"/>
      <c r="E412" s="43"/>
      <c r="F412" s="43"/>
      <c r="G412" s="203"/>
      <c r="H412" s="43"/>
      <c r="I412" s="43"/>
      <c r="J412" s="43"/>
      <c r="K412" s="43"/>
      <c r="L412" s="44"/>
      <c r="M412" s="43"/>
      <c r="N412" s="43"/>
      <c r="O412" s="43"/>
      <c r="P412" s="43"/>
      <c r="Q412" s="43"/>
      <c r="R412" s="43"/>
      <c r="S412" s="43"/>
      <c r="T412" s="43"/>
      <c r="U412" s="43"/>
      <c r="V412" s="43"/>
      <c r="W412" s="43"/>
      <c r="X412" s="43"/>
      <c r="Y412" s="43"/>
      <c r="Z412" s="43"/>
      <c r="AA412" s="43"/>
      <c r="AB412" s="43"/>
      <c r="AC412" s="43"/>
      <c r="AD412" s="43"/>
      <c r="AE412" s="43"/>
    </row>
    <row r="413" spans="1:31" ht="15">
      <c r="A413" s="43"/>
      <c r="B413" s="43"/>
      <c r="C413" s="43"/>
      <c r="D413" s="43"/>
      <c r="E413" s="43"/>
      <c r="F413" s="43"/>
      <c r="G413" s="203"/>
      <c r="H413" s="43"/>
      <c r="I413" s="43"/>
      <c r="J413" s="43"/>
      <c r="K413" s="43"/>
      <c r="L413" s="44"/>
      <c r="M413" s="43"/>
      <c r="N413" s="43"/>
      <c r="O413" s="43"/>
      <c r="P413" s="43"/>
      <c r="Q413" s="43"/>
      <c r="R413" s="43"/>
      <c r="S413" s="43"/>
      <c r="T413" s="43"/>
      <c r="U413" s="43"/>
      <c r="V413" s="43"/>
      <c r="W413" s="43"/>
      <c r="X413" s="43"/>
      <c r="Y413" s="43"/>
      <c r="Z413" s="43"/>
      <c r="AA413" s="43"/>
      <c r="AB413" s="43"/>
      <c r="AC413" s="43"/>
      <c r="AD413" s="43"/>
      <c r="AE413" s="43"/>
    </row>
    <row r="414" spans="1:31" ht="15">
      <c r="A414" s="43"/>
      <c r="B414" s="43"/>
      <c r="C414" s="43"/>
      <c r="D414" s="43"/>
      <c r="E414" s="43"/>
      <c r="F414" s="43"/>
      <c r="G414" s="203"/>
      <c r="H414" s="43"/>
      <c r="I414" s="43"/>
      <c r="J414" s="43"/>
      <c r="K414" s="43"/>
      <c r="L414" s="44"/>
      <c r="M414" s="43"/>
      <c r="N414" s="43"/>
      <c r="O414" s="43"/>
      <c r="P414" s="43"/>
      <c r="Q414" s="43"/>
      <c r="R414" s="43"/>
      <c r="S414" s="43"/>
      <c r="T414" s="43"/>
      <c r="U414" s="43"/>
      <c r="V414" s="43"/>
      <c r="W414" s="43"/>
      <c r="X414" s="43"/>
      <c r="Y414" s="43"/>
      <c r="Z414" s="43"/>
      <c r="AA414" s="43"/>
      <c r="AB414" s="43"/>
      <c r="AC414" s="43"/>
      <c r="AD414" s="43"/>
      <c r="AE414" s="43"/>
    </row>
    <row r="415" spans="1:31" ht="15">
      <c r="A415" s="43"/>
      <c r="B415" s="43"/>
      <c r="C415" s="43"/>
      <c r="D415" s="43"/>
      <c r="E415" s="43"/>
      <c r="F415" s="43"/>
      <c r="G415" s="203"/>
      <c r="H415" s="43"/>
      <c r="I415" s="43"/>
      <c r="J415" s="43"/>
      <c r="K415" s="43"/>
      <c r="L415" s="44"/>
      <c r="M415" s="43"/>
      <c r="N415" s="43"/>
      <c r="O415" s="43"/>
      <c r="P415" s="43"/>
      <c r="Q415" s="43"/>
      <c r="R415" s="43"/>
      <c r="S415" s="43"/>
      <c r="T415" s="43"/>
      <c r="U415" s="43"/>
      <c r="V415" s="43"/>
      <c r="W415" s="43"/>
      <c r="X415" s="43"/>
      <c r="Y415" s="43"/>
      <c r="Z415" s="43"/>
      <c r="AA415" s="43"/>
      <c r="AB415" s="43"/>
      <c r="AC415" s="43"/>
      <c r="AD415" s="43"/>
      <c r="AE415" s="43"/>
    </row>
    <row r="416" spans="1:31" ht="15">
      <c r="A416" s="43"/>
      <c r="B416" s="43"/>
      <c r="C416" s="43"/>
      <c r="D416" s="43"/>
      <c r="E416" s="43"/>
      <c r="F416" s="43"/>
      <c r="G416" s="203"/>
      <c r="H416" s="43"/>
      <c r="I416" s="43"/>
      <c r="J416" s="43"/>
      <c r="K416" s="43"/>
      <c r="L416" s="44"/>
      <c r="M416" s="43"/>
      <c r="N416" s="43"/>
      <c r="O416" s="43"/>
      <c r="P416" s="43"/>
      <c r="Q416" s="43"/>
      <c r="R416" s="43"/>
      <c r="S416" s="43"/>
      <c r="T416" s="43"/>
      <c r="U416" s="43"/>
      <c r="V416" s="43"/>
      <c r="W416" s="43"/>
      <c r="X416" s="43"/>
      <c r="Y416" s="43"/>
      <c r="Z416" s="43"/>
      <c r="AA416" s="43"/>
      <c r="AB416" s="43"/>
      <c r="AC416" s="43"/>
      <c r="AD416" s="43"/>
      <c r="AE416" s="43"/>
    </row>
    <row r="417" spans="1:31" ht="15">
      <c r="A417" s="43"/>
      <c r="B417" s="43"/>
      <c r="C417" s="43"/>
      <c r="D417" s="43"/>
      <c r="E417" s="43"/>
      <c r="F417" s="43"/>
      <c r="G417" s="203"/>
      <c r="H417" s="43"/>
      <c r="I417" s="43"/>
      <c r="J417" s="43"/>
      <c r="K417" s="43"/>
      <c r="L417" s="44"/>
      <c r="M417" s="43"/>
      <c r="N417" s="43"/>
      <c r="O417" s="43"/>
      <c r="P417" s="43"/>
      <c r="Q417" s="43"/>
      <c r="R417" s="43"/>
      <c r="S417" s="43"/>
      <c r="T417" s="43"/>
      <c r="U417" s="43"/>
      <c r="V417" s="43"/>
      <c r="W417" s="43"/>
      <c r="X417" s="43"/>
      <c r="Y417" s="43"/>
      <c r="Z417" s="43"/>
      <c r="AA417" s="43"/>
      <c r="AB417" s="43"/>
      <c r="AC417" s="43"/>
      <c r="AD417" s="43"/>
      <c r="AE417" s="43"/>
    </row>
    <row r="418" spans="1:31" ht="15">
      <c r="A418" s="43"/>
      <c r="B418" s="43"/>
      <c r="C418" s="43"/>
      <c r="D418" s="43"/>
      <c r="E418" s="43"/>
      <c r="F418" s="43"/>
      <c r="G418" s="203"/>
      <c r="H418" s="43"/>
      <c r="I418" s="43"/>
      <c r="J418" s="43"/>
      <c r="K418" s="43"/>
      <c r="L418" s="44"/>
      <c r="M418" s="43"/>
      <c r="N418" s="43"/>
      <c r="O418" s="43"/>
      <c r="P418" s="43"/>
      <c r="Q418" s="43"/>
      <c r="R418" s="43"/>
      <c r="S418" s="43"/>
      <c r="T418" s="43"/>
      <c r="U418" s="43"/>
      <c r="V418" s="43"/>
      <c r="W418" s="43"/>
      <c r="X418" s="43"/>
      <c r="Y418" s="43"/>
      <c r="Z418" s="43"/>
      <c r="AA418" s="43"/>
      <c r="AB418" s="43"/>
      <c r="AC418" s="43"/>
      <c r="AD418" s="43"/>
      <c r="AE418" s="43"/>
    </row>
    <row r="419" spans="1:31" ht="15">
      <c r="A419" s="43"/>
      <c r="B419" s="43"/>
      <c r="C419" s="43"/>
      <c r="D419" s="43"/>
      <c r="E419" s="43"/>
      <c r="F419" s="43"/>
      <c r="G419" s="203"/>
      <c r="H419" s="43"/>
      <c r="I419" s="43"/>
      <c r="J419" s="43"/>
      <c r="K419" s="43"/>
      <c r="L419" s="44"/>
      <c r="M419" s="43"/>
      <c r="N419" s="43"/>
      <c r="O419" s="43"/>
      <c r="P419" s="43"/>
      <c r="Q419" s="43"/>
      <c r="R419" s="43"/>
      <c r="S419" s="43"/>
      <c r="T419" s="43"/>
      <c r="U419" s="43"/>
      <c r="V419" s="43"/>
      <c r="W419" s="43"/>
      <c r="X419" s="43"/>
      <c r="Y419" s="43"/>
      <c r="Z419" s="43"/>
      <c r="AA419" s="43"/>
      <c r="AB419" s="43"/>
      <c r="AC419" s="43"/>
      <c r="AD419" s="43"/>
      <c r="AE419" s="43"/>
    </row>
    <row r="420" spans="1:31" ht="15">
      <c r="A420" s="43"/>
      <c r="B420" s="43"/>
      <c r="C420" s="43"/>
      <c r="D420" s="43"/>
      <c r="E420" s="43"/>
      <c r="F420" s="43"/>
      <c r="G420" s="203"/>
      <c r="H420" s="43"/>
      <c r="I420" s="43"/>
      <c r="J420" s="43"/>
      <c r="K420" s="43"/>
      <c r="L420" s="44"/>
      <c r="M420" s="43"/>
      <c r="N420" s="43"/>
      <c r="O420" s="43"/>
      <c r="P420" s="43"/>
      <c r="Q420" s="43"/>
      <c r="R420" s="43"/>
      <c r="S420" s="43"/>
      <c r="T420" s="43"/>
      <c r="U420" s="43"/>
      <c r="V420" s="43"/>
      <c r="W420" s="43"/>
      <c r="X420" s="43"/>
      <c r="Y420" s="43"/>
      <c r="Z420" s="43"/>
      <c r="AA420" s="43"/>
      <c r="AB420" s="43"/>
      <c r="AC420" s="43"/>
      <c r="AD420" s="43"/>
      <c r="AE420" s="43"/>
    </row>
    <row r="421" spans="1:31" ht="15">
      <c r="A421" s="43"/>
      <c r="B421" s="43"/>
      <c r="C421" s="43"/>
      <c r="D421" s="43"/>
      <c r="E421" s="43"/>
      <c r="F421" s="43"/>
      <c r="G421" s="203"/>
      <c r="H421" s="43"/>
      <c r="I421" s="43"/>
      <c r="J421" s="43"/>
      <c r="K421" s="43"/>
      <c r="L421" s="44"/>
      <c r="M421" s="43"/>
      <c r="N421" s="43"/>
      <c r="O421" s="43"/>
      <c r="P421" s="43"/>
      <c r="Q421" s="43"/>
      <c r="R421" s="43"/>
      <c r="S421" s="43"/>
      <c r="T421" s="43"/>
      <c r="U421" s="43"/>
      <c r="V421" s="43"/>
      <c r="W421" s="43"/>
      <c r="X421" s="43"/>
      <c r="Y421" s="43"/>
      <c r="Z421" s="43"/>
      <c r="AA421" s="43"/>
      <c r="AB421" s="43"/>
      <c r="AC421" s="43"/>
      <c r="AD421" s="43"/>
      <c r="AE421" s="43"/>
    </row>
    <row r="422" spans="1:31" ht="15">
      <c r="A422" s="43"/>
      <c r="B422" s="43"/>
      <c r="C422" s="43"/>
      <c r="D422" s="43"/>
      <c r="E422" s="43"/>
      <c r="F422" s="43"/>
      <c r="G422" s="203"/>
      <c r="H422" s="43"/>
      <c r="I422" s="43"/>
      <c r="J422" s="43"/>
      <c r="K422" s="43"/>
      <c r="L422" s="44"/>
      <c r="M422" s="43"/>
      <c r="N422" s="43"/>
      <c r="O422" s="43"/>
      <c r="P422" s="43"/>
      <c r="Q422" s="43"/>
      <c r="R422" s="43"/>
      <c r="S422" s="43"/>
      <c r="T422" s="43"/>
      <c r="U422" s="43"/>
      <c r="V422" s="43"/>
      <c r="W422" s="43"/>
      <c r="X422" s="43"/>
      <c r="Y422" s="43"/>
      <c r="Z422" s="43"/>
      <c r="AA422" s="43"/>
      <c r="AB422" s="43"/>
      <c r="AC422" s="43"/>
      <c r="AD422" s="43"/>
      <c r="AE422" s="43"/>
    </row>
    <row r="423" spans="1:31" ht="15">
      <c r="A423" s="43"/>
      <c r="B423" s="43"/>
      <c r="C423" s="43"/>
      <c r="D423" s="43"/>
      <c r="E423" s="43"/>
      <c r="F423" s="43"/>
      <c r="G423" s="203"/>
      <c r="H423" s="43"/>
      <c r="I423" s="43"/>
      <c r="J423" s="43"/>
      <c r="K423" s="43"/>
      <c r="L423" s="44"/>
      <c r="M423" s="43"/>
      <c r="N423" s="43"/>
      <c r="O423" s="43"/>
      <c r="P423" s="43"/>
      <c r="Q423" s="43"/>
      <c r="R423" s="43"/>
      <c r="S423" s="43"/>
      <c r="T423" s="43"/>
      <c r="U423" s="43"/>
      <c r="V423" s="43"/>
      <c r="W423" s="43"/>
      <c r="X423" s="43"/>
      <c r="Y423" s="43"/>
      <c r="Z423" s="43"/>
      <c r="AA423" s="43"/>
      <c r="AB423" s="43"/>
      <c r="AC423" s="43"/>
      <c r="AD423" s="43"/>
      <c r="AE423" s="43"/>
    </row>
    <row r="424" spans="1:31" ht="15">
      <c r="A424" s="43"/>
      <c r="B424" s="43"/>
      <c r="C424" s="43"/>
      <c r="D424" s="43"/>
      <c r="E424" s="43"/>
      <c r="F424" s="43"/>
      <c r="G424" s="203"/>
      <c r="H424" s="43"/>
      <c r="I424" s="43"/>
      <c r="J424" s="43"/>
      <c r="K424" s="43"/>
      <c r="L424" s="44"/>
      <c r="M424" s="43"/>
      <c r="N424" s="43"/>
      <c r="O424" s="43"/>
      <c r="P424" s="43"/>
      <c r="Q424" s="43"/>
      <c r="R424" s="43"/>
      <c r="S424" s="43"/>
      <c r="T424" s="43"/>
      <c r="U424" s="43"/>
      <c r="V424" s="43"/>
      <c r="W424" s="43"/>
      <c r="X424" s="43"/>
      <c r="Y424" s="43"/>
      <c r="Z424" s="43"/>
      <c r="AA424" s="43"/>
      <c r="AB424" s="43"/>
      <c r="AC424" s="43"/>
      <c r="AD424" s="43"/>
      <c r="AE424" s="43"/>
    </row>
    <row r="425" spans="1:31" ht="15">
      <c r="A425" s="43"/>
      <c r="B425" s="43"/>
      <c r="C425" s="43"/>
      <c r="D425" s="43"/>
      <c r="E425" s="43"/>
      <c r="F425" s="43"/>
      <c r="G425" s="203"/>
      <c r="H425" s="43"/>
      <c r="I425" s="43"/>
      <c r="J425" s="43"/>
      <c r="K425" s="43"/>
      <c r="L425" s="44"/>
      <c r="M425" s="43"/>
      <c r="N425" s="43"/>
      <c r="O425" s="43"/>
      <c r="P425" s="43"/>
      <c r="Q425" s="43"/>
      <c r="R425" s="43"/>
      <c r="S425" s="43"/>
      <c r="T425" s="43"/>
      <c r="U425" s="43"/>
      <c r="V425" s="43"/>
      <c r="W425" s="43"/>
      <c r="X425" s="43"/>
      <c r="Y425" s="43"/>
      <c r="Z425" s="43"/>
      <c r="AA425" s="43"/>
      <c r="AB425" s="43"/>
      <c r="AC425" s="43"/>
      <c r="AD425" s="43"/>
      <c r="AE425" s="43"/>
    </row>
    <row r="426" spans="1:31" ht="15">
      <c r="A426" s="43"/>
      <c r="B426" s="43"/>
      <c r="C426" s="43"/>
      <c r="D426" s="43"/>
      <c r="E426" s="43"/>
      <c r="F426" s="43"/>
      <c r="G426" s="203"/>
      <c r="H426" s="43"/>
      <c r="I426" s="43"/>
      <c r="J426" s="43"/>
      <c r="K426" s="43"/>
      <c r="L426" s="44"/>
      <c r="M426" s="43"/>
      <c r="N426" s="43"/>
      <c r="O426" s="43"/>
      <c r="P426" s="43"/>
      <c r="Q426" s="43"/>
      <c r="R426" s="43"/>
      <c r="S426" s="43"/>
      <c r="T426" s="43"/>
      <c r="U426" s="43"/>
      <c r="V426" s="43"/>
      <c r="W426" s="43"/>
      <c r="X426" s="43"/>
      <c r="Y426" s="43"/>
      <c r="Z426" s="43"/>
      <c r="AA426" s="43"/>
      <c r="AB426" s="43"/>
      <c r="AC426" s="43"/>
      <c r="AD426" s="43"/>
      <c r="AE426" s="43"/>
    </row>
    <row r="427" spans="1:31" ht="15">
      <c r="A427" s="43"/>
      <c r="B427" s="43"/>
      <c r="C427" s="43"/>
      <c r="D427" s="43"/>
      <c r="E427" s="43"/>
      <c r="F427" s="43"/>
      <c r="G427" s="203"/>
      <c r="H427" s="43"/>
      <c r="I427" s="43"/>
      <c r="J427" s="43"/>
      <c r="K427" s="43"/>
      <c r="L427" s="44"/>
      <c r="M427" s="43"/>
      <c r="N427" s="43"/>
      <c r="O427" s="43"/>
      <c r="P427" s="43"/>
      <c r="Q427" s="43"/>
      <c r="R427" s="43"/>
      <c r="S427" s="43"/>
      <c r="T427" s="43"/>
      <c r="U427" s="43"/>
      <c r="V427" s="43"/>
      <c r="W427" s="43"/>
      <c r="X427" s="43"/>
      <c r="Y427" s="43"/>
      <c r="Z427" s="43"/>
      <c r="AA427" s="43"/>
      <c r="AB427" s="43"/>
      <c r="AC427" s="43"/>
      <c r="AD427" s="43"/>
      <c r="AE427" s="43"/>
    </row>
    <row r="428" spans="1:31" ht="15">
      <c r="A428" s="43"/>
      <c r="B428" s="43"/>
      <c r="C428" s="43"/>
      <c r="D428" s="43"/>
      <c r="E428" s="43"/>
      <c r="F428" s="43"/>
      <c r="G428" s="203"/>
      <c r="H428" s="43"/>
      <c r="I428" s="43"/>
      <c r="J428" s="43"/>
      <c r="K428" s="43"/>
      <c r="L428" s="44"/>
      <c r="M428" s="43"/>
      <c r="N428" s="43"/>
      <c r="O428" s="43"/>
      <c r="P428" s="43"/>
      <c r="Q428" s="43"/>
      <c r="R428" s="43"/>
      <c r="S428" s="43"/>
      <c r="T428" s="43"/>
      <c r="U428" s="43"/>
      <c r="V428" s="43"/>
      <c r="W428" s="43"/>
      <c r="X428" s="43"/>
      <c r="Y428" s="43"/>
      <c r="Z428" s="43"/>
      <c r="AA428" s="43"/>
      <c r="AB428" s="43"/>
      <c r="AC428" s="43"/>
      <c r="AD428" s="43"/>
      <c r="AE428" s="43"/>
    </row>
    <row r="429" spans="1:31" ht="15">
      <c r="A429" s="43"/>
      <c r="B429" s="43"/>
      <c r="C429" s="43"/>
      <c r="D429" s="43"/>
      <c r="E429" s="43"/>
      <c r="F429" s="43"/>
      <c r="G429" s="203"/>
      <c r="H429" s="43"/>
      <c r="I429" s="43"/>
      <c r="J429" s="43"/>
      <c r="K429" s="43"/>
      <c r="L429" s="44"/>
      <c r="M429" s="43"/>
      <c r="N429" s="43"/>
      <c r="O429" s="43"/>
      <c r="P429" s="43"/>
      <c r="Q429" s="43"/>
      <c r="R429" s="43"/>
      <c r="S429" s="43"/>
      <c r="T429" s="43"/>
      <c r="U429" s="43"/>
      <c r="V429" s="43"/>
      <c r="W429" s="43"/>
      <c r="X429" s="43"/>
      <c r="Y429" s="43"/>
      <c r="Z429" s="43"/>
      <c r="AA429" s="43"/>
      <c r="AB429" s="43"/>
      <c r="AC429" s="43"/>
      <c r="AD429" s="43"/>
      <c r="AE429" s="43"/>
    </row>
    <row r="430" spans="1:31" ht="15">
      <c r="A430" s="43"/>
      <c r="B430" s="43"/>
      <c r="C430" s="43"/>
      <c r="D430" s="43"/>
      <c r="E430" s="43"/>
      <c r="F430" s="43"/>
      <c r="G430" s="203"/>
      <c r="H430" s="43"/>
      <c r="I430" s="43"/>
      <c r="J430" s="43"/>
      <c r="K430" s="43"/>
      <c r="L430" s="44"/>
      <c r="M430" s="43"/>
      <c r="N430" s="43"/>
      <c r="O430" s="43"/>
      <c r="P430" s="43"/>
      <c r="Q430" s="43"/>
      <c r="R430" s="43"/>
      <c r="S430" s="43"/>
      <c r="T430" s="43"/>
      <c r="U430" s="43"/>
      <c r="V430" s="43"/>
      <c r="W430" s="43"/>
      <c r="X430" s="43"/>
      <c r="Y430" s="43"/>
      <c r="Z430" s="43"/>
      <c r="AA430" s="43"/>
      <c r="AB430" s="43"/>
      <c r="AC430" s="43"/>
      <c r="AD430" s="43"/>
      <c r="AE430" s="43"/>
    </row>
    <row r="431" spans="1:31" ht="15">
      <c r="A431" s="43"/>
      <c r="B431" s="43"/>
      <c r="C431" s="43"/>
      <c r="D431" s="43"/>
      <c r="E431" s="43"/>
      <c r="F431" s="43"/>
      <c r="G431" s="203"/>
      <c r="H431" s="43"/>
      <c r="I431" s="43"/>
      <c r="J431" s="43"/>
      <c r="K431" s="43"/>
      <c r="L431" s="44"/>
      <c r="M431" s="43"/>
      <c r="N431" s="43"/>
      <c r="O431" s="43"/>
      <c r="P431" s="43"/>
      <c r="Q431" s="43"/>
      <c r="R431" s="43"/>
      <c r="S431" s="43"/>
      <c r="T431" s="43"/>
      <c r="U431" s="43"/>
      <c r="V431" s="43"/>
      <c r="W431" s="43"/>
      <c r="X431" s="43"/>
      <c r="Y431" s="43"/>
      <c r="Z431" s="43"/>
      <c r="AA431" s="43"/>
      <c r="AB431" s="43"/>
      <c r="AC431" s="43"/>
      <c r="AD431" s="43"/>
      <c r="AE431" s="43"/>
    </row>
    <row r="432" spans="1:31" ht="15">
      <c r="A432" s="43"/>
      <c r="B432" s="43"/>
      <c r="C432" s="43"/>
      <c r="D432" s="43"/>
      <c r="E432" s="43"/>
      <c r="F432" s="43"/>
      <c r="G432" s="203"/>
      <c r="H432" s="43"/>
      <c r="I432" s="43"/>
      <c r="J432" s="43"/>
      <c r="K432" s="43"/>
      <c r="L432" s="44"/>
      <c r="M432" s="43"/>
      <c r="N432" s="43"/>
      <c r="O432" s="43"/>
      <c r="P432" s="43"/>
      <c r="Q432" s="43"/>
      <c r="R432" s="43"/>
      <c r="S432" s="43"/>
      <c r="T432" s="43"/>
      <c r="U432" s="43"/>
      <c r="V432" s="43"/>
      <c r="W432" s="43"/>
      <c r="X432" s="43"/>
      <c r="Y432" s="43"/>
      <c r="Z432" s="43"/>
      <c r="AA432" s="43"/>
      <c r="AB432" s="43"/>
      <c r="AC432" s="43"/>
      <c r="AD432" s="43"/>
      <c r="AE432" s="43"/>
    </row>
    <row r="433" spans="1:31" ht="15">
      <c r="A433" s="43"/>
      <c r="B433" s="43"/>
      <c r="C433" s="43"/>
      <c r="D433" s="43"/>
      <c r="E433" s="43"/>
      <c r="F433" s="43"/>
      <c r="G433" s="203"/>
      <c r="H433" s="43"/>
      <c r="I433" s="43"/>
      <c r="J433" s="43"/>
      <c r="K433" s="43"/>
      <c r="L433" s="44"/>
      <c r="M433" s="43"/>
      <c r="N433" s="43"/>
      <c r="O433" s="43"/>
      <c r="P433" s="43"/>
      <c r="Q433" s="43"/>
      <c r="R433" s="43"/>
      <c r="S433" s="43"/>
      <c r="T433" s="43"/>
      <c r="U433" s="43"/>
      <c r="V433" s="43"/>
      <c r="W433" s="43"/>
      <c r="X433" s="43"/>
      <c r="Y433" s="43"/>
      <c r="Z433" s="43"/>
      <c r="AA433" s="43"/>
      <c r="AB433" s="43"/>
      <c r="AC433" s="43"/>
      <c r="AD433" s="43"/>
      <c r="AE433" s="43"/>
    </row>
    <row r="434" spans="1:31" ht="15">
      <c r="A434" s="43"/>
      <c r="B434" s="43"/>
      <c r="C434" s="43"/>
      <c r="D434" s="43"/>
      <c r="E434" s="43"/>
      <c r="F434" s="43"/>
      <c r="G434" s="203"/>
      <c r="H434" s="43"/>
      <c r="I434" s="43"/>
      <c r="J434" s="43"/>
      <c r="K434" s="43"/>
      <c r="L434" s="44"/>
      <c r="M434" s="43"/>
      <c r="N434" s="43"/>
      <c r="O434" s="43"/>
      <c r="P434" s="43"/>
      <c r="Q434" s="43"/>
      <c r="R434" s="43"/>
      <c r="S434" s="43"/>
      <c r="T434" s="43"/>
      <c r="U434" s="43"/>
      <c r="V434" s="43"/>
      <c r="W434" s="43"/>
      <c r="X434" s="43"/>
      <c r="Y434" s="43"/>
      <c r="Z434" s="43"/>
      <c r="AA434" s="43"/>
      <c r="AB434" s="43"/>
      <c r="AC434" s="43"/>
      <c r="AD434" s="43"/>
      <c r="AE434" s="43"/>
    </row>
    <row r="435" spans="1:31" ht="15">
      <c r="A435" s="43"/>
      <c r="B435" s="43"/>
      <c r="C435" s="43"/>
      <c r="D435" s="43"/>
      <c r="E435" s="43"/>
      <c r="F435" s="43"/>
      <c r="G435" s="203"/>
      <c r="H435" s="43"/>
      <c r="I435" s="43"/>
      <c r="J435" s="43"/>
      <c r="K435" s="43"/>
      <c r="L435" s="44"/>
      <c r="M435" s="43"/>
      <c r="N435" s="43"/>
      <c r="O435" s="43"/>
      <c r="P435" s="43"/>
      <c r="Q435" s="43"/>
      <c r="R435" s="43"/>
      <c r="S435" s="43"/>
      <c r="T435" s="43"/>
      <c r="U435" s="43"/>
      <c r="V435" s="43"/>
      <c r="W435" s="43"/>
      <c r="X435" s="43"/>
      <c r="Y435" s="43"/>
      <c r="Z435" s="43"/>
      <c r="AA435" s="43"/>
      <c r="AB435" s="43"/>
      <c r="AC435" s="43"/>
      <c r="AD435" s="43"/>
      <c r="AE435" s="43"/>
    </row>
    <row r="436" spans="1:31" ht="15">
      <c r="A436" s="43"/>
      <c r="B436" s="43"/>
      <c r="C436" s="43"/>
      <c r="D436" s="43"/>
      <c r="E436" s="43"/>
      <c r="F436" s="43"/>
      <c r="G436" s="203"/>
      <c r="H436" s="43"/>
      <c r="I436" s="43"/>
      <c r="J436" s="43"/>
      <c r="K436" s="43"/>
      <c r="L436" s="44"/>
      <c r="M436" s="43"/>
      <c r="N436" s="43"/>
      <c r="O436" s="43"/>
      <c r="P436" s="43"/>
      <c r="Q436" s="43"/>
      <c r="R436" s="43"/>
      <c r="S436" s="43"/>
      <c r="T436" s="43"/>
      <c r="U436" s="43"/>
      <c r="V436" s="43"/>
      <c r="W436" s="43"/>
      <c r="X436" s="43"/>
      <c r="Y436" s="43"/>
      <c r="Z436" s="43"/>
      <c r="AA436" s="43"/>
      <c r="AB436" s="43"/>
      <c r="AC436" s="43"/>
      <c r="AD436" s="43"/>
      <c r="AE436" s="43"/>
    </row>
    <row r="437" spans="1:31" ht="15">
      <c r="A437" s="43"/>
      <c r="B437" s="43"/>
      <c r="C437" s="43"/>
      <c r="D437" s="43"/>
      <c r="E437" s="43"/>
      <c r="F437" s="43"/>
      <c r="G437" s="203"/>
      <c r="H437" s="43"/>
      <c r="I437" s="43"/>
      <c r="J437" s="43"/>
      <c r="K437" s="43"/>
      <c r="L437" s="44"/>
      <c r="M437" s="43"/>
      <c r="N437" s="43"/>
      <c r="O437" s="43"/>
      <c r="P437" s="43"/>
      <c r="Q437" s="43"/>
      <c r="R437" s="43"/>
      <c r="S437" s="43"/>
      <c r="T437" s="43"/>
      <c r="U437" s="43"/>
      <c r="V437" s="43"/>
      <c r="W437" s="43"/>
      <c r="X437" s="43"/>
      <c r="Y437" s="43"/>
      <c r="Z437" s="43"/>
      <c r="AA437" s="43"/>
      <c r="AB437" s="43"/>
      <c r="AC437" s="43"/>
      <c r="AD437" s="43"/>
      <c r="AE437" s="43"/>
    </row>
    <row r="438" spans="1:31" ht="15">
      <c r="A438" s="43"/>
      <c r="B438" s="43"/>
      <c r="C438" s="43"/>
      <c r="D438" s="43"/>
      <c r="E438" s="43"/>
      <c r="F438" s="43"/>
      <c r="G438" s="203"/>
      <c r="H438" s="43"/>
      <c r="I438" s="43"/>
      <c r="J438" s="43"/>
      <c r="K438" s="43"/>
      <c r="L438" s="44"/>
      <c r="M438" s="43"/>
      <c r="N438" s="43"/>
      <c r="O438" s="43"/>
      <c r="P438" s="43"/>
      <c r="Q438" s="43"/>
      <c r="R438" s="43"/>
      <c r="S438" s="43"/>
      <c r="T438" s="43"/>
      <c r="U438" s="43"/>
      <c r="V438" s="43"/>
      <c r="W438" s="43"/>
      <c r="X438" s="43"/>
      <c r="Y438" s="43"/>
      <c r="Z438" s="43"/>
      <c r="AA438" s="43"/>
      <c r="AB438" s="43"/>
      <c r="AC438" s="43"/>
      <c r="AD438" s="43"/>
      <c r="AE438" s="43"/>
    </row>
    <row r="439" spans="1:31" ht="15">
      <c r="A439" s="43"/>
      <c r="B439" s="43"/>
      <c r="C439" s="43"/>
      <c r="D439" s="43"/>
      <c r="E439" s="43"/>
      <c r="F439" s="43"/>
      <c r="G439" s="203"/>
      <c r="H439" s="43"/>
      <c r="I439" s="43"/>
      <c r="J439" s="43"/>
      <c r="K439" s="43"/>
      <c r="L439" s="44"/>
      <c r="M439" s="43"/>
      <c r="N439" s="43"/>
      <c r="O439" s="43"/>
      <c r="P439" s="43"/>
      <c r="Q439" s="43"/>
      <c r="R439" s="43"/>
      <c r="S439" s="43"/>
      <c r="T439" s="43"/>
      <c r="U439" s="43"/>
      <c r="V439" s="43"/>
      <c r="W439" s="43"/>
      <c r="X439" s="43"/>
      <c r="Y439" s="43"/>
      <c r="Z439" s="43"/>
      <c r="AA439" s="43"/>
      <c r="AB439" s="43"/>
      <c r="AC439" s="43"/>
      <c r="AD439" s="43"/>
      <c r="AE439" s="43"/>
    </row>
    <row r="440" spans="1:31" ht="15">
      <c r="A440" s="43"/>
      <c r="B440" s="43"/>
      <c r="C440" s="43"/>
      <c r="D440" s="43"/>
      <c r="E440" s="43"/>
      <c r="F440" s="43"/>
      <c r="G440" s="203"/>
      <c r="H440" s="43"/>
      <c r="I440" s="43"/>
      <c r="J440" s="43"/>
      <c r="K440" s="43"/>
      <c r="L440" s="44"/>
      <c r="M440" s="43"/>
      <c r="N440" s="43"/>
      <c r="O440" s="43"/>
      <c r="P440" s="43"/>
      <c r="Q440" s="43"/>
      <c r="R440" s="43"/>
      <c r="S440" s="43"/>
      <c r="T440" s="43"/>
      <c r="U440" s="43"/>
      <c r="V440" s="43"/>
      <c r="W440" s="43"/>
      <c r="X440" s="43"/>
      <c r="Y440" s="43"/>
      <c r="Z440" s="43"/>
      <c r="AA440" s="43"/>
      <c r="AB440" s="43"/>
      <c r="AC440" s="43"/>
      <c r="AD440" s="43"/>
      <c r="AE440" s="43"/>
    </row>
    <row r="441" spans="1:31" ht="15">
      <c r="A441" s="43"/>
      <c r="B441" s="43"/>
      <c r="C441" s="43"/>
      <c r="D441" s="43"/>
      <c r="E441" s="43"/>
      <c r="F441" s="43"/>
      <c r="G441" s="203"/>
      <c r="H441" s="43"/>
      <c r="I441" s="43"/>
      <c r="J441" s="43"/>
      <c r="K441" s="43"/>
      <c r="L441" s="44"/>
      <c r="M441" s="43"/>
      <c r="N441" s="43"/>
      <c r="O441" s="43"/>
      <c r="P441" s="43"/>
      <c r="Q441" s="43"/>
      <c r="R441" s="43"/>
      <c r="S441" s="43"/>
      <c r="T441" s="43"/>
      <c r="U441" s="43"/>
      <c r="V441" s="43"/>
      <c r="W441" s="43"/>
      <c r="X441" s="43"/>
      <c r="Y441" s="43"/>
      <c r="Z441" s="43"/>
      <c r="AA441" s="43"/>
      <c r="AB441" s="43"/>
      <c r="AC441" s="43"/>
      <c r="AD441" s="43"/>
      <c r="AE441" s="43"/>
    </row>
    <row r="442" spans="1:31" ht="15">
      <c r="A442" s="43"/>
      <c r="B442" s="43"/>
      <c r="C442" s="43"/>
      <c r="D442" s="43"/>
      <c r="E442" s="43"/>
      <c r="F442" s="43"/>
      <c r="G442" s="203"/>
      <c r="H442" s="43"/>
      <c r="I442" s="43"/>
      <c r="J442" s="43"/>
      <c r="K442" s="43"/>
      <c r="L442" s="44"/>
      <c r="M442" s="43"/>
      <c r="N442" s="43"/>
      <c r="O442" s="43"/>
      <c r="P442" s="43"/>
      <c r="Q442" s="43"/>
      <c r="R442" s="43"/>
      <c r="S442" s="43"/>
      <c r="T442" s="43"/>
      <c r="U442" s="43"/>
      <c r="V442" s="43"/>
      <c r="W442" s="43"/>
      <c r="X442" s="43"/>
      <c r="Y442" s="43"/>
      <c r="Z442" s="43"/>
      <c r="AA442" s="43"/>
      <c r="AB442" s="43"/>
      <c r="AC442" s="43"/>
      <c r="AD442" s="43"/>
      <c r="AE442" s="43"/>
    </row>
    <row r="443" spans="1:31" ht="15">
      <c r="A443" s="43"/>
      <c r="B443" s="43"/>
      <c r="C443" s="43"/>
      <c r="D443" s="43"/>
      <c r="E443" s="43"/>
      <c r="F443" s="43"/>
      <c r="G443" s="203"/>
      <c r="H443" s="43"/>
      <c r="I443" s="43"/>
      <c r="J443" s="43"/>
      <c r="K443" s="43"/>
      <c r="L443" s="44"/>
      <c r="M443" s="43"/>
      <c r="N443" s="43"/>
      <c r="O443" s="43"/>
      <c r="P443" s="43"/>
      <c r="Q443" s="43"/>
      <c r="R443" s="43"/>
      <c r="S443" s="43"/>
      <c r="T443" s="43"/>
      <c r="U443" s="43"/>
      <c r="V443" s="43"/>
      <c r="W443" s="43"/>
      <c r="X443" s="43"/>
      <c r="Y443" s="43"/>
      <c r="Z443" s="43"/>
      <c r="AA443" s="43"/>
      <c r="AB443" s="43"/>
      <c r="AC443" s="43"/>
      <c r="AD443" s="43"/>
      <c r="AE443" s="43"/>
    </row>
    <row r="444" spans="1:31" ht="15">
      <c r="A444" s="43"/>
      <c r="B444" s="43"/>
      <c r="C444" s="43"/>
      <c r="D444" s="43"/>
      <c r="E444" s="43"/>
      <c r="F444" s="43"/>
      <c r="G444" s="203"/>
      <c r="H444" s="43"/>
      <c r="I444" s="43"/>
      <c r="J444" s="43"/>
      <c r="K444" s="43"/>
      <c r="L444" s="44"/>
      <c r="M444" s="43"/>
      <c r="N444" s="43"/>
      <c r="O444" s="43"/>
      <c r="P444" s="43"/>
      <c r="Q444" s="43"/>
      <c r="R444" s="43"/>
      <c r="S444" s="43"/>
      <c r="T444" s="43"/>
      <c r="U444" s="43"/>
      <c r="V444" s="43"/>
      <c r="W444" s="43"/>
      <c r="X444" s="43"/>
      <c r="Y444" s="43"/>
      <c r="Z444" s="43"/>
      <c r="AA444" s="43"/>
      <c r="AB444" s="43"/>
      <c r="AC444" s="43"/>
      <c r="AD444" s="43"/>
      <c r="AE444" s="43"/>
    </row>
    <row r="445" spans="1:31" ht="15">
      <c r="A445" s="43"/>
      <c r="B445" s="43"/>
      <c r="C445" s="43"/>
      <c r="D445" s="43"/>
      <c r="E445" s="43"/>
      <c r="F445" s="43"/>
      <c r="G445" s="203"/>
      <c r="H445" s="43"/>
      <c r="I445" s="43"/>
      <c r="J445" s="43"/>
      <c r="K445" s="43"/>
      <c r="L445" s="44"/>
      <c r="M445" s="43"/>
      <c r="N445" s="43"/>
      <c r="O445" s="43"/>
      <c r="P445" s="43"/>
      <c r="Q445" s="43"/>
      <c r="R445" s="43"/>
      <c r="S445" s="43"/>
      <c r="T445" s="43"/>
      <c r="U445" s="43"/>
      <c r="V445" s="43"/>
      <c r="W445" s="43"/>
      <c r="X445" s="43"/>
      <c r="Y445" s="43"/>
      <c r="Z445" s="43"/>
      <c r="AA445" s="43"/>
      <c r="AB445" s="43"/>
      <c r="AC445" s="43"/>
      <c r="AD445" s="43"/>
      <c r="AE445" s="43"/>
    </row>
    <row r="446" spans="1:31" ht="15">
      <c r="A446" s="43"/>
      <c r="B446" s="43"/>
      <c r="C446" s="43"/>
      <c r="D446" s="43"/>
      <c r="E446" s="43"/>
      <c r="F446" s="43"/>
      <c r="G446" s="203"/>
      <c r="H446" s="43"/>
      <c r="I446" s="43"/>
      <c r="J446" s="43"/>
      <c r="K446" s="43"/>
      <c r="L446" s="44"/>
      <c r="M446" s="43"/>
      <c r="N446" s="43"/>
      <c r="O446" s="43"/>
      <c r="P446" s="43"/>
      <c r="Q446" s="43"/>
      <c r="R446" s="43"/>
      <c r="S446" s="43"/>
      <c r="T446" s="43"/>
      <c r="U446" s="43"/>
      <c r="V446" s="43"/>
      <c r="W446" s="43"/>
      <c r="X446" s="43"/>
      <c r="Y446" s="43"/>
      <c r="Z446" s="43"/>
      <c r="AA446" s="43"/>
      <c r="AB446" s="43"/>
      <c r="AC446" s="43"/>
      <c r="AD446" s="43"/>
      <c r="AE446" s="43"/>
    </row>
    <row r="447" spans="1:31" ht="15">
      <c r="A447" s="43"/>
      <c r="B447" s="43"/>
      <c r="C447" s="43"/>
      <c r="D447" s="43"/>
      <c r="E447" s="43"/>
      <c r="F447" s="43"/>
      <c r="G447" s="203"/>
      <c r="H447" s="43"/>
      <c r="I447" s="43"/>
      <c r="J447" s="43"/>
      <c r="K447" s="43"/>
      <c r="L447" s="44"/>
      <c r="M447" s="43"/>
      <c r="N447" s="43"/>
      <c r="O447" s="43"/>
      <c r="P447" s="43"/>
      <c r="Q447" s="43"/>
      <c r="R447" s="43"/>
      <c r="S447" s="43"/>
      <c r="T447" s="43"/>
      <c r="U447" s="43"/>
      <c r="V447" s="43"/>
      <c r="W447" s="43"/>
      <c r="X447" s="43"/>
      <c r="Y447" s="43"/>
      <c r="Z447" s="43"/>
      <c r="AA447" s="43"/>
      <c r="AB447" s="43"/>
      <c r="AC447" s="43"/>
      <c r="AD447" s="43"/>
      <c r="AE447" s="43"/>
    </row>
    <row r="448" spans="1:31" ht="15">
      <c r="A448" s="43"/>
      <c r="B448" s="43"/>
      <c r="C448" s="43"/>
      <c r="D448" s="43"/>
      <c r="E448" s="43"/>
      <c r="F448" s="43"/>
      <c r="G448" s="203"/>
      <c r="H448" s="43"/>
      <c r="I448" s="43"/>
      <c r="J448" s="43"/>
      <c r="K448" s="43"/>
      <c r="L448" s="44"/>
      <c r="M448" s="43"/>
      <c r="N448" s="43"/>
      <c r="O448" s="43"/>
      <c r="P448" s="43"/>
      <c r="Q448" s="43"/>
      <c r="R448" s="43"/>
      <c r="S448" s="43"/>
      <c r="T448" s="43"/>
      <c r="U448" s="43"/>
      <c r="V448" s="43"/>
      <c r="W448" s="43"/>
      <c r="X448" s="43"/>
      <c r="Y448" s="43"/>
      <c r="Z448" s="43"/>
      <c r="AA448" s="43"/>
      <c r="AB448" s="43"/>
      <c r="AC448" s="43"/>
      <c r="AD448" s="43"/>
      <c r="AE448" s="43"/>
    </row>
    <row r="449" spans="1:31" ht="15">
      <c r="A449" s="43"/>
      <c r="B449" s="43"/>
      <c r="C449" s="43"/>
      <c r="D449" s="43"/>
      <c r="E449" s="43"/>
      <c r="F449" s="43"/>
      <c r="G449" s="203"/>
      <c r="H449" s="43"/>
      <c r="I449" s="43"/>
      <c r="J449" s="43"/>
      <c r="K449" s="43"/>
      <c r="L449" s="44"/>
      <c r="M449" s="43"/>
      <c r="N449" s="43"/>
      <c r="O449" s="43"/>
      <c r="P449" s="43"/>
      <c r="Q449" s="43"/>
      <c r="R449" s="43"/>
      <c r="S449" s="43"/>
      <c r="T449" s="43"/>
      <c r="U449" s="43"/>
      <c r="V449" s="43"/>
      <c r="W449" s="43"/>
      <c r="X449" s="43"/>
      <c r="Y449" s="43"/>
      <c r="Z449" s="43"/>
      <c r="AA449" s="43"/>
      <c r="AB449" s="43"/>
      <c r="AC449" s="43"/>
      <c r="AD449" s="43"/>
      <c r="AE449" s="43"/>
    </row>
    <row r="450" spans="1:31" ht="15">
      <c r="A450" s="43"/>
      <c r="B450" s="43"/>
      <c r="C450" s="43"/>
      <c r="D450" s="43"/>
      <c r="E450" s="43"/>
      <c r="F450" s="43"/>
      <c r="G450" s="203"/>
      <c r="H450" s="43"/>
      <c r="I450" s="43"/>
      <c r="J450" s="43"/>
      <c r="K450" s="43"/>
      <c r="L450" s="44"/>
      <c r="M450" s="43"/>
      <c r="N450" s="43"/>
      <c r="O450" s="43"/>
      <c r="P450" s="43"/>
      <c r="Q450" s="43"/>
      <c r="R450" s="43"/>
      <c r="S450" s="43"/>
      <c r="T450" s="43"/>
      <c r="U450" s="43"/>
      <c r="V450" s="43"/>
      <c r="W450" s="43"/>
      <c r="X450" s="43"/>
      <c r="Y450" s="43"/>
      <c r="Z450" s="43"/>
      <c r="AA450" s="43"/>
      <c r="AB450" s="43"/>
      <c r="AC450" s="43"/>
      <c r="AD450" s="43"/>
      <c r="AE450" s="43"/>
    </row>
    <row r="451" spans="1:31" ht="15">
      <c r="A451" s="43"/>
      <c r="B451" s="43"/>
      <c r="C451" s="43"/>
      <c r="D451" s="43"/>
      <c r="E451" s="43"/>
      <c r="F451" s="43"/>
      <c r="G451" s="203"/>
      <c r="H451" s="43"/>
      <c r="I451" s="43"/>
      <c r="J451" s="43"/>
      <c r="K451" s="43"/>
      <c r="L451" s="44"/>
      <c r="M451" s="43"/>
      <c r="N451" s="43"/>
      <c r="O451" s="43"/>
      <c r="P451" s="43"/>
      <c r="Q451" s="43"/>
      <c r="R451" s="43"/>
      <c r="S451" s="43"/>
      <c r="T451" s="43"/>
      <c r="U451" s="43"/>
      <c r="V451" s="43"/>
      <c r="W451" s="43"/>
      <c r="X451" s="43"/>
      <c r="Y451" s="43"/>
      <c r="Z451" s="43"/>
      <c r="AA451" s="43"/>
      <c r="AB451" s="43"/>
      <c r="AC451" s="43"/>
      <c r="AD451" s="43"/>
      <c r="AE451" s="43"/>
    </row>
    <row r="452" spans="1:31" ht="15">
      <c r="A452" s="43"/>
      <c r="B452" s="43"/>
      <c r="C452" s="43"/>
      <c r="D452" s="43"/>
      <c r="E452" s="43"/>
      <c r="F452" s="43"/>
      <c r="G452" s="203"/>
      <c r="H452" s="43"/>
      <c r="I452" s="43"/>
      <c r="J452" s="43"/>
      <c r="K452" s="43"/>
      <c r="L452" s="44"/>
      <c r="M452" s="43"/>
      <c r="N452" s="43"/>
      <c r="O452" s="43"/>
      <c r="P452" s="43"/>
      <c r="Q452" s="43"/>
      <c r="R452" s="43"/>
      <c r="S452" s="43"/>
      <c r="T452" s="43"/>
      <c r="U452" s="43"/>
      <c r="V452" s="43"/>
      <c r="W452" s="43"/>
      <c r="X452" s="43"/>
      <c r="Y452" s="43"/>
      <c r="Z452" s="43"/>
      <c r="AA452" s="43"/>
      <c r="AB452" s="43"/>
      <c r="AC452" s="43"/>
      <c r="AD452" s="43"/>
      <c r="AE452" s="43"/>
    </row>
    <row r="453" spans="1:31" ht="15">
      <c r="A453" s="43"/>
      <c r="B453" s="43"/>
      <c r="C453" s="43"/>
      <c r="D453" s="43"/>
      <c r="E453" s="43"/>
      <c r="F453" s="43"/>
      <c r="G453" s="203"/>
      <c r="H453" s="43"/>
      <c r="I453" s="43"/>
      <c r="J453" s="43"/>
      <c r="K453" s="43"/>
      <c r="L453" s="44"/>
      <c r="M453" s="43"/>
      <c r="N453" s="43"/>
      <c r="O453" s="43"/>
      <c r="P453" s="43"/>
      <c r="Q453" s="43"/>
      <c r="R453" s="43"/>
      <c r="S453" s="43"/>
      <c r="T453" s="43"/>
      <c r="U453" s="43"/>
      <c r="V453" s="43"/>
      <c r="W453" s="43"/>
      <c r="X453" s="43"/>
      <c r="Y453" s="43"/>
      <c r="Z453" s="43"/>
      <c r="AA453" s="43"/>
      <c r="AB453" s="43"/>
      <c r="AC453" s="43"/>
      <c r="AD453" s="43"/>
      <c r="AE453" s="43"/>
    </row>
    <row r="454" spans="1:31" ht="15">
      <c r="A454" s="43"/>
      <c r="B454" s="43"/>
      <c r="C454" s="43"/>
      <c r="D454" s="43"/>
      <c r="E454" s="43"/>
      <c r="F454" s="43"/>
      <c r="G454" s="203"/>
      <c r="H454" s="43"/>
      <c r="I454" s="43"/>
      <c r="J454" s="43"/>
      <c r="K454" s="43"/>
      <c r="L454" s="44"/>
      <c r="M454" s="43"/>
      <c r="N454" s="43"/>
      <c r="O454" s="43"/>
      <c r="P454" s="43"/>
      <c r="Q454" s="43"/>
      <c r="R454" s="43"/>
      <c r="S454" s="43"/>
      <c r="T454" s="43"/>
      <c r="U454" s="43"/>
      <c r="V454" s="43"/>
      <c r="W454" s="43"/>
      <c r="X454" s="43"/>
      <c r="Y454" s="43"/>
      <c r="Z454" s="43"/>
      <c r="AA454" s="43"/>
      <c r="AB454" s="43"/>
      <c r="AC454" s="43"/>
      <c r="AD454" s="43"/>
      <c r="AE454" s="43"/>
    </row>
    <row r="455" spans="1:31" ht="15">
      <c r="A455" s="43"/>
      <c r="B455" s="43"/>
      <c r="C455" s="43"/>
      <c r="D455" s="43"/>
      <c r="E455" s="43"/>
      <c r="F455" s="43"/>
      <c r="G455" s="203"/>
      <c r="H455" s="43"/>
      <c r="I455" s="43"/>
      <c r="J455" s="43"/>
      <c r="K455" s="43"/>
      <c r="L455" s="44"/>
      <c r="M455" s="43"/>
      <c r="N455" s="43"/>
      <c r="O455" s="43"/>
      <c r="P455" s="43"/>
      <c r="Q455" s="43"/>
      <c r="R455" s="43"/>
      <c r="S455" s="43"/>
      <c r="T455" s="43"/>
      <c r="U455" s="43"/>
      <c r="V455" s="43"/>
      <c r="W455" s="43"/>
      <c r="X455" s="43"/>
      <c r="Y455" s="43"/>
      <c r="Z455" s="43"/>
      <c r="AA455" s="43"/>
      <c r="AB455" s="43"/>
      <c r="AC455" s="43"/>
      <c r="AD455" s="43"/>
      <c r="AE455" s="43"/>
    </row>
    <row r="456" spans="1:31" ht="15">
      <c r="A456" s="43"/>
      <c r="B456" s="43"/>
      <c r="C456" s="43"/>
      <c r="D456" s="43"/>
      <c r="E456" s="43"/>
      <c r="F456" s="43"/>
      <c r="G456" s="203"/>
      <c r="H456" s="43"/>
      <c r="I456" s="43"/>
      <c r="J456" s="43"/>
      <c r="K456" s="43"/>
      <c r="L456" s="44"/>
      <c r="M456" s="43"/>
      <c r="N456" s="43"/>
      <c r="O456" s="43"/>
      <c r="P456" s="43"/>
      <c r="Q456" s="43"/>
      <c r="R456" s="43"/>
      <c r="S456" s="43"/>
      <c r="T456" s="43"/>
      <c r="U456" s="43"/>
      <c r="V456" s="43"/>
      <c r="W456" s="43"/>
      <c r="X456" s="43"/>
      <c r="Y456" s="43"/>
      <c r="Z456" s="43"/>
      <c r="AA456" s="43"/>
      <c r="AB456" s="43"/>
      <c r="AC456" s="43"/>
      <c r="AD456" s="43"/>
      <c r="AE456" s="43"/>
    </row>
    <row r="457" spans="1:31" ht="15">
      <c r="A457" s="43"/>
      <c r="B457" s="43"/>
      <c r="C457" s="43"/>
      <c r="D457" s="43"/>
      <c r="E457" s="43"/>
      <c r="F457" s="43"/>
      <c r="G457" s="203"/>
      <c r="H457" s="43"/>
      <c r="I457" s="43"/>
      <c r="J457" s="43"/>
      <c r="K457" s="43"/>
      <c r="L457" s="44"/>
      <c r="M457" s="43"/>
      <c r="N457" s="43"/>
      <c r="O457" s="43"/>
      <c r="P457" s="43"/>
      <c r="Q457" s="43"/>
      <c r="R457" s="43"/>
      <c r="S457" s="43"/>
      <c r="T457" s="43"/>
      <c r="U457" s="43"/>
      <c r="V457" s="43"/>
      <c r="W457" s="43"/>
      <c r="X457" s="43"/>
      <c r="Y457" s="43"/>
      <c r="Z457" s="43"/>
      <c r="AA457" s="43"/>
      <c r="AB457" s="43"/>
      <c r="AC457" s="43"/>
      <c r="AD457" s="43"/>
      <c r="AE457" s="43"/>
    </row>
    <row r="458" spans="1:31" ht="15">
      <c r="A458" s="43"/>
      <c r="B458" s="43"/>
      <c r="C458" s="43"/>
      <c r="D458" s="43"/>
      <c r="E458" s="43"/>
      <c r="F458" s="43"/>
      <c r="G458" s="203"/>
      <c r="H458" s="43"/>
      <c r="I458" s="43"/>
      <c r="J458" s="43"/>
      <c r="K458" s="43"/>
      <c r="L458" s="44"/>
      <c r="M458" s="43"/>
      <c r="N458" s="43"/>
      <c r="O458" s="43"/>
      <c r="P458" s="43"/>
      <c r="Q458" s="43"/>
      <c r="R458" s="43"/>
      <c r="S458" s="43"/>
      <c r="T458" s="43"/>
      <c r="U458" s="43"/>
      <c r="V458" s="43"/>
      <c r="W458" s="43"/>
      <c r="X458" s="43"/>
      <c r="Y458" s="43"/>
      <c r="Z458" s="43"/>
      <c r="AA458" s="43"/>
      <c r="AB458" s="43"/>
      <c r="AC458" s="43"/>
      <c r="AD458" s="43"/>
      <c r="AE458" s="43"/>
    </row>
    <row r="459" spans="1:31" ht="15">
      <c r="A459" s="43"/>
      <c r="B459" s="43"/>
      <c r="C459" s="43"/>
      <c r="D459" s="43"/>
      <c r="E459" s="43"/>
      <c r="F459" s="43"/>
      <c r="G459" s="203"/>
      <c r="H459" s="43"/>
      <c r="I459" s="43"/>
      <c r="J459" s="43"/>
      <c r="K459" s="43"/>
      <c r="L459" s="44"/>
      <c r="M459" s="43"/>
      <c r="N459" s="43"/>
      <c r="O459" s="43"/>
      <c r="P459" s="43"/>
      <c r="Q459" s="43"/>
      <c r="R459" s="43"/>
      <c r="S459" s="43"/>
      <c r="T459" s="43"/>
      <c r="U459" s="43"/>
      <c r="V459" s="43"/>
      <c r="W459" s="43"/>
      <c r="X459" s="43"/>
      <c r="Y459" s="43"/>
      <c r="Z459" s="43"/>
      <c r="AA459" s="43"/>
      <c r="AB459" s="43"/>
      <c r="AC459" s="43"/>
      <c r="AD459" s="43"/>
      <c r="AE459" s="43"/>
    </row>
    <row r="460" spans="1:31" ht="15">
      <c r="A460" s="43"/>
      <c r="B460" s="43"/>
      <c r="C460" s="43"/>
      <c r="D460" s="43"/>
      <c r="E460" s="43"/>
      <c r="F460" s="43"/>
      <c r="G460" s="203"/>
      <c r="H460" s="43"/>
      <c r="I460" s="43"/>
      <c r="J460" s="43"/>
      <c r="K460" s="43"/>
      <c r="L460" s="44"/>
      <c r="M460" s="43"/>
      <c r="N460" s="43"/>
      <c r="O460" s="43"/>
      <c r="P460" s="43"/>
      <c r="Q460" s="43"/>
      <c r="R460" s="43"/>
      <c r="S460" s="43"/>
      <c r="T460" s="43"/>
      <c r="U460" s="43"/>
      <c r="V460" s="43"/>
      <c r="W460" s="43"/>
      <c r="X460" s="43"/>
      <c r="Y460" s="43"/>
      <c r="Z460" s="43"/>
      <c r="AA460" s="43"/>
      <c r="AB460" s="43"/>
      <c r="AC460" s="43"/>
      <c r="AD460" s="43"/>
      <c r="AE460" s="43"/>
    </row>
    <row r="461" spans="1:31" ht="15">
      <c r="A461" s="43"/>
      <c r="B461" s="43"/>
      <c r="C461" s="43"/>
      <c r="D461" s="43"/>
      <c r="E461" s="43"/>
      <c r="F461" s="43"/>
      <c r="G461" s="203"/>
      <c r="H461" s="43"/>
      <c r="I461" s="43"/>
      <c r="J461" s="43"/>
      <c r="K461" s="43"/>
      <c r="L461" s="44"/>
      <c r="M461" s="43"/>
      <c r="N461" s="43"/>
      <c r="O461" s="43"/>
      <c r="P461" s="43"/>
      <c r="Q461" s="43"/>
      <c r="R461" s="43"/>
      <c r="S461" s="43"/>
      <c r="T461" s="43"/>
      <c r="U461" s="43"/>
      <c r="V461" s="43"/>
      <c r="W461" s="43"/>
      <c r="X461" s="43"/>
      <c r="Y461" s="43"/>
      <c r="Z461" s="43"/>
      <c r="AA461" s="43"/>
      <c r="AB461" s="43"/>
      <c r="AC461" s="43"/>
      <c r="AD461" s="43"/>
      <c r="AE461" s="43"/>
    </row>
    <row r="462" spans="1:31" ht="15">
      <c r="A462" s="43"/>
      <c r="B462" s="43"/>
      <c r="C462" s="43"/>
      <c r="D462" s="43"/>
      <c r="E462" s="43"/>
      <c r="F462" s="43"/>
      <c r="G462" s="203"/>
      <c r="H462" s="43"/>
      <c r="I462" s="43"/>
      <c r="J462" s="43"/>
      <c r="K462" s="43"/>
      <c r="L462" s="44"/>
      <c r="M462" s="43"/>
      <c r="N462" s="43"/>
      <c r="O462" s="43"/>
      <c r="P462" s="43"/>
      <c r="Q462" s="43"/>
      <c r="R462" s="43"/>
      <c r="S462" s="43"/>
      <c r="T462" s="43"/>
      <c r="U462" s="43"/>
      <c r="V462" s="43"/>
      <c r="W462" s="43"/>
      <c r="X462" s="43"/>
      <c r="Y462" s="43"/>
      <c r="Z462" s="43"/>
      <c r="AA462" s="43"/>
      <c r="AB462" s="43"/>
      <c r="AC462" s="43"/>
      <c r="AD462" s="43"/>
      <c r="AE462" s="43"/>
    </row>
    <row r="463" spans="1:31" ht="15">
      <c r="A463" s="43"/>
      <c r="B463" s="43"/>
      <c r="C463" s="43"/>
      <c r="D463" s="43"/>
      <c r="E463" s="43"/>
      <c r="F463" s="43"/>
      <c r="G463" s="203"/>
      <c r="H463" s="43"/>
      <c r="I463" s="43"/>
      <c r="J463" s="43"/>
      <c r="K463" s="43"/>
      <c r="L463" s="44"/>
      <c r="M463" s="43"/>
      <c r="N463" s="43"/>
      <c r="O463" s="43"/>
      <c r="P463" s="43"/>
      <c r="Q463" s="43"/>
      <c r="R463" s="43"/>
      <c r="S463" s="43"/>
      <c r="T463" s="43"/>
      <c r="U463" s="43"/>
      <c r="V463" s="43"/>
      <c r="W463" s="43"/>
      <c r="X463" s="43"/>
      <c r="Y463" s="43"/>
      <c r="Z463" s="43"/>
      <c r="AA463" s="43"/>
      <c r="AB463" s="43"/>
      <c r="AC463" s="43"/>
      <c r="AD463" s="43"/>
      <c r="AE463" s="43"/>
    </row>
    <row r="464" spans="1:31" ht="15">
      <c r="A464" s="43"/>
      <c r="B464" s="43"/>
      <c r="C464" s="43"/>
      <c r="D464" s="43"/>
      <c r="E464" s="43"/>
      <c r="F464" s="43"/>
      <c r="G464" s="203"/>
      <c r="H464" s="43"/>
      <c r="I464" s="43"/>
      <c r="J464" s="43"/>
      <c r="K464" s="43"/>
      <c r="L464" s="44"/>
      <c r="M464" s="43"/>
      <c r="N464" s="43"/>
      <c r="O464" s="43"/>
      <c r="P464" s="43"/>
      <c r="Q464" s="43"/>
      <c r="R464" s="43"/>
      <c r="S464" s="43"/>
      <c r="T464" s="43"/>
      <c r="U464" s="43"/>
      <c r="V464" s="43"/>
      <c r="W464" s="43"/>
      <c r="X464" s="43"/>
      <c r="Y464" s="43"/>
      <c r="Z464" s="43"/>
      <c r="AA464" s="43"/>
      <c r="AB464" s="43"/>
      <c r="AC464" s="43"/>
      <c r="AD464" s="43"/>
      <c r="AE464" s="43"/>
    </row>
    <row r="465" spans="1:31" ht="15">
      <c r="A465" s="43"/>
      <c r="B465" s="43"/>
      <c r="C465" s="43"/>
      <c r="D465" s="43"/>
      <c r="E465" s="43"/>
      <c r="F465" s="43"/>
      <c r="G465" s="203"/>
      <c r="H465" s="43"/>
      <c r="I465" s="43"/>
      <c r="J465" s="43"/>
      <c r="K465" s="43"/>
      <c r="L465" s="44"/>
      <c r="M465" s="43"/>
      <c r="N465" s="43"/>
      <c r="O465" s="43"/>
      <c r="P465" s="43"/>
      <c r="Q465" s="43"/>
      <c r="R465" s="43"/>
      <c r="S465" s="43"/>
      <c r="T465" s="43"/>
      <c r="U465" s="43"/>
      <c r="V465" s="43"/>
      <c r="W465" s="43"/>
      <c r="X465" s="43"/>
      <c r="Y465" s="43"/>
      <c r="Z465" s="43"/>
      <c r="AA465" s="43"/>
      <c r="AB465" s="43"/>
      <c r="AC465" s="43"/>
      <c r="AD465" s="43"/>
      <c r="AE465" s="43"/>
    </row>
    <row r="466" spans="1:31" ht="15">
      <c r="A466" s="43"/>
      <c r="B466" s="43"/>
      <c r="C466" s="43"/>
      <c r="D466" s="43"/>
      <c r="E466" s="43"/>
      <c r="F466" s="43"/>
      <c r="G466" s="203"/>
      <c r="H466" s="43"/>
      <c r="I466" s="43"/>
      <c r="J466" s="43"/>
      <c r="K466" s="43"/>
      <c r="L466" s="44"/>
      <c r="M466" s="43"/>
      <c r="N466" s="43"/>
      <c r="O466" s="43"/>
      <c r="P466" s="43"/>
      <c r="Q466" s="43"/>
      <c r="R466" s="43"/>
      <c r="S466" s="43"/>
      <c r="T466" s="43"/>
      <c r="U466" s="43"/>
      <c r="V466" s="43"/>
      <c r="W466" s="43"/>
      <c r="X466" s="43"/>
      <c r="Y466" s="43"/>
      <c r="Z466" s="43"/>
      <c r="AA466" s="43"/>
      <c r="AB466" s="43"/>
      <c r="AC466" s="43"/>
      <c r="AD466" s="43"/>
      <c r="AE466" s="43"/>
    </row>
    <row r="467" spans="1:31" ht="15">
      <c r="A467" s="43"/>
      <c r="B467" s="43"/>
      <c r="C467" s="43"/>
      <c r="D467" s="43"/>
      <c r="E467" s="43"/>
      <c r="F467" s="43"/>
      <c r="G467" s="203"/>
      <c r="H467" s="43"/>
      <c r="I467" s="43"/>
      <c r="J467" s="43"/>
      <c r="K467" s="43"/>
      <c r="L467" s="44"/>
      <c r="M467" s="43"/>
      <c r="N467" s="43"/>
      <c r="O467" s="43"/>
      <c r="P467" s="43"/>
      <c r="Q467" s="43"/>
      <c r="R467" s="43"/>
      <c r="S467" s="43"/>
      <c r="T467" s="43"/>
      <c r="U467" s="43"/>
      <c r="V467" s="43"/>
      <c r="W467" s="43"/>
      <c r="X467" s="43"/>
      <c r="Y467" s="43"/>
      <c r="Z467" s="43"/>
      <c r="AA467" s="43"/>
      <c r="AB467" s="43"/>
      <c r="AC467" s="43"/>
      <c r="AD467" s="43"/>
      <c r="AE467" s="43"/>
    </row>
    <row r="468" spans="1:31" ht="15">
      <c r="A468" s="43"/>
      <c r="B468" s="43"/>
      <c r="C468" s="43"/>
      <c r="D468" s="43"/>
      <c r="E468" s="43"/>
      <c r="F468" s="43"/>
      <c r="G468" s="203"/>
      <c r="H468" s="43"/>
      <c r="I468" s="43"/>
      <c r="J468" s="43"/>
      <c r="K468" s="43"/>
      <c r="L468" s="44"/>
      <c r="M468" s="43"/>
      <c r="N468" s="43"/>
      <c r="O468" s="43"/>
      <c r="P468" s="43"/>
      <c r="Q468" s="43"/>
      <c r="R468" s="43"/>
      <c r="S468" s="43"/>
      <c r="T468" s="43"/>
      <c r="U468" s="43"/>
      <c r="V468" s="43"/>
      <c r="W468" s="43"/>
      <c r="X468" s="43"/>
      <c r="Y468" s="43"/>
      <c r="Z468" s="43"/>
      <c r="AA468" s="43"/>
      <c r="AB468" s="43"/>
      <c r="AC468" s="43"/>
      <c r="AD468" s="43"/>
      <c r="AE468" s="43"/>
    </row>
    <row r="469" spans="1:31" ht="15">
      <c r="A469" s="43"/>
      <c r="B469" s="43"/>
      <c r="C469" s="43"/>
      <c r="D469" s="43"/>
      <c r="E469" s="43"/>
      <c r="F469" s="43"/>
      <c r="G469" s="203"/>
      <c r="H469" s="43"/>
      <c r="I469" s="43"/>
      <c r="J469" s="43"/>
      <c r="K469" s="43"/>
      <c r="L469" s="44"/>
      <c r="M469" s="43"/>
      <c r="N469" s="43"/>
      <c r="O469" s="43"/>
      <c r="P469" s="43"/>
      <c r="Q469" s="43"/>
      <c r="R469" s="43"/>
      <c r="S469" s="43"/>
      <c r="T469" s="43"/>
      <c r="U469" s="43"/>
      <c r="V469" s="43"/>
      <c r="W469" s="43"/>
      <c r="X469" s="43"/>
      <c r="Y469" s="43"/>
      <c r="Z469" s="43"/>
      <c r="AA469" s="43"/>
      <c r="AB469" s="43"/>
      <c r="AC469" s="43"/>
      <c r="AD469" s="43"/>
      <c r="AE469" s="43"/>
    </row>
    <row r="470" spans="1:31" ht="15">
      <c r="A470" s="43"/>
      <c r="B470" s="43"/>
      <c r="C470" s="43"/>
      <c r="D470" s="43"/>
      <c r="E470" s="43"/>
      <c r="F470" s="43"/>
      <c r="G470" s="203"/>
      <c r="H470" s="43"/>
      <c r="I470" s="43"/>
      <c r="J470" s="43"/>
      <c r="K470" s="43"/>
      <c r="L470" s="44"/>
      <c r="M470" s="43"/>
      <c r="N470" s="43"/>
      <c r="O470" s="43"/>
      <c r="P470" s="43"/>
      <c r="Q470" s="43"/>
      <c r="R470" s="43"/>
      <c r="S470" s="43"/>
      <c r="T470" s="43"/>
      <c r="U470" s="43"/>
      <c r="V470" s="43"/>
      <c r="W470" s="43"/>
      <c r="X470" s="43"/>
      <c r="Y470" s="43"/>
      <c r="Z470" s="43"/>
      <c r="AA470" s="43"/>
      <c r="AB470" s="43"/>
      <c r="AC470" s="43"/>
      <c r="AD470" s="43"/>
      <c r="AE470" s="43"/>
    </row>
    <row r="471" spans="1:31" ht="15">
      <c r="A471" s="43"/>
      <c r="B471" s="43"/>
      <c r="C471" s="43"/>
      <c r="D471" s="43"/>
      <c r="E471" s="43"/>
      <c r="F471" s="43"/>
      <c r="G471" s="203"/>
      <c r="H471" s="43"/>
      <c r="I471" s="43"/>
      <c r="J471" s="43"/>
      <c r="K471" s="43"/>
      <c r="L471" s="44"/>
      <c r="M471" s="43"/>
      <c r="N471" s="43"/>
      <c r="O471" s="43"/>
      <c r="P471" s="43"/>
      <c r="Q471" s="43"/>
      <c r="R471" s="43"/>
      <c r="S471" s="43"/>
      <c r="T471" s="43"/>
      <c r="U471" s="43"/>
      <c r="V471" s="43"/>
      <c r="W471" s="43"/>
      <c r="X471" s="43"/>
      <c r="Y471" s="43"/>
      <c r="Z471" s="43"/>
      <c r="AA471" s="43"/>
      <c r="AB471" s="43"/>
      <c r="AC471" s="43"/>
      <c r="AD471" s="43"/>
      <c r="AE471" s="43"/>
    </row>
    <row r="472" spans="1:31" ht="15">
      <c r="A472" s="43"/>
      <c r="B472" s="43"/>
      <c r="C472" s="43"/>
      <c r="D472" s="43"/>
      <c r="E472" s="43"/>
      <c r="F472" s="43"/>
      <c r="G472" s="203"/>
      <c r="H472" s="43"/>
      <c r="I472" s="43"/>
      <c r="J472" s="43"/>
      <c r="K472" s="43"/>
      <c r="L472" s="44"/>
      <c r="M472" s="43"/>
      <c r="N472" s="43"/>
      <c r="O472" s="43"/>
      <c r="P472" s="43"/>
      <c r="Q472" s="43"/>
      <c r="R472" s="43"/>
      <c r="S472" s="43"/>
      <c r="T472" s="43"/>
      <c r="U472" s="43"/>
      <c r="V472" s="43"/>
      <c r="W472" s="43"/>
      <c r="X472" s="43"/>
      <c r="Y472" s="43"/>
      <c r="Z472" s="43"/>
      <c r="AA472" s="43"/>
      <c r="AB472" s="43"/>
      <c r="AC472" s="43"/>
      <c r="AD472" s="43"/>
      <c r="AE472" s="43"/>
    </row>
    <row r="473" spans="1:31" ht="15">
      <c r="A473" s="43"/>
      <c r="B473" s="43"/>
      <c r="C473" s="43"/>
      <c r="D473" s="43"/>
      <c r="E473" s="43"/>
      <c r="F473" s="43"/>
      <c r="G473" s="203"/>
      <c r="H473" s="43"/>
      <c r="I473" s="43"/>
      <c r="J473" s="43"/>
      <c r="K473" s="43"/>
      <c r="L473" s="44"/>
      <c r="M473" s="43"/>
      <c r="N473" s="43"/>
      <c r="O473" s="43"/>
      <c r="P473" s="43"/>
      <c r="Q473" s="43"/>
      <c r="R473" s="43"/>
      <c r="S473" s="43"/>
      <c r="T473" s="43"/>
      <c r="U473" s="43"/>
      <c r="V473" s="43"/>
      <c r="W473" s="43"/>
      <c r="X473" s="43"/>
      <c r="Y473" s="43"/>
      <c r="Z473" s="43"/>
      <c r="AA473" s="43"/>
      <c r="AB473" s="43"/>
      <c r="AC473" s="43"/>
      <c r="AD473" s="43"/>
      <c r="AE473" s="43"/>
    </row>
    <row r="474" spans="1:31" ht="15">
      <c r="A474" s="43"/>
      <c r="B474" s="43"/>
      <c r="C474" s="43"/>
      <c r="D474" s="43"/>
      <c r="E474" s="43"/>
      <c r="F474" s="43"/>
      <c r="G474" s="203"/>
      <c r="H474" s="43"/>
      <c r="I474" s="43"/>
      <c r="J474" s="43"/>
      <c r="K474" s="43"/>
      <c r="L474" s="44"/>
      <c r="M474" s="43"/>
      <c r="N474" s="43"/>
      <c r="O474" s="43"/>
      <c r="P474" s="43"/>
      <c r="Q474" s="43"/>
      <c r="R474" s="43"/>
      <c r="S474" s="43"/>
      <c r="T474" s="43"/>
      <c r="U474" s="43"/>
      <c r="V474" s="43"/>
      <c r="W474" s="43"/>
      <c r="X474" s="43"/>
      <c r="Y474" s="43"/>
      <c r="Z474" s="43"/>
      <c r="AA474" s="43"/>
      <c r="AB474" s="43"/>
      <c r="AC474" s="43"/>
      <c r="AD474" s="43"/>
      <c r="AE474" s="43"/>
    </row>
    <row r="475" spans="1:31" ht="15">
      <c r="A475" s="43"/>
      <c r="B475" s="43"/>
      <c r="C475" s="43"/>
      <c r="D475" s="43"/>
      <c r="E475" s="43"/>
      <c r="F475" s="43"/>
      <c r="G475" s="203"/>
      <c r="H475" s="43"/>
      <c r="I475" s="43"/>
      <c r="J475" s="43"/>
      <c r="K475" s="43"/>
      <c r="L475" s="44"/>
      <c r="M475" s="43"/>
      <c r="N475" s="43"/>
      <c r="O475" s="43"/>
      <c r="P475" s="43"/>
      <c r="Q475" s="43"/>
      <c r="R475" s="43"/>
      <c r="S475" s="43"/>
      <c r="T475" s="43"/>
      <c r="U475" s="43"/>
      <c r="V475" s="43"/>
      <c r="W475" s="43"/>
      <c r="X475" s="43"/>
      <c r="Y475" s="43"/>
      <c r="Z475" s="43"/>
      <c r="AA475" s="43"/>
      <c r="AB475" s="43"/>
      <c r="AC475" s="43"/>
      <c r="AD475" s="43"/>
      <c r="AE475" s="43"/>
    </row>
    <row r="476" spans="1:31" ht="15">
      <c r="A476" s="43"/>
      <c r="B476" s="43"/>
      <c r="C476" s="43"/>
      <c r="D476" s="43"/>
      <c r="E476" s="43"/>
      <c r="F476" s="43"/>
      <c r="G476" s="203"/>
      <c r="H476" s="43"/>
      <c r="I476" s="43"/>
      <c r="J476" s="43"/>
      <c r="K476" s="43"/>
      <c r="L476" s="44"/>
      <c r="M476" s="43"/>
      <c r="N476" s="43"/>
      <c r="O476" s="43"/>
      <c r="P476" s="43"/>
      <c r="Q476" s="43"/>
      <c r="R476" s="43"/>
      <c r="S476" s="43"/>
      <c r="T476" s="43"/>
      <c r="U476" s="43"/>
      <c r="V476" s="43"/>
      <c r="W476" s="43"/>
      <c r="X476" s="43"/>
      <c r="Y476" s="43"/>
      <c r="Z476" s="43"/>
      <c r="AA476" s="43"/>
      <c r="AB476" s="43"/>
      <c r="AC476" s="43"/>
      <c r="AD476" s="43"/>
      <c r="AE476" s="43"/>
    </row>
    <row r="477" spans="1:31" ht="15">
      <c r="A477" s="43"/>
      <c r="B477" s="43"/>
      <c r="C477" s="43"/>
      <c r="D477" s="43"/>
      <c r="E477" s="43"/>
      <c r="F477" s="43"/>
      <c r="G477" s="203"/>
      <c r="H477" s="43"/>
      <c r="I477" s="43"/>
      <c r="J477" s="43"/>
      <c r="K477" s="43"/>
      <c r="L477" s="44"/>
      <c r="M477" s="43"/>
      <c r="N477" s="43"/>
      <c r="O477" s="43"/>
      <c r="P477" s="43"/>
      <c r="Q477" s="43"/>
      <c r="R477" s="43"/>
      <c r="S477" s="43"/>
      <c r="T477" s="43"/>
      <c r="U477" s="43"/>
      <c r="V477" s="43"/>
      <c r="W477" s="43"/>
      <c r="X477" s="43"/>
      <c r="Y477" s="43"/>
      <c r="Z477" s="43"/>
      <c r="AA477" s="43"/>
      <c r="AB477" s="43"/>
      <c r="AC477" s="43"/>
      <c r="AD477" s="43"/>
      <c r="AE477" s="43"/>
    </row>
    <row r="478" spans="1:31" ht="15">
      <c r="A478" s="43"/>
      <c r="B478" s="43"/>
      <c r="C478" s="43"/>
      <c r="D478" s="43"/>
      <c r="E478" s="43"/>
      <c r="F478" s="43"/>
      <c r="G478" s="203"/>
      <c r="H478" s="43"/>
      <c r="I478" s="43"/>
      <c r="J478" s="43"/>
      <c r="K478" s="43"/>
      <c r="L478" s="44"/>
      <c r="M478" s="43"/>
      <c r="N478" s="43"/>
      <c r="O478" s="43"/>
      <c r="P478" s="43"/>
      <c r="Q478" s="43"/>
      <c r="R478" s="43"/>
      <c r="S478" s="43"/>
      <c r="T478" s="43"/>
      <c r="U478" s="43"/>
      <c r="V478" s="43"/>
      <c r="W478" s="43"/>
      <c r="X478" s="43"/>
      <c r="Y478" s="43"/>
      <c r="Z478" s="43"/>
      <c r="AA478" s="43"/>
      <c r="AB478" s="43"/>
      <c r="AC478" s="43"/>
      <c r="AD478" s="43"/>
      <c r="AE478" s="43"/>
    </row>
    <row r="479" spans="1:31" ht="15">
      <c r="A479" s="43"/>
      <c r="B479" s="43"/>
      <c r="C479" s="43"/>
      <c r="D479" s="43"/>
      <c r="E479" s="43"/>
      <c r="F479" s="43"/>
      <c r="G479" s="203"/>
      <c r="H479" s="43"/>
      <c r="I479" s="43"/>
      <c r="J479" s="43"/>
      <c r="K479" s="43"/>
      <c r="L479" s="44"/>
      <c r="M479" s="43"/>
      <c r="N479" s="43"/>
      <c r="O479" s="43"/>
      <c r="P479" s="43"/>
      <c r="Q479" s="43"/>
      <c r="R479" s="43"/>
      <c r="S479" s="43"/>
      <c r="T479" s="43"/>
      <c r="U479" s="43"/>
      <c r="V479" s="43"/>
      <c r="W479" s="43"/>
      <c r="X479" s="43"/>
      <c r="Y479" s="43"/>
      <c r="Z479" s="43"/>
      <c r="AA479" s="43"/>
      <c r="AB479" s="43"/>
      <c r="AC479" s="43"/>
      <c r="AD479" s="43"/>
      <c r="AE479" s="43"/>
    </row>
    <row r="480" spans="1:31" ht="15">
      <c r="A480" s="43"/>
      <c r="B480" s="43"/>
      <c r="C480" s="43"/>
      <c r="D480" s="43"/>
      <c r="E480" s="43"/>
      <c r="F480" s="43"/>
      <c r="G480" s="203"/>
      <c r="H480" s="43"/>
      <c r="I480" s="43"/>
      <c r="J480" s="43"/>
      <c r="K480" s="43"/>
      <c r="L480" s="44"/>
      <c r="M480" s="43"/>
      <c r="N480" s="43"/>
      <c r="O480" s="43"/>
      <c r="P480" s="43"/>
      <c r="Q480" s="43"/>
      <c r="R480" s="43"/>
      <c r="S480" s="43"/>
      <c r="T480" s="43"/>
      <c r="U480" s="43"/>
      <c r="V480" s="43"/>
      <c r="W480" s="43"/>
      <c r="X480" s="43"/>
      <c r="Y480" s="43"/>
      <c r="Z480" s="43"/>
      <c r="AA480" s="43"/>
      <c r="AB480" s="43"/>
      <c r="AC480" s="43"/>
      <c r="AD480" s="43"/>
      <c r="AE480" s="43"/>
    </row>
    <row r="481" spans="1:31" ht="15">
      <c r="A481" s="43"/>
      <c r="B481" s="43"/>
      <c r="C481" s="43"/>
      <c r="D481" s="43"/>
      <c r="E481" s="43"/>
      <c r="F481" s="43"/>
      <c r="G481" s="203"/>
      <c r="H481" s="43"/>
      <c r="I481" s="43"/>
      <c r="J481" s="43"/>
      <c r="K481" s="43"/>
      <c r="L481" s="44"/>
      <c r="M481" s="43"/>
      <c r="N481" s="43"/>
      <c r="O481" s="43"/>
      <c r="P481" s="43"/>
      <c r="Q481" s="43"/>
      <c r="R481" s="43"/>
      <c r="S481" s="43"/>
      <c r="T481" s="43"/>
      <c r="U481" s="43"/>
      <c r="V481" s="43"/>
      <c r="W481" s="43"/>
      <c r="X481" s="43"/>
      <c r="Y481" s="43"/>
      <c r="Z481" s="43"/>
      <c r="AA481" s="43"/>
      <c r="AB481" s="43"/>
      <c r="AC481" s="43"/>
      <c r="AD481" s="43"/>
      <c r="AE481" s="43"/>
    </row>
    <row r="482" spans="1:31" ht="15">
      <c r="A482" s="43"/>
      <c r="B482" s="43"/>
      <c r="C482" s="43"/>
      <c r="D482" s="43"/>
      <c r="E482" s="43"/>
      <c r="F482" s="43"/>
      <c r="G482" s="203"/>
      <c r="H482" s="43"/>
      <c r="I482" s="43"/>
      <c r="J482" s="43"/>
      <c r="K482" s="43"/>
      <c r="L482" s="44"/>
      <c r="M482" s="43"/>
      <c r="N482" s="43"/>
      <c r="O482" s="43"/>
      <c r="P482" s="43"/>
      <c r="Q482" s="43"/>
      <c r="R482" s="43"/>
      <c r="S482" s="43"/>
      <c r="T482" s="43"/>
      <c r="U482" s="43"/>
      <c r="V482" s="43"/>
      <c r="W482" s="43"/>
      <c r="X482" s="43"/>
      <c r="Y482" s="43"/>
      <c r="Z482" s="43"/>
      <c r="AA482" s="43"/>
      <c r="AB482" s="43"/>
      <c r="AC482" s="43"/>
      <c r="AD482" s="43"/>
      <c r="AE482" s="43"/>
    </row>
    <row r="483" spans="1:31" ht="15">
      <c r="A483" s="43"/>
      <c r="B483" s="43"/>
      <c r="C483" s="43"/>
      <c r="D483" s="43"/>
      <c r="E483" s="43"/>
      <c r="F483" s="43"/>
      <c r="G483" s="203"/>
      <c r="H483" s="43"/>
      <c r="I483" s="43"/>
      <c r="J483" s="43"/>
      <c r="K483" s="43"/>
      <c r="L483" s="44"/>
      <c r="M483" s="43"/>
      <c r="N483" s="43"/>
      <c r="O483" s="43"/>
      <c r="P483" s="43"/>
      <c r="Q483" s="43"/>
      <c r="R483" s="43"/>
      <c r="S483" s="43"/>
      <c r="T483" s="43"/>
      <c r="U483" s="43"/>
      <c r="V483" s="43"/>
      <c r="W483" s="43"/>
      <c r="X483" s="43"/>
      <c r="Y483" s="43"/>
      <c r="Z483" s="43"/>
      <c r="AA483" s="43"/>
      <c r="AB483" s="43"/>
      <c r="AC483" s="43"/>
      <c r="AD483" s="43"/>
      <c r="AE483" s="43"/>
    </row>
    <row r="484" spans="1:31" ht="15">
      <c r="A484" s="43"/>
      <c r="B484" s="43"/>
      <c r="C484" s="43"/>
      <c r="D484" s="43"/>
      <c r="E484" s="43"/>
      <c r="F484" s="43"/>
      <c r="G484" s="203"/>
      <c r="H484" s="43"/>
      <c r="I484" s="43"/>
      <c r="J484" s="43"/>
      <c r="K484" s="43"/>
      <c r="L484" s="44"/>
      <c r="M484" s="43"/>
      <c r="N484" s="43"/>
      <c r="O484" s="43"/>
      <c r="P484" s="43"/>
      <c r="Q484" s="43"/>
      <c r="R484" s="43"/>
      <c r="S484" s="43"/>
      <c r="T484" s="43"/>
      <c r="U484" s="43"/>
      <c r="V484" s="43"/>
      <c r="W484" s="43"/>
      <c r="X484" s="43"/>
      <c r="Y484" s="43"/>
      <c r="Z484" s="43"/>
      <c r="AA484" s="43"/>
      <c r="AB484" s="43"/>
      <c r="AC484" s="43"/>
      <c r="AD484" s="43"/>
      <c r="AE484" s="43"/>
    </row>
    <row r="485" spans="1:31" ht="15">
      <c r="A485" s="43"/>
      <c r="B485" s="43"/>
      <c r="C485" s="43"/>
      <c r="D485" s="43"/>
      <c r="E485" s="43"/>
      <c r="F485" s="43"/>
      <c r="G485" s="203"/>
      <c r="H485" s="43"/>
      <c r="I485" s="43"/>
      <c r="J485" s="43"/>
      <c r="K485" s="43"/>
      <c r="L485" s="44"/>
      <c r="M485" s="43"/>
      <c r="N485" s="43"/>
      <c r="O485" s="43"/>
      <c r="P485" s="43"/>
      <c r="Q485" s="43"/>
      <c r="R485" s="43"/>
      <c r="S485" s="43"/>
      <c r="T485" s="43"/>
      <c r="U485" s="43"/>
      <c r="V485" s="43"/>
      <c r="W485" s="43"/>
      <c r="X485" s="43"/>
      <c r="Y485" s="43"/>
      <c r="Z485" s="43"/>
      <c r="AA485" s="43"/>
      <c r="AB485" s="43"/>
      <c r="AC485" s="43"/>
      <c r="AD485" s="43"/>
      <c r="AE485" s="43"/>
    </row>
    <row r="486" spans="1:31" ht="15">
      <c r="A486" s="43"/>
      <c r="B486" s="43"/>
      <c r="C486" s="43"/>
      <c r="D486" s="43"/>
      <c r="E486" s="43"/>
      <c r="F486" s="43"/>
      <c r="G486" s="203"/>
      <c r="H486" s="43"/>
      <c r="I486" s="43"/>
      <c r="J486" s="43"/>
      <c r="K486" s="43"/>
      <c r="L486" s="44"/>
      <c r="M486" s="43"/>
      <c r="N486" s="43"/>
      <c r="O486" s="43"/>
      <c r="P486" s="43"/>
      <c r="Q486" s="43"/>
      <c r="R486" s="43"/>
      <c r="S486" s="43"/>
      <c r="T486" s="43"/>
      <c r="U486" s="43"/>
      <c r="V486" s="43"/>
      <c r="W486" s="43"/>
      <c r="X486" s="43"/>
      <c r="Y486" s="43"/>
      <c r="Z486" s="43"/>
      <c r="AA486" s="43"/>
      <c r="AB486" s="43"/>
      <c r="AC486" s="43"/>
      <c r="AD486" s="43"/>
      <c r="AE486" s="43"/>
    </row>
    <row r="487" spans="1:31" ht="15">
      <c r="A487" s="43"/>
      <c r="B487" s="43"/>
      <c r="C487" s="43"/>
      <c r="D487" s="43"/>
      <c r="E487" s="43"/>
      <c r="F487" s="43"/>
      <c r="G487" s="203"/>
      <c r="H487" s="43"/>
      <c r="I487" s="43"/>
      <c r="J487" s="43"/>
      <c r="K487" s="43"/>
      <c r="L487" s="44"/>
      <c r="M487" s="43"/>
      <c r="N487" s="43"/>
      <c r="O487" s="43"/>
      <c r="P487" s="43"/>
      <c r="Q487" s="43"/>
      <c r="R487" s="43"/>
      <c r="S487" s="43"/>
      <c r="T487" s="43"/>
      <c r="U487" s="43"/>
      <c r="V487" s="43"/>
      <c r="W487" s="43"/>
      <c r="X487" s="43"/>
      <c r="Y487" s="43"/>
      <c r="Z487" s="43"/>
      <c r="AA487" s="43"/>
      <c r="AB487" s="43"/>
      <c r="AC487" s="43"/>
      <c r="AD487" s="43"/>
      <c r="AE487" s="43"/>
    </row>
    <row r="488" spans="1:31" ht="15">
      <c r="A488" s="43"/>
      <c r="B488" s="43"/>
      <c r="C488" s="43"/>
      <c r="D488" s="43"/>
      <c r="E488" s="43"/>
      <c r="F488" s="43"/>
      <c r="G488" s="203"/>
      <c r="H488" s="43"/>
      <c r="I488" s="43"/>
      <c r="J488" s="43"/>
      <c r="K488" s="43"/>
      <c r="L488" s="44"/>
      <c r="M488" s="43"/>
      <c r="N488" s="43"/>
      <c r="O488" s="43"/>
      <c r="P488" s="43"/>
      <c r="Q488" s="43"/>
      <c r="R488" s="43"/>
      <c r="S488" s="43"/>
      <c r="T488" s="43"/>
      <c r="U488" s="43"/>
      <c r="V488" s="43"/>
      <c r="W488" s="43"/>
      <c r="X488" s="43"/>
      <c r="Y488" s="43"/>
      <c r="Z488" s="43"/>
      <c r="AA488" s="43"/>
      <c r="AB488" s="43"/>
      <c r="AC488" s="43"/>
      <c r="AD488" s="43"/>
      <c r="AE488" s="43"/>
    </row>
    <row r="489" spans="1:31" ht="15">
      <c r="A489" s="43"/>
      <c r="B489" s="43"/>
      <c r="C489" s="43"/>
      <c r="D489" s="43"/>
      <c r="E489" s="43"/>
      <c r="F489" s="43"/>
      <c r="G489" s="203"/>
      <c r="H489" s="43"/>
      <c r="I489" s="43"/>
      <c r="J489" s="43"/>
      <c r="K489" s="43"/>
      <c r="L489" s="44"/>
      <c r="M489" s="43"/>
      <c r="N489" s="43"/>
      <c r="O489" s="43"/>
      <c r="P489" s="43"/>
      <c r="Q489" s="43"/>
      <c r="R489" s="43"/>
      <c r="S489" s="43"/>
      <c r="T489" s="43"/>
      <c r="U489" s="43"/>
      <c r="V489" s="43"/>
      <c r="W489" s="43"/>
      <c r="X489" s="43"/>
      <c r="Y489" s="43"/>
      <c r="Z489" s="43"/>
      <c r="AA489" s="43"/>
      <c r="AB489" s="43"/>
      <c r="AC489" s="43"/>
      <c r="AD489" s="43"/>
      <c r="AE489" s="43"/>
    </row>
    <row r="490" spans="1:31" ht="15">
      <c r="A490" s="43"/>
      <c r="B490" s="43"/>
      <c r="C490" s="43"/>
      <c r="D490" s="43"/>
      <c r="E490" s="43"/>
      <c r="F490" s="43"/>
      <c r="G490" s="203"/>
      <c r="H490" s="43"/>
      <c r="I490" s="43"/>
      <c r="J490" s="43"/>
      <c r="K490" s="43"/>
      <c r="L490" s="44"/>
      <c r="M490" s="43"/>
      <c r="N490" s="43"/>
      <c r="O490" s="43"/>
      <c r="P490" s="43"/>
      <c r="Q490" s="43"/>
      <c r="R490" s="43"/>
      <c r="S490" s="43"/>
      <c r="T490" s="43"/>
      <c r="U490" s="43"/>
      <c r="V490" s="43"/>
      <c r="W490" s="43"/>
      <c r="X490" s="43"/>
      <c r="Y490" s="43"/>
      <c r="Z490" s="43"/>
      <c r="AA490" s="43"/>
      <c r="AB490" s="43"/>
      <c r="AC490" s="43"/>
      <c r="AD490" s="43"/>
      <c r="AE490" s="43"/>
    </row>
    <row r="491" spans="1:31" ht="15">
      <c r="A491" s="43"/>
      <c r="B491" s="43"/>
      <c r="C491" s="43"/>
      <c r="D491" s="43"/>
      <c r="E491" s="43"/>
      <c r="F491" s="43"/>
      <c r="G491" s="203"/>
      <c r="H491" s="43"/>
      <c r="I491" s="43"/>
      <c r="J491" s="43"/>
      <c r="K491" s="43"/>
      <c r="L491" s="44"/>
      <c r="M491" s="43"/>
      <c r="N491" s="43"/>
      <c r="O491" s="43"/>
      <c r="P491" s="43"/>
      <c r="Q491" s="43"/>
      <c r="R491" s="43"/>
      <c r="S491" s="43"/>
      <c r="T491" s="43"/>
      <c r="U491" s="43"/>
      <c r="V491" s="43"/>
      <c r="W491" s="43"/>
      <c r="X491" s="43"/>
      <c r="Y491" s="43"/>
      <c r="Z491" s="43"/>
      <c r="AA491" s="43"/>
      <c r="AB491" s="43"/>
      <c r="AC491" s="43"/>
      <c r="AD491" s="43"/>
      <c r="AE491" s="43"/>
    </row>
    <row r="492" spans="1:31" ht="15">
      <c r="A492" s="43"/>
      <c r="B492" s="43"/>
      <c r="C492" s="43"/>
      <c r="D492" s="43"/>
      <c r="E492" s="43"/>
      <c r="F492" s="43"/>
      <c r="G492" s="203"/>
      <c r="H492" s="43"/>
      <c r="I492" s="43"/>
      <c r="J492" s="43"/>
      <c r="K492" s="43"/>
      <c r="L492" s="44"/>
      <c r="M492" s="43"/>
      <c r="N492" s="43"/>
      <c r="O492" s="43"/>
      <c r="P492" s="43"/>
      <c r="Q492" s="43"/>
      <c r="R492" s="43"/>
      <c r="S492" s="43"/>
      <c r="T492" s="43"/>
      <c r="U492" s="43"/>
      <c r="V492" s="43"/>
      <c r="W492" s="43"/>
      <c r="X492" s="43"/>
      <c r="Y492" s="43"/>
      <c r="Z492" s="43"/>
      <c r="AA492" s="43"/>
      <c r="AB492" s="43"/>
      <c r="AC492" s="43"/>
      <c r="AD492" s="43"/>
      <c r="AE492" s="43"/>
    </row>
    <row r="493" spans="1:31" ht="15">
      <c r="A493" s="43"/>
      <c r="B493" s="43"/>
      <c r="C493" s="43"/>
      <c r="D493" s="43"/>
      <c r="E493" s="43"/>
      <c r="F493" s="43"/>
      <c r="G493" s="203"/>
      <c r="H493" s="43"/>
      <c r="I493" s="43"/>
      <c r="J493" s="43"/>
      <c r="K493" s="43"/>
      <c r="L493" s="44"/>
      <c r="M493" s="43"/>
      <c r="N493" s="43"/>
      <c r="O493" s="43"/>
      <c r="P493" s="43"/>
      <c r="Q493" s="43"/>
      <c r="R493" s="43"/>
      <c r="S493" s="43"/>
      <c r="T493" s="43"/>
      <c r="U493" s="43"/>
      <c r="V493" s="43"/>
      <c r="W493" s="43"/>
      <c r="X493" s="43"/>
      <c r="Y493" s="43"/>
      <c r="Z493" s="43"/>
      <c r="AA493" s="43"/>
      <c r="AB493" s="43"/>
      <c r="AC493" s="43"/>
      <c r="AD493" s="43"/>
      <c r="AE493" s="43"/>
    </row>
    <row r="494" spans="1:31" ht="15">
      <c r="A494" s="43"/>
      <c r="B494" s="43"/>
      <c r="C494" s="43"/>
      <c r="D494" s="43"/>
      <c r="E494" s="43"/>
      <c r="F494" s="43"/>
      <c r="G494" s="203"/>
      <c r="H494" s="43"/>
      <c r="I494" s="43"/>
      <c r="J494" s="43"/>
      <c r="K494" s="43"/>
      <c r="L494" s="44"/>
      <c r="M494" s="43"/>
      <c r="N494" s="43"/>
      <c r="O494" s="43"/>
      <c r="P494" s="43"/>
      <c r="Q494" s="43"/>
      <c r="R494" s="43"/>
      <c r="S494" s="43"/>
      <c r="T494" s="43"/>
      <c r="U494" s="43"/>
      <c r="V494" s="43"/>
      <c r="W494" s="43"/>
      <c r="X494" s="43"/>
      <c r="Y494" s="43"/>
      <c r="Z494" s="43"/>
      <c r="AA494" s="43"/>
      <c r="AB494" s="43"/>
      <c r="AC494" s="43"/>
      <c r="AD494" s="43"/>
      <c r="AE494" s="43"/>
    </row>
    <row r="495" spans="1:31" ht="15">
      <c r="A495" s="43"/>
      <c r="B495" s="43"/>
      <c r="C495" s="43"/>
      <c r="D495" s="43"/>
      <c r="E495" s="43"/>
      <c r="F495" s="43"/>
      <c r="G495" s="203"/>
      <c r="H495" s="43"/>
      <c r="I495" s="43"/>
      <c r="J495" s="43"/>
      <c r="K495" s="43"/>
      <c r="L495" s="44"/>
      <c r="M495" s="43"/>
      <c r="N495" s="43"/>
      <c r="O495" s="43"/>
      <c r="P495" s="43"/>
      <c r="Q495" s="43"/>
      <c r="R495" s="43"/>
      <c r="S495" s="43"/>
      <c r="T495" s="43"/>
      <c r="U495" s="43"/>
      <c r="V495" s="43"/>
      <c r="W495" s="43"/>
      <c r="X495" s="43"/>
      <c r="Y495" s="43"/>
      <c r="Z495" s="43"/>
      <c r="AA495" s="43"/>
      <c r="AB495" s="43"/>
      <c r="AC495" s="43"/>
      <c r="AD495" s="43"/>
      <c r="AE495" s="43"/>
    </row>
    <row r="496" spans="1:31" ht="15">
      <c r="A496" s="43"/>
      <c r="B496" s="43"/>
      <c r="C496" s="43"/>
      <c r="D496" s="43"/>
      <c r="E496" s="43"/>
      <c r="F496" s="43"/>
      <c r="G496" s="203"/>
      <c r="H496" s="43"/>
      <c r="I496" s="43"/>
      <c r="J496" s="43"/>
      <c r="K496" s="43"/>
      <c r="L496" s="44"/>
      <c r="M496" s="43"/>
      <c r="N496" s="43"/>
      <c r="O496" s="43"/>
      <c r="P496" s="43"/>
      <c r="Q496" s="43"/>
      <c r="R496" s="43"/>
      <c r="S496" s="43"/>
      <c r="T496" s="43"/>
      <c r="U496" s="43"/>
      <c r="V496" s="43"/>
      <c r="W496" s="43"/>
      <c r="X496" s="43"/>
      <c r="Y496" s="43"/>
      <c r="Z496" s="43"/>
      <c r="AA496" s="43"/>
      <c r="AB496" s="43"/>
      <c r="AC496" s="43"/>
      <c r="AD496" s="43"/>
      <c r="AE496" s="43"/>
    </row>
    <row r="497" spans="1:31" ht="15">
      <c r="A497" s="43"/>
      <c r="B497" s="43"/>
      <c r="C497" s="43"/>
      <c r="D497" s="43"/>
      <c r="E497" s="43"/>
      <c r="F497" s="43"/>
      <c r="G497" s="203"/>
      <c r="H497" s="43"/>
      <c r="I497" s="43"/>
      <c r="J497" s="43"/>
      <c r="K497" s="43"/>
      <c r="L497" s="44"/>
      <c r="M497" s="43"/>
      <c r="N497" s="43"/>
      <c r="O497" s="43"/>
      <c r="P497" s="43"/>
      <c r="Q497" s="43"/>
      <c r="R497" s="43"/>
      <c r="S497" s="43"/>
      <c r="T497" s="43"/>
      <c r="U497" s="43"/>
      <c r="V497" s="43"/>
      <c r="W497" s="43"/>
      <c r="X497" s="43"/>
      <c r="Y497" s="43"/>
      <c r="Z497" s="43"/>
      <c r="AA497" s="43"/>
      <c r="AB497" s="43"/>
      <c r="AC497" s="43"/>
      <c r="AD497" s="43"/>
      <c r="AE497" s="43"/>
    </row>
    <row r="498" spans="1:31" ht="15">
      <c r="A498" s="43"/>
      <c r="B498" s="43"/>
      <c r="C498" s="43"/>
      <c r="D498" s="43"/>
      <c r="E498" s="43"/>
      <c r="F498" s="43"/>
      <c r="G498" s="203"/>
      <c r="H498" s="43"/>
      <c r="I498" s="43"/>
      <c r="J498" s="43"/>
      <c r="K498" s="43"/>
      <c r="L498" s="44"/>
      <c r="M498" s="43"/>
      <c r="N498" s="43"/>
      <c r="O498" s="43"/>
      <c r="P498" s="43"/>
      <c r="Q498" s="43"/>
      <c r="R498" s="43"/>
      <c r="S498" s="43"/>
      <c r="T498" s="43"/>
      <c r="U498" s="43"/>
      <c r="V498" s="43"/>
      <c r="W498" s="43"/>
      <c r="X498" s="43"/>
      <c r="Y498" s="43"/>
      <c r="Z498" s="43"/>
      <c r="AA498" s="43"/>
      <c r="AB498" s="43"/>
      <c r="AC498" s="43"/>
      <c r="AD498" s="43"/>
      <c r="AE498" s="43"/>
    </row>
    <row r="499" spans="1:31" ht="15">
      <c r="A499" s="43"/>
      <c r="B499" s="43"/>
      <c r="C499" s="43"/>
      <c r="D499" s="43"/>
      <c r="E499" s="43"/>
      <c r="F499" s="43"/>
      <c r="G499" s="203"/>
      <c r="H499" s="43"/>
      <c r="I499" s="43"/>
      <c r="J499" s="43"/>
      <c r="K499" s="43"/>
      <c r="L499" s="44"/>
      <c r="M499" s="43"/>
      <c r="N499" s="43"/>
      <c r="O499" s="43"/>
      <c r="P499" s="43"/>
      <c r="Q499" s="43"/>
      <c r="R499" s="43"/>
      <c r="S499" s="43"/>
      <c r="T499" s="43"/>
      <c r="U499" s="43"/>
      <c r="V499" s="43"/>
      <c r="W499" s="43"/>
      <c r="X499" s="43"/>
      <c r="Y499" s="43"/>
      <c r="Z499" s="43"/>
      <c r="AA499" s="43"/>
      <c r="AB499" s="43"/>
      <c r="AC499" s="43"/>
      <c r="AD499" s="43"/>
      <c r="AE499" s="43"/>
    </row>
    <row r="500" spans="1:31" ht="15">
      <c r="A500" s="43"/>
      <c r="B500" s="43"/>
      <c r="C500" s="43"/>
      <c r="D500" s="43"/>
      <c r="E500" s="43"/>
      <c r="F500" s="43"/>
      <c r="G500" s="203"/>
      <c r="H500" s="43"/>
      <c r="I500" s="43"/>
      <c r="J500" s="43"/>
      <c r="K500" s="43"/>
      <c r="L500" s="44"/>
      <c r="M500" s="43"/>
      <c r="N500" s="43"/>
      <c r="O500" s="43"/>
      <c r="P500" s="43"/>
      <c r="Q500" s="43"/>
      <c r="R500" s="43"/>
      <c r="S500" s="43"/>
      <c r="T500" s="43"/>
      <c r="U500" s="43"/>
      <c r="V500" s="43"/>
      <c r="W500" s="43"/>
      <c r="X500" s="43"/>
      <c r="Y500" s="43"/>
      <c r="Z500" s="43"/>
      <c r="AA500" s="43"/>
      <c r="AB500" s="43"/>
      <c r="AC500" s="43"/>
      <c r="AD500" s="43"/>
      <c r="AE500" s="43"/>
    </row>
    <row r="501" spans="1:31" ht="15">
      <c r="A501" s="43"/>
      <c r="B501" s="43"/>
      <c r="C501" s="43"/>
      <c r="D501" s="43"/>
      <c r="E501" s="43"/>
      <c r="F501" s="43"/>
      <c r="G501" s="203"/>
      <c r="H501" s="43"/>
      <c r="I501" s="43"/>
      <c r="J501" s="43"/>
      <c r="K501" s="43"/>
      <c r="L501" s="44"/>
      <c r="M501" s="43"/>
      <c r="N501" s="43"/>
      <c r="O501" s="43"/>
      <c r="P501" s="43"/>
      <c r="Q501" s="43"/>
      <c r="R501" s="43"/>
      <c r="S501" s="43"/>
      <c r="T501" s="43"/>
      <c r="U501" s="43"/>
      <c r="V501" s="43"/>
      <c r="W501" s="43"/>
      <c r="X501" s="43"/>
      <c r="Y501" s="43"/>
      <c r="Z501" s="43"/>
      <c r="AA501" s="43"/>
      <c r="AB501" s="43"/>
      <c r="AC501" s="43"/>
      <c r="AD501" s="43"/>
      <c r="AE501" s="43"/>
    </row>
    <row r="502" spans="1:31" ht="15">
      <c r="A502" s="43"/>
      <c r="B502" s="43"/>
      <c r="C502" s="43"/>
      <c r="D502" s="43"/>
      <c r="E502" s="43"/>
      <c r="F502" s="43"/>
      <c r="G502" s="203"/>
      <c r="H502" s="43"/>
      <c r="I502" s="43"/>
      <c r="J502" s="43"/>
      <c r="K502" s="43"/>
      <c r="L502" s="44"/>
      <c r="M502" s="43"/>
      <c r="N502" s="43"/>
      <c r="O502" s="43"/>
      <c r="P502" s="43"/>
      <c r="Q502" s="43"/>
      <c r="R502" s="43"/>
      <c r="S502" s="43"/>
      <c r="T502" s="43"/>
      <c r="U502" s="43"/>
      <c r="V502" s="43"/>
      <c r="W502" s="43"/>
      <c r="X502" s="43"/>
      <c r="Y502" s="43"/>
      <c r="Z502" s="43"/>
      <c r="AA502" s="43"/>
      <c r="AB502" s="43"/>
      <c r="AC502" s="43"/>
      <c r="AD502" s="43"/>
      <c r="AE502" s="43"/>
    </row>
    <row r="503" spans="1:31" ht="15">
      <c r="A503" s="43"/>
      <c r="B503" s="43"/>
      <c r="C503" s="43"/>
      <c r="D503" s="43"/>
      <c r="E503" s="43"/>
      <c r="F503" s="43"/>
      <c r="G503" s="203"/>
      <c r="H503" s="43"/>
      <c r="I503" s="43"/>
      <c r="J503" s="43"/>
      <c r="K503" s="43"/>
      <c r="L503" s="44"/>
      <c r="M503" s="43"/>
      <c r="N503" s="43"/>
      <c r="O503" s="43"/>
      <c r="P503" s="43"/>
      <c r="Q503" s="43"/>
      <c r="R503" s="43"/>
      <c r="S503" s="43"/>
      <c r="T503" s="43"/>
      <c r="U503" s="43"/>
      <c r="V503" s="43"/>
      <c r="W503" s="43"/>
      <c r="X503" s="43"/>
      <c r="Y503" s="43"/>
      <c r="Z503" s="43"/>
      <c r="AA503" s="43"/>
      <c r="AB503" s="43"/>
      <c r="AC503" s="43"/>
      <c r="AD503" s="43"/>
      <c r="AE503" s="43"/>
    </row>
    <row r="504" spans="1:31" ht="15">
      <c r="A504" s="43"/>
      <c r="B504" s="43"/>
      <c r="C504" s="43"/>
      <c r="D504" s="43"/>
      <c r="E504" s="43"/>
      <c r="F504" s="43"/>
      <c r="G504" s="203"/>
      <c r="H504" s="43"/>
      <c r="I504" s="43"/>
      <c r="J504" s="43"/>
      <c r="K504" s="43"/>
      <c r="L504" s="44"/>
      <c r="M504" s="43"/>
      <c r="N504" s="43"/>
      <c r="O504" s="43"/>
      <c r="P504" s="43"/>
      <c r="Q504" s="43"/>
      <c r="R504" s="43"/>
      <c r="S504" s="43"/>
      <c r="T504" s="43"/>
      <c r="U504" s="43"/>
      <c r="V504" s="43"/>
      <c r="W504" s="43"/>
      <c r="X504" s="43"/>
      <c r="Y504" s="43"/>
      <c r="Z504" s="43"/>
      <c r="AA504" s="43"/>
      <c r="AB504" s="43"/>
      <c r="AC504" s="43"/>
      <c r="AD504" s="43"/>
      <c r="AE504" s="43"/>
    </row>
    <row r="505" spans="1:31" ht="15">
      <c r="A505" s="43"/>
      <c r="B505" s="43"/>
      <c r="C505" s="43"/>
      <c r="D505" s="43"/>
      <c r="E505" s="43"/>
      <c r="F505" s="43"/>
      <c r="G505" s="203"/>
      <c r="H505" s="43"/>
      <c r="I505" s="43"/>
      <c r="J505" s="43"/>
      <c r="K505" s="43"/>
      <c r="L505" s="44"/>
      <c r="M505" s="43"/>
      <c r="N505" s="43"/>
      <c r="O505" s="43"/>
      <c r="P505" s="43"/>
      <c r="Q505" s="43"/>
      <c r="R505" s="43"/>
      <c r="S505" s="43"/>
      <c r="T505" s="43"/>
      <c r="U505" s="43"/>
      <c r="V505" s="43"/>
      <c r="W505" s="43"/>
      <c r="X505" s="43"/>
      <c r="Y505" s="43"/>
      <c r="Z505" s="43"/>
      <c r="AA505" s="43"/>
      <c r="AB505" s="43"/>
      <c r="AC505" s="43"/>
      <c r="AD505" s="43"/>
      <c r="AE505" s="43"/>
    </row>
    <row r="506" spans="1:31" ht="15">
      <c r="A506" s="43"/>
      <c r="B506" s="43"/>
      <c r="C506" s="43"/>
      <c r="D506" s="43"/>
      <c r="E506" s="43"/>
      <c r="F506" s="43"/>
      <c r="G506" s="203"/>
      <c r="H506" s="43"/>
      <c r="I506" s="43"/>
      <c r="J506" s="43"/>
      <c r="K506" s="43"/>
      <c r="L506" s="44"/>
      <c r="M506" s="43"/>
      <c r="N506" s="43"/>
      <c r="O506" s="43"/>
      <c r="P506" s="43"/>
      <c r="Q506" s="43"/>
      <c r="R506" s="43"/>
      <c r="S506" s="43"/>
      <c r="T506" s="43"/>
      <c r="U506" s="43"/>
      <c r="V506" s="43"/>
      <c r="W506" s="43"/>
      <c r="X506" s="43"/>
      <c r="Y506" s="43"/>
      <c r="Z506" s="43"/>
      <c r="AA506" s="43"/>
      <c r="AB506" s="43"/>
      <c r="AC506" s="43"/>
      <c r="AD506" s="43"/>
      <c r="AE506" s="43"/>
    </row>
    <row r="507" spans="1:31" ht="15">
      <c r="A507" s="43"/>
      <c r="B507" s="43"/>
      <c r="C507" s="43"/>
      <c r="D507" s="43"/>
      <c r="E507" s="43"/>
      <c r="F507" s="43"/>
      <c r="G507" s="203"/>
      <c r="H507" s="43"/>
      <c r="I507" s="43"/>
      <c r="J507" s="43"/>
      <c r="K507" s="43"/>
      <c r="L507" s="44"/>
      <c r="M507" s="43"/>
      <c r="N507" s="43"/>
      <c r="O507" s="43"/>
      <c r="P507" s="43"/>
      <c r="Q507" s="43"/>
      <c r="R507" s="43"/>
      <c r="S507" s="43"/>
      <c r="T507" s="43"/>
      <c r="U507" s="43"/>
      <c r="V507" s="43"/>
      <c r="W507" s="43"/>
      <c r="X507" s="43"/>
      <c r="Y507" s="43"/>
      <c r="Z507" s="43"/>
      <c r="AA507" s="43"/>
      <c r="AB507" s="43"/>
      <c r="AC507" s="43"/>
      <c r="AD507" s="43"/>
      <c r="AE507" s="43"/>
    </row>
    <row r="508" spans="1:31" ht="15">
      <c r="A508" s="43"/>
      <c r="B508" s="43"/>
      <c r="C508" s="43"/>
      <c r="D508" s="43"/>
      <c r="E508" s="43"/>
      <c r="F508" s="43"/>
      <c r="G508" s="203"/>
      <c r="H508" s="43"/>
      <c r="I508" s="43"/>
      <c r="J508" s="43"/>
      <c r="K508" s="43"/>
      <c r="L508" s="44"/>
      <c r="M508" s="43"/>
      <c r="N508" s="43"/>
      <c r="O508" s="43"/>
      <c r="P508" s="43"/>
      <c r="Q508" s="43"/>
      <c r="R508" s="43"/>
      <c r="S508" s="43"/>
      <c r="T508" s="43"/>
      <c r="U508" s="43"/>
      <c r="V508" s="43"/>
      <c r="W508" s="43"/>
      <c r="X508" s="43"/>
      <c r="Y508" s="43"/>
      <c r="Z508" s="43"/>
      <c r="AA508" s="43"/>
      <c r="AB508" s="43"/>
      <c r="AC508" s="43"/>
      <c r="AD508" s="43"/>
      <c r="AE508" s="43"/>
    </row>
    <row r="509" spans="1:31" ht="15">
      <c r="A509" s="43"/>
      <c r="B509" s="43"/>
      <c r="C509" s="43"/>
      <c r="D509" s="43"/>
      <c r="E509" s="43"/>
      <c r="F509" s="43"/>
      <c r="G509" s="203"/>
      <c r="H509" s="43"/>
      <c r="I509" s="43"/>
      <c r="J509" s="43"/>
      <c r="K509" s="43"/>
      <c r="L509" s="44"/>
      <c r="M509" s="43"/>
      <c r="N509" s="43"/>
      <c r="O509" s="43"/>
      <c r="P509" s="43"/>
      <c r="Q509" s="43"/>
      <c r="R509" s="43"/>
      <c r="S509" s="43"/>
      <c r="T509" s="43"/>
      <c r="U509" s="43"/>
      <c r="V509" s="43"/>
      <c r="W509" s="43"/>
      <c r="X509" s="43"/>
      <c r="Y509" s="43"/>
      <c r="Z509" s="43"/>
      <c r="AA509" s="43"/>
      <c r="AB509" s="43"/>
      <c r="AC509" s="43"/>
      <c r="AD509" s="43"/>
      <c r="AE509" s="43"/>
    </row>
    <row r="510" spans="1:31" ht="15">
      <c r="A510" s="43"/>
      <c r="B510" s="43"/>
      <c r="C510" s="43"/>
      <c r="D510" s="43"/>
      <c r="E510" s="43"/>
      <c r="F510" s="43"/>
      <c r="G510" s="203"/>
      <c r="H510" s="43"/>
      <c r="I510" s="43"/>
      <c r="J510" s="43"/>
      <c r="K510" s="43"/>
      <c r="L510" s="44"/>
      <c r="M510" s="43"/>
      <c r="N510" s="43"/>
      <c r="O510" s="43"/>
      <c r="P510" s="43"/>
      <c r="Q510" s="43"/>
      <c r="R510" s="43"/>
      <c r="S510" s="43"/>
      <c r="T510" s="43"/>
      <c r="U510" s="43"/>
      <c r="V510" s="43"/>
      <c r="W510" s="43"/>
      <c r="X510" s="43"/>
      <c r="Y510" s="43"/>
      <c r="Z510" s="43"/>
      <c r="AA510" s="43"/>
      <c r="AB510" s="43"/>
      <c r="AC510" s="43"/>
      <c r="AD510" s="43"/>
      <c r="AE510" s="43"/>
    </row>
    <row r="511" spans="1:31" ht="15">
      <c r="A511" s="43"/>
      <c r="B511" s="43"/>
      <c r="C511" s="43"/>
      <c r="D511" s="43"/>
      <c r="E511" s="43"/>
      <c r="F511" s="43"/>
      <c r="G511" s="203"/>
      <c r="H511" s="43"/>
      <c r="I511" s="43"/>
      <c r="J511" s="43"/>
      <c r="K511" s="43"/>
      <c r="L511" s="44"/>
      <c r="M511" s="43"/>
      <c r="N511" s="43"/>
      <c r="O511" s="43"/>
      <c r="P511" s="43"/>
      <c r="Q511" s="43"/>
      <c r="R511" s="43"/>
      <c r="S511" s="43"/>
      <c r="T511" s="43"/>
      <c r="U511" s="43"/>
      <c r="V511" s="43"/>
      <c r="W511" s="43"/>
      <c r="X511" s="43"/>
      <c r="Y511" s="43"/>
      <c r="Z511" s="43"/>
      <c r="AA511" s="43"/>
      <c r="AB511" s="43"/>
      <c r="AC511" s="43"/>
      <c r="AD511" s="43"/>
      <c r="AE511" s="43"/>
    </row>
    <row r="512" spans="1:31" ht="15">
      <c r="A512" s="43"/>
      <c r="B512" s="43"/>
      <c r="C512" s="43"/>
      <c r="D512" s="43"/>
      <c r="E512" s="43"/>
      <c r="F512" s="43"/>
      <c r="G512" s="203"/>
      <c r="H512" s="43"/>
      <c r="I512" s="43"/>
      <c r="J512" s="43"/>
      <c r="K512" s="43"/>
      <c r="L512" s="44"/>
      <c r="M512" s="43"/>
      <c r="N512" s="43"/>
      <c r="O512" s="43"/>
      <c r="P512" s="43"/>
      <c r="Q512" s="43"/>
      <c r="R512" s="43"/>
      <c r="S512" s="43"/>
      <c r="T512" s="43"/>
      <c r="U512" s="43"/>
      <c r="V512" s="43"/>
      <c r="W512" s="43"/>
      <c r="X512" s="43"/>
      <c r="Y512" s="43"/>
      <c r="Z512" s="43"/>
      <c r="AA512" s="43"/>
      <c r="AB512" s="43"/>
      <c r="AC512" s="43"/>
      <c r="AD512" s="43"/>
      <c r="AE512" s="43"/>
    </row>
    <row r="513" spans="1:31" ht="15">
      <c r="A513" s="43"/>
      <c r="B513" s="43"/>
      <c r="C513" s="43"/>
      <c r="D513" s="43"/>
      <c r="E513" s="43"/>
      <c r="F513" s="43"/>
      <c r="G513" s="203"/>
      <c r="H513" s="43"/>
      <c r="I513" s="43"/>
      <c r="J513" s="43"/>
      <c r="K513" s="43"/>
      <c r="L513" s="44"/>
      <c r="M513" s="43"/>
      <c r="N513" s="43"/>
      <c r="O513" s="43"/>
      <c r="P513" s="43"/>
      <c r="Q513" s="43"/>
      <c r="R513" s="43"/>
      <c r="S513" s="43"/>
      <c r="T513" s="43"/>
      <c r="U513" s="43"/>
      <c r="V513" s="43"/>
      <c r="W513" s="43"/>
      <c r="X513" s="43"/>
      <c r="Y513" s="43"/>
      <c r="Z513" s="43"/>
      <c r="AA513" s="43"/>
      <c r="AB513" s="43"/>
      <c r="AC513" s="43"/>
      <c r="AD513" s="43"/>
      <c r="AE513" s="43"/>
    </row>
    <row r="514" spans="1:31" ht="15">
      <c r="A514" s="43"/>
      <c r="B514" s="43"/>
      <c r="C514" s="43"/>
      <c r="D514" s="43"/>
      <c r="E514" s="43"/>
      <c r="F514" s="43"/>
      <c r="G514" s="203"/>
      <c r="H514" s="43"/>
      <c r="I514" s="43"/>
      <c r="J514" s="43"/>
      <c r="K514" s="43"/>
      <c r="L514" s="44"/>
      <c r="M514" s="43"/>
      <c r="N514" s="43"/>
      <c r="O514" s="43"/>
      <c r="P514" s="43"/>
      <c r="Q514" s="43"/>
      <c r="R514" s="43"/>
      <c r="S514" s="43"/>
      <c r="T514" s="43"/>
      <c r="U514" s="43"/>
      <c r="V514" s="43"/>
      <c r="W514" s="43"/>
      <c r="X514" s="43"/>
      <c r="Y514" s="43"/>
      <c r="Z514" s="43"/>
      <c r="AA514" s="43"/>
      <c r="AB514" s="43"/>
      <c r="AC514" s="43"/>
      <c r="AD514" s="43"/>
      <c r="AE514" s="43"/>
    </row>
    <row r="515" spans="1:31" ht="15">
      <c r="A515" s="43"/>
      <c r="B515" s="43"/>
      <c r="C515" s="43"/>
      <c r="D515" s="43"/>
      <c r="E515" s="43"/>
      <c r="F515" s="43"/>
      <c r="G515" s="203"/>
      <c r="H515" s="43"/>
      <c r="I515" s="43"/>
      <c r="J515" s="43"/>
      <c r="K515" s="43"/>
      <c r="L515" s="44"/>
      <c r="M515" s="43"/>
      <c r="N515" s="43"/>
      <c r="O515" s="43"/>
      <c r="P515" s="43"/>
      <c r="Q515" s="43"/>
      <c r="R515" s="43"/>
      <c r="S515" s="43"/>
      <c r="T515" s="43"/>
      <c r="U515" s="43"/>
      <c r="V515" s="43"/>
      <c r="W515" s="43"/>
      <c r="X515" s="43"/>
      <c r="Y515" s="43"/>
      <c r="Z515" s="43"/>
      <c r="AA515" s="43"/>
      <c r="AB515" s="43"/>
      <c r="AC515" s="43"/>
      <c r="AD515" s="43"/>
      <c r="AE515" s="43"/>
    </row>
    <row r="516" spans="1:31" ht="15">
      <c r="A516" s="43"/>
      <c r="B516" s="43"/>
      <c r="C516" s="43"/>
      <c r="D516" s="43"/>
      <c r="E516" s="43"/>
      <c r="F516" s="43"/>
      <c r="G516" s="203"/>
      <c r="H516" s="43"/>
      <c r="I516" s="43"/>
      <c r="J516" s="43"/>
      <c r="K516" s="43"/>
      <c r="L516" s="44"/>
      <c r="M516" s="43"/>
      <c r="N516" s="43"/>
      <c r="O516" s="43"/>
      <c r="P516" s="43"/>
      <c r="Q516" s="43"/>
      <c r="R516" s="43"/>
      <c r="S516" s="43"/>
      <c r="T516" s="43"/>
      <c r="U516" s="43"/>
      <c r="V516" s="43"/>
      <c r="W516" s="43"/>
      <c r="X516" s="43"/>
      <c r="Y516" s="43"/>
      <c r="Z516" s="43"/>
      <c r="AA516" s="43"/>
      <c r="AB516" s="43"/>
      <c r="AC516" s="43"/>
      <c r="AD516" s="43"/>
      <c r="AE516" s="43"/>
    </row>
    <row r="517" spans="1:31" ht="15">
      <c r="A517" s="43"/>
      <c r="B517" s="43"/>
      <c r="C517" s="43"/>
      <c r="D517" s="43"/>
      <c r="E517" s="43"/>
      <c r="F517" s="43"/>
      <c r="G517" s="203"/>
      <c r="H517" s="43"/>
      <c r="I517" s="43"/>
      <c r="J517" s="43"/>
      <c r="K517" s="43"/>
      <c r="L517" s="44"/>
      <c r="M517" s="43"/>
      <c r="N517" s="43"/>
      <c r="O517" s="43"/>
      <c r="P517" s="43"/>
      <c r="Q517" s="43"/>
      <c r="R517" s="43"/>
      <c r="S517" s="43"/>
      <c r="T517" s="43"/>
      <c r="U517" s="43"/>
      <c r="V517" s="43"/>
      <c r="W517" s="43"/>
      <c r="X517" s="43"/>
      <c r="Y517" s="43"/>
      <c r="Z517" s="43"/>
      <c r="AA517" s="43"/>
      <c r="AB517" s="43"/>
      <c r="AC517" s="43"/>
      <c r="AD517" s="43"/>
      <c r="AE517" s="43"/>
    </row>
    <row r="518" spans="1:31" ht="15">
      <c r="A518" s="43"/>
      <c r="B518" s="43"/>
      <c r="C518" s="43"/>
      <c r="D518" s="43"/>
      <c r="E518" s="43"/>
      <c r="F518" s="43"/>
      <c r="G518" s="203"/>
      <c r="H518" s="43"/>
      <c r="I518" s="43"/>
      <c r="J518" s="43"/>
      <c r="K518" s="43"/>
      <c r="L518" s="44"/>
      <c r="M518" s="43"/>
      <c r="N518" s="43"/>
      <c r="O518" s="43"/>
      <c r="P518" s="43"/>
      <c r="Q518" s="43"/>
      <c r="R518" s="43"/>
      <c r="S518" s="43"/>
      <c r="T518" s="43"/>
      <c r="U518" s="43"/>
      <c r="V518" s="43"/>
      <c r="W518" s="43"/>
      <c r="X518" s="43"/>
      <c r="Y518" s="43"/>
      <c r="Z518" s="43"/>
      <c r="AA518" s="43"/>
      <c r="AB518" s="43"/>
      <c r="AC518" s="43"/>
      <c r="AD518" s="43"/>
      <c r="AE518" s="43"/>
    </row>
    <row r="519" spans="1:31" ht="15">
      <c r="A519" s="43"/>
      <c r="B519" s="43"/>
      <c r="C519" s="43"/>
      <c r="D519" s="43"/>
      <c r="E519" s="43"/>
      <c r="F519" s="43"/>
      <c r="G519" s="203"/>
      <c r="H519" s="43"/>
      <c r="I519" s="43"/>
      <c r="J519" s="43"/>
      <c r="K519" s="43"/>
      <c r="L519" s="44"/>
      <c r="M519" s="43"/>
      <c r="N519" s="43"/>
      <c r="O519" s="43"/>
      <c r="P519" s="43"/>
      <c r="Q519" s="43"/>
      <c r="R519" s="43"/>
      <c r="S519" s="43"/>
      <c r="T519" s="43"/>
      <c r="U519" s="43"/>
      <c r="V519" s="43"/>
      <c r="W519" s="43"/>
      <c r="X519" s="43"/>
      <c r="Y519" s="43"/>
      <c r="Z519" s="43"/>
      <c r="AA519" s="43"/>
      <c r="AB519" s="43"/>
      <c r="AC519" s="43"/>
      <c r="AD519" s="43"/>
      <c r="AE519" s="43"/>
    </row>
    <row r="520" spans="1:31" ht="15">
      <c r="A520" s="43"/>
      <c r="B520" s="43"/>
      <c r="C520" s="43"/>
      <c r="D520" s="43"/>
      <c r="E520" s="43"/>
      <c r="F520" s="43"/>
      <c r="G520" s="203"/>
      <c r="H520" s="43"/>
      <c r="I520" s="43"/>
      <c r="J520" s="43"/>
      <c r="K520" s="43"/>
      <c r="L520" s="44"/>
      <c r="M520" s="43"/>
      <c r="N520" s="43"/>
      <c r="O520" s="43"/>
      <c r="P520" s="43"/>
      <c r="Q520" s="43"/>
      <c r="R520" s="43"/>
      <c r="S520" s="43"/>
      <c r="T520" s="43"/>
      <c r="U520" s="43"/>
      <c r="V520" s="43"/>
      <c r="W520" s="43"/>
      <c r="X520" s="43"/>
      <c r="Y520" s="43"/>
      <c r="Z520" s="43"/>
      <c r="AA520" s="43"/>
      <c r="AB520" s="43"/>
      <c r="AC520" s="43"/>
      <c r="AD520" s="43"/>
      <c r="AE520" s="43"/>
    </row>
    <row r="521" spans="1:31" ht="15">
      <c r="A521" s="43"/>
      <c r="B521" s="43"/>
      <c r="C521" s="43"/>
      <c r="D521" s="43"/>
      <c r="E521" s="43"/>
      <c r="F521" s="43"/>
      <c r="G521" s="203"/>
      <c r="H521" s="43"/>
      <c r="I521" s="43"/>
      <c r="J521" s="43"/>
      <c r="K521" s="43"/>
      <c r="L521" s="44"/>
      <c r="M521" s="43"/>
      <c r="N521" s="43"/>
      <c r="O521" s="43"/>
      <c r="P521" s="43"/>
      <c r="Q521" s="43"/>
      <c r="R521" s="43"/>
      <c r="S521" s="43"/>
      <c r="T521" s="43"/>
      <c r="U521" s="43"/>
      <c r="V521" s="43"/>
      <c r="W521" s="43"/>
      <c r="X521" s="43"/>
      <c r="Y521" s="43"/>
      <c r="Z521" s="43"/>
      <c r="AA521" s="43"/>
      <c r="AB521" s="43"/>
      <c r="AC521" s="43"/>
      <c r="AD521" s="43"/>
      <c r="AE521" s="43"/>
    </row>
    <row r="522" spans="1:31" ht="15">
      <c r="A522" s="43"/>
      <c r="B522" s="43"/>
      <c r="C522" s="43"/>
      <c r="D522" s="43"/>
      <c r="E522" s="43"/>
      <c r="F522" s="43"/>
      <c r="G522" s="203"/>
      <c r="H522" s="43"/>
      <c r="I522" s="43"/>
      <c r="J522" s="43"/>
      <c r="K522" s="43"/>
      <c r="L522" s="44"/>
      <c r="M522" s="43"/>
      <c r="N522" s="43"/>
      <c r="O522" s="43"/>
      <c r="P522" s="43"/>
      <c r="Q522" s="43"/>
      <c r="R522" s="43"/>
      <c r="S522" s="43"/>
      <c r="T522" s="43"/>
      <c r="U522" s="43"/>
      <c r="V522" s="43"/>
      <c r="W522" s="43"/>
      <c r="X522" s="43"/>
      <c r="Y522" s="43"/>
      <c r="Z522" s="43"/>
      <c r="AA522" s="43"/>
      <c r="AB522" s="43"/>
      <c r="AC522" s="43"/>
      <c r="AD522" s="43"/>
      <c r="AE522" s="43"/>
    </row>
    <row r="523" spans="1:31" ht="15">
      <c r="A523" s="43"/>
      <c r="B523" s="43"/>
      <c r="C523" s="43"/>
      <c r="D523" s="43"/>
      <c r="E523" s="43"/>
      <c r="F523" s="43"/>
      <c r="G523" s="203"/>
      <c r="H523" s="43"/>
      <c r="I523" s="43"/>
      <c r="J523" s="43"/>
      <c r="K523" s="43"/>
      <c r="L523" s="44"/>
      <c r="M523" s="43"/>
      <c r="N523" s="43"/>
      <c r="O523" s="43"/>
      <c r="P523" s="43"/>
      <c r="Q523" s="43"/>
      <c r="R523" s="43"/>
      <c r="S523" s="43"/>
      <c r="T523" s="43"/>
      <c r="U523" s="43"/>
      <c r="V523" s="43"/>
      <c r="W523" s="43"/>
      <c r="X523" s="43"/>
      <c r="Y523" s="43"/>
      <c r="Z523" s="43"/>
      <c r="AA523" s="43"/>
      <c r="AB523" s="43"/>
      <c r="AC523" s="43"/>
      <c r="AD523" s="43"/>
      <c r="AE523" s="43"/>
    </row>
    <row r="524" spans="1:31" ht="15">
      <c r="A524" s="43"/>
      <c r="B524" s="43"/>
      <c r="C524" s="43"/>
      <c r="D524" s="43"/>
      <c r="E524" s="43"/>
      <c r="F524" s="43"/>
      <c r="G524" s="203"/>
      <c r="H524" s="43"/>
      <c r="I524" s="43"/>
      <c r="J524" s="43"/>
      <c r="K524" s="43"/>
      <c r="L524" s="44"/>
      <c r="M524" s="43"/>
      <c r="N524" s="43"/>
      <c r="O524" s="43"/>
      <c r="P524" s="43"/>
      <c r="Q524" s="43"/>
      <c r="R524" s="43"/>
      <c r="S524" s="43"/>
      <c r="T524" s="43"/>
      <c r="U524" s="43"/>
      <c r="V524" s="43"/>
      <c r="W524" s="43"/>
      <c r="X524" s="43"/>
      <c r="Y524" s="43"/>
      <c r="Z524" s="43"/>
      <c r="AA524" s="43"/>
      <c r="AB524" s="43"/>
      <c r="AC524" s="43"/>
      <c r="AD524" s="43"/>
      <c r="AE524" s="43"/>
    </row>
    <row r="525" spans="1:31" ht="15">
      <c r="A525" s="43"/>
      <c r="B525" s="43"/>
      <c r="C525" s="43"/>
      <c r="D525" s="43"/>
      <c r="E525" s="43"/>
      <c r="F525" s="43"/>
      <c r="G525" s="203"/>
      <c r="H525" s="43"/>
      <c r="I525" s="43"/>
      <c r="J525" s="43"/>
      <c r="K525" s="43"/>
      <c r="L525" s="44"/>
      <c r="M525" s="43"/>
      <c r="N525" s="43"/>
      <c r="O525" s="43"/>
      <c r="P525" s="43"/>
      <c r="Q525" s="43"/>
      <c r="R525" s="43"/>
      <c r="S525" s="43"/>
      <c r="T525" s="43"/>
      <c r="U525" s="43"/>
      <c r="V525" s="43"/>
      <c r="W525" s="43"/>
      <c r="X525" s="43"/>
      <c r="Y525" s="43"/>
      <c r="Z525" s="43"/>
      <c r="AA525" s="43"/>
      <c r="AB525" s="43"/>
      <c r="AC525" s="43"/>
      <c r="AD525" s="43"/>
      <c r="AE525" s="43"/>
    </row>
    <row r="526" spans="1:31" ht="15">
      <c r="A526" s="43"/>
      <c r="B526" s="43"/>
      <c r="C526" s="43"/>
      <c r="D526" s="43"/>
      <c r="E526" s="43"/>
      <c r="F526" s="43"/>
      <c r="G526" s="203"/>
      <c r="H526" s="43"/>
      <c r="I526" s="43"/>
      <c r="J526" s="43"/>
      <c r="K526" s="43"/>
      <c r="L526" s="44"/>
      <c r="M526" s="43"/>
      <c r="N526" s="43"/>
      <c r="O526" s="43"/>
      <c r="P526" s="43"/>
      <c r="Q526" s="43"/>
      <c r="R526" s="43"/>
      <c r="S526" s="43"/>
      <c r="T526" s="43"/>
      <c r="U526" s="43"/>
      <c r="V526" s="43"/>
      <c r="W526" s="43"/>
      <c r="X526" s="43"/>
      <c r="Y526" s="43"/>
      <c r="Z526" s="43"/>
      <c r="AA526" s="43"/>
      <c r="AB526" s="43"/>
      <c r="AC526" s="43"/>
      <c r="AD526" s="43"/>
      <c r="AE526" s="43"/>
    </row>
    <row r="527" spans="1:31" ht="15">
      <c r="A527" s="43"/>
      <c r="B527" s="43"/>
      <c r="C527" s="43"/>
      <c r="D527" s="43"/>
      <c r="E527" s="43"/>
      <c r="F527" s="43"/>
      <c r="G527" s="203"/>
      <c r="H527" s="43"/>
      <c r="I527" s="43"/>
      <c r="J527" s="43"/>
      <c r="K527" s="43"/>
      <c r="L527" s="44"/>
      <c r="M527" s="43"/>
      <c r="N527" s="43"/>
      <c r="O527" s="43"/>
      <c r="P527" s="43"/>
      <c r="Q527" s="43"/>
      <c r="R527" s="43"/>
      <c r="S527" s="43"/>
      <c r="T527" s="43"/>
      <c r="U527" s="43"/>
      <c r="V527" s="43"/>
      <c r="W527" s="43"/>
      <c r="X527" s="43"/>
      <c r="Y527" s="43"/>
      <c r="Z527" s="43"/>
      <c r="AA527" s="43"/>
      <c r="AB527" s="43"/>
      <c r="AC527" s="43"/>
      <c r="AD527" s="43"/>
      <c r="AE527" s="43"/>
    </row>
    <row r="528" spans="1:31" ht="15">
      <c r="A528" s="43"/>
      <c r="B528" s="43"/>
      <c r="C528" s="43"/>
      <c r="D528" s="43"/>
      <c r="E528" s="43"/>
      <c r="F528" s="43"/>
      <c r="G528" s="203"/>
      <c r="H528" s="43"/>
      <c r="I528" s="43"/>
      <c r="J528" s="43"/>
      <c r="K528" s="43"/>
      <c r="L528" s="44"/>
      <c r="M528" s="43"/>
      <c r="N528" s="43"/>
      <c r="O528" s="43"/>
      <c r="P528" s="43"/>
      <c r="Q528" s="43"/>
      <c r="R528" s="43"/>
      <c r="S528" s="43"/>
      <c r="T528" s="43"/>
      <c r="U528" s="43"/>
      <c r="V528" s="43"/>
      <c r="W528" s="43"/>
      <c r="X528" s="43"/>
      <c r="Y528" s="43"/>
      <c r="Z528" s="43"/>
      <c r="AA528" s="43"/>
      <c r="AB528" s="43"/>
      <c r="AC528" s="43"/>
      <c r="AD528" s="43"/>
      <c r="AE528" s="43"/>
    </row>
    <row r="529" spans="1:31" ht="15">
      <c r="A529" s="43"/>
      <c r="B529" s="43"/>
      <c r="C529" s="43"/>
      <c r="D529" s="43"/>
      <c r="E529" s="43"/>
      <c r="F529" s="43"/>
      <c r="G529" s="203"/>
      <c r="H529" s="43"/>
      <c r="I529" s="43"/>
      <c r="J529" s="43"/>
      <c r="K529" s="43"/>
      <c r="L529" s="44"/>
      <c r="M529" s="43"/>
      <c r="N529" s="43"/>
      <c r="O529" s="43"/>
      <c r="P529" s="43"/>
      <c r="Q529" s="43"/>
      <c r="R529" s="43"/>
      <c r="S529" s="43"/>
      <c r="T529" s="43"/>
      <c r="U529" s="43"/>
      <c r="V529" s="43"/>
      <c r="W529" s="43"/>
      <c r="X529" s="43"/>
      <c r="Y529" s="43"/>
      <c r="Z529" s="43"/>
      <c r="AA529" s="43"/>
      <c r="AB529" s="43"/>
      <c r="AC529" s="43"/>
      <c r="AD529" s="43"/>
      <c r="AE529" s="43"/>
    </row>
    <row r="530" spans="1:31" ht="15">
      <c r="A530" s="43"/>
      <c r="B530" s="43"/>
      <c r="C530" s="43"/>
      <c r="D530" s="43"/>
      <c r="E530" s="43"/>
      <c r="F530" s="43"/>
      <c r="G530" s="203"/>
      <c r="H530" s="43"/>
      <c r="I530" s="43"/>
      <c r="J530" s="43"/>
      <c r="K530" s="43"/>
      <c r="L530" s="44"/>
      <c r="M530" s="43"/>
      <c r="N530" s="43"/>
      <c r="O530" s="43"/>
      <c r="P530" s="43"/>
      <c r="Q530" s="43"/>
      <c r="R530" s="43"/>
      <c r="S530" s="43"/>
      <c r="T530" s="43"/>
      <c r="U530" s="43"/>
      <c r="V530" s="43"/>
      <c r="W530" s="43"/>
      <c r="X530" s="43"/>
      <c r="Y530" s="43"/>
      <c r="Z530" s="43"/>
      <c r="AA530" s="43"/>
      <c r="AB530" s="43"/>
      <c r="AC530" s="43"/>
      <c r="AD530" s="43"/>
      <c r="AE530" s="43"/>
    </row>
    <row r="531" spans="1:31" ht="15">
      <c r="A531" s="43"/>
      <c r="B531" s="43"/>
      <c r="C531" s="43"/>
      <c r="D531" s="43"/>
      <c r="E531" s="43"/>
      <c r="F531" s="43"/>
      <c r="G531" s="203"/>
      <c r="H531" s="43"/>
      <c r="I531" s="43"/>
      <c r="J531" s="43"/>
      <c r="K531" s="43"/>
      <c r="L531" s="44"/>
      <c r="M531" s="43"/>
      <c r="N531" s="43"/>
      <c r="O531" s="43"/>
      <c r="P531" s="43"/>
      <c r="Q531" s="43"/>
      <c r="R531" s="43"/>
      <c r="S531" s="43"/>
      <c r="T531" s="43"/>
      <c r="U531" s="43"/>
      <c r="V531" s="43"/>
      <c r="W531" s="43"/>
      <c r="X531" s="43"/>
      <c r="Y531" s="43"/>
      <c r="Z531" s="43"/>
      <c r="AA531" s="43"/>
      <c r="AB531" s="43"/>
      <c r="AC531" s="43"/>
      <c r="AD531" s="43"/>
      <c r="AE531" s="43"/>
    </row>
    <row r="532" spans="1:31" ht="15">
      <c r="A532" s="43"/>
      <c r="B532" s="43"/>
      <c r="C532" s="43"/>
      <c r="D532" s="43"/>
      <c r="E532" s="43"/>
      <c r="F532" s="43"/>
      <c r="G532" s="203"/>
      <c r="H532" s="43"/>
      <c r="I532" s="43"/>
      <c r="J532" s="43"/>
      <c r="K532" s="43"/>
      <c r="L532" s="44"/>
      <c r="M532" s="43"/>
      <c r="N532" s="43"/>
      <c r="O532" s="43"/>
      <c r="P532" s="43"/>
      <c r="Q532" s="43"/>
      <c r="R532" s="43"/>
      <c r="S532" s="43"/>
      <c r="T532" s="43"/>
      <c r="U532" s="43"/>
      <c r="V532" s="43"/>
      <c r="W532" s="43"/>
      <c r="X532" s="43"/>
      <c r="Y532" s="43"/>
      <c r="Z532" s="43"/>
      <c r="AA532" s="43"/>
      <c r="AB532" s="43"/>
      <c r="AC532" s="43"/>
      <c r="AD532" s="43"/>
      <c r="AE532" s="43"/>
    </row>
    <row r="533" spans="1:31" ht="15">
      <c r="A533" s="43"/>
      <c r="B533" s="43"/>
      <c r="C533" s="43"/>
      <c r="D533" s="43"/>
      <c r="E533" s="43"/>
      <c r="F533" s="43"/>
      <c r="G533" s="203"/>
      <c r="H533" s="43"/>
      <c r="I533" s="43"/>
      <c r="J533" s="43"/>
      <c r="K533" s="43"/>
      <c r="L533" s="44"/>
      <c r="M533" s="43"/>
      <c r="N533" s="43"/>
      <c r="O533" s="43"/>
      <c r="P533" s="43"/>
      <c r="Q533" s="43"/>
      <c r="R533" s="43"/>
      <c r="S533" s="43"/>
      <c r="T533" s="43"/>
      <c r="U533" s="43"/>
      <c r="V533" s="43"/>
      <c r="W533" s="43"/>
      <c r="X533" s="43"/>
      <c r="Y533" s="43"/>
      <c r="Z533" s="43"/>
      <c r="AA533" s="43"/>
      <c r="AB533" s="43"/>
      <c r="AC533" s="43"/>
      <c r="AD533" s="43"/>
      <c r="AE533" s="43"/>
    </row>
    <row r="534" spans="1:31" ht="15">
      <c r="A534" s="43"/>
      <c r="B534" s="43"/>
      <c r="C534" s="43"/>
      <c r="D534" s="43"/>
      <c r="E534" s="43"/>
      <c r="F534" s="43"/>
      <c r="G534" s="203"/>
      <c r="H534" s="43"/>
      <c r="I534" s="43"/>
      <c r="J534" s="43"/>
      <c r="K534" s="43"/>
      <c r="L534" s="44"/>
      <c r="M534" s="43"/>
      <c r="N534" s="43"/>
      <c r="O534" s="43"/>
      <c r="P534" s="43"/>
      <c r="Q534" s="43"/>
      <c r="R534" s="43"/>
      <c r="S534" s="43"/>
      <c r="T534" s="43"/>
      <c r="U534" s="43"/>
      <c r="V534" s="43"/>
      <c r="W534" s="43"/>
      <c r="X534" s="43"/>
      <c r="Y534" s="43"/>
      <c r="Z534" s="43"/>
      <c r="AA534" s="43"/>
      <c r="AB534" s="43"/>
      <c r="AC534" s="43"/>
      <c r="AD534" s="43"/>
      <c r="AE534" s="43"/>
    </row>
    <row r="535" spans="1:31" ht="15">
      <c r="A535" s="43"/>
      <c r="B535" s="43"/>
      <c r="C535" s="43"/>
      <c r="D535" s="43"/>
      <c r="E535" s="43"/>
      <c r="F535" s="43"/>
      <c r="G535" s="203"/>
      <c r="H535" s="43"/>
      <c r="I535" s="43"/>
      <c r="J535" s="43"/>
      <c r="K535" s="43"/>
      <c r="L535" s="44"/>
      <c r="M535" s="43"/>
      <c r="N535" s="43"/>
      <c r="O535" s="43"/>
      <c r="P535" s="43"/>
      <c r="Q535" s="43"/>
      <c r="R535" s="43"/>
      <c r="S535" s="43"/>
      <c r="T535" s="43"/>
      <c r="U535" s="43"/>
      <c r="V535" s="43"/>
      <c r="W535" s="43"/>
      <c r="X535" s="43"/>
      <c r="Y535" s="43"/>
      <c r="Z535" s="43"/>
      <c r="AA535" s="43"/>
      <c r="AB535" s="43"/>
      <c r="AC535" s="43"/>
      <c r="AD535" s="43"/>
      <c r="AE535" s="43"/>
    </row>
    <row r="536" spans="1:31" ht="15">
      <c r="A536" s="43"/>
      <c r="B536" s="43"/>
      <c r="C536" s="43"/>
      <c r="D536" s="43"/>
      <c r="E536" s="43"/>
      <c r="F536" s="43"/>
      <c r="G536" s="203"/>
      <c r="H536" s="43"/>
      <c r="I536" s="43"/>
      <c r="J536" s="43"/>
      <c r="K536" s="43"/>
      <c r="L536" s="44"/>
      <c r="M536" s="43"/>
      <c r="N536" s="43"/>
      <c r="O536" s="43"/>
      <c r="P536" s="43"/>
      <c r="Q536" s="43"/>
      <c r="R536" s="43"/>
      <c r="S536" s="43"/>
      <c r="T536" s="43"/>
      <c r="U536" s="43"/>
      <c r="V536" s="43"/>
      <c r="W536" s="43"/>
      <c r="X536" s="43"/>
      <c r="Y536" s="43"/>
      <c r="Z536" s="43"/>
      <c r="AA536" s="43"/>
      <c r="AB536" s="43"/>
      <c r="AC536" s="43"/>
      <c r="AD536" s="43"/>
      <c r="AE536" s="43"/>
    </row>
    <row r="537" spans="1:31" ht="15">
      <c r="A537" s="43"/>
      <c r="B537" s="43"/>
      <c r="C537" s="43"/>
      <c r="D537" s="43"/>
      <c r="E537" s="43"/>
      <c r="F537" s="43"/>
      <c r="G537" s="203"/>
      <c r="H537" s="43"/>
      <c r="I537" s="43"/>
      <c r="J537" s="43"/>
      <c r="K537" s="43"/>
      <c r="L537" s="44"/>
      <c r="M537" s="43"/>
      <c r="N537" s="43"/>
      <c r="O537" s="43"/>
      <c r="P537" s="43"/>
      <c r="Q537" s="43"/>
      <c r="R537" s="43"/>
      <c r="S537" s="43"/>
      <c r="T537" s="43"/>
      <c r="U537" s="43"/>
      <c r="V537" s="43"/>
      <c r="W537" s="43"/>
      <c r="X537" s="43"/>
      <c r="Y537" s="43"/>
      <c r="Z537" s="43"/>
      <c r="AA537" s="43"/>
      <c r="AB537" s="43"/>
      <c r="AC537" s="43"/>
      <c r="AD537" s="43"/>
      <c r="AE537" s="43"/>
    </row>
    <row r="538" spans="1:31" ht="15">
      <c r="A538" s="43"/>
      <c r="B538" s="43"/>
      <c r="C538" s="43"/>
      <c r="D538" s="43"/>
      <c r="E538" s="43"/>
      <c r="F538" s="43"/>
      <c r="G538" s="203"/>
      <c r="H538" s="43"/>
      <c r="I538" s="43"/>
      <c r="J538" s="43"/>
      <c r="K538" s="43"/>
      <c r="L538" s="44"/>
      <c r="M538" s="43"/>
      <c r="N538" s="43"/>
      <c r="O538" s="43"/>
      <c r="P538" s="43"/>
      <c r="Q538" s="43"/>
      <c r="R538" s="43"/>
      <c r="S538" s="43"/>
      <c r="T538" s="43"/>
      <c r="U538" s="43"/>
      <c r="V538" s="43"/>
      <c r="W538" s="43"/>
      <c r="X538" s="43"/>
      <c r="Y538" s="43"/>
      <c r="Z538" s="43"/>
      <c r="AA538" s="43"/>
      <c r="AB538" s="43"/>
      <c r="AC538" s="43"/>
      <c r="AD538" s="43"/>
      <c r="AE538" s="43"/>
    </row>
    <row r="539" spans="1:31" ht="15">
      <c r="A539" s="43"/>
      <c r="B539" s="43"/>
      <c r="C539" s="43"/>
      <c r="D539" s="43"/>
      <c r="E539" s="43"/>
      <c r="F539" s="43"/>
      <c r="G539" s="203"/>
      <c r="H539" s="43"/>
      <c r="I539" s="43"/>
      <c r="J539" s="43"/>
      <c r="K539" s="43"/>
      <c r="L539" s="44"/>
      <c r="M539" s="43"/>
      <c r="N539" s="43"/>
      <c r="O539" s="43"/>
      <c r="P539" s="43"/>
      <c r="Q539" s="43"/>
      <c r="R539" s="43"/>
      <c r="S539" s="43"/>
      <c r="T539" s="43"/>
      <c r="U539" s="43"/>
      <c r="V539" s="43"/>
      <c r="W539" s="43"/>
      <c r="X539" s="43"/>
      <c r="Y539" s="43"/>
      <c r="Z539" s="43"/>
      <c r="AA539" s="43"/>
      <c r="AB539" s="43"/>
      <c r="AC539" s="43"/>
      <c r="AD539" s="43"/>
      <c r="AE539" s="43"/>
    </row>
    <row r="540" spans="1:31" ht="15">
      <c r="A540" s="43"/>
      <c r="B540" s="43"/>
      <c r="C540" s="43"/>
      <c r="D540" s="43"/>
      <c r="E540" s="43"/>
      <c r="F540" s="43"/>
      <c r="G540" s="203"/>
      <c r="H540" s="43"/>
      <c r="I540" s="43"/>
      <c r="J540" s="43"/>
      <c r="K540" s="43"/>
      <c r="L540" s="44"/>
      <c r="M540" s="43"/>
      <c r="N540" s="43"/>
      <c r="O540" s="43"/>
      <c r="P540" s="43"/>
      <c r="Q540" s="43"/>
      <c r="R540" s="43"/>
      <c r="S540" s="43"/>
      <c r="T540" s="43"/>
      <c r="U540" s="43"/>
      <c r="V540" s="43"/>
      <c r="W540" s="43"/>
      <c r="X540" s="43"/>
      <c r="Y540" s="43"/>
      <c r="Z540" s="43"/>
      <c r="AA540" s="43"/>
      <c r="AB540" s="43"/>
      <c r="AC540" s="43"/>
      <c r="AD540" s="43"/>
      <c r="AE540" s="43"/>
    </row>
    <row r="541" spans="1:31" ht="15">
      <c r="A541" s="43"/>
      <c r="B541" s="43"/>
      <c r="C541" s="43"/>
      <c r="D541" s="43"/>
      <c r="E541" s="43"/>
      <c r="F541" s="43"/>
      <c r="G541" s="203"/>
      <c r="H541" s="43"/>
      <c r="I541" s="43"/>
      <c r="J541" s="43"/>
      <c r="K541" s="43"/>
      <c r="L541" s="44"/>
      <c r="M541" s="43"/>
      <c r="N541" s="43"/>
      <c r="O541" s="43"/>
      <c r="P541" s="43"/>
      <c r="Q541" s="43"/>
      <c r="R541" s="43"/>
      <c r="S541" s="43"/>
      <c r="T541" s="43"/>
      <c r="U541" s="43"/>
      <c r="V541" s="43"/>
      <c r="W541" s="43"/>
      <c r="X541" s="43"/>
      <c r="Y541" s="43"/>
      <c r="Z541" s="43"/>
      <c r="AA541" s="43"/>
      <c r="AB541" s="43"/>
      <c r="AC541" s="43"/>
      <c r="AD541" s="43"/>
      <c r="AE541" s="43"/>
    </row>
    <row r="542" spans="1:31" ht="15">
      <c r="A542" s="43"/>
      <c r="B542" s="43"/>
      <c r="C542" s="43"/>
      <c r="D542" s="43"/>
      <c r="E542" s="43"/>
      <c r="F542" s="43"/>
      <c r="G542" s="203"/>
      <c r="H542" s="43"/>
      <c r="I542" s="43"/>
      <c r="J542" s="43"/>
      <c r="K542" s="43"/>
      <c r="L542" s="44"/>
      <c r="M542" s="43"/>
      <c r="N542" s="43"/>
      <c r="O542" s="43"/>
      <c r="P542" s="43"/>
      <c r="Q542" s="43"/>
      <c r="R542" s="43"/>
      <c r="S542" s="43"/>
      <c r="T542" s="43"/>
      <c r="U542" s="43"/>
      <c r="V542" s="43"/>
      <c r="W542" s="43"/>
      <c r="X542" s="43"/>
      <c r="Y542" s="43"/>
      <c r="Z542" s="43"/>
      <c r="AA542" s="43"/>
      <c r="AB542" s="43"/>
      <c r="AC542" s="43"/>
      <c r="AD542" s="43"/>
      <c r="AE542" s="43"/>
    </row>
    <row r="543" spans="1:31" ht="15">
      <c r="A543" s="43"/>
      <c r="B543" s="43"/>
      <c r="C543" s="43"/>
      <c r="D543" s="43"/>
      <c r="E543" s="43"/>
      <c r="F543" s="43"/>
      <c r="G543" s="203"/>
      <c r="H543" s="43"/>
      <c r="I543" s="43"/>
      <c r="J543" s="43"/>
      <c r="K543" s="43"/>
      <c r="L543" s="44"/>
      <c r="M543" s="43"/>
      <c r="N543" s="43"/>
      <c r="O543" s="43"/>
      <c r="P543" s="43"/>
      <c r="Q543" s="43"/>
      <c r="R543" s="43"/>
      <c r="S543" s="43"/>
      <c r="T543" s="43"/>
      <c r="U543" s="43"/>
      <c r="V543" s="43"/>
      <c r="W543" s="43"/>
      <c r="X543" s="43"/>
      <c r="Y543" s="43"/>
      <c r="Z543" s="43"/>
      <c r="AA543" s="43"/>
      <c r="AB543" s="43"/>
      <c r="AC543" s="43"/>
      <c r="AD543" s="43"/>
      <c r="AE543" s="43"/>
    </row>
    <row r="544" spans="1:31" ht="15">
      <c r="A544" s="43"/>
      <c r="B544" s="43"/>
      <c r="C544" s="43"/>
      <c r="D544" s="43"/>
      <c r="E544" s="43"/>
      <c r="F544" s="43"/>
      <c r="G544" s="203"/>
      <c r="H544" s="43"/>
      <c r="I544" s="43"/>
      <c r="J544" s="43"/>
      <c r="K544" s="43"/>
      <c r="L544" s="44"/>
      <c r="M544" s="43"/>
      <c r="N544" s="43"/>
      <c r="O544" s="43"/>
      <c r="P544" s="43"/>
      <c r="Q544" s="43"/>
      <c r="R544" s="43"/>
      <c r="S544" s="43"/>
      <c r="T544" s="43"/>
      <c r="U544" s="43"/>
      <c r="V544" s="43"/>
      <c r="W544" s="43"/>
      <c r="X544" s="43"/>
      <c r="Y544" s="43"/>
      <c r="Z544" s="43"/>
      <c r="AA544" s="43"/>
      <c r="AB544" s="43"/>
      <c r="AC544" s="43"/>
      <c r="AD544" s="43"/>
      <c r="AE544" s="43"/>
    </row>
    <row r="545" spans="1:31" ht="15">
      <c r="A545" s="43"/>
      <c r="B545" s="43"/>
      <c r="C545" s="43"/>
      <c r="D545" s="43"/>
      <c r="E545" s="43"/>
      <c r="F545" s="43"/>
      <c r="G545" s="203"/>
      <c r="H545" s="43"/>
      <c r="I545" s="43"/>
      <c r="J545" s="43"/>
      <c r="K545" s="43"/>
      <c r="L545" s="44"/>
      <c r="M545" s="43"/>
      <c r="N545" s="43"/>
      <c r="O545" s="43"/>
      <c r="P545" s="43"/>
      <c r="Q545" s="43"/>
      <c r="R545" s="43"/>
      <c r="S545" s="43"/>
      <c r="T545" s="43"/>
      <c r="U545" s="43"/>
      <c r="V545" s="43"/>
      <c r="W545" s="43"/>
      <c r="X545" s="43"/>
      <c r="Y545" s="43"/>
      <c r="Z545" s="43"/>
      <c r="AA545" s="43"/>
      <c r="AB545" s="43"/>
      <c r="AC545" s="43"/>
      <c r="AD545" s="43"/>
      <c r="AE545" s="43"/>
    </row>
    <row r="546" spans="1:31" ht="15">
      <c r="A546" s="43"/>
      <c r="B546" s="43"/>
      <c r="C546" s="43"/>
      <c r="D546" s="43"/>
      <c r="E546" s="43"/>
      <c r="F546" s="43"/>
      <c r="G546" s="203"/>
      <c r="H546" s="43"/>
      <c r="I546" s="43"/>
      <c r="J546" s="43"/>
      <c r="K546" s="43"/>
      <c r="L546" s="44"/>
      <c r="M546" s="43"/>
      <c r="N546" s="43"/>
      <c r="O546" s="43"/>
      <c r="P546" s="43"/>
      <c r="Q546" s="43"/>
      <c r="R546" s="43"/>
      <c r="S546" s="43"/>
      <c r="T546" s="43"/>
      <c r="U546" s="43"/>
      <c r="V546" s="43"/>
      <c r="W546" s="43"/>
      <c r="X546" s="43"/>
      <c r="Y546" s="43"/>
      <c r="Z546" s="43"/>
      <c r="AA546" s="43"/>
      <c r="AB546" s="43"/>
      <c r="AC546" s="43"/>
      <c r="AD546" s="43"/>
      <c r="AE546" s="43"/>
    </row>
    <row r="547" spans="1:31" ht="15">
      <c r="A547" s="43"/>
      <c r="B547" s="43"/>
      <c r="C547" s="43"/>
      <c r="D547" s="43"/>
      <c r="E547" s="43"/>
      <c r="F547" s="43"/>
      <c r="G547" s="203"/>
      <c r="H547" s="43"/>
      <c r="I547" s="43"/>
      <c r="J547" s="43"/>
      <c r="K547" s="43"/>
      <c r="L547" s="44"/>
      <c r="M547" s="43"/>
      <c r="N547" s="43"/>
      <c r="O547" s="43"/>
      <c r="P547" s="43"/>
      <c r="Q547" s="43"/>
      <c r="R547" s="43"/>
      <c r="S547" s="43"/>
      <c r="T547" s="43"/>
      <c r="U547" s="43"/>
      <c r="V547" s="43"/>
      <c r="W547" s="43"/>
      <c r="X547" s="43"/>
      <c r="Y547" s="43"/>
      <c r="Z547" s="43"/>
      <c r="AA547" s="43"/>
      <c r="AB547" s="43"/>
      <c r="AC547" s="43"/>
      <c r="AD547" s="43"/>
      <c r="AE547" s="43"/>
    </row>
    <row r="548" spans="1:31" ht="15">
      <c r="A548" s="43"/>
      <c r="B548" s="43"/>
      <c r="C548" s="43"/>
      <c r="D548" s="43"/>
      <c r="E548" s="43"/>
      <c r="F548" s="43"/>
      <c r="G548" s="203"/>
      <c r="H548" s="43"/>
      <c r="I548" s="43"/>
      <c r="J548" s="43"/>
      <c r="K548" s="43"/>
      <c r="L548" s="44"/>
      <c r="M548" s="43"/>
      <c r="N548" s="43"/>
      <c r="O548" s="43"/>
      <c r="P548" s="43"/>
      <c r="Q548" s="43"/>
      <c r="R548" s="43"/>
      <c r="S548" s="43"/>
      <c r="T548" s="43"/>
      <c r="U548" s="43"/>
      <c r="V548" s="43"/>
      <c r="W548" s="43"/>
      <c r="X548" s="43"/>
      <c r="Y548" s="43"/>
      <c r="Z548" s="43"/>
      <c r="AA548" s="43"/>
      <c r="AB548" s="43"/>
      <c r="AC548" s="43"/>
      <c r="AD548" s="43"/>
      <c r="AE548" s="43"/>
    </row>
    <row r="549" spans="1:31" ht="15">
      <c r="A549" s="43"/>
      <c r="B549" s="43"/>
      <c r="C549" s="43"/>
      <c r="D549" s="43"/>
      <c r="E549" s="43"/>
      <c r="F549" s="43"/>
      <c r="G549" s="203"/>
      <c r="H549" s="43"/>
      <c r="I549" s="43"/>
      <c r="J549" s="43"/>
      <c r="K549" s="43"/>
      <c r="L549" s="44"/>
      <c r="M549" s="43"/>
      <c r="N549" s="43"/>
      <c r="O549" s="43"/>
      <c r="P549" s="43"/>
      <c r="Q549" s="43"/>
      <c r="R549" s="43"/>
      <c r="S549" s="43"/>
      <c r="T549" s="43"/>
      <c r="U549" s="43"/>
      <c r="V549" s="43"/>
      <c r="W549" s="43"/>
      <c r="X549" s="43"/>
      <c r="Y549" s="43"/>
      <c r="Z549" s="43"/>
      <c r="AA549" s="43"/>
      <c r="AB549" s="43"/>
      <c r="AC549" s="43"/>
      <c r="AD549" s="43"/>
      <c r="AE549" s="43"/>
    </row>
    <row r="550" spans="1:31" ht="15">
      <c r="A550" s="43"/>
      <c r="B550" s="43"/>
      <c r="C550" s="43"/>
      <c r="D550" s="43"/>
      <c r="E550" s="43"/>
      <c r="F550" s="43"/>
      <c r="G550" s="203"/>
      <c r="H550" s="43"/>
      <c r="I550" s="43"/>
      <c r="J550" s="43"/>
      <c r="K550" s="43"/>
      <c r="L550" s="44"/>
      <c r="M550" s="43"/>
      <c r="N550" s="43"/>
      <c r="O550" s="43"/>
      <c r="P550" s="43"/>
      <c r="Q550" s="43"/>
      <c r="R550" s="43"/>
      <c r="S550" s="43"/>
      <c r="T550" s="43"/>
      <c r="U550" s="43"/>
      <c r="V550" s="43"/>
      <c r="W550" s="43"/>
      <c r="X550" s="43"/>
      <c r="Y550" s="43"/>
      <c r="Z550" s="43"/>
      <c r="AA550" s="43"/>
      <c r="AB550" s="43"/>
      <c r="AC550" s="43"/>
      <c r="AD550" s="43"/>
      <c r="AE550" s="43"/>
    </row>
    <row r="551" spans="1:31" ht="15">
      <c r="A551" s="43"/>
      <c r="B551" s="43"/>
      <c r="C551" s="43"/>
      <c r="D551" s="43"/>
      <c r="E551" s="43"/>
      <c r="F551" s="43"/>
      <c r="G551" s="203"/>
      <c r="H551" s="43"/>
      <c r="I551" s="43"/>
      <c r="J551" s="43"/>
      <c r="K551" s="43"/>
      <c r="L551" s="44"/>
      <c r="M551" s="43"/>
      <c r="N551" s="43"/>
      <c r="O551" s="43"/>
      <c r="P551" s="43"/>
      <c r="Q551" s="43"/>
      <c r="R551" s="43"/>
      <c r="S551" s="43"/>
      <c r="T551" s="43"/>
      <c r="U551" s="43"/>
      <c r="V551" s="43"/>
      <c r="W551" s="43"/>
      <c r="X551" s="43"/>
      <c r="Y551" s="43"/>
      <c r="Z551" s="43"/>
      <c r="AA551" s="43"/>
      <c r="AB551" s="43"/>
      <c r="AC551" s="43"/>
      <c r="AD551" s="43"/>
      <c r="AE551" s="43"/>
    </row>
    <row r="552" spans="1:31" ht="15">
      <c r="A552" s="43"/>
      <c r="B552" s="43"/>
      <c r="C552" s="43"/>
      <c r="D552" s="43"/>
      <c r="E552" s="43"/>
      <c r="F552" s="43"/>
      <c r="G552" s="203"/>
      <c r="H552" s="43"/>
      <c r="I552" s="43"/>
      <c r="J552" s="43"/>
      <c r="K552" s="43"/>
      <c r="L552" s="44"/>
      <c r="M552" s="43"/>
      <c r="N552" s="43"/>
      <c r="O552" s="43"/>
      <c r="P552" s="43"/>
      <c r="Q552" s="43"/>
      <c r="R552" s="43"/>
      <c r="S552" s="43"/>
      <c r="T552" s="43"/>
      <c r="U552" s="43"/>
      <c r="V552" s="43"/>
      <c r="W552" s="43"/>
      <c r="X552" s="43"/>
      <c r="Y552" s="43"/>
      <c r="Z552" s="43"/>
      <c r="AA552" s="43"/>
      <c r="AB552" s="43"/>
      <c r="AC552" s="43"/>
      <c r="AD552" s="43"/>
      <c r="AE552" s="43"/>
    </row>
    <row r="553" spans="1:31" ht="15">
      <c r="A553" s="43"/>
      <c r="B553" s="43"/>
      <c r="C553" s="43"/>
      <c r="D553" s="43"/>
      <c r="E553" s="43"/>
      <c r="F553" s="43"/>
      <c r="G553" s="203"/>
      <c r="H553" s="43"/>
      <c r="I553" s="43"/>
      <c r="J553" s="43"/>
      <c r="K553" s="43"/>
      <c r="L553" s="44"/>
      <c r="M553" s="43"/>
      <c r="N553" s="43"/>
      <c r="O553" s="43"/>
      <c r="P553" s="43"/>
      <c r="Q553" s="43"/>
      <c r="R553" s="43"/>
      <c r="S553" s="43"/>
      <c r="T553" s="43"/>
      <c r="U553" s="43"/>
      <c r="V553" s="43"/>
      <c r="W553" s="43"/>
      <c r="X553" s="43"/>
      <c r="Y553" s="43"/>
      <c r="Z553" s="43"/>
      <c r="AA553" s="43"/>
      <c r="AB553" s="43"/>
      <c r="AC553" s="43"/>
      <c r="AD553" s="43"/>
      <c r="AE553" s="43"/>
    </row>
    <row r="554" spans="1:31" ht="15">
      <c r="A554" s="43"/>
      <c r="B554" s="43"/>
      <c r="C554" s="43"/>
      <c r="D554" s="43"/>
      <c r="E554" s="43"/>
      <c r="F554" s="43"/>
      <c r="G554" s="203"/>
      <c r="H554" s="43"/>
      <c r="I554" s="43"/>
      <c r="J554" s="43"/>
      <c r="K554" s="43"/>
      <c r="L554" s="44"/>
      <c r="M554" s="43"/>
      <c r="N554" s="43"/>
      <c r="O554" s="43"/>
      <c r="P554" s="43"/>
      <c r="Q554" s="43"/>
      <c r="R554" s="43"/>
      <c r="S554" s="43"/>
      <c r="T554" s="43"/>
      <c r="U554" s="43"/>
      <c r="V554" s="43"/>
      <c r="W554" s="43"/>
      <c r="X554" s="43"/>
      <c r="Y554" s="43"/>
      <c r="Z554" s="43"/>
      <c r="AA554" s="43"/>
      <c r="AB554" s="43"/>
      <c r="AC554" s="43"/>
      <c r="AD554" s="43"/>
      <c r="AE554" s="43"/>
    </row>
    <row r="555" spans="1:31" ht="15">
      <c r="A555" s="43"/>
      <c r="B555" s="43"/>
      <c r="C555" s="43"/>
      <c r="D555" s="43"/>
      <c r="E555" s="43"/>
      <c r="F555" s="43"/>
      <c r="G555" s="203"/>
      <c r="H555" s="43"/>
      <c r="I555" s="43"/>
      <c r="J555" s="43"/>
      <c r="K555" s="43"/>
      <c r="L555" s="44"/>
      <c r="M555" s="43"/>
      <c r="N555" s="43"/>
      <c r="O555" s="43"/>
      <c r="P555" s="43"/>
      <c r="Q555" s="43"/>
      <c r="R555" s="43"/>
      <c r="S555" s="43"/>
      <c r="T555" s="43"/>
      <c r="U555" s="43"/>
      <c r="V555" s="43"/>
      <c r="W555" s="43"/>
      <c r="X555" s="43"/>
      <c r="Y555" s="43"/>
      <c r="Z555" s="43"/>
      <c r="AA555" s="43"/>
      <c r="AB555" s="43"/>
      <c r="AC555" s="43"/>
      <c r="AD555" s="43"/>
      <c r="AE555" s="43"/>
    </row>
    <row r="556" spans="1:31" ht="15">
      <c r="A556" s="43"/>
      <c r="B556" s="43"/>
      <c r="C556" s="43"/>
      <c r="D556" s="43"/>
      <c r="E556" s="43"/>
      <c r="F556" s="43"/>
      <c r="G556" s="203"/>
      <c r="H556" s="43"/>
      <c r="I556" s="43"/>
      <c r="J556" s="43"/>
      <c r="K556" s="43"/>
      <c r="L556" s="44"/>
      <c r="M556" s="43"/>
      <c r="N556" s="43"/>
      <c r="O556" s="43"/>
      <c r="P556" s="43"/>
      <c r="Q556" s="43"/>
      <c r="R556" s="43"/>
      <c r="S556" s="43"/>
      <c r="T556" s="43"/>
      <c r="U556" s="43"/>
      <c r="V556" s="43"/>
      <c r="W556" s="43"/>
      <c r="X556" s="43"/>
      <c r="Y556" s="43"/>
      <c r="Z556" s="43"/>
      <c r="AA556" s="43"/>
      <c r="AB556" s="43"/>
      <c r="AC556" s="43"/>
      <c r="AD556" s="43"/>
      <c r="AE556" s="43"/>
    </row>
    <row r="557" spans="1:31" ht="15">
      <c r="A557" s="43"/>
      <c r="B557" s="43"/>
      <c r="C557" s="43"/>
      <c r="D557" s="43"/>
      <c r="E557" s="43"/>
      <c r="F557" s="43"/>
      <c r="G557" s="203"/>
      <c r="H557" s="43"/>
      <c r="I557" s="43"/>
      <c r="J557" s="43"/>
      <c r="K557" s="43"/>
      <c r="L557" s="44"/>
      <c r="M557" s="43"/>
      <c r="N557" s="43"/>
      <c r="O557" s="43"/>
      <c r="P557" s="43"/>
      <c r="Q557" s="43"/>
      <c r="R557" s="43"/>
      <c r="S557" s="43"/>
      <c r="T557" s="43"/>
      <c r="U557" s="43"/>
      <c r="V557" s="43"/>
      <c r="W557" s="43"/>
      <c r="X557" s="43"/>
      <c r="Y557" s="43"/>
      <c r="Z557" s="43"/>
      <c r="AA557" s="43"/>
      <c r="AB557" s="43"/>
      <c r="AC557" s="43"/>
      <c r="AD557" s="43"/>
      <c r="AE557" s="43"/>
    </row>
    <row r="558" spans="1:31" ht="15">
      <c r="A558" s="43"/>
      <c r="B558" s="43"/>
      <c r="C558" s="43"/>
      <c r="D558" s="43"/>
      <c r="E558" s="43"/>
      <c r="F558" s="43"/>
      <c r="G558" s="203"/>
      <c r="H558" s="43"/>
      <c r="I558" s="43"/>
      <c r="J558" s="43"/>
      <c r="K558" s="43"/>
      <c r="L558" s="44"/>
      <c r="M558" s="43"/>
      <c r="N558" s="43"/>
      <c r="O558" s="43"/>
      <c r="P558" s="43"/>
      <c r="Q558" s="43"/>
      <c r="R558" s="43"/>
      <c r="S558" s="43"/>
      <c r="T558" s="43"/>
      <c r="U558" s="43"/>
      <c r="V558" s="43"/>
      <c r="W558" s="43"/>
      <c r="X558" s="43"/>
      <c r="Y558" s="43"/>
      <c r="Z558" s="43"/>
      <c r="AA558" s="43"/>
      <c r="AB558" s="43"/>
      <c r="AC558" s="43"/>
      <c r="AD558" s="43"/>
      <c r="AE558" s="43"/>
    </row>
    <row r="559" spans="1:31" ht="15">
      <c r="A559" s="43"/>
      <c r="B559" s="43"/>
      <c r="C559" s="43"/>
      <c r="D559" s="43"/>
      <c r="E559" s="43"/>
      <c r="F559" s="43"/>
      <c r="G559" s="203"/>
      <c r="H559" s="43"/>
      <c r="I559" s="43"/>
      <c r="J559" s="43"/>
      <c r="K559" s="43"/>
      <c r="L559" s="44"/>
      <c r="M559" s="43"/>
      <c r="N559" s="43"/>
      <c r="O559" s="43"/>
      <c r="P559" s="43"/>
      <c r="Q559" s="43"/>
      <c r="R559" s="43"/>
      <c r="S559" s="43"/>
      <c r="T559" s="43"/>
      <c r="U559" s="43"/>
      <c r="V559" s="43"/>
      <c r="W559" s="43"/>
      <c r="X559" s="43"/>
      <c r="Y559" s="43"/>
      <c r="Z559" s="43"/>
      <c r="AA559" s="43"/>
      <c r="AB559" s="43"/>
      <c r="AC559" s="43"/>
      <c r="AD559" s="43"/>
      <c r="AE559" s="43"/>
    </row>
    <row r="560" spans="1:31" ht="15">
      <c r="A560" s="43"/>
      <c r="B560" s="43"/>
      <c r="C560" s="43"/>
      <c r="D560" s="43"/>
      <c r="E560" s="43"/>
      <c r="F560" s="43"/>
      <c r="G560" s="203"/>
      <c r="H560" s="43"/>
      <c r="I560" s="43"/>
      <c r="J560" s="43"/>
      <c r="K560" s="43"/>
      <c r="L560" s="44"/>
      <c r="M560" s="43"/>
      <c r="N560" s="43"/>
      <c r="O560" s="43"/>
      <c r="P560" s="43"/>
      <c r="Q560" s="43"/>
      <c r="R560" s="43"/>
      <c r="S560" s="43"/>
      <c r="T560" s="43"/>
      <c r="U560" s="43"/>
      <c r="V560" s="43"/>
      <c r="W560" s="43"/>
      <c r="X560" s="43"/>
      <c r="Y560" s="43"/>
      <c r="Z560" s="43"/>
      <c r="AA560" s="43"/>
      <c r="AB560" s="43"/>
      <c r="AC560" s="43"/>
      <c r="AD560" s="43"/>
      <c r="AE560" s="43"/>
    </row>
    <row r="561" spans="1:31" ht="15">
      <c r="A561" s="43"/>
      <c r="B561" s="43"/>
      <c r="C561" s="43"/>
      <c r="D561" s="43"/>
      <c r="E561" s="43"/>
      <c r="F561" s="43"/>
      <c r="G561" s="203"/>
      <c r="H561" s="43"/>
      <c r="I561" s="43"/>
      <c r="J561" s="43"/>
      <c r="K561" s="43"/>
      <c r="L561" s="44"/>
      <c r="M561" s="43"/>
      <c r="N561" s="43"/>
      <c r="O561" s="43"/>
      <c r="P561" s="43"/>
      <c r="Q561" s="43"/>
      <c r="R561" s="43"/>
      <c r="S561" s="43"/>
      <c r="T561" s="43"/>
      <c r="U561" s="43"/>
      <c r="V561" s="43"/>
      <c r="W561" s="43"/>
      <c r="X561" s="43"/>
      <c r="Y561" s="43"/>
      <c r="Z561" s="43"/>
      <c r="AA561" s="43"/>
      <c r="AB561" s="43"/>
      <c r="AC561" s="43"/>
      <c r="AD561" s="43"/>
      <c r="AE561" s="43"/>
    </row>
    <row r="562" spans="1:31" ht="15">
      <c r="A562" s="43"/>
      <c r="B562" s="43"/>
      <c r="C562" s="43"/>
      <c r="D562" s="43"/>
      <c r="E562" s="43"/>
      <c r="F562" s="43"/>
      <c r="G562" s="203"/>
      <c r="H562" s="43"/>
      <c r="I562" s="43"/>
      <c r="J562" s="43"/>
      <c r="K562" s="43"/>
      <c r="L562" s="44"/>
      <c r="M562" s="43"/>
      <c r="N562" s="43"/>
      <c r="O562" s="43"/>
      <c r="P562" s="43"/>
      <c r="Q562" s="43"/>
      <c r="R562" s="43"/>
      <c r="S562" s="43"/>
      <c r="T562" s="43"/>
      <c r="U562" s="43"/>
      <c r="V562" s="43"/>
      <c r="W562" s="43"/>
      <c r="X562" s="43"/>
      <c r="Y562" s="43"/>
      <c r="Z562" s="43"/>
      <c r="AA562" s="43"/>
      <c r="AB562" s="43"/>
      <c r="AC562" s="43"/>
      <c r="AD562" s="43"/>
      <c r="AE562" s="43"/>
    </row>
    <row r="563" spans="1:31" ht="15">
      <c r="A563" s="43"/>
      <c r="B563" s="43"/>
      <c r="C563" s="43"/>
      <c r="D563" s="43"/>
      <c r="E563" s="43"/>
      <c r="F563" s="43"/>
      <c r="G563" s="203"/>
      <c r="H563" s="43"/>
      <c r="I563" s="43"/>
      <c r="J563" s="43"/>
      <c r="K563" s="43"/>
      <c r="L563" s="44"/>
      <c r="M563" s="43"/>
      <c r="N563" s="43"/>
      <c r="O563" s="43"/>
      <c r="P563" s="43"/>
      <c r="Q563" s="43"/>
      <c r="R563" s="43"/>
      <c r="S563" s="43"/>
      <c r="T563" s="43"/>
      <c r="U563" s="43"/>
      <c r="V563" s="43"/>
      <c r="W563" s="43"/>
      <c r="X563" s="43"/>
      <c r="Y563" s="43"/>
      <c r="Z563" s="43"/>
      <c r="AA563" s="43"/>
      <c r="AB563" s="43"/>
      <c r="AC563" s="43"/>
      <c r="AD563" s="43"/>
      <c r="AE563" s="43"/>
    </row>
    <row r="564" spans="1:31" ht="15">
      <c r="A564" s="43"/>
      <c r="B564" s="43"/>
      <c r="C564" s="43"/>
      <c r="D564" s="43"/>
      <c r="E564" s="43"/>
      <c r="F564" s="43"/>
      <c r="G564" s="203"/>
      <c r="H564" s="43"/>
      <c r="I564" s="43"/>
      <c r="J564" s="43"/>
      <c r="K564" s="43"/>
      <c r="L564" s="44"/>
      <c r="M564" s="43"/>
      <c r="N564" s="43"/>
      <c r="O564" s="43"/>
      <c r="P564" s="43"/>
      <c r="Q564" s="43"/>
      <c r="R564" s="43"/>
      <c r="S564" s="43"/>
      <c r="T564" s="43"/>
      <c r="U564" s="43"/>
      <c r="V564" s="43"/>
      <c r="W564" s="43"/>
      <c r="X564" s="43"/>
      <c r="Y564" s="43"/>
      <c r="Z564" s="43"/>
      <c r="AA564" s="43"/>
      <c r="AB564" s="43"/>
      <c r="AC564" s="43"/>
      <c r="AD564" s="43"/>
      <c r="AE564" s="43"/>
    </row>
    <row r="565" spans="1:31" ht="15">
      <c r="A565" s="43"/>
      <c r="B565" s="43"/>
      <c r="C565" s="43"/>
      <c r="D565" s="43"/>
      <c r="E565" s="43"/>
      <c r="F565" s="43"/>
      <c r="G565" s="203"/>
      <c r="H565" s="43"/>
      <c r="I565" s="43"/>
      <c r="J565" s="43"/>
      <c r="K565" s="43"/>
      <c r="L565" s="44"/>
      <c r="M565" s="43"/>
      <c r="N565" s="43"/>
      <c r="O565" s="43"/>
      <c r="P565" s="43"/>
      <c r="Q565" s="43"/>
      <c r="R565" s="43"/>
      <c r="S565" s="43"/>
      <c r="T565" s="43"/>
      <c r="U565" s="43"/>
      <c r="V565" s="43"/>
      <c r="W565" s="43"/>
      <c r="X565" s="43"/>
      <c r="Y565" s="43"/>
      <c r="Z565" s="43"/>
      <c r="AA565" s="43"/>
      <c r="AB565" s="43"/>
      <c r="AC565" s="43"/>
      <c r="AD565" s="43"/>
      <c r="AE565" s="43"/>
    </row>
    <row r="566" spans="1:31" ht="15">
      <c r="A566" s="43"/>
      <c r="B566" s="43"/>
      <c r="C566" s="43"/>
      <c r="D566" s="43"/>
      <c r="E566" s="43"/>
      <c r="F566" s="43"/>
      <c r="G566" s="203"/>
      <c r="H566" s="43"/>
      <c r="I566" s="43"/>
      <c r="J566" s="43"/>
      <c r="K566" s="43"/>
      <c r="L566" s="44"/>
      <c r="M566" s="43"/>
      <c r="N566" s="43"/>
      <c r="O566" s="43"/>
      <c r="P566" s="43"/>
      <c r="Q566" s="43"/>
      <c r="R566" s="43"/>
      <c r="S566" s="43"/>
      <c r="T566" s="43"/>
      <c r="U566" s="43"/>
      <c r="V566" s="43"/>
      <c r="W566" s="43"/>
      <c r="X566" s="43"/>
      <c r="Y566" s="43"/>
      <c r="Z566" s="43"/>
      <c r="AA566" s="43"/>
      <c r="AB566" s="43"/>
      <c r="AC566" s="43"/>
      <c r="AD566" s="43"/>
      <c r="AE566" s="43"/>
    </row>
    <row r="567" spans="1:31" ht="15">
      <c r="A567" s="43"/>
      <c r="B567" s="43"/>
      <c r="C567" s="43"/>
      <c r="D567" s="43"/>
      <c r="E567" s="43"/>
      <c r="F567" s="43"/>
      <c r="G567" s="203"/>
      <c r="H567" s="43"/>
      <c r="I567" s="43"/>
      <c r="J567" s="43"/>
      <c r="K567" s="43"/>
      <c r="L567" s="44"/>
      <c r="M567" s="43"/>
      <c r="N567" s="43"/>
      <c r="O567" s="43"/>
      <c r="P567" s="43"/>
      <c r="Q567" s="43"/>
      <c r="R567" s="43"/>
      <c r="S567" s="43"/>
      <c r="T567" s="43"/>
      <c r="U567" s="43"/>
      <c r="V567" s="43"/>
      <c r="W567" s="43"/>
      <c r="X567" s="43"/>
      <c r="Y567" s="43"/>
      <c r="Z567" s="43"/>
      <c r="AA567" s="43"/>
      <c r="AB567" s="43"/>
      <c r="AC567" s="43"/>
      <c r="AD567" s="43"/>
      <c r="AE567" s="43"/>
    </row>
    <row r="568" spans="1:31" ht="15">
      <c r="A568" s="43"/>
      <c r="B568" s="43"/>
      <c r="C568" s="43"/>
      <c r="D568" s="43"/>
      <c r="E568" s="43"/>
      <c r="F568" s="43"/>
      <c r="G568" s="203"/>
      <c r="H568" s="43"/>
      <c r="I568" s="43"/>
      <c r="J568" s="43"/>
      <c r="K568" s="43"/>
      <c r="L568" s="44"/>
      <c r="M568" s="43"/>
      <c r="N568" s="43"/>
      <c r="O568" s="43"/>
      <c r="P568" s="43"/>
      <c r="Q568" s="43"/>
      <c r="R568" s="43"/>
      <c r="S568" s="43"/>
      <c r="T568" s="43"/>
      <c r="U568" s="43"/>
      <c r="V568" s="43"/>
      <c r="W568" s="43"/>
      <c r="X568" s="43"/>
      <c r="Y568" s="43"/>
      <c r="Z568" s="43"/>
      <c r="AA568" s="43"/>
      <c r="AB568" s="43"/>
      <c r="AC568" s="43"/>
      <c r="AD568" s="43"/>
      <c r="AE568" s="43"/>
    </row>
    <row r="569" spans="1:31" ht="15">
      <c r="A569" s="43"/>
      <c r="B569" s="43"/>
      <c r="C569" s="43"/>
      <c r="D569" s="43"/>
      <c r="E569" s="43"/>
      <c r="F569" s="43"/>
      <c r="G569" s="203"/>
      <c r="H569" s="43"/>
      <c r="I569" s="43"/>
      <c r="J569" s="43"/>
      <c r="K569" s="43"/>
      <c r="L569" s="44"/>
      <c r="M569" s="43"/>
      <c r="N569" s="43"/>
      <c r="O569" s="43"/>
      <c r="P569" s="43"/>
      <c r="Q569" s="43"/>
      <c r="R569" s="43"/>
      <c r="S569" s="43"/>
      <c r="T569" s="43"/>
      <c r="U569" s="43"/>
      <c r="V569" s="43"/>
      <c r="W569" s="43"/>
      <c r="X569" s="43"/>
      <c r="Y569" s="43"/>
      <c r="Z569" s="43"/>
      <c r="AA569" s="43"/>
      <c r="AB569" s="43"/>
      <c r="AC569" s="43"/>
      <c r="AD569" s="43"/>
      <c r="AE569" s="43"/>
    </row>
    <row r="570" spans="1:31" ht="15">
      <c r="A570" s="43"/>
      <c r="B570" s="43"/>
      <c r="C570" s="43"/>
      <c r="D570" s="43"/>
      <c r="E570" s="43"/>
      <c r="F570" s="43"/>
      <c r="G570" s="203"/>
      <c r="H570" s="43"/>
      <c r="I570" s="43"/>
      <c r="J570" s="43"/>
      <c r="K570" s="43"/>
      <c r="L570" s="44"/>
      <c r="M570" s="43"/>
      <c r="N570" s="43"/>
      <c r="O570" s="43"/>
      <c r="P570" s="43"/>
      <c r="Q570" s="43"/>
      <c r="R570" s="43"/>
      <c r="S570" s="43"/>
      <c r="T570" s="43"/>
      <c r="U570" s="43"/>
      <c r="V570" s="43"/>
      <c r="W570" s="43"/>
      <c r="X570" s="43"/>
      <c r="Y570" s="43"/>
      <c r="Z570" s="43"/>
      <c r="AA570" s="43"/>
      <c r="AB570" s="43"/>
      <c r="AC570" s="43"/>
      <c r="AD570" s="43"/>
      <c r="AE570" s="43"/>
    </row>
    <row r="571" spans="1:31" ht="15">
      <c r="A571" s="43"/>
      <c r="B571" s="43"/>
      <c r="C571" s="43"/>
      <c r="D571" s="43"/>
      <c r="E571" s="43"/>
      <c r="F571" s="43"/>
      <c r="G571" s="203"/>
      <c r="H571" s="43"/>
      <c r="I571" s="43"/>
      <c r="J571" s="43"/>
      <c r="K571" s="43"/>
      <c r="L571" s="44"/>
      <c r="M571" s="43"/>
      <c r="N571" s="43"/>
      <c r="O571" s="43"/>
      <c r="P571" s="43"/>
      <c r="Q571" s="43"/>
      <c r="R571" s="43"/>
      <c r="S571" s="43"/>
      <c r="T571" s="43"/>
      <c r="U571" s="43"/>
      <c r="V571" s="43"/>
      <c r="W571" s="43"/>
      <c r="X571" s="43"/>
      <c r="Y571" s="43"/>
      <c r="Z571" s="43"/>
      <c r="AA571" s="43"/>
      <c r="AB571" s="43"/>
      <c r="AC571" s="43"/>
      <c r="AD571" s="43"/>
      <c r="AE571" s="43"/>
    </row>
    <row r="572" spans="1:31" ht="15">
      <c r="A572" s="43"/>
      <c r="B572" s="43"/>
      <c r="C572" s="43"/>
      <c r="D572" s="43"/>
      <c r="E572" s="43"/>
      <c r="F572" s="43"/>
      <c r="G572" s="203"/>
      <c r="H572" s="43"/>
      <c r="I572" s="43"/>
      <c r="J572" s="43"/>
      <c r="K572" s="43"/>
      <c r="L572" s="44"/>
      <c r="M572" s="43"/>
      <c r="N572" s="43"/>
      <c r="O572" s="43"/>
      <c r="P572" s="43"/>
      <c r="Q572" s="43"/>
      <c r="R572" s="43"/>
      <c r="S572" s="43"/>
      <c r="T572" s="43"/>
      <c r="U572" s="43"/>
      <c r="V572" s="43"/>
      <c r="W572" s="43"/>
      <c r="X572" s="43"/>
      <c r="Y572" s="43"/>
      <c r="Z572" s="43"/>
      <c r="AA572" s="43"/>
      <c r="AB572" s="43"/>
      <c r="AC572" s="43"/>
      <c r="AD572" s="43"/>
      <c r="AE572" s="43"/>
    </row>
    <row r="573" spans="1:31" ht="15">
      <c r="A573" s="43"/>
      <c r="B573" s="43"/>
      <c r="C573" s="43"/>
      <c r="D573" s="43"/>
      <c r="E573" s="43"/>
      <c r="F573" s="43"/>
      <c r="G573" s="203"/>
      <c r="H573" s="43"/>
      <c r="I573" s="43"/>
      <c r="J573" s="43"/>
      <c r="K573" s="43"/>
      <c r="L573" s="44"/>
      <c r="M573" s="43"/>
      <c r="N573" s="43"/>
      <c r="O573" s="43"/>
      <c r="P573" s="43"/>
      <c r="Q573" s="43"/>
      <c r="R573" s="43"/>
      <c r="S573" s="43"/>
      <c r="T573" s="43"/>
      <c r="U573" s="43"/>
      <c r="V573" s="43"/>
      <c r="W573" s="43"/>
      <c r="X573" s="43"/>
      <c r="Y573" s="43"/>
      <c r="Z573" s="43"/>
      <c r="AA573" s="43"/>
      <c r="AB573" s="43"/>
      <c r="AC573" s="43"/>
      <c r="AD573" s="43"/>
      <c r="AE573" s="43"/>
    </row>
    <row r="574" spans="1:31" ht="15">
      <c r="A574" s="43"/>
      <c r="B574" s="43"/>
      <c r="C574" s="43"/>
      <c r="D574" s="43"/>
      <c r="E574" s="43"/>
      <c r="F574" s="43"/>
      <c r="G574" s="203"/>
      <c r="H574" s="43"/>
      <c r="I574" s="43"/>
      <c r="J574" s="43"/>
      <c r="K574" s="43"/>
      <c r="L574" s="44"/>
      <c r="M574" s="43"/>
      <c r="N574" s="43"/>
      <c r="O574" s="43"/>
      <c r="P574" s="43"/>
      <c r="Q574" s="43"/>
      <c r="R574" s="43"/>
      <c r="S574" s="43"/>
      <c r="T574" s="43"/>
      <c r="U574" s="43"/>
      <c r="V574" s="43"/>
      <c r="W574" s="43"/>
      <c r="X574" s="43"/>
      <c r="Y574" s="43"/>
      <c r="Z574" s="43"/>
      <c r="AA574" s="43"/>
      <c r="AB574" s="43"/>
      <c r="AC574" s="43"/>
      <c r="AD574" s="43"/>
      <c r="AE574" s="43"/>
    </row>
    <row r="575" spans="1:31" ht="15">
      <c r="A575" s="43"/>
      <c r="B575" s="43"/>
      <c r="C575" s="43"/>
      <c r="D575" s="43"/>
      <c r="E575" s="43"/>
      <c r="F575" s="43"/>
      <c r="G575" s="203"/>
      <c r="H575" s="43"/>
      <c r="I575" s="43"/>
      <c r="J575" s="43"/>
      <c r="K575" s="43"/>
      <c r="L575" s="44"/>
      <c r="M575" s="43"/>
      <c r="N575" s="43"/>
      <c r="O575" s="43"/>
      <c r="P575" s="43"/>
      <c r="Q575" s="43"/>
      <c r="R575" s="43"/>
      <c r="S575" s="43"/>
      <c r="T575" s="43"/>
      <c r="U575" s="43"/>
      <c r="V575" s="43"/>
      <c r="W575" s="43"/>
      <c r="X575" s="43"/>
      <c r="Y575" s="43"/>
      <c r="Z575" s="43"/>
      <c r="AA575" s="43"/>
      <c r="AB575" s="43"/>
      <c r="AC575" s="43"/>
      <c r="AD575" s="43"/>
      <c r="AE575" s="43"/>
    </row>
    <row r="576" spans="1:31" ht="15">
      <c r="A576" s="43"/>
      <c r="B576" s="43"/>
      <c r="C576" s="43"/>
      <c r="D576" s="43"/>
      <c r="E576" s="43"/>
      <c r="F576" s="43"/>
      <c r="G576" s="203"/>
      <c r="H576" s="43"/>
      <c r="I576" s="43"/>
      <c r="J576" s="43"/>
      <c r="K576" s="43"/>
      <c r="L576" s="44"/>
      <c r="M576" s="43"/>
      <c r="N576" s="43"/>
      <c r="O576" s="43"/>
      <c r="P576" s="43"/>
      <c r="Q576" s="43"/>
      <c r="R576" s="43"/>
      <c r="S576" s="43"/>
      <c r="T576" s="43"/>
      <c r="U576" s="43"/>
      <c r="V576" s="43"/>
      <c r="W576" s="43"/>
      <c r="X576" s="43"/>
      <c r="Y576" s="43"/>
      <c r="Z576" s="43"/>
      <c r="AA576" s="43"/>
      <c r="AB576" s="43"/>
      <c r="AC576" s="43"/>
      <c r="AD576" s="43"/>
      <c r="AE576" s="43"/>
    </row>
    <row r="577" spans="1:31" ht="15">
      <c r="A577" s="43"/>
      <c r="B577" s="43"/>
      <c r="C577" s="43"/>
      <c r="D577" s="43"/>
      <c r="E577" s="43"/>
      <c r="F577" s="43"/>
      <c r="G577" s="203"/>
      <c r="H577" s="43"/>
      <c r="I577" s="43"/>
      <c r="J577" s="43"/>
      <c r="K577" s="43"/>
      <c r="L577" s="44"/>
      <c r="M577" s="43"/>
      <c r="N577" s="43"/>
      <c r="O577" s="43"/>
      <c r="P577" s="43"/>
      <c r="Q577" s="43"/>
      <c r="R577" s="43"/>
      <c r="S577" s="43"/>
      <c r="T577" s="43"/>
      <c r="U577" s="43"/>
      <c r="V577" s="43"/>
      <c r="W577" s="43"/>
      <c r="X577" s="43"/>
      <c r="Y577" s="43"/>
      <c r="Z577" s="43"/>
      <c r="AA577" s="43"/>
      <c r="AB577" s="43"/>
      <c r="AC577" s="43"/>
      <c r="AD577" s="43"/>
      <c r="AE577" s="43"/>
    </row>
    <row r="578" spans="1:31" ht="15">
      <c r="A578" s="43"/>
      <c r="B578" s="43"/>
      <c r="C578" s="43"/>
      <c r="D578" s="43"/>
      <c r="E578" s="43"/>
      <c r="F578" s="43"/>
      <c r="G578" s="203"/>
      <c r="H578" s="43"/>
      <c r="I578" s="43"/>
      <c r="J578" s="43"/>
      <c r="K578" s="43"/>
      <c r="L578" s="44"/>
      <c r="M578" s="43"/>
      <c r="N578" s="43"/>
      <c r="O578" s="43"/>
      <c r="P578" s="43"/>
      <c r="Q578" s="43"/>
      <c r="R578" s="43"/>
      <c r="S578" s="43"/>
      <c r="T578" s="43"/>
      <c r="U578" s="43"/>
      <c r="V578" s="43"/>
      <c r="W578" s="43"/>
      <c r="X578" s="43"/>
      <c r="Y578" s="43"/>
      <c r="Z578" s="43"/>
      <c r="AA578" s="43"/>
      <c r="AB578" s="43"/>
      <c r="AC578" s="43"/>
      <c r="AD578" s="43"/>
      <c r="AE578" s="43"/>
    </row>
    <row r="579" spans="1:31" ht="15">
      <c r="A579" s="43"/>
      <c r="B579" s="43"/>
      <c r="C579" s="43"/>
      <c r="D579" s="43"/>
      <c r="E579" s="43"/>
      <c r="F579" s="43"/>
      <c r="G579" s="203"/>
      <c r="H579" s="43"/>
      <c r="I579" s="43"/>
      <c r="J579" s="43"/>
      <c r="K579" s="43"/>
      <c r="L579" s="44"/>
      <c r="M579" s="43"/>
      <c r="N579" s="43"/>
      <c r="O579" s="43"/>
      <c r="P579" s="43"/>
      <c r="Q579" s="43"/>
      <c r="R579" s="43"/>
      <c r="S579" s="43"/>
      <c r="T579" s="43"/>
      <c r="U579" s="43"/>
      <c r="V579" s="43"/>
      <c r="W579" s="43"/>
      <c r="X579" s="43"/>
      <c r="Y579" s="43"/>
      <c r="Z579" s="43"/>
      <c r="AA579" s="43"/>
      <c r="AB579" s="43"/>
      <c r="AC579" s="43"/>
      <c r="AD579" s="43"/>
      <c r="AE579" s="43"/>
    </row>
    <row r="580" spans="1:31" ht="15">
      <c r="A580" s="43"/>
      <c r="B580" s="43"/>
      <c r="C580" s="43"/>
      <c r="D580" s="43"/>
      <c r="E580" s="43"/>
      <c r="F580" s="43"/>
      <c r="G580" s="203"/>
      <c r="H580" s="43"/>
      <c r="I580" s="43"/>
      <c r="J580" s="43"/>
      <c r="K580" s="43"/>
      <c r="L580" s="44"/>
      <c r="M580" s="43"/>
      <c r="N580" s="43"/>
      <c r="O580" s="43"/>
      <c r="P580" s="43"/>
      <c r="Q580" s="43"/>
      <c r="R580" s="43"/>
      <c r="S580" s="43"/>
      <c r="T580" s="43"/>
      <c r="U580" s="43"/>
      <c r="V580" s="43"/>
      <c r="W580" s="43"/>
      <c r="X580" s="43"/>
      <c r="Y580" s="43"/>
      <c r="Z580" s="43"/>
      <c r="AA580" s="43"/>
      <c r="AB580" s="43"/>
      <c r="AC580" s="43"/>
      <c r="AD580" s="43"/>
      <c r="AE580" s="43"/>
    </row>
    <row r="581" spans="1:31" ht="15">
      <c r="A581" s="43"/>
      <c r="B581" s="43"/>
      <c r="C581" s="43"/>
      <c r="D581" s="43"/>
      <c r="E581" s="43"/>
      <c r="F581" s="43"/>
      <c r="G581" s="203"/>
      <c r="H581" s="43"/>
      <c r="I581" s="43"/>
      <c r="J581" s="43"/>
      <c r="K581" s="43"/>
      <c r="L581" s="44"/>
      <c r="M581" s="43"/>
      <c r="N581" s="43"/>
      <c r="O581" s="43"/>
      <c r="P581" s="43"/>
      <c r="Q581" s="43"/>
      <c r="R581" s="43"/>
      <c r="S581" s="43"/>
      <c r="T581" s="43"/>
      <c r="U581" s="43"/>
      <c r="V581" s="43"/>
      <c r="W581" s="43"/>
      <c r="X581" s="43"/>
      <c r="Y581" s="43"/>
      <c r="Z581" s="43"/>
      <c r="AA581" s="43"/>
      <c r="AB581" s="43"/>
      <c r="AC581" s="43"/>
      <c r="AD581" s="43"/>
      <c r="AE581" s="43"/>
    </row>
    <row r="582" spans="1:31" ht="15">
      <c r="A582" s="43"/>
      <c r="B582" s="43"/>
      <c r="C582" s="43"/>
      <c r="D582" s="43"/>
      <c r="E582" s="43"/>
      <c r="F582" s="43"/>
      <c r="G582" s="203"/>
      <c r="H582" s="43"/>
      <c r="I582" s="43"/>
      <c r="J582" s="43"/>
      <c r="K582" s="43"/>
      <c r="L582" s="44"/>
      <c r="M582" s="43"/>
      <c r="N582" s="43"/>
      <c r="O582" s="43"/>
      <c r="P582" s="43"/>
      <c r="Q582" s="43"/>
      <c r="R582" s="43"/>
      <c r="S582" s="43"/>
      <c r="T582" s="43"/>
      <c r="U582" s="43"/>
      <c r="V582" s="43"/>
      <c r="W582" s="43"/>
      <c r="X582" s="43"/>
      <c r="Y582" s="43"/>
      <c r="Z582" s="43"/>
      <c r="AA582" s="43"/>
      <c r="AB582" s="43"/>
      <c r="AC582" s="43"/>
      <c r="AD582" s="43"/>
      <c r="AE582" s="43"/>
    </row>
    <row r="583" spans="1:31" ht="15">
      <c r="A583" s="43"/>
      <c r="B583" s="43"/>
      <c r="C583" s="43"/>
      <c r="D583" s="43"/>
      <c r="E583" s="43"/>
      <c r="F583" s="43"/>
      <c r="G583" s="203"/>
      <c r="H583" s="43"/>
      <c r="I583" s="43"/>
      <c r="J583" s="43"/>
      <c r="K583" s="43"/>
      <c r="L583" s="44"/>
      <c r="M583" s="43"/>
      <c r="N583" s="43"/>
      <c r="O583" s="43"/>
      <c r="P583" s="43"/>
      <c r="Q583" s="43"/>
      <c r="R583" s="43"/>
      <c r="S583" s="43"/>
      <c r="T583" s="43"/>
      <c r="U583" s="43"/>
      <c r="V583" s="43"/>
      <c r="W583" s="43"/>
      <c r="X583" s="43"/>
      <c r="Y583" s="43"/>
      <c r="Z583" s="43"/>
      <c r="AA583" s="43"/>
      <c r="AB583" s="43"/>
      <c r="AC583" s="43"/>
      <c r="AD583" s="43"/>
      <c r="AE583" s="43"/>
    </row>
    <row r="584" spans="1:31" ht="15">
      <c r="A584" s="43"/>
      <c r="B584" s="43"/>
      <c r="C584" s="43"/>
      <c r="D584" s="43"/>
      <c r="E584" s="43"/>
      <c r="F584" s="43"/>
      <c r="G584" s="203"/>
      <c r="H584" s="43"/>
      <c r="I584" s="43"/>
      <c r="J584" s="43"/>
      <c r="K584" s="43"/>
      <c r="L584" s="44"/>
      <c r="M584" s="43"/>
      <c r="N584" s="43"/>
      <c r="O584" s="43"/>
      <c r="P584" s="43"/>
      <c r="Q584" s="43"/>
      <c r="R584" s="43"/>
      <c r="S584" s="43"/>
      <c r="T584" s="43"/>
      <c r="U584" s="43"/>
      <c r="V584" s="43"/>
      <c r="W584" s="43"/>
      <c r="X584" s="43"/>
      <c r="Y584" s="43"/>
      <c r="Z584" s="43"/>
      <c r="AA584" s="43"/>
      <c r="AB584" s="43"/>
      <c r="AC584" s="43"/>
      <c r="AD584" s="43"/>
      <c r="AE584" s="43"/>
    </row>
    <row r="585" spans="1:31" ht="15">
      <c r="A585" s="43"/>
      <c r="B585" s="43"/>
      <c r="C585" s="43"/>
      <c r="D585" s="43"/>
      <c r="E585" s="43"/>
      <c r="F585" s="43"/>
      <c r="G585" s="203"/>
      <c r="H585" s="43"/>
      <c r="I585" s="43"/>
      <c r="J585" s="43"/>
      <c r="K585" s="43"/>
      <c r="L585" s="44"/>
      <c r="M585" s="43"/>
      <c r="N585" s="43"/>
      <c r="O585" s="43"/>
      <c r="P585" s="43"/>
      <c r="Q585" s="43"/>
      <c r="R585" s="43"/>
      <c r="S585" s="43"/>
      <c r="T585" s="43"/>
      <c r="U585" s="43"/>
      <c r="V585" s="43"/>
      <c r="W585" s="43"/>
      <c r="X585" s="43"/>
      <c r="Y585" s="43"/>
      <c r="Z585" s="43"/>
      <c r="AA585" s="43"/>
      <c r="AB585" s="43"/>
      <c r="AC585" s="43"/>
      <c r="AD585" s="43"/>
      <c r="AE585" s="43"/>
    </row>
    <row r="586" spans="1:31" ht="15">
      <c r="A586" s="43"/>
      <c r="B586" s="43"/>
      <c r="C586" s="43"/>
      <c r="D586" s="43"/>
      <c r="E586" s="43"/>
      <c r="F586" s="43"/>
      <c r="G586" s="203"/>
      <c r="H586" s="43"/>
      <c r="I586" s="43"/>
      <c r="J586" s="43"/>
      <c r="K586" s="43"/>
      <c r="L586" s="44"/>
      <c r="M586" s="43"/>
      <c r="N586" s="43"/>
      <c r="O586" s="43"/>
      <c r="P586" s="43"/>
      <c r="Q586" s="43"/>
      <c r="R586" s="43"/>
      <c r="S586" s="43"/>
      <c r="T586" s="43"/>
      <c r="U586" s="43"/>
      <c r="V586" s="43"/>
      <c r="W586" s="43"/>
      <c r="X586" s="43"/>
      <c r="Y586" s="43"/>
      <c r="Z586" s="43"/>
      <c r="AA586" s="43"/>
      <c r="AB586" s="43"/>
      <c r="AC586" s="43"/>
      <c r="AD586" s="43"/>
      <c r="AE586" s="43"/>
    </row>
    <row r="587" spans="1:31" ht="15">
      <c r="A587" s="43"/>
      <c r="B587" s="43"/>
      <c r="C587" s="43"/>
      <c r="D587" s="43"/>
      <c r="E587" s="43"/>
      <c r="F587" s="43"/>
      <c r="G587" s="203"/>
      <c r="H587" s="43"/>
      <c r="I587" s="43"/>
      <c r="J587" s="43"/>
      <c r="K587" s="43"/>
      <c r="L587" s="44"/>
      <c r="M587" s="43"/>
      <c r="N587" s="43"/>
      <c r="O587" s="43"/>
      <c r="P587" s="43"/>
      <c r="Q587" s="43"/>
      <c r="R587" s="43"/>
      <c r="S587" s="43"/>
      <c r="T587" s="43"/>
      <c r="U587" s="43"/>
      <c r="V587" s="43"/>
      <c r="W587" s="43"/>
      <c r="X587" s="43"/>
      <c r="Y587" s="43"/>
      <c r="Z587" s="43"/>
      <c r="AA587" s="43"/>
      <c r="AB587" s="43"/>
      <c r="AC587" s="43"/>
      <c r="AD587" s="43"/>
      <c r="AE587" s="43"/>
    </row>
    <row r="588" spans="1:31" ht="15">
      <c r="A588" s="43"/>
      <c r="B588" s="43"/>
      <c r="C588" s="43"/>
      <c r="D588" s="43"/>
      <c r="E588" s="43"/>
      <c r="F588" s="43"/>
      <c r="G588" s="203"/>
      <c r="H588" s="43"/>
      <c r="I588" s="43"/>
      <c r="J588" s="43"/>
      <c r="K588" s="43"/>
      <c r="L588" s="44"/>
      <c r="M588" s="43"/>
      <c r="N588" s="43"/>
      <c r="O588" s="43"/>
      <c r="P588" s="43"/>
      <c r="Q588" s="43"/>
      <c r="R588" s="43"/>
      <c r="S588" s="43"/>
      <c r="T588" s="43"/>
      <c r="U588" s="43"/>
      <c r="V588" s="43"/>
      <c r="W588" s="43"/>
      <c r="X588" s="43"/>
      <c r="Y588" s="43"/>
      <c r="Z588" s="43"/>
      <c r="AA588" s="43"/>
      <c r="AB588" s="43"/>
      <c r="AC588" s="43"/>
      <c r="AD588" s="43"/>
      <c r="AE588" s="43"/>
    </row>
    <row r="589" spans="1:31" ht="15">
      <c r="A589" s="43"/>
      <c r="B589" s="43"/>
      <c r="C589" s="43"/>
      <c r="D589" s="43"/>
      <c r="E589" s="43"/>
      <c r="F589" s="43"/>
      <c r="G589" s="203"/>
      <c r="H589" s="43"/>
      <c r="I589" s="43"/>
      <c r="J589" s="43"/>
      <c r="K589" s="43"/>
      <c r="L589" s="44"/>
      <c r="M589" s="43"/>
      <c r="N589" s="43"/>
      <c r="O589" s="43"/>
      <c r="P589" s="43"/>
      <c r="Q589" s="43"/>
      <c r="R589" s="43"/>
      <c r="S589" s="43"/>
      <c r="T589" s="43"/>
      <c r="U589" s="43"/>
      <c r="V589" s="43"/>
      <c r="W589" s="43"/>
      <c r="X589" s="43"/>
      <c r="Y589" s="43"/>
      <c r="Z589" s="43"/>
      <c r="AA589" s="43"/>
      <c r="AB589" s="43"/>
      <c r="AC589" s="43"/>
      <c r="AD589" s="43"/>
      <c r="AE589" s="43"/>
    </row>
    <row r="590" spans="1:31" ht="15">
      <c r="A590" s="43"/>
      <c r="B590" s="43"/>
      <c r="C590" s="43"/>
      <c r="D590" s="43"/>
      <c r="E590" s="43"/>
      <c r="F590" s="43"/>
      <c r="G590" s="203"/>
      <c r="H590" s="43"/>
      <c r="I590" s="43"/>
      <c r="J590" s="43"/>
      <c r="K590" s="43"/>
      <c r="L590" s="44"/>
      <c r="M590" s="43"/>
      <c r="N590" s="43"/>
      <c r="O590" s="43"/>
      <c r="P590" s="43"/>
      <c r="Q590" s="43"/>
      <c r="R590" s="43"/>
      <c r="S590" s="43"/>
      <c r="T590" s="43"/>
      <c r="U590" s="43"/>
      <c r="V590" s="43"/>
      <c r="W590" s="43"/>
      <c r="X590" s="43"/>
      <c r="Y590" s="43"/>
      <c r="Z590" s="43"/>
      <c r="AA590" s="43"/>
      <c r="AB590" s="43"/>
      <c r="AC590" s="43"/>
      <c r="AD590" s="43"/>
      <c r="AE590" s="43"/>
    </row>
    <row r="591" spans="1:31" ht="15">
      <c r="A591" s="43"/>
      <c r="B591" s="43"/>
      <c r="C591" s="43"/>
      <c r="D591" s="43"/>
      <c r="E591" s="43"/>
      <c r="F591" s="43"/>
      <c r="G591" s="203"/>
      <c r="H591" s="43"/>
      <c r="I591" s="43"/>
      <c r="J591" s="43"/>
      <c r="K591" s="43"/>
      <c r="L591" s="44"/>
      <c r="M591" s="43"/>
      <c r="N591" s="43"/>
      <c r="O591" s="43"/>
      <c r="P591" s="43"/>
      <c r="Q591" s="43"/>
      <c r="R591" s="43"/>
      <c r="S591" s="43"/>
      <c r="T591" s="43"/>
      <c r="U591" s="43"/>
      <c r="V591" s="43"/>
      <c r="W591" s="43"/>
      <c r="X591" s="43"/>
      <c r="Y591" s="43"/>
      <c r="Z591" s="43"/>
      <c r="AA591" s="43"/>
      <c r="AB591" s="43"/>
      <c r="AC591" s="43"/>
      <c r="AD591" s="43"/>
      <c r="AE591" s="43"/>
    </row>
    <row r="592" spans="1:31" ht="15">
      <c r="A592" s="43"/>
      <c r="B592" s="43"/>
      <c r="C592" s="43"/>
      <c r="D592" s="43"/>
      <c r="E592" s="43"/>
      <c r="F592" s="43"/>
      <c r="G592" s="203"/>
      <c r="H592" s="43"/>
      <c r="I592" s="43"/>
      <c r="J592" s="43"/>
      <c r="K592" s="43"/>
      <c r="L592" s="44"/>
      <c r="M592" s="43"/>
      <c r="N592" s="43"/>
      <c r="O592" s="43"/>
      <c r="P592" s="43"/>
      <c r="Q592" s="43"/>
      <c r="R592" s="43"/>
      <c r="S592" s="43"/>
      <c r="T592" s="43"/>
      <c r="U592" s="43"/>
      <c r="V592" s="43"/>
      <c r="W592" s="43"/>
      <c r="X592" s="43"/>
      <c r="Y592" s="43"/>
      <c r="Z592" s="43"/>
      <c r="AA592" s="43"/>
      <c r="AB592" s="43"/>
      <c r="AC592" s="43"/>
      <c r="AD592" s="43"/>
      <c r="AE592" s="43"/>
    </row>
    <row r="593" spans="1:31" ht="15">
      <c r="A593" s="43"/>
      <c r="B593" s="43"/>
      <c r="C593" s="43"/>
      <c r="D593" s="43"/>
      <c r="E593" s="43"/>
      <c r="F593" s="43"/>
      <c r="G593" s="203"/>
      <c r="H593" s="43"/>
      <c r="I593" s="43"/>
      <c r="J593" s="43"/>
      <c r="K593" s="43"/>
      <c r="L593" s="44"/>
      <c r="M593" s="43"/>
      <c r="N593" s="43"/>
      <c r="O593" s="43"/>
      <c r="P593" s="43"/>
      <c r="Q593" s="43"/>
      <c r="R593" s="43"/>
      <c r="S593" s="43"/>
      <c r="T593" s="43"/>
      <c r="U593" s="43"/>
      <c r="V593" s="43"/>
      <c r="W593" s="43"/>
      <c r="X593" s="43"/>
      <c r="Y593" s="43"/>
      <c r="Z593" s="43"/>
      <c r="AA593" s="43"/>
      <c r="AB593" s="43"/>
      <c r="AC593" s="43"/>
      <c r="AD593" s="43"/>
      <c r="AE593" s="43"/>
    </row>
    <row r="594" spans="1:31" ht="15">
      <c r="A594" s="43"/>
      <c r="B594" s="43"/>
      <c r="C594" s="43"/>
      <c r="D594" s="43"/>
      <c r="E594" s="43"/>
      <c r="F594" s="43"/>
      <c r="G594" s="203"/>
      <c r="H594" s="43"/>
      <c r="I594" s="43"/>
      <c r="J594" s="43"/>
      <c r="K594" s="43"/>
      <c r="L594" s="44"/>
      <c r="M594" s="43"/>
      <c r="N594" s="43"/>
      <c r="O594" s="43"/>
      <c r="P594" s="43"/>
      <c r="Q594" s="43"/>
      <c r="R594" s="43"/>
      <c r="S594" s="43"/>
      <c r="T594" s="43"/>
      <c r="U594" s="43"/>
      <c r="V594" s="43"/>
      <c r="W594" s="43"/>
      <c r="X594" s="43"/>
      <c r="Y594" s="43"/>
      <c r="Z594" s="43"/>
      <c r="AA594" s="43"/>
      <c r="AB594" s="43"/>
      <c r="AC594" s="43"/>
      <c r="AD594" s="43"/>
      <c r="AE594" s="43"/>
    </row>
    <row r="595" spans="1:31" ht="15">
      <c r="A595" s="43"/>
      <c r="B595" s="43"/>
      <c r="C595" s="43"/>
      <c r="D595" s="43"/>
      <c r="E595" s="43"/>
      <c r="F595" s="43"/>
      <c r="G595" s="203"/>
      <c r="H595" s="43"/>
      <c r="I595" s="43"/>
      <c r="J595" s="43"/>
      <c r="K595" s="43"/>
      <c r="L595" s="44"/>
      <c r="M595" s="43"/>
      <c r="N595" s="43"/>
      <c r="O595" s="43"/>
      <c r="P595" s="43"/>
      <c r="Q595" s="43"/>
      <c r="R595" s="43"/>
      <c r="S595" s="43"/>
      <c r="T595" s="43"/>
      <c r="U595" s="43"/>
      <c r="V595" s="43"/>
      <c r="W595" s="43"/>
      <c r="X595" s="43"/>
      <c r="Y595" s="43"/>
      <c r="Z595" s="43"/>
      <c r="AA595" s="43"/>
      <c r="AB595" s="43"/>
      <c r="AC595" s="43"/>
      <c r="AD595" s="43"/>
      <c r="AE595" s="43"/>
    </row>
    <row r="596" spans="1:31" ht="15">
      <c r="A596" s="43"/>
      <c r="B596" s="43"/>
      <c r="C596" s="43"/>
      <c r="D596" s="43"/>
      <c r="E596" s="43"/>
      <c r="F596" s="43"/>
      <c r="G596" s="203"/>
      <c r="H596" s="43"/>
      <c r="I596" s="43"/>
      <c r="J596" s="43"/>
      <c r="K596" s="43"/>
      <c r="L596" s="44"/>
      <c r="M596" s="43"/>
      <c r="N596" s="43"/>
      <c r="O596" s="43"/>
      <c r="P596" s="43"/>
      <c r="Q596" s="43"/>
      <c r="R596" s="43"/>
      <c r="S596" s="43"/>
      <c r="T596" s="43"/>
      <c r="U596" s="43"/>
      <c r="V596" s="43"/>
      <c r="W596" s="43"/>
      <c r="X596" s="43"/>
      <c r="Y596" s="43"/>
      <c r="Z596" s="43"/>
      <c r="AA596" s="43"/>
      <c r="AB596" s="43"/>
      <c r="AC596" s="43"/>
      <c r="AD596" s="43"/>
      <c r="AE596" s="43"/>
    </row>
    <row r="597" spans="1:31" ht="15">
      <c r="A597" s="43"/>
      <c r="B597" s="43"/>
      <c r="C597" s="43"/>
      <c r="D597" s="43"/>
      <c r="E597" s="43"/>
      <c r="F597" s="43"/>
      <c r="G597" s="203"/>
      <c r="H597" s="43"/>
      <c r="I597" s="43"/>
      <c r="J597" s="43"/>
      <c r="K597" s="43"/>
      <c r="L597" s="44"/>
      <c r="M597" s="43"/>
      <c r="N597" s="43"/>
      <c r="O597" s="43"/>
      <c r="P597" s="43"/>
      <c r="Q597" s="43"/>
      <c r="R597" s="43"/>
      <c r="S597" s="43"/>
      <c r="T597" s="43"/>
      <c r="U597" s="43"/>
      <c r="V597" s="43"/>
      <c r="W597" s="43"/>
      <c r="X597" s="43"/>
      <c r="Y597" s="43"/>
      <c r="Z597" s="43"/>
      <c r="AA597" s="43"/>
      <c r="AB597" s="43"/>
      <c r="AC597" s="43"/>
      <c r="AD597" s="43"/>
      <c r="AE597" s="43"/>
    </row>
    <row r="598" spans="1:31" ht="15">
      <c r="A598" s="43"/>
      <c r="B598" s="43"/>
      <c r="C598" s="43"/>
      <c r="D598" s="43"/>
      <c r="E598" s="43"/>
      <c r="F598" s="43"/>
      <c r="G598" s="203"/>
      <c r="H598" s="43"/>
      <c r="I598" s="43"/>
      <c r="J598" s="43"/>
      <c r="K598" s="43"/>
      <c r="L598" s="44"/>
      <c r="M598" s="43"/>
      <c r="N598" s="43"/>
      <c r="O598" s="43"/>
      <c r="P598" s="43"/>
      <c r="Q598" s="43"/>
      <c r="R598" s="43"/>
      <c r="S598" s="43"/>
      <c r="T598" s="43"/>
      <c r="U598" s="43"/>
      <c r="V598" s="43"/>
      <c r="W598" s="43"/>
      <c r="X598" s="43"/>
      <c r="Y598" s="43"/>
      <c r="Z598" s="43"/>
      <c r="AA598" s="43"/>
      <c r="AB598" s="43"/>
      <c r="AC598" s="43"/>
      <c r="AD598" s="43"/>
      <c r="AE598" s="43"/>
    </row>
    <row r="599" spans="1:31" ht="15">
      <c r="A599" s="43"/>
      <c r="B599" s="43"/>
      <c r="C599" s="43"/>
      <c r="D599" s="43"/>
      <c r="E599" s="43"/>
      <c r="F599" s="43"/>
      <c r="G599" s="203"/>
      <c r="H599" s="43"/>
      <c r="I599" s="43"/>
      <c r="J599" s="43"/>
      <c r="K599" s="43"/>
      <c r="L599" s="44"/>
      <c r="M599" s="43"/>
      <c r="N599" s="43"/>
      <c r="O599" s="43"/>
      <c r="P599" s="43"/>
      <c r="Q599" s="43"/>
      <c r="R599" s="43"/>
      <c r="S599" s="43"/>
      <c r="T599" s="43"/>
      <c r="U599" s="43"/>
      <c r="V599" s="43"/>
      <c r="W599" s="43"/>
      <c r="X599" s="43"/>
      <c r="Y599" s="43"/>
      <c r="Z599" s="43"/>
      <c r="AA599" s="43"/>
      <c r="AB599" s="43"/>
      <c r="AC599" s="43"/>
      <c r="AD599" s="43"/>
      <c r="AE599" s="43"/>
    </row>
    <row r="600" spans="1:31" ht="15">
      <c r="A600" s="43"/>
      <c r="B600" s="43"/>
      <c r="C600" s="43"/>
      <c r="D600" s="43"/>
      <c r="E600" s="43"/>
      <c r="F600" s="43"/>
      <c r="G600" s="203"/>
      <c r="H600" s="43"/>
      <c r="I600" s="43"/>
      <c r="J600" s="43"/>
      <c r="K600" s="43"/>
      <c r="L600" s="44"/>
      <c r="M600" s="43"/>
      <c r="N600" s="43"/>
      <c r="O600" s="43"/>
      <c r="P600" s="43"/>
      <c r="Q600" s="43"/>
      <c r="R600" s="43"/>
      <c r="S600" s="43"/>
      <c r="T600" s="43"/>
      <c r="U600" s="43"/>
      <c r="V600" s="43"/>
      <c r="W600" s="43"/>
      <c r="X600" s="43"/>
      <c r="Y600" s="43"/>
      <c r="Z600" s="43"/>
      <c r="AA600" s="43"/>
      <c r="AB600" s="43"/>
      <c r="AC600" s="43"/>
      <c r="AD600" s="43"/>
      <c r="AE600" s="43"/>
    </row>
    <row r="601" spans="1:31" ht="15">
      <c r="A601" s="43"/>
      <c r="B601" s="43"/>
      <c r="C601" s="43"/>
      <c r="D601" s="43"/>
      <c r="E601" s="43"/>
      <c r="F601" s="43"/>
      <c r="G601" s="203"/>
      <c r="H601" s="43"/>
      <c r="I601" s="43"/>
      <c r="J601" s="43"/>
      <c r="K601" s="43"/>
      <c r="L601" s="44"/>
      <c r="M601" s="43"/>
      <c r="N601" s="43"/>
      <c r="O601" s="43"/>
      <c r="P601" s="43"/>
      <c r="Q601" s="43"/>
      <c r="R601" s="43"/>
      <c r="S601" s="43"/>
      <c r="T601" s="43"/>
      <c r="U601" s="43"/>
      <c r="V601" s="43"/>
      <c r="W601" s="43"/>
      <c r="X601" s="43"/>
      <c r="Y601" s="43"/>
      <c r="Z601" s="43"/>
      <c r="AA601" s="43"/>
      <c r="AB601" s="43"/>
      <c r="AC601" s="43"/>
      <c r="AD601" s="43"/>
      <c r="AE601" s="43"/>
    </row>
    <row r="602" spans="1:31" ht="15">
      <c r="A602" s="43"/>
      <c r="B602" s="43"/>
      <c r="C602" s="43"/>
      <c r="D602" s="43"/>
      <c r="E602" s="43"/>
      <c r="F602" s="43"/>
      <c r="G602" s="203"/>
      <c r="H602" s="43"/>
      <c r="I602" s="43"/>
      <c r="J602" s="43"/>
      <c r="K602" s="43"/>
      <c r="L602" s="44"/>
      <c r="M602" s="43"/>
      <c r="N602" s="43"/>
      <c r="O602" s="43"/>
      <c r="P602" s="43"/>
      <c r="Q602" s="43"/>
      <c r="R602" s="43"/>
      <c r="S602" s="43"/>
      <c r="T602" s="43"/>
      <c r="U602" s="43"/>
      <c r="V602" s="43"/>
      <c r="W602" s="43"/>
      <c r="X602" s="43"/>
      <c r="Y602" s="43"/>
      <c r="Z602" s="43"/>
      <c r="AA602" s="43"/>
      <c r="AB602" s="43"/>
      <c r="AC602" s="43"/>
      <c r="AD602" s="43"/>
      <c r="AE602" s="43"/>
    </row>
    <row r="603" spans="1:31" ht="15">
      <c r="A603" s="43"/>
      <c r="B603" s="43"/>
      <c r="C603" s="43"/>
      <c r="D603" s="43"/>
      <c r="E603" s="43"/>
      <c r="F603" s="43"/>
      <c r="G603" s="203"/>
      <c r="H603" s="43"/>
      <c r="I603" s="43"/>
      <c r="J603" s="43"/>
      <c r="K603" s="43"/>
      <c r="L603" s="44"/>
      <c r="M603" s="43"/>
      <c r="N603" s="43"/>
      <c r="O603" s="43"/>
      <c r="P603" s="43"/>
      <c r="Q603" s="43"/>
      <c r="R603" s="43"/>
      <c r="S603" s="43"/>
      <c r="T603" s="43"/>
      <c r="U603" s="43"/>
      <c r="V603" s="43"/>
      <c r="W603" s="43"/>
      <c r="X603" s="43"/>
      <c r="Y603" s="43"/>
      <c r="Z603" s="43"/>
      <c r="AA603" s="43"/>
      <c r="AB603" s="43"/>
      <c r="AC603" s="43"/>
      <c r="AD603" s="43"/>
      <c r="AE603" s="43"/>
    </row>
    <row r="604" spans="1:31" ht="15">
      <c r="A604" s="43"/>
      <c r="B604" s="43"/>
      <c r="C604" s="43"/>
      <c r="D604" s="43"/>
      <c r="E604" s="43"/>
      <c r="F604" s="43"/>
      <c r="G604" s="203"/>
      <c r="H604" s="43"/>
      <c r="I604" s="43"/>
      <c r="J604" s="43"/>
      <c r="K604" s="43"/>
      <c r="L604" s="44"/>
      <c r="M604" s="43"/>
      <c r="N604" s="43"/>
      <c r="O604" s="43"/>
      <c r="P604" s="43"/>
      <c r="Q604" s="43"/>
      <c r="R604" s="43"/>
      <c r="S604" s="43"/>
      <c r="T604" s="43"/>
      <c r="U604" s="43"/>
      <c r="V604" s="43"/>
      <c r="W604" s="43"/>
      <c r="X604" s="43"/>
      <c r="Y604" s="43"/>
      <c r="Z604" s="43"/>
      <c r="AA604" s="43"/>
      <c r="AB604" s="43"/>
      <c r="AC604" s="43"/>
      <c r="AD604" s="43"/>
      <c r="AE604" s="43"/>
    </row>
    <row r="605" spans="1:31" ht="15">
      <c r="A605" s="43"/>
      <c r="B605" s="43"/>
      <c r="C605" s="43"/>
      <c r="D605" s="43"/>
      <c r="E605" s="43"/>
      <c r="F605" s="43"/>
      <c r="G605" s="203"/>
      <c r="H605" s="43"/>
      <c r="I605" s="43"/>
      <c r="J605" s="43"/>
      <c r="K605" s="43"/>
      <c r="L605" s="44"/>
      <c r="M605" s="43"/>
      <c r="N605" s="43"/>
      <c r="O605" s="43"/>
      <c r="P605" s="43"/>
      <c r="Q605" s="43"/>
      <c r="R605" s="43"/>
      <c r="S605" s="43"/>
      <c r="T605" s="43"/>
      <c r="U605" s="43"/>
      <c r="V605" s="43"/>
      <c r="W605" s="43"/>
      <c r="X605" s="43"/>
      <c r="Y605" s="43"/>
      <c r="Z605" s="43"/>
      <c r="AA605" s="43"/>
      <c r="AB605" s="43"/>
      <c r="AC605" s="43"/>
      <c r="AD605" s="43"/>
      <c r="AE605" s="43"/>
    </row>
    <row r="606" spans="1:31" ht="15">
      <c r="A606" s="43"/>
      <c r="B606" s="43"/>
      <c r="C606" s="43"/>
      <c r="D606" s="43"/>
      <c r="E606" s="43"/>
      <c r="F606" s="43"/>
      <c r="G606" s="203"/>
      <c r="H606" s="43"/>
      <c r="I606" s="43"/>
      <c r="J606" s="43"/>
      <c r="K606" s="43"/>
      <c r="L606" s="44"/>
      <c r="M606" s="43"/>
      <c r="N606" s="43"/>
      <c r="O606" s="43"/>
      <c r="P606" s="43"/>
      <c r="Q606" s="43"/>
      <c r="R606" s="43"/>
      <c r="S606" s="43"/>
      <c r="T606" s="43"/>
      <c r="U606" s="43"/>
      <c r="V606" s="43"/>
      <c r="W606" s="43"/>
      <c r="X606" s="43"/>
      <c r="Y606" s="43"/>
      <c r="Z606" s="43"/>
      <c r="AA606" s="43"/>
      <c r="AB606" s="43"/>
      <c r="AC606" s="43"/>
      <c r="AD606" s="43"/>
      <c r="AE606" s="43"/>
    </row>
    <row r="607" spans="1:31" ht="15">
      <c r="A607" s="43"/>
      <c r="B607" s="43"/>
      <c r="C607" s="43"/>
      <c r="D607" s="43"/>
      <c r="E607" s="43"/>
      <c r="F607" s="43"/>
      <c r="G607" s="203"/>
      <c r="H607" s="43"/>
      <c r="I607" s="43"/>
      <c r="J607" s="43"/>
      <c r="K607" s="43"/>
      <c r="L607" s="44"/>
      <c r="M607" s="43"/>
      <c r="N607" s="43"/>
      <c r="O607" s="43"/>
      <c r="P607" s="43"/>
      <c r="Q607" s="43"/>
      <c r="R607" s="43"/>
      <c r="S607" s="43"/>
      <c r="T607" s="43"/>
      <c r="U607" s="43"/>
      <c r="V607" s="43"/>
      <c r="W607" s="43"/>
      <c r="X607" s="43"/>
      <c r="Y607" s="43"/>
      <c r="Z607" s="43"/>
      <c r="AA607" s="43"/>
      <c r="AB607" s="43"/>
      <c r="AC607" s="43"/>
      <c r="AD607" s="43"/>
      <c r="AE607" s="43"/>
    </row>
    <row r="608" spans="1:31" ht="15">
      <c r="A608" s="43"/>
      <c r="B608" s="43"/>
      <c r="C608" s="43"/>
      <c r="D608" s="43"/>
      <c r="E608" s="43"/>
      <c r="F608" s="43"/>
      <c r="G608" s="203"/>
      <c r="H608" s="43"/>
      <c r="I608" s="43"/>
      <c r="J608" s="43"/>
      <c r="K608" s="43"/>
      <c r="L608" s="44"/>
      <c r="M608" s="43"/>
      <c r="N608" s="43"/>
      <c r="O608" s="43"/>
      <c r="P608" s="43"/>
      <c r="Q608" s="43"/>
      <c r="R608" s="43"/>
      <c r="S608" s="43"/>
      <c r="T608" s="43"/>
      <c r="U608" s="43"/>
      <c r="V608" s="43"/>
      <c r="W608" s="43"/>
      <c r="X608" s="43"/>
      <c r="Y608" s="43"/>
      <c r="Z608" s="43"/>
      <c r="AA608" s="43"/>
      <c r="AB608" s="43"/>
      <c r="AC608" s="43"/>
      <c r="AD608" s="43"/>
      <c r="AE608" s="43"/>
    </row>
    <row r="609" spans="1:31" ht="15">
      <c r="A609" s="43"/>
      <c r="B609" s="43"/>
      <c r="C609" s="43"/>
      <c r="D609" s="43"/>
      <c r="E609" s="43"/>
      <c r="F609" s="43"/>
      <c r="G609" s="203"/>
      <c r="H609" s="43"/>
      <c r="I609" s="43"/>
      <c r="J609" s="43"/>
      <c r="K609" s="43"/>
      <c r="L609" s="44"/>
      <c r="M609" s="43"/>
      <c r="N609" s="43"/>
      <c r="O609" s="43"/>
      <c r="P609" s="43"/>
      <c r="Q609" s="43"/>
      <c r="R609" s="43"/>
      <c r="S609" s="43"/>
      <c r="T609" s="43"/>
      <c r="U609" s="43"/>
      <c r="V609" s="43"/>
      <c r="W609" s="43"/>
      <c r="X609" s="43"/>
      <c r="Y609" s="43"/>
      <c r="Z609" s="43"/>
      <c r="AA609" s="43"/>
      <c r="AB609" s="43"/>
      <c r="AC609" s="43"/>
      <c r="AD609" s="43"/>
      <c r="AE609" s="43"/>
    </row>
    <row r="610" spans="1:31" ht="15">
      <c r="A610" s="43"/>
      <c r="B610" s="43"/>
      <c r="C610" s="43"/>
      <c r="D610" s="43"/>
      <c r="E610" s="43"/>
      <c r="F610" s="43"/>
      <c r="G610" s="203"/>
      <c r="H610" s="43"/>
      <c r="I610" s="43"/>
      <c r="J610" s="43"/>
      <c r="K610" s="43"/>
      <c r="L610" s="44"/>
      <c r="M610" s="43"/>
      <c r="N610" s="43"/>
      <c r="O610" s="43"/>
      <c r="P610" s="43"/>
      <c r="Q610" s="43"/>
      <c r="R610" s="43"/>
      <c r="S610" s="43"/>
      <c r="T610" s="43"/>
      <c r="U610" s="43"/>
      <c r="V610" s="43"/>
      <c r="W610" s="43"/>
      <c r="X610" s="43"/>
      <c r="Y610" s="43"/>
      <c r="Z610" s="43"/>
      <c r="AA610" s="43"/>
      <c r="AB610" s="43"/>
      <c r="AC610" s="43"/>
      <c r="AD610" s="43"/>
      <c r="AE610" s="43"/>
    </row>
    <row r="611" spans="1:31" ht="15">
      <c r="A611" s="43"/>
      <c r="B611" s="43"/>
      <c r="C611" s="43"/>
      <c r="D611" s="43"/>
      <c r="E611" s="43"/>
      <c r="F611" s="43"/>
      <c r="G611" s="203"/>
      <c r="H611" s="43"/>
      <c r="I611" s="43"/>
      <c r="J611" s="43"/>
      <c r="K611" s="43"/>
      <c r="L611" s="44"/>
      <c r="M611" s="43"/>
      <c r="N611" s="43"/>
      <c r="O611" s="43"/>
      <c r="P611" s="43"/>
      <c r="Q611" s="43"/>
      <c r="R611" s="43"/>
      <c r="S611" s="43"/>
      <c r="T611" s="43"/>
      <c r="U611" s="43"/>
      <c r="V611" s="43"/>
      <c r="W611" s="43"/>
      <c r="X611" s="43"/>
      <c r="Y611" s="43"/>
      <c r="Z611" s="43"/>
      <c r="AA611" s="43"/>
      <c r="AB611" s="43"/>
      <c r="AC611" s="43"/>
      <c r="AD611" s="43"/>
      <c r="AE611" s="43"/>
    </row>
    <row r="612" spans="1:31" ht="15">
      <c r="A612" s="43"/>
      <c r="B612" s="43"/>
      <c r="C612" s="43"/>
      <c r="D612" s="43"/>
      <c r="E612" s="43"/>
      <c r="F612" s="43"/>
      <c r="G612" s="203"/>
      <c r="H612" s="43"/>
      <c r="I612" s="43"/>
      <c r="J612" s="43"/>
      <c r="K612" s="43"/>
      <c r="L612" s="44"/>
      <c r="M612" s="43"/>
      <c r="N612" s="43"/>
      <c r="O612" s="43"/>
      <c r="P612" s="43"/>
      <c r="Q612" s="43"/>
      <c r="R612" s="43"/>
      <c r="S612" s="43"/>
      <c r="T612" s="43"/>
      <c r="U612" s="43"/>
      <c r="V612" s="43"/>
      <c r="W612" s="43"/>
      <c r="X612" s="43"/>
      <c r="Y612" s="43"/>
      <c r="Z612" s="43"/>
      <c r="AA612" s="43"/>
      <c r="AB612" s="43"/>
      <c r="AC612" s="43"/>
      <c r="AD612" s="43"/>
      <c r="AE612" s="43"/>
    </row>
    <row r="613" spans="1:31" ht="15">
      <c r="A613" s="43"/>
      <c r="B613" s="43"/>
      <c r="C613" s="43"/>
      <c r="D613" s="43"/>
      <c r="E613" s="43"/>
      <c r="F613" s="43"/>
      <c r="G613" s="203"/>
      <c r="H613" s="43"/>
      <c r="I613" s="43"/>
      <c r="J613" s="43"/>
      <c r="K613" s="43"/>
      <c r="L613" s="44"/>
      <c r="M613" s="43"/>
      <c r="N613" s="43"/>
      <c r="O613" s="43"/>
      <c r="P613" s="43"/>
      <c r="Q613" s="43"/>
      <c r="R613" s="43"/>
      <c r="S613" s="43"/>
      <c r="T613" s="43"/>
      <c r="U613" s="43"/>
      <c r="V613" s="43"/>
      <c r="W613" s="43"/>
      <c r="X613" s="43"/>
      <c r="Y613" s="43"/>
      <c r="Z613" s="43"/>
      <c r="AA613" s="43"/>
      <c r="AB613" s="43"/>
      <c r="AC613" s="43"/>
      <c r="AD613" s="43"/>
      <c r="AE613" s="43"/>
    </row>
    <row r="614" spans="1:31" ht="15">
      <c r="A614" s="43"/>
      <c r="B614" s="43"/>
      <c r="C614" s="43"/>
      <c r="D614" s="43"/>
      <c r="E614" s="43"/>
      <c r="F614" s="43"/>
      <c r="G614" s="203"/>
      <c r="H614" s="43"/>
      <c r="I614" s="43"/>
      <c r="J614" s="43"/>
      <c r="K614" s="43"/>
      <c r="L614" s="44"/>
      <c r="M614" s="43"/>
      <c r="N614" s="43"/>
      <c r="O614" s="43"/>
      <c r="P614" s="43"/>
      <c r="Q614" s="43"/>
      <c r="R614" s="43"/>
      <c r="S614" s="43"/>
      <c r="T614" s="43"/>
      <c r="U614" s="43"/>
      <c r="V614" s="43"/>
      <c r="W614" s="43"/>
      <c r="X614" s="43"/>
      <c r="Y614" s="43"/>
      <c r="Z614" s="43"/>
      <c r="AA614" s="43"/>
      <c r="AB614" s="43"/>
      <c r="AC614" s="43"/>
      <c r="AD614" s="43"/>
      <c r="AE614" s="43"/>
    </row>
    <row r="615" spans="1:31" ht="15">
      <c r="A615" s="43"/>
      <c r="B615" s="43"/>
      <c r="C615" s="43"/>
      <c r="D615" s="43"/>
      <c r="E615" s="43"/>
      <c r="F615" s="43"/>
      <c r="G615" s="203"/>
      <c r="H615" s="43"/>
      <c r="I615" s="43"/>
      <c r="J615" s="43"/>
      <c r="K615" s="43"/>
      <c r="L615" s="44"/>
      <c r="M615" s="43"/>
      <c r="N615" s="43"/>
      <c r="O615" s="43"/>
      <c r="P615" s="43"/>
      <c r="Q615" s="43"/>
      <c r="R615" s="43"/>
      <c r="S615" s="43"/>
      <c r="T615" s="43"/>
      <c r="U615" s="43"/>
      <c r="V615" s="43"/>
      <c r="W615" s="43"/>
      <c r="X615" s="43"/>
      <c r="Y615" s="43"/>
      <c r="Z615" s="43"/>
      <c r="AA615" s="43"/>
      <c r="AB615" s="43"/>
      <c r="AC615" s="43"/>
      <c r="AD615" s="43"/>
      <c r="AE615" s="43"/>
    </row>
    <row r="616" spans="1:31" ht="15">
      <c r="A616" s="43"/>
      <c r="B616" s="43"/>
      <c r="C616" s="43"/>
      <c r="D616" s="43"/>
      <c r="E616" s="43"/>
      <c r="F616" s="43"/>
      <c r="G616" s="203"/>
      <c r="H616" s="43"/>
      <c r="I616" s="43"/>
      <c r="J616" s="43"/>
      <c r="K616" s="43"/>
      <c r="L616" s="44"/>
      <c r="M616" s="43"/>
      <c r="N616" s="43"/>
      <c r="O616" s="43"/>
      <c r="P616" s="43"/>
      <c r="Q616" s="43"/>
      <c r="R616" s="43"/>
      <c r="S616" s="43"/>
      <c r="T616" s="43"/>
      <c r="U616" s="43"/>
      <c r="V616" s="43"/>
      <c r="W616" s="43"/>
      <c r="X616" s="43"/>
      <c r="Y616" s="43"/>
      <c r="Z616" s="43"/>
      <c r="AA616" s="43"/>
      <c r="AB616" s="43"/>
      <c r="AC616" s="43"/>
      <c r="AD616" s="43"/>
      <c r="AE616" s="43"/>
    </row>
    <row r="617" spans="1:31" ht="15">
      <c r="A617" s="43"/>
      <c r="B617" s="43"/>
      <c r="C617" s="43"/>
      <c r="D617" s="43"/>
      <c r="E617" s="43"/>
      <c r="F617" s="43"/>
      <c r="G617" s="203"/>
      <c r="H617" s="43"/>
      <c r="I617" s="43"/>
      <c r="J617" s="43"/>
      <c r="K617" s="43"/>
      <c r="L617" s="44"/>
      <c r="M617" s="43"/>
      <c r="N617" s="43"/>
      <c r="O617" s="43"/>
      <c r="P617" s="43"/>
      <c r="Q617" s="43"/>
      <c r="R617" s="43"/>
      <c r="S617" s="43"/>
      <c r="T617" s="43"/>
      <c r="U617" s="43"/>
      <c r="V617" s="43"/>
      <c r="W617" s="43"/>
      <c r="X617" s="43"/>
      <c r="Y617" s="43"/>
      <c r="Z617" s="43"/>
      <c r="AA617" s="43"/>
      <c r="AB617" s="43"/>
      <c r="AC617" s="43"/>
      <c r="AD617" s="43"/>
      <c r="AE617" s="43"/>
    </row>
    <row r="618" spans="1:31" ht="15">
      <c r="A618" s="43"/>
      <c r="B618" s="43"/>
      <c r="C618" s="43"/>
      <c r="D618" s="43"/>
      <c r="E618" s="43"/>
      <c r="F618" s="43"/>
      <c r="G618" s="203"/>
      <c r="H618" s="43"/>
      <c r="I618" s="43"/>
      <c r="J618" s="43"/>
      <c r="K618" s="43"/>
      <c r="L618" s="44"/>
      <c r="M618" s="43"/>
      <c r="N618" s="43"/>
      <c r="O618" s="43"/>
      <c r="P618" s="43"/>
      <c r="Q618" s="43"/>
      <c r="R618" s="43"/>
      <c r="S618" s="43"/>
      <c r="T618" s="43"/>
      <c r="U618" s="43"/>
      <c r="V618" s="43"/>
      <c r="W618" s="43"/>
      <c r="X618" s="43"/>
      <c r="Y618" s="43"/>
      <c r="Z618" s="43"/>
      <c r="AA618" s="43"/>
      <c r="AB618" s="43"/>
      <c r="AC618" s="43"/>
      <c r="AD618" s="43"/>
      <c r="AE618" s="43"/>
    </row>
    <row r="619" spans="1:31" ht="15">
      <c r="A619" s="43"/>
      <c r="B619" s="43"/>
      <c r="C619" s="43"/>
      <c r="D619" s="43"/>
      <c r="E619" s="43"/>
      <c r="F619" s="43"/>
      <c r="G619" s="203"/>
      <c r="H619" s="43"/>
      <c r="I619" s="43"/>
      <c r="J619" s="43"/>
      <c r="K619" s="43"/>
      <c r="L619" s="44"/>
      <c r="M619" s="43"/>
      <c r="N619" s="43"/>
      <c r="O619" s="43"/>
      <c r="P619" s="43"/>
      <c r="Q619" s="43"/>
      <c r="R619" s="43"/>
      <c r="S619" s="43"/>
      <c r="T619" s="43"/>
      <c r="U619" s="43"/>
      <c r="V619" s="43"/>
      <c r="W619" s="43"/>
      <c r="X619" s="43"/>
      <c r="Y619" s="43"/>
      <c r="Z619" s="43"/>
      <c r="AA619" s="43"/>
      <c r="AB619" s="43"/>
      <c r="AC619" s="43"/>
      <c r="AD619" s="43"/>
      <c r="AE619" s="43"/>
    </row>
    <row r="620" spans="1:31" ht="15">
      <c r="A620" s="43"/>
      <c r="B620" s="43"/>
      <c r="C620" s="43"/>
      <c r="D620" s="43"/>
      <c r="E620" s="43"/>
      <c r="F620" s="43"/>
      <c r="G620" s="203"/>
      <c r="H620" s="43"/>
      <c r="I620" s="43"/>
      <c r="J620" s="43"/>
      <c r="K620" s="43"/>
      <c r="L620" s="44"/>
      <c r="M620" s="43"/>
      <c r="N620" s="43"/>
      <c r="O620" s="43"/>
      <c r="P620" s="43"/>
      <c r="Q620" s="43"/>
      <c r="R620" s="43"/>
      <c r="S620" s="43"/>
      <c r="T620" s="43"/>
      <c r="U620" s="43"/>
      <c r="V620" s="43"/>
      <c r="W620" s="43"/>
      <c r="X620" s="43"/>
      <c r="Y620" s="43"/>
      <c r="Z620" s="43"/>
      <c r="AA620" s="43"/>
      <c r="AB620" s="43"/>
      <c r="AC620" s="43"/>
      <c r="AD620" s="43"/>
      <c r="AE620" s="43"/>
    </row>
    <row r="621" spans="1:31" ht="15">
      <c r="A621" s="43"/>
      <c r="B621" s="43"/>
      <c r="C621" s="43"/>
      <c r="D621" s="43"/>
      <c r="E621" s="43"/>
      <c r="F621" s="43"/>
      <c r="G621" s="203"/>
      <c r="H621" s="43"/>
      <c r="I621" s="43"/>
      <c r="J621" s="43"/>
      <c r="K621" s="43"/>
      <c r="L621" s="44"/>
      <c r="M621" s="43"/>
      <c r="N621" s="43"/>
      <c r="O621" s="43"/>
      <c r="P621" s="43"/>
      <c r="Q621" s="43"/>
      <c r="R621" s="43"/>
      <c r="S621" s="43"/>
      <c r="T621" s="43"/>
      <c r="U621" s="43"/>
      <c r="V621" s="43"/>
      <c r="W621" s="43"/>
      <c r="X621" s="43"/>
      <c r="Y621" s="43"/>
      <c r="Z621" s="43"/>
      <c r="AA621" s="43"/>
      <c r="AB621" s="43"/>
      <c r="AC621" s="43"/>
      <c r="AD621" s="43"/>
      <c r="AE621" s="43"/>
    </row>
    <row r="622" spans="1:31" ht="15">
      <c r="A622" s="43"/>
      <c r="B622" s="43"/>
      <c r="C622" s="43"/>
      <c r="D622" s="43"/>
      <c r="E622" s="43"/>
      <c r="F622" s="43"/>
      <c r="G622" s="203"/>
      <c r="H622" s="43"/>
      <c r="I622" s="43"/>
      <c r="J622" s="43"/>
      <c r="K622" s="43"/>
      <c r="L622" s="44"/>
      <c r="M622" s="43"/>
      <c r="N622" s="43"/>
      <c r="O622" s="43"/>
      <c r="P622" s="43"/>
      <c r="Q622" s="43"/>
      <c r="R622" s="43"/>
      <c r="S622" s="43"/>
      <c r="T622" s="43"/>
      <c r="U622" s="43"/>
      <c r="V622" s="43"/>
      <c r="W622" s="43"/>
      <c r="X622" s="43"/>
      <c r="Y622" s="43"/>
      <c r="Z622" s="43"/>
      <c r="AA622" s="43"/>
      <c r="AB622" s="43"/>
      <c r="AC622" s="43"/>
      <c r="AD622" s="43"/>
      <c r="AE622" s="43"/>
    </row>
    <row r="623" spans="1:31" ht="15">
      <c r="A623" s="43"/>
      <c r="B623" s="43"/>
      <c r="C623" s="43"/>
      <c r="D623" s="43"/>
      <c r="E623" s="43"/>
      <c r="F623" s="43"/>
      <c r="G623" s="203"/>
      <c r="H623" s="43"/>
      <c r="I623" s="43"/>
      <c r="J623" s="43"/>
      <c r="K623" s="43"/>
      <c r="L623" s="44"/>
      <c r="M623" s="43"/>
      <c r="N623" s="43"/>
      <c r="O623" s="43"/>
      <c r="P623" s="43"/>
      <c r="Q623" s="43"/>
      <c r="R623" s="43"/>
      <c r="S623" s="43"/>
      <c r="T623" s="43"/>
      <c r="U623" s="43"/>
      <c r="V623" s="43"/>
      <c r="W623" s="43"/>
      <c r="X623" s="43"/>
      <c r="Y623" s="43"/>
      <c r="Z623" s="43"/>
      <c r="AA623" s="43"/>
      <c r="AB623" s="43"/>
      <c r="AC623" s="43"/>
      <c r="AD623" s="43"/>
      <c r="AE623" s="43"/>
    </row>
    <row r="624" spans="1:31" ht="15">
      <c r="A624" s="43"/>
      <c r="B624" s="43"/>
      <c r="C624" s="43"/>
      <c r="D624" s="43"/>
      <c r="E624" s="43"/>
      <c r="F624" s="43"/>
      <c r="G624" s="203"/>
      <c r="H624" s="43"/>
      <c r="I624" s="43"/>
      <c r="J624" s="43"/>
      <c r="K624" s="43"/>
      <c r="L624" s="44"/>
      <c r="M624" s="43"/>
      <c r="N624" s="43"/>
      <c r="O624" s="43"/>
      <c r="P624" s="43"/>
      <c r="Q624" s="43"/>
      <c r="R624" s="43"/>
      <c r="S624" s="43"/>
      <c r="T624" s="43"/>
      <c r="U624" s="43"/>
      <c r="V624" s="43"/>
      <c r="W624" s="43"/>
      <c r="X624" s="43"/>
      <c r="Y624" s="43"/>
      <c r="Z624" s="43"/>
      <c r="AA624" s="43"/>
      <c r="AB624" s="43"/>
      <c r="AC624" s="43"/>
      <c r="AD624" s="43"/>
      <c r="AE624" s="43"/>
    </row>
    <row r="625" spans="1:31" ht="15">
      <c r="A625" s="43"/>
      <c r="B625" s="43"/>
      <c r="C625" s="43"/>
      <c r="D625" s="43"/>
      <c r="E625" s="43"/>
      <c r="F625" s="43"/>
      <c r="G625" s="203"/>
      <c r="H625" s="43"/>
      <c r="I625" s="43"/>
      <c r="J625" s="43"/>
      <c r="K625" s="43"/>
      <c r="L625" s="44"/>
      <c r="M625" s="43"/>
      <c r="N625" s="43"/>
      <c r="O625" s="43"/>
      <c r="P625" s="43"/>
      <c r="Q625" s="43"/>
      <c r="R625" s="43"/>
      <c r="S625" s="43"/>
      <c r="T625" s="43"/>
      <c r="U625" s="43"/>
      <c r="V625" s="43"/>
      <c r="W625" s="43"/>
      <c r="X625" s="43"/>
      <c r="Y625" s="43"/>
      <c r="Z625" s="43"/>
      <c r="AA625" s="43"/>
      <c r="AB625" s="43"/>
      <c r="AC625" s="43"/>
      <c r="AD625" s="43"/>
      <c r="AE625" s="43"/>
    </row>
    <row r="626" spans="1:31" ht="15">
      <c r="A626" s="43"/>
      <c r="B626" s="43"/>
      <c r="C626" s="43"/>
      <c r="D626" s="43"/>
      <c r="E626" s="43"/>
      <c r="F626" s="43"/>
      <c r="G626" s="203"/>
      <c r="H626" s="43"/>
      <c r="I626" s="43"/>
      <c r="J626" s="43"/>
      <c r="K626" s="43"/>
      <c r="L626" s="44"/>
      <c r="M626" s="43"/>
      <c r="N626" s="43"/>
      <c r="O626" s="43"/>
      <c r="P626" s="43"/>
      <c r="Q626" s="43"/>
      <c r="R626" s="43"/>
      <c r="S626" s="43"/>
      <c r="T626" s="43"/>
      <c r="U626" s="43"/>
      <c r="V626" s="43"/>
      <c r="W626" s="43"/>
      <c r="X626" s="43"/>
      <c r="Y626" s="43"/>
      <c r="Z626" s="43"/>
      <c r="AA626" s="43"/>
      <c r="AB626" s="43"/>
      <c r="AC626" s="43"/>
      <c r="AD626" s="43"/>
      <c r="AE626" s="43"/>
    </row>
    <row r="627" spans="1:31" ht="15">
      <c r="A627" s="43"/>
      <c r="B627" s="43"/>
      <c r="C627" s="43"/>
      <c r="D627" s="43"/>
      <c r="E627" s="43"/>
      <c r="F627" s="43"/>
      <c r="G627" s="203"/>
      <c r="H627" s="43"/>
      <c r="I627" s="43"/>
      <c r="J627" s="43"/>
      <c r="K627" s="43"/>
      <c r="L627" s="44"/>
      <c r="M627" s="43"/>
      <c r="N627" s="43"/>
      <c r="O627" s="43"/>
      <c r="P627" s="43"/>
      <c r="Q627" s="43"/>
      <c r="R627" s="43"/>
      <c r="S627" s="43"/>
      <c r="T627" s="43"/>
      <c r="U627" s="43"/>
      <c r="V627" s="43"/>
      <c r="W627" s="43"/>
      <c r="X627" s="43"/>
      <c r="Y627" s="43"/>
      <c r="Z627" s="43"/>
      <c r="AA627" s="43"/>
      <c r="AB627" s="43"/>
      <c r="AC627" s="43"/>
      <c r="AD627" s="43"/>
      <c r="AE627" s="43"/>
    </row>
    <row r="628" spans="1:31" ht="15">
      <c r="A628" s="43"/>
      <c r="B628" s="43"/>
      <c r="C628" s="43"/>
      <c r="D628" s="43"/>
      <c r="E628" s="43"/>
      <c r="F628" s="43"/>
      <c r="G628" s="203"/>
      <c r="H628" s="43"/>
      <c r="I628" s="43"/>
      <c r="J628" s="43"/>
      <c r="K628" s="43"/>
      <c r="L628" s="44"/>
      <c r="M628" s="43"/>
      <c r="N628" s="43"/>
      <c r="O628" s="43"/>
      <c r="P628" s="43"/>
      <c r="Q628" s="43"/>
      <c r="R628" s="43"/>
      <c r="S628" s="43"/>
      <c r="T628" s="43"/>
      <c r="U628" s="43"/>
      <c r="V628" s="43"/>
      <c r="W628" s="43"/>
      <c r="X628" s="43"/>
      <c r="Y628" s="43"/>
      <c r="Z628" s="43"/>
      <c r="AA628" s="43"/>
      <c r="AB628" s="43"/>
      <c r="AC628" s="43"/>
      <c r="AD628" s="43"/>
      <c r="AE628" s="43"/>
    </row>
    <row r="629" spans="1:31" ht="15">
      <c r="A629" s="43"/>
      <c r="B629" s="43"/>
      <c r="C629" s="43"/>
      <c r="D629" s="43"/>
      <c r="E629" s="43"/>
      <c r="F629" s="43"/>
      <c r="G629" s="203"/>
      <c r="H629" s="43"/>
      <c r="I629" s="43"/>
      <c r="J629" s="43"/>
      <c r="K629" s="43"/>
      <c r="L629" s="44"/>
      <c r="M629" s="43"/>
      <c r="N629" s="43"/>
      <c r="O629" s="43"/>
      <c r="P629" s="43"/>
      <c r="Q629" s="43"/>
      <c r="R629" s="43"/>
      <c r="S629" s="43"/>
      <c r="T629" s="43"/>
      <c r="U629" s="43"/>
      <c r="V629" s="43"/>
      <c r="W629" s="43"/>
      <c r="X629" s="43"/>
      <c r="Y629" s="43"/>
      <c r="Z629" s="43"/>
      <c r="AA629" s="43"/>
      <c r="AB629" s="43"/>
      <c r="AC629" s="43"/>
      <c r="AD629" s="43"/>
      <c r="AE629" s="43"/>
    </row>
    <row r="630" spans="1:31" ht="15">
      <c r="A630" s="43"/>
      <c r="B630" s="43"/>
      <c r="C630" s="43"/>
      <c r="D630" s="43"/>
      <c r="E630" s="43"/>
      <c r="F630" s="43"/>
      <c r="G630" s="203"/>
      <c r="H630" s="43"/>
      <c r="I630" s="43"/>
      <c r="J630" s="43"/>
      <c r="K630" s="43"/>
      <c r="L630" s="44"/>
      <c r="M630" s="43"/>
      <c r="N630" s="43"/>
      <c r="O630" s="43"/>
      <c r="P630" s="43"/>
      <c r="Q630" s="43"/>
      <c r="R630" s="43"/>
      <c r="S630" s="43"/>
      <c r="T630" s="43"/>
      <c r="U630" s="43"/>
      <c r="V630" s="43"/>
      <c r="W630" s="43"/>
      <c r="X630" s="43"/>
      <c r="Y630" s="43"/>
      <c r="Z630" s="43"/>
      <c r="AA630" s="43"/>
      <c r="AB630" s="43"/>
      <c r="AC630" s="43"/>
      <c r="AD630" s="43"/>
      <c r="AE630" s="43"/>
    </row>
    <row r="631" spans="1:31" ht="15">
      <c r="A631" s="43"/>
      <c r="B631" s="43"/>
      <c r="C631" s="43"/>
      <c r="D631" s="43"/>
      <c r="E631" s="43"/>
      <c r="F631" s="43"/>
      <c r="G631" s="203"/>
      <c r="H631" s="43"/>
      <c r="I631" s="43"/>
      <c r="J631" s="43"/>
      <c r="K631" s="43"/>
      <c r="L631" s="44"/>
      <c r="M631" s="43"/>
      <c r="N631" s="43"/>
      <c r="O631" s="43"/>
      <c r="P631" s="43"/>
      <c r="Q631" s="43"/>
      <c r="R631" s="43"/>
      <c r="S631" s="43"/>
      <c r="T631" s="43"/>
      <c r="U631" s="43"/>
      <c r="V631" s="43"/>
      <c r="W631" s="43"/>
      <c r="X631" s="43"/>
      <c r="Y631" s="43"/>
      <c r="Z631" s="43"/>
      <c r="AA631" s="43"/>
      <c r="AB631" s="43"/>
      <c r="AC631" s="43"/>
      <c r="AD631" s="43"/>
      <c r="AE631" s="43"/>
    </row>
    <row r="632" spans="1:31" ht="15">
      <c r="A632" s="43"/>
      <c r="B632" s="43"/>
      <c r="C632" s="43"/>
      <c r="D632" s="43"/>
      <c r="E632" s="43"/>
      <c r="F632" s="43"/>
      <c r="G632" s="203"/>
      <c r="H632" s="43"/>
      <c r="I632" s="43"/>
      <c r="J632" s="43"/>
      <c r="K632" s="43"/>
      <c r="L632" s="44"/>
      <c r="M632" s="43"/>
      <c r="N632" s="43"/>
      <c r="O632" s="43"/>
      <c r="P632" s="43"/>
      <c r="Q632" s="43"/>
      <c r="R632" s="43"/>
      <c r="S632" s="43"/>
      <c r="T632" s="43"/>
      <c r="U632" s="43"/>
      <c r="V632" s="43"/>
      <c r="W632" s="43"/>
      <c r="X632" s="43"/>
      <c r="Y632" s="43"/>
      <c r="Z632" s="43"/>
      <c r="AA632" s="43"/>
      <c r="AB632" s="43"/>
      <c r="AC632" s="43"/>
      <c r="AD632" s="43"/>
      <c r="AE632" s="43"/>
    </row>
    <row r="633" spans="1:31" ht="15">
      <c r="A633" s="43"/>
      <c r="B633" s="43"/>
      <c r="C633" s="43"/>
      <c r="D633" s="43"/>
      <c r="E633" s="43"/>
      <c r="F633" s="43"/>
      <c r="G633" s="203"/>
      <c r="H633" s="43"/>
      <c r="I633" s="43"/>
      <c r="J633" s="43"/>
      <c r="K633" s="43"/>
      <c r="L633" s="44"/>
      <c r="M633" s="43"/>
      <c r="N633" s="43"/>
      <c r="O633" s="43"/>
      <c r="P633" s="43"/>
      <c r="Q633" s="43"/>
      <c r="R633" s="43"/>
      <c r="S633" s="43"/>
      <c r="T633" s="43"/>
      <c r="U633" s="43"/>
      <c r="V633" s="43"/>
      <c r="W633" s="43"/>
      <c r="X633" s="43"/>
      <c r="Y633" s="43"/>
      <c r="Z633" s="43"/>
      <c r="AA633" s="43"/>
      <c r="AB633" s="43"/>
      <c r="AC633" s="43"/>
      <c r="AD633" s="43"/>
      <c r="AE633" s="43"/>
    </row>
    <row r="634" spans="1:31" ht="15">
      <c r="A634" s="43"/>
      <c r="B634" s="43"/>
      <c r="C634" s="43"/>
      <c r="D634" s="43"/>
      <c r="E634" s="43"/>
      <c r="F634" s="43"/>
      <c r="G634" s="203"/>
      <c r="H634" s="43"/>
      <c r="I634" s="43"/>
      <c r="J634" s="43"/>
      <c r="K634" s="43"/>
      <c r="L634" s="44"/>
      <c r="M634" s="43"/>
      <c r="N634" s="43"/>
      <c r="O634" s="43"/>
      <c r="P634" s="43"/>
      <c r="Q634" s="43"/>
      <c r="R634" s="43"/>
      <c r="S634" s="43"/>
      <c r="T634" s="43"/>
      <c r="U634" s="43"/>
      <c r="V634" s="43"/>
      <c r="W634" s="43"/>
      <c r="X634" s="43"/>
      <c r="Y634" s="43"/>
      <c r="Z634" s="43"/>
      <c r="AA634" s="43"/>
      <c r="AB634" s="43"/>
      <c r="AC634" s="43"/>
      <c r="AD634" s="43"/>
      <c r="AE634" s="43"/>
    </row>
    <row r="635" spans="1:31" ht="15">
      <c r="A635" s="43"/>
      <c r="B635" s="43"/>
      <c r="C635" s="43"/>
      <c r="D635" s="43"/>
      <c r="E635" s="43"/>
      <c r="F635" s="43"/>
      <c r="G635" s="203"/>
      <c r="H635" s="43"/>
      <c r="I635" s="43"/>
      <c r="J635" s="43"/>
      <c r="K635" s="43"/>
      <c r="L635" s="44"/>
      <c r="M635" s="43"/>
      <c r="N635" s="43"/>
      <c r="O635" s="43"/>
      <c r="P635" s="43"/>
      <c r="Q635" s="43"/>
      <c r="R635" s="43"/>
      <c r="S635" s="43"/>
      <c r="T635" s="43"/>
      <c r="U635" s="43"/>
      <c r="V635" s="43"/>
      <c r="W635" s="43"/>
      <c r="X635" s="43"/>
      <c r="Y635" s="43"/>
      <c r="Z635" s="43"/>
      <c r="AA635" s="43"/>
      <c r="AB635" s="43"/>
      <c r="AC635" s="43"/>
      <c r="AD635" s="43"/>
      <c r="AE635" s="43"/>
    </row>
    <row r="636" spans="1:31" ht="15">
      <c r="A636" s="43"/>
      <c r="B636" s="43"/>
      <c r="C636" s="43"/>
      <c r="D636" s="43"/>
      <c r="E636" s="43"/>
      <c r="F636" s="43"/>
      <c r="G636" s="203"/>
      <c r="H636" s="43"/>
      <c r="I636" s="43"/>
      <c r="J636" s="43"/>
      <c r="K636" s="43"/>
      <c r="L636" s="44"/>
      <c r="M636" s="43"/>
      <c r="N636" s="43"/>
      <c r="O636" s="43"/>
      <c r="P636" s="43"/>
      <c r="Q636" s="43"/>
      <c r="R636" s="43"/>
      <c r="S636" s="43"/>
      <c r="T636" s="43"/>
      <c r="U636" s="43"/>
      <c r="V636" s="43"/>
      <c r="W636" s="43"/>
      <c r="X636" s="43"/>
      <c r="Y636" s="43"/>
      <c r="Z636" s="43"/>
      <c r="AA636" s="43"/>
      <c r="AB636" s="43"/>
      <c r="AC636" s="43"/>
      <c r="AD636" s="43"/>
      <c r="AE636" s="43"/>
    </row>
    <row r="637" spans="1:31" ht="15">
      <c r="A637" s="43"/>
      <c r="B637" s="43"/>
      <c r="C637" s="43"/>
      <c r="D637" s="43"/>
      <c r="E637" s="43"/>
      <c r="F637" s="43"/>
      <c r="G637" s="203"/>
      <c r="H637" s="43"/>
      <c r="I637" s="43"/>
      <c r="J637" s="43"/>
      <c r="K637" s="43"/>
      <c r="L637" s="44"/>
      <c r="M637" s="43"/>
      <c r="N637" s="43"/>
      <c r="O637" s="43"/>
      <c r="P637" s="43"/>
      <c r="Q637" s="43"/>
      <c r="R637" s="43"/>
      <c r="S637" s="43"/>
      <c r="T637" s="43"/>
      <c r="U637" s="43"/>
      <c r="V637" s="43"/>
      <c r="W637" s="43"/>
      <c r="X637" s="43"/>
      <c r="Y637" s="43"/>
      <c r="Z637" s="43"/>
      <c r="AA637" s="43"/>
      <c r="AB637" s="43"/>
      <c r="AC637" s="43"/>
      <c r="AD637" s="43"/>
      <c r="AE637" s="43"/>
    </row>
    <row r="638" spans="1:31" ht="15">
      <c r="A638" s="43"/>
      <c r="B638" s="43"/>
      <c r="C638" s="43"/>
      <c r="D638" s="43"/>
      <c r="E638" s="43"/>
      <c r="F638" s="43"/>
      <c r="G638" s="203"/>
      <c r="H638" s="43"/>
      <c r="I638" s="43"/>
      <c r="J638" s="43"/>
      <c r="K638" s="43"/>
      <c r="L638" s="44"/>
      <c r="M638" s="43"/>
      <c r="N638" s="43"/>
      <c r="O638" s="43"/>
      <c r="P638" s="43"/>
      <c r="Q638" s="43"/>
      <c r="R638" s="43"/>
      <c r="S638" s="43"/>
      <c r="T638" s="43"/>
      <c r="U638" s="43"/>
      <c r="V638" s="43"/>
      <c r="W638" s="43"/>
      <c r="X638" s="43"/>
      <c r="Y638" s="43"/>
      <c r="Z638" s="43"/>
      <c r="AA638" s="43"/>
      <c r="AB638" s="43"/>
      <c r="AC638" s="43"/>
      <c r="AD638" s="43"/>
      <c r="AE638" s="43"/>
    </row>
    <row r="639" spans="1:31" ht="15">
      <c r="A639" s="43"/>
      <c r="B639" s="43"/>
      <c r="C639" s="43"/>
      <c r="D639" s="43"/>
      <c r="E639" s="43"/>
      <c r="F639" s="43"/>
      <c r="G639" s="203"/>
      <c r="H639" s="43"/>
      <c r="I639" s="43"/>
      <c r="J639" s="43"/>
      <c r="K639" s="43"/>
      <c r="L639" s="44"/>
      <c r="M639" s="43"/>
      <c r="N639" s="43"/>
      <c r="O639" s="43"/>
      <c r="P639" s="43"/>
      <c r="Q639" s="43"/>
      <c r="R639" s="43"/>
      <c r="S639" s="43"/>
      <c r="T639" s="43"/>
      <c r="U639" s="43"/>
      <c r="V639" s="43"/>
      <c r="W639" s="43"/>
      <c r="X639" s="43"/>
      <c r="Y639" s="43"/>
      <c r="Z639" s="43"/>
      <c r="AA639" s="43"/>
      <c r="AB639" s="43"/>
      <c r="AC639" s="43"/>
      <c r="AD639" s="43"/>
      <c r="AE639" s="43"/>
    </row>
    <row r="640" spans="1:31" ht="15">
      <c r="A640" s="43"/>
      <c r="B640" s="43"/>
      <c r="C640" s="43"/>
      <c r="D640" s="43"/>
      <c r="E640" s="43"/>
      <c r="F640" s="43"/>
      <c r="G640" s="203"/>
      <c r="H640" s="43"/>
      <c r="I640" s="43"/>
      <c r="J640" s="43"/>
      <c r="K640" s="43"/>
      <c r="L640" s="44"/>
      <c r="M640" s="43"/>
      <c r="N640" s="43"/>
      <c r="O640" s="43"/>
      <c r="P640" s="43"/>
      <c r="Q640" s="43"/>
      <c r="R640" s="43"/>
      <c r="S640" s="43"/>
      <c r="T640" s="43"/>
      <c r="U640" s="43"/>
      <c r="V640" s="43"/>
      <c r="W640" s="43"/>
      <c r="X640" s="43"/>
      <c r="Y640" s="43"/>
      <c r="Z640" s="43"/>
      <c r="AA640" s="43"/>
      <c r="AB640" s="43"/>
      <c r="AC640" s="43"/>
      <c r="AD640" s="43"/>
      <c r="AE640" s="43"/>
    </row>
    <row r="641" spans="1:31" ht="15">
      <c r="A641" s="43"/>
      <c r="B641" s="43"/>
      <c r="C641" s="43"/>
      <c r="D641" s="43"/>
      <c r="E641" s="43"/>
      <c r="F641" s="43"/>
      <c r="G641" s="203"/>
      <c r="H641" s="43"/>
      <c r="I641" s="43"/>
      <c r="J641" s="43"/>
      <c r="K641" s="43"/>
      <c r="L641" s="44"/>
      <c r="M641" s="43"/>
      <c r="N641" s="43"/>
      <c r="O641" s="43"/>
      <c r="P641" s="43"/>
      <c r="Q641" s="43"/>
      <c r="R641" s="43"/>
      <c r="S641" s="43"/>
      <c r="T641" s="43"/>
      <c r="U641" s="43"/>
      <c r="V641" s="43"/>
      <c r="W641" s="43"/>
      <c r="X641" s="43"/>
      <c r="Y641" s="43"/>
      <c r="Z641" s="43"/>
      <c r="AA641" s="43"/>
      <c r="AB641" s="43"/>
      <c r="AC641" s="43"/>
      <c r="AD641" s="43"/>
      <c r="AE641" s="43"/>
    </row>
    <row r="642" spans="1:31" ht="15">
      <c r="A642" s="43"/>
      <c r="B642" s="43"/>
      <c r="C642" s="43"/>
      <c r="D642" s="43"/>
      <c r="E642" s="43"/>
      <c r="F642" s="43"/>
      <c r="G642" s="203"/>
      <c r="H642" s="43"/>
      <c r="I642" s="43"/>
      <c r="J642" s="43"/>
      <c r="K642" s="43"/>
      <c r="L642" s="44"/>
      <c r="M642" s="43"/>
      <c r="N642" s="43"/>
      <c r="O642" s="43"/>
      <c r="P642" s="43"/>
      <c r="Q642" s="43"/>
      <c r="R642" s="43"/>
      <c r="S642" s="43"/>
      <c r="T642" s="43"/>
      <c r="U642" s="43"/>
      <c r="V642" s="43"/>
      <c r="W642" s="43"/>
      <c r="X642" s="43"/>
      <c r="Y642" s="43"/>
      <c r="Z642" s="43"/>
      <c r="AA642" s="43"/>
      <c r="AB642" s="43"/>
      <c r="AC642" s="43"/>
      <c r="AD642" s="43"/>
      <c r="AE642" s="43"/>
    </row>
    <row r="643" spans="1:31" ht="15">
      <c r="A643" s="43"/>
      <c r="B643" s="43"/>
      <c r="C643" s="43"/>
      <c r="D643" s="43"/>
      <c r="E643" s="43"/>
      <c r="F643" s="43"/>
      <c r="G643" s="203"/>
      <c r="H643" s="43"/>
      <c r="I643" s="43"/>
      <c r="J643" s="43"/>
      <c r="K643" s="43"/>
      <c r="L643" s="44"/>
      <c r="M643" s="43"/>
      <c r="N643" s="43"/>
      <c r="O643" s="43"/>
      <c r="P643" s="43"/>
      <c r="Q643" s="43"/>
      <c r="R643" s="43"/>
      <c r="S643" s="43"/>
      <c r="T643" s="43"/>
      <c r="U643" s="43"/>
      <c r="V643" s="43"/>
      <c r="W643" s="43"/>
      <c r="X643" s="43"/>
      <c r="Y643" s="43"/>
      <c r="Z643" s="43"/>
      <c r="AA643" s="43"/>
      <c r="AB643" s="43"/>
      <c r="AC643" s="43"/>
      <c r="AD643" s="43"/>
      <c r="AE643" s="43"/>
    </row>
    <row r="644" spans="1:31" ht="15">
      <c r="A644" s="43"/>
      <c r="B644" s="43"/>
      <c r="C644" s="43"/>
      <c r="D644" s="43"/>
      <c r="E644" s="43"/>
      <c r="F644" s="43"/>
      <c r="G644" s="203"/>
      <c r="H644" s="43"/>
      <c r="I644" s="43"/>
      <c r="J644" s="43"/>
      <c r="K644" s="43"/>
      <c r="L644" s="44"/>
      <c r="M644" s="43"/>
      <c r="N644" s="43"/>
      <c r="O644" s="43"/>
      <c r="P644" s="43"/>
      <c r="Q644" s="43"/>
      <c r="R644" s="43"/>
      <c r="S644" s="43"/>
      <c r="T644" s="43"/>
      <c r="U644" s="43"/>
      <c r="V644" s="43"/>
      <c r="W644" s="43"/>
      <c r="X644" s="43"/>
      <c r="Y644" s="43"/>
      <c r="Z644" s="43"/>
      <c r="AA644" s="43"/>
      <c r="AB644" s="43"/>
      <c r="AC644" s="43"/>
      <c r="AD644" s="43"/>
      <c r="AE644" s="43"/>
    </row>
    <row r="645" spans="1:31" ht="15">
      <c r="A645" s="43"/>
      <c r="B645" s="43"/>
      <c r="C645" s="43"/>
      <c r="D645" s="43"/>
      <c r="E645" s="43"/>
      <c r="F645" s="43"/>
      <c r="G645" s="203"/>
      <c r="H645" s="43"/>
      <c r="I645" s="43"/>
      <c r="J645" s="43"/>
      <c r="K645" s="43"/>
      <c r="L645" s="44"/>
      <c r="M645" s="43"/>
      <c r="N645" s="43"/>
      <c r="O645" s="43"/>
      <c r="P645" s="43"/>
      <c r="Q645" s="43"/>
      <c r="R645" s="43"/>
      <c r="S645" s="43"/>
      <c r="T645" s="43"/>
      <c r="U645" s="43"/>
      <c r="V645" s="43"/>
      <c r="W645" s="43"/>
      <c r="X645" s="43"/>
      <c r="Y645" s="43"/>
      <c r="Z645" s="43"/>
      <c r="AA645" s="43"/>
      <c r="AB645" s="43"/>
      <c r="AC645" s="43"/>
      <c r="AD645" s="43"/>
      <c r="AE645" s="43"/>
    </row>
    <row r="646" spans="1:31" ht="15">
      <c r="A646" s="43"/>
      <c r="B646" s="43"/>
      <c r="C646" s="43"/>
      <c r="D646" s="43"/>
      <c r="E646" s="43"/>
      <c r="F646" s="43"/>
      <c r="G646" s="203"/>
      <c r="H646" s="43"/>
      <c r="I646" s="43"/>
      <c r="J646" s="43"/>
      <c r="K646" s="43"/>
      <c r="L646" s="44"/>
      <c r="M646" s="43"/>
      <c r="N646" s="43"/>
      <c r="O646" s="43"/>
      <c r="P646" s="43"/>
      <c r="Q646" s="43"/>
      <c r="R646" s="43"/>
      <c r="S646" s="43"/>
      <c r="T646" s="43"/>
      <c r="U646" s="43"/>
      <c r="V646" s="43"/>
      <c r="W646" s="43"/>
      <c r="X646" s="43"/>
      <c r="Y646" s="43"/>
      <c r="Z646" s="43"/>
      <c r="AA646" s="43"/>
      <c r="AB646" s="43"/>
      <c r="AC646" s="43"/>
      <c r="AD646" s="43"/>
      <c r="AE646" s="43"/>
    </row>
    <row r="647" spans="1:31" ht="15">
      <c r="A647" s="43"/>
      <c r="B647" s="43"/>
      <c r="C647" s="43"/>
      <c r="D647" s="43"/>
      <c r="E647" s="43"/>
      <c r="F647" s="43"/>
      <c r="G647" s="203"/>
      <c r="H647" s="43"/>
      <c r="I647" s="43"/>
      <c r="J647" s="43"/>
      <c r="K647" s="43"/>
      <c r="L647" s="44"/>
      <c r="M647" s="43"/>
      <c r="N647" s="43"/>
      <c r="O647" s="43"/>
      <c r="P647" s="43"/>
      <c r="Q647" s="43"/>
      <c r="R647" s="43"/>
      <c r="S647" s="43"/>
      <c r="T647" s="43"/>
      <c r="U647" s="43"/>
      <c r="V647" s="43"/>
      <c r="W647" s="43"/>
      <c r="X647" s="43"/>
      <c r="Y647" s="43"/>
      <c r="Z647" s="43"/>
      <c r="AA647" s="43"/>
      <c r="AB647" s="43"/>
      <c r="AC647" s="43"/>
      <c r="AD647" s="43"/>
      <c r="AE647" s="43"/>
    </row>
    <row r="648" spans="1:31" ht="15">
      <c r="A648" s="43"/>
      <c r="B648" s="43"/>
      <c r="C648" s="43"/>
      <c r="D648" s="43"/>
      <c r="E648" s="43"/>
      <c r="F648" s="43"/>
      <c r="G648" s="203"/>
      <c r="H648" s="43"/>
      <c r="I648" s="43"/>
      <c r="J648" s="43"/>
      <c r="K648" s="43"/>
      <c r="L648" s="44"/>
      <c r="M648" s="43"/>
      <c r="N648" s="43"/>
      <c r="O648" s="43"/>
      <c r="P648" s="43"/>
      <c r="Q648" s="43"/>
      <c r="R648" s="43"/>
      <c r="S648" s="43"/>
      <c r="T648" s="43"/>
      <c r="U648" s="43"/>
      <c r="V648" s="43"/>
      <c r="W648" s="43"/>
      <c r="X648" s="43"/>
      <c r="Y648" s="43"/>
      <c r="Z648" s="43"/>
      <c r="AA648" s="43"/>
      <c r="AB648" s="43"/>
      <c r="AC648" s="43"/>
      <c r="AD648" s="43"/>
      <c r="AE648" s="43"/>
    </row>
    <row r="649" spans="1:31" ht="15">
      <c r="A649" s="43"/>
      <c r="B649" s="43"/>
      <c r="C649" s="43"/>
      <c r="D649" s="43"/>
      <c r="E649" s="43"/>
      <c r="F649" s="43"/>
      <c r="G649" s="203"/>
      <c r="H649" s="43"/>
      <c r="I649" s="43"/>
      <c r="J649" s="43"/>
      <c r="K649" s="43"/>
      <c r="L649" s="44"/>
      <c r="M649" s="43"/>
      <c r="N649" s="43"/>
      <c r="O649" s="43"/>
      <c r="P649" s="43"/>
      <c r="Q649" s="43"/>
      <c r="R649" s="43"/>
      <c r="S649" s="43"/>
      <c r="T649" s="43"/>
      <c r="U649" s="43"/>
      <c r="V649" s="43"/>
      <c r="W649" s="43"/>
      <c r="X649" s="43"/>
      <c r="Y649" s="43"/>
      <c r="Z649" s="43"/>
      <c r="AA649" s="43"/>
      <c r="AB649" s="43"/>
      <c r="AC649" s="43"/>
      <c r="AD649" s="43"/>
      <c r="AE649" s="43"/>
    </row>
    <row r="650" spans="1:31" ht="15">
      <c r="A650" s="43"/>
      <c r="B650" s="43"/>
      <c r="C650" s="43"/>
      <c r="D650" s="43"/>
      <c r="E650" s="43"/>
      <c r="F650" s="43"/>
      <c r="G650" s="203"/>
      <c r="H650" s="43"/>
      <c r="I650" s="43"/>
      <c r="J650" s="43"/>
      <c r="K650" s="43"/>
      <c r="L650" s="44"/>
      <c r="M650" s="43"/>
      <c r="N650" s="43"/>
      <c r="O650" s="43"/>
      <c r="P650" s="43"/>
      <c r="Q650" s="43"/>
      <c r="R650" s="43"/>
      <c r="S650" s="43"/>
      <c r="T650" s="43"/>
      <c r="U650" s="43"/>
      <c r="V650" s="43"/>
      <c r="W650" s="43"/>
      <c r="X650" s="43"/>
      <c r="Y650" s="43"/>
      <c r="Z650" s="43"/>
      <c r="AA650" s="43"/>
      <c r="AB650" s="43"/>
      <c r="AC650" s="43"/>
      <c r="AD650" s="43"/>
      <c r="AE650" s="43"/>
    </row>
    <row r="651" spans="1:31" ht="15">
      <c r="A651" s="43"/>
      <c r="B651" s="43"/>
      <c r="C651" s="43"/>
      <c r="D651" s="43"/>
      <c r="E651" s="43"/>
      <c r="F651" s="43"/>
      <c r="G651" s="203"/>
      <c r="H651" s="43"/>
      <c r="I651" s="43"/>
      <c r="J651" s="43"/>
      <c r="K651" s="43"/>
      <c r="L651" s="44"/>
      <c r="M651" s="43"/>
      <c r="N651" s="43"/>
      <c r="O651" s="43"/>
      <c r="P651" s="43"/>
      <c r="Q651" s="43"/>
      <c r="R651" s="43"/>
      <c r="S651" s="43"/>
      <c r="T651" s="43"/>
      <c r="U651" s="43"/>
      <c r="V651" s="43"/>
      <c r="W651" s="43"/>
      <c r="X651" s="43"/>
      <c r="Y651" s="43"/>
      <c r="Z651" s="43"/>
      <c r="AA651" s="43"/>
      <c r="AB651" s="43"/>
      <c r="AC651" s="43"/>
      <c r="AD651" s="43"/>
      <c r="AE651" s="43"/>
    </row>
    <row r="652" spans="1:31" ht="15">
      <c r="A652" s="43"/>
      <c r="B652" s="43"/>
      <c r="C652" s="43"/>
      <c r="D652" s="43"/>
      <c r="E652" s="43"/>
      <c r="F652" s="43"/>
      <c r="G652" s="203"/>
      <c r="H652" s="43"/>
      <c r="I652" s="43"/>
      <c r="J652" s="43"/>
      <c r="K652" s="43"/>
      <c r="L652" s="44"/>
      <c r="M652" s="43"/>
      <c r="N652" s="43"/>
      <c r="O652" s="43"/>
      <c r="P652" s="43"/>
      <c r="Q652" s="43"/>
      <c r="R652" s="43"/>
      <c r="S652" s="43"/>
      <c r="T652" s="43"/>
      <c r="U652" s="43"/>
      <c r="V652" s="43"/>
      <c r="W652" s="43"/>
      <c r="X652" s="43"/>
      <c r="Y652" s="43"/>
      <c r="Z652" s="43"/>
      <c r="AA652" s="43"/>
      <c r="AB652" s="43"/>
      <c r="AC652" s="43"/>
      <c r="AD652" s="43"/>
      <c r="AE652" s="43"/>
    </row>
    <row r="653" spans="1:31" ht="15">
      <c r="A653" s="43"/>
      <c r="B653" s="43"/>
      <c r="C653" s="43"/>
      <c r="D653" s="43"/>
      <c r="E653" s="43"/>
      <c r="F653" s="43"/>
      <c r="G653" s="203"/>
      <c r="H653" s="43"/>
      <c r="I653" s="43"/>
      <c r="J653" s="43"/>
      <c r="K653" s="43"/>
      <c r="L653" s="44"/>
      <c r="M653" s="43"/>
      <c r="N653" s="43"/>
      <c r="O653" s="43"/>
      <c r="P653" s="43"/>
      <c r="Q653" s="43"/>
      <c r="R653" s="43"/>
      <c r="S653" s="43"/>
      <c r="T653" s="43"/>
      <c r="U653" s="43"/>
      <c r="V653" s="43"/>
      <c r="W653" s="43"/>
      <c r="X653" s="43"/>
      <c r="Y653" s="43"/>
      <c r="Z653" s="43"/>
      <c r="AA653" s="43"/>
      <c r="AB653" s="43"/>
      <c r="AC653" s="43"/>
      <c r="AD653" s="43"/>
      <c r="AE653" s="43"/>
    </row>
    <row r="654" spans="1:31" ht="15">
      <c r="A654" s="43"/>
      <c r="B654" s="43"/>
      <c r="C654" s="43"/>
      <c r="D654" s="43"/>
      <c r="E654" s="43"/>
      <c r="F654" s="43"/>
      <c r="G654" s="203"/>
      <c r="H654" s="43"/>
      <c r="I654" s="43"/>
      <c r="J654" s="43"/>
      <c r="K654" s="43"/>
      <c r="L654" s="44"/>
      <c r="M654" s="43"/>
      <c r="N654" s="43"/>
      <c r="O654" s="43"/>
      <c r="P654" s="43"/>
      <c r="Q654" s="43"/>
      <c r="R654" s="43"/>
      <c r="S654" s="43"/>
      <c r="T654" s="43"/>
      <c r="U654" s="43"/>
      <c r="V654" s="43"/>
      <c r="W654" s="43"/>
      <c r="X654" s="43"/>
      <c r="Y654" s="43"/>
      <c r="Z654" s="43"/>
      <c r="AA654" s="43"/>
      <c r="AB654" s="43"/>
      <c r="AC654" s="43"/>
      <c r="AD654" s="43"/>
      <c r="AE654" s="43"/>
    </row>
    <row r="655" spans="1:31" ht="15">
      <c r="A655" s="43"/>
      <c r="B655" s="43"/>
      <c r="C655" s="43"/>
      <c r="D655" s="43"/>
      <c r="E655" s="43"/>
      <c r="F655" s="43"/>
      <c r="G655" s="203"/>
      <c r="H655" s="43"/>
      <c r="I655" s="43"/>
      <c r="J655" s="43"/>
      <c r="K655" s="43"/>
      <c r="L655" s="44"/>
      <c r="M655" s="43"/>
      <c r="N655" s="43"/>
      <c r="O655" s="43"/>
      <c r="P655" s="43"/>
      <c r="Q655" s="43"/>
      <c r="R655" s="43"/>
      <c r="S655" s="43"/>
      <c r="T655" s="43"/>
      <c r="U655" s="43"/>
      <c r="V655" s="43"/>
      <c r="W655" s="43"/>
      <c r="X655" s="43"/>
      <c r="Y655" s="43"/>
      <c r="Z655" s="43"/>
      <c r="AA655" s="43"/>
      <c r="AB655" s="43"/>
      <c r="AC655" s="43"/>
      <c r="AD655" s="43"/>
      <c r="AE655" s="43"/>
    </row>
    <row r="656" spans="1:31" ht="15">
      <c r="A656" s="43"/>
      <c r="B656" s="43"/>
      <c r="C656" s="43"/>
      <c r="D656" s="43"/>
      <c r="E656" s="43"/>
      <c r="F656" s="43"/>
      <c r="G656" s="203"/>
      <c r="H656" s="43"/>
      <c r="I656" s="43"/>
      <c r="J656" s="43"/>
      <c r="K656" s="43"/>
      <c r="L656" s="44"/>
      <c r="M656" s="43"/>
      <c r="N656" s="43"/>
      <c r="O656" s="43"/>
      <c r="P656" s="43"/>
      <c r="Q656" s="43"/>
      <c r="R656" s="43"/>
      <c r="S656" s="43"/>
      <c r="T656" s="43"/>
      <c r="U656" s="43"/>
      <c r="V656" s="43"/>
      <c r="W656" s="43"/>
      <c r="X656" s="43"/>
      <c r="Y656" s="43"/>
      <c r="Z656" s="43"/>
      <c r="AA656" s="43"/>
      <c r="AB656" s="43"/>
      <c r="AC656" s="43"/>
      <c r="AD656" s="43"/>
      <c r="AE656" s="43"/>
    </row>
    <row r="657" spans="1:31" ht="15">
      <c r="A657" s="43"/>
      <c r="B657" s="43"/>
      <c r="C657" s="43"/>
      <c r="D657" s="43"/>
      <c r="E657" s="43"/>
      <c r="F657" s="43"/>
      <c r="G657" s="203"/>
      <c r="H657" s="43"/>
      <c r="I657" s="43"/>
      <c r="J657" s="43"/>
      <c r="K657" s="43"/>
      <c r="L657" s="44"/>
      <c r="M657" s="43"/>
      <c r="N657" s="43"/>
      <c r="O657" s="43"/>
      <c r="P657" s="43"/>
      <c r="Q657" s="43"/>
      <c r="R657" s="43"/>
      <c r="S657" s="43"/>
      <c r="T657" s="43"/>
      <c r="U657" s="43"/>
      <c r="V657" s="43"/>
      <c r="W657" s="43"/>
      <c r="X657" s="43"/>
      <c r="Y657" s="43"/>
      <c r="Z657" s="43"/>
      <c r="AA657" s="43"/>
      <c r="AB657" s="43"/>
      <c r="AC657" s="43"/>
      <c r="AD657" s="43"/>
      <c r="AE657" s="43"/>
    </row>
    <row r="658" spans="1:31" ht="15">
      <c r="A658" s="43"/>
      <c r="B658" s="43"/>
      <c r="C658" s="43"/>
      <c r="D658" s="43"/>
      <c r="E658" s="43"/>
      <c r="F658" s="43"/>
      <c r="G658" s="203"/>
      <c r="H658" s="43"/>
      <c r="I658" s="43"/>
      <c r="J658" s="43"/>
      <c r="K658" s="43"/>
      <c r="L658" s="44"/>
      <c r="M658" s="43"/>
      <c r="N658" s="43"/>
      <c r="O658" s="43"/>
      <c r="P658" s="43"/>
      <c r="Q658" s="43"/>
      <c r="R658" s="43"/>
      <c r="S658" s="43"/>
      <c r="T658" s="43"/>
      <c r="U658" s="43"/>
      <c r="V658" s="43"/>
      <c r="W658" s="43"/>
      <c r="X658" s="43"/>
      <c r="Y658" s="43"/>
      <c r="Z658" s="43"/>
      <c r="AA658" s="43"/>
      <c r="AB658" s="43"/>
      <c r="AC658" s="43"/>
      <c r="AD658" s="43"/>
      <c r="AE658" s="43"/>
    </row>
    <row r="659" spans="1:31" ht="15">
      <c r="A659" s="43"/>
      <c r="B659" s="43"/>
      <c r="C659" s="43"/>
      <c r="D659" s="43"/>
      <c r="E659" s="43"/>
      <c r="F659" s="43"/>
      <c r="G659" s="203"/>
      <c r="H659" s="43"/>
      <c r="I659" s="43"/>
      <c r="J659" s="43"/>
      <c r="K659" s="43"/>
      <c r="L659" s="44"/>
      <c r="M659" s="43"/>
      <c r="N659" s="43"/>
      <c r="O659" s="43"/>
      <c r="P659" s="43"/>
      <c r="Q659" s="43"/>
      <c r="R659" s="43"/>
      <c r="S659" s="43"/>
      <c r="T659" s="43"/>
      <c r="U659" s="43"/>
      <c r="V659" s="43"/>
      <c r="W659" s="43"/>
      <c r="X659" s="43"/>
      <c r="Y659" s="43"/>
      <c r="Z659" s="43"/>
      <c r="AA659" s="43"/>
      <c r="AB659" s="43"/>
      <c r="AC659" s="43"/>
      <c r="AD659" s="43"/>
      <c r="AE659" s="43"/>
    </row>
    <row r="660" spans="1:31" ht="15">
      <c r="A660" s="43"/>
      <c r="B660" s="43"/>
      <c r="C660" s="43"/>
      <c r="D660" s="43"/>
      <c r="E660" s="43"/>
      <c r="F660" s="43"/>
      <c r="G660" s="203"/>
      <c r="H660" s="43"/>
      <c r="I660" s="43"/>
      <c r="J660" s="43"/>
      <c r="K660" s="43"/>
      <c r="L660" s="44"/>
      <c r="M660" s="43"/>
      <c r="N660" s="43"/>
      <c r="O660" s="43"/>
      <c r="P660" s="43"/>
      <c r="Q660" s="43"/>
      <c r="R660" s="43"/>
      <c r="S660" s="43"/>
      <c r="T660" s="43"/>
      <c r="U660" s="43"/>
      <c r="V660" s="43"/>
      <c r="W660" s="43"/>
      <c r="X660" s="43"/>
      <c r="Y660" s="43"/>
      <c r="Z660" s="43"/>
      <c r="AA660" s="43"/>
      <c r="AB660" s="43"/>
      <c r="AC660" s="43"/>
      <c r="AD660" s="43"/>
      <c r="AE660" s="43"/>
    </row>
    <row r="661" spans="1:31" ht="15">
      <c r="A661" s="43"/>
      <c r="B661" s="43"/>
      <c r="C661" s="43"/>
      <c r="D661" s="43"/>
      <c r="E661" s="43"/>
      <c r="F661" s="43"/>
      <c r="G661" s="203"/>
      <c r="H661" s="43"/>
      <c r="I661" s="43"/>
      <c r="J661" s="43"/>
      <c r="K661" s="43"/>
      <c r="L661" s="44"/>
      <c r="M661" s="43"/>
      <c r="N661" s="43"/>
      <c r="O661" s="43"/>
      <c r="P661" s="43"/>
      <c r="Q661" s="43"/>
      <c r="R661" s="43"/>
      <c r="S661" s="43"/>
      <c r="T661" s="43"/>
      <c r="U661" s="43"/>
      <c r="V661" s="43"/>
      <c r="W661" s="43"/>
      <c r="X661" s="43"/>
      <c r="Y661" s="43"/>
      <c r="Z661" s="43"/>
      <c r="AA661" s="43"/>
      <c r="AB661" s="43"/>
      <c r="AC661" s="43"/>
      <c r="AD661" s="43"/>
      <c r="AE661" s="43"/>
    </row>
    <row r="662" spans="1:31" ht="15">
      <c r="A662" s="43"/>
      <c r="B662" s="43"/>
      <c r="C662" s="43"/>
      <c r="D662" s="43"/>
      <c r="E662" s="43"/>
      <c r="F662" s="43"/>
      <c r="G662" s="203"/>
      <c r="H662" s="43"/>
      <c r="I662" s="43"/>
      <c r="J662" s="43"/>
      <c r="K662" s="43"/>
      <c r="L662" s="44"/>
      <c r="M662" s="43"/>
      <c r="N662" s="43"/>
      <c r="O662" s="43"/>
      <c r="P662" s="43"/>
      <c r="Q662" s="43"/>
      <c r="R662" s="43"/>
      <c r="S662" s="43"/>
      <c r="T662" s="43"/>
      <c r="U662" s="43"/>
      <c r="V662" s="43"/>
      <c r="W662" s="43"/>
      <c r="X662" s="43"/>
      <c r="Y662" s="43"/>
      <c r="Z662" s="43"/>
      <c r="AA662" s="43"/>
      <c r="AB662" s="43"/>
      <c r="AC662" s="43"/>
      <c r="AD662" s="43"/>
      <c r="AE662" s="43"/>
    </row>
    <row r="663" spans="1:31" ht="15">
      <c r="A663" s="43"/>
      <c r="B663" s="43"/>
      <c r="C663" s="43"/>
      <c r="D663" s="43"/>
      <c r="E663" s="43"/>
      <c r="F663" s="43"/>
      <c r="G663" s="203"/>
      <c r="H663" s="43"/>
      <c r="I663" s="43"/>
      <c r="J663" s="43"/>
      <c r="K663" s="43"/>
      <c r="L663" s="44"/>
      <c r="M663" s="43"/>
      <c r="N663" s="43"/>
      <c r="O663" s="43"/>
      <c r="P663" s="43"/>
      <c r="Q663" s="43"/>
      <c r="R663" s="43"/>
      <c r="S663" s="43"/>
      <c r="T663" s="43"/>
      <c r="U663" s="43"/>
      <c r="V663" s="43"/>
      <c r="W663" s="43"/>
      <c r="X663" s="43"/>
      <c r="Y663" s="43"/>
      <c r="Z663" s="43"/>
      <c r="AA663" s="43"/>
      <c r="AB663" s="43"/>
      <c r="AC663" s="43"/>
      <c r="AD663" s="43"/>
      <c r="AE663" s="43"/>
    </row>
    <row r="664" spans="1:31" ht="15">
      <c r="A664" s="43"/>
      <c r="B664" s="43"/>
      <c r="C664" s="43"/>
      <c r="D664" s="43"/>
      <c r="E664" s="43"/>
      <c r="F664" s="43"/>
      <c r="G664" s="203"/>
      <c r="H664" s="43"/>
      <c r="I664" s="43"/>
      <c r="J664" s="43"/>
      <c r="K664" s="43"/>
      <c r="L664" s="44"/>
      <c r="M664" s="43"/>
      <c r="N664" s="43"/>
      <c r="O664" s="43"/>
      <c r="P664" s="43"/>
      <c r="Q664" s="43"/>
      <c r="R664" s="43"/>
      <c r="S664" s="43"/>
      <c r="T664" s="43"/>
      <c r="U664" s="43"/>
      <c r="V664" s="43"/>
      <c r="W664" s="43"/>
      <c r="X664" s="43"/>
      <c r="Y664" s="43"/>
      <c r="Z664" s="43"/>
      <c r="AA664" s="43"/>
      <c r="AB664" s="43"/>
      <c r="AC664" s="43"/>
      <c r="AD664" s="43"/>
      <c r="AE664" s="43"/>
    </row>
    <row r="665" spans="1:31" ht="15">
      <c r="A665" s="43"/>
      <c r="B665" s="43"/>
      <c r="C665" s="43"/>
      <c r="D665" s="43"/>
      <c r="E665" s="43"/>
      <c r="F665" s="43"/>
      <c r="G665" s="203"/>
      <c r="H665" s="43"/>
      <c r="I665" s="43"/>
      <c r="J665" s="43"/>
      <c r="K665" s="43"/>
      <c r="L665" s="44"/>
      <c r="M665" s="43"/>
      <c r="N665" s="43"/>
      <c r="O665" s="43"/>
      <c r="P665" s="43"/>
      <c r="Q665" s="43"/>
      <c r="R665" s="43"/>
      <c r="S665" s="43"/>
      <c r="T665" s="43"/>
      <c r="U665" s="43"/>
      <c r="V665" s="43"/>
      <c r="W665" s="43"/>
      <c r="X665" s="43"/>
      <c r="Y665" s="43"/>
      <c r="Z665" s="43"/>
      <c r="AA665" s="43"/>
      <c r="AB665" s="43"/>
      <c r="AC665" s="43"/>
      <c r="AD665" s="43"/>
      <c r="AE665" s="43"/>
    </row>
    <row r="666" spans="1:31" ht="15">
      <c r="A666" s="43"/>
      <c r="B666" s="43"/>
      <c r="C666" s="43"/>
      <c r="D666" s="43"/>
      <c r="E666" s="43"/>
      <c r="F666" s="43"/>
      <c r="G666" s="203"/>
      <c r="H666" s="43"/>
      <c r="I666" s="43"/>
      <c r="J666" s="43"/>
      <c r="K666" s="43"/>
      <c r="L666" s="44"/>
      <c r="M666" s="43"/>
      <c r="N666" s="43"/>
      <c r="O666" s="43"/>
      <c r="P666" s="43"/>
      <c r="Q666" s="43"/>
      <c r="R666" s="43"/>
      <c r="S666" s="43"/>
      <c r="T666" s="43"/>
      <c r="U666" s="43"/>
      <c r="V666" s="43"/>
      <c r="W666" s="43"/>
      <c r="X666" s="43"/>
      <c r="Y666" s="43"/>
      <c r="Z666" s="43"/>
      <c r="AA666" s="43"/>
      <c r="AB666" s="43"/>
      <c r="AC666" s="43"/>
      <c r="AD666" s="43"/>
      <c r="AE666" s="43"/>
    </row>
    <row r="667" spans="1:31" ht="15">
      <c r="A667" s="43"/>
      <c r="B667" s="43"/>
      <c r="C667" s="43"/>
      <c r="D667" s="43"/>
      <c r="E667" s="43"/>
      <c r="F667" s="43"/>
      <c r="G667" s="203"/>
      <c r="H667" s="43"/>
      <c r="I667" s="43"/>
      <c r="J667" s="43"/>
      <c r="K667" s="43"/>
      <c r="L667" s="44"/>
      <c r="M667" s="43"/>
      <c r="N667" s="43"/>
      <c r="O667" s="43"/>
      <c r="P667" s="43"/>
      <c r="Q667" s="43"/>
      <c r="R667" s="43"/>
      <c r="S667" s="43"/>
      <c r="T667" s="43"/>
      <c r="U667" s="43"/>
      <c r="V667" s="43"/>
      <c r="W667" s="43"/>
      <c r="X667" s="43"/>
      <c r="Y667" s="43"/>
      <c r="Z667" s="43"/>
      <c r="AA667" s="43"/>
      <c r="AB667" s="43"/>
      <c r="AC667" s="43"/>
      <c r="AD667" s="43"/>
      <c r="AE667" s="43"/>
    </row>
    <row r="668" spans="1:31" ht="15">
      <c r="A668" s="43"/>
      <c r="B668" s="43"/>
      <c r="C668" s="43"/>
      <c r="D668" s="43"/>
      <c r="E668" s="43"/>
      <c r="F668" s="43"/>
      <c r="G668" s="203"/>
      <c r="H668" s="43"/>
      <c r="I668" s="43"/>
      <c r="J668" s="43"/>
      <c r="K668" s="43"/>
      <c r="L668" s="44"/>
      <c r="M668" s="43"/>
      <c r="N668" s="43"/>
      <c r="O668" s="43"/>
      <c r="P668" s="43"/>
      <c r="Q668" s="43"/>
      <c r="R668" s="43"/>
      <c r="S668" s="43"/>
      <c r="T668" s="43"/>
      <c r="U668" s="43"/>
      <c r="V668" s="43"/>
      <c r="W668" s="43"/>
      <c r="X668" s="43"/>
      <c r="Y668" s="43"/>
      <c r="Z668" s="43"/>
      <c r="AA668" s="43"/>
      <c r="AB668" s="43"/>
      <c r="AC668" s="43"/>
      <c r="AD668" s="43"/>
      <c r="AE668" s="43"/>
    </row>
    <row r="669" spans="1:31" ht="15">
      <c r="A669" s="43"/>
      <c r="B669" s="43"/>
      <c r="C669" s="43"/>
      <c r="D669" s="43"/>
      <c r="E669" s="43"/>
      <c r="F669" s="43"/>
      <c r="G669" s="203"/>
      <c r="H669" s="43"/>
      <c r="I669" s="43"/>
      <c r="J669" s="43"/>
      <c r="K669" s="43"/>
      <c r="L669" s="44"/>
      <c r="M669" s="43"/>
      <c r="N669" s="43"/>
      <c r="O669" s="43"/>
      <c r="P669" s="43"/>
      <c r="Q669" s="43"/>
      <c r="R669" s="43"/>
      <c r="S669" s="43"/>
      <c r="T669" s="43"/>
      <c r="U669" s="43"/>
      <c r="V669" s="43"/>
      <c r="W669" s="43"/>
      <c r="X669" s="43"/>
      <c r="Y669" s="43"/>
      <c r="Z669" s="43"/>
      <c r="AA669" s="43"/>
      <c r="AB669" s="43"/>
      <c r="AC669" s="43"/>
      <c r="AD669" s="43"/>
      <c r="AE669" s="43"/>
    </row>
    <row r="670" spans="1:31" ht="15">
      <c r="A670" s="43"/>
      <c r="B670" s="43"/>
      <c r="C670" s="43"/>
      <c r="D670" s="43"/>
      <c r="E670" s="43"/>
      <c r="F670" s="43"/>
      <c r="G670" s="203"/>
      <c r="H670" s="43"/>
      <c r="I670" s="43"/>
      <c r="J670" s="43"/>
      <c r="K670" s="43"/>
      <c r="L670" s="44"/>
      <c r="M670" s="43"/>
      <c r="N670" s="43"/>
      <c r="O670" s="43"/>
      <c r="P670" s="43"/>
      <c r="Q670" s="43"/>
      <c r="R670" s="43"/>
      <c r="S670" s="43"/>
      <c r="T670" s="43"/>
      <c r="U670" s="43"/>
      <c r="V670" s="43"/>
      <c r="W670" s="43"/>
      <c r="X670" s="43"/>
      <c r="Y670" s="43"/>
      <c r="Z670" s="43"/>
      <c r="AA670" s="43"/>
      <c r="AB670" s="43"/>
      <c r="AC670" s="43"/>
      <c r="AD670" s="43"/>
      <c r="AE670" s="43"/>
    </row>
    <row r="671" spans="1:31" ht="15">
      <c r="A671" s="43"/>
      <c r="B671" s="43"/>
      <c r="C671" s="43"/>
      <c r="D671" s="43"/>
      <c r="E671" s="43"/>
      <c r="F671" s="43"/>
      <c r="G671" s="203"/>
      <c r="H671" s="43"/>
      <c r="I671" s="43"/>
      <c r="J671" s="43"/>
      <c r="K671" s="43"/>
      <c r="L671" s="44"/>
      <c r="M671" s="43"/>
      <c r="N671" s="43"/>
      <c r="O671" s="43"/>
      <c r="P671" s="43"/>
      <c r="Q671" s="43"/>
      <c r="R671" s="43"/>
      <c r="S671" s="43"/>
      <c r="T671" s="43"/>
      <c r="U671" s="43"/>
      <c r="V671" s="43"/>
      <c r="W671" s="43"/>
      <c r="X671" s="43"/>
      <c r="Y671" s="43"/>
      <c r="Z671" s="43"/>
      <c r="AA671" s="43"/>
      <c r="AB671" s="43"/>
      <c r="AC671" s="43"/>
      <c r="AD671" s="43"/>
      <c r="AE671" s="43"/>
    </row>
    <row r="672" spans="1:31" ht="15">
      <c r="A672" s="43"/>
      <c r="B672" s="43"/>
      <c r="C672" s="43"/>
      <c r="D672" s="43"/>
      <c r="E672" s="43"/>
      <c r="F672" s="43"/>
      <c r="G672" s="203"/>
      <c r="H672" s="43"/>
      <c r="I672" s="43"/>
      <c r="J672" s="43"/>
      <c r="K672" s="43"/>
      <c r="L672" s="44"/>
      <c r="M672" s="43"/>
      <c r="N672" s="43"/>
      <c r="O672" s="43"/>
      <c r="P672" s="43"/>
      <c r="Q672" s="43"/>
      <c r="R672" s="43"/>
      <c r="S672" s="43"/>
      <c r="T672" s="43"/>
      <c r="U672" s="43"/>
      <c r="V672" s="43"/>
      <c r="W672" s="43"/>
      <c r="X672" s="43"/>
      <c r="Y672" s="43"/>
      <c r="Z672" s="43"/>
      <c r="AA672" s="43"/>
      <c r="AB672" s="43"/>
      <c r="AC672" s="43"/>
      <c r="AD672" s="43"/>
      <c r="AE672" s="43"/>
    </row>
    <row r="673" spans="1:31" ht="15">
      <c r="A673" s="43"/>
      <c r="B673" s="43"/>
      <c r="C673" s="43"/>
      <c r="D673" s="43"/>
      <c r="E673" s="43"/>
      <c r="F673" s="43"/>
      <c r="G673" s="203"/>
      <c r="H673" s="43"/>
      <c r="I673" s="43"/>
      <c r="J673" s="43"/>
      <c r="K673" s="43"/>
      <c r="L673" s="44"/>
      <c r="M673" s="43"/>
      <c r="N673" s="43"/>
      <c r="O673" s="43"/>
      <c r="P673" s="43"/>
      <c r="Q673" s="43"/>
      <c r="R673" s="43"/>
      <c r="S673" s="43"/>
      <c r="T673" s="43"/>
      <c r="U673" s="43"/>
      <c r="V673" s="43"/>
      <c r="W673" s="43"/>
      <c r="X673" s="43"/>
      <c r="Y673" s="43"/>
      <c r="Z673" s="43"/>
      <c r="AA673" s="43"/>
      <c r="AB673" s="43"/>
      <c r="AC673" s="43"/>
      <c r="AD673" s="43"/>
      <c r="AE673" s="43"/>
    </row>
    <row r="674" spans="1:31" ht="15">
      <c r="A674" s="43"/>
      <c r="B674" s="43"/>
      <c r="C674" s="43"/>
      <c r="D674" s="43"/>
      <c r="E674" s="43"/>
      <c r="F674" s="43"/>
      <c r="G674" s="203"/>
      <c r="H674" s="43"/>
      <c r="I674" s="43"/>
      <c r="J674" s="43"/>
      <c r="K674" s="43"/>
      <c r="L674" s="44"/>
      <c r="M674" s="43"/>
      <c r="N674" s="43"/>
      <c r="O674" s="43"/>
      <c r="P674" s="43"/>
      <c r="Q674" s="43"/>
      <c r="R674" s="43"/>
      <c r="S674" s="43"/>
      <c r="T674" s="43"/>
      <c r="U674" s="43"/>
      <c r="V674" s="43"/>
      <c r="W674" s="43"/>
      <c r="X674" s="43"/>
      <c r="Y674" s="43"/>
      <c r="Z674" s="43"/>
      <c r="AA674" s="43"/>
      <c r="AB674" s="43"/>
      <c r="AC674" s="43"/>
      <c r="AD674" s="43"/>
      <c r="AE674" s="43"/>
    </row>
    <row r="675" spans="1:31" ht="15">
      <c r="A675" s="43"/>
      <c r="B675" s="43"/>
      <c r="C675" s="43"/>
      <c r="D675" s="43"/>
      <c r="E675" s="43"/>
      <c r="F675" s="43"/>
      <c r="G675" s="203"/>
      <c r="H675" s="43"/>
      <c r="I675" s="43"/>
      <c r="J675" s="43"/>
      <c r="K675" s="43"/>
      <c r="L675" s="44"/>
      <c r="M675" s="43"/>
      <c r="N675" s="43"/>
      <c r="O675" s="43"/>
      <c r="P675" s="43"/>
      <c r="Q675" s="43"/>
      <c r="R675" s="43"/>
      <c r="S675" s="43"/>
      <c r="T675" s="43"/>
      <c r="U675" s="43"/>
      <c r="V675" s="43"/>
      <c r="W675" s="43"/>
      <c r="X675" s="43"/>
      <c r="Y675" s="43"/>
      <c r="Z675" s="43"/>
      <c r="AA675" s="43"/>
      <c r="AB675" s="43"/>
      <c r="AC675" s="43"/>
      <c r="AD675" s="43"/>
      <c r="AE675" s="43"/>
    </row>
    <row r="676" spans="1:31" ht="15">
      <c r="A676" s="43"/>
      <c r="B676" s="43"/>
      <c r="C676" s="43"/>
      <c r="D676" s="43"/>
      <c r="E676" s="43"/>
      <c r="F676" s="43"/>
      <c r="G676" s="203"/>
      <c r="H676" s="43"/>
      <c r="I676" s="43"/>
      <c r="J676" s="43"/>
      <c r="K676" s="43"/>
      <c r="L676" s="44"/>
      <c r="M676" s="43"/>
      <c r="N676" s="43"/>
      <c r="O676" s="43"/>
      <c r="P676" s="43"/>
      <c r="Q676" s="43"/>
      <c r="R676" s="43"/>
      <c r="S676" s="43"/>
      <c r="T676" s="43"/>
      <c r="U676" s="43"/>
      <c r="V676" s="43"/>
      <c r="W676" s="43"/>
      <c r="X676" s="43"/>
      <c r="Y676" s="43"/>
      <c r="Z676" s="43"/>
      <c r="AA676" s="43"/>
      <c r="AB676" s="43"/>
      <c r="AC676" s="43"/>
      <c r="AD676" s="43"/>
      <c r="AE676" s="43"/>
    </row>
    <row r="677" spans="1:31" ht="15">
      <c r="A677" s="43"/>
      <c r="B677" s="43"/>
      <c r="C677" s="43"/>
      <c r="D677" s="43"/>
      <c r="E677" s="43"/>
      <c r="F677" s="43"/>
      <c r="G677" s="203"/>
      <c r="H677" s="43"/>
      <c r="I677" s="43"/>
      <c r="J677" s="43"/>
      <c r="K677" s="43"/>
      <c r="L677" s="44"/>
      <c r="M677" s="43"/>
      <c r="N677" s="43"/>
      <c r="O677" s="43"/>
      <c r="P677" s="43"/>
      <c r="Q677" s="43"/>
      <c r="R677" s="43"/>
      <c r="S677" s="43"/>
      <c r="T677" s="43"/>
      <c r="U677" s="43"/>
      <c r="V677" s="43"/>
      <c r="W677" s="43"/>
      <c r="X677" s="43"/>
      <c r="Y677" s="43"/>
      <c r="Z677" s="43"/>
      <c r="AA677" s="43"/>
      <c r="AB677" s="43"/>
      <c r="AC677" s="43"/>
      <c r="AD677" s="43"/>
      <c r="AE677" s="43"/>
    </row>
    <row r="678" spans="1:31" ht="15">
      <c r="A678" s="43"/>
      <c r="B678" s="43"/>
      <c r="C678" s="43"/>
      <c r="D678" s="43"/>
      <c r="E678" s="43"/>
      <c r="F678" s="43"/>
      <c r="G678" s="203"/>
      <c r="H678" s="43"/>
      <c r="I678" s="43"/>
      <c r="J678" s="43"/>
      <c r="K678" s="43"/>
      <c r="L678" s="44"/>
      <c r="M678" s="43"/>
      <c r="N678" s="43"/>
      <c r="O678" s="43"/>
      <c r="P678" s="43"/>
      <c r="Q678" s="43"/>
      <c r="R678" s="43"/>
      <c r="S678" s="43"/>
      <c r="T678" s="43"/>
      <c r="U678" s="43"/>
      <c r="V678" s="43"/>
      <c r="W678" s="43"/>
      <c r="X678" s="43"/>
      <c r="Y678" s="43"/>
      <c r="Z678" s="43"/>
      <c r="AA678" s="43"/>
      <c r="AB678" s="43"/>
      <c r="AC678" s="43"/>
      <c r="AD678" s="43"/>
      <c r="AE678" s="43"/>
    </row>
    <row r="679" spans="1:31" ht="15">
      <c r="A679" s="43"/>
      <c r="B679" s="43"/>
      <c r="C679" s="43"/>
      <c r="D679" s="43"/>
      <c r="E679" s="43"/>
      <c r="F679" s="43"/>
      <c r="G679" s="203"/>
      <c r="H679" s="43"/>
      <c r="I679" s="43"/>
      <c r="J679" s="43"/>
      <c r="K679" s="43"/>
      <c r="L679" s="44"/>
      <c r="M679" s="43"/>
      <c r="N679" s="43"/>
      <c r="O679" s="43"/>
      <c r="P679" s="43"/>
      <c r="Q679" s="43"/>
      <c r="R679" s="43"/>
      <c r="S679" s="43"/>
      <c r="T679" s="43"/>
      <c r="U679" s="43"/>
      <c r="V679" s="43"/>
      <c r="W679" s="43"/>
      <c r="X679" s="43"/>
      <c r="Y679" s="43"/>
      <c r="Z679" s="43"/>
      <c r="AA679" s="43"/>
      <c r="AB679" s="43"/>
      <c r="AC679" s="43"/>
      <c r="AD679" s="43"/>
      <c r="AE679" s="43"/>
    </row>
    <row r="680" spans="1:31" ht="15">
      <c r="A680" s="43"/>
      <c r="B680" s="43"/>
      <c r="C680" s="43"/>
      <c r="D680" s="43"/>
      <c r="E680" s="43"/>
      <c r="F680" s="43"/>
      <c r="G680" s="203"/>
      <c r="H680" s="43"/>
      <c r="I680" s="43"/>
      <c r="J680" s="43"/>
      <c r="K680" s="43"/>
      <c r="L680" s="44"/>
      <c r="M680" s="43"/>
      <c r="N680" s="43"/>
      <c r="O680" s="43"/>
      <c r="P680" s="43"/>
      <c r="Q680" s="43"/>
      <c r="R680" s="43"/>
      <c r="S680" s="43"/>
      <c r="T680" s="43"/>
      <c r="U680" s="43"/>
      <c r="V680" s="43"/>
      <c r="W680" s="43"/>
      <c r="X680" s="43"/>
      <c r="Y680" s="43"/>
      <c r="Z680" s="43"/>
      <c r="AA680" s="43"/>
      <c r="AB680" s="43"/>
      <c r="AC680" s="43"/>
      <c r="AD680" s="43"/>
      <c r="AE680" s="43"/>
    </row>
    <row r="681" spans="1:31" ht="15">
      <c r="A681" s="43"/>
      <c r="B681" s="43"/>
      <c r="C681" s="43"/>
      <c r="D681" s="43"/>
      <c r="E681" s="43"/>
      <c r="F681" s="43"/>
      <c r="G681" s="203"/>
      <c r="H681" s="43"/>
      <c r="I681" s="43"/>
      <c r="J681" s="43"/>
      <c r="K681" s="43"/>
      <c r="L681" s="44"/>
      <c r="M681" s="43"/>
      <c r="N681" s="43"/>
      <c r="O681" s="43"/>
      <c r="P681" s="43"/>
      <c r="Q681" s="43"/>
      <c r="R681" s="43"/>
      <c r="S681" s="43"/>
      <c r="T681" s="43"/>
      <c r="U681" s="43"/>
      <c r="V681" s="43"/>
      <c r="W681" s="43"/>
      <c r="X681" s="43"/>
      <c r="Y681" s="43"/>
      <c r="Z681" s="43"/>
      <c r="AA681" s="43"/>
      <c r="AB681" s="43"/>
      <c r="AC681" s="43"/>
      <c r="AD681" s="43"/>
      <c r="AE681" s="43"/>
    </row>
    <row r="682" spans="1:31" ht="15">
      <c r="A682" s="43"/>
      <c r="B682" s="43"/>
      <c r="C682" s="43"/>
      <c r="D682" s="43"/>
      <c r="E682" s="43"/>
      <c r="F682" s="43"/>
      <c r="G682" s="203"/>
      <c r="H682" s="43"/>
      <c r="I682" s="43"/>
      <c r="J682" s="43"/>
      <c r="K682" s="43"/>
      <c r="L682" s="44"/>
      <c r="M682" s="43"/>
      <c r="N682" s="43"/>
      <c r="O682" s="43"/>
      <c r="P682" s="43"/>
      <c r="Q682" s="43"/>
      <c r="R682" s="43"/>
      <c r="S682" s="43"/>
      <c r="T682" s="43"/>
      <c r="U682" s="43"/>
      <c r="V682" s="43"/>
      <c r="W682" s="43"/>
      <c r="X682" s="43"/>
      <c r="Y682" s="43"/>
      <c r="Z682" s="43"/>
      <c r="AA682" s="43"/>
      <c r="AB682" s="43"/>
      <c r="AC682" s="43"/>
      <c r="AD682" s="43"/>
      <c r="AE682" s="43"/>
    </row>
    <row r="683" spans="1:31" ht="15">
      <c r="A683" s="43"/>
      <c r="B683" s="43"/>
      <c r="C683" s="43"/>
      <c r="D683" s="43"/>
      <c r="E683" s="43"/>
      <c r="F683" s="43"/>
      <c r="G683" s="203"/>
      <c r="H683" s="43"/>
      <c r="I683" s="43"/>
      <c r="J683" s="43"/>
      <c r="K683" s="43"/>
      <c r="L683" s="44"/>
      <c r="M683" s="43"/>
      <c r="N683" s="43"/>
      <c r="O683" s="43"/>
      <c r="P683" s="43"/>
      <c r="Q683" s="43"/>
      <c r="R683" s="43"/>
      <c r="S683" s="43"/>
      <c r="T683" s="43"/>
      <c r="U683" s="43"/>
      <c r="V683" s="43"/>
      <c r="W683" s="43"/>
      <c r="X683" s="43"/>
      <c r="Y683" s="43"/>
      <c r="Z683" s="43"/>
      <c r="AA683" s="43"/>
      <c r="AB683" s="43"/>
      <c r="AC683" s="43"/>
      <c r="AD683" s="43"/>
      <c r="AE683" s="43"/>
    </row>
    <row r="684" spans="1:31" ht="15">
      <c r="A684" s="43"/>
      <c r="B684" s="43"/>
      <c r="C684" s="43"/>
      <c r="D684" s="43"/>
      <c r="E684" s="43"/>
      <c r="F684" s="43"/>
      <c r="G684" s="203"/>
      <c r="H684" s="43"/>
      <c r="I684" s="43"/>
      <c r="J684" s="43"/>
      <c r="K684" s="43"/>
      <c r="L684" s="44"/>
      <c r="M684" s="43"/>
      <c r="N684" s="43"/>
      <c r="O684" s="43"/>
      <c r="P684" s="43"/>
      <c r="Q684" s="43"/>
      <c r="R684" s="43"/>
      <c r="S684" s="43"/>
      <c r="T684" s="43"/>
      <c r="U684" s="43"/>
      <c r="V684" s="43"/>
      <c r="W684" s="43"/>
      <c r="X684" s="43"/>
      <c r="Y684" s="43"/>
      <c r="Z684" s="43"/>
      <c r="AA684" s="43"/>
      <c r="AB684" s="43"/>
      <c r="AC684" s="43"/>
      <c r="AD684" s="43"/>
      <c r="AE684" s="43"/>
    </row>
    <row r="685" spans="1:31" ht="15">
      <c r="A685" s="43"/>
      <c r="B685" s="43"/>
      <c r="C685" s="43"/>
      <c r="D685" s="43"/>
      <c r="E685" s="43"/>
      <c r="F685" s="43"/>
      <c r="G685" s="203"/>
      <c r="H685" s="43"/>
      <c r="I685" s="43"/>
      <c r="J685" s="43"/>
      <c r="K685" s="43"/>
      <c r="L685" s="44"/>
      <c r="M685" s="43"/>
      <c r="N685" s="43"/>
      <c r="O685" s="43"/>
      <c r="P685" s="43"/>
      <c r="Q685" s="43"/>
      <c r="R685" s="43"/>
      <c r="S685" s="43"/>
      <c r="T685" s="43"/>
      <c r="U685" s="43"/>
      <c r="V685" s="43"/>
      <c r="W685" s="43"/>
      <c r="X685" s="43"/>
      <c r="Y685" s="43"/>
      <c r="Z685" s="43"/>
      <c r="AA685" s="43"/>
      <c r="AB685" s="43"/>
      <c r="AC685" s="43"/>
      <c r="AD685" s="43"/>
      <c r="AE685" s="43"/>
    </row>
    <row r="686" spans="1:31" ht="15">
      <c r="A686" s="43"/>
      <c r="B686" s="43"/>
      <c r="C686" s="43"/>
      <c r="D686" s="43"/>
      <c r="E686" s="43"/>
      <c r="F686" s="43"/>
      <c r="G686" s="203"/>
      <c r="H686" s="43"/>
      <c r="I686" s="43"/>
      <c r="J686" s="43"/>
      <c r="K686" s="43"/>
      <c r="L686" s="44"/>
      <c r="M686" s="43"/>
      <c r="N686" s="43"/>
      <c r="O686" s="43"/>
      <c r="P686" s="43"/>
      <c r="Q686" s="43"/>
      <c r="R686" s="43"/>
      <c r="S686" s="43"/>
      <c r="T686" s="43"/>
      <c r="U686" s="43"/>
      <c r="V686" s="43"/>
      <c r="W686" s="43"/>
      <c r="X686" s="43"/>
      <c r="Y686" s="43"/>
      <c r="Z686" s="43"/>
      <c r="AA686" s="43"/>
      <c r="AB686" s="43"/>
      <c r="AC686" s="43"/>
      <c r="AD686" s="43"/>
      <c r="AE686" s="43"/>
    </row>
    <row r="687" spans="1:31" ht="15">
      <c r="A687" s="43"/>
      <c r="B687" s="43"/>
      <c r="C687" s="43"/>
      <c r="D687" s="43"/>
      <c r="E687" s="43"/>
      <c r="F687" s="43"/>
      <c r="G687" s="203"/>
      <c r="H687" s="43"/>
      <c r="I687" s="43"/>
      <c r="J687" s="43"/>
      <c r="K687" s="43"/>
      <c r="L687" s="44"/>
      <c r="M687" s="43"/>
      <c r="N687" s="43"/>
      <c r="O687" s="43"/>
      <c r="P687" s="43"/>
      <c r="Q687" s="43"/>
      <c r="R687" s="43"/>
      <c r="S687" s="43"/>
      <c r="T687" s="43"/>
      <c r="U687" s="43"/>
      <c r="V687" s="43"/>
      <c r="W687" s="43"/>
      <c r="X687" s="43"/>
      <c r="Y687" s="43"/>
      <c r="Z687" s="43"/>
      <c r="AA687" s="43"/>
      <c r="AB687" s="43"/>
      <c r="AC687" s="43"/>
      <c r="AD687" s="43"/>
      <c r="AE687" s="43"/>
    </row>
    <row r="688" spans="1:31" ht="15">
      <c r="A688" s="43"/>
      <c r="B688" s="43"/>
      <c r="C688" s="43"/>
      <c r="D688" s="43"/>
      <c r="E688" s="43"/>
      <c r="F688" s="43"/>
      <c r="G688" s="203"/>
      <c r="H688" s="43"/>
      <c r="I688" s="43"/>
      <c r="J688" s="43"/>
      <c r="K688" s="43"/>
      <c r="L688" s="44"/>
      <c r="M688" s="43"/>
      <c r="N688" s="43"/>
      <c r="O688" s="43"/>
      <c r="P688" s="43"/>
      <c r="Q688" s="43"/>
      <c r="R688" s="43"/>
      <c r="S688" s="43"/>
      <c r="T688" s="43"/>
      <c r="U688" s="43"/>
      <c r="V688" s="43"/>
      <c r="W688" s="43"/>
      <c r="X688" s="43"/>
      <c r="Y688" s="43"/>
      <c r="Z688" s="43"/>
      <c r="AA688" s="43"/>
      <c r="AB688" s="43"/>
      <c r="AC688" s="43"/>
      <c r="AD688" s="43"/>
      <c r="AE688" s="43"/>
    </row>
    <row r="689" spans="1:31" ht="15">
      <c r="A689" s="43"/>
      <c r="B689" s="43"/>
      <c r="C689" s="43"/>
      <c r="D689" s="43"/>
      <c r="E689" s="43"/>
      <c r="F689" s="43"/>
      <c r="G689" s="203"/>
      <c r="H689" s="43"/>
      <c r="I689" s="43"/>
      <c r="J689" s="43"/>
      <c r="K689" s="43"/>
      <c r="L689" s="44"/>
      <c r="M689" s="43"/>
      <c r="N689" s="43"/>
      <c r="O689" s="43"/>
      <c r="P689" s="43"/>
      <c r="Q689" s="43"/>
      <c r="R689" s="43"/>
      <c r="S689" s="43"/>
      <c r="T689" s="43"/>
      <c r="U689" s="43"/>
      <c r="V689" s="43"/>
      <c r="W689" s="43"/>
      <c r="X689" s="43"/>
      <c r="Y689" s="43"/>
      <c r="Z689" s="43"/>
      <c r="AA689" s="43"/>
      <c r="AB689" s="43"/>
      <c r="AC689" s="43"/>
      <c r="AD689" s="43"/>
      <c r="AE689" s="43"/>
    </row>
    <row r="690" spans="1:31" ht="15">
      <c r="A690" s="43"/>
      <c r="B690" s="43"/>
      <c r="C690" s="43"/>
      <c r="D690" s="43"/>
      <c r="E690" s="43"/>
      <c r="F690" s="43"/>
      <c r="G690" s="203"/>
      <c r="H690" s="43"/>
      <c r="I690" s="43"/>
      <c r="J690" s="43"/>
      <c r="K690" s="43"/>
      <c r="L690" s="44"/>
      <c r="M690" s="43"/>
      <c r="N690" s="43"/>
      <c r="O690" s="43"/>
      <c r="P690" s="43"/>
      <c r="Q690" s="43"/>
      <c r="R690" s="43"/>
      <c r="S690" s="43"/>
      <c r="T690" s="43"/>
      <c r="U690" s="43"/>
      <c r="V690" s="43"/>
      <c r="W690" s="43"/>
      <c r="X690" s="43"/>
      <c r="Y690" s="43"/>
      <c r="Z690" s="43"/>
      <c r="AA690" s="43"/>
      <c r="AB690" s="43"/>
      <c r="AC690" s="43"/>
      <c r="AD690" s="43"/>
      <c r="AE690" s="43"/>
    </row>
    <row r="691" spans="1:31" ht="15">
      <c r="A691" s="43"/>
      <c r="B691" s="43"/>
      <c r="C691" s="43"/>
      <c r="D691" s="43"/>
      <c r="E691" s="43"/>
      <c r="F691" s="43"/>
      <c r="G691" s="203"/>
      <c r="H691" s="43"/>
      <c r="I691" s="43"/>
      <c r="J691" s="43"/>
      <c r="K691" s="43"/>
      <c r="L691" s="44"/>
      <c r="M691" s="43"/>
      <c r="N691" s="43"/>
      <c r="O691" s="43"/>
      <c r="P691" s="43"/>
      <c r="Q691" s="43"/>
      <c r="R691" s="43"/>
      <c r="S691" s="43"/>
      <c r="T691" s="43"/>
      <c r="U691" s="43"/>
      <c r="V691" s="43"/>
      <c r="W691" s="43"/>
      <c r="X691" s="43"/>
      <c r="Y691" s="43"/>
      <c r="Z691" s="43"/>
      <c r="AA691" s="43"/>
      <c r="AB691" s="43"/>
      <c r="AC691" s="43"/>
      <c r="AD691" s="43"/>
      <c r="AE691" s="43"/>
    </row>
    <row r="692" spans="1:31" ht="15">
      <c r="A692" s="43"/>
      <c r="B692" s="43"/>
      <c r="C692" s="43"/>
      <c r="D692" s="43"/>
      <c r="E692" s="43"/>
      <c r="F692" s="43"/>
      <c r="G692" s="203"/>
      <c r="H692" s="43"/>
      <c r="I692" s="43"/>
      <c r="J692" s="43"/>
      <c r="K692" s="43"/>
      <c r="L692" s="44"/>
      <c r="M692" s="43"/>
      <c r="N692" s="43"/>
      <c r="O692" s="43"/>
      <c r="P692" s="43"/>
      <c r="Q692" s="43"/>
      <c r="R692" s="43"/>
      <c r="S692" s="43"/>
      <c r="T692" s="43"/>
      <c r="U692" s="43"/>
      <c r="V692" s="43"/>
      <c r="W692" s="43"/>
      <c r="X692" s="43"/>
      <c r="Y692" s="43"/>
      <c r="Z692" s="43"/>
      <c r="AA692" s="43"/>
      <c r="AB692" s="43"/>
      <c r="AC692" s="43"/>
      <c r="AD692" s="43"/>
      <c r="AE692" s="43"/>
    </row>
    <row r="693" spans="1:31" ht="15">
      <c r="A693" s="43"/>
      <c r="B693" s="43"/>
      <c r="C693" s="43"/>
      <c r="D693" s="43"/>
      <c r="E693" s="43"/>
      <c r="F693" s="43"/>
      <c r="G693" s="203"/>
      <c r="H693" s="43"/>
      <c r="I693" s="43"/>
      <c r="J693" s="43"/>
      <c r="K693" s="43"/>
      <c r="L693" s="44"/>
      <c r="M693" s="43"/>
      <c r="N693" s="43"/>
      <c r="O693" s="43"/>
      <c r="P693" s="43"/>
      <c r="Q693" s="43"/>
      <c r="R693" s="43"/>
      <c r="S693" s="43"/>
      <c r="T693" s="43"/>
      <c r="U693" s="43"/>
      <c r="V693" s="43"/>
      <c r="W693" s="43"/>
      <c r="X693" s="43"/>
      <c r="Y693" s="43"/>
      <c r="Z693" s="43"/>
      <c r="AA693" s="43"/>
      <c r="AB693" s="43"/>
      <c r="AC693" s="43"/>
      <c r="AD693" s="43"/>
      <c r="AE693" s="43"/>
    </row>
    <row r="694" spans="1:31" ht="15">
      <c r="A694" s="43"/>
      <c r="B694" s="43"/>
      <c r="C694" s="43"/>
      <c r="D694" s="43"/>
      <c r="E694" s="43"/>
      <c r="F694" s="43"/>
      <c r="G694" s="203"/>
      <c r="H694" s="43"/>
      <c r="I694" s="43"/>
      <c r="J694" s="43"/>
      <c r="K694" s="43"/>
      <c r="L694" s="44"/>
      <c r="M694" s="43"/>
      <c r="N694" s="43"/>
      <c r="O694" s="43"/>
      <c r="P694" s="43"/>
      <c r="Q694" s="43"/>
      <c r="R694" s="43"/>
      <c r="S694" s="43"/>
      <c r="T694" s="43"/>
      <c r="U694" s="43"/>
      <c r="V694" s="43"/>
      <c r="W694" s="43"/>
      <c r="X694" s="43"/>
      <c r="Y694" s="43"/>
      <c r="Z694" s="43"/>
      <c r="AA694" s="43"/>
      <c r="AB694" s="43"/>
      <c r="AC694" s="43"/>
      <c r="AD694" s="43"/>
      <c r="AE694" s="43"/>
    </row>
    <row r="695" spans="1:31" ht="15">
      <c r="A695" s="43"/>
      <c r="B695" s="43"/>
      <c r="C695" s="43"/>
      <c r="D695" s="43"/>
      <c r="E695" s="43"/>
      <c r="F695" s="43"/>
      <c r="G695" s="203"/>
      <c r="H695" s="43"/>
      <c r="I695" s="43"/>
      <c r="J695" s="43"/>
      <c r="K695" s="43"/>
      <c r="L695" s="44"/>
      <c r="M695" s="43"/>
      <c r="N695" s="43"/>
      <c r="O695" s="43"/>
      <c r="P695" s="43"/>
      <c r="Q695" s="43"/>
      <c r="R695" s="43"/>
      <c r="S695" s="43"/>
      <c r="T695" s="43"/>
      <c r="U695" s="43"/>
      <c r="V695" s="43"/>
      <c r="W695" s="43"/>
      <c r="X695" s="43"/>
      <c r="Y695" s="43"/>
      <c r="Z695" s="43"/>
      <c r="AA695" s="43"/>
      <c r="AB695" s="43"/>
      <c r="AC695" s="43"/>
      <c r="AD695" s="43"/>
      <c r="AE695" s="43"/>
    </row>
    <row r="696" spans="1:31" ht="15">
      <c r="A696" s="43"/>
      <c r="B696" s="43"/>
      <c r="C696" s="43"/>
      <c r="D696" s="43"/>
      <c r="E696" s="43"/>
      <c r="F696" s="43"/>
      <c r="G696" s="203"/>
      <c r="H696" s="43"/>
      <c r="I696" s="43"/>
      <c r="J696" s="43"/>
      <c r="K696" s="43"/>
      <c r="L696" s="44"/>
      <c r="M696" s="43"/>
      <c r="N696" s="43"/>
      <c r="O696" s="43"/>
      <c r="P696" s="43"/>
      <c r="Q696" s="43"/>
      <c r="R696" s="43"/>
      <c r="S696" s="43"/>
      <c r="T696" s="43"/>
      <c r="U696" s="43"/>
      <c r="V696" s="43"/>
      <c r="W696" s="43"/>
      <c r="X696" s="43"/>
      <c r="Y696" s="43"/>
      <c r="Z696" s="43"/>
      <c r="AA696" s="43"/>
      <c r="AB696" s="43"/>
      <c r="AC696" s="43"/>
      <c r="AD696" s="43"/>
      <c r="AE696" s="43"/>
    </row>
    <row r="697" spans="1:31" ht="15">
      <c r="A697" s="43"/>
      <c r="B697" s="43"/>
      <c r="C697" s="43"/>
      <c r="D697" s="43"/>
      <c r="E697" s="43"/>
      <c r="F697" s="43"/>
      <c r="G697" s="203"/>
      <c r="H697" s="43"/>
      <c r="I697" s="43"/>
      <c r="J697" s="43"/>
      <c r="K697" s="43"/>
      <c r="L697" s="44"/>
      <c r="M697" s="43"/>
      <c r="N697" s="43"/>
      <c r="O697" s="43"/>
      <c r="P697" s="43"/>
      <c r="Q697" s="43"/>
      <c r="R697" s="43"/>
      <c r="S697" s="43"/>
      <c r="T697" s="43"/>
      <c r="U697" s="43"/>
      <c r="V697" s="43"/>
      <c r="W697" s="43"/>
      <c r="X697" s="43"/>
      <c r="Y697" s="43"/>
      <c r="Z697" s="43"/>
      <c r="AA697" s="43"/>
      <c r="AB697" s="43"/>
      <c r="AC697" s="43"/>
      <c r="AD697" s="43"/>
      <c r="AE697" s="43"/>
    </row>
    <row r="698" spans="1:31" ht="15">
      <c r="A698" s="43"/>
      <c r="B698" s="43"/>
      <c r="C698" s="43"/>
      <c r="D698" s="43"/>
      <c r="E698" s="43"/>
      <c r="F698" s="43"/>
      <c r="G698" s="203"/>
      <c r="H698" s="43"/>
      <c r="I698" s="43"/>
      <c r="J698" s="43"/>
      <c r="K698" s="43"/>
      <c r="L698" s="44"/>
      <c r="M698" s="43"/>
      <c r="N698" s="43"/>
      <c r="O698" s="43"/>
      <c r="P698" s="43"/>
      <c r="Q698" s="43"/>
      <c r="R698" s="43"/>
      <c r="S698" s="43"/>
      <c r="T698" s="43"/>
      <c r="U698" s="43"/>
      <c r="V698" s="43"/>
      <c r="W698" s="43"/>
      <c r="X698" s="43"/>
      <c r="Y698" s="43"/>
      <c r="Z698" s="43"/>
      <c r="AA698" s="43"/>
      <c r="AB698" s="43"/>
      <c r="AC698" s="43"/>
      <c r="AD698" s="43"/>
      <c r="AE698" s="43"/>
    </row>
    <row r="699" spans="1:31" ht="15">
      <c r="A699" s="43"/>
      <c r="B699" s="43"/>
      <c r="C699" s="43"/>
      <c r="D699" s="43"/>
      <c r="E699" s="43"/>
      <c r="F699" s="43"/>
      <c r="G699" s="203"/>
      <c r="H699" s="43"/>
      <c r="I699" s="43"/>
      <c r="J699" s="43"/>
      <c r="K699" s="43"/>
      <c r="L699" s="44"/>
      <c r="M699" s="43"/>
      <c r="N699" s="43"/>
      <c r="O699" s="43"/>
      <c r="P699" s="43"/>
      <c r="Q699" s="43"/>
      <c r="R699" s="43"/>
      <c r="S699" s="43"/>
      <c r="T699" s="43"/>
      <c r="U699" s="43"/>
      <c r="V699" s="43"/>
      <c r="W699" s="43"/>
      <c r="X699" s="43"/>
      <c r="Y699" s="43"/>
      <c r="Z699" s="43"/>
      <c r="AA699" s="43"/>
      <c r="AB699" s="43"/>
      <c r="AC699" s="43"/>
      <c r="AD699" s="43"/>
      <c r="AE699" s="43"/>
    </row>
    <row r="700" spans="1:31" ht="15">
      <c r="A700" s="43"/>
      <c r="B700" s="43"/>
      <c r="C700" s="43"/>
      <c r="D700" s="43"/>
      <c r="E700" s="43"/>
      <c r="F700" s="43"/>
      <c r="G700" s="203"/>
      <c r="H700" s="43"/>
      <c r="I700" s="43"/>
      <c r="J700" s="43"/>
      <c r="K700" s="43"/>
      <c r="L700" s="44"/>
      <c r="M700" s="43"/>
      <c r="N700" s="43"/>
      <c r="O700" s="43"/>
      <c r="P700" s="43"/>
      <c r="Q700" s="43"/>
      <c r="R700" s="43"/>
      <c r="S700" s="43"/>
      <c r="T700" s="43"/>
      <c r="U700" s="43"/>
      <c r="V700" s="43"/>
      <c r="W700" s="43"/>
      <c r="X700" s="43"/>
      <c r="Y700" s="43"/>
      <c r="Z700" s="43"/>
      <c r="AA700" s="43"/>
      <c r="AB700" s="43"/>
      <c r="AC700" s="43"/>
      <c r="AD700" s="43"/>
      <c r="AE700" s="43"/>
    </row>
    <row r="701" spans="1:31" ht="15">
      <c r="A701" s="43"/>
      <c r="B701" s="43"/>
      <c r="C701" s="43"/>
      <c r="D701" s="43"/>
      <c r="E701" s="43"/>
      <c r="F701" s="43"/>
      <c r="G701" s="203"/>
      <c r="H701" s="43"/>
      <c r="I701" s="43"/>
      <c r="J701" s="43"/>
      <c r="K701" s="43"/>
      <c r="L701" s="44"/>
      <c r="M701" s="43"/>
      <c r="N701" s="43"/>
      <c r="O701" s="43"/>
      <c r="P701" s="43"/>
      <c r="Q701" s="43"/>
      <c r="R701" s="43"/>
      <c r="S701" s="43"/>
      <c r="T701" s="43"/>
      <c r="U701" s="43"/>
      <c r="V701" s="43"/>
      <c r="W701" s="43"/>
      <c r="X701" s="43"/>
      <c r="Y701" s="43"/>
      <c r="Z701" s="43"/>
      <c r="AA701" s="43"/>
      <c r="AB701" s="43"/>
      <c r="AC701" s="43"/>
      <c r="AD701" s="43"/>
      <c r="AE701" s="43"/>
    </row>
    <row r="702" spans="1:31" ht="15">
      <c r="A702" s="43"/>
      <c r="B702" s="43"/>
      <c r="C702" s="43"/>
      <c r="D702" s="43"/>
      <c r="E702" s="43"/>
      <c r="F702" s="43"/>
      <c r="G702" s="203"/>
      <c r="H702" s="43"/>
      <c r="I702" s="43"/>
      <c r="J702" s="43"/>
      <c r="K702" s="43"/>
      <c r="L702" s="44"/>
      <c r="M702" s="43"/>
      <c r="N702" s="43"/>
      <c r="O702" s="43"/>
      <c r="P702" s="43"/>
      <c r="Q702" s="43"/>
      <c r="R702" s="43"/>
      <c r="S702" s="43"/>
      <c r="T702" s="43"/>
      <c r="U702" s="43"/>
      <c r="V702" s="43"/>
      <c r="W702" s="43"/>
      <c r="X702" s="43"/>
      <c r="Y702" s="43"/>
      <c r="Z702" s="43"/>
      <c r="AA702" s="43"/>
      <c r="AB702" s="43"/>
      <c r="AC702" s="43"/>
      <c r="AD702" s="43"/>
      <c r="AE702" s="43"/>
    </row>
    <row r="703" spans="1:31" ht="15">
      <c r="A703" s="43"/>
      <c r="B703" s="43"/>
      <c r="C703" s="43"/>
      <c r="D703" s="43"/>
      <c r="E703" s="43"/>
      <c r="F703" s="43"/>
      <c r="G703" s="203"/>
      <c r="H703" s="43"/>
      <c r="I703" s="43"/>
      <c r="J703" s="43"/>
      <c r="K703" s="43"/>
      <c r="L703" s="44"/>
      <c r="M703" s="43"/>
      <c r="N703" s="43"/>
      <c r="O703" s="43"/>
      <c r="P703" s="43"/>
      <c r="Q703" s="43"/>
      <c r="R703" s="43"/>
      <c r="S703" s="43"/>
      <c r="T703" s="43"/>
      <c r="U703" s="43"/>
      <c r="V703" s="43"/>
      <c r="W703" s="43"/>
      <c r="X703" s="43"/>
      <c r="Y703" s="43"/>
      <c r="Z703" s="43"/>
      <c r="AA703" s="43"/>
      <c r="AB703" s="43"/>
      <c r="AC703" s="43"/>
      <c r="AD703" s="43"/>
      <c r="AE703" s="43"/>
    </row>
    <row r="704" spans="1:31" ht="15">
      <c r="A704" s="43"/>
      <c r="B704" s="43"/>
      <c r="C704" s="43"/>
      <c r="D704" s="43"/>
      <c r="E704" s="43"/>
      <c r="F704" s="43"/>
      <c r="G704" s="203"/>
      <c r="H704" s="43"/>
      <c r="I704" s="43"/>
      <c r="J704" s="43"/>
      <c r="K704" s="43"/>
      <c r="L704" s="44"/>
      <c r="M704" s="43"/>
      <c r="N704" s="43"/>
      <c r="O704" s="43"/>
      <c r="P704" s="43"/>
      <c r="Q704" s="43"/>
      <c r="R704" s="43"/>
      <c r="S704" s="43"/>
      <c r="T704" s="43"/>
      <c r="U704" s="43"/>
      <c r="V704" s="43"/>
      <c r="W704" s="43"/>
      <c r="X704" s="43"/>
      <c r="Y704" s="43"/>
      <c r="Z704" s="43"/>
      <c r="AA704" s="43"/>
      <c r="AB704" s="43"/>
      <c r="AC704" s="43"/>
      <c r="AD704" s="43"/>
      <c r="AE704" s="43"/>
    </row>
    <row r="705" spans="1:31" ht="15">
      <c r="A705" s="43"/>
      <c r="B705" s="43"/>
      <c r="C705" s="43"/>
      <c r="D705" s="43"/>
      <c r="E705" s="43"/>
      <c r="F705" s="43"/>
      <c r="G705" s="203"/>
      <c r="H705" s="43"/>
      <c r="I705" s="43"/>
      <c r="J705" s="43"/>
      <c r="K705" s="43"/>
      <c r="L705" s="44"/>
      <c r="M705" s="43"/>
      <c r="N705" s="43"/>
      <c r="O705" s="43"/>
      <c r="P705" s="43"/>
      <c r="Q705" s="43"/>
      <c r="R705" s="43"/>
      <c r="S705" s="43"/>
      <c r="T705" s="43"/>
      <c r="U705" s="43"/>
      <c r="V705" s="43"/>
      <c r="W705" s="43"/>
      <c r="X705" s="43"/>
      <c r="Y705" s="43"/>
      <c r="Z705" s="43"/>
      <c r="AA705" s="43"/>
      <c r="AB705" s="43"/>
      <c r="AC705" s="43"/>
      <c r="AD705" s="43"/>
      <c r="AE705" s="43"/>
    </row>
    <row r="706" spans="1:31" ht="15">
      <c r="A706" s="43"/>
      <c r="B706" s="43"/>
      <c r="C706" s="43"/>
      <c r="D706" s="43"/>
      <c r="E706" s="43"/>
      <c r="F706" s="43"/>
      <c r="G706" s="203"/>
      <c r="H706" s="43"/>
      <c r="I706" s="43"/>
      <c r="J706" s="43"/>
      <c r="K706" s="43"/>
      <c r="L706" s="44"/>
      <c r="M706" s="43"/>
      <c r="N706" s="43"/>
      <c r="O706" s="43"/>
      <c r="P706" s="43"/>
      <c r="Q706" s="43"/>
      <c r="R706" s="43"/>
      <c r="S706" s="43"/>
      <c r="T706" s="43"/>
      <c r="U706" s="43"/>
      <c r="V706" s="43"/>
      <c r="W706" s="43"/>
      <c r="X706" s="43"/>
      <c r="Y706" s="43"/>
      <c r="Z706" s="43"/>
      <c r="AA706" s="43"/>
      <c r="AB706" s="43"/>
      <c r="AC706" s="43"/>
      <c r="AD706" s="43"/>
      <c r="AE706" s="43"/>
    </row>
    <row r="707" spans="1:31" ht="15">
      <c r="A707" s="43"/>
      <c r="B707" s="43"/>
      <c r="C707" s="43"/>
      <c r="D707" s="43"/>
      <c r="E707" s="43"/>
      <c r="F707" s="43"/>
      <c r="G707" s="203"/>
      <c r="H707" s="43"/>
      <c r="I707" s="43"/>
      <c r="J707" s="43"/>
      <c r="K707" s="43"/>
      <c r="L707" s="44"/>
      <c r="M707" s="43"/>
      <c r="N707" s="43"/>
      <c r="O707" s="43"/>
      <c r="P707" s="43"/>
      <c r="Q707" s="43"/>
      <c r="R707" s="43"/>
      <c r="S707" s="43"/>
      <c r="T707" s="43"/>
      <c r="U707" s="43"/>
      <c r="V707" s="43"/>
      <c r="W707" s="43"/>
      <c r="X707" s="43"/>
      <c r="Y707" s="43"/>
      <c r="Z707" s="43"/>
      <c r="AA707" s="43"/>
      <c r="AB707" s="43"/>
      <c r="AC707" s="43"/>
      <c r="AD707" s="43"/>
      <c r="AE707" s="43"/>
    </row>
    <row r="708" spans="1:31" ht="15">
      <c r="A708" s="43"/>
      <c r="B708" s="43"/>
      <c r="C708" s="43"/>
      <c r="D708" s="43"/>
      <c r="E708" s="43"/>
      <c r="F708" s="43"/>
      <c r="G708" s="203"/>
      <c r="H708" s="43"/>
      <c r="I708" s="43"/>
      <c r="J708" s="43"/>
      <c r="K708" s="43"/>
      <c r="L708" s="44"/>
      <c r="M708" s="43"/>
      <c r="N708" s="43"/>
      <c r="O708" s="43"/>
      <c r="P708" s="43"/>
      <c r="Q708" s="43"/>
      <c r="R708" s="43"/>
      <c r="S708" s="43"/>
      <c r="T708" s="43"/>
      <c r="U708" s="43"/>
      <c r="V708" s="43"/>
      <c r="W708" s="43"/>
      <c r="X708" s="43"/>
      <c r="Y708" s="43"/>
      <c r="Z708" s="43"/>
      <c r="AA708" s="43"/>
      <c r="AB708" s="43"/>
      <c r="AC708" s="43"/>
      <c r="AD708" s="43"/>
      <c r="AE708" s="43"/>
    </row>
    <row r="709" spans="1:31" ht="15">
      <c r="A709" s="43"/>
      <c r="B709" s="43"/>
      <c r="C709" s="43"/>
      <c r="D709" s="43"/>
      <c r="E709" s="43"/>
      <c r="F709" s="43"/>
      <c r="G709" s="203"/>
      <c r="H709" s="43"/>
      <c r="I709" s="43"/>
      <c r="J709" s="43"/>
      <c r="K709" s="43"/>
      <c r="L709" s="44"/>
      <c r="M709" s="43"/>
      <c r="N709" s="43"/>
      <c r="O709" s="43"/>
      <c r="P709" s="43"/>
      <c r="Q709" s="43"/>
      <c r="R709" s="43"/>
      <c r="S709" s="43"/>
      <c r="T709" s="43"/>
      <c r="U709" s="43"/>
      <c r="V709" s="43"/>
      <c r="W709" s="43"/>
      <c r="X709" s="43"/>
      <c r="Y709" s="43"/>
      <c r="Z709" s="43"/>
      <c r="AA709" s="43"/>
      <c r="AB709" s="43"/>
      <c r="AC709" s="43"/>
      <c r="AD709" s="43"/>
      <c r="AE709" s="43"/>
    </row>
    <row r="710" spans="1:31" ht="15">
      <c r="A710" s="43"/>
      <c r="B710" s="43"/>
      <c r="C710" s="43"/>
      <c r="D710" s="43"/>
      <c r="E710" s="43"/>
      <c r="F710" s="43"/>
      <c r="G710" s="203"/>
      <c r="H710" s="43"/>
      <c r="I710" s="43"/>
      <c r="J710" s="43"/>
      <c r="K710" s="43"/>
      <c r="L710" s="44"/>
      <c r="M710" s="43"/>
      <c r="N710" s="43"/>
      <c r="O710" s="43"/>
      <c r="P710" s="43"/>
      <c r="Q710" s="43"/>
      <c r="R710" s="43"/>
      <c r="S710" s="43"/>
      <c r="T710" s="43"/>
      <c r="U710" s="43"/>
      <c r="V710" s="43"/>
      <c r="W710" s="43"/>
      <c r="X710" s="43"/>
      <c r="Y710" s="43"/>
      <c r="Z710" s="43"/>
      <c r="AA710" s="43"/>
      <c r="AB710" s="43"/>
      <c r="AC710" s="43"/>
      <c r="AD710" s="43"/>
      <c r="AE710" s="43"/>
    </row>
    <row r="711" spans="1:31" ht="15">
      <c r="A711" s="43"/>
      <c r="B711" s="43"/>
      <c r="C711" s="43"/>
      <c r="D711" s="43"/>
      <c r="E711" s="43"/>
      <c r="F711" s="43"/>
      <c r="G711" s="203"/>
      <c r="H711" s="43"/>
      <c r="I711" s="43"/>
      <c r="J711" s="43"/>
      <c r="K711" s="43"/>
      <c r="L711" s="44"/>
      <c r="M711" s="43"/>
      <c r="N711" s="43"/>
      <c r="O711" s="43"/>
      <c r="P711" s="43"/>
      <c r="Q711" s="43"/>
      <c r="R711" s="43"/>
      <c r="S711" s="43"/>
      <c r="T711" s="43"/>
      <c r="U711" s="43"/>
      <c r="V711" s="43"/>
      <c r="W711" s="43"/>
      <c r="X711" s="43"/>
      <c r="Y711" s="43"/>
      <c r="Z711" s="43"/>
      <c r="AA711" s="43"/>
      <c r="AB711" s="43"/>
      <c r="AC711" s="43"/>
      <c r="AD711" s="43"/>
      <c r="AE711" s="43"/>
    </row>
    <row r="712" spans="1:31" ht="15">
      <c r="A712" s="43"/>
      <c r="B712" s="43"/>
      <c r="C712" s="43"/>
      <c r="D712" s="43"/>
      <c r="E712" s="43"/>
      <c r="F712" s="43"/>
      <c r="G712" s="203"/>
      <c r="H712" s="43"/>
      <c r="I712" s="43"/>
      <c r="J712" s="43"/>
      <c r="K712" s="43"/>
      <c r="L712" s="44"/>
      <c r="M712" s="43"/>
      <c r="N712" s="43"/>
      <c r="O712" s="43"/>
      <c r="P712" s="43"/>
      <c r="Q712" s="43"/>
      <c r="R712" s="43"/>
      <c r="S712" s="43"/>
      <c r="T712" s="43"/>
      <c r="U712" s="43"/>
      <c r="V712" s="43"/>
      <c r="W712" s="43"/>
      <c r="X712" s="43"/>
      <c r="Y712" s="43"/>
      <c r="Z712" s="43"/>
      <c r="AA712" s="43"/>
      <c r="AB712" s="43"/>
      <c r="AC712" s="43"/>
      <c r="AD712" s="43"/>
      <c r="AE712" s="43"/>
    </row>
    <row r="713" spans="1:31" ht="15">
      <c r="A713" s="43"/>
      <c r="B713" s="43"/>
      <c r="C713" s="43"/>
      <c r="D713" s="43"/>
      <c r="E713" s="43"/>
      <c r="F713" s="43"/>
      <c r="G713" s="203"/>
      <c r="H713" s="43"/>
      <c r="I713" s="43"/>
      <c r="J713" s="43"/>
      <c r="K713" s="43"/>
      <c r="L713" s="44"/>
      <c r="M713" s="43"/>
      <c r="N713" s="43"/>
      <c r="O713" s="43"/>
      <c r="P713" s="43"/>
      <c r="Q713" s="43"/>
      <c r="R713" s="43"/>
      <c r="S713" s="43"/>
      <c r="T713" s="43"/>
      <c r="U713" s="43"/>
      <c r="V713" s="43"/>
      <c r="W713" s="43"/>
      <c r="X713" s="43"/>
      <c r="Y713" s="43"/>
      <c r="Z713" s="43"/>
      <c r="AA713" s="43"/>
      <c r="AB713" s="43"/>
      <c r="AC713" s="43"/>
      <c r="AD713" s="43"/>
      <c r="AE713" s="43"/>
    </row>
    <row r="714" spans="1:31" ht="15">
      <c r="A714" s="43"/>
      <c r="B714" s="43"/>
      <c r="C714" s="43"/>
      <c r="D714" s="43"/>
      <c r="E714" s="43"/>
      <c r="F714" s="43"/>
      <c r="G714" s="203"/>
      <c r="H714" s="43"/>
      <c r="I714" s="43"/>
      <c r="J714" s="43"/>
      <c r="K714" s="43"/>
      <c r="L714" s="44"/>
      <c r="M714" s="43"/>
      <c r="N714" s="43"/>
      <c r="O714" s="43"/>
      <c r="P714" s="43"/>
      <c r="Q714" s="43"/>
      <c r="R714" s="43"/>
      <c r="S714" s="43"/>
      <c r="T714" s="43"/>
      <c r="U714" s="43"/>
      <c r="V714" s="43"/>
      <c r="W714" s="43"/>
      <c r="X714" s="43"/>
      <c r="Y714" s="43"/>
      <c r="Z714" s="43"/>
      <c r="AA714" s="43"/>
      <c r="AB714" s="43"/>
      <c r="AC714" s="43"/>
      <c r="AD714" s="43"/>
      <c r="AE714" s="43"/>
    </row>
    <row r="715" spans="1:31" ht="15">
      <c r="A715" s="43"/>
      <c r="B715" s="43"/>
      <c r="C715" s="43"/>
      <c r="D715" s="43"/>
      <c r="E715" s="43"/>
      <c r="F715" s="43"/>
      <c r="G715" s="203"/>
      <c r="H715" s="43"/>
      <c r="I715" s="43"/>
      <c r="J715" s="43"/>
      <c r="K715" s="43"/>
      <c r="L715" s="44"/>
      <c r="M715" s="43"/>
      <c r="N715" s="43"/>
      <c r="O715" s="43"/>
      <c r="P715" s="43"/>
      <c r="Q715" s="43"/>
      <c r="R715" s="43"/>
      <c r="S715" s="43"/>
      <c r="T715" s="43"/>
      <c r="U715" s="43"/>
      <c r="V715" s="43"/>
      <c r="W715" s="43"/>
      <c r="X715" s="43"/>
      <c r="Y715" s="43"/>
      <c r="Z715" s="43"/>
      <c r="AA715" s="43"/>
      <c r="AB715" s="43"/>
      <c r="AC715" s="43"/>
      <c r="AD715" s="43"/>
      <c r="AE715" s="43"/>
    </row>
    <row r="716" spans="1:31" ht="15">
      <c r="A716" s="43"/>
      <c r="B716" s="43"/>
      <c r="C716" s="43"/>
      <c r="D716" s="43"/>
      <c r="E716" s="43"/>
      <c r="F716" s="43"/>
      <c r="G716" s="203"/>
      <c r="H716" s="43"/>
      <c r="I716" s="43"/>
      <c r="J716" s="43"/>
      <c r="K716" s="43"/>
      <c r="L716" s="44"/>
      <c r="M716" s="43"/>
      <c r="N716" s="43"/>
      <c r="O716" s="43"/>
      <c r="P716" s="43"/>
      <c r="Q716" s="43"/>
      <c r="R716" s="43"/>
      <c r="S716" s="43"/>
      <c r="T716" s="43"/>
      <c r="U716" s="43"/>
      <c r="V716" s="43"/>
      <c r="W716" s="43"/>
      <c r="X716" s="43"/>
      <c r="Y716" s="43"/>
      <c r="Z716" s="43"/>
      <c r="AA716" s="43"/>
      <c r="AB716" s="43"/>
      <c r="AC716" s="43"/>
      <c r="AD716" s="43"/>
      <c r="AE716" s="43"/>
    </row>
    <row r="717" spans="1:31" ht="15">
      <c r="A717" s="43"/>
      <c r="B717" s="43"/>
      <c r="C717" s="43"/>
      <c r="D717" s="43"/>
      <c r="E717" s="43"/>
      <c r="F717" s="43"/>
      <c r="G717" s="203"/>
      <c r="H717" s="43"/>
      <c r="I717" s="43"/>
      <c r="J717" s="43"/>
      <c r="K717" s="43"/>
      <c r="L717" s="44"/>
      <c r="M717" s="43"/>
      <c r="N717" s="43"/>
      <c r="O717" s="43"/>
      <c r="P717" s="43"/>
      <c r="Q717" s="43"/>
      <c r="R717" s="43"/>
      <c r="S717" s="43"/>
      <c r="T717" s="43"/>
      <c r="U717" s="43"/>
      <c r="V717" s="43"/>
      <c r="W717" s="43"/>
      <c r="X717" s="43"/>
      <c r="Y717" s="43"/>
      <c r="Z717" s="43"/>
      <c r="AA717" s="43"/>
      <c r="AB717" s="43"/>
      <c r="AC717" s="43"/>
      <c r="AD717" s="43"/>
      <c r="AE717" s="43"/>
    </row>
    <row r="718" spans="1:31" ht="15">
      <c r="A718" s="43"/>
      <c r="B718" s="43"/>
      <c r="C718" s="43"/>
      <c r="D718" s="43"/>
      <c r="E718" s="43"/>
      <c r="F718" s="43"/>
      <c r="G718" s="203"/>
      <c r="H718" s="43"/>
      <c r="I718" s="43"/>
      <c r="J718" s="43"/>
      <c r="K718" s="43"/>
      <c r="L718" s="44"/>
      <c r="M718" s="43"/>
      <c r="N718" s="43"/>
      <c r="O718" s="43"/>
      <c r="P718" s="43"/>
      <c r="Q718" s="43"/>
      <c r="R718" s="43"/>
      <c r="S718" s="43"/>
      <c r="T718" s="43"/>
      <c r="U718" s="43"/>
      <c r="V718" s="43"/>
      <c r="W718" s="43"/>
      <c r="X718" s="43"/>
      <c r="Y718" s="43"/>
      <c r="Z718" s="43"/>
      <c r="AA718" s="43"/>
      <c r="AB718" s="43"/>
      <c r="AC718" s="43"/>
      <c r="AD718" s="43"/>
      <c r="AE718" s="43"/>
    </row>
    <row r="719" spans="1:31" ht="15">
      <c r="A719" s="43"/>
      <c r="B719" s="43"/>
      <c r="C719" s="43"/>
      <c r="D719" s="43"/>
      <c r="E719" s="43"/>
      <c r="F719" s="43"/>
      <c r="G719" s="203"/>
      <c r="H719" s="43"/>
      <c r="I719" s="43"/>
      <c r="J719" s="43"/>
      <c r="K719" s="43"/>
      <c r="L719" s="44"/>
      <c r="M719" s="43"/>
      <c r="N719" s="43"/>
      <c r="O719" s="43"/>
      <c r="P719" s="43"/>
      <c r="Q719" s="43"/>
      <c r="R719" s="43"/>
      <c r="S719" s="43"/>
      <c r="T719" s="43"/>
      <c r="U719" s="43"/>
      <c r="V719" s="43"/>
      <c r="W719" s="43"/>
      <c r="X719" s="43"/>
      <c r="Y719" s="43"/>
      <c r="Z719" s="43"/>
      <c r="AA719" s="43"/>
      <c r="AB719" s="43"/>
      <c r="AC719" s="43"/>
      <c r="AD719" s="43"/>
      <c r="AE719" s="43"/>
    </row>
    <row r="720" spans="1:31" ht="15">
      <c r="A720" s="43"/>
      <c r="B720" s="43"/>
      <c r="C720" s="43"/>
      <c r="D720" s="43"/>
      <c r="E720" s="43"/>
      <c r="F720" s="43"/>
      <c r="G720" s="203"/>
      <c r="H720" s="43"/>
      <c r="I720" s="43"/>
      <c r="J720" s="43"/>
      <c r="K720" s="43"/>
      <c r="L720" s="44"/>
      <c r="M720" s="43"/>
      <c r="N720" s="43"/>
      <c r="O720" s="43"/>
      <c r="P720" s="43"/>
      <c r="Q720" s="43"/>
      <c r="R720" s="43"/>
      <c r="S720" s="43"/>
      <c r="T720" s="43"/>
      <c r="U720" s="43"/>
      <c r="V720" s="43"/>
      <c r="W720" s="43"/>
      <c r="X720" s="43"/>
      <c r="Y720" s="43"/>
      <c r="Z720" s="43"/>
      <c r="AA720" s="43"/>
      <c r="AB720" s="43"/>
      <c r="AC720" s="43"/>
      <c r="AD720" s="43"/>
      <c r="AE720" s="43"/>
    </row>
    <row r="721" spans="1:31" ht="15">
      <c r="A721" s="43"/>
      <c r="B721" s="43"/>
      <c r="C721" s="43"/>
      <c r="D721" s="43"/>
      <c r="E721" s="43"/>
      <c r="F721" s="43"/>
      <c r="G721" s="203"/>
      <c r="H721" s="43"/>
      <c r="I721" s="43"/>
      <c r="J721" s="43"/>
      <c r="K721" s="43"/>
      <c r="L721" s="44"/>
      <c r="M721" s="43"/>
      <c r="N721" s="43"/>
      <c r="O721" s="43"/>
      <c r="P721" s="43"/>
      <c r="Q721" s="43"/>
      <c r="R721" s="43"/>
      <c r="S721" s="43"/>
      <c r="T721" s="43"/>
      <c r="U721" s="43"/>
      <c r="V721" s="43"/>
      <c r="W721" s="43"/>
      <c r="X721" s="43"/>
      <c r="Y721" s="43"/>
      <c r="Z721" s="43"/>
      <c r="AA721" s="43"/>
      <c r="AB721" s="43"/>
      <c r="AC721" s="43"/>
      <c r="AD721" s="43"/>
      <c r="AE721" s="43"/>
    </row>
    <row r="722" spans="1:31" ht="15">
      <c r="A722" s="43"/>
      <c r="B722" s="43"/>
      <c r="C722" s="43"/>
      <c r="D722" s="43"/>
      <c r="E722" s="43"/>
      <c r="F722" s="43"/>
      <c r="G722" s="203"/>
      <c r="H722" s="43"/>
      <c r="I722" s="43"/>
      <c r="J722" s="43"/>
      <c r="K722" s="43"/>
      <c r="L722" s="44"/>
      <c r="M722" s="43"/>
      <c r="N722" s="43"/>
      <c r="O722" s="43"/>
      <c r="P722" s="43"/>
      <c r="Q722" s="43"/>
      <c r="R722" s="43"/>
      <c r="S722" s="43"/>
      <c r="T722" s="43"/>
      <c r="U722" s="43"/>
      <c r="V722" s="43"/>
      <c r="W722" s="43"/>
      <c r="X722" s="43"/>
      <c r="Y722" s="43"/>
      <c r="Z722" s="43"/>
      <c r="AA722" s="43"/>
      <c r="AB722" s="43"/>
      <c r="AC722" s="43"/>
      <c r="AD722" s="43"/>
      <c r="AE722" s="43"/>
    </row>
    <row r="723" spans="1:31" ht="15">
      <c r="A723" s="43"/>
      <c r="B723" s="43"/>
      <c r="C723" s="43"/>
      <c r="D723" s="43"/>
      <c r="E723" s="43"/>
      <c r="F723" s="43"/>
      <c r="G723" s="203"/>
      <c r="H723" s="43"/>
      <c r="I723" s="43"/>
      <c r="J723" s="43"/>
      <c r="K723" s="43"/>
      <c r="L723" s="44"/>
      <c r="M723" s="43"/>
      <c r="N723" s="43"/>
      <c r="O723" s="43"/>
      <c r="P723" s="43"/>
      <c r="Q723" s="43"/>
      <c r="R723" s="43"/>
      <c r="S723" s="43"/>
      <c r="T723" s="43"/>
      <c r="U723" s="43"/>
      <c r="V723" s="43"/>
      <c r="W723" s="43"/>
      <c r="X723" s="43"/>
      <c r="Y723" s="43"/>
      <c r="Z723" s="43"/>
      <c r="AA723" s="43"/>
      <c r="AB723" s="43"/>
      <c r="AC723" s="43"/>
      <c r="AD723" s="43"/>
      <c r="AE723" s="43"/>
    </row>
    <row r="724" spans="1:31" ht="15">
      <c r="A724" s="43"/>
      <c r="B724" s="43"/>
      <c r="C724" s="43"/>
      <c r="D724" s="43"/>
      <c r="E724" s="43"/>
      <c r="F724" s="43"/>
      <c r="G724" s="203"/>
      <c r="H724" s="43"/>
      <c r="I724" s="43"/>
      <c r="J724" s="43"/>
      <c r="K724" s="43"/>
      <c r="L724" s="44"/>
      <c r="M724" s="43"/>
      <c r="N724" s="43"/>
      <c r="O724" s="43"/>
      <c r="P724" s="43"/>
      <c r="Q724" s="43"/>
      <c r="R724" s="43"/>
      <c r="S724" s="43"/>
      <c r="T724" s="43"/>
      <c r="U724" s="43"/>
      <c r="V724" s="43"/>
      <c r="W724" s="43"/>
      <c r="X724" s="43"/>
      <c r="Y724" s="43"/>
      <c r="Z724" s="43"/>
      <c r="AA724" s="43"/>
      <c r="AB724" s="43"/>
      <c r="AC724" s="43"/>
      <c r="AD724" s="43"/>
      <c r="AE724" s="43"/>
    </row>
    <row r="725" spans="1:31" ht="15">
      <c r="A725" s="43"/>
      <c r="B725" s="43"/>
      <c r="C725" s="43"/>
      <c r="D725" s="43"/>
      <c r="E725" s="43"/>
      <c r="F725" s="43"/>
      <c r="G725" s="203"/>
      <c r="H725" s="43"/>
      <c r="I725" s="43"/>
      <c r="J725" s="43"/>
      <c r="K725" s="43"/>
      <c r="L725" s="44"/>
      <c r="M725" s="43"/>
      <c r="N725" s="43"/>
      <c r="O725" s="43"/>
      <c r="P725" s="43"/>
      <c r="Q725" s="43"/>
      <c r="R725" s="43"/>
      <c r="S725" s="43"/>
      <c r="T725" s="43"/>
      <c r="U725" s="43"/>
      <c r="V725" s="43"/>
      <c r="W725" s="43"/>
      <c r="X725" s="43"/>
      <c r="Y725" s="43"/>
      <c r="Z725" s="43"/>
      <c r="AA725" s="43"/>
      <c r="AB725" s="43"/>
      <c r="AC725" s="43"/>
      <c r="AD725" s="43"/>
      <c r="AE725" s="43"/>
    </row>
    <row r="726" spans="1:31" ht="15">
      <c r="A726" s="43"/>
      <c r="B726" s="43"/>
      <c r="C726" s="43"/>
      <c r="D726" s="43"/>
      <c r="E726" s="43"/>
      <c r="F726" s="43"/>
      <c r="G726" s="203"/>
      <c r="H726" s="43"/>
      <c r="I726" s="43"/>
      <c r="J726" s="43"/>
      <c r="K726" s="43"/>
      <c r="L726" s="44"/>
      <c r="M726" s="43"/>
      <c r="N726" s="43"/>
      <c r="O726" s="43"/>
      <c r="P726" s="43"/>
      <c r="Q726" s="43"/>
      <c r="R726" s="43"/>
      <c r="S726" s="43"/>
      <c r="T726" s="43"/>
      <c r="U726" s="43"/>
      <c r="V726" s="43"/>
      <c r="W726" s="43"/>
      <c r="X726" s="43"/>
      <c r="Y726" s="43"/>
      <c r="Z726" s="43"/>
      <c r="AA726" s="43"/>
      <c r="AB726" s="43"/>
      <c r="AC726" s="43"/>
      <c r="AD726" s="43"/>
      <c r="AE726" s="43"/>
    </row>
    <row r="727" spans="1:31" ht="15">
      <c r="A727" s="43"/>
      <c r="B727" s="43"/>
      <c r="C727" s="43"/>
      <c r="D727" s="43"/>
      <c r="E727" s="43"/>
      <c r="F727" s="43"/>
      <c r="G727" s="203"/>
      <c r="H727" s="43"/>
      <c r="I727" s="43"/>
      <c r="J727" s="43"/>
      <c r="K727" s="43"/>
      <c r="L727" s="44"/>
      <c r="M727" s="43"/>
      <c r="N727" s="43"/>
      <c r="O727" s="43"/>
      <c r="P727" s="43"/>
      <c r="Q727" s="43"/>
      <c r="R727" s="43"/>
      <c r="S727" s="43"/>
      <c r="T727" s="43"/>
      <c r="U727" s="43"/>
      <c r="V727" s="43"/>
      <c r="W727" s="43"/>
      <c r="X727" s="43"/>
      <c r="Y727" s="43"/>
      <c r="Z727" s="43"/>
      <c r="AA727" s="43"/>
      <c r="AB727" s="43"/>
      <c r="AC727" s="43"/>
      <c r="AD727" s="43"/>
      <c r="AE727" s="43"/>
    </row>
    <row r="728" spans="1:31" ht="15">
      <c r="A728" s="43"/>
      <c r="B728" s="43"/>
      <c r="C728" s="43"/>
      <c r="D728" s="43"/>
      <c r="E728" s="43"/>
      <c r="F728" s="43"/>
      <c r="G728" s="203"/>
      <c r="H728" s="43"/>
      <c r="I728" s="43"/>
      <c r="J728" s="43"/>
      <c r="K728" s="43"/>
      <c r="L728" s="44"/>
      <c r="M728" s="43"/>
      <c r="N728" s="43"/>
      <c r="O728" s="43"/>
      <c r="P728" s="43"/>
      <c r="Q728" s="43"/>
      <c r="R728" s="43"/>
      <c r="S728" s="43"/>
      <c r="T728" s="43"/>
      <c r="U728" s="43"/>
      <c r="V728" s="43"/>
      <c r="W728" s="43"/>
      <c r="X728" s="43"/>
      <c r="Y728" s="43"/>
      <c r="Z728" s="43"/>
      <c r="AA728" s="43"/>
      <c r="AB728" s="43"/>
      <c r="AC728" s="43"/>
      <c r="AD728" s="43"/>
      <c r="AE728" s="43"/>
    </row>
    <row r="729" spans="1:31" ht="15">
      <c r="A729" s="43"/>
      <c r="B729" s="43"/>
      <c r="C729" s="43"/>
      <c r="D729" s="43"/>
      <c r="E729" s="43"/>
      <c r="F729" s="43"/>
      <c r="G729" s="203"/>
      <c r="H729" s="43"/>
      <c r="I729" s="43"/>
      <c r="J729" s="43"/>
      <c r="K729" s="43"/>
      <c r="L729" s="44"/>
      <c r="M729" s="43"/>
      <c r="N729" s="43"/>
      <c r="O729" s="43"/>
      <c r="P729" s="43"/>
      <c r="Q729" s="43"/>
      <c r="R729" s="43"/>
      <c r="S729" s="43"/>
      <c r="T729" s="43"/>
      <c r="U729" s="43"/>
      <c r="V729" s="43"/>
      <c r="W729" s="43"/>
      <c r="X729" s="43"/>
      <c r="Y729" s="43"/>
      <c r="Z729" s="43"/>
      <c r="AA729" s="43"/>
      <c r="AB729" s="43"/>
      <c r="AC729" s="43"/>
      <c r="AD729" s="43"/>
      <c r="AE729" s="43"/>
    </row>
    <row r="730" spans="1:31" ht="15">
      <c r="A730" s="43"/>
      <c r="B730" s="43"/>
      <c r="C730" s="43"/>
      <c r="D730" s="43"/>
      <c r="E730" s="43"/>
      <c r="F730" s="43"/>
      <c r="G730" s="203"/>
      <c r="H730" s="43"/>
      <c r="I730" s="43"/>
      <c r="J730" s="43"/>
      <c r="K730" s="43"/>
      <c r="L730" s="44"/>
      <c r="M730" s="43"/>
      <c r="N730" s="43"/>
      <c r="O730" s="43"/>
      <c r="P730" s="43"/>
      <c r="Q730" s="43"/>
      <c r="R730" s="43"/>
      <c r="S730" s="43"/>
      <c r="T730" s="43"/>
      <c r="U730" s="43"/>
      <c r="V730" s="43"/>
      <c r="W730" s="43"/>
      <c r="X730" s="43"/>
      <c r="Y730" s="43"/>
      <c r="Z730" s="43"/>
      <c r="AA730" s="43"/>
      <c r="AB730" s="43"/>
      <c r="AC730" s="43"/>
      <c r="AD730" s="43"/>
      <c r="AE730" s="43"/>
    </row>
    <row r="731" spans="1:31" ht="15">
      <c r="A731" s="43"/>
      <c r="B731" s="43"/>
      <c r="C731" s="43"/>
      <c r="D731" s="43"/>
      <c r="E731" s="43"/>
      <c r="F731" s="43"/>
      <c r="G731" s="203"/>
      <c r="H731" s="43"/>
      <c r="I731" s="43"/>
      <c r="J731" s="43"/>
      <c r="K731" s="43"/>
      <c r="L731" s="44"/>
      <c r="M731" s="43"/>
      <c r="N731" s="43"/>
      <c r="O731" s="43"/>
      <c r="P731" s="43"/>
      <c r="Q731" s="43"/>
      <c r="R731" s="43"/>
      <c r="S731" s="43"/>
      <c r="T731" s="43"/>
      <c r="U731" s="43"/>
      <c r="V731" s="43"/>
      <c r="W731" s="43"/>
      <c r="X731" s="43"/>
      <c r="Y731" s="43"/>
      <c r="Z731" s="43"/>
      <c r="AA731" s="43"/>
      <c r="AB731" s="43"/>
      <c r="AC731" s="43"/>
      <c r="AD731" s="43"/>
      <c r="AE731" s="43"/>
    </row>
    <row r="732" spans="1:31" ht="15">
      <c r="A732" s="43"/>
      <c r="B732" s="43"/>
      <c r="C732" s="43"/>
      <c r="D732" s="43"/>
      <c r="E732" s="43"/>
      <c r="F732" s="43"/>
      <c r="G732" s="203"/>
      <c r="H732" s="43"/>
      <c r="I732" s="43"/>
      <c r="J732" s="43"/>
      <c r="K732" s="43"/>
      <c r="L732" s="44"/>
      <c r="M732" s="43"/>
      <c r="N732" s="43"/>
      <c r="O732" s="43"/>
      <c r="P732" s="43"/>
      <c r="Q732" s="43"/>
      <c r="R732" s="43"/>
      <c r="S732" s="43"/>
      <c r="T732" s="43"/>
      <c r="U732" s="43"/>
      <c r="V732" s="43"/>
      <c r="W732" s="43"/>
      <c r="X732" s="43"/>
      <c r="Y732" s="43"/>
      <c r="Z732" s="43"/>
      <c r="AA732" s="43"/>
      <c r="AB732" s="43"/>
      <c r="AC732" s="43"/>
      <c r="AD732" s="43"/>
      <c r="AE732" s="43"/>
    </row>
    <row r="733" spans="1:31" ht="15">
      <c r="A733" s="43"/>
      <c r="B733" s="43"/>
      <c r="C733" s="43"/>
      <c r="D733" s="43"/>
      <c r="E733" s="43"/>
      <c r="F733" s="43"/>
      <c r="G733" s="203"/>
      <c r="H733" s="43"/>
      <c r="I733" s="43"/>
      <c r="J733" s="43"/>
      <c r="K733" s="43"/>
      <c r="L733" s="44"/>
      <c r="M733" s="43"/>
      <c r="N733" s="43"/>
      <c r="O733" s="43"/>
      <c r="P733" s="43"/>
      <c r="Q733" s="43"/>
      <c r="R733" s="43"/>
      <c r="S733" s="43"/>
      <c r="T733" s="43"/>
      <c r="U733" s="43"/>
      <c r="V733" s="43"/>
      <c r="W733" s="43"/>
      <c r="X733" s="43"/>
      <c r="Y733" s="43"/>
      <c r="Z733" s="43"/>
      <c r="AA733" s="43"/>
      <c r="AB733" s="43"/>
      <c r="AC733" s="43"/>
      <c r="AD733" s="43"/>
      <c r="AE733" s="43"/>
    </row>
    <row r="734" spans="1:31" ht="15">
      <c r="A734" s="43"/>
      <c r="B734" s="43"/>
      <c r="C734" s="43"/>
      <c r="D734" s="43"/>
      <c r="E734" s="43"/>
      <c r="F734" s="43"/>
      <c r="G734" s="203"/>
      <c r="H734" s="43"/>
      <c r="I734" s="43"/>
      <c r="J734" s="43"/>
      <c r="K734" s="43"/>
      <c r="L734" s="44"/>
      <c r="M734" s="43"/>
      <c r="N734" s="43"/>
      <c r="O734" s="43"/>
      <c r="P734" s="43"/>
      <c r="Q734" s="43"/>
      <c r="R734" s="43"/>
      <c r="S734" s="43"/>
      <c r="T734" s="43"/>
      <c r="U734" s="43"/>
      <c r="V734" s="43"/>
      <c r="W734" s="43"/>
      <c r="X734" s="43"/>
      <c r="Y734" s="43"/>
      <c r="Z734" s="43"/>
      <c r="AA734" s="43"/>
      <c r="AB734" s="43"/>
      <c r="AC734" s="43"/>
      <c r="AD734" s="43"/>
      <c r="AE734" s="43"/>
    </row>
    <row r="735" spans="1:31" ht="15">
      <c r="A735" s="43"/>
      <c r="B735" s="43"/>
      <c r="C735" s="43"/>
      <c r="D735" s="43"/>
      <c r="E735" s="43"/>
      <c r="F735" s="43"/>
      <c r="G735" s="203"/>
      <c r="H735" s="43"/>
      <c r="I735" s="43"/>
      <c r="J735" s="43"/>
      <c r="K735" s="43"/>
      <c r="L735" s="44"/>
      <c r="M735" s="43"/>
      <c r="N735" s="43"/>
      <c r="O735" s="43"/>
      <c r="P735" s="43"/>
      <c r="Q735" s="43"/>
      <c r="R735" s="43"/>
      <c r="S735" s="43"/>
      <c r="T735" s="43"/>
      <c r="U735" s="43"/>
      <c r="V735" s="43"/>
      <c r="W735" s="43"/>
      <c r="X735" s="43"/>
      <c r="Y735" s="43"/>
      <c r="Z735" s="43"/>
      <c r="AA735" s="43"/>
      <c r="AB735" s="43"/>
      <c r="AC735" s="43"/>
      <c r="AD735" s="43"/>
      <c r="AE735" s="43"/>
    </row>
    <row r="736" spans="1:31" ht="15">
      <c r="A736" s="43"/>
      <c r="B736" s="43"/>
      <c r="C736" s="43"/>
      <c r="D736" s="43"/>
      <c r="E736" s="43"/>
      <c r="F736" s="43"/>
      <c r="G736" s="203"/>
      <c r="H736" s="43"/>
      <c r="I736" s="43"/>
      <c r="J736" s="43"/>
      <c r="K736" s="43"/>
      <c r="L736" s="44"/>
      <c r="M736" s="43"/>
      <c r="N736" s="43"/>
      <c r="O736" s="43"/>
      <c r="P736" s="43"/>
      <c r="Q736" s="43"/>
      <c r="R736" s="43"/>
      <c r="S736" s="43"/>
      <c r="T736" s="43"/>
      <c r="U736" s="43"/>
      <c r="V736" s="43"/>
      <c r="W736" s="43"/>
      <c r="X736" s="43"/>
      <c r="Y736" s="43"/>
      <c r="Z736" s="43"/>
      <c r="AA736" s="43"/>
      <c r="AB736" s="43"/>
      <c r="AC736" s="43"/>
      <c r="AD736" s="43"/>
      <c r="AE736" s="43"/>
    </row>
    <row r="737" spans="1:31" ht="15">
      <c r="A737" s="43"/>
      <c r="B737" s="43"/>
      <c r="C737" s="43"/>
      <c r="D737" s="43"/>
      <c r="E737" s="43"/>
      <c r="F737" s="43"/>
      <c r="G737" s="203"/>
      <c r="H737" s="43"/>
      <c r="I737" s="43"/>
      <c r="J737" s="43"/>
      <c r="K737" s="43"/>
      <c r="L737" s="44"/>
      <c r="M737" s="43"/>
      <c r="N737" s="43"/>
      <c r="O737" s="43"/>
      <c r="P737" s="43"/>
      <c r="Q737" s="43"/>
      <c r="R737" s="43"/>
      <c r="S737" s="43"/>
      <c r="T737" s="43"/>
      <c r="U737" s="43"/>
      <c r="V737" s="43"/>
      <c r="W737" s="43"/>
      <c r="X737" s="43"/>
      <c r="Y737" s="43"/>
      <c r="Z737" s="43"/>
      <c r="AA737" s="43"/>
      <c r="AB737" s="43"/>
      <c r="AC737" s="43"/>
      <c r="AD737" s="43"/>
      <c r="AE737" s="43"/>
    </row>
    <row r="738" spans="1:31" ht="15">
      <c r="A738" s="43"/>
      <c r="B738" s="43"/>
      <c r="C738" s="43"/>
      <c r="D738" s="43"/>
      <c r="E738" s="43"/>
      <c r="F738" s="43"/>
      <c r="G738" s="203"/>
      <c r="H738" s="43"/>
      <c r="I738" s="43"/>
      <c r="J738" s="43"/>
      <c r="K738" s="43"/>
      <c r="L738" s="44"/>
      <c r="M738" s="43"/>
      <c r="N738" s="43"/>
      <c r="O738" s="43"/>
      <c r="P738" s="43"/>
      <c r="Q738" s="43"/>
      <c r="R738" s="43"/>
      <c r="S738" s="43"/>
      <c r="T738" s="43"/>
      <c r="U738" s="43"/>
      <c r="V738" s="43"/>
      <c r="W738" s="43"/>
      <c r="X738" s="43"/>
      <c r="Y738" s="43"/>
      <c r="Z738" s="43"/>
      <c r="AA738" s="43"/>
      <c r="AB738" s="43"/>
      <c r="AC738" s="43"/>
      <c r="AD738" s="43"/>
      <c r="AE738" s="43"/>
    </row>
    <row r="739" spans="1:31" ht="15">
      <c r="A739" s="43"/>
      <c r="B739" s="43"/>
      <c r="C739" s="43"/>
      <c r="D739" s="43"/>
      <c r="E739" s="43"/>
      <c r="F739" s="43"/>
      <c r="G739" s="203"/>
      <c r="H739" s="43"/>
      <c r="I739" s="43"/>
      <c r="J739" s="43"/>
      <c r="K739" s="43"/>
      <c r="L739" s="44"/>
      <c r="M739" s="43"/>
      <c r="N739" s="43"/>
      <c r="O739" s="43"/>
      <c r="P739" s="43"/>
      <c r="Q739" s="43"/>
      <c r="R739" s="43"/>
      <c r="S739" s="43"/>
      <c r="T739" s="43"/>
      <c r="U739" s="43"/>
      <c r="V739" s="43"/>
      <c r="W739" s="43"/>
      <c r="X739" s="43"/>
      <c r="Y739" s="43"/>
      <c r="Z739" s="43"/>
      <c r="AA739" s="43"/>
      <c r="AB739" s="43"/>
      <c r="AC739" s="43"/>
      <c r="AD739" s="43"/>
      <c r="AE739" s="43"/>
    </row>
    <row r="740" spans="1:31" ht="15">
      <c r="A740" s="43"/>
      <c r="B740" s="43"/>
      <c r="C740" s="43"/>
      <c r="D740" s="43"/>
      <c r="E740" s="43"/>
      <c r="F740" s="43"/>
      <c r="G740" s="203"/>
      <c r="H740" s="43"/>
      <c r="I740" s="43"/>
      <c r="J740" s="43"/>
      <c r="K740" s="43"/>
      <c r="L740" s="44"/>
      <c r="M740" s="43"/>
      <c r="N740" s="43"/>
      <c r="O740" s="43"/>
      <c r="P740" s="43"/>
      <c r="Q740" s="43"/>
      <c r="R740" s="43"/>
      <c r="S740" s="43"/>
      <c r="T740" s="43"/>
      <c r="U740" s="43"/>
      <c r="V740" s="43"/>
      <c r="W740" s="43"/>
      <c r="X740" s="43"/>
      <c r="Y740" s="43"/>
      <c r="Z740" s="43"/>
      <c r="AA740" s="43"/>
      <c r="AB740" s="43"/>
      <c r="AC740" s="43"/>
      <c r="AD740" s="43"/>
      <c r="AE740" s="43"/>
    </row>
    <row r="741" spans="1:31" ht="15">
      <c r="A741" s="43"/>
      <c r="B741" s="43"/>
      <c r="C741" s="43"/>
      <c r="D741" s="43"/>
      <c r="E741" s="43"/>
      <c r="F741" s="43"/>
      <c r="G741" s="203"/>
      <c r="H741" s="43"/>
      <c r="I741" s="43"/>
      <c r="J741" s="43"/>
      <c r="K741" s="43"/>
      <c r="L741" s="44"/>
      <c r="M741" s="43"/>
      <c r="N741" s="43"/>
      <c r="O741" s="43"/>
      <c r="P741" s="43"/>
      <c r="Q741" s="43"/>
      <c r="R741" s="43"/>
      <c r="S741" s="43"/>
      <c r="T741" s="43"/>
      <c r="U741" s="43"/>
      <c r="V741" s="43"/>
      <c r="W741" s="43"/>
      <c r="X741" s="43"/>
      <c r="Y741" s="43"/>
      <c r="Z741" s="43"/>
      <c r="AA741" s="43"/>
      <c r="AB741" s="43"/>
      <c r="AC741" s="43"/>
      <c r="AD741" s="43"/>
      <c r="AE741" s="43"/>
    </row>
    <row r="742" spans="1:31" ht="15">
      <c r="A742" s="43"/>
      <c r="B742" s="43"/>
      <c r="C742" s="43"/>
      <c r="D742" s="43"/>
      <c r="E742" s="43"/>
      <c r="F742" s="43"/>
      <c r="G742" s="203"/>
      <c r="H742" s="43"/>
      <c r="I742" s="43"/>
      <c r="J742" s="43"/>
      <c r="K742" s="43"/>
      <c r="L742" s="44"/>
      <c r="M742" s="43"/>
      <c r="N742" s="43"/>
      <c r="O742" s="43"/>
      <c r="P742" s="43"/>
      <c r="Q742" s="43"/>
      <c r="R742" s="43"/>
      <c r="S742" s="43"/>
      <c r="T742" s="43"/>
      <c r="U742" s="43"/>
      <c r="V742" s="43"/>
      <c r="W742" s="43"/>
      <c r="X742" s="43"/>
      <c r="Y742" s="43"/>
      <c r="Z742" s="43"/>
      <c r="AA742" s="43"/>
      <c r="AB742" s="43"/>
      <c r="AC742" s="43"/>
      <c r="AD742" s="43"/>
      <c r="AE742" s="43"/>
    </row>
    <row r="743" spans="1:31" ht="15">
      <c r="A743" s="43"/>
      <c r="B743" s="43"/>
      <c r="C743" s="43"/>
      <c r="D743" s="43"/>
      <c r="E743" s="43"/>
      <c r="F743" s="43"/>
      <c r="G743" s="203"/>
      <c r="H743" s="43"/>
      <c r="I743" s="43"/>
      <c r="J743" s="43"/>
      <c r="K743" s="43"/>
      <c r="L743" s="44"/>
      <c r="M743" s="43"/>
      <c r="N743" s="43"/>
      <c r="O743" s="43"/>
      <c r="P743" s="43"/>
      <c r="Q743" s="43"/>
      <c r="R743" s="43"/>
      <c r="S743" s="43"/>
      <c r="T743" s="43"/>
      <c r="U743" s="43"/>
      <c r="V743" s="43"/>
      <c r="W743" s="43"/>
      <c r="X743" s="43"/>
      <c r="Y743" s="43"/>
      <c r="Z743" s="43"/>
      <c r="AA743" s="43"/>
      <c r="AB743" s="43"/>
      <c r="AC743" s="43"/>
      <c r="AD743" s="43"/>
      <c r="AE743" s="43"/>
    </row>
    <row r="744" spans="1:31" ht="15">
      <c r="A744" s="43"/>
      <c r="B744" s="43"/>
      <c r="C744" s="43"/>
      <c r="D744" s="43"/>
      <c r="E744" s="43"/>
      <c r="F744" s="43"/>
      <c r="G744" s="203"/>
      <c r="H744" s="43"/>
      <c r="I744" s="43"/>
      <c r="J744" s="43"/>
      <c r="K744" s="43"/>
      <c r="L744" s="44"/>
      <c r="M744" s="43"/>
      <c r="N744" s="43"/>
      <c r="O744" s="43"/>
      <c r="P744" s="43"/>
      <c r="Q744" s="43"/>
      <c r="R744" s="43"/>
      <c r="S744" s="43"/>
      <c r="T744" s="43"/>
      <c r="U744" s="43"/>
      <c r="V744" s="43"/>
      <c r="W744" s="43"/>
      <c r="X744" s="43"/>
      <c r="Y744" s="43"/>
      <c r="Z744" s="43"/>
      <c r="AA744" s="43"/>
      <c r="AB744" s="43"/>
      <c r="AC744" s="43"/>
      <c r="AD744" s="43"/>
      <c r="AE744" s="43"/>
    </row>
    <row r="745" spans="1:31" ht="15">
      <c r="A745" s="43"/>
      <c r="B745" s="43"/>
      <c r="C745" s="43"/>
      <c r="D745" s="43"/>
      <c r="E745" s="43"/>
      <c r="F745" s="43"/>
      <c r="G745" s="203"/>
      <c r="H745" s="43"/>
      <c r="I745" s="43"/>
      <c r="J745" s="43"/>
      <c r="K745" s="43"/>
      <c r="L745" s="44"/>
      <c r="M745" s="43"/>
      <c r="N745" s="43"/>
      <c r="O745" s="43"/>
      <c r="P745" s="43"/>
      <c r="Q745" s="43"/>
      <c r="R745" s="43"/>
      <c r="S745" s="43"/>
      <c r="T745" s="43"/>
      <c r="U745" s="43"/>
      <c r="V745" s="43"/>
      <c r="W745" s="43"/>
      <c r="X745" s="43"/>
      <c r="Y745" s="43"/>
      <c r="Z745" s="43"/>
      <c r="AA745" s="43"/>
      <c r="AB745" s="43"/>
      <c r="AC745" s="43"/>
      <c r="AD745" s="43"/>
      <c r="AE745" s="43"/>
    </row>
    <row r="746" spans="1:31" ht="15">
      <c r="A746" s="43"/>
      <c r="B746" s="43"/>
      <c r="C746" s="43"/>
      <c r="D746" s="43"/>
      <c r="E746" s="43"/>
      <c r="F746" s="43"/>
      <c r="G746" s="203"/>
      <c r="H746" s="43"/>
      <c r="I746" s="43"/>
      <c r="J746" s="43"/>
      <c r="K746" s="43"/>
      <c r="L746" s="44"/>
      <c r="M746" s="43"/>
      <c r="N746" s="43"/>
      <c r="O746" s="43"/>
      <c r="P746" s="43"/>
      <c r="Q746" s="43"/>
      <c r="R746" s="43"/>
      <c r="S746" s="43"/>
      <c r="T746" s="43"/>
      <c r="U746" s="43"/>
      <c r="V746" s="43"/>
      <c r="W746" s="43"/>
      <c r="X746" s="43"/>
      <c r="Y746" s="43"/>
      <c r="Z746" s="43"/>
      <c r="AA746" s="43"/>
      <c r="AB746" s="43"/>
      <c r="AC746" s="43"/>
      <c r="AD746" s="43"/>
      <c r="AE746" s="43"/>
    </row>
    <row r="747" spans="1:31" ht="15">
      <c r="A747" s="43"/>
      <c r="B747" s="43"/>
      <c r="C747" s="43"/>
      <c r="D747" s="43"/>
      <c r="E747" s="43"/>
      <c r="F747" s="43"/>
      <c r="G747" s="203"/>
      <c r="H747" s="43"/>
      <c r="I747" s="43"/>
      <c r="J747" s="43"/>
      <c r="K747" s="43"/>
      <c r="L747" s="44"/>
      <c r="M747" s="43"/>
      <c r="N747" s="43"/>
      <c r="O747" s="43"/>
      <c r="P747" s="43"/>
      <c r="Q747" s="43"/>
      <c r="R747" s="43"/>
      <c r="S747" s="43"/>
      <c r="T747" s="43"/>
      <c r="U747" s="43"/>
      <c r="V747" s="43"/>
      <c r="W747" s="43"/>
      <c r="X747" s="43"/>
      <c r="Y747" s="43"/>
      <c r="Z747" s="43"/>
      <c r="AA747" s="43"/>
      <c r="AB747" s="43"/>
      <c r="AC747" s="43"/>
      <c r="AD747" s="43"/>
      <c r="AE747" s="43"/>
    </row>
    <row r="748" spans="1:31" ht="15">
      <c r="A748" s="43"/>
      <c r="B748" s="43"/>
      <c r="C748" s="43"/>
      <c r="D748" s="43"/>
      <c r="E748" s="43"/>
      <c r="F748" s="43"/>
      <c r="G748" s="203"/>
      <c r="H748" s="43"/>
      <c r="I748" s="43"/>
      <c r="J748" s="43"/>
      <c r="K748" s="43"/>
      <c r="L748" s="44"/>
      <c r="M748" s="43"/>
      <c r="N748" s="43"/>
      <c r="O748" s="43"/>
      <c r="P748" s="43"/>
      <c r="Q748" s="43"/>
      <c r="R748" s="43"/>
      <c r="S748" s="43"/>
      <c r="T748" s="43"/>
      <c r="U748" s="43"/>
      <c r="V748" s="43"/>
      <c r="W748" s="43"/>
      <c r="X748" s="43"/>
      <c r="Y748" s="43"/>
      <c r="Z748" s="43"/>
      <c r="AA748" s="43"/>
      <c r="AB748" s="43"/>
      <c r="AC748" s="43"/>
      <c r="AD748" s="43"/>
      <c r="AE748" s="43"/>
    </row>
    <row r="749" spans="1:31" ht="15">
      <c r="A749" s="43"/>
      <c r="B749" s="43"/>
      <c r="C749" s="43"/>
      <c r="D749" s="43"/>
      <c r="E749" s="43"/>
      <c r="F749" s="43"/>
      <c r="G749" s="203"/>
      <c r="H749" s="43"/>
      <c r="I749" s="43"/>
      <c r="J749" s="43"/>
      <c r="K749" s="43"/>
      <c r="L749" s="44"/>
      <c r="M749" s="43"/>
      <c r="N749" s="43"/>
      <c r="O749" s="43"/>
      <c r="P749" s="43"/>
      <c r="Q749" s="43"/>
      <c r="R749" s="43"/>
      <c r="S749" s="43"/>
      <c r="T749" s="43"/>
      <c r="U749" s="43"/>
      <c r="V749" s="43"/>
      <c r="W749" s="43"/>
      <c r="X749" s="43"/>
      <c r="Y749" s="43"/>
      <c r="Z749" s="43"/>
      <c r="AA749" s="43"/>
      <c r="AB749" s="43"/>
      <c r="AC749" s="43"/>
      <c r="AD749" s="43"/>
      <c r="AE749" s="43"/>
    </row>
    <row r="750" spans="1:31" ht="15">
      <c r="A750" s="43"/>
      <c r="B750" s="43"/>
      <c r="C750" s="43"/>
      <c r="D750" s="43"/>
      <c r="E750" s="43"/>
      <c r="F750" s="43"/>
      <c r="G750" s="203"/>
      <c r="H750" s="43"/>
      <c r="I750" s="43"/>
      <c r="J750" s="43"/>
      <c r="K750" s="43"/>
      <c r="L750" s="44"/>
      <c r="M750" s="43"/>
      <c r="N750" s="43"/>
      <c r="O750" s="43"/>
      <c r="P750" s="43"/>
      <c r="Q750" s="43"/>
      <c r="R750" s="43"/>
      <c r="S750" s="43"/>
      <c r="T750" s="43"/>
      <c r="U750" s="43"/>
      <c r="V750" s="43"/>
      <c r="W750" s="43"/>
      <c r="X750" s="43"/>
      <c r="Y750" s="43"/>
      <c r="Z750" s="43"/>
      <c r="AA750" s="43"/>
      <c r="AB750" s="43"/>
      <c r="AC750" s="43"/>
      <c r="AD750" s="43"/>
      <c r="AE750" s="43"/>
    </row>
    <row r="751" spans="1:31" ht="15">
      <c r="A751" s="43"/>
      <c r="B751" s="43"/>
      <c r="C751" s="43"/>
      <c r="D751" s="43"/>
      <c r="E751" s="43"/>
      <c r="F751" s="43"/>
      <c r="G751" s="203"/>
      <c r="H751" s="43"/>
      <c r="I751" s="43"/>
      <c r="J751" s="43"/>
      <c r="K751" s="43"/>
      <c r="L751" s="44"/>
      <c r="M751" s="43"/>
      <c r="N751" s="43"/>
      <c r="O751" s="43"/>
      <c r="P751" s="43"/>
      <c r="Q751" s="43"/>
      <c r="R751" s="43"/>
      <c r="S751" s="43"/>
      <c r="T751" s="43"/>
      <c r="U751" s="43"/>
      <c r="V751" s="43"/>
      <c r="W751" s="43"/>
      <c r="X751" s="43"/>
      <c r="Y751" s="43"/>
      <c r="Z751" s="43"/>
      <c r="AA751" s="43"/>
      <c r="AB751" s="43"/>
      <c r="AC751" s="43"/>
      <c r="AD751" s="43"/>
      <c r="AE751" s="43"/>
    </row>
    <row r="752" spans="1:31" ht="15">
      <c r="A752" s="43"/>
      <c r="B752" s="43"/>
      <c r="C752" s="43"/>
      <c r="D752" s="43"/>
      <c r="E752" s="43"/>
      <c r="F752" s="43"/>
      <c r="G752" s="203"/>
      <c r="H752" s="43"/>
      <c r="I752" s="43"/>
      <c r="J752" s="43"/>
      <c r="K752" s="43"/>
      <c r="L752" s="44"/>
      <c r="M752" s="43"/>
      <c r="N752" s="43"/>
      <c r="O752" s="43"/>
      <c r="P752" s="43"/>
      <c r="Q752" s="43"/>
      <c r="R752" s="43"/>
      <c r="S752" s="43"/>
      <c r="T752" s="43"/>
      <c r="U752" s="43"/>
      <c r="V752" s="43"/>
      <c r="W752" s="43"/>
      <c r="X752" s="43"/>
      <c r="Y752" s="43"/>
      <c r="Z752" s="43"/>
      <c r="AA752" s="43"/>
      <c r="AB752" s="43"/>
      <c r="AC752" s="43"/>
      <c r="AD752" s="43"/>
      <c r="AE752" s="43"/>
    </row>
    <row r="753" spans="1:31" ht="15">
      <c r="A753" s="43"/>
      <c r="B753" s="43"/>
      <c r="C753" s="43"/>
      <c r="D753" s="43"/>
      <c r="E753" s="43"/>
      <c r="F753" s="43"/>
      <c r="G753" s="203"/>
      <c r="H753" s="43"/>
      <c r="I753" s="43"/>
      <c r="J753" s="43"/>
      <c r="K753" s="43"/>
      <c r="L753" s="44"/>
      <c r="M753" s="43"/>
      <c r="N753" s="43"/>
      <c r="O753" s="43"/>
      <c r="P753" s="43"/>
      <c r="Q753" s="43"/>
      <c r="R753" s="43"/>
      <c r="S753" s="43"/>
      <c r="T753" s="43"/>
      <c r="U753" s="43"/>
      <c r="V753" s="43"/>
      <c r="W753" s="43"/>
      <c r="X753" s="43"/>
      <c r="Y753" s="43"/>
      <c r="Z753" s="43"/>
      <c r="AA753" s="43"/>
      <c r="AB753" s="43"/>
      <c r="AC753" s="43"/>
      <c r="AD753" s="43"/>
      <c r="AE753" s="43"/>
    </row>
    <row r="754" spans="1:31" ht="15">
      <c r="A754" s="43"/>
      <c r="B754" s="43"/>
      <c r="C754" s="43"/>
      <c r="D754" s="43"/>
      <c r="E754" s="43"/>
      <c r="F754" s="43"/>
      <c r="G754" s="203"/>
      <c r="H754" s="43"/>
      <c r="I754" s="43"/>
      <c r="J754" s="43"/>
      <c r="K754" s="43"/>
      <c r="L754" s="44"/>
      <c r="M754" s="43"/>
      <c r="N754" s="43"/>
      <c r="O754" s="43"/>
      <c r="P754" s="43"/>
      <c r="Q754" s="43"/>
      <c r="R754" s="43"/>
      <c r="S754" s="43"/>
      <c r="T754" s="43"/>
      <c r="U754" s="43"/>
      <c r="V754" s="43"/>
      <c r="W754" s="43"/>
      <c r="X754" s="43"/>
      <c r="Y754" s="43"/>
      <c r="Z754" s="43"/>
      <c r="AA754" s="43"/>
      <c r="AB754" s="43"/>
      <c r="AC754" s="43"/>
      <c r="AD754" s="43"/>
      <c r="AE754" s="43"/>
    </row>
    <row r="755" spans="1:31" ht="15">
      <c r="A755" s="43"/>
      <c r="B755" s="43"/>
      <c r="C755" s="43"/>
      <c r="D755" s="43"/>
      <c r="E755" s="43"/>
      <c r="F755" s="43"/>
      <c r="G755" s="203"/>
      <c r="H755" s="43"/>
      <c r="I755" s="43"/>
      <c r="J755" s="43"/>
      <c r="K755" s="43"/>
      <c r="L755" s="44"/>
      <c r="M755" s="43"/>
      <c r="N755" s="43"/>
      <c r="O755" s="43"/>
      <c r="P755" s="43"/>
      <c r="Q755" s="43"/>
      <c r="R755" s="43"/>
      <c r="S755" s="43"/>
      <c r="T755" s="43"/>
      <c r="U755" s="43"/>
      <c r="V755" s="43"/>
      <c r="W755" s="43"/>
      <c r="X755" s="43"/>
      <c r="Y755" s="43"/>
      <c r="Z755" s="43"/>
      <c r="AA755" s="43"/>
      <c r="AB755" s="43"/>
      <c r="AC755" s="43"/>
      <c r="AD755" s="43"/>
      <c r="AE755" s="43"/>
    </row>
    <row r="756" spans="1:31" ht="15">
      <c r="A756" s="43"/>
      <c r="B756" s="43"/>
      <c r="C756" s="43"/>
      <c r="D756" s="43"/>
      <c r="E756" s="43"/>
      <c r="F756" s="43"/>
      <c r="G756" s="203"/>
      <c r="H756" s="43"/>
      <c r="I756" s="43"/>
      <c r="J756" s="43"/>
      <c r="K756" s="43"/>
      <c r="L756" s="44"/>
      <c r="M756" s="43"/>
      <c r="N756" s="43"/>
      <c r="O756" s="43"/>
      <c r="P756" s="43"/>
      <c r="Q756" s="43"/>
      <c r="R756" s="43"/>
      <c r="S756" s="43"/>
      <c r="T756" s="43"/>
      <c r="U756" s="43"/>
      <c r="V756" s="43"/>
      <c r="W756" s="43"/>
      <c r="X756" s="43"/>
      <c r="Y756" s="43"/>
      <c r="Z756" s="43"/>
      <c r="AA756" s="43"/>
      <c r="AB756" s="43"/>
      <c r="AC756" s="43"/>
      <c r="AD756" s="43"/>
      <c r="AE756" s="43"/>
    </row>
    <row r="757" spans="1:31" ht="15">
      <c r="A757" s="43"/>
      <c r="B757" s="43"/>
      <c r="C757" s="43"/>
      <c r="D757" s="43"/>
      <c r="E757" s="43"/>
      <c r="F757" s="43"/>
      <c r="G757" s="203"/>
      <c r="H757" s="43"/>
      <c r="I757" s="43"/>
      <c r="J757" s="43"/>
      <c r="K757" s="43"/>
      <c r="L757" s="44"/>
      <c r="M757" s="43"/>
      <c r="N757" s="43"/>
      <c r="O757" s="43"/>
      <c r="P757" s="43"/>
      <c r="Q757" s="43"/>
      <c r="R757" s="43"/>
      <c r="S757" s="43"/>
      <c r="T757" s="43"/>
      <c r="U757" s="43"/>
      <c r="V757" s="43"/>
      <c r="W757" s="43"/>
      <c r="X757" s="43"/>
      <c r="Y757" s="43"/>
      <c r="Z757" s="43"/>
      <c r="AA757" s="43"/>
      <c r="AB757" s="43"/>
      <c r="AC757" s="43"/>
      <c r="AD757" s="43"/>
      <c r="AE757" s="43"/>
    </row>
    <row r="758" spans="1:31" ht="15">
      <c r="A758" s="43"/>
      <c r="B758" s="43"/>
      <c r="C758" s="43"/>
      <c r="D758" s="43"/>
      <c r="E758" s="43"/>
      <c r="F758" s="43"/>
      <c r="G758" s="203"/>
      <c r="H758" s="43"/>
      <c r="I758" s="43"/>
      <c r="J758" s="43"/>
      <c r="K758" s="43"/>
      <c r="L758" s="44"/>
      <c r="M758" s="43"/>
      <c r="N758" s="43"/>
      <c r="O758" s="43"/>
      <c r="P758" s="43"/>
      <c r="Q758" s="43"/>
      <c r="R758" s="43"/>
      <c r="S758" s="43"/>
      <c r="T758" s="43"/>
      <c r="U758" s="43"/>
      <c r="V758" s="43"/>
      <c r="W758" s="43"/>
      <c r="X758" s="43"/>
      <c r="Y758" s="43"/>
      <c r="Z758" s="43"/>
      <c r="AA758" s="43"/>
      <c r="AB758" s="43"/>
      <c r="AC758" s="43"/>
      <c r="AD758" s="43"/>
      <c r="AE758" s="43"/>
    </row>
    <row r="759" spans="1:31" ht="15">
      <c r="A759" s="43"/>
      <c r="B759" s="43"/>
      <c r="C759" s="43"/>
      <c r="D759" s="43"/>
      <c r="E759" s="43"/>
      <c r="F759" s="43"/>
      <c r="G759" s="203"/>
      <c r="H759" s="43"/>
      <c r="I759" s="43"/>
      <c r="J759" s="43"/>
      <c r="K759" s="43"/>
      <c r="L759" s="44"/>
      <c r="M759" s="43"/>
      <c r="N759" s="43"/>
      <c r="O759" s="43"/>
      <c r="P759" s="43"/>
      <c r="Q759" s="43"/>
      <c r="R759" s="43"/>
      <c r="S759" s="43"/>
      <c r="T759" s="43"/>
      <c r="U759" s="43"/>
      <c r="V759" s="43"/>
      <c r="W759" s="43"/>
      <c r="X759" s="43"/>
      <c r="Y759" s="43"/>
      <c r="Z759" s="43"/>
      <c r="AA759" s="43"/>
      <c r="AB759" s="43"/>
      <c r="AC759" s="43"/>
      <c r="AD759" s="43"/>
      <c r="AE759" s="43"/>
    </row>
    <row r="760" spans="1:31" ht="15">
      <c r="A760" s="43"/>
      <c r="B760" s="43"/>
      <c r="C760" s="43"/>
      <c r="D760" s="43"/>
      <c r="E760" s="43"/>
      <c r="F760" s="43"/>
      <c r="G760" s="203"/>
      <c r="H760" s="43"/>
      <c r="I760" s="43"/>
      <c r="J760" s="43"/>
      <c r="K760" s="43"/>
      <c r="L760" s="44"/>
      <c r="M760" s="43"/>
      <c r="N760" s="43"/>
      <c r="O760" s="43"/>
      <c r="P760" s="43"/>
      <c r="Q760" s="43"/>
      <c r="R760" s="43"/>
      <c r="S760" s="43"/>
      <c r="T760" s="43"/>
      <c r="U760" s="43"/>
      <c r="V760" s="43"/>
      <c r="W760" s="43"/>
      <c r="X760" s="43"/>
      <c r="Y760" s="43"/>
      <c r="Z760" s="43"/>
      <c r="AA760" s="43"/>
      <c r="AB760" s="43"/>
      <c r="AC760" s="43"/>
      <c r="AD760" s="43"/>
      <c r="AE760" s="43"/>
    </row>
    <row r="761" spans="1:31" ht="15">
      <c r="A761" s="43"/>
      <c r="B761" s="43"/>
      <c r="C761" s="43"/>
      <c r="D761" s="43"/>
      <c r="E761" s="43"/>
      <c r="F761" s="43"/>
      <c r="G761" s="203"/>
      <c r="H761" s="43"/>
      <c r="I761" s="43"/>
      <c r="J761" s="43"/>
      <c r="K761" s="43"/>
      <c r="L761" s="44"/>
      <c r="M761" s="43"/>
      <c r="N761" s="43"/>
      <c r="O761" s="43"/>
      <c r="P761" s="43"/>
      <c r="Q761" s="43"/>
      <c r="R761" s="43"/>
      <c r="S761" s="43"/>
      <c r="T761" s="43"/>
      <c r="U761" s="43"/>
      <c r="V761" s="43"/>
      <c r="W761" s="43"/>
      <c r="X761" s="43"/>
      <c r="Y761" s="43"/>
      <c r="Z761" s="43"/>
      <c r="AA761" s="43"/>
      <c r="AB761" s="43"/>
      <c r="AC761" s="43"/>
      <c r="AD761" s="43"/>
      <c r="AE761" s="43"/>
    </row>
    <row r="762" spans="1:31" ht="15">
      <c r="A762" s="43"/>
      <c r="B762" s="43"/>
      <c r="C762" s="43"/>
      <c r="D762" s="43"/>
      <c r="E762" s="43"/>
      <c r="F762" s="43"/>
      <c r="G762" s="203"/>
      <c r="H762" s="43"/>
      <c r="I762" s="43"/>
      <c r="J762" s="43"/>
      <c r="K762" s="43"/>
      <c r="L762" s="44"/>
      <c r="M762" s="43"/>
      <c r="N762" s="43"/>
      <c r="O762" s="43"/>
      <c r="P762" s="43"/>
      <c r="Q762" s="43"/>
      <c r="R762" s="43"/>
      <c r="S762" s="43"/>
      <c r="T762" s="43"/>
      <c r="U762" s="43"/>
      <c r="V762" s="43"/>
      <c r="W762" s="43"/>
      <c r="X762" s="43"/>
      <c r="Y762" s="43"/>
      <c r="Z762" s="43"/>
      <c r="AA762" s="43"/>
      <c r="AB762" s="43"/>
      <c r="AC762" s="43"/>
      <c r="AD762" s="43"/>
      <c r="AE762" s="43"/>
    </row>
    <row r="763" spans="1:31" ht="15">
      <c r="A763" s="43"/>
      <c r="B763" s="43"/>
      <c r="C763" s="43"/>
      <c r="D763" s="43"/>
      <c r="E763" s="43"/>
      <c r="F763" s="43"/>
      <c r="G763" s="203"/>
      <c r="H763" s="43"/>
      <c r="I763" s="43"/>
      <c r="J763" s="43"/>
      <c r="K763" s="43"/>
      <c r="L763" s="44"/>
      <c r="M763" s="43"/>
      <c r="N763" s="43"/>
      <c r="O763" s="43"/>
      <c r="P763" s="43"/>
      <c r="Q763" s="43"/>
      <c r="R763" s="43"/>
      <c r="S763" s="43"/>
      <c r="T763" s="43"/>
      <c r="U763" s="43"/>
      <c r="V763" s="43"/>
      <c r="W763" s="43"/>
      <c r="X763" s="43"/>
      <c r="Y763" s="43"/>
      <c r="Z763" s="43"/>
      <c r="AA763" s="43"/>
      <c r="AB763" s="43"/>
      <c r="AC763" s="43"/>
      <c r="AD763" s="43"/>
      <c r="AE763" s="43"/>
    </row>
    <row r="764" spans="1:31" ht="15">
      <c r="A764" s="43"/>
      <c r="B764" s="43"/>
      <c r="C764" s="43"/>
      <c r="D764" s="43"/>
      <c r="E764" s="43"/>
      <c r="F764" s="43"/>
      <c r="G764" s="203"/>
      <c r="H764" s="43"/>
      <c r="I764" s="43"/>
      <c r="J764" s="43"/>
      <c r="K764" s="43"/>
      <c r="L764" s="44"/>
      <c r="M764" s="43"/>
      <c r="N764" s="43"/>
      <c r="O764" s="43"/>
      <c r="P764" s="43"/>
      <c r="Q764" s="43"/>
      <c r="R764" s="43"/>
      <c r="S764" s="43"/>
      <c r="T764" s="43"/>
      <c r="U764" s="43"/>
      <c r="V764" s="43"/>
      <c r="W764" s="43"/>
      <c r="X764" s="43"/>
      <c r="Y764" s="43"/>
      <c r="Z764" s="43"/>
      <c r="AA764" s="43"/>
      <c r="AB764" s="43"/>
      <c r="AC764" s="43"/>
      <c r="AD764" s="43"/>
      <c r="AE764" s="43"/>
    </row>
    <row r="765" spans="1:31" ht="15">
      <c r="A765" s="43"/>
      <c r="B765" s="43"/>
      <c r="C765" s="43"/>
      <c r="D765" s="43"/>
      <c r="E765" s="43"/>
      <c r="F765" s="43"/>
      <c r="G765" s="203"/>
      <c r="H765" s="43"/>
      <c r="I765" s="43"/>
      <c r="J765" s="43"/>
      <c r="K765" s="43"/>
      <c r="L765" s="44"/>
      <c r="M765" s="43"/>
      <c r="N765" s="43"/>
      <c r="O765" s="43"/>
      <c r="P765" s="43"/>
      <c r="Q765" s="43"/>
      <c r="R765" s="43"/>
      <c r="S765" s="43"/>
      <c r="T765" s="43"/>
      <c r="U765" s="43"/>
      <c r="V765" s="43"/>
      <c r="W765" s="43"/>
      <c r="X765" s="43"/>
      <c r="Y765" s="43"/>
      <c r="Z765" s="43"/>
      <c r="AA765" s="43"/>
      <c r="AB765" s="43"/>
      <c r="AC765" s="43"/>
      <c r="AD765" s="43"/>
      <c r="AE765" s="43"/>
    </row>
    <row r="766" spans="1:31" ht="15">
      <c r="A766" s="43"/>
      <c r="B766" s="43"/>
      <c r="C766" s="43"/>
      <c r="D766" s="43"/>
      <c r="E766" s="43"/>
      <c r="F766" s="43"/>
      <c r="G766" s="203"/>
      <c r="H766" s="43"/>
      <c r="I766" s="43"/>
      <c r="J766" s="43"/>
      <c r="K766" s="43"/>
      <c r="L766" s="44"/>
      <c r="M766" s="43"/>
      <c r="N766" s="43"/>
      <c r="O766" s="43"/>
      <c r="P766" s="43"/>
      <c r="Q766" s="43"/>
      <c r="R766" s="43"/>
      <c r="S766" s="43"/>
      <c r="T766" s="43"/>
      <c r="U766" s="43"/>
      <c r="V766" s="43"/>
      <c r="W766" s="43"/>
      <c r="X766" s="43"/>
      <c r="Y766" s="43"/>
      <c r="Z766" s="43"/>
      <c r="AA766" s="43"/>
      <c r="AB766" s="43"/>
      <c r="AC766" s="43"/>
      <c r="AD766" s="43"/>
      <c r="AE766" s="43"/>
    </row>
    <row r="767" spans="1:31" ht="15">
      <c r="A767" s="43"/>
      <c r="B767" s="43"/>
      <c r="C767" s="43"/>
      <c r="D767" s="43"/>
      <c r="E767" s="43"/>
      <c r="F767" s="43"/>
      <c r="G767" s="203"/>
      <c r="H767" s="43"/>
      <c r="I767" s="43"/>
      <c r="J767" s="43"/>
      <c r="K767" s="43"/>
      <c r="L767" s="44"/>
      <c r="M767" s="43"/>
      <c r="N767" s="43"/>
      <c r="O767" s="43"/>
      <c r="P767" s="43"/>
      <c r="Q767" s="43"/>
      <c r="R767" s="43"/>
      <c r="S767" s="43"/>
      <c r="T767" s="43"/>
      <c r="U767" s="43"/>
      <c r="V767" s="43"/>
      <c r="W767" s="43"/>
      <c r="X767" s="43"/>
      <c r="Y767" s="43"/>
      <c r="Z767" s="43"/>
      <c r="AA767" s="43"/>
      <c r="AB767" s="43"/>
      <c r="AC767" s="43"/>
      <c r="AD767" s="43"/>
      <c r="AE767" s="43"/>
    </row>
    <row r="768" spans="1:31" ht="15">
      <c r="A768" s="43"/>
      <c r="B768" s="43"/>
      <c r="C768" s="43"/>
      <c r="D768" s="43"/>
      <c r="E768" s="43"/>
      <c r="F768" s="43"/>
      <c r="G768" s="203"/>
      <c r="H768" s="43"/>
      <c r="I768" s="43"/>
      <c r="J768" s="43"/>
      <c r="K768" s="43"/>
      <c r="L768" s="44"/>
      <c r="M768" s="43"/>
      <c r="N768" s="43"/>
      <c r="O768" s="43"/>
      <c r="P768" s="43"/>
      <c r="Q768" s="43"/>
      <c r="R768" s="43"/>
      <c r="S768" s="43"/>
      <c r="T768" s="43"/>
      <c r="U768" s="43"/>
      <c r="V768" s="43"/>
      <c r="W768" s="43"/>
      <c r="X768" s="43"/>
      <c r="Y768" s="43"/>
      <c r="Z768" s="43"/>
      <c r="AA768" s="43"/>
      <c r="AB768" s="43"/>
      <c r="AC768" s="43"/>
      <c r="AD768" s="43"/>
      <c r="AE768" s="43"/>
    </row>
    <row r="769" spans="1:31" ht="15">
      <c r="A769" s="43"/>
      <c r="B769" s="43"/>
      <c r="C769" s="43"/>
      <c r="D769" s="43"/>
      <c r="E769" s="43"/>
      <c r="F769" s="43"/>
      <c r="G769" s="203"/>
      <c r="H769" s="43"/>
      <c r="I769" s="43"/>
      <c r="J769" s="43"/>
      <c r="K769" s="43"/>
      <c r="L769" s="44"/>
      <c r="M769" s="43"/>
      <c r="N769" s="43"/>
      <c r="O769" s="43"/>
      <c r="P769" s="43"/>
      <c r="Q769" s="43"/>
      <c r="R769" s="43"/>
      <c r="S769" s="43"/>
      <c r="T769" s="43"/>
      <c r="U769" s="43"/>
      <c r="V769" s="43"/>
      <c r="W769" s="43"/>
      <c r="X769" s="43"/>
      <c r="Y769" s="43"/>
      <c r="Z769" s="43"/>
      <c r="AA769" s="43"/>
      <c r="AB769" s="43"/>
      <c r="AC769" s="43"/>
      <c r="AD769" s="43"/>
      <c r="AE769" s="43"/>
    </row>
    <row r="770" spans="1:31" ht="15">
      <c r="A770" s="43"/>
      <c r="B770" s="43"/>
      <c r="C770" s="43"/>
      <c r="D770" s="43"/>
      <c r="E770" s="43"/>
      <c r="F770" s="43"/>
      <c r="G770" s="203"/>
      <c r="H770" s="43"/>
      <c r="I770" s="43"/>
      <c r="J770" s="43"/>
      <c r="K770" s="43"/>
      <c r="L770" s="44"/>
      <c r="M770" s="43"/>
      <c r="N770" s="43"/>
      <c r="O770" s="43"/>
      <c r="P770" s="43"/>
      <c r="Q770" s="43"/>
      <c r="R770" s="43"/>
      <c r="S770" s="43"/>
      <c r="T770" s="43"/>
      <c r="U770" s="43"/>
      <c r="V770" s="43"/>
      <c r="W770" s="43"/>
      <c r="X770" s="43"/>
      <c r="Y770" s="43"/>
      <c r="Z770" s="43"/>
      <c r="AA770" s="43"/>
      <c r="AB770" s="43"/>
      <c r="AC770" s="43"/>
      <c r="AD770" s="43"/>
      <c r="AE770" s="43"/>
    </row>
    <row r="771" spans="1:31" ht="15">
      <c r="A771" s="43"/>
      <c r="B771" s="43"/>
      <c r="C771" s="43"/>
      <c r="D771" s="43"/>
      <c r="E771" s="43"/>
      <c r="F771" s="43"/>
      <c r="G771" s="203"/>
      <c r="H771" s="43"/>
      <c r="I771" s="43"/>
      <c r="J771" s="43"/>
      <c r="K771" s="43"/>
      <c r="L771" s="44"/>
      <c r="M771" s="43"/>
      <c r="N771" s="43"/>
      <c r="O771" s="43"/>
      <c r="P771" s="43"/>
      <c r="Q771" s="43"/>
      <c r="R771" s="43"/>
      <c r="S771" s="43"/>
      <c r="T771" s="43"/>
      <c r="U771" s="43"/>
      <c r="V771" s="43"/>
      <c r="W771" s="43"/>
      <c r="X771" s="43"/>
      <c r="Y771" s="43"/>
      <c r="Z771" s="43"/>
      <c r="AA771" s="43"/>
      <c r="AB771" s="43"/>
      <c r="AC771" s="43"/>
      <c r="AD771" s="43"/>
      <c r="AE771" s="43"/>
    </row>
    <row r="772" spans="1:31" ht="15">
      <c r="A772" s="43"/>
      <c r="B772" s="43"/>
      <c r="C772" s="43"/>
      <c r="D772" s="43"/>
      <c r="E772" s="43"/>
      <c r="F772" s="43"/>
      <c r="G772" s="203"/>
      <c r="H772" s="43"/>
      <c r="I772" s="43"/>
      <c r="J772" s="43"/>
      <c r="K772" s="43"/>
      <c r="L772" s="44"/>
      <c r="M772" s="43"/>
      <c r="N772" s="43"/>
      <c r="O772" s="43"/>
      <c r="P772" s="43"/>
      <c r="Q772" s="43"/>
      <c r="R772" s="43"/>
      <c r="S772" s="43"/>
      <c r="T772" s="43"/>
      <c r="U772" s="43"/>
      <c r="V772" s="43"/>
      <c r="W772" s="43"/>
      <c r="X772" s="43"/>
      <c r="Y772" s="43"/>
      <c r="Z772" s="43"/>
      <c r="AA772" s="43"/>
      <c r="AB772" s="43"/>
      <c r="AC772" s="43"/>
      <c r="AD772" s="43"/>
      <c r="AE772" s="43"/>
    </row>
    <row r="773" spans="1:31" ht="15">
      <c r="A773" s="43"/>
      <c r="B773" s="43"/>
      <c r="C773" s="43"/>
      <c r="D773" s="43"/>
      <c r="E773" s="43"/>
      <c r="F773" s="43"/>
      <c r="G773" s="203"/>
      <c r="H773" s="43"/>
      <c r="I773" s="43"/>
      <c r="J773" s="43"/>
      <c r="K773" s="43"/>
      <c r="L773" s="44"/>
      <c r="M773" s="43"/>
      <c r="N773" s="43"/>
      <c r="O773" s="43"/>
      <c r="P773" s="43"/>
      <c r="Q773" s="43"/>
      <c r="R773" s="43"/>
      <c r="S773" s="43"/>
      <c r="T773" s="43"/>
      <c r="U773" s="43"/>
      <c r="V773" s="43"/>
      <c r="W773" s="43"/>
      <c r="X773" s="43"/>
      <c r="Y773" s="43"/>
      <c r="Z773" s="43"/>
      <c r="AA773" s="43"/>
      <c r="AB773" s="43"/>
      <c r="AC773" s="43"/>
      <c r="AD773" s="43"/>
      <c r="AE773" s="43"/>
    </row>
    <row r="774" spans="1:31" ht="15">
      <c r="A774" s="43"/>
      <c r="B774" s="43"/>
      <c r="C774" s="43"/>
      <c r="D774" s="43"/>
      <c r="E774" s="43"/>
      <c r="F774" s="43"/>
      <c r="G774" s="203"/>
      <c r="H774" s="43"/>
      <c r="I774" s="43"/>
      <c r="J774" s="43"/>
      <c r="K774" s="43"/>
      <c r="L774" s="44"/>
      <c r="M774" s="43"/>
      <c r="N774" s="43"/>
      <c r="O774" s="43"/>
      <c r="P774" s="43"/>
      <c r="Q774" s="43"/>
      <c r="R774" s="43"/>
      <c r="S774" s="43"/>
      <c r="T774" s="43"/>
      <c r="U774" s="43"/>
      <c r="V774" s="43"/>
      <c r="W774" s="43"/>
      <c r="X774" s="43"/>
      <c r="Y774" s="43"/>
      <c r="Z774" s="43"/>
      <c r="AA774" s="43"/>
      <c r="AB774" s="43"/>
      <c r="AC774" s="43"/>
      <c r="AD774" s="43"/>
      <c r="AE774" s="43"/>
    </row>
    <row r="775" spans="1:31" ht="15">
      <c r="A775" s="43"/>
      <c r="B775" s="43"/>
      <c r="C775" s="43"/>
      <c r="D775" s="43"/>
      <c r="E775" s="43"/>
      <c r="F775" s="43"/>
      <c r="G775" s="203"/>
      <c r="H775" s="43"/>
      <c r="I775" s="43"/>
      <c r="J775" s="43"/>
      <c r="K775" s="43"/>
      <c r="L775" s="44"/>
      <c r="M775" s="43"/>
      <c r="N775" s="43"/>
      <c r="O775" s="43"/>
      <c r="P775" s="43"/>
      <c r="Q775" s="43"/>
      <c r="R775" s="43"/>
      <c r="S775" s="43"/>
      <c r="T775" s="43"/>
      <c r="U775" s="43"/>
      <c r="V775" s="43"/>
      <c r="W775" s="43"/>
      <c r="X775" s="43"/>
      <c r="Y775" s="43"/>
      <c r="Z775" s="43"/>
      <c r="AA775" s="43"/>
      <c r="AB775" s="43"/>
      <c r="AC775" s="43"/>
      <c r="AD775" s="43"/>
      <c r="AE775" s="43"/>
    </row>
    <row r="776" spans="1:31" ht="15">
      <c r="A776" s="43"/>
      <c r="B776" s="43"/>
      <c r="C776" s="43"/>
      <c r="D776" s="43"/>
      <c r="E776" s="43"/>
      <c r="F776" s="43"/>
      <c r="G776" s="203"/>
      <c r="H776" s="43"/>
      <c r="I776" s="43"/>
      <c r="J776" s="43"/>
      <c r="K776" s="43"/>
      <c r="L776" s="44"/>
      <c r="M776" s="43"/>
      <c r="N776" s="43"/>
      <c r="O776" s="43"/>
      <c r="P776" s="43"/>
      <c r="Q776" s="43"/>
      <c r="R776" s="43"/>
      <c r="S776" s="43"/>
      <c r="T776" s="43"/>
      <c r="U776" s="43"/>
      <c r="V776" s="43"/>
      <c r="W776" s="43"/>
      <c r="X776" s="43"/>
      <c r="Y776" s="43"/>
      <c r="Z776" s="43"/>
      <c r="AA776" s="43"/>
      <c r="AB776" s="43"/>
      <c r="AC776" s="43"/>
      <c r="AD776" s="43"/>
      <c r="AE776" s="43"/>
    </row>
    <row r="777" spans="1:31" ht="15">
      <c r="A777" s="43"/>
      <c r="B777" s="43"/>
      <c r="C777" s="43"/>
      <c r="D777" s="43"/>
      <c r="E777" s="43"/>
      <c r="F777" s="43"/>
      <c r="G777" s="203"/>
      <c r="H777" s="43"/>
      <c r="I777" s="43"/>
      <c r="J777" s="43"/>
      <c r="K777" s="43"/>
      <c r="L777" s="44"/>
      <c r="M777" s="43"/>
      <c r="N777" s="43"/>
      <c r="O777" s="43"/>
      <c r="P777" s="43"/>
      <c r="Q777" s="43"/>
      <c r="R777" s="43"/>
      <c r="S777" s="43"/>
      <c r="T777" s="43"/>
      <c r="U777" s="43"/>
      <c r="V777" s="43"/>
      <c r="W777" s="43"/>
      <c r="X777" s="43"/>
      <c r="Y777" s="43"/>
      <c r="Z777" s="43"/>
      <c r="AA777" s="43"/>
      <c r="AB777" s="43"/>
      <c r="AC777" s="43"/>
      <c r="AD777" s="43"/>
      <c r="AE777" s="43"/>
    </row>
    <row r="778" spans="1:31" ht="15">
      <c r="A778" s="43"/>
      <c r="B778" s="43"/>
      <c r="C778" s="43"/>
      <c r="D778" s="43"/>
      <c r="E778" s="43"/>
      <c r="F778" s="43"/>
      <c r="G778" s="203"/>
      <c r="H778" s="43"/>
      <c r="I778" s="43"/>
      <c r="J778" s="43"/>
      <c r="K778" s="43"/>
      <c r="L778" s="44"/>
      <c r="M778" s="43"/>
      <c r="N778" s="43"/>
      <c r="O778" s="43"/>
      <c r="P778" s="43"/>
      <c r="Q778" s="43"/>
      <c r="R778" s="43"/>
      <c r="S778" s="43"/>
      <c r="T778" s="43"/>
      <c r="U778" s="43"/>
      <c r="V778" s="43"/>
      <c r="W778" s="43"/>
      <c r="X778" s="43"/>
      <c r="Y778" s="43"/>
      <c r="Z778" s="43"/>
      <c r="AA778" s="43"/>
      <c r="AB778" s="43"/>
      <c r="AC778" s="43"/>
      <c r="AD778" s="43"/>
      <c r="AE778" s="43"/>
    </row>
    <row r="779" spans="1:31" ht="15">
      <c r="A779" s="43"/>
      <c r="B779" s="43"/>
      <c r="C779" s="43"/>
      <c r="D779" s="43"/>
      <c r="E779" s="43"/>
      <c r="F779" s="43"/>
      <c r="G779" s="203"/>
      <c r="H779" s="43"/>
      <c r="I779" s="43"/>
      <c r="J779" s="43"/>
      <c r="K779" s="43"/>
      <c r="L779" s="44"/>
      <c r="M779" s="43"/>
      <c r="N779" s="43"/>
      <c r="O779" s="43"/>
      <c r="P779" s="43"/>
      <c r="Q779" s="43"/>
      <c r="R779" s="43"/>
      <c r="S779" s="43"/>
      <c r="T779" s="43"/>
      <c r="U779" s="43"/>
      <c r="V779" s="43"/>
      <c r="W779" s="43"/>
      <c r="X779" s="43"/>
      <c r="Y779" s="43"/>
      <c r="Z779" s="43"/>
      <c r="AA779" s="43"/>
      <c r="AB779" s="43"/>
      <c r="AC779" s="43"/>
      <c r="AD779" s="43"/>
      <c r="AE779" s="43"/>
    </row>
    <row r="780" spans="1:31" ht="15">
      <c r="A780" s="43"/>
      <c r="B780" s="43"/>
      <c r="C780" s="43"/>
      <c r="D780" s="43"/>
      <c r="E780" s="43"/>
      <c r="F780" s="43"/>
      <c r="G780" s="203"/>
      <c r="H780" s="43"/>
      <c r="I780" s="43"/>
      <c r="J780" s="43"/>
      <c r="K780" s="43"/>
      <c r="L780" s="44"/>
      <c r="M780" s="43"/>
      <c r="N780" s="43"/>
      <c r="O780" s="43"/>
      <c r="P780" s="43"/>
      <c r="Q780" s="43"/>
      <c r="R780" s="43"/>
      <c r="S780" s="43"/>
      <c r="T780" s="43"/>
      <c r="U780" s="43"/>
      <c r="V780" s="43"/>
      <c r="W780" s="43"/>
      <c r="X780" s="43"/>
      <c r="Y780" s="43"/>
      <c r="Z780" s="43"/>
      <c r="AA780" s="43"/>
      <c r="AB780" s="43"/>
      <c r="AC780" s="43"/>
      <c r="AD780" s="43"/>
      <c r="AE780" s="43"/>
    </row>
    <row r="781" spans="1:31" ht="15">
      <c r="A781" s="43"/>
      <c r="B781" s="43"/>
      <c r="C781" s="43"/>
      <c r="D781" s="43"/>
      <c r="E781" s="43"/>
      <c r="F781" s="43"/>
      <c r="G781" s="203"/>
      <c r="H781" s="43"/>
      <c r="I781" s="43"/>
      <c r="J781" s="43"/>
      <c r="K781" s="43"/>
      <c r="L781" s="44"/>
      <c r="M781" s="43"/>
      <c r="N781" s="43"/>
      <c r="O781" s="43"/>
      <c r="P781" s="43"/>
      <c r="Q781" s="43"/>
      <c r="R781" s="43"/>
      <c r="S781" s="43"/>
      <c r="T781" s="43"/>
      <c r="U781" s="43"/>
      <c r="V781" s="43"/>
      <c r="W781" s="43"/>
      <c r="X781" s="43"/>
      <c r="Y781" s="43"/>
      <c r="Z781" s="43"/>
      <c r="AA781" s="43"/>
      <c r="AB781" s="43"/>
      <c r="AC781" s="43"/>
      <c r="AD781" s="43"/>
      <c r="AE781" s="43"/>
    </row>
    <row r="782" spans="1:31" ht="15">
      <c r="A782" s="43"/>
      <c r="B782" s="43"/>
      <c r="C782" s="43"/>
      <c r="D782" s="43"/>
      <c r="E782" s="43"/>
      <c r="F782" s="43"/>
      <c r="G782" s="203"/>
      <c r="H782" s="43"/>
      <c r="I782" s="43"/>
      <c r="J782" s="43"/>
      <c r="K782" s="43"/>
      <c r="L782" s="44"/>
      <c r="M782" s="43"/>
      <c r="N782" s="43"/>
      <c r="O782" s="43"/>
      <c r="P782" s="43"/>
      <c r="Q782" s="43"/>
      <c r="R782" s="43"/>
      <c r="S782" s="43"/>
      <c r="T782" s="43"/>
      <c r="U782" s="43"/>
      <c r="V782" s="43"/>
      <c r="W782" s="43"/>
      <c r="X782" s="43"/>
      <c r="Y782" s="43"/>
      <c r="Z782" s="43"/>
      <c r="AA782" s="43"/>
      <c r="AB782" s="43"/>
      <c r="AC782" s="43"/>
      <c r="AD782" s="43"/>
      <c r="AE782" s="43"/>
    </row>
    <row r="783" spans="1:31" ht="15">
      <c r="A783" s="43"/>
      <c r="B783" s="43"/>
      <c r="C783" s="43"/>
      <c r="D783" s="43"/>
      <c r="E783" s="43"/>
      <c r="F783" s="43"/>
      <c r="G783" s="203"/>
      <c r="H783" s="43"/>
      <c r="I783" s="43"/>
      <c r="J783" s="43"/>
      <c r="K783" s="43"/>
      <c r="L783" s="44"/>
      <c r="M783" s="43"/>
      <c r="N783" s="43"/>
      <c r="O783" s="43"/>
      <c r="P783" s="43"/>
      <c r="Q783" s="43"/>
      <c r="R783" s="43"/>
      <c r="S783" s="43"/>
      <c r="T783" s="43"/>
      <c r="U783" s="43"/>
      <c r="V783" s="43"/>
      <c r="W783" s="43"/>
      <c r="X783" s="43"/>
      <c r="Y783" s="43"/>
      <c r="Z783" s="43"/>
      <c r="AA783" s="43"/>
      <c r="AB783" s="43"/>
      <c r="AC783" s="43"/>
      <c r="AD783" s="43"/>
      <c r="AE783" s="43"/>
    </row>
    <row r="784" spans="1:31" ht="15">
      <c r="A784" s="43"/>
      <c r="B784" s="43"/>
      <c r="C784" s="43"/>
      <c r="D784" s="43"/>
      <c r="E784" s="43"/>
      <c r="F784" s="43"/>
      <c r="G784" s="203"/>
      <c r="H784" s="43"/>
      <c r="I784" s="43"/>
      <c r="J784" s="43"/>
      <c r="K784" s="43"/>
      <c r="L784" s="44"/>
      <c r="M784" s="43"/>
      <c r="N784" s="43"/>
      <c r="O784" s="43"/>
      <c r="P784" s="43"/>
      <c r="Q784" s="43"/>
      <c r="R784" s="43"/>
      <c r="S784" s="43"/>
      <c r="T784" s="43"/>
      <c r="U784" s="43"/>
      <c r="V784" s="43"/>
      <c r="W784" s="43"/>
      <c r="X784" s="43"/>
      <c r="Y784" s="43"/>
      <c r="Z784" s="43"/>
      <c r="AA784" s="43"/>
      <c r="AB784" s="43"/>
      <c r="AC784" s="43"/>
      <c r="AD784" s="43"/>
      <c r="AE784" s="43"/>
    </row>
    <row r="785" spans="1:31" ht="15">
      <c r="A785" s="43"/>
      <c r="B785" s="43"/>
      <c r="C785" s="43"/>
      <c r="D785" s="43"/>
      <c r="E785" s="43"/>
      <c r="F785" s="43"/>
      <c r="G785" s="203"/>
      <c r="H785" s="43"/>
      <c r="I785" s="43"/>
      <c r="J785" s="43"/>
      <c r="K785" s="43"/>
      <c r="L785" s="44"/>
      <c r="M785" s="43"/>
      <c r="N785" s="43"/>
      <c r="O785" s="43"/>
      <c r="P785" s="43"/>
      <c r="Q785" s="43"/>
      <c r="R785" s="43"/>
      <c r="S785" s="43"/>
      <c r="T785" s="43"/>
      <c r="U785" s="43"/>
      <c r="V785" s="43"/>
      <c r="W785" s="43"/>
      <c r="X785" s="43"/>
      <c r="Y785" s="43"/>
      <c r="Z785" s="43"/>
      <c r="AA785" s="43"/>
      <c r="AB785" s="43"/>
      <c r="AC785" s="43"/>
      <c r="AD785" s="43"/>
      <c r="AE785" s="43"/>
    </row>
    <row r="786" spans="1:31" ht="15">
      <c r="A786" s="43"/>
      <c r="B786" s="43"/>
      <c r="C786" s="43"/>
      <c r="D786" s="43"/>
      <c r="E786" s="43"/>
      <c r="F786" s="43"/>
      <c r="G786" s="203"/>
      <c r="H786" s="43"/>
      <c r="I786" s="43"/>
      <c r="J786" s="43"/>
      <c r="K786" s="43"/>
      <c r="L786" s="44"/>
      <c r="M786" s="43"/>
      <c r="N786" s="43"/>
      <c r="O786" s="43"/>
      <c r="P786" s="43"/>
      <c r="Q786" s="43"/>
      <c r="R786" s="43"/>
      <c r="S786" s="43"/>
      <c r="T786" s="43"/>
      <c r="U786" s="43"/>
      <c r="V786" s="43"/>
      <c r="W786" s="43"/>
      <c r="X786" s="43"/>
      <c r="Y786" s="43"/>
      <c r="Z786" s="43"/>
      <c r="AA786" s="43"/>
      <c r="AB786" s="43"/>
      <c r="AC786" s="43"/>
      <c r="AD786" s="43"/>
      <c r="AE786" s="43"/>
    </row>
    <row r="787" spans="1:31" ht="15">
      <c r="A787" s="43"/>
      <c r="B787" s="43"/>
      <c r="C787" s="43"/>
      <c r="D787" s="43"/>
      <c r="E787" s="43"/>
      <c r="F787" s="43"/>
      <c r="G787" s="203"/>
      <c r="H787" s="43"/>
      <c r="I787" s="43"/>
      <c r="J787" s="43"/>
      <c r="K787" s="43"/>
      <c r="L787" s="44"/>
      <c r="M787" s="43"/>
      <c r="N787" s="43"/>
      <c r="O787" s="43"/>
      <c r="P787" s="43"/>
      <c r="Q787" s="43"/>
      <c r="R787" s="43"/>
      <c r="S787" s="43"/>
      <c r="T787" s="43"/>
      <c r="U787" s="43"/>
      <c r="V787" s="43"/>
      <c r="W787" s="43"/>
      <c r="X787" s="43"/>
      <c r="Y787" s="43"/>
      <c r="Z787" s="43"/>
      <c r="AA787" s="43"/>
      <c r="AB787" s="43"/>
      <c r="AC787" s="43"/>
      <c r="AD787" s="43"/>
      <c r="AE787" s="43"/>
    </row>
    <row r="788" spans="1:31" ht="15">
      <c r="A788" s="43"/>
      <c r="B788" s="43"/>
      <c r="C788" s="43"/>
      <c r="D788" s="43"/>
      <c r="E788" s="43"/>
      <c r="F788" s="43"/>
      <c r="G788" s="203"/>
      <c r="H788" s="43"/>
      <c r="I788" s="43"/>
      <c r="J788" s="43"/>
      <c r="K788" s="43"/>
      <c r="L788" s="44"/>
      <c r="M788" s="43"/>
      <c r="N788" s="43"/>
      <c r="O788" s="43"/>
      <c r="P788" s="43"/>
      <c r="Q788" s="43"/>
      <c r="R788" s="43"/>
      <c r="S788" s="43"/>
      <c r="T788" s="43"/>
      <c r="U788" s="43"/>
      <c r="V788" s="43"/>
      <c r="W788" s="43"/>
      <c r="X788" s="43"/>
      <c r="Y788" s="43"/>
      <c r="Z788" s="43"/>
      <c r="AA788" s="43"/>
      <c r="AB788" s="43"/>
      <c r="AC788" s="43"/>
      <c r="AD788" s="43"/>
      <c r="AE788" s="43"/>
    </row>
    <row r="789" spans="1:31" ht="15">
      <c r="A789" s="43"/>
      <c r="B789" s="43"/>
      <c r="C789" s="43"/>
      <c r="D789" s="43"/>
      <c r="E789" s="43"/>
      <c r="F789" s="43"/>
      <c r="G789" s="203"/>
      <c r="H789" s="43"/>
      <c r="I789" s="43"/>
      <c r="J789" s="43"/>
      <c r="K789" s="43"/>
      <c r="L789" s="44"/>
      <c r="M789" s="43"/>
      <c r="N789" s="43"/>
      <c r="O789" s="43"/>
      <c r="P789" s="43"/>
      <c r="Q789" s="43"/>
      <c r="R789" s="43"/>
      <c r="S789" s="43"/>
      <c r="T789" s="43"/>
      <c r="U789" s="43"/>
      <c r="V789" s="43"/>
      <c r="W789" s="43"/>
      <c r="X789" s="43"/>
      <c r="Y789" s="43"/>
      <c r="Z789" s="43"/>
      <c r="AA789" s="43"/>
      <c r="AB789" s="43"/>
      <c r="AC789" s="43"/>
      <c r="AD789" s="43"/>
      <c r="AE789" s="43"/>
    </row>
    <row r="790" spans="1:31" ht="15">
      <c r="A790" s="43"/>
      <c r="B790" s="43"/>
      <c r="C790" s="43"/>
      <c r="D790" s="43"/>
      <c r="E790" s="43"/>
      <c r="F790" s="43"/>
      <c r="G790" s="203"/>
      <c r="H790" s="43"/>
      <c r="I790" s="43"/>
      <c r="J790" s="43"/>
      <c r="K790" s="43"/>
      <c r="L790" s="44"/>
      <c r="M790" s="43"/>
      <c r="N790" s="43"/>
      <c r="O790" s="43"/>
      <c r="P790" s="43"/>
      <c r="Q790" s="43"/>
      <c r="R790" s="43"/>
      <c r="S790" s="43"/>
      <c r="T790" s="43"/>
      <c r="U790" s="43"/>
      <c r="V790" s="43"/>
      <c r="W790" s="43"/>
      <c r="X790" s="43"/>
      <c r="Y790" s="43"/>
      <c r="Z790" s="43"/>
      <c r="AA790" s="43"/>
      <c r="AB790" s="43"/>
      <c r="AC790" s="43"/>
      <c r="AD790" s="43"/>
      <c r="AE790" s="43"/>
    </row>
    <row r="791" spans="1:31" ht="15">
      <c r="A791" s="43"/>
      <c r="B791" s="43"/>
      <c r="C791" s="43"/>
      <c r="D791" s="43"/>
      <c r="E791" s="43"/>
      <c r="F791" s="43"/>
      <c r="G791" s="203"/>
      <c r="H791" s="43"/>
      <c r="I791" s="43"/>
      <c r="J791" s="43"/>
      <c r="K791" s="43"/>
      <c r="L791" s="44"/>
      <c r="M791" s="43"/>
      <c r="N791" s="43"/>
      <c r="O791" s="43"/>
      <c r="P791" s="43"/>
      <c r="Q791" s="43"/>
      <c r="R791" s="43"/>
      <c r="S791" s="43"/>
      <c r="T791" s="43"/>
      <c r="U791" s="43"/>
      <c r="V791" s="43"/>
      <c r="W791" s="43"/>
      <c r="X791" s="43"/>
      <c r="Y791" s="43"/>
      <c r="Z791" s="43"/>
      <c r="AA791" s="43"/>
      <c r="AB791" s="43"/>
      <c r="AC791" s="43"/>
      <c r="AD791" s="43"/>
      <c r="AE791" s="43"/>
    </row>
    <row r="792" spans="1:31" ht="15">
      <c r="A792" s="43"/>
      <c r="B792" s="43"/>
      <c r="C792" s="43"/>
      <c r="D792" s="43"/>
      <c r="E792" s="43"/>
      <c r="F792" s="43"/>
      <c r="G792" s="203"/>
      <c r="H792" s="43"/>
      <c r="I792" s="43"/>
      <c r="J792" s="43"/>
      <c r="K792" s="43"/>
      <c r="L792" s="44"/>
      <c r="M792" s="43"/>
      <c r="N792" s="43"/>
      <c r="O792" s="43"/>
      <c r="P792" s="43"/>
      <c r="Q792" s="43"/>
      <c r="R792" s="43"/>
      <c r="S792" s="43"/>
      <c r="T792" s="43"/>
      <c r="U792" s="43"/>
      <c r="V792" s="43"/>
      <c r="W792" s="43"/>
      <c r="X792" s="43"/>
      <c r="Y792" s="43"/>
      <c r="Z792" s="43"/>
      <c r="AA792" s="43"/>
      <c r="AB792" s="43"/>
      <c r="AC792" s="43"/>
      <c r="AD792" s="43"/>
      <c r="AE792" s="43"/>
    </row>
    <row r="793" spans="1:31" ht="15">
      <c r="A793" s="43"/>
      <c r="B793" s="43"/>
      <c r="C793" s="43"/>
      <c r="D793" s="43"/>
      <c r="E793" s="43"/>
      <c r="F793" s="43"/>
      <c r="G793" s="203"/>
      <c r="H793" s="43"/>
      <c r="I793" s="43"/>
      <c r="J793" s="43"/>
      <c r="K793" s="43"/>
      <c r="L793" s="44"/>
      <c r="M793" s="43"/>
      <c r="N793" s="43"/>
      <c r="O793" s="43"/>
      <c r="P793" s="43"/>
      <c r="Q793" s="43"/>
      <c r="R793" s="43"/>
      <c r="S793" s="43"/>
      <c r="T793" s="43"/>
      <c r="U793" s="43"/>
      <c r="V793" s="43"/>
      <c r="W793" s="43"/>
      <c r="X793" s="43"/>
      <c r="Y793" s="43"/>
      <c r="Z793" s="43"/>
      <c r="AA793" s="43"/>
      <c r="AB793" s="43"/>
      <c r="AC793" s="43"/>
      <c r="AD793" s="43"/>
      <c r="AE793" s="43"/>
    </row>
    <row r="794" spans="1:31" ht="15">
      <c r="A794" s="43"/>
      <c r="B794" s="43"/>
      <c r="C794" s="43"/>
      <c r="D794" s="43"/>
      <c r="E794" s="43"/>
      <c r="F794" s="43"/>
      <c r="G794" s="203"/>
      <c r="H794" s="43"/>
      <c r="I794" s="43"/>
      <c r="J794" s="43"/>
      <c r="K794" s="43"/>
      <c r="L794" s="44"/>
      <c r="M794" s="43"/>
      <c r="N794" s="43"/>
      <c r="O794" s="43"/>
      <c r="P794" s="43"/>
      <c r="Q794" s="43"/>
      <c r="R794" s="43"/>
      <c r="S794" s="43"/>
      <c r="T794" s="43"/>
      <c r="U794" s="43"/>
      <c r="V794" s="43"/>
      <c r="W794" s="43"/>
      <c r="X794" s="43"/>
      <c r="Y794" s="43"/>
      <c r="Z794" s="43"/>
      <c r="AA794" s="43"/>
      <c r="AB794" s="43"/>
      <c r="AC794" s="43"/>
      <c r="AD794" s="43"/>
      <c r="AE794" s="43"/>
    </row>
    <row r="795" spans="1:31" ht="15">
      <c r="A795" s="43"/>
      <c r="B795" s="43"/>
      <c r="C795" s="43"/>
      <c r="D795" s="43"/>
      <c r="E795" s="43"/>
      <c r="F795" s="43"/>
      <c r="G795" s="203"/>
      <c r="H795" s="43"/>
      <c r="I795" s="43"/>
      <c r="J795" s="43"/>
      <c r="K795" s="43"/>
      <c r="L795" s="44"/>
      <c r="M795" s="43"/>
      <c r="N795" s="43"/>
      <c r="O795" s="43"/>
      <c r="P795" s="43"/>
      <c r="Q795" s="43"/>
      <c r="R795" s="43"/>
      <c r="S795" s="43"/>
      <c r="T795" s="43"/>
      <c r="U795" s="43"/>
      <c r="V795" s="43"/>
      <c r="W795" s="43"/>
      <c r="X795" s="43"/>
      <c r="Y795" s="43"/>
      <c r="Z795" s="43"/>
      <c r="AA795" s="43"/>
      <c r="AB795" s="43"/>
      <c r="AC795" s="43"/>
      <c r="AD795" s="43"/>
      <c r="AE795" s="43"/>
    </row>
    <row r="796" spans="1:31" ht="15">
      <c r="A796" s="43"/>
      <c r="B796" s="43"/>
      <c r="C796" s="43"/>
      <c r="D796" s="43"/>
      <c r="E796" s="43"/>
      <c r="F796" s="43"/>
      <c r="G796" s="203"/>
      <c r="H796" s="43"/>
      <c r="I796" s="43"/>
      <c r="J796" s="43"/>
      <c r="K796" s="43"/>
      <c r="L796" s="44"/>
      <c r="M796" s="43"/>
      <c r="N796" s="43"/>
      <c r="O796" s="43"/>
      <c r="P796" s="43"/>
      <c r="Q796" s="43"/>
      <c r="R796" s="43"/>
      <c r="S796" s="43"/>
      <c r="T796" s="43"/>
      <c r="U796" s="43"/>
      <c r="V796" s="43"/>
      <c r="W796" s="43"/>
      <c r="X796" s="43"/>
      <c r="Y796" s="43"/>
      <c r="Z796" s="43"/>
      <c r="AA796" s="43"/>
      <c r="AB796" s="43"/>
      <c r="AC796" s="43"/>
      <c r="AD796" s="43"/>
      <c r="AE796" s="43"/>
    </row>
    <row r="797" spans="1:31" ht="15">
      <c r="A797" s="43"/>
      <c r="B797" s="43"/>
      <c r="C797" s="43"/>
      <c r="D797" s="43"/>
      <c r="E797" s="43"/>
      <c r="F797" s="43"/>
      <c r="G797" s="203"/>
      <c r="H797" s="43"/>
      <c r="I797" s="43"/>
      <c r="J797" s="43"/>
      <c r="K797" s="43"/>
      <c r="L797" s="44"/>
      <c r="M797" s="43"/>
      <c r="N797" s="43"/>
      <c r="O797" s="43"/>
      <c r="P797" s="43"/>
      <c r="Q797" s="43"/>
      <c r="R797" s="43"/>
      <c r="S797" s="43"/>
      <c r="T797" s="43"/>
      <c r="U797" s="43"/>
      <c r="V797" s="43"/>
      <c r="W797" s="43"/>
      <c r="X797" s="43"/>
      <c r="Y797" s="43"/>
      <c r="Z797" s="43"/>
      <c r="AA797" s="43"/>
      <c r="AB797" s="43"/>
      <c r="AC797" s="43"/>
      <c r="AD797" s="43"/>
      <c r="AE797" s="43"/>
    </row>
    <row r="798" spans="1:31" ht="15">
      <c r="A798" s="43"/>
      <c r="B798" s="43"/>
      <c r="C798" s="43"/>
      <c r="D798" s="43"/>
      <c r="E798" s="43"/>
      <c r="F798" s="43"/>
      <c r="G798" s="203"/>
      <c r="H798" s="43"/>
      <c r="I798" s="43"/>
      <c r="J798" s="43"/>
      <c r="K798" s="43"/>
      <c r="L798" s="44"/>
      <c r="M798" s="43"/>
      <c r="N798" s="43"/>
      <c r="O798" s="43"/>
      <c r="P798" s="43"/>
      <c r="Q798" s="43"/>
      <c r="R798" s="43"/>
      <c r="S798" s="43"/>
      <c r="T798" s="43"/>
      <c r="U798" s="43"/>
      <c r="V798" s="43"/>
      <c r="W798" s="43"/>
      <c r="X798" s="43"/>
      <c r="Y798" s="43"/>
      <c r="Z798" s="43"/>
      <c r="AA798" s="43"/>
      <c r="AB798" s="43"/>
      <c r="AC798" s="43"/>
      <c r="AD798" s="43"/>
      <c r="AE798" s="43"/>
    </row>
    <row r="799" spans="1:31" ht="15">
      <c r="A799" s="43"/>
      <c r="B799" s="43"/>
      <c r="C799" s="43"/>
      <c r="D799" s="43"/>
      <c r="E799" s="43"/>
      <c r="F799" s="43"/>
      <c r="G799" s="203"/>
      <c r="H799" s="43"/>
      <c r="I799" s="43"/>
      <c r="J799" s="43"/>
      <c r="K799" s="43"/>
      <c r="L799" s="44"/>
      <c r="M799" s="43"/>
      <c r="N799" s="43"/>
      <c r="O799" s="43"/>
      <c r="P799" s="43"/>
      <c r="Q799" s="43"/>
      <c r="R799" s="43"/>
      <c r="S799" s="43"/>
      <c r="T799" s="43"/>
      <c r="U799" s="43"/>
      <c r="V799" s="43"/>
      <c r="W799" s="43"/>
      <c r="X799" s="43"/>
      <c r="Y799" s="43"/>
      <c r="Z799" s="43"/>
      <c r="AA799" s="43"/>
      <c r="AB799" s="43"/>
      <c r="AC799" s="43"/>
      <c r="AD799" s="43"/>
      <c r="AE799" s="43"/>
    </row>
    <row r="800" spans="1:31" ht="15">
      <c r="A800" s="43"/>
      <c r="B800" s="43"/>
      <c r="C800" s="43"/>
      <c r="D800" s="43"/>
      <c r="E800" s="43"/>
      <c r="F800" s="43"/>
      <c r="G800" s="203"/>
      <c r="H800" s="43"/>
      <c r="I800" s="43"/>
      <c r="J800" s="43"/>
      <c r="K800" s="43"/>
      <c r="L800" s="44"/>
      <c r="M800" s="43"/>
      <c r="N800" s="43"/>
      <c r="O800" s="43"/>
      <c r="P800" s="43"/>
      <c r="Q800" s="43"/>
      <c r="R800" s="43"/>
      <c r="S800" s="43"/>
      <c r="T800" s="43"/>
      <c r="U800" s="43"/>
      <c r="V800" s="43"/>
      <c r="W800" s="43"/>
      <c r="X800" s="43"/>
      <c r="Y800" s="43"/>
      <c r="Z800" s="43"/>
      <c r="AA800" s="43"/>
      <c r="AB800" s="43"/>
      <c r="AC800" s="43"/>
      <c r="AD800" s="43"/>
      <c r="AE800" s="43"/>
    </row>
    <row r="801" spans="1:31" ht="15">
      <c r="A801" s="43"/>
      <c r="B801" s="43"/>
      <c r="C801" s="43"/>
      <c r="D801" s="43"/>
      <c r="E801" s="43"/>
      <c r="F801" s="43"/>
      <c r="G801" s="203"/>
      <c r="H801" s="43"/>
      <c r="I801" s="43"/>
      <c r="J801" s="43"/>
      <c r="K801" s="43"/>
      <c r="L801" s="44"/>
      <c r="M801" s="43"/>
      <c r="N801" s="43"/>
      <c r="O801" s="43"/>
      <c r="P801" s="43"/>
      <c r="Q801" s="43"/>
      <c r="R801" s="43"/>
      <c r="S801" s="43"/>
      <c r="T801" s="43"/>
      <c r="U801" s="43"/>
      <c r="V801" s="43"/>
      <c r="W801" s="43"/>
      <c r="X801" s="43"/>
      <c r="Y801" s="43"/>
      <c r="Z801" s="43"/>
      <c r="AA801" s="43"/>
      <c r="AB801" s="43"/>
      <c r="AC801" s="43"/>
      <c r="AD801" s="43"/>
      <c r="AE801" s="43"/>
    </row>
    <row r="802" spans="1:31" ht="15">
      <c r="A802" s="43"/>
      <c r="B802" s="43"/>
      <c r="C802" s="43"/>
      <c r="D802" s="43"/>
      <c r="E802" s="43"/>
      <c r="F802" s="43"/>
      <c r="G802" s="203"/>
      <c r="H802" s="43"/>
      <c r="I802" s="43"/>
      <c r="J802" s="43"/>
      <c r="K802" s="43"/>
      <c r="L802" s="44"/>
      <c r="M802" s="43"/>
      <c r="N802" s="43"/>
      <c r="O802" s="43"/>
      <c r="P802" s="43"/>
      <c r="Q802" s="43"/>
      <c r="R802" s="43"/>
      <c r="S802" s="43"/>
      <c r="T802" s="43"/>
      <c r="U802" s="43"/>
      <c r="V802" s="43"/>
      <c r="W802" s="43"/>
      <c r="X802" s="43"/>
      <c r="Y802" s="43"/>
      <c r="Z802" s="43"/>
      <c r="AA802" s="43"/>
      <c r="AB802" s="43"/>
      <c r="AC802" s="43"/>
      <c r="AD802" s="43"/>
      <c r="AE802" s="43"/>
    </row>
    <row r="803" spans="1:31" ht="15">
      <c r="A803" s="43"/>
      <c r="B803" s="43"/>
      <c r="C803" s="43"/>
      <c r="D803" s="43"/>
      <c r="E803" s="43"/>
      <c r="F803" s="43"/>
      <c r="G803" s="203"/>
      <c r="H803" s="43"/>
      <c r="I803" s="43"/>
      <c r="J803" s="43"/>
      <c r="K803" s="43"/>
      <c r="L803" s="44"/>
      <c r="M803" s="43"/>
      <c r="N803" s="43"/>
      <c r="O803" s="43"/>
      <c r="P803" s="43"/>
      <c r="Q803" s="43"/>
      <c r="R803" s="43"/>
      <c r="S803" s="43"/>
      <c r="T803" s="43"/>
      <c r="U803" s="43"/>
      <c r="V803" s="43"/>
      <c r="W803" s="43"/>
      <c r="X803" s="43"/>
      <c r="Y803" s="43"/>
      <c r="Z803" s="43"/>
      <c r="AA803" s="43"/>
      <c r="AB803" s="43"/>
      <c r="AC803" s="43"/>
      <c r="AD803" s="43"/>
      <c r="AE803" s="43"/>
    </row>
    <row r="804" spans="1:31" ht="15">
      <c r="A804" s="43"/>
      <c r="B804" s="43"/>
      <c r="C804" s="43"/>
      <c r="D804" s="43"/>
      <c r="E804" s="43"/>
      <c r="F804" s="43"/>
      <c r="G804" s="203"/>
      <c r="H804" s="43"/>
      <c r="I804" s="43"/>
      <c r="J804" s="43"/>
      <c r="K804" s="43"/>
      <c r="L804" s="44"/>
      <c r="M804" s="43"/>
      <c r="N804" s="43"/>
      <c r="O804" s="43"/>
      <c r="P804" s="43"/>
      <c r="Q804" s="43"/>
      <c r="R804" s="43"/>
      <c r="S804" s="43"/>
      <c r="T804" s="43"/>
      <c r="U804" s="43"/>
      <c r="V804" s="43"/>
      <c r="W804" s="43"/>
      <c r="X804" s="43"/>
      <c r="Y804" s="43"/>
      <c r="Z804" s="43"/>
      <c r="AA804" s="43"/>
      <c r="AB804" s="43"/>
      <c r="AC804" s="43"/>
      <c r="AD804" s="43"/>
      <c r="AE804" s="43"/>
    </row>
    <row r="805" spans="1:31" ht="15">
      <c r="A805" s="43"/>
      <c r="B805" s="43"/>
      <c r="C805" s="43"/>
      <c r="D805" s="43"/>
      <c r="E805" s="43"/>
      <c r="F805" s="43"/>
      <c r="G805" s="203"/>
      <c r="H805" s="43"/>
      <c r="I805" s="43"/>
      <c r="J805" s="43"/>
      <c r="K805" s="43"/>
      <c r="L805" s="44"/>
      <c r="M805" s="43"/>
      <c r="N805" s="43"/>
      <c r="O805" s="43"/>
      <c r="P805" s="43"/>
      <c r="Q805" s="43"/>
      <c r="R805" s="43"/>
      <c r="S805" s="43"/>
      <c r="T805" s="43"/>
      <c r="U805" s="43"/>
      <c r="V805" s="43"/>
      <c r="W805" s="43"/>
      <c r="X805" s="43"/>
      <c r="Y805" s="43"/>
      <c r="Z805" s="43"/>
      <c r="AA805" s="43"/>
      <c r="AB805" s="43"/>
      <c r="AC805" s="43"/>
      <c r="AD805" s="43"/>
      <c r="AE805" s="43"/>
    </row>
    <row r="806" spans="1:31" ht="15">
      <c r="A806" s="43"/>
      <c r="B806" s="43"/>
      <c r="C806" s="43"/>
      <c r="D806" s="43"/>
      <c r="E806" s="43"/>
      <c r="F806" s="43"/>
      <c r="G806" s="203"/>
      <c r="H806" s="43"/>
      <c r="I806" s="43"/>
      <c r="J806" s="43"/>
      <c r="K806" s="43"/>
      <c r="L806" s="44"/>
      <c r="M806" s="43"/>
      <c r="N806" s="43"/>
      <c r="O806" s="43"/>
      <c r="P806" s="43"/>
      <c r="Q806" s="43"/>
      <c r="R806" s="43"/>
      <c r="S806" s="43"/>
      <c r="T806" s="43"/>
      <c r="U806" s="43"/>
      <c r="V806" s="43"/>
      <c r="W806" s="43"/>
      <c r="X806" s="43"/>
      <c r="Y806" s="43"/>
      <c r="Z806" s="43"/>
      <c r="AA806" s="43"/>
      <c r="AB806" s="43"/>
      <c r="AC806" s="43"/>
      <c r="AD806" s="43"/>
      <c r="AE806" s="43"/>
    </row>
    <row r="807" spans="1:31" ht="15">
      <c r="A807" s="43"/>
      <c r="B807" s="43"/>
      <c r="C807" s="43"/>
      <c r="D807" s="43"/>
      <c r="E807" s="43"/>
      <c r="F807" s="43"/>
      <c r="G807" s="203"/>
      <c r="H807" s="43"/>
      <c r="I807" s="43"/>
      <c r="J807" s="43"/>
      <c r="K807" s="43"/>
      <c r="L807" s="44"/>
      <c r="M807" s="43"/>
      <c r="N807" s="43"/>
      <c r="O807" s="43"/>
      <c r="P807" s="43"/>
      <c r="Q807" s="43"/>
      <c r="R807" s="43"/>
      <c r="S807" s="43"/>
      <c r="T807" s="43"/>
      <c r="U807" s="43"/>
      <c r="V807" s="43"/>
      <c r="W807" s="43"/>
      <c r="X807" s="43"/>
      <c r="Y807" s="43"/>
      <c r="Z807" s="43"/>
      <c r="AA807" s="43"/>
      <c r="AB807" s="43"/>
      <c r="AC807" s="43"/>
      <c r="AD807" s="43"/>
      <c r="AE807" s="43"/>
    </row>
    <row r="808" spans="1:31" ht="15">
      <c r="A808" s="43"/>
      <c r="B808" s="43"/>
      <c r="C808" s="43"/>
      <c r="D808" s="43"/>
      <c r="E808" s="43"/>
      <c r="F808" s="43"/>
      <c r="G808" s="203"/>
      <c r="H808" s="43"/>
      <c r="I808" s="43"/>
      <c r="J808" s="43"/>
      <c r="K808" s="43"/>
      <c r="L808" s="44"/>
      <c r="M808" s="43"/>
      <c r="N808" s="43"/>
      <c r="O808" s="43"/>
      <c r="P808" s="43"/>
      <c r="Q808" s="43"/>
      <c r="R808" s="43"/>
      <c r="S808" s="43"/>
      <c r="T808" s="43"/>
      <c r="U808" s="43"/>
      <c r="V808" s="43"/>
      <c r="W808" s="43"/>
      <c r="X808" s="43"/>
      <c r="Y808" s="43"/>
      <c r="Z808" s="43"/>
      <c r="AA808" s="43"/>
      <c r="AB808" s="43"/>
      <c r="AC808" s="43"/>
      <c r="AD808" s="43"/>
      <c r="AE808" s="43"/>
    </row>
    <row r="809" spans="1:31" ht="15">
      <c r="A809" s="43"/>
      <c r="B809" s="43"/>
      <c r="C809" s="43"/>
      <c r="D809" s="43"/>
      <c r="E809" s="43"/>
      <c r="F809" s="43"/>
      <c r="G809" s="203"/>
      <c r="H809" s="43"/>
      <c r="I809" s="43"/>
      <c r="J809" s="43"/>
      <c r="K809" s="43"/>
      <c r="L809" s="44"/>
      <c r="M809" s="43"/>
      <c r="N809" s="43"/>
      <c r="O809" s="43"/>
      <c r="P809" s="43"/>
      <c r="Q809" s="43"/>
      <c r="R809" s="43"/>
      <c r="S809" s="43"/>
      <c r="T809" s="43"/>
      <c r="U809" s="43"/>
      <c r="V809" s="43"/>
      <c r="W809" s="43"/>
      <c r="X809" s="43"/>
      <c r="Y809" s="43"/>
      <c r="Z809" s="43"/>
      <c r="AA809" s="43"/>
      <c r="AB809" s="43"/>
      <c r="AC809" s="43"/>
      <c r="AD809" s="43"/>
      <c r="AE809" s="43"/>
    </row>
    <row r="810" spans="1:31" ht="15">
      <c r="A810" s="43"/>
      <c r="B810" s="43"/>
      <c r="C810" s="43"/>
      <c r="D810" s="43"/>
      <c r="E810" s="43"/>
      <c r="F810" s="43"/>
      <c r="G810" s="203"/>
      <c r="H810" s="43"/>
      <c r="I810" s="43"/>
      <c r="J810" s="43"/>
      <c r="K810" s="43"/>
      <c r="L810" s="44"/>
      <c r="M810" s="43"/>
      <c r="N810" s="43"/>
      <c r="O810" s="43"/>
      <c r="P810" s="43"/>
      <c r="Q810" s="43"/>
      <c r="R810" s="43"/>
      <c r="S810" s="43"/>
      <c r="T810" s="43"/>
      <c r="U810" s="43"/>
      <c r="V810" s="43"/>
      <c r="W810" s="43"/>
      <c r="X810" s="43"/>
      <c r="Y810" s="43"/>
      <c r="Z810" s="43"/>
      <c r="AA810" s="43"/>
      <c r="AB810" s="43"/>
      <c r="AC810" s="43"/>
      <c r="AD810" s="43"/>
      <c r="AE810" s="43"/>
    </row>
    <row r="811" spans="1:31" ht="15">
      <c r="A811" s="43"/>
      <c r="B811" s="43"/>
      <c r="C811" s="43"/>
      <c r="D811" s="43"/>
      <c r="E811" s="43"/>
      <c r="F811" s="43"/>
      <c r="G811" s="203"/>
      <c r="H811" s="43"/>
      <c r="I811" s="43"/>
      <c r="J811" s="43"/>
      <c r="K811" s="43"/>
      <c r="L811" s="44"/>
      <c r="M811" s="43"/>
      <c r="N811" s="43"/>
      <c r="O811" s="43"/>
      <c r="P811" s="43"/>
      <c r="Q811" s="43"/>
      <c r="R811" s="43"/>
      <c r="S811" s="43"/>
      <c r="T811" s="43"/>
      <c r="U811" s="43"/>
      <c r="V811" s="43"/>
      <c r="W811" s="43"/>
      <c r="X811" s="43"/>
      <c r="Y811" s="43"/>
      <c r="Z811" s="43"/>
      <c r="AA811" s="43"/>
      <c r="AB811" s="43"/>
      <c r="AC811" s="43"/>
      <c r="AD811" s="43"/>
      <c r="AE811" s="43"/>
    </row>
    <row r="812" spans="1:31" ht="15">
      <c r="A812" s="43"/>
      <c r="B812" s="43"/>
      <c r="C812" s="43"/>
      <c r="D812" s="43"/>
      <c r="E812" s="43"/>
      <c r="F812" s="43"/>
      <c r="G812" s="203"/>
      <c r="H812" s="43"/>
      <c r="I812" s="43"/>
      <c r="J812" s="43"/>
      <c r="K812" s="43"/>
      <c r="L812" s="44"/>
      <c r="M812" s="43"/>
      <c r="N812" s="43"/>
      <c r="O812" s="43"/>
      <c r="P812" s="43"/>
      <c r="Q812" s="43"/>
      <c r="R812" s="43"/>
      <c r="S812" s="43"/>
      <c r="T812" s="43"/>
      <c r="U812" s="43"/>
      <c r="V812" s="43"/>
      <c r="W812" s="43"/>
      <c r="X812" s="43"/>
      <c r="Y812" s="43"/>
      <c r="Z812" s="43"/>
      <c r="AA812" s="43"/>
      <c r="AB812" s="43"/>
      <c r="AC812" s="43"/>
      <c r="AD812" s="43"/>
      <c r="AE812" s="43"/>
    </row>
    <row r="813" spans="1:31" ht="15">
      <c r="A813" s="43"/>
      <c r="B813" s="43"/>
      <c r="C813" s="43"/>
      <c r="D813" s="43"/>
      <c r="E813" s="43"/>
      <c r="F813" s="43"/>
      <c r="G813" s="203"/>
      <c r="H813" s="43"/>
      <c r="I813" s="43"/>
      <c r="J813" s="43"/>
      <c r="K813" s="43"/>
      <c r="L813" s="44"/>
      <c r="M813" s="43"/>
      <c r="N813" s="43"/>
      <c r="O813" s="43"/>
      <c r="P813" s="43"/>
      <c r="Q813" s="43"/>
      <c r="R813" s="43"/>
      <c r="S813" s="43"/>
      <c r="T813" s="43"/>
      <c r="U813" s="43"/>
      <c r="V813" s="43"/>
      <c r="W813" s="43"/>
      <c r="X813" s="43"/>
      <c r="Y813" s="43"/>
      <c r="Z813" s="43"/>
      <c r="AA813" s="43"/>
      <c r="AB813" s="43"/>
      <c r="AC813" s="43"/>
      <c r="AD813" s="43"/>
      <c r="AE813" s="43"/>
    </row>
    <row r="814" spans="1:31" ht="15">
      <c r="A814" s="43"/>
      <c r="B814" s="43"/>
      <c r="C814" s="43"/>
      <c r="D814" s="43"/>
      <c r="E814" s="43"/>
      <c r="F814" s="43"/>
      <c r="G814" s="203"/>
      <c r="H814" s="43"/>
      <c r="I814" s="43"/>
      <c r="J814" s="43"/>
      <c r="K814" s="43"/>
      <c r="L814" s="44"/>
      <c r="M814" s="43"/>
      <c r="N814" s="43"/>
      <c r="O814" s="43"/>
      <c r="P814" s="43"/>
      <c r="Q814" s="43"/>
      <c r="R814" s="43"/>
      <c r="S814" s="43"/>
      <c r="T814" s="43"/>
      <c r="U814" s="43"/>
      <c r="V814" s="43"/>
      <c r="W814" s="43"/>
      <c r="X814" s="43"/>
      <c r="Y814" s="43"/>
      <c r="Z814" s="43"/>
      <c r="AA814" s="43"/>
      <c r="AB814" s="43"/>
      <c r="AC814" s="43"/>
      <c r="AD814" s="43"/>
      <c r="AE814" s="43"/>
    </row>
    <row r="815" spans="1:31" ht="15">
      <c r="A815" s="43"/>
      <c r="B815" s="43"/>
      <c r="C815" s="43"/>
      <c r="D815" s="43"/>
      <c r="E815" s="43"/>
      <c r="F815" s="43"/>
      <c r="G815" s="203"/>
      <c r="H815" s="43"/>
      <c r="I815" s="43"/>
      <c r="J815" s="43"/>
      <c r="K815" s="43"/>
      <c r="L815" s="44"/>
      <c r="M815" s="43"/>
      <c r="N815" s="43"/>
      <c r="O815" s="43"/>
      <c r="P815" s="43"/>
      <c r="Q815" s="43"/>
      <c r="R815" s="43"/>
      <c r="S815" s="43"/>
      <c r="T815" s="43"/>
      <c r="U815" s="43"/>
      <c r="V815" s="43"/>
      <c r="W815" s="43"/>
      <c r="X815" s="43"/>
      <c r="Y815" s="43"/>
      <c r="Z815" s="43"/>
      <c r="AA815" s="43"/>
      <c r="AB815" s="43"/>
      <c r="AC815" s="43"/>
      <c r="AD815" s="43"/>
      <c r="AE815" s="43"/>
    </row>
    <row r="816" spans="1:31" ht="15">
      <c r="A816" s="43"/>
      <c r="B816" s="43"/>
      <c r="C816" s="43"/>
      <c r="D816" s="43"/>
      <c r="E816" s="43"/>
      <c r="F816" s="43"/>
      <c r="G816" s="203"/>
      <c r="H816" s="43"/>
      <c r="I816" s="43"/>
      <c r="J816" s="43"/>
      <c r="K816" s="43"/>
      <c r="L816" s="44"/>
      <c r="M816" s="43"/>
      <c r="N816" s="43"/>
      <c r="O816" s="43"/>
      <c r="P816" s="43"/>
      <c r="Q816" s="43"/>
      <c r="R816" s="43"/>
      <c r="S816" s="43"/>
      <c r="T816" s="43"/>
      <c r="U816" s="43"/>
      <c r="V816" s="43"/>
      <c r="W816" s="43"/>
      <c r="X816" s="43"/>
      <c r="Y816" s="43"/>
      <c r="Z816" s="43"/>
      <c r="AA816" s="43"/>
      <c r="AB816" s="43"/>
      <c r="AC816" s="43"/>
      <c r="AD816" s="43"/>
      <c r="AE816" s="43"/>
    </row>
    <row r="817" spans="1:31" ht="15">
      <c r="A817" s="43"/>
      <c r="B817" s="43"/>
      <c r="C817" s="43"/>
      <c r="D817" s="43"/>
      <c r="E817" s="43"/>
      <c r="F817" s="43"/>
      <c r="G817" s="203"/>
      <c r="H817" s="43"/>
      <c r="I817" s="43"/>
      <c r="J817" s="43"/>
      <c r="K817" s="43"/>
      <c r="L817" s="44"/>
      <c r="M817" s="43"/>
      <c r="N817" s="43"/>
      <c r="O817" s="43"/>
      <c r="P817" s="43"/>
      <c r="Q817" s="43"/>
      <c r="R817" s="43"/>
      <c r="S817" s="43"/>
      <c r="T817" s="43"/>
      <c r="U817" s="43"/>
      <c r="V817" s="43"/>
      <c r="W817" s="43"/>
      <c r="X817" s="43"/>
      <c r="Y817" s="43"/>
      <c r="Z817" s="43"/>
      <c r="AA817" s="43"/>
      <c r="AB817" s="43"/>
      <c r="AC817" s="43"/>
      <c r="AD817" s="43"/>
      <c r="AE817" s="43"/>
    </row>
    <row r="818" spans="1:31" ht="15">
      <c r="A818" s="43"/>
      <c r="B818" s="43"/>
      <c r="C818" s="43"/>
      <c r="D818" s="43"/>
      <c r="E818" s="43"/>
      <c r="F818" s="43"/>
      <c r="G818" s="203"/>
      <c r="H818" s="43"/>
      <c r="I818" s="43"/>
      <c r="J818" s="43"/>
      <c r="K818" s="43"/>
      <c r="L818" s="44"/>
      <c r="M818" s="43"/>
      <c r="N818" s="43"/>
      <c r="O818" s="43"/>
      <c r="P818" s="43"/>
      <c r="Q818" s="43"/>
      <c r="R818" s="43"/>
      <c r="S818" s="43"/>
      <c r="T818" s="43"/>
      <c r="U818" s="43"/>
      <c r="V818" s="43"/>
      <c r="W818" s="43"/>
      <c r="X818" s="43"/>
      <c r="Y818" s="43"/>
      <c r="Z818" s="43"/>
      <c r="AA818" s="43"/>
      <c r="AB818" s="43"/>
      <c r="AC818" s="43"/>
      <c r="AD818" s="43"/>
      <c r="AE818" s="43"/>
    </row>
    <row r="819" spans="1:31" ht="15">
      <c r="A819" s="43"/>
      <c r="B819" s="43"/>
      <c r="C819" s="43"/>
      <c r="D819" s="43"/>
      <c r="E819" s="43"/>
      <c r="F819" s="43"/>
      <c r="G819" s="203"/>
      <c r="H819" s="43"/>
      <c r="I819" s="43"/>
      <c r="J819" s="43"/>
      <c r="K819" s="43"/>
      <c r="L819" s="44"/>
      <c r="M819" s="43"/>
      <c r="N819" s="43"/>
      <c r="O819" s="43"/>
      <c r="P819" s="43"/>
      <c r="Q819" s="43"/>
      <c r="R819" s="43"/>
      <c r="S819" s="43"/>
      <c r="T819" s="43"/>
      <c r="U819" s="43"/>
      <c r="V819" s="43"/>
      <c r="W819" s="43"/>
      <c r="X819" s="43"/>
      <c r="Y819" s="43"/>
      <c r="Z819" s="43"/>
      <c r="AA819" s="43"/>
      <c r="AB819" s="43"/>
      <c r="AC819" s="43"/>
      <c r="AD819" s="43"/>
      <c r="AE819" s="43"/>
    </row>
    <row r="820" spans="1:31" ht="15">
      <c r="A820" s="43"/>
      <c r="B820" s="43"/>
      <c r="C820" s="43"/>
      <c r="D820" s="43"/>
      <c r="E820" s="43"/>
      <c r="F820" s="43"/>
      <c r="G820" s="203"/>
      <c r="H820" s="43"/>
      <c r="I820" s="43"/>
      <c r="J820" s="43"/>
      <c r="K820" s="43"/>
      <c r="L820" s="44"/>
      <c r="M820" s="43"/>
      <c r="N820" s="43"/>
      <c r="O820" s="43"/>
      <c r="P820" s="43"/>
      <c r="Q820" s="43"/>
      <c r="R820" s="43"/>
      <c r="S820" s="43"/>
      <c r="T820" s="43"/>
      <c r="U820" s="43"/>
      <c r="V820" s="43"/>
      <c r="W820" s="43"/>
      <c r="X820" s="43"/>
      <c r="Y820" s="43"/>
      <c r="Z820" s="43"/>
      <c r="AA820" s="43"/>
      <c r="AB820" s="43"/>
      <c r="AC820" s="43"/>
      <c r="AD820" s="43"/>
      <c r="AE820" s="43"/>
    </row>
    <row r="821" spans="1:31" ht="15">
      <c r="A821" s="43"/>
      <c r="B821" s="43"/>
      <c r="C821" s="43"/>
      <c r="D821" s="43"/>
      <c r="E821" s="43"/>
      <c r="F821" s="43"/>
      <c r="G821" s="203"/>
      <c r="H821" s="43"/>
      <c r="I821" s="43"/>
      <c r="J821" s="43"/>
      <c r="K821" s="43"/>
      <c r="L821" s="44"/>
      <c r="M821" s="43"/>
      <c r="N821" s="43"/>
      <c r="O821" s="43"/>
      <c r="P821" s="43"/>
      <c r="Q821" s="43"/>
      <c r="R821" s="43"/>
      <c r="S821" s="43"/>
      <c r="T821" s="43"/>
      <c r="U821" s="43"/>
      <c r="V821" s="43"/>
      <c r="W821" s="43"/>
      <c r="X821" s="43"/>
      <c r="Y821" s="43"/>
      <c r="Z821" s="43"/>
      <c r="AA821" s="43"/>
      <c r="AB821" s="43"/>
      <c r="AC821" s="43"/>
      <c r="AD821" s="43"/>
      <c r="AE821" s="43"/>
    </row>
    <row r="822" spans="1:31" ht="15">
      <c r="A822" s="43"/>
      <c r="B822" s="43"/>
      <c r="C822" s="43"/>
      <c r="D822" s="43"/>
      <c r="E822" s="43"/>
      <c r="F822" s="43"/>
      <c r="G822" s="203"/>
      <c r="H822" s="43"/>
      <c r="I822" s="43"/>
      <c r="J822" s="43"/>
      <c r="K822" s="43"/>
      <c r="L822" s="44"/>
      <c r="M822" s="43"/>
      <c r="N822" s="43"/>
      <c r="O822" s="43"/>
      <c r="P822" s="43"/>
      <c r="Q822" s="43"/>
      <c r="R822" s="43"/>
      <c r="S822" s="43"/>
      <c r="T822" s="43"/>
      <c r="U822" s="43"/>
      <c r="V822" s="43"/>
      <c r="W822" s="43"/>
      <c r="X822" s="43"/>
      <c r="Y822" s="43"/>
      <c r="Z822" s="43"/>
      <c r="AA822" s="43"/>
      <c r="AB822" s="43"/>
      <c r="AC822" s="43"/>
      <c r="AD822" s="43"/>
      <c r="AE822" s="43"/>
    </row>
    <row r="823" spans="1:31" ht="15">
      <c r="A823" s="43"/>
      <c r="B823" s="43"/>
      <c r="C823" s="43"/>
      <c r="D823" s="43"/>
      <c r="E823" s="43"/>
      <c r="F823" s="43"/>
      <c r="G823" s="203"/>
      <c r="H823" s="43"/>
      <c r="I823" s="43"/>
      <c r="J823" s="43"/>
      <c r="K823" s="43"/>
      <c r="L823" s="44"/>
      <c r="M823" s="43"/>
      <c r="N823" s="43"/>
      <c r="O823" s="43"/>
      <c r="P823" s="43"/>
      <c r="Q823" s="43"/>
      <c r="R823" s="43"/>
      <c r="S823" s="43"/>
      <c r="T823" s="43"/>
      <c r="U823" s="43"/>
      <c r="V823" s="43"/>
      <c r="W823" s="43"/>
      <c r="X823" s="43"/>
      <c r="Y823" s="43"/>
      <c r="Z823" s="43"/>
      <c r="AA823" s="43"/>
      <c r="AB823" s="43"/>
      <c r="AC823" s="43"/>
      <c r="AD823" s="43"/>
      <c r="AE823" s="43"/>
    </row>
    <row r="824" spans="1:31" ht="15">
      <c r="A824" s="43"/>
      <c r="B824" s="43"/>
      <c r="C824" s="43"/>
      <c r="D824" s="43"/>
      <c r="E824" s="43"/>
      <c r="F824" s="43"/>
      <c r="G824" s="203"/>
      <c r="H824" s="43"/>
      <c r="I824" s="43"/>
      <c r="J824" s="43"/>
      <c r="K824" s="43"/>
      <c r="L824" s="44"/>
      <c r="M824" s="43"/>
      <c r="N824" s="43"/>
      <c r="O824" s="43"/>
      <c r="P824" s="43"/>
      <c r="Q824" s="43"/>
      <c r="R824" s="43"/>
      <c r="S824" s="43"/>
      <c r="T824" s="43"/>
      <c r="U824" s="43"/>
      <c r="V824" s="43"/>
      <c r="W824" s="43"/>
      <c r="X824" s="43"/>
      <c r="Y824" s="43"/>
      <c r="Z824" s="43"/>
      <c r="AA824" s="43"/>
      <c r="AB824" s="43"/>
      <c r="AC824" s="43"/>
      <c r="AD824" s="43"/>
      <c r="AE824" s="43"/>
    </row>
    <row r="825" spans="1:31" ht="15">
      <c r="A825" s="43"/>
      <c r="B825" s="43"/>
      <c r="C825" s="43"/>
      <c r="D825" s="43"/>
      <c r="E825" s="43"/>
      <c r="F825" s="43"/>
      <c r="G825" s="203"/>
      <c r="H825" s="43"/>
      <c r="I825" s="43"/>
      <c r="J825" s="43"/>
      <c r="K825" s="43"/>
      <c r="L825" s="44"/>
      <c r="M825" s="43"/>
      <c r="N825" s="43"/>
      <c r="O825" s="43"/>
      <c r="P825" s="43"/>
      <c r="Q825" s="43"/>
      <c r="R825" s="43"/>
      <c r="S825" s="43"/>
      <c r="T825" s="43"/>
      <c r="U825" s="43"/>
      <c r="V825" s="43"/>
      <c r="W825" s="43"/>
      <c r="X825" s="43"/>
      <c r="Y825" s="43"/>
      <c r="Z825" s="43"/>
      <c r="AA825" s="43"/>
      <c r="AB825" s="43"/>
      <c r="AC825" s="43"/>
      <c r="AD825" s="43"/>
      <c r="AE825" s="43"/>
    </row>
    <row r="826" spans="1:31" ht="15">
      <c r="A826" s="43"/>
      <c r="B826" s="43"/>
      <c r="C826" s="43"/>
      <c r="D826" s="43"/>
      <c r="E826" s="43"/>
      <c r="F826" s="43"/>
      <c r="G826" s="203"/>
      <c r="H826" s="43"/>
      <c r="I826" s="43"/>
      <c r="J826" s="43"/>
      <c r="K826" s="43"/>
      <c r="L826" s="44"/>
      <c r="M826" s="43"/>
      <c r="N826" s="43"/>
      <c r="O826" s="43"/>
      <c r="P826" s="43"/>
      <c r="Q826" s="43"/>
      <c r="R826" s="43"/>
      <c r="S826" s="43"/>
      <c r="T826" s="43"/>
      <c r="U826" s="43"/>
      <c r="V826" s="43"/>
      <c r="W826" s="43"/>
      <c r="X826" s="43"/>
      <c r="Y826" s="43"/>
      <c r="Z826" s="43"/>
      <c r="AA826" s="43"/>
      <c r="AB826" s="43"/>
      <c r="AC826" s="43"/>
      <c r="AD826" s="43"/>
      <c r="AE826" s="43"/>
    </row>
    <row r="827" spans="1:31" ht="15">
      <c r="A827" s="43"/>
      <c r="B827" s="43"/>
      <c r="C827" s="43"/>
      <c r="D827" s="43"/>
      <c r="E827" s="43"/>
      <c r="F827" s="43"/>
      <c r="G827" s="203"/>
      <c r="H827" s="43"/>
      <c r="I827" s="43"/>
      <c r="J827" s="43"/>
      <c r="K827" s="43"/>
      <c r="L827" s="44"/>
      <c r="M827" s="43"/>
      <c r="N827" s="43"/>
      <c r="O827" s="43"/>
      <c r="P827" s="43"/>
      <c r="Q827" s="43"/>
      <c r="R827" s="43"/>
      <c r="S827" s="43"/>
      <c r="T827" s="43"/>
      <c r="U827" s="43"/>
      <c r="V827" s="43"/>
      <c r="W827" s="43"/>
      <c r="X827" s="43"/>
      <c r="Y827" s="43"/>
      <c r="Z827" s="43"/>
      <c r="AA827" s="43"/>
      <c r="AB827" s="43"/>
      <c r="AC827" s="43"/>
      <c r="AD827" s="43"/>
      <c r="AE827" s="43"/>
    </row>
    <row r="828" spans="1:31" ht="15">
      <c r="A828" s="43"/>
      <c r="B828" s="43"/>
      <c r="C828" s="43"/>
      <c r="D828" s="43"/>
      <c r="E828" s="43"/>
      <c r="F828" s="43"/>
      <c r="G828" s="203"/>
      <c r="H828" s="43"/>
      <c r="I828" s="43"/>
      <c r="J828" s="43"/>
      <c r="K828" s="43"/>
      <c r="L828" s="44"/>
      <c r="M828" s="43"/>
      <c r="N828" s="43"/>
      <c r="O828" s="43"/>
      <c r="P828" s="43"/>
      <c r="Q828" s="43"/>
      <c r="R828" s="43"/>
      <c r="S828" s="43"/>
      <c r="T828" s="43"/>
      <c r="U828" s="43"/>
      <c r="V828" s="43"/>
      <c r="W828" s="43"/>
      <c r="X828" s="43"/>
      <c r="Y828" s="43"/>
      <c r="Z828" s="43"/>
      <c r="AA828" s="43"/>
      <c r="AB828" s="43"/>
      <c r="AC828" s="43"/>
      <c r="AD828" s="43"/>
      <c r="AE828" s="43"/>
    </row>
    <row r="829" spans="1:31" ht="15">
      <c r="A829" s="43"/>
      <c r="B829" s="43"/>
      <c r="C829" s="43"/>
      <c r="D829" s="43"/>
      <c r="E829" s="43"/>
      <c r="F829" s="43"/>
      <c r="G829" s="203"/>
      <c r="H829" s="43"/>
      <c r="I829" s="43"/>
      <c r="J829" s="43"/>
      <c r="K829" s="43"/>
      <c r="L829" s="44"/>
      <c r="M829" s="43"/>
      <c r="N829" s="43"/>
      <c r="O829" s="43"/>
      <c r="P829" s="43"/>
      <c r="Q829" s="43"/>
      <c r="R829" s="43"/>
      <c r="S829" s="43"/>
      <c r="T829" s="43"/>
      <c r="U829" s="43"/>
      <c r="V829" s="43"/>
      <c r="W829" s="43"/>
      <c r="X829" s="43"/>
      <c r="Y829" s="43"/>
      <c r="Z829" s="43"/>
      <c r="AA829" s="43"/>
      <c r="AB829" s="43"/>
      <c r="AC829" s="43"/>
      <c r="AD829" s="43"/>
      <c r="AE829" s="43"/>
    </row>
    <row r="830" spans="1:31" ht="15">
      <c r="A830" s="43"/>
      <c r="B830" s="43"/>
      <c r="C830" s="43"/>
      <c r="D830" s="43"/>
      <c r="E830" s="43"/>
      <c r="F830" s="43"/>
      <c r="G830" s="203"/>
      <c r="H830" s="43"/>
      <c r="I830" s="43"/>
      <c r="J830" s="43"/>
      <c r="K830" s="43"/>
      <c r="L830" s="44"/>
      <c r="M830" s="43"/>
      <c r="N830" s="43"/>
      <c r="O830" s="43"/>
      <c r="P830" s="43"/>
      <c r="Q830" s="43"/>
      <c r="R830" s="43"/>
      <c r="S830" s="43"/>
      <c r="T830" s="43"/>
      <c r="U830" s="43"/>
      <c r="V830" s="43"/>
      <c r="W830" s="43"/>
      <c r="X830" s="43"/>
      <c r="Y830" s="43"/>
      <c r="Z830" s="43"/>
      <c r="AA830" s="43"/>
      <c r="AB830" s="43"/>
      <c r="AC830" s="43"/>
      <c r="AD830" s="43"/>
      <c r="AE830" s="43"/>
    </row>
    <row r="831" spans="1:31" ht="15">
      <c r="A831" s="43"/>
      <c r="B831" s="43"/>
      <c r="C831" s="43"/>
      <c r="D831" s="43"/>
      <c r="E831" s="43"/>
      <c r="F831" s="43"/>
      <c r="G831" s="203"/>
      <c r="H831" s="43"/>
      <c r="I831" s="43"/>
      <c r="J831" s="43"/>
      <c r="K831" s="43"/>
      <c r="L831" s="44"/>
      <c r="M831" s="43"/>
      <c r="N831" s="43"/>
      <c r="O831" s="43"/>
      <c r="P831" s="43"/>
      <c r="Q831" s="43"/>
      <c r="R831" s="43"/>
      <c r="S831" s="43"/>
      <c r="T831" s="43"/>
      <c r="U831" s="43"/>
      <c r="V831" s="43"/>
      <c r="W831" s="43"/>
      <c r="X831" s="43"/>
      <c r="Y831" s="43"/>
      <c r="Z831" s="43"/>
      <c r="AA831" s="43"/>
      <c r="AB831" s="43"/>
      <c r="AC831" s="43"/>
      <c r="AD831" s="43"/>
      <c r="AE831" s="43"/>
    </row>
    <row r="832" spans="1:31" ht="15">
      <c r="A832" s="43"/>
      <c r="B832" s="43"/>
      <c r="C832" s="43"/>
      <c r="D832" s="43"/>
      <c r="E832" s="43"/>
      <c r="F832" s="43"/>
      <c r="G832" s="203"/>
      <c r="H832" s="43"/>
      <c r="I832" s="43"/>
      <c r="J832" s="43"/>
      <c r="K832" s="43"/>
      <c r="L832" s="44"/>
      <c r="M832" s="43"/>
      <c r="N832" s="43"/>
      <c r="O832" s="43"/>
      <c r="P832" s="43"/>
      <c r="Q832" s="43"/>
      <c r="R832" s="43"/>
      <c r="S832" s="43"/>
      <c r="T832" s="43"/>
      <c r="U832" s="43"/>
      <c r="V832" s="43"/>
      <c r="W832" s="43"/>
      <c r="X832" s="43"/>
      <c r="Y832" s="43"/>
      <c r="Z832" s="43"/>
      <c r="AA832" s="43"/>
      <c r="AB832" s="43"/>
      <c r="AC832" s="43"/>
      <c r="AD832" s="43"/>
      <c r="AE832" s="43"/>
    </row>
    <row r="833" spans="1:31" ht="15">
      <c r="A833" s="43"/>
      <c r="B833" s="43"/>
      <c r="C833" s="43"/>
      <c r="D833" s="43"/>
      <c r="E833" s="43"/>
      <c r="F833" s="43"/>
      <c r="G833" s="203"/>
      <c r="H833" s="43"/>
      <c r="I833" s="43"/>
      <c r="J833" s="43"/>
      <c r="K833" s="43"/>
      <c r="L833" s="44"/>
      <c r="M833" s="43"/>
      <c r="N833" s="43"/>
      <c r="O833" s="43"/>
      <c r="P833" s="43"/>
      <c r="Q833" s="43"/>
      <c r="R833" s="43"/>
      <c r="S833" s="43"/>
      <c r="T833" s="43"/>
      <c r="U833" s="43"/>
      <c r="V833" s="43"/>
      <c r="W833" s="43"/>
      <c r="X833" s="43"/>
      <c r="Y833" s="43"/>
      <c r="Z833" s="43"/>
      <c r="AA833" s="43"/>
      <c r="AB833" s="43"/>
      <c r="AC833" s="43"/>
      <c r="AD833" s="43"/>
      <c r="AE833" s="43"/>
    </row>
    <row r="834" spans="1:31" ht="15">
      <c r="A834" s="43"/>
      <c r="B834" s="43"/>
      <c r="C834" s="43"/>
      <c r="D834" s="43"/>
      <c r="E834" s="43"/>
      <c r="F834" s="43"/>
      <c r="G834" s="203"/>
      <c r="H834" s="43"/>
      <c r="I834" s="43"/>
      <c r="J834" s="43"/>
      <c r="K834" s="43"/>
      <c r="L834" s="44"/>
      <c r="M834" s="43"/>
      <c r="N834" s="43"/>
      <c r="O834" s="43"/>
      <c r="P834" s="43"/>
      <c r="Q834" s="43"/>
      <c r="R834" s="43"/>
      <c r="S834" s="43"/>
      <c r="T834" s="43"/>
      <c r="U834" s="43"/>
      <c r="V834" s="43"/>
      <c r="W834" s="43"/>
      <c r="X834" s="43"/>
      <c r="Y834" s="43"/>
      <c r="Z834" s="43"/>
      <c r="AA834" s="43"/>
      <c r="AB834" s="43"/>
      <c r="AC834" s="43"/>
      <c r="AD834" s="43"/>
      <c r="AE834" s="43"/>
    </row>
    <row r="835" spans="1:31" ht="15">
      <c r="A835" s="43"/>
      <c r="B835" s="43"/>
      <c r="C835" s="43"/>
      <c r="D835" s="43"/>
      <c r="E835" s="43"/>
      <c r="F835" s="43"/>
      <c r="G835" s="203"/>
      <c r="H835" s="43"/>
      <c r="I835" s="43"/>
      <c r="J835" s="43"/>
      <c r="K835" s="43"/>
      <c r="L835" s="44"/>
      <c r="M835" s="43"/>
      <c r="N835" s="43"/>
      <c r="O835" s="43"/>
      <c r="P835" s="43"/>
      <c r="Q835" s="43"/>
      <c r="R835" s="43"/>
      <c r="S835" s="43"/>
      <c r="T835" s="43"/>
      <c r="U835" s="43"/>
      <c r="V835" s="43"/>
      <c r="W835" s="43"/>
      <c r="X835" s="43"/>
      <c r="Y835" s="43"/>
      <c r="Z835" s="43"/>
      <c r="AA835" s="43"/>
      <c r="AB835" s="43"/>
      <c r="AC835" s="43"/>
      <c r="AD835" s="43"/>
      <c r="AE835" s="43"/>
    </row>
    <row r="836" spans="1:31" ht="15">
      <c r="A836" s="43"/>
      <c r="B836" s="43"/>
      <c r="C836" s="43"/>
      <c r="D836" s="43"/>
      <c r="E836" s="43"/>
      <c r="F836" s="43"/>
      <c r="G836" s="203"/>
      <c r="H836" s="43"/>
      <c r="I836" s="43"/>
      <c r="J836" s="43"/>
      <c r="K836" s="43"/>
      <c r="L836" s="44"/>
      <c r="M836" s="43"/>
      <c r="N836" s="43"/>
      <c r="O836" s="43"/>
      <c r="P836" s="43"/>
      <c r="Q836" s="43"/>
      <c r="R836" s="43"/>
      <c r="S836" s="43"/>
      <c r="T836" s="43"/>
      <c r="U836" s="43"/>
      <c r="V836" s="43"/>
      <c r="W836" s="43"/>
      <c r="X836" s="43"/>
      <c r="Y836" s="43"/>
      <c r="Z836" s="43"/>
      <c r="AA836" s="43"/>
      <c r="AB836" s="43"/>
      <c r="AC836" s="43"/>
      <c r="AD836" s="43"/>
      <c r="AE836" s="43"/>
    </row>
    <row r="837" spans="1:31" ht="15">
      <c r="A837" s="43"/>
      <c r="B837" s="43"/>
      <c r="C837" s="43"/>
      <c r="D837" s="43"/>
      <c r="E837" s="43"/>
      <c r="F837" s="43"/>
      <c r="G837" s="203"/>
      <c r="H837" s="43"/>
      <c r="I837" s="43"/>
      <c r="J837" s="43"/>
      <c r="K837" s="43"/>
      <c r="L837" s="44"/>
      <c r="M837" s="43"/>
      <c r="N837" s="43"/>
      <c r="O837" s="43"/>
      <c r="P837" s="43"/>
      <c r="Q837" s="43"/>
      <c r="R837" s="43"/>
      <c r="S837" s="43"/>
      <c r="T837" s="43"/>
      <c r="U837" s="43"/>
      <c r="V837" s="43"/>
      <c r="W837" s="43"/>
      <c r="X837" s="43"/>
      <c r="Y837" s="43"/>
      <c r="Z837" s="43"/>
      <c r="AA837" s="43"/>
      <c r="AB837" s="43"/>
      <c r="AC837" s="43"/>
      <c r="AD837" s="43"/>
      <c r="AE837" s="43"/>
    </row>
    <row r="838" spans="1:31" ht="15">
      <c r="A838" s="43"/>
      <c r="B838" s="43"/>
      <c r="C838" s="43"/>
      <c r="D838" s="43"/>
      <c r="E838" s="43"/>
      <c r="F838" s="43"/>
      <c r="G838" s="203"/>
      <c r="H838" s="43"/>
      <c r="I838" s="43"/>
      <c r="J838" s="43"/>
      <c r="K838" s="43"/>
      <c r="L838" s="44"/>
      <c r="M838" s="43"/>
      <c r="N838" s="43"/>
      <c r="O838" s="43"/>
      <c r="P838" s="43"/>
      <c r="Q838" s="43"/>
      <c r="R838" s="43"/>
      <c r="S838" s="43"/>
      <c r="T838" s="43"/>
      <c r="U838" s="43"/>
      <c r="V838" s="43"/>
      <c r="W838" s="43"/>
      <c r="X838" s="43"/>
      <c r="Y838" s="43"/>
      <c r="Z838" s="43"/>
      <c r="AA838" s="43"/>
      <c r="AB838" s="43"/>
      <c r="AC838" s="43"/>
      <c r="AD838" s="43"/>
      <c r="AE838" s="43"/>
    </row>
    <row r="839" spans="1:31" ht="15">
      <c r="A839" s="43"/>
      <c r="B839" s="43"/>
      <c r="C839" s="43"/>
      <c r="D839" s="43"/>
      <c r="E839" s="43"/>
      <c r="F839" s="43"/>
      <c r="G839" s="203"/>
      <c r="H839" s="43"/>
      <c r="I839" s="43"/>
      <c r="J839" s="43"/>
      <c r="K839" s="43"/>
      <c r="L839" s="44"/>
      <c r="M839" s="43"/>
      <c r="N839" s="43"/>
      <c r="O839" s="43"/>
      <c r="P839" s="43"/>
      <c r="Q839" s="43"/>
      <c r="R839" s="43"/>
      <c r="S839" s="43"/>
      <c r="T839" s="43"/>
      <c r="U839" s="43"/>
      <c r="V839" s="43"/>
      <c r="W839" s="43"/>
      <c r="X839" s="43"/>
      <c r="Y839" s="43"/>
      <c r="Z839" s="43"/>
      <c r="AA839" s="43"/>
      <c r="AB839" s="43"/>
      <c r="AC839" s="43"/>
      <c r="AD839" s="43"/>
      <c r="AE839" s="43"/>
    </row>
    <row r="840" spans="1:31" ht="15">
      <c r="A840" s="43"/>
      <c r="B840" s="43"/>
      <c r="C840" s="43"/>
      <c r="D840" s="43"/>
      <c r="E840" s="43"/>
      <c r="F840" s="43"/>
      <c r="G840" s="203"/>
      <c r="H840" s="43"/>
      <c r="I840" s="43"/>
      <c r="J840" s="43"/>
      <c r="K840" s="43"/>
      <c r="L840" s="44"/>
      <c r="M840" s="43"/>
      <c r="N840" s="43"/>
      <c r="O840" s="43"/>
      <c r="P840" s="43"/>
      <c r="Q840" s="43"/>
      <c r="R840" s="43"/>
      <c r="S840" s="43"/>
      <c r="T840" s="43"/>
      <c r="U840" s="43"/>
      <c r="V840" s="43"/>
      <c r="W840" s="43"/>
      <c r="X840" s="43"/>
      <c r="Y840" s="43"/>
      <c r="Z840" s="43"/>
      <c r="AA840" s="43"/>
      <c r="AB840" s="43"/>
      <c r="AC840" s="43"/>
      <c r="AD840" s="43"/>
      <c r="AE840" s="43"/>
    </row>
    <row r="841" spans="1:31" ht="15">
      <c r="A841" s="43"/>
      <c r="B841" s="43"/>
      <c r="C841" s="43"/>
      <c r="D841" s="43"/>
      <c r="E841" s="43"/>
      <c r="F841" s="43"/>
      <c r="G841" s="203"/>
      <c r="H841" s="43"/>
      <c r="I841" s="43"/>
      <c r="J841" s="43"/>
      <c r="K841" s="43"/>
      <c r="L841" s="44"/>
      <c r="M841" s="43"/>
      <c r="N841" s="43"/>
      <c r="O841" s="43"/>
      <c r="P841" s="43"/>
      <c r="Q841" s="43"/>
      <c r="R841" s="43"/>
      <c r="S841" s="43"/>
      <c r="T841" s="43"/>
      <c r="U841" s="43"/>
      <c r="V841" s="43"/>
      <c r="W841" s="43"/>
      <c r="X841" s="43"/>
      <c r="Y841" s="43"/>
      <c r="Z841" s="43"/>
      <c r="AA841" s="43"/>
      <c r="AB841" s="43"/>
      <c r="AC841" s="43"/>
      <c r="AD841" s="43"/>
      <c r="AE841" s="43"/>
    </row>
    <row r="842" spans="1:31" ht="15">
      <c r="A842" s="43"/>
      <c r="B842" s="43"/>
      <c r="C842" s="43"/>
      <c r="D842" s="43"/>
      <c r="E842" s="43"/>
      <c r="F842" s="43"/>
      <c r="G842" s="203"/>
      <c r="H842" s="43"/>
      <c r="I842" s="43"/>
      <c r="J842" s="43"/>
      <c r="K842" s="43"/>
      <c r="L842" s="44"/>
      <c r="M842" s="43"/>
      <c r="N842" s="43"/>
      <c r="O842" s="43"/>
      <c r="P842" s="43"/>
      <c r="Q842" s="43"/>
      <c r="R842" s="43"/>
      <c r="S842" s="43"/>
      <c r="T842" s="43"/>
      <c r="U842" s="43"/>
      <c r="V842" s="43"/>
      <c r="W842" s="43"/>
      <c r="X842" s="43"/>
      <c r="Y842" s="43"/>
      <c r="Z842" s="43"/>
      <c r="AA842" s="43"/>
      <c r="AB842" s="43"/>
      <c r="AC842" s="43"/>
      <c r="AD842" s="43"/>
      <c r="AE842" s="43"/>
    </row>
    <row r="843" spans="1:31" ht="15">
      <c r="A843" s="43"/>
      <c r="B843" s="43"/>
      <c r="C843" s="43"/>
      <c r="D843" s="43"/>
      <c r="E843" s="43"/>
      <c r="F843" s="43"/>
      <c r="G843" s="203"/>
      <c r="H843" s="43"/>
      <c r="I843" s="43"/>
      <c r="J843" s="43"/>
      <c r="K843" s="43"/>
      <c r="L843" s="44"/>
      <c r="M843" s="43"/>
      <c r="N843" s="43"/>
      <c r="O843" s="43"/>
      <c r="P843" s="43"/>
      <c r="Q843" s="43"/>
      <c r="R843" s="43"/>
      <c r="S843" s="43"/>
      <c r="T843" s="43"/>
      <c r="U843" s="43"/>
      <c r="V843" s="43"/>
      <c r="W843" s="43"/>
      <c r="X843" s="43"/>
      <c r="Y843" s="43"/>
      <c r="Z843" s="43"/>
      <c r="AA843" s="43"/>
      <c r="AB843" s="43"/>
      <c r="AC843" s="43"/>
      <c r="AD843" s="43"/>
      <c r="AE843" s="43"/>
    </row>
    <row r="844" spans="1:31" ht="15">
      <c r="A844" s="43"/>
      <c r="B844" s="43"/>
      <c r="C844" s="43"/>
      <c r="D844" s="43"/>
      <c r="E844" s="43"/>
      <c r="F844" s="43"/>
      <c r="G844" s="203"/>
      <c r="H844" s="43"/>
      <c r="I844" s="43"/>
      <c r="J844" s="43"/>
      <c r="K844" s="43"/>
      <c r="L844" s="44"/>
      <c r="M844" s="43"/>
      <c r="N844" s="43"/>
      <c r="O844" s="43"/>
      <c r="P844" s="43"/>
      <c r="Q844" s="43"/>
      <c r="R844" s="43"/>
      <c r="S844" s="43"/>
      <c r="T844" s="43"/>
      <c r="U844" s="43"/>
      <c r="V844" s="43"/>
      <c r="W844" s="43"/>
      <c r="X844" s="43"/>
      <c r="Y844" s="43"/>
      <c r="Z844" s="43"/>
      <c r="AA844" s="43"/>
      <c r="AB844" s="43"/>
      <c r="AC844" s="43"/>
      <c r="AD844" s="43"/>
      <c r="AE844" s="43"/>
    </row>
    <row r="845" spans="1:31" ht="15">
      <c r="A845" s="43"/>
      <c r="B845" s="43"/>
      <c r="C845" s="43"/>
      <c r="D845" s="43"/>
      <c r="E845" s="43"/>
      <c r="F845" s="43"/>
      <c r="G845" s="203"/>
      <c r="H845" s="43"/>
      <c r="I845" s="43"/>
      <c r="J845" s="43"/>
      <c r="K845" s="43"/>
      <c r="L845" s="44"/>
      <c r="M845" s="43"/>
      <c r="N845" s="43"/>
      <c r="O845" s="43"/>
      <c r="P845" s="43"/>
      <c r="Q845" s="43"/>
      <c r="R845" s="43"/>
      <c r="S845" s="43"/>
      <c r="T845" s="43"/>
      <c r="U845" s="43"/>
      <c r="V845" s="43"/>
      <c r="W845" s="43"/>
      <c r="X845" s="43"/>
      <c r="Y845" s="43"/>
      <c r="Z845" s="43"/>
      <c r="AA845" s="43"/>
      <c r="AB845" s="43"/>
      <c r="AC845" s="43"/>
      <c r="AD845" s="43"/>
      <c r="AE845" s="43"/>
    </row>
    <row r="846" spans="1:31" ht="15">
      <c r="A846" s="43"/>
      <c r="B846" s="43"/>
      <c r="C846" s="43"/>
      <c r="D846" s="43"/>
      <c r="E846" s="43"/>
      <c r="F846" s="43"/>
      <c r="G846" s="203"/>
      <c r="H846" s="43"/>
      <c r="I846" s="43"/>
      <c r="J846" s="43"/>
      <c r="K846" s="43"/>
      <c r="L846" s="44"/>
      <c r="M846" s="43"/>
      <c r="N846" s="43"/>
      <c r="O846" s="43"/>
      <c r="P846" s="43"/>
      <c r="Q846" s="43"/>
      <c r="R846" s="43"/>
      <c r="S846" s="43"/>
      <c r="T846" s="43"/>
      <c r="U846" s="43"/>
      <c r="V846" s="43"/>
      <c r="W846" s="43"/>
      <c r="X846" s="43"/>
      <c r="Y846" s="43"/>
      <c r="Z846" s="43"/>
      <c r="AA846" s="43"/>
      <c r="AB846" s="43"/>
      <c r="AC846" s="43"/>
      <c r="AD846" s="43"/>
      <c r="AE846" s="43"/>
    </row>
    <row r="847" spans="1:31" ht="15">
      <c r="A847" s="43"/>
      <c r="B847" s="43"/>
      <c r="C847" s="43"/>
      <c r="D847" s="43"/>
      <c r="E847" s="43"/>
      <c r="F847" s="43"/>
      <c r="G847" s="203"/>
      <c r="H847" s="43"/>
      <c r="I847" s="43"/>
      <c r="J847" s="43"/>
      <c r="K847" s="43"/>
      <c r="L847" s="44"/>
      <c r="M847" s="43"/>
      <c r="N847" s="43"/>
      <c r="O847" s="43"/>
      <c r="P847" s="43"/>
      <c r="Q847" s="43"/>
      <c r="R847" s="43"/>
      <c r="S847" s="43"/>
      <c r="T847" s="43"/>
      <c r="U847" s="43"/>
      <c r="V847" s="43"/>
      <c r="W847" s="43"/>
      <c r="X847" s="43"/>
      <c r="Y847" s="43"/>
      <c r="Z847" s="43"/>
      <c r="AA847" s="43"/>
      <c r="AB847" s="43"/>
      <c r="AC847" s="43"/>
      <c r="AD847" s="43"/>
      <c r="AE847" s="43"/>
    </row>
    <row r="848" spans="1:31" ht="15">
      <c r="A848" s="43"/>
      <c r="B848" s="43"/>
      <c r="C848" s="43"/>
      <c r="D848" s="43"/>
      <c r="E848" s="43"/>
      <c r="F848" s="43"/>
      <c r="G848" s="203"/>
      <c r="H848" s="43"/>
      <c r="I848" s="43"/>
      <c r="J848" s="43"/>
      <c r="K848" s="43"/>
      <c r="L848" s="44"/>
      <c r="M848" s="43"/>
      <c r="N848" s="43"/>
      <c r="O848" s="43"/>
      <c r="P848" s="43"/>
      <c r="Q848" s="43"/>
      <c r="R848" s="43"/>
      <c r="S848" s="43"/>
      <c r="T848" s="43"/>
      <c r="U848" s="43"/>
      <c r="V848" s="43"/>
      <c r="W848" s="43"/>
      <c r="X848" s="43"/>
      <c r="Y848" s="43"/>
      <c r="Z848" s="43"/>
      <c r="AA848" s="43"/>
      <c r="AB848" s="43"/>
      <c r="AC848" s="43"/>
      <c r="AD848" s="43"/>
      <c r="AE848" s="43"/>
    </row>
    <row r="849" spans="1:31" ht="15">
      <c r="A849" s="43"/>
      <c r="B849" s="43"/>
      <c r="C849" s="43"/>
      <c r="D849" s="43"/>
      <c r="E849" s="43"/>
      <c r="F849" s="43"/>
      <c r="G849" s="203"/>
      <c r="H849" s="43"/>
      <c r="I849" s="43"/>
      <c r="J849" s="43"/>
      <c r="K849" s="43"/>
      <c r="L849" s="44"/>
      <c r="M849" s="43"/>
      <c r="N849" s="43"/>
      <c r="O849" s="43"/>
      <c r="P849" s="43"/>
      <c r="Q849" s="43"/>
      <c r="R849" s="43"/>
      <c r="S849" s="43"/>
      <c r="T849" s="43"/>
      <c r="U849" s="43"/>
      <c r="V849" s="43"/>
      <c r="W849" s="43"/>
      <c r="X849" s="43"/>
      <c r="Y849" s="43"/>
      <c r="Z849" s="43"/>
      <c r="AA849" s="43"/>
      <c r="AB849" s="43"/>
      <c r="AC849" s="43"/>
      <c r="AD849" s="43"/>
      <c r="AE849" s="43"/>
    </row>
    <row r="850" spans="1:31" ht="15">
      <c r="A850" s="43"/>
      <c r="B850" s="43"/>
      <c r="C850" s="43"/>
      <c r="D850" s="43"/>
      <c r="E850" s="43"/>
      <c r="F850" s="43"/>
      <c r="G850" s="203"/>
      <c r="H850" s="43"/>
      <c r="I850" s="43"/>
      <c r="J850" s="43"/>
      <c r="K850" s="43"/>
      <c r="L850" s="44"/>
      <c r="M850" s="43"/>
      <c r="N850" s="43"/>
      <c r="O850" s="43"/>
      <c r="P850" s="43"/>
      <c r="Q850" s="43"/>
      <c r="R850" s="43"/>
      <c r="S850" s="43"/>
      <c r="T850" s="43"/>
      <c r="U850" s="43"/>
      <c r="V850" s="43"/>
      <c r="W850" s="43"/>
      <c r="X850" s="43"/>
      <c r="Y850" s="43"/>
      <c r="Z850" s="43"/>
      <c r="AA850" s="43"/>
      <c r="AB850" s="43"/>
      <c r="AC850" s="43"/>
      <c r="AD850" s="43"/>
      <c r="AE850" s="43"/>
    </row>
    <row r="851" spans="1:31" ht="15">
      <c r="A851" s="43"/>
      <c r="B851" s="43"/>
      <c r="C851" s="43"/>
      <c r="D851" s="43"/>
      <c r="E851" s="43"/>
      <c r="F851" s="43"/>
      <c r="G851" s="203"/>
      <c r="H851" s="43"/>
      <c r="I851" s="43"/>
      <c r="J851" s="43"/>
      <c r="K851" s="43"/>
      <c r="L851" s="44"/>
      <c r="M851" s="43"/>
      <c r="N851" s="43"/>
      <c r="O851" s="43"/>
      <c r="P851" s="43"/>
      <c r="Q851" s="43"/>
      <c r="R851" s="43"/>
      <c r="S851" s="43"/>
      <c r="T851" s="43"/>
      <c r="U851" s="43"/>
      <c r="V851" s="43"/>
      <c r="W851" s="43"/>
      <c r="X851" s="43"/>
      <c r="Y851" s="43"/>
      <c r="Z851" s="43"/>
      <c r="AA851" s="43"/>
      <c r="AB851" s="43"/>
      <c r="AC851" s="43"/>
      <c r="AD851" s="43"/>
      <c r="AE851" s="43"/>
    </row>
    <row r="852" spans="1:31" ht="15">
      <c r="A852" s="43"/>
      <c r="B852" s="43"/>
      <c r="C852" s="43"/>
      <c r="D852" s="43"/>
      <c r="E852" s="43"/>
      <c r="F852" s="43"/>
      <c r="G852" s="203"/>
      <c r="H852" s="43"/>
      <c r="I852" s="43"/>
      <c r="J852" s="43"/>
      <c r="K852" s="43"/>
      <c r="L852" s="44"/>
      <c r="M852" s="43"/>
      <c r="N852" s="43"/>
      <c r="O852" s="43"/>
      <c r="P852" s="43"/>
      <c r="Q852" s="43"/>
      <c r="R852" s="43"/>
      <c r="S852" s="43"/>
      <c r="T852" s="43"/>
      <c r="U852" s="43"/>
      <c r="V852" s="43"/>
      <c r="W852" s="43"/>
      <c r="X852" s="43"/>
      <c r="Y852" s="43"/>
      <c r="Z852" s="43"/>
      <c r="AA852" s="43"/>
      <c r="AB852" s="43"/>
      <c r="AC852" s="43"/>
      <c r="AD852" s="43"/>
      <c r="AE852" s="43"/>
    </row>
    <row r="853" spans="1:31" ht="15">
      <c r="A853" s="43"/>
      <c r="B853" s="43"/>
      <c r="C853" s="43"/>
      <c r="D853" s="43"/>
      <c r="E853" s="43"/>
      <c r="F853" s="43"/>
      <c r="G853" s="203"/>
      <c r="H853" s="43"/>
      <c r="I853" s="43"/>
      <c r="J853" s="43"/>
      <c r="K853" s="43"/>
      <c r="L853" s="44"/>
      <c r="M853" s="43"/>
      <c r="N853" s="43"/>
      <c r="O853" s="43"/>
      <c r="P853" s="43"/>
      <c r="Q853" s="43"/>
      <c r="R853" s="43"/>
      <c r="S853" s="43"/>
      <c r="T853" s="43"/>
      <c r="U853" s="43"/>
      <c r="V853" s="43"/>
      <c r="W853" s="43"/>
      <c r="X853" s="43"/>
      <c r="Y853" s="43"/>
      <c r="Z853" s="43"/>
      <c r="AA853" s="43"/>
      <c r="AB853" s="43"/>
      <c r="AC853" s="43"/>
      <c r="AD853" s="43"/>
      <c r="AE853" s="43"/>
    </row>
    <row r="854" spans="1:31" ht="15">
      <c r="A854" s="43"/>
      <c r="B854" s="43"/>
      <c r="C854" s="43"/>
      <c r="D854" s="43"/>
      <c r="E854" s="43"/>
      <c r="F854" s="43"/>
      <c r="G854" s="203"/>
      <c r="H854" s="43"/>
      <c r="I854" s="43"/>
      <c r="J854" s="43"/>
      <c r="K854" s="43"/>
      <c r="L854" s="44"/>
      <c r="M854" s="43"/>
      <c r="N854" s="43"/>
      <c r="O854" s="43"/>
      <c r="P854" s="43"/>
      <c r="Q854" s="43"/>
      <c r="R854" s="43"/>
      <c r="S854" s="43"/>
      <c r="T854" s="43"/>
      <c r="U854" s="43"/>
      <c r="V854" s="43"/>
      <c r="W854" s="43"/>
      <c r="X854" s="43"/>
      <c r="Y854" s="43"/>
      <c r="Z854" s="43"/>
      <c r="AA854" s="43"/>
      <c r="AB854" s="43"/>
      <c r="AC854" s="43"/>
      <c r="AD854" s="43"/>
      <c r="AE854" s="43"/>
    </row>
    <row r="855" spans="1:31" ht="15">
      <c r="A855" s="43"/>
      <c r="B855" s="43"/>
      <c r="C855" s="43"/>
      <c r="D855" s="43"/>
      <c r="E855" s="43"/>
      <c r="F855" s="43"/>
      <c r="G855" s="203"/>
      <c r="H855" s="43"/>
      <c r="I855" s="43"/>
      <c r="J855" s="43"/>
      <c r="K855" s="43"/>
      <c r="L855" s="44"/>
      <c r="M855" s="43"/>
      <c r="N855" s="43"/>
      <c r="O855" s="43"/>
      <c r="P855" s="43"/>
      <c r="Q855" s="43"/>
      <c r="R855" s="43"/>
      <c r="S855" s="43"/>
      <c r="T855" s="43"/>
      <c r="U855" s="43"/>
      <c r="V855" s="43"/>
      <c r="W855" s="43"/>
      <c r="X855" s="43"/>
      <c r="Y855" s="43"/>
      <c r="Z855" s="43"/>
      <c r="AA855" s="43"/>
      <c r="AB855" s="43"/>
      <c r="AC855" s="43"/>
      <c r="AD855" s="43"/>
      <c r="AE855" s="43"/>
    </row>
    <row r="856" spans="1:31" ht="15">
      <c r="A856" s="43"/>
      <c r="B856" s="43"/>
      <c r="C856" s="43"/>
      <c r="D856" s="43"/>
      <c r="E856" s="43"/>
      <c r="F856" s="43"/>
      <c r="G856" s="203"/>
      <c r="H856" s="43"/>
      <c r="I856" s="43"/>
      <c r="J856" s="43"/>
      <c r="K856" s="43"/>
      <c r="L856" s="44"/>
      <c r="M856" s="43"/>
      <c r="N856" s="43"/>
      <c r="O856" s="43"/>
      <c r="P856" s="43"/>
      <c r="Q856" s="43"/>
      <c r="R856" s="43"/>
      <c r="S856" s="43"/>
      <c r="T856" s="43"/>
      <c r="U856" s="43"/>
      <c r="V856" s="43"/>
      <c r="W856" s="43"/>
      <c r="X856" s="43"/>
      <c r="Y856" s="43"/>
      <c r="Z856" s="43"/>
      <c r="AA856" s="43"/>
      <c r="AB856" s="43"/>
      <c r="AC856" s="43"/>
      <c r="AD856" s="43"/>
      <c r="AE856" s="43"/>
    </row>
    <row r="857" spans="1:31" ht="15">
      <c r="A857" s="43"/>
      <c r="B857" s="43"/>
      <c r="C857" s="43"/>
      <c r="D857" s="43"/>
      <c r="E857" s="43"/>
      <c r="F857" s="43"/>
      <c r="G857" s="203"/>
      <c r="H857" s="43"/>
      <c r="I857" s="43"/>
      <c r="J857" s="43"/>
      <c r="K857" s="43"/>
      <c r="L857" s="44"/>
      <c r="M857" s="43"/>
      <c r="N857" s="43"/>
      <c r="O857" s="43"/>
      <c r="P857" s="43"/>
      <c r="Q857" s="43"/>
      <c r="R857" s="43"/>
      <c r="S857" s="43"/>
      <c r="T857" s="43"/>
      <c r="U857" s="43"/>
      <c r="V857" s="43"/>
      <c r="W857" s="43"/>
      <c r="X857" s="43"/>
      <c r="Y857" s="43"/>
      <c r="Z857" s="43"/>
      <c r="AA857" s="43"/>
      <c r="AB857" s="43"/>
      <c r="AC857" s="43"/>
      <c r="AD857" s="43"/>
      <c r="AE857" s="43"/>
    </row>
    <row r="858" spans="1:31" ht="15">
      <c r="A858" s="43"/>
      <c r="B858" s="43"/>
      <c r="C858" s="43"/>
      <c r="D858" s="43"/>
      <c r="E858" s="43"/>
      <c r="F858" s="43"/>
      <c r="G858" s="203"/>
      <c r="H858" s="43"/>
      <c r="I858" s="43"/>
      <c r="J858" s="43"/>
      <c r="K858" s="43"/>
      <c r="L858" s="44"/>
      <c r="M858" s="43"/>
      <c r="N858" s="43"/>
      <c r="O858" s="43"/>
      <c r="P858" s="43"/>
      <c r="Q858" s="43"/>
      <c r="R858" s="43"/>
      <c r="S858" s="43"/>
      <c r="T858" s="43"/>
      <c r="U858" s="43"/>
      <c r="V858" s="43"/>
      <c r="W858" s="43"/>
      <c r="X858" s="43"/>
      <c r="Y858" s="43"/>
      <c r="Z858" s="43"/>
      <c r="AA858" s="43"/>
      <c r="AB858" s="43"/>
      <c r="AC858" s="43"/>
      <c r="AD858" s="43"/>
      <c r="AE858" s="43"/>
    </row>
    <row r="859" spans="1:31" ht="15">
      <c r="A859" s="43"/>
      <c r="B859" s="43"/>
      <c r="C859" s="43"/>
      <c r="D859" s="43"/>
      <c r="E859" s="43"/>
      <c r="F859" s="43"/>
      <c r="G859" s="203"/>
      <c r="H859" s="43"/>
      <c r="I859" s="43"/>
      <c r="J859" s="43"/>
      <c r="K859" s="43"/>
      <c r="L859" s="44"/>
      <c r="M859" s="43"/>
      <c r="N859" s="43"/>
      <c r="O859" s="43"/>
      <c r="P859" s="43"/>
      <c r="Q859" s="43"/>
      <c r="R859" s="43"/>
      <c r="S859" s="43"/>
      <c r="T859" s="43"/>
      <c r="U859" s="43"/>
      <c r="V859" s="43"/>
      <c r="W859" s="43"/>
      <c r="X859" s="43"/>
      <c r="Y859" s="43"/>
      <c r="Z859" s="43"/>
      <c r="AA859" s="43"/>
      <c r="AB859" s="43"/>
      <c r="AC859" s="43"/>
      <c r="AD859" s="43"/>
      <c r="AE859" s="43"/>
    </row>
    <row r="860" spans="1:31" ht="15">
      <c r="A860" s="43"/>
      <c r="B860" s="43"/>
      <c r="C860" s="43"/>
      <c r="D860" s="43"/>
      <c r="E860" s="43"/>
      <c r="F860" s="43"/>
      <c r="G860" s="203"/>
      <c r="H860" s="43"/>
      <c r="I860" s="43"/>
      <c r="J860" s="43"/>
      <c r="K860" s="43"/>
      <c r="L860" s="44"/>
      <c r="M860" s="43"/>
      <c r="N860" s="43"/>
      <c r="O860" s="43"/>
      <c r="P860" s="43"/>
      <c r="Q860" s="43"/>
      <c r="R860" s="43"/>
      <c r="S860" s="43"/>
      <c r="T860" s="43"/>
      <c r="U860" s="43"/>
      <c r="V860" s="43"/>
      <c r="W860" s="43"/>
      <c r="X860" s="43"/>
      <c r="Y860" s="43"/>
      <c r="Z860" s="43"/>
      <c r="AA860" s="43"/>
      <c r="AB860" s="43"/>
      <c r="AC860" s="43"/>
      <c r="AD860" s="43"/>
      <c r="AE860" s="43"/>
    </row>
    <row r="861" spans="1:31" ht="15">
      <c r="A861" s="43"/>
      <c r="B861" s="43"/>
      <c r="C861" s="43"/>
      <c r="D861" s="43"/>
      <c r="E861" s="43"/>
      <c r="F861" s="43"/>
      <c r="G861" s="203"/>
      <c r="H861" s="43"/>
      <c r="I861" s="43"/>
      <c r="J861" s="43"/>
      <c r="K861" s="43"/>
      <c r="L861" s="44"/>
      <c r="M861" s="43"/>
      <c r="N861" s="43"/>
      <c r="O861" s="43"/>
      <c r="P861" s="43"/>
      <c r="Q861" s="43"/>
      <c r="R861" s="43"/>
      <c r="S861" s="43"/>
      <c r="T861" s="43"/>
      <c r="U861" s="43"/>
      <c r="V861" s="43"/>
      <c r="W861" s="43"/>
      <c r="X861" s="43"/>
      <c r="Y861" s="43"/>
      <c r="Z861" s="43"/>
      <c r="AA861" s="43"/>
      <c r="AB861" s="43"/>
      <c r="AC861" s="43"/>
      <c r="AD861" s="43"/>
      <c r="AE861" s="43"/>
    </row>
    <row r="862" spans="1:31" ht="15">
      <c r="A862" s="43"/>
      <c r="B862" s="43"/>
      <c r="C862" s="43"/>
      <c r="D862" s="43"/>
      <c r="E862" s="43"/>
      <c r="F862" s="43"/>
      <c r="G862" s="203"/>
      <c r="H862" s="43"/>
      <c r="I862" s="43"/>
      <c r="J862" s="43"/>
      <c r="K862" s="43"/>
      <c r="L862" s="44"/>
      <c r="M862" s="43"/>
      <c r="N862" s="43"/>
      <c r="O862" s="43"/>
      <c r="P862" s="43"/>
      <c r="Q862" s="43"/>
      <c r="R862" s="43"/>
      <c r="S862" s="43"/>
      <c r="T862" s="43"/>
      <c r="U862" s="43"/>
      <c r="V862" s="43"/>
      <c r="W862" s="43"/>
      <c r="X862" s="43"/>
      <c r="Y862" s="43"/>
      <c r="Z862" s="43"/>
      <c r="AA862" s="43"/>
      <c r="AB862" s="43"/>
      <c r="AC862" s="43"/>
      <c r="AD862" s="43"/>
      <c r="AE862" s="43"/>
    </row>
    <row r="863" spans="1:31" ht="15">
      <c r="A863" s="43"/>
      <c r="B863" s="43"/>
      <c r="C863" s="43"/>
      <c r="D863" s="43"/>
      <c r="E863" s="43"/>
      <c r="F863" s="43"/>
      <c r="G863" s="203"/>
      <c r="H863" s="43"/>
      <c r="I863" s="43"/>
      <c r="J863" s="43"/>
      <c r="K863" s="43"/>
      <c r="L863" s="44"/>
      <c r="M863" s="43"/>
      <c r="N863" s="43"/>
      <c r="O863" s="43"/>
      <c r="P863" s="43"/>
      <c r="Q863" s="43"/>
      <c r="R863" s="43"/>
      <c r="S863" s="43"/>
      <c r="T863" s="43"/>
      <c r="U863" s="43"/>
      <c r="V863" s="43"/>
      <c r="W863" s="43"/>
      <c r="X863" s="43"/>
      <c r="Y863" s="43"/>
      <c r="Z863" s="43"/>
      <c r="AA863" s="43"/>
      <c r="AB863" s="43"/>
      <c r="AC863" s="43"/>
      <c r="AD863" s="43"/>
      <c r="AE863" s="43"/>
    </row>
    <row r="864" spans="1:31" ht="15">
      <c r="A864" s="43"/>
      <c r="B864" s="43"/>
      <c r="C864" s="43"/>
      <c r="D864" s="43"/>
      <c r="E864" s="43"/>
      <c r="F864" s="43"/>
      <c r="G864" s="203"/>
      <c r="H864" s="43"/>
      <c r="I864" s="43"/>
      <c r="J864" s="43"/>
      <c r="K864" s="43"/>
      <c r="L864" s="44"/>
      <c r="M864" s="43"/>
      <c r="N864" s="43"/>
      <c r="O864" s="43"/>
      <c r="P864" s="43"/>
      <c r="Q864" s="43"/>
      <c r="R864" s="43"/>
      <c r="S864" s="43"/>
      <c r="T864" s="43"/>
      <c r="U864" s="43"/>
      <c r="V864" s="43"/>
      <c r="W864" s="43"/>
      <c r="X864" s="43"/>
      <c r="Y864" s="43"/>
      <c r="Z864" s="43"/>
      <c r="AA864" s="43"/>
      <c r="AB864" s="43"/>
      <c r="AC864" s="43"/>
      <c r="AD864" s="43"/>
      <c r="AE864" s="43"/>
    </row>
    <row r="865" spans="1:31" ht="15">
      <c r="A865" s="43"/>
      <c r="B865" s="43"/>
      <c r="C865" s="43"/>
      <c r="D865" s="43"/>
      <c r="E865" s="43"/>
      <c r="F865" s="43"/>
      <c r="G865" s="203"/>
      <c r="H865" s="43"/>
      <c r="I865" s="43"/>
      <c r="J865" s="43"/>
      <c r="K865" s="43"/>
      <c r="L865" s="44"/>
      <c r="M865" s="43"/>
      <c r="N865" s="43"/>
      <c r="O865" s="43"/>
      <c r="P865" s="43"/>
      <c r="Q865" s="43"/>
      <c r="R865" s="43"/>
      <c r="S865" s="43"/>
      <c r="T865" s="43"/>
      <c r="U865" s="43"/>
      <c r="V865" s="43"/>
      <c r="W865" s="43"/>
      <c r="X865" s="43"/>
      <c r="Y865" s="43"/>
      <c r="Z865" s="43"/>
      <c r="AA865" s="43"/>
      <c r="AB865" s="43"/>
      <c r="AC865" s="43"/>
      <c r="AD865" s="43"/>
      <c r="AE865" s="43"/>
    </row>
    <row r="866" spans="1:31" ht="15">
      <c r="A866" s="43"/>
      <c r="B866" s="43"/>
      <c r="C866" s="43"/>
      <c r="D866" s="43"/>
      <c r="E866" s="43"/>
      <c r="F866" s="43"/>
      <c r="G866" s="203"/>
      <c r="H866" s="43"/>
      <c r="I866" s="43"/>
      <c r="J866" s="43"/>
      <c r="K866" s="43"/>
      <c r="L866" s="44"/>
      <c r="M866" s="43"/>
      <c r="N866" s="43"/>
      <c r="O866" s="43"/>
      <c r="P866" s="43"/>
      <c r="Q866" s="43"/>
      <c r="R866" s="43"/>
      <c r="S866" s="43"/>
      <c r="T866" s="43"/>
      <c r="U866" s="43"/>
      <c r="V866" s="43"/>
      <c r="W866" s="43"/>
      <c r="X866" s="43"/>
      <c r="Y866" s="43"/>
      <c r="Z866" s="43"/>
      <c r="AA866" s="43"/>
      <c r="AB866" s="43"/>
      <c r="AC866" s="43"/>
      <c r="AD866" s="43"/>
      <c r="AE866" s="43"/>
    </row>
    <row r="867" spans="1:31" ht="15">
      <c r="A867" s="43"/>
      <c r="B867" s="43"/>
      <c r="C867" s="43"/>
      <c r="D867" s="43"/>
      <c r="E867" s="43"/>
      <c r="F867" s="43"/>
      <c r="G867" s="203"/>
      <c r="H867" s="43"/>
      <c r="I867" s="43"/>
      <c r="J867" s="43"/>
      <c r="K867" s="43"/>
      <c r="L867" s="44"/>
      <c r="M867" s="43"/>
      <c r="N867" s="43"/>
      <c r="O867" s="43"/>
      <c r="P867" s="43"/>
      <c r="Q867" s="43"/>
      <c r="R867" s="43"/>
      <c r="S867" s="43"/>
      <c r="T867" s="43"/>
      <c r="U867" s="43"/>
      <c r="V867" s="43"/>
      <c r="W867" s="43"/>
      <c r="X867" s="43"/>
      <c r="Y867" s="43"/>
      <c r="Z867" s="43"/>
      <c r="AA867" s="43"/>
      <c r="AB867" s="43"/>
      <c r="AC867" s="43"/>
      <c r="AD867" s="43"/>
      <c r="AE867" s="43"/>
    </row>
    <row r="868" spans="1:31" ht="15">
      <c r="A868" s="43"/>
      <c r="B868" s="43"/>
      <c r="C868" s="43"/>
      <c r="D868" s="43"/>
      <c r="E868" s="43"/>
      <c r="F868" s="43"/>
      <c r="G868" s="203"/>
      <c r="H868" s="43"/>
      <c r="I868" s="43"/>
      <c r="J868" s="43"/>
      <c r="K868" s="43"/>
      <c r="L868" s="44"/>
      <c r="M868" s="43"/>
      <c r="N868" s="43"/>
      <c r="O868" s="43"/>
      <c r="P868" s="43"/>
      <c r="Q868" s="43"/>
      <c r="R868" s="43"/>
      <c r="S868" s="43"/>
      <c r="T868" s="43"/>
      <c r="U868" s="43"/>
      <c r="V868" s="43"/>
      <c r="W868" s="43"/>
      <c r="X868" s="43"/>
      <c r="Y868" s="43"/>
      <c r="Z868" s="43"/>
      <c r="AA868" s="43"/>
      <c r="AB868" s="43"/>
      <c r="AC868" s="43"/>
      <c r="AD868" s="43"/>
      <c r="AE868" s="43"/>
    </row>
    <row r="869" spans="1:31" ht="15">
      <c r="A869" s="43"/>
      <c r="B869" s="43"/>
      <c r="C869" s="43"/>
      <c r="D869" s="43"/>
      <c r="E869" s="43"/>
      <c r="F869" s="43"/>
      <c r="G869" s="203"/>
      <c r="H869" s="43"/>
      <c r="I869" s="43"/>
      <c r="J869" s="43"/>
      <c r="K869" s="43"/>
      <c r="L869" s="44"/>
      <c r="M869" s="43"/>
      <c r="N869" s="43"/>
      <c r="O869" s="43"/>
      <c r="P869" s="43"/>
      <c r="Q869" s="43"/>
      <c r="R869" s="43"/>
      <c r="S869" s="43"/>
      <c r="T869" s="43"/>
      <c r="U869" s="43"/>
      <c r="V869" s="43"/>
      <c r="W869" s="43"/>
      <c r="X869" s="43"/>
      <c r="Y869" s="43"/>
      <c r="Z869" s="43"/>
      <c r="AA869" s="43"/>
      <c r="AB869" s="43"/>
      <c r="AC869" s="43"/>
      <c r="AD869" s="43"/>
      <c r="AE869" s="43"/>
    </row>
    <row r="870" spans="1:31" ht="15">
      <c r="A870" s="43"/>
      <c r="B870" s="43"/>
      <c r="C870" s="43"/>
      <c r="D870" s="43"/>
      <c r="E870" s="43"/>
      <c r="F870" s="43"/>
      <c r="G870" s="203"/>
      <c r="H870" s="43"/>
      <c r="I870" s="43"/>
      <c r="J870" s="43"/>
      <c r="K870" s="43"/>
      <c r="L870" s="44"/>
      <c r="M870" s="43"/>
      <c r="N870" s="43"/>
      <c r="O870" s="43"/>
      <c r="P870" s="43"/>
      <c r="Q870" s="43"/>
      <c r="R870" s="43"/>
      <c r="S870" s="43"/>
      <c r="T870" s="43"/>
      <c r="U870" s="43"/>
      <c r="V870" s="43"/>
      <c r="W870" s="43"/>
      <c r="X870" s="43"/>
      <c r="Y870" s="43"/>
      <c r="Z870" s="43"/>
      <c r="AA870" s="43"/>
      <c r="AB870" s="43"/>
      <c r="AC870" s="43"/>
      <c r="AD870" s="43"/>
      <c r="AE870" s="43"/>
    </row>
    <row r="871" spans="1:31" ht="15">
      <c r="A871" s="43"/>
      <c r="B871" s="43"/>
      <c r="C871" s="43"/>
      <c r="D871" s="43"/>
      <c r="E871" s="43"/>
      <c r="F871" s="43"/>
      <c r="G871" s="203"/>
      <c r="H871" s="43"/>
      <c r="I871" s="43"/>
      <c r="J871" s="43"/>
      <c r="K871" s="43"/>
      <c r="L871" s="44"/>
      <c r="M871" s="43"/>
      <c r="N871" s="43"/>
      <c r="O871" s="43"/>
      <c r="P871" s="43"/>
      <c r="Q871" s="43"/>
      <c r="R871" s="43"/>
      <c r="S871" s="43"/>
      <c r="T871" s="43"/>
      <c r="U871" s="43"/>
      <c r="V871" s="43"/>
      <c r="W871" s="43"/>
      <c r="X871" s="43"/>
      <c r="Y871" s="43"/>
      <c r="Z871" s="43"/>
      <c r="AA871" s="43"/>
      <c r="AB871" s="43"/>
      <c r="AC871" s="43"/>
      <c r="AD871" s="43"/>
      <c r="AE871" s="43"/>
    </row>
    <row r="872" spans="1:31" ht="15">
      <c r="A872" s="43"/>
      <c r="B872" s="43"/>
      <c r="C872" s="43"/>
      <c r="D872" s="43"/>
      <c r="E872" s="43"/>
      <c r="F872" s="43"/>
      <c r="G872" s="203"/>
      <c r="H872" s="43"/>
      <c r="I872" s="43"/>
      <c r="J872" s="43"/>
      <c r="K872" s="43"/>
      <c r="L872" s="44"/>
      <c r="M872" s="43"/>
      <c r="N872" s="43"/>
      <c r="O872" s="43"/>
      <c r="P872" s="43"/>
      <c r="Q872" s="43"/>
      <c r="R872" s="43"/>
      <c r="S872" s="43"/>
      <c r="T872" s="43"/>
      <c r="U872" s="43"/>
      <c r="V872" s="43"/>
      <c r="W872" s="43"/>
      <c r="X872" s="43"/>
      <c r="Y872" s="43"/>
      <c r="Z872" s="43"/>
      <c r="AA872" s="43"/>
      <c r="AB872" s="43"/>
      <c r="AC872" s="43"/>
      <c r="AD872" s="43"/>
      <c r="AE872" s="43"/>
    </row>
    <row r="873" spans="1:31" ht="15">
      <c r="A873" s="43"/>
      <c r="B873" s="43"/>
      <c r="C873" s="43"/>
      <c r="D873" s="43"/>
      <c r="E873" s="43"/>
      <c r="F873" s="43"/>
      <c r="G873" s="203"/>
      <c r="H873" s="43"/>
      <c r="I873" s="43"/>
      <c r="J873" s="43"/>
      <c r="K873" s="43"/>
      <c r="L873" s="44"/>
      <c r="M873" s="43"/>
      <c r="N873" s="43"/>
      <c r="O873" s="43"/>
      <c r="P873" s="43"/>
      <c r="Q873" s="43"/>
      <c r="R873" s="43"/>
      <c r="S873" s="43"/>
      <c r="T873" s="43"/>
      <c r="U873" s="43"/>
      <c r="V873" s="43"/>
      <c r="W873" s="43"/>
      <c r="X873" s="43"/>
      <c r="Y873" s="43"/>
      <c r="Z873" s="43"/>
      <c r="AA873" s="43"/>
      <c r="AB873" s="43"/>
      <c r="AC873" s="43"/>
      <c r="AD873" s="43"/>
      <c r="AE873" s="43"/>
    </row>
    <row r="874" spans="1:31" ht="15">
      <c r="A874" s="43"/>
      <c r="B874" s="43"/>
      <c r="C874" s="43"/>
      <c r="D874" s="43"/>
      <c r="E874" s="43"/>
      <c r="F874" s="43"/>
      <c r="G874" s="203"/>
      <c r="H874" s="43"/>
      <c r="I874" s="43"/>
      <c r="J874" s="43"/>
      <c r="K874" s="43"/>
      <c r="L874" s="44"/>
      <c r="M874" s="43"/>
      <c r="N874" s="43"/>
      <c r="O874" s="43"/>
      <c r="P874" s="43"/>
      <c r="Q874" s="43"/>
      <c r="R874" s="43"/>
      <c r="S874" s="43"/>
      <c r="T874" s="43"/>
      <c r="U874" s="43"/>
      <c r="V874" s="43"/>
      <c r="W874" s="43"/>
      <c r="X874" s="43"/>
      <c r="Y874" s="43"/>
      <c r="Z874" s="43"/>
      <c r="AA874" s="43"/>
      <c r="AB874" s="43"/>
      <c r="AC874" s="43"/>
      <c r="AD874" s="43"/>
      <c r="AE874" s="43"/>
    </row>
    <row r="875" spans="1:31" ht="15">
      <c r="A875" s="43"/>
      <c r="B875" s="43"/>
      <c r="C875" s="43"/>
      <c r="D875" s="43"/>
      <c r="E875" s="43"/>
      <c r="F875" s="43"/>
      <c r="G875" s="203"/>
      <c r="H875" s="43"/>
      <c r="I875" s="43"/>
      <c r="J875" s="43"/>
      <c r="K875" s="43"/>
      <c r="L875" s="44"/>
      <c r="M875" s="43"/>
      <c r="N875" s="43"/>
      <c r="O875" s="43"/>
      <c r="P875" s="43"/>
      <c r="Q875" s="43"/>
      <c r="R875" s="43"/>
      <c r="S875" s="43"/>
      <c r="T875" s="43"/>
      <c r="U875" s="43"/>
      <c r="V875" s="43"/>
      <c r="W875" s="43"/>
      <c r="X875" s="43"/>
      <c r="Y875" s="43"/>
      <c r="Z875" s="43"/>
      <c r="AA875" s="43"/>
      <c r="AB875" s="43"/>
      <c r="AC875" s="43"/>
      <c r="AD875" s="43"/>
      <c r="AE875" s="43"/>
    </row>
    <row r="876" spans="1:31" ht="15">
      <c r="A876" s="43"/>
      <c r="B876" s="43"/>
      <c r="C876" s="43"/>
      <c r="D876" s="43"/>
      <c r="E876" s="43"/>
      <c r="F876" s="43"/>
      <c r="G876" s="203"/>
      <c r="H876" s="43"/>
      <c r="I876" s="43"/>
      <c r="J876" s="43"/>
      <c r="K876" s="43"/>
      <c r="L876" s="44"/>
      <c r="M876" s="43"/>
      <c r="N876" s="43"/>
      <c r="O876" s="43"/>
      <c r="P876" s="43"/>
      <c r="Q876" s="43"/>
      <c r="R876" s="43"/>
      <c r="S876" s="43"/>
      <c r="T876" s="43"/>
      <c r="U876" s="43"/>
      <c r="V876" s="43"/>
      <c r="W876" s="43"/>
      <c r="X876" s="43"/>
      <c r="Y876" s="43"/>
      <c r="Z876" s="43"/>
      <c r="AA876" s="43"/>
      <c r="AB876" s="43"/>
      <c r="AC876" s="43"/>
      <c r="AD876" s="43"/>
      <c r="AE876" s="43"/>
    </row>
    <row r="877" spans="1:31" ht="15">
      <c r="A877" s="43"/>
      <c r="B877" s="43"/>
      <c r="C877" s="43"/>
      <c r="D877" s="43"/>
      <c r="E877" s="43"/>
      <c r="F877" s="43"/>
      <c r="G877" s="203"/>
      <c r="H877" s="43"/>
      <c r="I877" s="43"/>
      <c r="J877" s="43"/>
      <c r="K877" s="43"/>
      <c r="L877" s="44"/>
      <c r="M877" s="43"/>
      <c r="N877" s="43"/>
      <c r="O877" s="43"/>
      <c r="P877" s="43"/>
      <c r="Q877" s="43"/>
      <c r="R877" s="43"/>
      <c r="S877" s="43"/>
      <c r="T877" s="43"/>
      <c r="U877" s="43"/>
      <c r="V877" s="43"/>
      <c r="W877" s="43"/>
      <c r="X877" s="43"/>
      <c r="Y877" s="43"/>
      <c r="Z877" s="43"/>
      <c r="AA877" s="43"/>
      <c r="AB877" s="43"/>
      <c r="AC877" s="43"/>
      <c r="AD877" s="43"/>
      <c r="AE877" s="43"/>
    </row>
    <row r="878" spans="1:31" ht="15">
      <c r="A878" s="43"/>
      <c r="B878" s="43"/>
      <c r="C878" s="43"/>
      <c r="D878" s="43"/>
      <c r="E878" s="43"/>
      <c r="F878" s="43"/>
      <c r="G878" s="203"/>
      <c r="H878" s="43"/>
      <c r="I878" s="43"/>
      <c r="J878" s="43"/>
      <c r="K878" s="43"/>
      <c r="L878" s="44"/>
      <c r="M878" s="43"/>
      <c r="N878" s="43"/>
      <c r="O878" s="43"/>
      <c r="P878" s="43"/>
      <c r="Q878" s="43"/>
      <c r="R878" s="43"/>
      <c r="S878" s="43"/>
      <c r="T878" s="43"/>
      <c r="U878" s="43"/>
      <c r="V878" s="43"/>
      <c r="W878" s="43"/>
      <c r="X878" s="43"/>
      <c r="Y878" s="43"/>
      <c r="Z878" s="43"/>
      <c r="AA878" s="43"/>
      <c r="AB878" s="43"/>
      <c r="AC878" s="43"/>
      <c r="AD878" s="43"/>
      <c r="AE878" s="43"/>
    </row>
    <row r="879" spans="1:31" ht="15">
      <c r="A879" s="43"/>
      <c r="B879" s="43"/>
      <c r="C879" s="43"/>
      <c r="D879" s="43"/>
      <c r="E879" s="43"/>
      <c r="F879" s="43"/>
      <c r="G879" s="203"/>
      <c r="H879" s="43"/>
      <c r="I879" s="43"/>
      <c r="J879" s="43"/>
      <c r="K879" s="43"/>
      <c r="L879" s="44"/>
      <c r="M879" s="43"/>
      <c r="N879" s="43"/>
      <c r="O879" s="43"/>
      <c r="P879" s="43"/>
      <c r="Q879" s="43"/>
      <c r="R879" s="43"/>
      <c r="S879" s="43"/>
      <c r="T879" s="43"/>
      <c r="U879" s="43"/>
      <c r="V879" s="43"/>
      <c r="W879" s="43"/>
      <c r="X879" s="43"/>
      <c r="Y879" s="43"/>
      <c r="Z879" s="43"/>
      <c r="AA879" s="43"/>
      <c r="AB879" s="43"/>
      <c r="AC879" s="43"/>
      <c r="AD879" s="43"/>
      <c r="AE879" s="43"/>
    </row>
    <row r="880" spans="1:31" ht="15">
      <c r="A880" s="43"/>
      <c r="B880" s="43"/>
      <c r="C880" s="43"/>
      <c r="D880" s="43"/>
      <c r="E880" s="43"/>
      <c r="F880" s="43"/>
      <c r="G880" s="203"/>
      <c r="H880" s="43"/>
      <c r="I880" s="43"/>
      <c r="J880" s="43"/>
      <c r="K880" s="43"/>
      <c r="L880" s="44"/>
      <c r="M880" s="43"/>
      <c r="N880" s="43"/>
      <c r="O880" s="43"/>
      <c r="P880" s="43"/>
      <c r="Q880" s="43"/>
      <c r="R880" s="43"/>
      <c r="S880" s="43"/>
      <c r="T880" s="43"/>
      <c r="U880" s="43"/>
      <c r="V880" s="43"/>
      <c r="W880" s="43"/>
      <c r="X880" s="43"/>
      <c r="Y880" s="43"/>
      <c r="Z880" s="43"/>
      <c r="AA880" s="43"/>
      <c r="AB880" s="43"/>
      <c r="AC880" s="43"/>
      <c r="AD880" s="43"/>
      <c r="AE880" s="43"/>
    </row>
    <row r="881" spans="1:31" ht="15">
      <c r="A881" s="43"/>
      <c r="B881" s="43"/>
      <c r="C881" s="43"/>
      <c r="D881" s="43"/>
      <c r="E881" s="43"/>
      <c r="F881" s="43"/>
      <c r="G881" s="203"/>
      <c r="H881" s="43"/>
      <c r="I881" s="43"/>
      <c r="J881" s="43"/>
      <c r="K881" s="43"/>
      <c r="L881" s="44"/>
      <c r="M881" s="43"/>
      <c r="N881" s="43"/>
      <c r="O881" s="43"/>
      <c r="P881" s="43"/>
      <c r="Q881" s="43"/>
      <c r="R881" s="43"/>
      <c r="S881" s="43"/>
      <c r="T881" s="43"/>
      <c r="U881" s="43"/>
      <c r="V881" s="43"/>
      <c r="W881" s="43"/>
      <c r="X881" s="43"/>
      <c r="Y881" s="43"/>
      <c r="Z881" s="43"/>
      <c r="AA881" s="43"/>
      <c r="AB881" s="43"/>
      <c r="AC881" s="43"/>
      <c r="AD881" s="43"/>
      <c r="AE881" s="43"/>
    </row>
    <row r="882" spans="1:31" ht="15">
      <c r="A882" s="43"/>
      <c r="B882" s="43"/>
      <c r="C882" s="43"/>
      <c r="D882" s="43"/>
      <c r="E882" s="43"/>
      <c r="F882" s="43"/>
      <c r="G882" s="203"/>
      <c r="H882" s="43"/>
      <c r="I882" s="43"/>
      <c r="J882" s="43"/>
      <c r="K882" s="43"/>
      <c r="L882" s="44"/>
      <c r="M882" s="43"/>
      <c r="N882" s="43"/>
      <c r="O882" s="43"/>
      <c r="P882" s="43"/>
      <c r="Q882" s="43"/>
      <c r="R882" s="43"/>
      <c r="S882" s="43"/>
      <c r="T882" s="43"/>
      <c r="U882" s="43"/>
      <c r="V882" s="43"/>
      <c r="W882" s="43"/>
      <c r="X882" s="43"/>
      <c r="Y882" s="43"/>
      <c r="Z882" s="43"/>
      <c r="AA882" s="43"/>
      <c r="AB882" s="43"/>
      <c r="AC882" s="43"/>
      <c r="AD882" s="43"/>
      <c r="AE882" s="43"/>
    </row>
    <row r="883" spans="1:31" ht="15">
      <c r="A883" s="43"/>
      <c r="B883" s="43"/>
      <c r="C883" s="43"/>
      <c r="D883" s="43"/>
      <c r="E883" s="43"/>
      <c r="F883" s="43"/>
      <c r="G883" s="203"/>
      <c r="H883" s="43"/>
      <c r="I883" s="43"/>
      <c r="J883" s="43"/>
      <c r="K883" s="43"/>
      <c r="L883" s="44"/>
      <c r="M883" s="43"/>
      <c r="N883" s="43"/>
      <c r="O883" s="43"/>
      <c r="P883" s="43"/>
      <c r="Q883" s="43"/>
      <c r="R883" s="43"/>
      <c r="S883" s="43"/>
      <c r="T883" s="43"/>
      <c r="U883" s="43"/>
      <c r="V883" s="43"/>
      <c r="W883" s="43"/>
      <c r="X883" s="43"/>
      <c r="Y883" s="43"/>
      <c r="Z883" s="43"/>
      <c r="AA883" s="43"/>
      <c r="AB883" s="43"/>
      <c r="AC883" s="43"/>
      <c r="AD883" s="43"/>
      <c r="AE883" s="43"/>
    </row>
    <row r="884" spans="1:31" ht="15">
      <c r="A884" s="43"/>
      <c r="B884" s="43"/>
      <c r="C884" s="43"/>
      <c r="D884" s="43"/>
      <c r="E884" s="43"/>
      <c r="F884" s="43"/>
      <c r="G884" s="203"/>
      <c r="H884" s="43"/>
      <c r="I884" s="43"/>
      <c r="J884" s="43"/>
      <c r="K884" s="43"/>
      <c r="L884" s="44"/>
      <c r="M884" s="43"/>
      <c r="N884" s="43"/>
      <c r="O884" s="43"/>
      <c r="P884" s="43"/>
      <c r="Q884" s="43"/>
      <c r="R884" s="43"/>
      <c r="S884" s="43"/>
      <c r="T884" s="43"/>
      <c r="U884" s="43"/>
      <c r="V884" s="43"/>
      <c r="W884" s="43"/>
      <c r="X884" s="43"/>
      <c r="Y884" s="43"/>
      <c r="Z884" s="43"/>
      <c r="AA884" s="43"/>
      <c r="AB884" s="43"/>
      <c r="AC884" s="43"/>
      <c r="AD884" s="43"/>
      <c r="AE884" s="43"/>
    </row>
    <row r="885" spans="1:31" ht="15">
      <c r="A885" s="43"/>
      <c r="B885" s="43"/>
      <c r="C885" s="43"/>
      <c r="D885" s="43"/>
      <c r="E885" s="43"/>
      <c r="F885" s="43"/>
      <c r="G885" s="203"/>
      <c r="H885" s="43"/>
      <c r="I885" s="43"/>
      <c r="J885" s="43"/>
      <c r="K885" s="43"/>
      <c r="L885" s="44"/>
      <c r="M885" s="43"/>
      <c r="N885" s="43"/>
      <c r="O885" s="43"/>
      <c r="P885" s="43"/>
      <c r="Q885" s="43"/>
      <c r="R885" s="43"/>
      <c r="S885" s="43"/>
      <c r="T885" s="43"/>
      <c r="U885" s="43"/>
      <c r="V885" s="43"/>
      <c r="W885" s="43"/>
      <c r="X885" s="43"/>
      <c r="Y885" s="43"/>
      <c r="Z885" s="43"/>
      <c r="AA885" s="43"/>
      <c r="AB885" s="43"/>
      <c r="AC885" s="43"/>
      <c r="AD885" s="43"/>
      <c r="AE885" s="43"/>
    </row>
    <row r="886" spans="1:31" ht="15">
      <c r="A886" s="43"/>
      <c r="B886" s="43"/>
      <c r="C886" s="43"/>
      <c r="D886" s="43"/>
      <c r="E886" s="43"/>
      <c r="F886" s="43"/>
      <c r="G886" s="203"/>
      <c r="H886" s="43"/>
      <c r="I886" s="43"/>
      <c r="J886" s="43"/>
      <c r="K886" s="43"/>
      <c r="L886" s="44"/>
      <c r="M886" s="43"/>
      <c r="N886" s="43"/>
      <c r="O886" s="43"/>
      <c r="P886" s="43"/>
      <c r="Q886" s="43"/>
      <c r="R886" s="43"/>
      <c r="S886" s="43"/>
      <c r="T886" s="43"/>
      <c r="U886" s="43"/>
      <c r="V886" s="43"/>
      <c r="W886" s="43"/>
      <c r="X886" s="43"/>
      <c r="Y886" s="43"/>
      <c r="Z886" s="43"/>
      <c r="AA886" s="43"/>
      <c r="AB886" s="43"/>
      <c r="AC886" s="43"/>
      <c r="AD886" s="43"/>
      <c r="AE886" s="43"/>
    </row>
    <row r="887" spans="1:31" ht="15">
      <c r="A887" s="43"/>
      <c r="B887" s="43"/>
      <c r="C887" s="43"/>
      <c r="D887" s="43"/>
      <c r="E887" s="43"/>
      <c r="F887" s="43"/>
      <c r="G887" s="203"/>
      <c r="H887" s="43"/>
      <c r="I887" s="43"/>
      <c r="J887" s="43"/>
      <c r="K887" s="43"/>
      <c r="L887" s="44"/>
      <c r="M887" s="43"/>
      <c r="N887" s="43"/>
      <c r="O887" s="43"/>
      <c r="P887" s="43"/>
      <c r="Q887" s="43"/>
      <c r="R887" s="43"/>
      <c r="S887" s="43"/>
      <c r="T887" s="43"/>
      <c r="U887" s="43"/>
      <c r="V887" s="43"/>
      <c r="W887" s="43"/>
      <c r="X887" s="43"/>
      <c r="Y887" s="43"/>
      <c r="Z887" s="43"/>
      <c r="AA887" s="43"/>
      <c r="AB887" s="43"/>
      <c r="AC887" s="43"/>
      <c r="AD887" s="43"/>
      <c r="AE887" s="43"/>
    </row>
    <row r="888" spans="1:31" ht="15">
      <c r="A888" s="43"/>
      <c r="B888" s="43"/>
      <c r="C888" s="43"/>
      <c r="D888" s="43"/>
      <c r="E888" s="43"/>
      <c r="F888" s="43"/>
      <c r="G888" s="203"/>
      <c r="H888" s="43"/>
      <c r="I888" s="43"/>
      <c r="J888" s="43"/>
      <c r="K888" s="43"/>
      <c r="L888" s="44"/>
      <c r="M888" s="43"/>
      <c r="N888" s="43"/>
      <c r="O888" s="43"/>
      <c r="P888" s="43"/>
      <c r="Q888" s="43"/>
      <c r="R888" s="43"/>
      <c r="S888" s="43"/>
      <c r="T888" s="43"/>
      <c r="U888" s="43"/>
      <c r="V888" s="43"/>
      <c r="W888" s="43"/>
      <c r="X888" s="43"/>
      <c r="Y888" s="43"/>
      <c r="Z888" s="43"/>
      <c r="AA888" s="43"/>
      <c r="AB888" s="43"/>
      <c r="AC888" s="43"/>
      <c r="AD888" s="43"/>
      <c r="AE888" s="43"/>
    </row>
    <row r="889" spans="1:31" ht="15">
      <c r="A889" s="43"/>
      <c r="B889" s="43"/>
      <c r="C889" s="43"/>
      <c r="D889" s="43"/>
      <c r="E889" s="43"/>
      <c r="F889" s="43"/>
      <c r="G889" s="203"/>
      <c r="H889" s="43"/>
      <c r="I889" s="43"/>
      <c r="J889" s="43"/>
      <c r="K889" s="43"/>
      <c r="L889" s="44"/>
      <c r="M889" s="43"/>
      <c r="N889" s="43"/>
      <c r="O889" s="43"/>
      <c r="P889" s="43"/>
      <c r="Q889" s="43"/>
      <c r="R889" s="43"/>
      <c r="S889" s="43"/>
      <c r="T889" s="43"/>
      <c r="U889" s="43"/>
      <c r="V889" s="43"/>
      <c r="W889" s="43"/>
      <c r="X889" s="43"/>
      <c r="Y889" s="43"/>
      <c r="Z889" s="43"/>
      <c r="AA889" s="43"/>
      <c r="AB889" s="43"/>
      <c r="AC889" s="43"/>
      <c r="AD889" s="43"/>
      <c r="AE889" s="43"/>
    </row>
    <row r="890" spans="1:31" ht="15">
      <c r="A890" s="43"/>
      <c r="B890" s="43"/>
      <c r="C890" s="43"/>
      <c r="D890" s="43"/>
      <c r="E890" s="43"/>
      <c r="F890" s="43"/>
      <c r="G890" s="203"/>
      <c r="H890" s="43"/>
      <c r="I890" s="43"/>
      <c r="J890" s="43"/>
      <c r="K890" s="43"/>
      <c r="L890" s="44"/>
      <c r="M890" s="43"/>
      <c r="N890" s="43"/>
      <c r="O890" s="43"/>
      <c r="P890" s="43"/>
      <c r="Q890" s="43"/>
      <c r="R890" s="43"/>
      <c r="S890" s="43"/>
      <c r="T890" s="43"/>
      <c r="U890" s="43"/>
      <c r="V890" s="43"/>
      <c r="W890" s="43"/>
      <c r="X890" s="43"/>
      <c r="Y890" s="43"/>
      <c r="Z890" s="43"/>
      <c r="AA890" s="43"/>
      <c r="AB890" s="43"/>
      <c r="AC890" s="43"/>
      <c r="AD890" s="43"/>
      <c r="AE890" s="43"/>
    </row>
    <row r="891" spans="1:31" ht="15">
      <c r="A891" s="43"/>
      <c r="B891" s="43"/>
      <c r="C891" s="43"/>
      <c r="D891" s="43"/>
      <c r="E891" s="43"/>
      <c r="F891" s="43"/>
      <c r="G891" s="203"/>
      <c r="H891" s="43"/>
      <c r="I891" s="43"/>
      <c r="J891" s="43"/>
      <c r="K891" s="43"/>
      <c r="L891" s="44"/>
      <c r="M891" s="43"/>
      <c r="N891" s="43"/>
      <c r="O891" s="43"/>
      <c r="P891" s="43"/>
      <c r="Q891" s="43"/>
      <c r="R891" s="43"/>
      <c r="S891" s="43"/>
      <c r="T891" s="43"/>
      <c r="U891" s="43"/>
      <c r="V891" s="43"/>
      <c r="W891" s="43"/>
      <c r="X891" s="43"/>
      <c r="Y891" s="43"/>
      <c r="Z891" s="43"/>
      <c r="AA891" s="43"/>
      <c r="AB891" s="43"/>
      <c r="AC891" s="43"/>
      <c r="AD891" s="43"/>
      <c r="AE891" s="43"/>
    </row>
    <row r="892" spans="1:31" ht="15">
      <c r="A892" s="43"/>
      <c r="B892" s="43"/>
      <c r="C892" s="43"/>
      <c r="D892" s="43"/>
      <c r="E892" s="43"/>
      <c r="F892" s="43"/>
      <c r="G892" s="203"/>
      <c r="H892" s="43"/>
      <c r="I892" s="43"/>
      <c r="J892" s="43"/>
      <c r="K892" s="43"/>
      <c r="L892" s="44"/>
      <c r="M892" s="43"/>
      <c r="N892" s="43"/>
      <c r="O892" s="43"/>
      <c r="P892" s="43"/>
      <c r="Q892" s="43"/>
      <c r="R892" s="43"/>
      <c r="S892" s="43"/>
      <c r="T892" s="43"/>
      <c r="U892" s="43"/>
      <c r="V892" s="43"/>
      <c r="W892" s="43"/>
      <c r="X892" s="43"/>
      <c r="Y892" s="43"/>
      <c r="Z892" s="43"/>
      <c r="AA892" s="43"/>
      <c r="AB892" s="43"/>
      <c r="AC892" s="43"/>
      <c r="AD892" s="43"/>
      <c r="AE892" s="43"/>
    </row>
    <row r="893" spans="1:31" ht="15">
      <c r="A893" s="43"/>
      <c r="B893" s="43"/>
      <c r="C893" s="43"/>
      <c r="D893" s="43"/>
      <c r="E893" s="43"/>
      <c r="F893" s="43"/>
      <c r="G893" s="203"/>
      <c r="H893" s="43"/>
      <c r="I893" s="43"/>
      <c r="J893" s="43"/>
      <c r="K893" s="43"/>
      <c r="L893" s="44"/>
      <c r="M893" s="43"/>
      <c r="N893" s="43"/>
      <c r="O893" s="43"/>
      <c r="P893" s="43"/>
      <c r="Q893" s="43"/>
      <c r="R893" s="43"/>
      <c r="S893" s="43"/>
      <c r="T893" s="43"/>
      <c r="U893" s="43"/>
      <c r="V893" s="43"/>
      <c r="W893" s="43"/>
      <c r="X893" s="43"/>
      <c r="Y893" s="43"/>
      <c r="Z893" s="43"/>
      <c r="AA893" s="43"/>
      <c r="AB893" s="43"/>
      <c r="AC893" s="43"/>
      <c r="AD893" s="43"/>
      <c r="AE893" s="43"/>
    </row>
    <row r="894" spans="1:31" ht="15">
      <c r="A894" s="43"/>
      <c r="B894" s="43"/>
      <c r="C894" s="43"/>
      <c r="D894" s="43"/>
      <c r="E894" s="43"/>
      <c r="F894" s="43"/>
      <c r="G894" s="203"/>
      <c r="H894" s="43"/>
      <c r="I894" s="43"/>
      <c r="J894" s="43"/>
      <c r="K894" s="43"/>
      <c r="L894" s="44"/>
      <c r="M894" s="43"/>
      <c r="N894" s="43"/>
      <c r="O894" s="43"/>
      <c r="P894" s="43"/>
      <c r="Q894" s="43"/>
      <c r="R894" s="43"/>
      <c r="S894" s="43"/>
      <c r="T894" s="43"/>
      <c r="U894" s="43"/>
      <c r="V894" s="43"/>
      <c r="W894" s="43"/>
      <c r="X894" s="43"/>
      <c r="Y894" s="43"/>
      <c r="Z894" s="43"/>
      <c r="AA894" s="43"/>
      <c r="AB894" s="43"/>
      <c r="AC894" s="43"/>
      <c r="AD894" s="43"/>
      <c r="AE894" s="43"/>
    </row>
    <row r="895" spans="1:31" ht="15">
      <c r="A895" s="43"/>
      <c r="B895" s="43"/>
      <c r="C895" s="43"/>
      <c r="D895" s="43"/>
      <c r="E895" s="43"/>
      <c r="F895" s="43"/>
      <c r="G895" s="203"/>
      <c r="H895" s="43"/>
      <c r="I895" s="43"/>
      <c r="J895" s="43"/>
      <c r="K895" s="43"/>
      <c r="L895" s="44"/>
      <c r="M895" s="43"/>
      <c r="N895" s="43"/>
      <c r="O895" s="43"/>
      <c r="P895" s="43"/>
      <c r="Q895" s="43"/>
      <c r="R895" s="43"/>
      <c r="S895" s="43"/>
      <c r="T895" s="43"/>
      <c r="U895" s="43"/>
      <c r="V895" s="43"/>
      <c r="W895" s="43"/>
      <c r="X895" s="43"/>
      <c r="Y895" s="43"/>
      <c r="Z895" s="43"/>
      <c r="AA895" s="43"/>
      <c r="AB895" s="43"/>
      <c r="AC895" s="43"/>
      <c r="AD895" s="43"/>
      <c r="AE895" s="43"/>
    </row>
    <row r="896" spans="1:31" ht="15">
      <c r="A896" s="43"/>
      <c r="B896" s="43"/>
      <c r="C896" s="43"/>
      <c r="D896" s="43"/>
      <c r="E896" s="43"/>
      <c r="F896" s="43"/>
      <c r="G896" s="203"/>
      <c r="H896" s="43"/>
      <c r="I896" s="43"/>
      <c r="J896" s="43"/>
      <c r="K896" s="43"/>
      <c r="L896" s="44"/>
      <c r="M896" s="43"/>
      <c r="N896" s="43"/>
      <c r="O896" s="43"/>
      <c r="P896" s="43"/>
      <c r="Q896" s="43"/>
      <c r="R896" s="43"/>
      <c r="S896" s="43"/>
      <c r="T896" s="43"/>
      <c r="U896" s="43"/>
      <c r="V896" s="43"/>
      <c r="W896" s="43"/>
      <c r="X896" s="43"/>
      <c r="Y896" s="43"/>
      <c r="Z896" s="43"/>
      <c r="AA896" s="43"/>
      <c r="AB896" s="43"/>
      <c r="AC896" s="43"/>
      <c r="AD896" s="43"/>
      <c r="AE896" s="43"/>
    </row>
    <row r="897" spans="1:31" ht="15">
      <c r="A897" s="43"/>
      <c r="B897" s="43"/>
      <c r="C897" s="43"/>
      <c r="D897" s="43"/>
      <c r="E897" s="43"/>
      <c r="F897" s="43"/>
      <c r="G897" s="203"/>
      <c r="H897" s="43"/>
      <c r="I897" s="43"/>
      <c r="J897" s="43"/>
      <c r="K897" s="43"/>
      <c r="L897" s="44"/>
      <c r="M897" s="43"/>
      <c r="N897" s="43"/>
      <c r="O897" s="43"/>
      <c r="P897" s="43"/>
      <c r="Q897" s="43"/>
      <c r="R897" s="43"/>
      <c r="S897" s="43"/>
      <c r="T897" s="43"/>
      <c r="U897" s="43"/>
      <c r="V897" s="43"/>
      <c r="W897" s="43"/>
      <c r="X897" s="43"/>
      <c r="Y897" s="43"/>
      <c r="Z897" s="43"/>
      <c r="AA897" s="43"/>
      <c r="AB897" s="43"/>
      <c r="AC897" s="43"/>
      <c r="AD897" s="43"/>
      <c r="AE897" s="43"/>
    </row>
    <row r="898" spans="1:31" ht="15">
      <c r="A898" s="43"/>
      <c r="B898" s="43"/>
      <c r="C898" s="43"/>
      <c r="D898" s="43"/>
      <c r="E898" s="43"/>
      <c r="F898" s="43"/>
      <c r="G898" s="203"/>
      <c r="H898" s="43"/>
      <c r="I898" s="43"/>
      <c r="J898" s="43"/>
      <c r="K898" s="43"/>
      <c r="L898" s="44"/>
      <c r="M898" s="43"/>
      <c r="N898" s="43"/>
      <c r="O898" s="43"/>
      <c r="P898" s="43"/>
      <c r="Q898" s="43"/>
      <c r="R898" s="43"/>
      <c r="S898" s="43"/>
      <c r="T898" s="43"/>
      <c r="U898" s="43"/>
      <c r="V898" s="43"/>
      <c r="W898" s="43"/>
      <c r="X898" s="43"/>
      <c r="Y898" s="43"/>
      <c r="Z898" s="43"/>
      <c r="AA898" s="43"/>
      <c r="AB898" s="43"/>
      <c r="AC898" s="43"/>
      <c r="AD898" s="43"/>
      <c r="AE898" s="43"/>
    </row>
    <row r="899" spans="1:31" ht="15">
      <c r="A899" s="43"/>
      <c r="B899" s="43"/>
      <c r="C899" s="43"/>
      <c r="D899" s="43"/>
      <c r="E899" s="43"/>
      <c r="F899" s="43"/>
      <c r="G899" s="203"/>
      <c r="H899" s="43"/>
      <c r="I899" s="43"/>
      <c r="J899" s="43"/>
      <c r="K899" s="43"/>
      <c r="L899" s="44"/>
      <c r="M899" s="43"/>
      <c r="N899" s="43"/>
      <c r="O899" s="43"/>
      <c r="P899" s="43"/>
      <c r="Q899" s="43"/>
      <c r="R899" s="43"/>
      <c r="S899" s="43"/>
      <c r="T899" s="43"/>
      <c r="U899" s="43"/>
      <c r="V899" s="43"/>
      <c r="W899" s="43"/>
      <c r="X899" s="43"/>
      <c r="Y899" s="43"/>
      <c r="Z899" s="43"/>
      <c r="AA899" s="43"/>
      <c r="AB899" s="43"/>
      <c r="AC899" s="43"/>
      <c r="AD899" s="43"/>
      <c r="AE899" s="43"/>
    </row>
    <row r="900" spans="1:31" ht="15">
      <c r="A900" s="43"/>
      <c r="B900" s="43"/>
      <c r="C900" s="43"/>
      <c r="D900" s="43"/>
      <c r="E900" s="43"/>
      <c r="F900" s="43"/>
      <c r="G900" s="203"/>
      <c r="H900" s="43"/>
      <c r="I900" s="43"/>
      <c r="J900" s="43"/>
      <c r="K900" s="43"/>
      <c r="L900" s="44"/>
      <c r="M900" s="43"/>
      <c r="N900" s="43"/>
      <c r="O900" s="43"/>
      <c r="P900" s="43"/>
      <c r="Q900" s="43"/>
      <c r="R900" s="43"/>
      <c r="S900" s="43"/>
      <c r="T900" s="43"/>
      <c r="U900" s="43"/>
      <c r="V900" s="43"/>
      <c r="W900" s="43"/>
      <c r="X900" s="43"/>
      <c r="Y900" s="43"/>
      <c r="Z900" s="43"/>
      <c r="AA900" s="43"/>
      <c r="AB900" s="43"/>
      <c r="AC900" s="43"/>
      <c r="AD900" s="43"/>
      <c r="AE900" s="43"/>
    </row>
    <row r="901" spans="1:31" ht="15">
      <c r="A901" s="43"/>
      <c r="B901" s="43"/>
      <c r="C901" s="43"/>
      <c r="D901" s="43"/>
      <c r="E901" s="43"/>
      <c r="F901" s="43"/>
      <c r="G901" s="203"/>
      <c r="H901" s="43"/>
      <c r="I901" s="43"/>
      <c r="J901" s="43"/>
      <c r="K901" s="43"/>
      <c r="L901" s="44"/>
      <c r="M901" s="43"/>
      <c r="N901" s="43"/>
      <c r="O901" s="43"/>
      <c r="P901" s="43"/>
      <c r="Q901" s="43"/>
      <c r="R901" s="43"/>
      <c r="S901" s="43"/>
      <c r="T901" s="43"/>
      <c r="U901" s="43"/>
      <c r="V901" s="43"/>
      <c r="W901" s="43"/>
      <c r="X901" s="43"/>
      <c r="Y901" s="43"/>
      <c r="Z901" s="43"/>
      <c r="AA901" s="43"/>
      <c r="AB901" s="43"/>
      <c r="AC901" s="43"/>
      <c r="AD901" s="43"/>
      <c r="AE901" s="43"/>
    </row>
    <row r="902" spans="1:31" ht="15">
      <c r="A902" s="43"/>
      <c r="B902" s="43"/>
      <c r="C902" s="43"/>
      <c r="D902" s="43"/>
      <c r="E902" s="43"/>
      <c r="F902" s="43"/>
      <c r="G902" s="203"/>
      <c r="H902" s="43"/>
      <c r="I902" s="43"/>
      <c r="J902" s="43"/>
      <c r="K902" s="43"/>
      <c r="L902" s="44"/>
      <c r="M902" s="43"/>
      <c r="N902" s="43"/>
      <c r="O902" s="43"/>
      <c r="P902" s="43"/>
      <c r="Q902" s="43"/>
      <c r="R902" s="43"/>
      <c r="S902" s="43"/>
      <c r="T902" s="43"/>
      <c r="U902" s="43"/>
      <c r="V902" s="43"/>
      <c r="W902" s="43"/>
      <c r="X902" s="43"/>
      <c r="Y902" s="43"/>
      <c r="Z902" s="43"/>
      <c r="AA902" s="43"/>
      <c r="AB902" s="43"/>
      <c r="AC902" s="43"/>
      <c r="AD902" s="43"/>
      <c r="AE902" s="43"/>
    </row>
    <row r="903" spans="1:31" ht="15">
      <c r="A903" s="43"/>
      <c r="B903" s="43"/>
      <c r="C903" s="43"/>
      <c r="D903" s="43"/>
      <c r="E903" s="43"/>
      <c r="F903" s="43"/>
      <c r="G903" s="203"/>
      <c r="H903" s="43"/>
      <c r="I903" s="43"/>
      <c r="J903" s="43"/>
      <c r="K903" s="43"/>
      <c r="L903" s="44"/>
      <c r="M903" s="43"/>
      <c r="N903" s="43"/>
      <c r="O903" s="43"/>
      <c r="P903" s="43"/>
      <c r="Q903" s="43"/>
      <c r="R903" s="43"/>
      <c r="S903" s="43"/>
      <c r="T903" s="43"/>
      <c r="U903" s="43"/>
      <c r="V903" s="43"/>
      <c r="W903" s="43"/>
      <c r="X903" s="43"/>
      <c r="Y903" s="43"/>
      <c r="Z903" s="43"/>
      <c r="AA903" s="43"/>
      <c r="AB903" s="43"/>
      <c r="AC903" s="43"/>
      <c r="AD903" s="43"/>
      <c r="AE903" s="43"/>
    </row>
    <row r="904" spans="1:31" ht="15">
      <c r="A904" s="43"/>
      <c r="B904" s="43"/>
      <c r="C904" s="43"/>
      <c r="D904" s="43"/>
      <c r="E904" s="43"/>
      <c r="F904" s="43"/>
      <c r="G904" s="203"/>
      <c r="H904" s="43"/>
      <c r="I904" s="43"/>
      <c r="J904" s="43"/>
      <c r="K904" s="43"/>
      <c r="L904" s="44"/>
      <c r="M904" s="43"/>
      <c r="N904" s="43"/>
      <c r="O904" s="43"/>
      <c r="P904" s="43"/>
      <c r="Q904" s="43"/>
      <c r="R904" s="43"/>
      <c r="S904" s="43"/>
      <c r="T904" s="43"/>
      <c r="U904" s="43"/>
      <c r="V904" s="43"/>
      <c r="W904" s="43"/>
      <c r="X904" s="43"/>
      <c r="Y904" s="43"/>
      <c r="Z904" s="43"/>
      <c r="AA904" s="43"/>
      <c r="AB904" s="43"/>
      <c r="AC904" s="43"/>
      <c r="AD904" s="43"/>
      <c r="AE904" s="43"/>
    </row>
    <row r="905" spans="1:31" ht="15">
      <c r="A905" s="43"/>
      <c r="B905" s="43"/>
      <c r="C905" s="43"/>
      <c r="D905" s="43"/>
      <c r="E905" s="43"/>
      <c r="F905" s="43"/>
      <c r="G905" s="203"/>
      <c r="H905" s="43"/>
      <c r="I905" s="43"/>
      <c r="J905" s="43"/>
      <c r="K905" s="43"/>
      <c r="L905" s="44"/>
      <c r="M905" s="43"/>
      <c r="N905" s="43"/>
      <c r="O905" s="43"/>
      <c r="P905" s="43"/>
      <c r="Q905" s="43"/>
      <c r="R905" s="43"/>
      <c r="S905" s="43"/>
      <c r="T905" s="43"/>
      <c r="U905" s="43"/>
      <c r="V905" s="43"/>
      <c r="W905" s="43"/>
      <c r="X905" s="43"/>
      <c r="Y905" s="43"/>
      <c r="Z905" s="43"/>
      <c r="AA905" s="43"/>
      <c r="AB905" s="43"/>
      <c r="AC905" s="43"/>
      <c r="AD905" s="43"/>
      <c r="AE905" s="43"/>
    </row>
    <row r="906" spans="1:31" ht="15">
      <c r="A906" s="43"/>
      <c r="B906" s="43"/>
      <c r="C906" s="43"/>
      <c r="D906" s="43"/>
      <c r="E906" s="43"/>
      <c r="F906" s="43"/>
      <c r="G906" s="203"/>
      <c r="H906" s="43"/>
      <c r="I906" s="43"/>
      <c r="J906" s="43"/>
      <c r="K906" s="43"/>
      <c r="L906" s="44"/>
      <c r="M906" s="43"/>
      <c r="N906" s="43"/>
      <c r="O906" s="43"/>
      <c r="P906" s="43"/>
      <c r="Q906" s="43"/>
      <c r="R906" s="43"/>
      <c r="S906" s="43"/>
      <c r="T906" s="43"/>
      <c r="U906" s="43"/>
      <c r="V906" s="43"/>
      <c r="W906" s="43"/>
      <c r="X906" s="43"/>
      <c r="Y906" s="43"/>
      <c r="Z906" s="43"/>
      <c r="AA906" s="43"/>
      <c r="AB906" s="43"/>
      <c r="AC906" s="43"/>
      <c r="AD906" s="43"/>
      <c r="AE906" s="43"/>
    </row>
    <row r="907" spans="1:31" ht="15">
      <c r="A907" s="43"/>
      <c r="B907" s="43"/>
      <c r="C907" s="43"/>
      <c r="D907" s="43"/>
      <c r="E907" s="43"/>
      <c r="F907" s="43"/>
      <c r="G907" s="203"/>
      <c r="H907" s="43"/>
      <c r="I907" s="43"/>
      <c r="J907" s="43"/>
      <c r="K907" s="43"/>
      <c r="L907" s="44"/>
      <c r="M907" s="43"/>
      <c r="N907" s="43"/>
      <c r="O907" s="43"/>
      <c r="P907" s="43"/>
      <c r="Q907" s="43"/>
      <c r="R907" s="43"/>
      <c r="S907" s="43"/>
      <c r="T907" s="43"/>
      <c r="U907" s="43"/>
      <c r="V907" s="43"/>
      <c r="W907" s="43"/>
      <c r="X907" s="43"/>
      <c r="Y907" s="43"/>
      <c r="Z907" s="43"/>
      <c r="AA907" s="43"/>
      <c r="AB907" s="43"/>
      <c r="AC907" s="43"/>
      <c r="AD907" s="43"/>
      <c r="AE907" s="43"/>
    </row>
    <row r="908" spans="1:31" ht="15">
      <c r="A908" s="43"/>
      <c r="B908" s="43"/>
      <c r="C908" s="43"/>
      <c r="D908" s="43"/>
      <c r="E908" s="43"/>
      <c r="F908" s="43"/>
      <c r="G908" s="203"/>
      <c r="H908" s="43"/>
      <c r="I908" s="43"/>
      <c r="J908" s="43"/>
      <c r="K908" s="43"/>
      <c r="L908" s="44"/>
      <c r="M908" s="43"/>
      <c r="N908" s="43"/>
      <c r="O908" s="43"/>
      <c r="P908" s="43"/>
      <c r="Q908" s="43"/>
      <c r="R908" s="43"/>
      <c r="S908" s="43"/>
      <c r="T908" s="43"/>
      <c r="U908" s="43"/>
      <c r="V908" s="43"/>
      <c r="W908" s="43"/>
      <c r="X908" s="43"/>
      <c r="Y908" s="43"/>
      <c r="Z908" s="43"/>
      <c r="AA908" s="43"/>
      <c r="AB908" s="43"/>
      <c r="AC908" s="43"/>
      <c r="AD908" s="43"/>
      <c r="AE908" s="43"/>
    </row>
    <row r="909" spans="1:31" ht="15">
      <c r="A909" s="43"/>
      <c r="B909" s="43"/>
      <c r="C909" s="43"/>
      <c r="D909" s="43"/>
      <c r="E909" s="43"/>
      <c r="F909" s="43"/>
      <c r="G909" s="203"/>
      <c r="H909" s="43"/>
      <c r="I909" s="43"/>
      <c r="J909" s="43"/>
      <c r="K909" s="43"/>
      <c r="L909" s="44"/>
      <c r="M909" s="43"/>
      <c r="N909" s="43"/>
      <c r="O909" s="43"/>
      <c r="P909" s="43"/>
      <c r="Q909" s="43"/>
      <c r="R909" s="43"/>
      <c r="S909" s="43"/>
      <c r="T909" s="43"/>
      <c r="U909" s="43"/>
      <c r="V909" s="43"/>
      <c r="W909" s="43"/>
      <c r="X909" s="43"/>
      <c r="Y909" s="43"/>
      <c r="Z909" s="43"/>
      <c r="AA909" s="43"/>
      <c r="AB909" s="43"/>
      <c r="AC909" s="43"/>
      <c r="AD909" s="43"/>
      <c r="AE909" s="43"/>
    </row>
    <row r="910" spans="1:31" ht="15">
      <c r="A910" s="43"/>
      <c r="B910" s="43"/>
      <c r="C910" s="43"/>
      <c r="D910" s="43"/>
      <c r="E910" s="43"/>
      <c r="F910" s="43"/>
      <c r="G910" s="203"/>
      <c r="H910" s="43"/>
      <c r="I910" s="43"/>
      <c r="J910" s="43"/>
      <c r="K910" s="43"/>
      <c r="L910" s="44"/>
      <c r="M910" s="43"/>
      <c r="N910" s="43"/>
      <c r="O910" s="43"/>
      <c r="P910" s="43"/>
      <c r="Q910" s="43"/>
      <c r="R910" s="43"/>
      <c r="S910" s="43"/>
      <c r="T910" s="43"/>
      <c r="U910" s="43"/>
      <c r="V910" s="43"/>
      <c r="W910" s="43"/>
      <c r="X910" s="43"/>
      <c r="Y910" s="43"/>
      <c r="Z910" s="43"/>
      <c r="AA910" s="43"/>
      <c r="AB910" s="43"/>
      <c r="AC910" s="43"/>
      <c r="AD910" s="43"/>
      <c r="AE910" s="43"/>
    </row>
    <row r="911" spans="1:31" ht="15">
      <c r="A911" s="43"/>
      <c r="B911" s="43"/>
      <c r="C911" s="43"/>
      <c r="D911" s="43"/>
      <c r="E911" s="43"/>
      <c r="F911" s="43"/>
      <c r="G911" s="203"/>
      <c r="H911" s="43"/>
      <c r="I911" s="43"/>
      <c r="J911" s="43"/>
      <c r="K911" s="43"/>
      <c r="L911" s="44"/>
      <c r="M911" s="43"/>
      <c r="N911" s="43"/>
      <c r="O911" s="43"/>
      <c r="P911" s="43"/>
      <c r="Q911" s="43"/>
      <c r="R911" s="43"/>
      <c r="S911" s="43"/>
      <c r="T911" s="43"/>
      <c r="U911" s="43"/>
      <c r="V911" s="43"/>
      <c r="W911" s="43"/>
      <c r="X911" s="43"/>
      <c r="Y911" s="43"/>
      <c r="Z911" s="43"/>
      <c r="AA911" s="43"/>
      <c r="AB911" s="43"/>
      <c r="AC911" s="43"/>
      <c r="AD911" s="43"/>
      <c r="AE911" s="43"/>
    </row>
    <row r="912" spans="1:31" ht="15">
      <c r="A912" s="43"/>
      <c r="B912" s="43"/>
      <c r="C912" s="43"/>
      <c r="D912" s="43"/>
      <c r="E912" s="43"/>
      <c r="F912" s="43"/>
      <c r="G912" s="203"/>
      <c r="H912" s="43"/>
      <c r="I912" s="43"/>
      <c r="J912" s="43"/>
      <c r="K912" s="43"/>
      <c r="L912" s="44"/>
      <c r="M912" s="43"/>
      <c r="N912" s="43"/>
      <c r="O912" s="43"/>
      <c r="P912" s="43"/>
      <c r="Q912" s="43"/>
      <c r="R912" s="43"/>
      <c r="S912" s="43"/>
      <c r="T912" s="43"/>
      <c r="U912" s="43"/>
      <c r="V912" s="43"/>
      <c r="W912" s="43"/>
      <c r="X912" s="43"/>
      <c r="Y912" s="43"/>
      <c r="Z912" s="43"/>
      <c r="AA912" s="43"/>
      <c r="AB912" s="43"/>
      <c r="AC912" s="43"/>
      <c r="AD912" s="43"/>
      <c r="AE912" s="43"/>
    </row>
    <row r="913" spans="1:31" ht="15">
      <c r="A913" s="43"/>
      <c r="B913" s="43"/>
      <c r="C913" s="43"/>
      <c r="D913" s="43"/>
      <c r="E913" s="43"/>
      <c r="F913" s="43"/>
      <c r="G913" s="203"/>
      <c r="H913" s="43"/>
      <c r="I913" s="43"/>
      <c r="J913" s="43"/>
      <c r="K913" s="43"/>
      <c r="L913" s="44"/>
      <c r="M913" s="43"/>
      <c r="N913" s="43"/>
      <c r="O913" s="43"/>
      <c r="P913" s="43"/>
      <c r="Q913" s="43"/>
      <c r="R913" s="43"/>
      <c r="S913" s="43"/>
      <c r="T913" s="43"/>
      <c r="U913" s="43"/>
      <c r="V913" s="43"/>
      <c r="W913" s="43"/>
      <c r="X913" s="43"/>
      <c r="Y913" s="43"/>
      <c r="Z913" s="43"/>
      <c r="AA913" s="43"/>
      <c r="AB913" s="43"/>
      <c r="AC913" s="43"/>
      <c r="AD913" s="43"/>
      <c r="AE913" s="43"/>
    </row>
    <row r="914" spans="1:31" ht="15">
      <c r="A914" s="43"/>
      <c r="B914" s="43"/>
      <c r="C914" s="43"/>
      <c r="D914" s="43"/>
      <c r="E914" s="43"/>
      <c r="F914" s="43"/>
      <c r="G914" s="203"/>
      <c r="H914" s="43"/>
      <c r="I914" s="43"/>
      <c r="J914" s="43"/>
      <c r="K914" s="43"/>
      <c r="L914" s="44"/>
      <c r="M914" s="43"/>
      <c r="N914" s="43"/>
      <c r="O914" s="43"/>
      <c r="P914" s="43"/>
      <c r="Q914" s="43"/>
      <c r="R914" s="43"/>
      <c r="S914" s="43"/>
      <c r="T914" s="43"/>
      <c r="U914" s="43"/>
      <c r="V914" s="43"/>
      <c r="W914" s="43"/>
      <c r="X914" s="43"/>
      <c r="Y914" s="43"/>
      <c r="Z914" s="43"/>
      <c r="AA914" s="43"/>
      <c r="AB914" s="43"/>
      <c r="AC914" s="43"/>
      <c r="AD914" s="43"/>
      <c r="AE914" s="43"/>
    </row>
    <row r="915" spans="1:31" ht="15">
      <c r="A915" s="43"/>
      <c r="B915" s="43"/>
      <c r="C915" s="43"/>
      <c r="D915" s="43"/>
      <c r="E915" s="43"/>
      <c r="F915" s="43"/>
      <c r="G915" s="203"/>
      <c r="H915" s="43"/>
      <c r="I915" s="43"/>
      <c r="J915" s="43"/>
      <c r="K915" s="43"/>
      <c r="L915" s="44"/>
      <c r="M915" s="43"/>
      <c r="N915" s="43"/>
      <c r="O915" s="43"/>
      <c r="P915" s="43"/>
      <c r="Q915" s="43"/>
      <c r="R915" s="43"/>
      <c r="S915" s="43"/>
      <c r="T915" s="43"/>
      <c r="U915" s="43"/>
      <c r="V915" s="43"/>
      <c r="W915" s="43"/>
      <c r="X915" s="43"/>
      <c r="Y915" s="43"/>
      <c r="Z915" s="43"/>
      <c r="AA915" s="43"/>
      <c r="AB915" s="43"/>
      <c r="AC915" s="43"/>
      <c r="AD915" s="43"/>
      <c r="AE915" s="43"/>
    </row>
    <row r="916" spans="1:31" ht="15">
      <c r="A916" s="43"/>
      <c r="B916" s="43"/>
      <c r="C916" s="43"/>
      <c r="D916" s="43"/>
      <c r="E916" s="43"/>
      <c r="F916" s="43"/>
      <c r="G916" s="203"/>
      <c r="H916" s="43"/>
      <c r="I916" s="43"/>
      <c r="J916" s="43"/>
      <c r="K916" s="43"/>
      <c r="L916" s="44"/>
      <c r="M916" s="43"/>
      <c r="N916" s="43"/>
      <c r="O916" s="43"/>
      <c r="P916" s="43"/>
      <c r="Q916" s="43"/>
      <c r="R916" s="43"/>
      <c r="S916" s="43"/>
      <c r="T916" s="43"/>
      <c r="U916" s="43"/>
      <c r="V916" s="43"/>
      <c r="W916" s="43"/>
      <c r="X916" s="43"/>
      <c r="Y916" s="43"/>
      <c r="Z916" s="43"/>
      <c r="AA916" s="43"/>
      <c r="AB916" s="43"/>
      <c r="AC916" s="43"/>
      <c r="AD916" s="43"/>
      <c r="AE916" s="43"/>
    </row>
    <row r="917" spans="1:31" ht="15">
      <c r="A917" s="43"/>
      <c r="B917" s="43"/>
      <c r="C917" s="43"/>
      <c r="D917" s="43"/>
      <c r="E917" s="43"/>
      <c r="F917" s="43"/>
      <c r="G917" s="203"/>
      <c r="H917" s="43"/>
      <c r="I917" s="43"/>
      <c r="J917" s="43"/>
      <c r="K917" s="43"/>
      <c r="L917" s="44"/>
      <c r="M917" s="43"/>
      <c r="N917" s="43"/>
      <c r="O917" s="43"/>
      <c r="P917" s="43"/>
      <c r="Q917" s="43"/>
      <c r="R917" s="43"/>
      <c r="S917" s="43"/>
      <c r="T917" s="43"/>
      <c r="U917" s="43"/>
      <c r="V917" s="43"/>
      <c r="W917" s="43"/>
      <c r="X917" s="43"/>
      <c r="Y917" s="43"/>
      <c r="Z917" s="43"/>
      <c r="AA917" s="43"/>
      <c r="AB917" s="43"/>
      <c r="AC917" s="43"/>
      <c r="AD917" s="43"/>
      <c r="AE917" s="43"/>
    </row>
    <row r="918" spans="1:31" ht="15">
      <c r="A918" s="43"/>
      <c r="B918" s="43"/>
      <c r="C918" s="43"/>
      <c r="D918" s="43"/>
      <c r="E918" s="43"/>
      <c r="F918" s="43"/>
      <c r="G918" s="203"/>
      <c r="H918" s="43"/>
      <c r="I918" s="43"/>
      <c r="J918" s="43"/>
      <c r="K918" s="43"/>
      <c r="L918" s="44"/>
      <c r="M918" s="43"/>
      <c r="N918" s="43"/>
      <c r="O918" s="43"/>
      <c r="P918" s="43"/>
      <c r="Q918" s="43"/>
      <c r="R918" s="43"/>
      <c r="S918" s="43"/>
      <c r="T918" s="43"/>
      <c r="U918" s="43"/>
      <c r="V918" s="43"/>
      <c r="W918" s="43"/>
      <c r="X918" s="43"/>
      <c r="Y918" s="43"/>
      <c r="Z918" s="43"/>
      <c r="AA918" s="43"/>
      <c r="AB918" s="43"/>
      <c r="AC918" s="43"/>
      <c r="AD918" s="43"/>
      <c r="AE918" s="43"/>
    </row>
    <row r="919" spans="1:31" ht="15">
      <c r="A919" s="43"/>
      <c r="B919" s="43"/>
      <c r="C919" s="43"/>
      <c r="D919" s="43"/>
      <c r="E919" s="43"/>
      <c r="F919" s="43"/>
      <c r="G919" s="203"/>
      <c r="H919" s="43"/>
      <c r="I919" s="43"/>
      <c r="J919" s="43"/>
      <c r="K919" s="43"/>
      <c r="L919" s="44"/>
      <c r="M919" s="43"/>
      <c r="N919" s="43"/>
      <c r="O919" s="43"/>
      <c r="P919" s="43"/>
      <c r="Q919" s="43"/>
      <c r="R919" s="43"/>
      <c r="S919" s="43"/>
      <c r="T919" s="43"/>
      <c r="U919" s="43"/>
      <c r="V919" s="43"/>
      <c r="W919" s="43"/>
      <c r="X919" s="43"/>
      <c r="Y919" s="43"/>
      <c r="Z919" s="43"/>
      <c r="AA919" s="43"/>
      <c r="AB919" s="43"/>
      <c r="AC919" s="43"/>
      <c r="AD919" s="43"/>
      <c r="AE919" s="43"/>
    </row>
    <row r="920" spans="1:31" ht="15">
      <c r="A920" s="43"/>
      <c r="B920" s="43"/>
      <c r="C920" s="43"/>
      <c r="D920" s="43"/>
      <c r="E920" s="43"/>
      <c r="F920" s="43"/>
      <c r="G920" s="203"/>
      <c r="H920" s="43"/>
      <c r="I920" s="43"/>
      <c r="J920" s="43"/>
      <c r="K920" s="43"/>
      <c r="L920" s="44"/>
      <c r="M920" s="43"/>
      <c r="N920" s="43"/>
      <c r="O920" s="43"/>
      <c r="P920" s="43"/>
      <c r="Q920" s="43"/>
      <c r="R920" s="43"/>
      <c r="S920" s="43"/>
      <c r="T920" s="43"/>
      <c r="U920" s="43"/>
      <c r="V920" s="43"/>
      <c r="W920" s="43"/>
      <c r="X920" s="43"/>
      <c r="Y920" s="43"/>
      <c r="Z920" s="43"/>
      <c r="AA920" s="43"/>
      <c r="AB920" s="43"/>
      <c r="AC920" s="43"/>
      <c r="AD920" s="43"/>
      <c r="AE920" s="43"/>
    </row>
    <row r="921" spans="1:31" ht="15">
      <c r="A921" s="43"/>
      <c r="B921" s="43"/>
      <c r="C921" s="43"/>
      <c r="D921" s="43"/>
      <c r="E921" s="43"/>
      <c r="F921" s="43"/>
      <c r="G921" s="203"/>
      <c r="H921" s="43"/>
      <c r="I921" s="43"/>
      <c r="J921" s="43"/>
      <c r="K921" s="43"/>
      <c r="L921" s="44"/>
      <c r="M921" s="43"/>
      <c r="N921" s="43"/>
      <c r="O921" s="43"/>
      <c r="P921" s="43"/>
      <c r="Q921" s="43"/>
      <c r="R921" s="43"/>
      <c r="S921" s="43"/>
      <c r="T921" s="43"/>
      <c r="U921" s="43"/>
      <c r="V921" s="43"/>
      <c r="W921" s="43"/>
      <c r="X921" s="43"/>
      <c r="Y921" s="43"/>
      <c r="Z921" s="43"/>
      <c r="AA921" s="43"/>
      <c r="AB921" s="43"/>
      <c r="AC921" s="43"/>
      <c r="AD921" s="43"/>
      <c r="AE921" s="43"/>
    </row>
    <row r="922" spans="1:31" ht="15">
      <c r="A922" s="43"/>
      <c r="B922" s="43"/>
      <c r="C922" s="43"/>
      <c r="D922" s="43"/>
      <c r="E922" s="43"/>
      <c r="F922" s="43"/>
      <c r="G922" s="203"/>
      <c r="H922" s="43"/>
      <c r="I922" s="43"/>
      <c r="J922" s="43"/>
      <c r="K922" s="43"/>
      <c r="L922" s="44"/>
      <c r="M922" s="43"/>
      <c r="N922" s="43"/>
      <c r="O922" s="43"/>
      <c r="P922" s="43"/>
      <c r="Q922" s="43"/>
      <c r="R922" s="43"/>
      <c r="S922" s="43"/>
      <c r="T922" s="43"/>
      <c r="U922" s="43"/>
      <c r="V922" s="43"/>
      <c r="W922" s="43"/>
      <c r="X922" s="43"/>
      <c r="Y922" s="43"/>
      <c r="Z922" s="43"/>
      <c r="AA922" s="43"/>
      <c r="AB922" s="43"/>
      <c r="AC922" s="43"/>
      <c r="AD922" s="43"/>
      <c r="AE922" s="43"/>
    </row>
    <row r="923" spans="1:31" ht="15">
      <c r="A923" s="43"/>
      <c r="B923" s="43"/>
      <c r="C923" s="43"/>
      <c r="D923" s="43"/>
      <c r="E923" s="43"/>
      <c r="F923" s="43"/>
      <c r="G923" s="203"/>
      <c r="H923" s="43"/>
      <c r="I923" s="43"/>
      <c r="J923" s="43"/>
      <c r="K923" s="43"/>
      <c r="L923" s="44"/>
      <c r="M923" s="43"/>
      <c r="N923" s="43"/>
      <c r="O923" s="43"/>
      <c r="P923" s="43"/>
      <c r="Q923" s="43"/>
      <c r="R923" s="43"/>
      <c r="S923" s="43"/>
      <c r="T923" s="43"/>
      <c r="U923" s="43"/>
      <c r="V923" s="43"/>
      <c r="W923" s="43"/>
      <c r="X923" s="43"/>
      <c r="Y923" s="43"/>
      <c r="Z923" s="43"/>
      <c r="AA923" s="43"/>
      <c r="AB923" s="43"/>
      <c r="AC923" s="43"/>
      <c r="AD923" s="43"/>
      <c r="AE923" s="43"/>
    </row>
    <row r="924" spans="1:31" ht="15">
      <c r="A924" s="43"/>
      <c r="B924" s="43"/>
      <c r="C924" s="43"/>
      <c r="D924" s="43"/>
      <c r="E924" s="43"/>
      <c r="F924" s="43"/>
      <c r="G924" s="203"/>
      <c r="H924" s="43"/>
      <c r="I924" s="43"/>
      <c r="J924" s="43"/>
      <c r="K924" s="43"/>
      <c r="L924" s="44"/>
      <c r="M924" s="43"/>
      <c r="N924" s="43"/>
      <c r="O924" s="43"/>
      <c r="P924" s="43"/>
      <c r="Q924" s="43"/>
      <c r="R924" s="43"/>
      <c r="S924" s="43"/>
      <c r="T924" s="43"/>
      <c r="U924" s="43"/>
      <c r="V924" s="43"/>
      <c r="W924" s="43"/>
      <c r="X924" s="43"/>
      <c r="Y924" s="43"/>
      <c r="Z924" s="43"/>
      <c r="AA924" s="43"/>
      <c r="AB924" s="43"/>
      <c r="AC924" s="43"/>
      <c r="AD924" s="43"/>
      <c r="AE924" s="43"/>
    </row>
    <row r="925" spans="1:31" ht="15">
      <c r="A925" s="43"/>
      <c r="B925" s="43"/>
      <c r="C925" s="43"/>
      <c r="D925" s="43"/>
      <c r="E925" s="43"/>
      <c r="F925" s="43"/>
      <c r="G925" s="203"/>
      <c r="H925" s="43"/>
      <c r="I925" s="43"/>
      <c r="J925" s="43"/>
      <c r="K925" s="43"/>
      <c r="L925" s="44"/>
      <c r="M925" s="43"/>
      <c r="N925" s="43"/>
      <c r="O925" s="43"/>
      <c r="P925" s="43"/>
      <c r="Q925" s="43"/>
      <c r="R925" s="43"/>
      <c r="S925" s="43"/>
      <c r="T925" s="43"/>
      <c r="U925" s="43"/>
      <c r="V925" s="43"/>
      <c r="W925" s="43"/>
      <c r="X925" s="43"/>
      <c r="Y925" s="43"/>
      <c r="Z925" s="43"/>
      <c r="AA925" s="43"/>
      <c r="AB925" s="43"/>
      <c r="AC925" s="43"/>
      <c r="AD925" s="43"/>
      <c r="AE925" s="43"/>
    </row>
    <row r="926" spans="1:31" ht="15">
      <c r="A926" s="43"/>
      <c r="B926" s="43"/>
      <c r="C926" s="43"/>
      <c r="D926" s="43"/>
      <c r="E926" s="43"/>
      <c r="F926" s="43"/>
      <c r="G926" s="203"/>
      <c r="H926" s="43"/>
      <c r="I926" s="43"/>
      <c r="J926" s="43"/>
      <c r="K926" s="43"/>
      <c r="L926" s="44"/>
      <c r="M926" s="43"/>
      <c r="N926" s="43"/>
      <c r="O926" s="43"/>
      <c r="P926" s="43"/>
      <c r="Q926" s="43"/>
      <c r="R926" s="43"/>
      <c r="S926" s="43"/>
      <c r="T926" s="43"/>
      <c r="U926" s="43"/>
      <c r="V926" s="43"/>
      <c r="W926" s="43"/>
      <c r="X926" s="43"/>
      <c r="Y926" s="43"/>
      <c r="Z926" s="43"/>
      <c r="AA926" s="43"/>
      <c r="AB926" s="43"/>
      <c r="AC926" s="43"/>
      <c r="AD926" s="43"/>
      <c r="AE926" s="43"/>
    </row>
    <row r="927" spans="1:31" ht="15">
      <c r="A927" s="43"/>
      <c r="B927" s="43"/>
      <c r="C927" s="43"/>
      <c r="D927" s="43"/>
      <c r="E927" s="43"/>
      <c r="F927" s="43"/>
      <c r="G927" s="203"/>
      <c r="H927" s="43"/>
      <c r="I927" s="43"/>
      <c r="J927" s="43"/>
      <c r="K927" s="43"/>
      <c r="L927" s="44"/>
      <c r="M927" s="43"/>
      <c r="N927" s="43"/>
      <c r="O927" s="43"/>
      <c r="P927" s="43"/>
      <c r="Q927" s="43"/>
      <c r="R927" s="43"/>
      <c r="S927" s="43"/>
      <c r="T927" s="43"/>
      <c r="U927" s="43"/>
      <c r="V927" s="43"/>
      <c r="W927" s="43"/>
      <c r="X927" s="43"/>
      <c r="Y927" s="43"/>
      <c r="Z927" s="43"/>
      <c r="AA927" s="43"/>
      <c r="AB927" s="43"/>
      <c r="AC927" s="43"/>
      <c r="AD927" s="43"/>
      <c r="AE927" s="43"/>
    </row>
    <row r="928" spans="1:31" ht="15">
      <c r="A928" s="43"/>
      <c r="B928" s="43"/>
      <c r="C928" s="43"/>
      <c r="D928" s="43"/>
      <c r="E928" s="43"/>
      <c r="F928" s="43"/>
      <c r="G928" s="203"/>
      <c r="H928" s="43"/>
      <c r="I928" s="43"/>
      <c r="J928" s="43"/>
      <c r="K928" s="43"/>
      <c r="L928" s="44"/>
      <c r="M928" s="43"/>
      <c r="N928" s="43"/>
      <c r="O928" s="43"/>
      <c r="P928" s="43"/>
      <c r="Q928" s="43"/>
      <c r="R928" s="43"/>
      <c r="S928" s="43"/>
      <c r="T928" s="43"/>
      <c r="U928" s="43"/>
      <c r="V928" s="43"/>
      <c r="W928" s="43"/>
      <c r="X928" s="43"/>
      <c r="Y928" s="43"/>
      <c r="Z928" s="43"/>
      <c r="AA928" s="43"/>
      <c r="AB928" s="43"/>
      <c r="AC928" s="43"/>
      <c r="AD928" s="43"/>
      <c r="AE928" s="43"/>
    </row>
    <row r="929" spans="1:31" ht="15">
      <c r="A929" s="43"/>
      <c r="B929" s="43"/>
      <c r="C929" s="43"/>
      <c r="D929" s="43"/>
      <c r="E929" s="43"/>
      <c r="F929" s="43"/>
      <c r="G929" s="203"/>
      <c r="H929" s="43"/>
      <c r="I929" s="43"/>
      <c r="J929" s="43"/>
      <c r="K929" s="43"/>
      <c r="L929" s="44"/>
      <c r="M929" s="43"/>
      <c r="N929" s="43"/>
      <c r="O929" s="43"/>
      <c r="P929" s="43"/>
      <c r="Q929" s="43"/>
      <c r="R929" s="43"/>
      <c r="S929" s="43"/>
      <c r="T929" s="43"/>
      <c r="U929" s="43"/>
      <c r="V929" s="43"/>
      <c r="W929" s="43"/>
      <c r="X929" s="43"/>
      <c r="Y929" s="43"/>
      <c r="Z929" s="43"/>
      <c r="AA929" s="43"/>
      <c r="AB929" s="43"/>
      <c r="AC929" s="43"/>
      <c r="AD929" s="43"/>
      <c r="AE929" s="43"/>
    </row>
    <row r="930" spans="1:31" ht="15">
      <c r="A930" s="43"/>
      <c r="B930" s="43"/>
      <c r="C930" s="43"/>
      <c r="D930" s="43"/>
      <c r="E930" s="43"/>
      <c r="F930" s="43"/>
      <c r="G930" s="203"/>
      <c r="H930" s="43"/>
      <c r="I930" s="43"/>
      <c r="J930" s="43"/>
      <c r="K930" s="43"/>
      <c r="L930" s="44"/>
      <c r="M930" s="43"/>
      <c r="N930" s="43"/>
      <c r="O930" s="43"/>
      <c r="P930" s="43"/>
      <c r="Q930" s="43"/>
      <c r="R930" s="43"/>
      <c r="S930" s="43"/>
      <c r="T930" s="43"/>
      <c r="U930" s="43"/>
      <c r="V930" s="43"/>
      <c r="W930" s="43"/>
      <c r="X930" s="43"/>
      <c r="Y930" s="43"/>
      <c r="Z930" s="43"/>
      <c r="AA930" s="43"/>
      <c r="AB930" s="43"/>
      <c r="AC930" s="43"/>
      <c r="AD930" s="43"/>
      <c r="AE930" s="43"/>
    </row>
    <row r="931" spans="1:31" ht="15">
      <c r="A931" s="43"/>
      <c r="B931" s="43"/>
      <c r="C931" s="43"/>
      <c r="D931" s="43"/>
      <c r="E931" s="43"/>
      <c r="F931" s="43"/>
      <c r="G931" s="203"/>
      <c r="H931" s="43"/>
      <c r="I931" s="43"/>
      <c r="J931" s="43"/>
      <c r="K931" s="43"/>
      <c r="L931" s="44"/>
      <c r="M931" s="43"/>
      <c r="N931" s="43"/>
      <c r="O931" s="43"/>
      <c r="P931" s="43"/>
      <c r="Q931" s="43"/>
      <c r="R931" s="43"/>
      <c r="S931" s="43"/>
      <c r="T931" s="43"/>
      <c r="U931" s="43"/>
      <c r="V931" s="43"/>
      <c r="W931" s="43"/>
      <c r="X931" s="43"/>
      <c r="Y931" s="43"/>
      <c r="Z931" s="43"/>
      <c r="AA931" s="43"/>
      <c r="AB931" s="43"/>
      <c r="AC931" s="43"/>
      <c r="AD931" s="43"/>
      <c r="AE931" s="43"/>
    </row>
    <row r="932" spans="1:31" ht="15">
      <c r="A932" s="43"/>
      <c r="B932" s="43"/>
      <c r="C932" s="43"/>
      <c r="D932" s="43"/>
      <c r="E932" s="43"/>
      <c r="F932" s="43"/>
      <c r="G932" s="203"/>
      <c r="H932" s="43"/>
      <c r="I932" s="43"/>
      <c r="J932" s="43"/>
      <c r="K932" s="43"/>
      <c r="L932" s="44"/>
      <c r="M932" s="43"/>
      <c r="N932" s="43"/>
      <c r="O932" s="43"/>
      <c r="P932" s="43"/>
      <c r="Q932" s="43"/>
      <c r="R932" s="43"/>
      <c r="S932" s="43"/>
      <c r="T932" s="43"/>
      <c r="U932" s="43"/>
      <c r="V932" s="43"/>
      <c r="W932" s="43"/>
      <c r="X932" s="43"/>
      <c r="Y932" s="43"/>
      <c r="Z932" s="43"/>
      <c r="AA932" s="43"/>
      <c r="AB932" s="43"/>
      <c r="AC932" s="43"/>
      <c r="AD932" s="43"/>
      <c r="AE932" s="43"/>
    </row>
    <row r="933" spans="1:31" ht="15">
      <c r="A933" s="43"/>
      <c r="B933" s="43"/>
      <c r="C933" s="43"/>
      <c r="D933" s="43"/>
      <c r="E933" s="43"/>
      <c r="F933" s="43"/>
      <c r="G933" s="203"/>
      <c r="H933" s="43"/>
      <c r="I933" s="43"/>
      <c r="J933" s="43"/>
      <c r="K933" s="43"/>
      <c r="L933" s="44"/>
      <c r="M933" s="43"/>
      <c r="N933" s="43"/>
      <c r="O933" s="43"/>
      <c r="P933" s="43"/>
      <c r="Q933" s="43"/>
      <c r="R933" s="43"/>
      <c r="S933" s="43"/>
      <c r="T933" s="43"/>
      <c r="U933" s="43"/>
      <c r="V933" s="43"/>
      <c r="W933" s="43"/>
      <c r="X933" s="43"/>
      <c r="Y933" s="43"/>
      <c r="Z933" s="43"/>
      <c r="AA933" s="43"/>
      <c r="AB933" s="43"/>
      <c r="AC933" s="43"/>
      <c r="AD933" s="43"/>
      <c r="AE933" s="43"/>
    </row>
    <row r="934" spans="1:31" ht="15">
      <c r="A934" s="43"/>
      <c r="B934" s="43"/>
      <c r="C934" s="43"/>
      <c r="D934" s="43"/>
      <c r="E934" s="43"/>
      <c r="F934" s="43"/>
      <c r="G934" s="203"/>
      <c r="H934" s="43"/>
      <c r="I934" s="43"/>
      <c r="J934" s="43"/>
      <c r="K934" s="43"/>
      <c r="L934" s="44"/>
      <c r="M934" s="43"/>
      <c r="N934" s="43"/>
      <c r="O934" s="43"/>
      <c r="P934" s="43"/>
      <c r="Q934" s="43"/>
      <c r="R934" s="43"/>
      <c r="S934" s="43"/>
      <c r="T934" s="43"/>
      <c r="U934" s="43"/>
      <c r="V934" s="43"/>
      <c r="W934" s="43"/>
      <c r="X934" s="43"/>
      <c r="Y934" s="43"/>
      <c r="Z934" s="43"/>
      <c r="AA934" s="43"/>
      <c r="AB934" s="43"/>
      <c r="AC934" s="43"/>
      <c r="AD934" s="43"/>
      <c r="AE934" s="43"/>
    </row>
    <row r="935" spans="1:31" ht="15">
      <c r="A935" s="43"/>
      <c r="B935" s="43"/>
      <c r="C935" s="43"/>
      <c r="D935" s="43"/>
      <c r="E935" s="43"/>
      <c r="F935" s="43"/>
      <c r="G935" s="203"/>
      <c r="H935" s="43"/>
      <c r="I935" s="43"/>
      <c r="J935" s="43"/>
      <c r="K935" s="43"/>
      <c r="L935" s="44"/>
      <c r="M935" s="43"/>
      <c r="N935" s="43"/>
      <c r="O935" s="43"/>
      <c r="P935" s="43"/>
      <c r="Q935" s="43"/>
      <c r="R935" s="43"/>
      <c r="S935" s="43"/>
      <c r="T935" s="43"/>
      <c r="U935" s="43"/>
      <c r="V935" s="43"/>
      <c r="W935" s="43"/>
      <c r="X935" s="43"/>
      <c r="Y935" s="43"/>
      <c r="Z935" s="43"/>
      <c r="AA935" s="43"/>
      <c r="AB935" s="43"/>
      <c r="AC935" s="43"/>
      <c r="AD935" s="43"/>
      <c r="AE935" s="43"/>
    </row>
    <row r="936" spans="1:31" ht="15">
      <c r="A936" s="43"/>
      <c r="B936" s="43"/>
      <c r="C936" s="43"/>
      <c r="D936" s="43"/>
      <c r="E936" s="43"/>
      <c r="F936" s="43"/>
      <c r="G936" s="203"/>
      <c r="H936" s="43"/>
      <c r="I936" s="43"/>
      <c r="J936" s="43"/>
      <c r="K936" s="43"/>
      <c r="L936" s="44"/>
      <c r="M936" s="43"/>
      <c r="N936" s="43"/>
      <c r="O936" s="43"/>
      <c r="P936" s="43"/>
      <c r="Q936" s="43"/>
      <c r="R936" s="43"/>
      <c r="S936" s="43"/>
      <c r="T936" s="43"/>
      <c r="U936" s="43"/>
      <c r="V936" s="43"/>
      <c r="W936" s="43"/>
      <c r="X936" s="43"/>
      <c r="Y936" s="43"/>
      <c r="Z936" s="43"/>
      <c r="AA936" s="43"/>
      <c r="AB936" s="43"/>
      <c r="AC936" s="43"/>
      <c r="AD936" s="43"/>
      <c r="AE936" s="43"/>
    </row>
    <row r="937" spans="1:31" ht="15">
      <c r="A937" s="43"/>
      <c r="B937" s="43"/>
      <c r="C937" s="43"/>
      <c r="D937" s="43"/>
      <c r="E937" s="43"/>
      <c r="F937" s="43"/>
      <c r="G937" s="203"/>
      <c r="H937" s="43"/>
      <c r="I937" s="43"/>
      <c r="J937" s="43"/>
      <c r="K937" s="43"/>
      <c r="L937" s="44"/>
      <c r="M937" s="43"/>
      <c r="N937" s="43"/>
      <c r="O937" s="43"/>
      <c r="P937" s="43"/>
      <c r="Q937" s="43"/>
      <c r="R937" s="43"/>
      <c r="S937" s="43"/>
      <c r="T937" s="43"/>
      <c r="U937" s="43"/>
      <c r="V937" s="43"/>
      <c r="W937" s="43"/>
      <c r="X937" s="43"/>
      <c r="Y937" s="43"/>
      <c r="Z937" s="43"/>
      <c r="AA937" s="43"/>
      <c r="AB937" s="43"/>
      <c r="AC937" s="43"/>
      <c r="AD937" s="43"/>
      <c r="AE937" s="43"/>
    </row>
    <row r="938" spans="1:31" ht="15">
      <c r="A938" s="43"/>
      <c r="B938" s="43"/>
      <c r="C938" s="43"/>
      <c r="D938" s="43"/>
      <c r="E938" s="43"/>
      <c r="F938" s="43"/>
      <c r="G938" s="203"/>
      <c r="H938" s="43"/>
      <c r="I938" s="43"/>
      <c r="J938" s="43"/>
      <c r="K938" s="43"/>
      <c r="L938" s="44"/>
      <c r="M938" s="43"/>
      <c r="N938" s="43"/>
      <c r="O938" s="43"/>
      <c r="P938" s="43"/>
      <c r="Q938" s="43"/>
      <c r="R938" s="43"/>
      <c r="S938" s="43"/>
      <c r="T938" s="43"/>
      <c r="U938" s="43"/>
      <c r="V938" s="43"/>
      <c r="W938" s="43"/>
      <c r="X938" s="43"/>
      <c r="Y938" s="43"/>
      <c r="Z938" s="43"/>
      <c r="AA938" s="43"/>
      <c r="AB938" s="43"/>
      <c r="AC938" s="43"/>
      <c r="AD938" s="43"/>
      <c r="AE938" s="43"/>
    </row>
    <row r="939" spans="1:31" ht="15">
      <c r="A939" s="43"/>
      <c r="B939" s="43"/>
      <c r="C939" s="43"/>
      <c r="D939" s="43"/>
      <c r="E939" s="43"/>
      <c r="F939" s="43"/>
      <c r="G939" s="203"/>
      <c r="H939" s="43"/>
      <c r="I939" s="43"/>
      <c r="J939" s="43"/>
      <c r="K939" s="43"/>
      <c r="L939" s="44"/>
      <c r="M939" s="43"/>
      <c r="N939" s="43"/>
      <c r="O939" s="43"/>
      <c r="P939" s="43"/>
      <c r="Q939" s="43"/>
      <c r="R939" s="43"/>
      <c r="S939" s="43"/>
      <c r="T939" s="43"/>
      <c r="U939" s="43"/>
      <c r="V939" s="43"/>
      <c r="W939" s="43"/>
      <c r="X939" s="43"/>
      <c r="Y939" s="43"/>
      <c r="Z939" s="43"/>
      <c r="AA939" s="43"/>
      <c r="AB939" s="43"/>
      <c r="AC939" s="43"/>
      <c r="AD939" s="43"/>
      <c r="AE939" s="43"/>
    </row>
    <row r="940" spans="1:31" ht="15">
      <c r="A940" s="43"/>
      <c r="B940" s="43"/>
      <c r="C940" s="43"/>
      <c r="D940" s="43"/>
      <c r="E940" s="43"/>
      <c r="F940" s="43"/>
      <c r="G940" s="203"/>
      <c r="H940" s="43"/>
      <c r="I940" s="43"/>
      <c r="J940" s="43"/>
      <c r="K940" s="43"/>
      <c r="L940" s="44"/>
      <c r="M940" s="43"/>
      <c r="N940" s="43"/>
      <c r="O940" s="43"/>
      <c r="P940" s="43"/>
      <c r="Q940" s="43"/>
      <c r="R940" s="43"/>
      <c r="S940" s="43"/>
      <c r="T940" s="43"/>
      <c r="U940" s="43"/>
      <c r="V940" s="43"/>
      <c r="W940" s="43"/>
      <c r="X940" s="43"/>
      <c r="Y940" s="43"/>
      <c r="Z940" s="43"/>
      <c r="AA940" s="43"/>
      <c r="AB940" s="43"/>
      <c r="AC940" s="43"/>
      <c r="AD940" s="43"/>
      <c r="AE940" s="43"/>
    </row>
    <row r="941" spans="1:31" ht="15">
      <c r="A941" s="43"/>
      <c r="B941" s="43"/>
      <c r="C941" s="43"/>
      <c r="D941" s="43"/>
      <c r="E941" s="43"/>
      <c r="F941" s="43"/>
      <c r="G941" s="203"/>
      <c r="H941" s="43"/>
      <c r="I941" s="43"/>
      <c r="J941" s="43"/>
      <c r="K941" s="43"/>
      <c r="L941" s="44"/>
      <c r="M941" s="43"/>
      <c r="N941" s="43"/>
      <c r="O941" s="43"/>
      <c r="P941" s="43"/>
      <c r="Q941" s="43"/>
      <c r="R941" s="43"/>
      <c r="S941" s="43"/>
      <c r="T941" s="43"/>
      <c r="U941" s="43"/>
      <c r="V941" s="43"/>
      <c r="W941" s="43"/>
      <c r="X941" s="43"/>
      <c r="Y941" s="43"/>
      <c r="Z941" s="43"/>
      <c r="AA941" s="43"/>
      <c r="AB941" s="43"/>
      <c r="AC941" s="43"/>
      <c r="AD941" s="43"/>
      <c r="AE941" s="43"/>
    </row>
    <row r="942" spans="1:31" ht="15">
      <c r="A942" s="43"/>
      <c r="B942" s="43"/>
      <c r="C942" s="43"/>
      <c r="D942" s="43"/>
      <c r="E942" s="43"/>
      <c r="F942" s="43"/>
      <c r="G942" s="203"/>
      <c r="H942" s="43"/>
      <c r="I942" s="43"/>
      <c r="J942" s="43"/>
      <c r="K942" s="43"/>
      <c r="L942" s="44"/>
      <c r="M942" s="43"/>
      <c r="N942" s="43"/>
      <c r="O942" s="43"/>
      <c r="P942" s="43"/>
      <c r="Q942" s="43"/>
      <c r="R942" s="43"/>
      <c r="S942" s="43"/>
      <c r="T942" s="43"/>
      <c r="U942" s="43"/>
      <c r="V942" s="43"/>
      <c r="W942" s="43"/>
      <c r="X942" s="43"/>
      <c r="Y942" s="43"/>
      <c r="Z942" s="43"/>
      <c r="AA942" s="43"/>
      <c r="AB942" s="43"/>
      <c r="AC942" s="43"/>
      <c r="AD942" s="43"/>
      <c r="AE942" s="43"/>
    </row>
    <row r="943" spans="1:31" ht="15">
      <c r="A943" s="43"/>
      <c r="B943" s="43"/>
      <c r="C943" s="43"/>
      <c r="D943" s="43"/>
      <c r="E943" s="43"/>
      <c r="F943" s="43"/>
      <c r="G943" s="203"/>
      <c r="H943" s="43"/>
      <c r="I943" s="43"/>
      <c r="J943" s="43"/>
      <c r="K943" s="43"/>
      <c r="L943" s="44"/>
      <c r="M943" s="43"/>
      <c r="N943" s="43"/>
      <c r="O943" s="43"/>
      <c r="P943" s="43"/>
      <c r="Q943" s="43"/>
      <c r="R943" s="43"/>
      <c r="S943" s="43"/>
      <c r="T943" s="43"/>
      <c r="U943" s="43"/>
      <c r="V943" s="43"/>
      <c r="W943" s="43"/>
      <c r="X943" s="43"/>
      <c r="Y943" s="43"/>
      <c r="Z943" s="43"/>
      <c r="AA943" s="43"/>
      <c r="AB943" s="43"/>
      <c r="AC943" s="43"/>
      <c r="AD943" s="43"/>
      <c r="AE943" s="43"/>
    </row>
    <row r="944" spans="1:31" ht="15">
      <c r="A944" s="43"/>
      <c r="B944" s="43"/>
      <c r="C944" s="43"/>
      <c r="D944" s="43"/>
      <c r="E944" s="43"/>
      <c r="F944" s="43"/>
      <c r="G944" s="203"/>
      <c r="H944" s="43"/>
      <c r="I944" s="43"/>
      <c r="J944" s="43"/>
      <c r="K944" s="43"/>
      <c r="L944" s="44"/>
      <c r="M944" s="43"/>
      <c r="N944" s="43"/>
      <c r="O944" s="43"/>
      <c r="P944" s="43"/>
      <c r="Q944" s="43"/>
      <c r="R944" s="43"/>
      <c r="S944" s="43"/>
      <c r="T944" s="43"/>
      <c r="U944" s="43"/>
      <c r="V944" s="43"/>
      <c r="W944" s="43"/>
      <c r="X944" s="43"/>
      <c r="Y944" s="43"/>
      <c r="Z944" s="43"/>
      <c r="AA944" s="43"/>
      <c r="AB944" s="43"/>
      <c r="AC944" s="43"/>
      <c r="AD944" s="43"/>
      <c r="AE944" s="43"/>
    </row>
    <row r="945" spans="1:31" ht="15">
      <c r="A945" s="43"/>
      <c r="B945" s="43"/>
      <c r="C945" s="43"/>
      <c r="D945" s="43"/>
      <c r="E945" s="43"/>
      <c r="F945" s="43"/>
      <c r="G945" s="203"/>
      <c r="H945" s="43"/>
      <c r="I945" s="43"/>
      <c r="J945" s="43"/>
      <c r="K945" s="43"/>
      <c r="L945" s="44"/>
      <c r="M945" s="43"/>
      <c r="N945" s="43"/>
      <c r="O945" s="43"/>
      <c r="P945" s="43"/>
      <c r="Q945" s="43"/>
      <c r="R945" s="43"/>
      <c r="S945" s="43"/>
      <c r="T945" s="43"/>
      <c r="U945" s="43"/>
      <c r="V945" s="43"/>
      <c r="W945" s="43"/>
      <c r="X945" s="43"/>
      <c r="Y945" s="43"/>
      <c r="Z945" s="43"/>
      <c r="AA945" s="43"/>
      <c r="AB945" s="43"/>
      <c r="AC945" s="43"/>
      <c r="AD945" s="43"/>
      <c r="AE945" s="43"/>
    </row>
    <row r="946" spans="1:31" ht="15">
      <c r="A946" s="43"/>
      <c r="B946" s="43"/>
      <c r="C946" s="43"/>
      <c r="D946" s="43"/>
      <c r="E946" s="43"/>
      <c r="F946" s="43"/>
      <c r="G946" s="203"/>
      <c r="H946" s="43"/>
      <c r="I946" s="43"/>
      <c r="J946" s="43"/>
      <c r="K946" s="43"/>
      <c r="L946" s="44"/>
      <c r="M946" s="43"/>
      <c r="N946" s="43"/>
      <c r="O946" s="43"/>
      <c r="P946" s="43"/>
      <c r="Q946" s="43"/>
      <c r="R946" s="43"/>
      <c r="S946" s="43"/>
      <c r="T946" s="43"/>
      <c r="U946" s="43"/>
      <c r="V946" s="43"/>
      <c r="W946" s="43"/>
      <c r="X946" s="43"/>
      <c r="Y946" s="43"/>
      <c r="Z946" s="43"/>
      <c r="AA946" s="43"/>
      <c r="AB946" s="43"/>
      <c r="AC946" s="43"/>
      <c r="AD946" s="43"/>
      <c r="AE946" s="43"/>
    </row>
    <row r="947" spans="1:31" ht="15">
      <c r="A947" s="43"/>
      <c r="B947" s="43"/>
      <c r="C947" s="43"/>
      <c r="D947" s="43"/>
      <c r="E947" s="43"/>
      <c r="F947" s="43"/>
      <c r="G947" s="203"/>
      <c r="H947" s="43"/>
      <c r="I947" s="43"/>
      <c r="J947" s="43"/>
      <c r="K947" s="43"/>
      <c r="L947" s="44"/>
      <c r="M947" s="43"/>
      <c r="N947" s="43"/>
      <c r="O947" s="43"/>
      <c r="P947" s="43"/>
      <c r="Q947" s="43"/>
      <c r="R947" s="43"/>
      <c r="S947" s="43"/>
      <c r="T947" s="43"/>
      <c r="U947" s="43"/>
      <c r="V947" s="43"/>
      <c r="W947" s="43"/>
      <c r="X947" s="43"/>
      <c r="Y947" s="43"/>
      <c r="Z947" s="43"/>
      <c r="AA947" s="43"/>
      <c r="AB947" s="43"/>
      <c r="AC947" s="43"/>
      <c r="AD947" s="43"/>
      <c r="AE947" s="43"/>
    </row>
    <row r="948" spans="1:31" ht="15">
      <c r="A948" s="43"/>
      <c r="B948" s="43"/>
      <c r="C948" s="43"/>
      <c r="D948" s="43"/>
      <c r="E948" s="43"/>
      <c r="F948" s="43"/>
      <c r="G948" s="203"/>
      <c r="H948" s="43"/>
      <c r="I948" s="43"/>
      <c r="J948" s="43"/>
      <c r="K948" s="43"/>
      <c r="L948" s="44"/>
      <c r="M948" s="43"/>
      <c r="N948" s="43"/>
      <c r="O948" s="43"/>
      <c r="P948" s="43"/>
      <c r="Q948" s="43"/>
      <c r="R948" s="43"/>
      <c r="S948" s="43"/>
      <c r="T948" s="43"/>
      <c r="U948" s="43"/>
      <c r="V948" s="43"/>
      <c r="W948" s="43"/>
      <c r="X948" s="43"/>
      <c r="Y948" s="43"/>
      <c r="Z948" s="43"/>
      <c r="AA948" s="43"/>
      <c r="AB948" s="43"/>
      <c r="AC948" s="43"/>
      <c r="AD948" s="43"/>
      <c r="AE948" s="43"/>
    </row>
    <row r="949" spans="1:31" ht="15">
      <c r="A949" s="43"/>
      <c r="B949" s="43"/>
      <c r="C949" s="43"/>
      <c r="D949" s="43"/>
      <c r="E949" s="43"/>
      <c r="F949" s="43"/>
      <c r="G949" s="203"/>
      <c r="H949" s="43"/>
      <c r="I949" s="43"/>
      <c r="J949" s="43"/>
      <c r="K949" s="43"/>
      <c r="L949" s="44"/>
      <c r="M949" s="43"/>
      <c r="N949" s="43"/>
      <c r="O949" s="43"/>
      <c r="P949" s="43"/>
      <c r="Q949" s="43"/>
      <c r="R949" s="43"/>
      <c r="S949" s="43"/>
      <c r="T949" s="43"/>
      <c r="U949" s="43"/>
      <c r="V949" s="43"/>
      <c r="W949" s="43"/>
      <c r="X949" s="43"/>
      <c r="Y949" s="43"/>
      <c r="Z949" s="43"/>
      <c r="AA949" s="43"/>
      <c r="AB949" s="43"/>
      <c r="AC949" s="43"/>
      <c r="AD949" s="43"/>
      <c r="AE949" s="43"/>
    </row>
    <row r="950" spans="1:31" ht="15">
      <c r="A950" s="43"/>
      <c r="B950" s="43"/>
      <c r="C950" s="43"/>
      <c r="D950" s="43"/>
      <c r="E950" s="43"/>
      <c r="F950" s="43"/>
      <c r="G950" s="203"/>
      <c r="H950" s="43"/>
      <c r="I950" s="43"/>
      <c r="J950" s="43"/>
      <c r="K950" s="43"/>
      <c r="L950" s="44"/>
      <c r="M950" s="43"/>
      <c r="N950" s="43"/>
      <c r="O950" s="43"/>
      <c r="P950" s="43"/>
      <c r="Q950" s="43"/>
      <c r="R950" s="43"/>
      <c r="S950" s="43"/>
      <c r="T950" s="43"/>
      <c r="U950" s="43"/>
      <c r="V950" s="43"/>
      <c r="W950" s="43"/>
      <c r="X950" s="43"/>
      <c r="Y950" s="43"/>
      <c r="Z950" s="43"/>
      <c r="AA950" s="43"/>
      <c r="AB950" s="43"/>
      <c r="AC950" s="43"/>
      <c r="AD950" s="43"/>
      <c r="AE950" s="43"/>
    </row>
    <row r="951" spans="1:31" ht="15">
      <c r="A951" s="43"/>
      <c r="B951" s="43"/>
      <c r="C951" s="43"/>
      <c r="D951" s="43"/>
      <c r="E951" s="43"/>
      <c r="F951" s="43"/>
      <c r="G951" s="203"/>
      <c r="H951" s="43"/>
      <c r="I951" s="43"/>
      <c r="J951" s="43"/>
      <c r="K951" s="43"/>
      <c r="L951" s="44"/>
      <c r="M951" s="43"/>
      <c r="N951" s="43"/>
      <c r="O951" s="43"/>
      <c r="P951" s="43"/>
      <c r="Q951" s="43"/>
      <c r="R951" s="43"/>
      <c r="S951" s="43"/>
      <c r="T951" s="43"/>
      <c r="U951" s="43"/>
      <c r="V951" s="43"/>
      <c r="W951" s="43"/>
      <c r="X951" s="43"/>
      <c r="Y951" s="43"/>
      <c r="Z951" s="43"/>
      <c r="AA951" s="43"/>
      <c r="AB951" s="43"/>
      <c r="AC951" s="43"/>
      <c r="AD951" s="43"/>
      <c r="AE951" s="43"/>
    </row>
    <row r="952" spans="1:31" ht="15">
      <c r="A952" s="43"/>
      <c r="B952" s="43"/>
      <c r="C952" s="43"/>
      <c r="D952" s="43"/>
      <c r="E952" s="43"/>
      <c r="F952" s="43"/>
      <c r="G952" s="203"/>
      <c r="H952" s="43"/>
      <c r="I952" s="43"/>
      <c r="J952" s="43"/>
      <c r="K952" s="43"/>
      <c r="L952" s="44"/>
      <c r="M952" s="43"/>
      <c r="N952" s="43"/>
      <c r="O952" s="43"/>
      <c r="P952" s="43"/>
      <c r="Q952" s="43"/>
      <c r="R952" s="43"/>
      <c r="S952" s="43"/>
      <c r="T952" s="43"/>
      <c r="U952" s="43"/>
      <c r="V952" s="43"/>
      <c r="W952" s="43"/>
      <c r="X952" s="43"/>
      <c r="Y952" s="43"/>
      <c r="Z952" s="43"/>
      <c r="AA952" s="43"/>
      <c r="AB952" s="43"/>
      <c r="AC952" s="43"/>
      <c r="AD952" s="43"/>
      <c r="AE952" s="43"/>
    </row>
    <row r="953" spans="1:31" ht="15">
      <c r="A953" s="43"/>
      <c r="B953" s="43"/>
      <c r="C953" s="43"/>
      <c r="D953" s="43"/>
      <c r="E953" s="43"/>
      <c r="F953" s="43"/>
      <c r="G953" s="203"/>
      <c r="H953" s="43"/>
      <c r="I953" s="43"/>
      <c r="J953" s="43"/>
      <c r="K953" s="43"/>
      <c r="L953" s="44"/>
      <c r="M953" s="43"/>
      <c r="N953" s="43"/>
      <c r="O953" s="43"/>
      <c r="P953" s="43"/>
      <c r="Q953" s="43"/>
      <c r="R953" s="43"/>
      <c r="S953" s="43"/>
      <c r="T953" s="43"/>
      <c r="U953" s="43"/>
      <c r="V953" s="43"/>
      <c r="W953" s="43"/>
      <c r="X953" s="43"/>
      <c r="Y953" s="43"/>
      <c r="Z953" s="43"/>
      <c r="AA953" s="43"/>
      <c r="AB953" s="43"/>
      <c r="AC953" s="43"/>
      <c r="AD953" s="43"/>
      <c r="AE953" s="43"/>
    </row>
    <row r="954" spans="1:31" ht="15">
      <c r="A954" s="43"/>
      <c r="B954" s="43"/>
      <c r="C954" s="43"/>
      <c r="D954" s="43"/>
      <c r="E954" s="43"/>
      <c r="F954" s="43"/>
      <c r="G954" s="203"/>
      <c r="H954" s="43"/>
      <c r="I954" s="43"/>
      <c r="J954" s="43"/>
      <c r="K954" s="43"/>
      <c r="L954" s="44"/>
      <c r="M954" s="43"/>
      <c r="N954" s="43"/>
      <c r="O954" s="43"/>
      <c r="P954" s="43"/>
      <c r="Q954" s="43"/>
      <c r="R954" s="43"/>
      <c r="S954" s="43"/>
      <c r="T954" s="43"/>
      <c r="U954" s="43"/>
      <c r="V954" s="43"/>
      <c r="W954" s="43"/>
      <c r="X954" s="43"/>
      <c r="Y954" s="43"/>
      <c r="Z954" s="43"/>
      <c r="AA954" s="43"/>
      <c r="AB954" s="43"/>
      <c r="AC954" s="43"/>
      <c r="AD954" s="43"/>
      <c r="AE954" s="43"/>
    </row>
    <row r="955" spans="1:31" ht="15">
      <c r="A955" s="43"/>
      <c r="B955" s="43"/>
      <c r="C955" s="43"/>
      <c r="D955" s="43"/>
      <c r="E955" s="43"/>
      <c r="F955" s="43"/>
      <c r="G955" s="203"/>
      <c r="H955" s="43"/>
      <c r="I955" s="43"/>
      <c r="J955" s="43"/>
      <c r="K955" s="43"/>
      <c r="L955" s="44"/>
      <c r="M955" s="43"/>
      <c r="N955" s="43"/>
      <c r="O955" s="43"/>
      <c r="P955" s="43"/>
      <c r="Q955" s="43"/>
      <c r="R955" s="43"/>
      <c r="S955" s="43"/>
      <c r="T955" s="43"/>
      <c r="U955" s="43"/>
      <c r="V955" s="43"/>
      <c r="W955" s="43"/>
      <c r="X955" s="43"/>
      <c r="Y955" s="43"/>
      <c r="Z955" s="43"/>
      <c r="AA955" s="43"/>
      <c r="AB955" s="43"/>
      <c r="AC955" s="43"/>
      <c r="AD955" s="43"/>
      <c r="AE955" s="43"/>
    </row>
    <row r="956" spans="1:31" ht="15">
      <c r="A956" s="43"/>
      <c r="B956" s="43"/>
      <c r="C956" s="43"/>
      <c r="D956" s="43"/>
      <c r="E956" s="43"/>
      <c r="F956" s="43"/>
      <c r="G956" s="203"/>
      <c r="H956" s="43"/>
      <c r="I956" s="43"/>
      <c r="J956" s="43"/>
      <c r="K956" s="43"/>
      <c r="L956" s="44"/>
      <c r="M956" s="43"/>
      <c r="N956" s="43"/>
      <c r="O956" s="43"/>
      <c r="P956" s="43"/>
      <c r="Q956" s="43"/>
      <c r="R956" s="43"/>
      <c r="S956" s="43"/>
      <c r="T956" s="43"/>
      <c r="U956" s="43"/>
      <c r="V956" s="43"/>
      <c r="W956" s="43"/>
      <c r="X956" s="43"/>
      <c r="Y956" s="43"/>
      <c r="Z956" s="43"/>
      <c r="AA956" s="43"/>
      <c r="AB956" s="43"/>
      <c r="AC956" s="43"/>
      <c r="AD956" s="43"/>
      <c r="AE956" s="43"/>
    </row>
    <row r="957" spans="1:31" ht="15">
      <c r="A957" s="43"/>
      <c r="B957" s="43"/>
      <c r="C957" s="43"/>
      <c r="D957" s="43"/>
      <c r="E957" s="43"/>
      <c r="F957" s="43"/>
      <c r="G957" s="203"/>
      <c r="H957" s="43"/>
      <c r="I957" s="43"/>
      <c r="J957" s="43"/>
      <c r="K957" s="43"/>
      <c r="L957" s="44"/>
      <c r="M957" s="43"/>
      <c r="N957" s="43"/>
      <c r="O957" s="43"/>
      <c r="P957" s="43"/>
      <c r="Q957" s="43"/>
      <c r="R957" s="43"/>
      <c r="S957" s="43"/>
      <c r="T957" s="43"/>
      <c r="U957" s="43"/>
      <c r="V957" s="43"/>
      <c r="W957" s="43"/>
      <c r="X957" s="43"/>
      <c r="Y957" s="43"/>
      <c r="Z957" s="43"/>
      <c r="AA957" s="43"/>
      <c r="AB957" s="43"/>
      <c r="AC957" s="43"/>
      <c r="AD957" s="43"/>
      <c r="AE957" s="43"/>
    </row>
    <row r="958" spans="1:31" ht="15">
      <c r="A958" s="43"/>
      <c r="B958" s="43"/>
      <c r="C958" s="43"/>
      <c r="D958" s="43"/>
      <c r="E958" s="43"/>
      <c r="F958" s="43"/>
      <c r="G958" s="203"/>
      <c r="H958" s="43"/>
      <c r="I958" s="43"/>
      <c r="J958" s="43"/>
      <c r="K958" s="43"/>
      <c r="L958" s="44"/>
      <c r="M958" s="43"/>
      <c r="N958" s="43"/>
      <c r="O958" s="43"/>
      <c r="P958" s="43"/>
      <c r="Q958" s="43"/>
      <c r="R958" s="43"/>
      <c r="S958" s="43"/>
      <c r="T958" s="43"/>
      <c r="U958" s="43"/>
      <c r="V958" s="43"/>
      <c r="W958" s="43"/>
      <c r="X958" s="43"/>
      <c r="Y958" s="43"/>
      <c r="Z958" s="43"/>
      <c r="AA958" s="43"/>
      <c r="AB958" s="43"/>
      <c r="AC958" s="43"/>
      <c r="AD958" s="43"/>
      <c r="AE958" s="43"/>
    </row>
    <row r="959" spans="1:31" ht="15">
      <c r="A959" s="43"/>
      <c r="B959" s="43"/>
      <c r="C959" s="43"/>
      <c r="D959" s="43"/>
      <c r="E959" s="43"/>
      <c r="F959" s="43"/>
      <c r="G959" s="203"/>
      <c r="H959" s="43"/>
      <c r="I959" s="43"/>
      <c r="J959" s="43"/>
      <c r="K959" s="43"/>
      <c r="L959" s="44"/>
      <c r="M959" s="43"/>
      <c r="N959" s="43"/>
      <c r="O959" s="43"/>
      <c r="P959" s="43"/>
      <c r="Q959" s="43"/>
      <c r="R959" s="43"/>
      <c r="S959" s="43"/>
      <c r="T959" s="43"/>
      <c r="U959" s="43"/>
      <c r="V959" s="43"/>
      <c r="W959" s="43"/>
      <c r="X959" s="43"/>
      <c r="Y959" s="43"/>
      <c r="Z959" s="43"/>
      <c r="AA959" s="43"/>
      <c r="AB959" s="43"/>
      <c r="AC959" s="43"/>
      <c r="AD959" s="43"/>
      <c r="AE959" s="43"/>
    </row>
    <row r="960" spans="1:31" ht="15">
      <c r="A960" s="43"/>
      <c r="B960" s="43"/>
      <c r="C960" s="43"/>
      <c r="D960" s="43"/>
      <c r="E960" s="43"/>
      <c r="F960" s="43"/>
      <c r="G960" s="203"/>
      <c r="H960" s="43"/>
      <c r="I960" s="43"/>
      <c r="J960" s="43"/>
      <c r="K960" s="43"/>
      <c r="L960" s="44"/>
      <c r="M960" s="43"/>
      <c r="N960" s="43"/>
      <c r="O960" s="43"/>
      <c r="P960" s="43"/>
      <c r="Q960" s="43"/>
      <c r="R960" s="43"/>
      <c r="S960" s="43"/>
      <c r="T960" s="43"/>
      <c r="U960" s="43"/>
      <c r="V960" s="43"/>
      <c r="W960" s="43"/>
      <c r="X960" s="43"/>
      <c r="Y960" s="43"/>
      <c r="Z960" s="43"/>
      <c r="AA960" s="43"/>
      <c r="AB960" s="43"/>
      <c r="AC960" s="43"/>
      <c r="AD960" s="43"/>
      <c r="AE960" s="43"/>
    </row>
    <row r="961" spans="1:31" ht="15">
      <c r="A961" s="43"/>
      <c r="B961" s="43"/>
      <c r="C961" s="43"/>
      <c r="D961" s="43"/>
      <c r="E961" s="43"/>
      <c r="F961" s="43"/>
      <c r="G961" s="203"/>
      <c r="H961" s="43"/>
      <c r="I961" s="43"/>
      <c r="J961" s="43"/>
      <c r="K961" s="43"/>
      <c r="L961" s="44"/>
      <c r="M961" s="43"/>
      <c r="N961" s="43"/>
      <c r="O961" s="43"/>
      <c r="P961" s="43"/>
      <c r="Q961" s="43"/>
      <c r="R961" s="43"/>
      <c r="S961" s="43"/>
      <c r="T961" s="43"/>
      <c r="U961" s="43"/>
      <c r="V961" s="43"/>
      <c r="W961" s="43"/>
      <c r="X961" s="43"/>
      <c r="Y961" s="43"/>
      <c r="Z961" s="43"/>
      <c r="AA961" s="43"/>
      <c r="AB961" s="43"/>
      <c r="AC961" s="43"/>
      <c r="AD961" s="43"/>
      <c r="AE961" s="43"/>
    </row>
    <row r="962" spans="1:31" ht="15">
      <c r="A962" s="43"/>
      <c r="B962" s="43"/>
      <c r="C962" s="43"/>
      <c r="D962" s="43"/>
      <c r="E962" s="43"/>
      <c r="F962" s="43"/>
      <c r="G962" s="203"/>
      <c r="H962" s="43"/>
      <c r="I962" s="43"/>
      <c r="J962" s="43"/>
      <c r="K962" s="43"/>
      <c r="L962" s="44"/>
      <c r="M962" s="43"/>
      <c r="N962" s="43"/>
      <c r="O962" s="43"/>
      <c r="P962" s="43"/>
      <c r="Q962" s="43"/>
      <c r="R962" s="43"/>
      <c r="S962" s="43"/>
      <c r="T962" s="43"/>
      <c r="U962" s="43"/>
      <c r="V962" s="43"/>
      <c r="W962" s="43"/>
      <c r="X962" s="43"/>
      <c r="Y962" s="43"/>
      <c r="Z962" s="43"/>
      <c r="AA962" s="43"/>
      <c r="AB962" s="43"/>
      <c r="AC962" s="43"/>
      <c r="AD962" s="43"/>
      <c r="AE962" s="43"/>
    </row>
    <row r="963" spans="1:31" ht="15">
      <c r="A963" s="43"/>
      <c r="B963" s="43"/>
      <c r="C963" s="43"/>
      <c r="D963" s="43"/>
      <c r="E963" s="43"/>
      <c r="F963" s="43"/>
      <c r="G963" s="203"/>
      <c r="H963" s="43"/>
      <c r="I963" s="43"/>
      <c r="J963" s="43"/>
      <c r="K963" s="43"/>
      <c r="L963" s="44"/>
      <c r="M963" s="43"/>
      <c r="N963" s="43"/>
      <c r="O963" s="43"/>
      <c r="P963" s="43"/>
      <c r="Q963" s="43"/>
      <c r="R963" s="43"/>
      <c r="S963" s="43"/>
      <c r="T963" s="43"/>
      <c r="U963" s="43"/>
      <c r="V963" s="43"/>
      <c r="W963" s="43"/>
      <c r="X963" s="43"/>
      <c r="Y963" s="43"/>
      <c r="Z963" s="43"/>
      <c r="AA963" s="43"/>
      <c r="AB963" s="43"/>
      <c r="AC963" s="43"/>
      <c r="AD963" s="43"/>
      <c r="AE963" s="43"/>
    </row>
    <row r="964" spans="1:31" ht="15">
      <c r="A964" s="43"/>
      <c r="B964" s="43"/>
      <c r="C964" s="43"/>
      <c r="D964" s="43"/>
      <c r="E964" s="43"/>
      <c r="F964" s="43"/>
      <c r="G964" s="203"/>
      <c r="H964" s="43"/>
      <c r="I964" s="43"/>
      <c r="J964" s="43"/>
      <c r="K964" s="43"/>
      <c r="L964" s="44"/>
      <c r="M964" s="43"/>
      <c r="N964" s="43"/>
      <c r="O964" s="43"/>
      <c r="P964" s="43"/>
      <c r="Q964" s="43"/>
      <c r="R964" s="43"/>
      <c r="S964" s="43"/>
      <c r="T964" s="43"/>
      <c r="U964" s="43"/>
      <c r="V964" s="43"/>
      <c r="W964" s="43"/>
      <c r="X964" s="43"/>
      <c r="Y964" s="43"/>
      <c r="Z964" s="43"/>
      <c r="AA964" s="43"/>
      <c r="AB964" s="43"/>
      <c r="AC964" s="43"/>
      <c r="AD964" s="43"/>
      <c r="AE964" s="43"/>
    </row>
    <row r="965" spans="1:31" ht="15">
      <c r="A965" s="43"/>
      <c r="B965" s="43"/>
      <c r="C965" s="43"/>
      <c r="D965" s="43"/>
      <c r="E965" s="43"/>
      <c r="F965" s="43"/>
      <c r="G965" s="203"/>
      <c r="H965" s="43"/>
      <c r="I965" s="43"/>
      <c r="J965" s="43"/>
      <c r="K965" s="43"/>
      <c r="L965" s="44"/>
      <c r="M965" s="43"/>
      <c r="N965" s="43"/>
      <c r="O965" s="43"/>
      <c r="P965" s="43"/>
      <c r="Q965" s="43"/>
      <c r="R965" s="43"/>
      <c r="S965" s="43"/>
      <c r="T965" s="43"/>
      <c r="U965" s="43"/>
      <c r="V965" s="43"/>
      <c r="W965" s="43"/>
      <c r="X965" s="43"/>
      <c r="Y965" s="43"/>
      <c r="Z965" s="43"/>
      <c r="AA965" s="43"/>
      <c r="AB965" s="43"/>
      <c r="AC965" s="43"/>
      <c r="AD965" s="43"/>
      <c r="AE965" s="43"/>
    </row>
    <row r="966" spans="1:31" ht="15">
      <c r="A966" s="43"/>
      <c r="B966" s="43"/>
      <c r="C966" s="43"/>
      <c r="D966" s="43"/>
      <c r="E966" s="43"/>
      <c r="F966" s="43"/>
      <c r="G966" s="203"/>
      <c r="H966" s="43"/>
      <c r="I966" s="43"/>
      <c r="J966" s="43"/>
      <c r="K966" s="43"/>
      <c r="L966" s="44"/>
      <c r="M966" s="43"/>
      <c r="N966" s="43"/>
      <c r="O966" s="43"/>
      <c r="P966" s="43"/>
      <c r="Q966" s="43"/>
      <c r="R966" s="43"/>
      <c r="S966" s="43"/>
      <c r="T966" s="43"/>
      <c r="U966" s="43"/>
      <c r="V966" s="43"/>
      <c r="W966" s="43"/>
      <c r="X966" s="43"/>
      <c r="Y966" s="43"/>
      <c r="Z966" s="43"/>
      <c r="AA966" s="43"/>
      <c r="AB966" s="43"/>
      <c r="AC966" s="43"/>
      <c r="AD966" s="43"/>
      <c r="AE966" s="43"/>
    </row>
    <row r="967" spans="1:31" ht="15">
      <c r="A967" s="43"/>
      <c r="B967" s="43"/>
      <c r="C967" s="43"/>
      <c r="D967" s="43"/>
      <c r="E967" s="43"/>
      <c r="F967" s="43"/>
      <c r="G967" s="203"/>
      <c r="H967" s="43"/>
      <c r="I967" s="43"/>
      <c r="J967" s="43"/>
      <c r="K967" s="43"/>
      <c r="L967" s="44"/>
      <c r="M967" s="43"/>
      <c r="N967" s="43"/>
      <c r="O967" s="43"/>
      <c r="P967" s="43"/>
      <c r="Q967" s="43"/>
      <c r="R967" s="43"/>
      <c r="S967" s="43"/>
      <c r="T967" s="43"/>
      <c r="U967" s="43"/>
      <c r="V967" s="43"/>
      <c r="W967" s="43"/>
      <c r="X967" s="43"/>
      <c r="Y967" s="43"/>
      <c r="Z967" s="43"/>
      <c r="AA967" s="43"/>
      <c r="AB967" s="43"/>
      <c r="AC967" s="43"/>
      <c r="AD967" s="43"/>
      <c r="AE967" s="43"/>
    </row>
    <row r="968" spans="1:31" ht="15">
      <c r="A968" s="43"/>
      <c r="B968" s="43"/>
      <c r="C968" s="43"/>
      <c r="D968" s="43"/>
      <c r="E968" s="43"/>
      <c r="F968" s="43"/>
      <c r="G968" s="203"/>
      <c r="H968" s="43"/>
      <c r="I968" s="43"/>
      <c r="J968" s="43"/>
      <c r="K968" s="43"/>
      <c r="L968" s="44"/>
      <c r="M968" s="43"/>
      <c r="N968" s="43"/>
      <c r="O968" s="43"/>
      <c r="P968" s="43"/>
      <c r="Q968" s="43"/>
      <c r="R968" s="43"/>
      <c r="S968" s="43"/>
      <c r="T968" s="43"/>
      <c r="U968" s="43"/>
      <c r="V968" s="43"/>
      <c r="W968" s="43"/>
      <c r="X968" s="43"/>
      <c r="Y968" s="43"/>
      <c r="Z968" s="43"/>
      <c r="AA968" s="43"/>
      <c r="AB968" s="43"/>
      <c r="AC968" s="43"/>
      <c r="AD968" s="43"/>
      <c r="AE968" s="43"/>
    </row>
    <row r="969" spans="1:31" ht="15">
      <c r="A969" s="43"/>
      <c r="B969" s="43"/>
      <c r="C969" s="43"/>
      <c r="D969" s="43"/>
      <c r="E969" s="43"/>
      <c r="F969" s="43"/>
      <c r="G969" s="203"/>
      <c r="H969" s="43"/>
      <c r="I969" s="43"/>
      <c r="J969" s="43"/>
      <c r="K969" s="43"/>
      <c r="L969" s="44"/>
      <c r="M969" s="43"/>
      <c r="N969" s="43"/>
      <c r="O969" s="43"/>
      <c r="P969" s="43"/>
      <c r="Q969" s="43"/>
      <c r="R969" s="43"/>
      <c r="S969" s="43"/>
      <c r="T969" s="43"/>
      <c r="U969" s="43"/>
      <c r="V969" s="43"/>
      <c r="W969" s="43"/>
      <c r="X969" s="43"/>
      <c r="Y969" s="43"/>
      <c r="Z969" s="43"/>
      <c r="AA969" s="43"/>
      <c r="AB969" s="43"/>
      <c r="AC969" s="43"/>
      <c r="AD969" s="43"/>
      <c r="AE969" s="43"/>
    </row>
    <row r="970" spans="1:31" ht="15">
      <c r="A970" s="43"/>
      <c r="B970" s="43"/>
      <c r="C970" s="43"/>
      <c r="D970" s="43"/>
      <c r="E970" s="43"/>
      <c r="F970" s="43"/>
      <c r="G970" s="203"/>
      <c r="H970" s="43"/>
      <c r="I970" s="43"/>
      <c r="J970" s="43"/>
      <c r="K970" s="43"/>
      <c r="L970" s="44"/>
      <c r="M970" s="43"/>
      <c r="N970" s="43"/>
      <c r="O970" s="43"/>
      <c r="P970" s="43"/>
      <c r="Q970" s="43"/>
      <c r="R970" s="43"/>
      <c r="S970" s="43"/>
      <c r="T970" s="43"/>
      <c r="U970" s="43"/>
      <c r="V970" s="43"/>
      <c r="W970" s="43"/>
      <c r="X970" s="43"/>
      <c r="Y970" s="43"/>
      <c r="Z970" s="43"/>
      <c r="AA970" s="43"/>
      <c r="AB970" s="43"/>
      <c r="AC970" s="43"/>
      <c r="AD970" s="43"/>
      <c r="AE970" s="43"/>
    </row>
    <row r="971" spans="1:31" ht="15">
      <c r="A971" s="43"/>
      <c r="B971" s="43"/>
      <c r="C971" s="43"/>
      <c r="D971" s="43"/>
      <c r="E971" s="43"/>
      <c r="F971" s="43"/>
      <c r="G971" s="203"/>
      <c r="H971" s="43"/>
      <c r="I971" s="43"/>
      <c r="J971" s="43"/>
      <c r="K971" s="43"/>
      <c r="L971" s="44"/>
      <c r="M971" s="43"/>
      <c r="N971" s="43"/>
      <c r="O971" s="43"/>
      <c r="P971" s="43"/>
      <c r="Q971" s="43"/>
      <c r="R971" s="43"/>
      <c r="S971" s="43"/>
      <c r="T971" s="43"/>
      <c r="U971" s="43"/>
      <c r="V971" s="43"/>
      <c r="W971" s="43"/>
      <c r="X971" s="43"/>
      <c r="Y971" s="43"/>
      <c r="Z971" s="43"/>
      <c r="AA971" s="43"/>
      <c r="AB971" s="43"/>
      <c r="AC971" s="43"/>
      <c r="AD971" s="43"/>
      <c r="AE971" s="43"/>
    </row>
    <row r="972" spans="1:31" ht="15">
      <c r="A972" s="43"/>
      <c r="B972" s="43"/>
      <c r="C972" s="43"/>
      <c r="D972" s="43"/>
      <c r="E972" s="43"/>
      <c r="F972" s="43"/>
      <c r="G972" s="203"/>
      <c r="H972" s="43"/>
      <c r="I972" s="43"/>
      <c r="J972" s="43"/>
      <c r="K972" s="43"/>
      <c r="L972" s="44"/>
      <c r="M972" s="43"/>
      <c r="N972" s="43"/>
      <c r="O972" s="43"/>
      <c r="P972" s="43"/>
      <c r="Q972" s="43"/>
      <c r="R972" s="43"/>
      <c r="S972" s="43"/>
      <c r="T972" s="43"/>
      <c r="U972" s="43"/>
      <c r="V972" s="43"/>
      <c r="W972" s="43"/>
      <c r="X972" s="43"/>
      <c r="Y972" s="43"/>
      <c r="Z972" s="43"/>
      <c r="AA972" s="43"/>
      <c r="AB972" s="43"/>
      <c r="AC972" s="43"/>
      <c r="AD972" s="43"/>
      <c r="AE972" s="43"/>
    </row>
    <row r="973" spans="1:31" ht="15">
      <c r="A973" s="43"/>
      <c r="B973" s="43"/>
      <c r="C973" s="43"/>
      <c r="D973" s="43"/>
      <c r="E973" s="43"/>
      <c r="F973" s="43"/>
      <c r="G973" s="203"/>
      <c r="H973" s="43"/>
      <c r="I973" s="43"/>
      <c r="J973" s="43"/>
      <c r="K973" s="43"/>
      <c r="L973" s="44"/>
      <c r="M973" s="43"/>
      <c r="N973" s="43"/>
      <c r="O973" s="43"/>
      <c r="P973" s="43"/>
      <c r="Q973" s="43"/>
      <c r="R973" s="43"/>
      <c r="S973" s="43"/>
      <c r="T973" s="43"/>
      <c r="U973" s="43"/>
      <c r="V973" s="43"/>
      <c r="W973" s="43"/>
      <c r="X973" s="43"/>
      <c r="Y973" s="43"/>
      <c r="Z973" s="43"/>
      <c r="AA973" s="43"/>
      <c r="AB973" s="43"/>
      <c r="AC973" s="43"/>
      <c r="AD973" s="43"/>
      <c r="AE973" s="43"/>
    </row>
    <row r="974" spans="1:31" ht="15">
      <c r="A974" s="43"/>
      <c r="B974" s="43"/>
      <c r="C974" s="43"/>
      <c r="D974" s="43"/>
      <c r="E974" s="43"/>
      <c r="F974" s="43"/>
      <c r="G974" s="203"/>
      <c r="H974" s="43"/>
      <c r="I974" s="43"/>
      <c r="J974" s="43"/>
      <c r="K974" s="43"/>
      <c r="L974" s="44"/>
      <c r="M974" s="43"/>
      <c r="N974" s="43"/>
      <c r="O974" s="43"/>
      <c r="P974" s="43"/>
      <c r="Q974" s="43"/>
      <c r="R974" s="43"/>
      <c r="S974" s="43"/>
      <c r="T974" s="43"/>
      <c r="U974" s="43"/>
      <c r="V974" s="43"/>
      <c r="W974" s="43"/>
      <c r="X974" s="43"/>
      <c r="Y974" s="43"/>
      <c r="Z974" s="43"/>
      <c r="AA974" s="43"/>
      <c r="AB974" s="43"/>
      <c r="AC974" s="43"/>
      <c r="AD974" s="43"/>
      <c r="AE974" s="43"/>
    </row>
    <row r="975" spans="1:31" ht="15">
      <c r="A975" s="43"/>
      <c r="B975" s="43"/>
      <c r="C975" s="43"/>
      <c r="D975" s="43"/>
      <c r="E975" s="43"/>
      <c r="F975" s="43"/>
      <c r="G975" s="203"/>
      <c r="H975" s="43"/>
      <c r="I975" s="43"/>
      <c r="J975" s="43"/>
      <c r="K975" s="43"/>
      <c r="L975" s="44"/>
      <c r="M975" s="43"/>
      <c r="N975" s="43"/>
      <c r="O975" s="43"/>
      <c r="P975" s="43"/>
      <c r="Q975" s="43"/>
      <c r="R975" s="43"/>
      <c r="S975" s="43"/>
      <c r="T975" s="43"/>
      <c r="U975" s="43"/>
      <c r="V975" s="43"/>
      <c r="W975" s="43"/>
      <c r="X975" s="43"/>
      <c r="Y975" s="43"/>
      <c r="Z975" s="43"/>
      <c r="AA975" s="43"/>
      <c r="AB975" s="43"/>
      <c r="AC975" s="43"/>
      <c r="AD975" s="43"/>
      <c r="AE975" s="43"/>
    </row>
    <row r="976" spans="1:31" ht="15">
      <c r="A976" s="43"/>
      <c r="B976" s="43"/>
      <c r="C976" s="43"/>
      <c r="D976" s="43"/>
      <c r="E976" s="43"/>
      <c r="F976" s="43"/>
      <c r="G976" s="203"/>
      <c r="H976" s="43"/>
      <c r="I976" s="43"/>
      <c r="J976" s="43"/>
      <c r="K976" s="43"/>
      <c r="L976" s="44"/>
      <c r="M976" s="43"/>
      <c r="N976" s="43"/>
      <c r="O976" s="43"/>
      <c r="P976" s="43"/>
      <c r="Q976" s="43"/>
      <c r="R976" s="43"/>
      <c r="S976" s="43"/>
      <c r="T976" s="43"/>
      <c r="U976" s="43"/>
      <c r="V976" s="43"/>
      <c r="W976" s="43"/>
      <c r="X976" s="43"/>
      <c r="Y976" s="43"/>
      <c r="Z976" s="43"/>
      <c r="AA976" s="43"/>
      <c r="AB976" s="43"/>
      <c r="AC976" s="43"/>
      <c r="AD976" s="43"/>
      <c r="AE976" s="43"/>
    </row>
    <row r="977" spans="1:31" ht="15">
      <c r="A977" s="43"/>
      <c r="B977" s="43"/>
      <c r="C977" s="43"/>
      <c r="D977" s="43"/>
      <c r="E977" s="43"/>
      <c r="F977" s="43"/>
      <c r="G977" s="203"/>
      <c r="H977" s="43"/>
      <c r="I977" s="43"/>
      <c r="J977" s="43"/>
      <c r="K977" s="43"/>
      <c r="L977" s="44"/>
      <c r="M977" s="43"/>
      <c r="N977" s="43"/>
      <c r="O977" s="43"/>
      <c r="P977" s="43"/>
      <c r="Q977" s="43"/>
      <c r="R977" s="43"/>
      <c r="S977" s="43"/>
      <c r="T977" s="43"/>
      <c r="U977" s="43"/>
      <c r="V977" s="43"/>
      <c r="W977" s="43"/>
      <c r="X977" s="43"/>
      <c r="Y977" s="43"/>
      <c r="Z977" s="43"/>
      <c r="AA977" s="43"/>
      <c r="AB977" s="43"/>
      <c r="AC977" s="43"/>
      <c r="AD977" s="43"/>
      <c r="AE977" s="43"/>
    </row>
    <row r="978" spans="1:31" ht="15">
      <c r="A978" s="43"/>
      <c r="B978" s="43"/>
      <c r="C978" s="43"/>
      <c r="D978" s="43"/>
      <c r="E978" s="43"/>
      <c r="F978" s="43"/>
      <c r="G978" s="203"/>
      <c r="H978" s="43"/>
      <c r="I978" s="43"/>
      <c r="J978" s="43"/>
      <c r="K978" s="43"/>
      <c r="L978" s="44"/>
      <c r="M978" s="43"/>
      <c r="N978" s="43"/>
      <c r="O978" s="43"/>
      <c r="P978" s="43"/>
      <c r="Q978" s="43"/>
      <c r="R978" s="43"/>
      <c r="S978" s="43"/>
      <c r="T978" s="43"/>
      <c r="U978" s="43"/>
      <c r="V978" s="43"/>
      <c r="W978" s="43"/>
      <c r="X978" s="43"/>
      <c r="Y978" s="43"/>
      <c r="Z978" s="43"/>
      <c r="AA978" s="43"/>
      <c r="AB978" s="43"/>
      <c r="AC978" s="43"/>
      <c r="AD978" s="43"/>
      <c r="AE978" s="43"/>
    </row>
    <row r="979" spans="1:31" ht="15">
      <c r="A979" s="43"/>
      <c r="B979" s="43"/>
      <c r="C979" s="43"/>
      <c r="D979" s="43"/>
      <c r="E979" s="43"/>
      <c r="F979" s="43"/>
      <c r="G979" s="203"/>
      <c r="H979" s="43"/>
      <c r="I979" s="43"/>
      <c r="J979" s="43"/>
      <c r="K979" s="43"/>
      <c r="L979" s="44"/>
      <c r="M979" s="43"/>
      <c r="N979" s="43"/>
      <c r="O979" s="43"/>
      <c r="P979" s="43"/>
      <c r="Q979" s="43"/>
      <c r="R979" s="43"/>
      <c r="S979" s="43"/>
      <c r="T979" s="43"/>
      <c r="U979" s="43"/>
      <c r="V979" s="43"/>
      <c r="W979" s="43"/>
      <c r="X979" s="43"/>
      <c r="Y979" s="43"/>
      <c r="Z979" s="43"/>
      <c r="AA979" s="43"/>
      <c r="AB979" s="43"/>
      <c r="AC979" s="43"/>
      <c r="AD979" s="43"/>
      <c r="AE979" s="43"/>
    </row>
    <row r="980" spans="1:31" ht="15">
      <c r="A980" s="43"/>
      <c r="B980" s="43"/>
      <c r="C980" s="43"/>
      <c r="D980" s="43"/>
      <c r="E980" s="43"/>
      <c r="F980" s="43"/>
      <c r="G980" s="203"/>
      <c r="H980" s="43"/>
      <c r="I980" s="43"/>
      <c r="J980" s="43"/>
      <c r="K980" s="43"/>
      <c r="L980" s="44"/>
      <c r="M980" s="43"/>
      <c r="N980" s="43"/>
      <c r="O980" s="43"/>
      <c r="P980" s="43"/>
      <c r="Q980" s="43"/>
      <c r="R980" s="43"/>
      <c r="S980" s="43"/>
      <c r="T980" s="43"/>
      <c r="U980" s="43"/>
      <c r="V980" s="43"/>
      <c r="W980" s="43"/>
      <c r="X980" s="43"/>
      <c r="Y980" s="43"/>
      <c r="Z980" s="43"/>
      <c r="AA980" s="43"/>
      <c r="AB980" s="43"/>
      <c r="AC980" s="43"/>
      <c r="AD980" s="43"/>
      <c r="AE980" s="43"/>
    </row>
    <row r="981" spans="1:31" ht="15">
      <c r="A981" s="43"/>
      <c r="B981" s="43"/>
      <c r="C981" s="43"/>
      <c r="D981" s="43"/>
      <c r="E981" s="43"/>
      <c r="F981" s="43"/>
      <c r="G981" s="203"/>
      <c r="H981" s="43"/>
      <c r="I981" s="43"/>
      <c r="J981" s="43"/>
      <c r="K981" s="43"/>
      <c r="L981" s="44"/>
      <c r="M981" s="43"/>
      <c r="N981" s="43"/>
      <c r="O981" s="43"/>
      <c r="P981" s="43"/>
      <c r="Q981" s="43"/>
      <c r="R981" s="43"/>
      <c r="S981" s="43"/>
      <c r="T981" s="43"/>
      <c r="U981" s="43"/>
      <c r="V981" s="43"/>
      <c r="W981" s="43"/>
      <c r="X981" s="43"/>
      <c r="Y981" s="43"/>
      <c r="Z981" s="43"/>
      <c r="AA981" s="43"/>
      <c r="AB981" s="43"/>
      <c r="AC981" s="43"/>
      <c r="AD981" s="43"/>
      <c r="AE981" s="43"/>
    </row>
    <row r="982" spans="1:31" ht="15">
      <c r="A982" s="43"/>
      <c r="B982" s="43"/>
      <c r="C982" s="43"/>
      <c r="D982" s="43"/>
      <c r="E982" s="43"/>
      <c r="F982" s="43"/>
      <c r="G982" s="203"/>
      <c r="H982" s="43"/>
      <c r="I982" s="43"/>
      <c r="J982" s="43"/>
      <c r="K982" s="43"/>
      <c r="L982" s="44"/>
      <c r="M982" s="43"/>
      <c r="N982" s="43"/>
      <c r="O982" s="43"/>
      <c r="P982" s="43"/>
      <c r="Q982" s="43"/>
      <c r="R982" s="43"/>
      <c r="S982" s="43"/>
      <c r="T982" s="43"/>
      <c r="U982" s="43"/>
      <c r="V982" s="43"/>
      <c r="W982" s="43"/>
      <c r="X982" s="43"/>
      <c r="Y982" s="43"/>
      <c r="Z982" s="43"/>
      <c r="AA982" s="43"/>
      <c r="AB982" s="43"/>
      <c r="AC982" s="43"/>
      <c r="AD982" s="43"/>
      <c r="AE982" s="43"/>
    </row>
    <row r="983" spans="1:31" ht="15">
      <c r="A983" s="43"/>
      <c r="B983" s="43"/>
      <c r="C983" s="43"/>
      <c r="D983" s="43"/>
      <c r="E983" s="43"/>
      <c r="F983" s="43"/>
      <c r="G983" s="203"/>
      <c r="H983" s="43"/>
      <c r="I983" s="43"/>
      <c r="J983" s="43"/>
      <c r="K983" s="43"/>
      <c r="L983" s="44"/>
      <c r="M983" s="43"/>
      <c r="N983" s="43"/>
      <c r="O983" s="43"/>
      <c r="P983" s="43"/>
      <c r="Q983" s="43"/>
      <c r="R983" s="43"/>
      <c r="S983" s="43"/>
      <c r="T983" s="43"/>
      <c r="U983" s="43"/>
      <c r="V983" s="43"/>
      <c r="W983" s="43"/>
      <c r="X983" s="43"/>
      <c r="Y983" s="43"/>
      <c r="Z983" s="43"/>
      <c r="AA983" s="43"/>
      <c r="AB983" s="43"/>
      <c r="AC983" s="43"/>
      <c r="AD983" s="43"/>
      <c r="AE983" s="43"/>
    </row>
    <row r="984" spans="1:31" ht="15">
      <c r="A984" s="43"/>
      <c r="B984" s="43"/>
      <c r="C984" s="43"/>
      <c r="D984" s="43"/>
      <c r="E984" s="43"/>
      <c r="F984" s="43"/>
      <c r="G984" s="203"/>
      <c r="H984" s="43"/>
      <c r="I984" s="43"/>
      <c r="J984" s="43"/>
      <c r="K984" s="43"/>
      <c r="L984" s="44"/>
      <c r="M984" s="43"/>
      <c r="N984" s="43"/>
      <c r="O984" s="43"/>
      <c r="P984" s="43"/>
      <c r="Q984" s="43"/>
      <c r="R984" s="43"/>
      <c r="S984" s="43"/>
      <c r="T984" s="43"/>
      <c r="U984" s="43"/>
      <c r="V984" s="43"/>
      <c r="W984" s="43"/>
      <c r="X984" s="43"/>
      <c r="Y984" s="43"/>
      <c r="Z984" s="43"/>
      <c r="AA984" s="43"/>
      <c r="AB984" s="43"/>
      <c r="AC984" s="43"/>
      <c r="AD984" s="43"/>
      <c r="AE984" s="43"/>
    </row>
    <row r="985" spans="1:31" ht="15">
      <c r="A985" s="43"/>
      <c r="B985" s="43"/>
      <c r="C985" s="43"/>
      <c r="D985" s="43"/>
      <c r="E985" s="43"/>
      <c r="F985" s="43"/>
      <c r="G985" s="203"/>
      <c r="H985" s="43"/>
      <c r="I985" s="43"/>
      <c r="J985" s="43"/>
      <c r="K985" s="43"/>
      <c r="L985" s="44"/>
      <c r="M985" s="43"/>
      <c r="N985" s="43"/>
      <c r="O985" s="43"/>
      <c r="P985" s="43"/>
      <c r="Q985" s="43"/>
      <c r="R985" s="43"/>
      <c r="S985" s="43"/>
      <c r="T985" s="43"/>
      <c r="U985" s="43"/>
      <c r="V985" s="43"/>
      <c r="W985" s="43"/>
      <c r="X985" s="43"/>
      <c r="Y985" s="43"/>
      <c r="Z985" s="43"/>
      <c r="AA985" s="43"/>
      <c r="AB985" s="43"/>
      <c r="AC985" s="43"/>
      <c r="AD985" s="43"/>
      <c r="AE985" s="43"/>
    </row>
    <row r="986" spans="1:31" ht="15">
      <c r="A986" s="43"/>
      <c r="B986" s="43"/>
      <c r="C986" s="43"/>
      <c r="D986" s="43"/>
      <c r="E986" s="43"/>
      <c r="F986" s="43"/>
      <c r="G986" s="203"/>
      <c r="H986" s="43"/>
      <c r="I986" s="43"/>
      <c r="J986" s="43"/>
      <c r="K986" s="43"/>
      <c r="L986" s="44"/>
      <c r="M986" s="43"/>
      <c r="N986" s="43"/>
      <c r="O986" s="43"/>
      <c r="P986" s="43"/>
      <c r="Q986" s="43"/>
      <c r="R986" s="43"/>
      <c r="S986" s="43"/>
      <c r="T986" s="43"/>
      <c r="U986" s="43"/>
      <c r="V986" s="43"/>
      <c r="W986" s="43"/>
      <c r="X986" s="43"/>
      <c r="Y986" s="43"/>
      <c r="Z986" s="43"/>
      <c r="AA986" s="43"/>
      <c r="AB986" s="43"/>
      <c r="AC986" s="43"/>
      <c r="AD986" s="43"/>
      <c r="AE986" s="43"/>
    </row>
    <row r="987" spans="1:31" ht="15">
      <c r="A987" s="43"/>
      <c r="B987" s="43"/>
      <c r="C987" s="43"/>
      <c r="D987" s="43"/>
      <c r="E987" s="43"/>
      <c r="F987" s="43"/>
      <c r="G987" s="203"/>
      <c r="H987" s="43"/>
      <c r="I987" s="43"/>
      <c r="J987" s="43"/>
      <c r="K987" s="43"/>
      <c r="L987" s="44"/>
      <c r="M987" s="43"/>
      <c r="N987" s="43"/>
      <c r="O987" s="43"/>
      <c r="P987" s="43"/>
      <c r="Q987" s="43"/>
      <c r="R987" s="43"/>
      <c r="S987" s="43"/>
      <c r="T987" s="43"/>
      <c r="U987" s="43"/>
      <c r="V987" s="43"/>
      <c r="W987" s="43"/>
      <c r="X987" s="43"/>
      <c r="Y987" s="43"/>
      <c r="Z987" s="43"/>
      <c r="AA987" s="43"/>
      <c r="AB987" s="43"/>
      <c r="AC987" s="43"/>
      <c r="AD987" s="43"/>
      <c r="AE987" s="43"/>
    </row>
    <row r="988" spans="1:31" ht="15">
      <c r="A988" s="43"/>
      <c r="B988" s="43"/>
      <c r="C988" s="43"/>
      <c r="D988" s="43"/>
      <c r="E988" s="43"/>
      <c r="F988" s="43"/>
      <c r="G988" s="203"/>
      <c r="H988" s="43"/>
      <c r="I988" s="43"/>
      <c r="J988" s="43"/>
      <c r="K988" s="43"/>
      <c r="L988" s="44"/>
      <c r="M988" s="43"/>
      <c r="N988" s="43"/>
      <c r="O988" s="43"/>
      <c r="P988" s="43"/>
      <c r="Q988" s="43"/>
      <c r="R988" s="43"/>
      <c r="S988" s="43"/>
      <c r="T988" s="43"/>
      <c r="U988" s="43"/>
      <c r="V988" s="43"/>
      <c r="W988" s="43"/>
      <c r="X988" s="43"/>
      <c r="Y988" s="43"/>
      <c r="Z988" s="43"/>
      <c r="AA988" s="43"/>
      <c r="AB988" s="43"/>
      <c r="AC988" s="43"/>
      <c r="AD988" s="43"/>
      <c r="AE988" s="43"/>
    </row>
    <row r="989" spans="1:31" ht="15">
      <c r="A989" s="43"/>
      <c r="B989" s="43"/>
      <c r="C989" s="43"/>
      <c r="D989" s="43"/>
      <c r="E989" s="43"/>
      <c r="F989" s="43"/>
      <c r="G989" s="203"/>
      <c r="H989" s="43"/>
      <c r="I989" s="43"/>
      <c r="J989" s="43"/>
      <c r="K989" s="43"/>
      <c r="L989" s="44"/>
      <c r="M989" s="43"/>
      <c r="N989" s="43"/>
      <c r="O989" s="43"/>
      <c r="P989" s="43"/>
      <c r="Q989" s="43"/>
      <c r="R989" s="43"/>
      <c r="S989" s="43"/>
      <c r="T989" s="43"/>
      <c r="U989" s="43"/>
      <c r="V989" s="43"/>
      <c r="W989" s="43"/>
      <c r="X989" s="43"/>
      <c r="Y989" s="43"/>
      <c r="Z989" s="43"/>
      <c r="AA989" s="43"/>
      <c r="AB989" s="43"/>
      <c r="AC989" s="43"/>
      <c r="AD989" s="43"/>
      <c r="AE989" s="43"/>
    </row>
    <row r="990" spans="1:31" ht="15">
      <c r="A990" s="43"/>
      <c r="B990" s="43"/>
      <c r="C990" s="43"/>
      <c r="D990" s="43"/>
      <c r="E990" s="43"/>
      <c r="F990" s="43"/>
      <c r="G990" s="203"/>
      <c r="H990" s="43"/>
      <c r="I990" s="43"/>
      <c r="J990" s="43"/>
      <c r="K990" s="43"/>
      <c r="L990" s="44"/>
      <c r="M990" s="43"/>
      <c r="N990" s="43"/>
      <c r="O990" s="43"/>
      <c r="P990" s="43"/>
      <c r="Q990" s="43"/>
      <c r="R990" s="43"/>
      <c r="S990" s="43"/>
      <c r="T990" s="43"/>
      <c r="U990" s="43"/>
      <c r="V990" s="43"/>
      <c r="W990" s="43"/>
      <c r="X990" s="43"/>
      <c r="Y990" s="43"/>
      <c r="Z990" s="43"/>
      <c r="AA990" s="43"/>
      <c r="AB990" s="43"/>
      <c r="AC990" s="43"/>
      <c r="AD990" s="43"/>
      <c r="AE990" s="43"/>
    </row>
    <row r="991" spans="1:31" ht="15">
      <c r="A991" s="43"/>
      <c r="B991" s="43"/>
      <c r="C991" s="43"/>
      <c r="D991" s="43"/>
      <c r="E991" s="43"/>
      <c r="F991" s="43"/>
      <c r="G991" s="203"/>
      <c r="H991" s="43"/>
      <c r="I991" s="43"/>
      <c r="J991" s="43"/>
      <c r="K991" s="43"/>
      <c r="L991" s="44"/>
      <c r="M991" s="43"/>
      <c r="N991" s="43"/>
      <c r="O991" s="43"/>
      <c r="P991" s="43"/>
      <c r="Q991" s="43"/>
      <c r="R991" s="43"/>
      <c r="S991" s="43"/>
      <c r="T991" s="43"/>
      <c r="U991" s="43"/>
      <c r="V991" s="43"/>
      <c r="W991" s="43"/>
      <c r="X991" s="43"/>
      <c r="Y991" s="43"/>
      <c r="Z991" s="43"/>
      <c r="AA991" s="43"/>
      <c r="AB991" s="43"/>
      <c r="AC991" s="43"/>
      <c r="AD991" s="43"/>
      <c r="AE991" s="43"/>
    </row>
    <row r="992" spans="1:31" ht="15">
      <c r="A992" s="43"/>
      <c r="B992" s="43"/>
      <c r="C992" s="43"/>
      <c r="D992" s="43"/>
      <c r="E992" s="43"/>
      <c r="F992" s="43"/>
      <c r="G992" s="203"/>
      <c r="H992" s="43"/>
      <c r="I992" s="43"/>
      <c r="J992" s="43"/>
      <c r="K992" s="43"/>
      <c r="L992" s="44"/>
      <c r="M992" s="43"/>
      <c r="N992" s="43"/>
      <c r="O992" s="43"/>
      <c r="P992" s="43"/>
      <c r="Q992" s="43"/>
      <c r="R992" s="43"/>
      <c r="S992" s="43"/>
      <c r="T992" s="43"/>
      <c r="U992" s="43"/>
      <c r="V992" s="43"/>
      <c r="W992" s="43"/>
      <c r="X992" s="43"/>
      <c r="Y992" s="43"/>
      <c r="Z992" s="43"/>
      <c r="AA992" s="43"/>
      <c r="AB992" s="43"/>
      <c r="AC992" s="43"/>
      <c r="AD992" s="43"/>
      <c r="AE992" s="43"/>
    </row>
    <row r="993" spans="1:31" ht="15">
      <c r="A993" s="43"/>
      <c r="B993" s="43"/>
      <c r="C993" s="43"/>
      <c r="D993" s="43"/>
      <c r="E993" s="43"/>
      <c r="F993" s="43"/>
      <c r="G993" s="203"/>
      <c r="H993" s="43"/>
      <c r="I993" s="43"/>
      <c r="J993" s="43"/>
      <c r="K993" s="43"/>
      <c r="L993" s="44"/>
      <c r="M993" s="43"/>
      <c r="N993" s="43"/>
      <c r="O993" s="43"/>
      <c r="P993" s="43"/>
      <c r="Q993" s="43"/>
      <c r="R993" s="43"/>
      <c r="S993" s="43"/>
      <c r="T993" s="43"/>
      <c r="U993" s="43"/>
      <c r="V993" s="43"/>
      <c r="W993" s="43"/>
      <c r="X993" s="43"/>
      <c r="Y993" s="43"/>
      <c r="Z993" s="43"/>
      <c r="AA993" s="43"/>
      <c r="AB993" s="43"/>
      <c r="AC993" s="43"/>
      <c r="AD993" s="43"/>
      <c r="AE993" s="43"/>
    </row>
    <row r="994" spans="1:31" ht="15">
      <c r="A994" s="43"/>
      <c r="B994" s="43"/>
      <c r="C994" s="43"/>
      <c r="D994" s="43"/>
      <c r="E994" s="43"/>
      <c r="F994" s="43"/>
      <c r="G994" s="203"/>
      <c r="H994" s="43"/>
      <c r="I994" s="43"/>
      <c r="J994" s="43"/>
      <c r="K994" s="43"/>
      <c r="L994" s="44"/>
      <c r="M994" s="43"/>
      <c r="N994" s="43"/>
      <c r="O994" s="43"/>
      <c r="P994" s="43"/>
      <c r="Q994" s="43"/>
      <c r="R994" s="43"/>
      <c r="S994" s="43"/>
      <c r="T994" s="43"/>
      <c r="U994" s="43"/>
      <c r="V994" s="43"/>
      <c r="W994" s="43"/>
      <c r="X994" s="43"/>
      <c r="Y994" s="43"/>
      <c r="Z994" s="43"/>
      <c r="AA994" s="43"/>
      <c r="AB994" s="43"/>
      <c r="AC994" s="43"/>
      <c r="AD994" s="43"/>
      <c r="AE994" s="43"/>
    </row>
    <row r="995" spans="1:31" ht="15">
      <c r="A995" s="43"/>
      <c r="B995" s="43"/>
      <c r="C995" s="43"/>
      <c r="D995" s="43"/>
      <c r="E995" s="43"/>
      <c r="F995" s="43"/>
      <c r="G995" s="203"/>
      <c r="H995" s="43"/>
      <c r="I995" s="43"/>
      <c r="J995" s="43"/>
      <c r="K995" s="43"/>
      <c r="L995" s="44"/>
      <c r="M995" s="43"/>
      <c r="N995" s="43"/>
      <c r="O995" s="43"/>
      <c r="P995" s="43"/>
      <c r="Q995" s="43"/>
      <c r="R995" s="43"/>
      <c r="S995" s="43"/>
      <c r="T995" s="43"/>
      <c r="U995" s="43"/>
      <c r="V995" s="43"/>
      <c r="W995" s="43"/>
      <c r="X995" s="43"/>
      <c r="Y995" s="43"/>
      <c r="Z995" s="43"/>
      <c r="AA995" s="43"/>
      <c r="AB995" s="43"/>
      <c r="AC995" s="43"/>
      <c r="AD995" s="43"/>
      <c r="AE995" s="43"/>
    </row>
    <row r="996" spans="1:31" ht="15">
      <c r="A996" s="43"/>
      <c r="B996" s="43"/>
      <c r="C996" s="43"/>
      <c r="D996" s="43"/>
      <c r="E996" s="43"/>
      <c r="F996" s="43"/>
      <c r="G996" s="203"/>
      <c r="H996" s="43"/>
      <c r="I996" s="43"/>
      <c r="J996" s="43"/>
      <c r="K996" s="43"/>
      <c r="L996" s="44"/>
      <c r="M996" s="43"/>
      <c r="N996" s="43"/>
      <c r="O996" s="43"/>
      <c r="P996" s="43"/>
      <c r="Q996" s="43"/>
      <c r="R996" s="43"/>
      <c r="S996" s="43"/>
      <c r="T996" s="43"/>
      <c r="U996" s="43"/>
      <c r="V996" s="43"/>
      <c r="W996" s="43"/>
      <c r="X996" s="43"/>
      <c r="Y996" s="43"/>
      <c r="Z996" s="43"/>
      <c r="AA996" s="43"/>
      <c r="AB996" s="43"/>
      <c r="AC996" s="43"/>
      <c r="AD996" s="43"/>
      <c r="AE996" s="43"/>
    </row>
    <row r="997" spans="1:31" ht="15">
      <c r="A997" s="43"/>
      <c r="B997" s="43"/>
      <c r="C997" s="43"/>
      <c r="D997" s="43"/>
      <c r="E997" s="43"/>
      <c r="F997" s="43"/>
      <c r="G997" s="203"/>
      <c r="H997" s="43"/>
      <c r="I997" s="43"/>
      <c r="J997" s="43"/>
      <c r="K997" s="43"/>
      <c r="L997" s="44"/>
      <c r="M997" s="43"/>
      <c r="N997" s="43"/>
      <c r="O997" s="43"/>
      <c r="P997" s="43"/>
      <c r="Q997" s="43"/>
      <c r="R997" s="43"/>
      <c r="S997" s="43"/>
      <c r="T997" s="43"/>
      <c r="U997" s="43"/>
      <c r="V997" s="43"/>
      <c r="W997" s="43"/>
      <c r="X997" s="43"/>
      <c r="Y997" s="43"/>
      <c r="Z997" s="43"/>
      <c r="AA997" s="43"/>
      <c r="AB997" s="43"/>
      <c r="AC997" s="43"/>
      <c r="AD997" s="43"/>
      <c r="AE997" s="43"/>
    </row>
    <row r="998" spans="1:31" ht="15">
      <c r="A998" s="43"/>
      <c r="B998" s="43"/>
      <c r="C998" s="43"/>
      <c r="D998" s="43"/>
      <c r="E998" s="43"/>
      <c r="F998" s="43"/>
      <c r="G998" s="203"/>
      <c r="H998" s="43"/>
      <c r="I998" s="43"/>
      <c r="J998" s="43"/>
      <c r="K998" s="43"/>
      <c r="L998" s="44"/>
      <c r="M998" s="43"/>
      <c r="N998" s="43"/>
      <c r="O998" s="43"/>
      <c r="P998" s="43"/>
      <c r="Q998" s="43"/>
      <c r="R998" s="43"/>
      <c r="S998" s="43"/>
      <c r="T998" s="43"/>
      <c r="U998" s="43"/>
      <c r="V998" s="43"/>
      <c r="W998" s="43"/>
      <c r="X998" s="43"/>
      <c r="Y998" s="43"/>
      <c r="Z998" s="43"/>
      <c r="AA998" s="43"/>
      <c r="AB998" s="43"/>
      <c r="AC998" s="43"/>
      <c r="AD998" s="43"/>
      <c r="AE998" s="43"/>
    </row>
    <row r="999" spans="1:31" ht="15">
      <c r="A999" s="43"/>
      <c r="B999" s="43"/>
      <c r="C999" s="43"/>
      <c r="D999" s="43"/>
      <c r="E999" s="43"/>
      <c r="F999" s="43"/>
      <c r="G999" s="203"/>
      <c r="H999" s="43"/>
      <c r="I999" s="43"/>
      <c r="J999" s="43"/>
      <c r="K999" s="43"/>
      <c r="L999" s="44"/>
      <c r="M999" s="43"/>
      <c r="N999" s="43"/>
      <c r="O999" s="43"/>
      <c r="P999" s="43"/>
      <c r="Q999" s="43"/>
      <c r="R999" s="43"/>
      <c r="S999" s="43"/>
      <c r="T999" s="43"/>
      <c r="U999" s="43"/>
      <c r="V999" s="43"/>
      <c r="W999" s="43"/>
      <c r="X999" s="43"/>
      <c r="Y999" s="43"/>
      <c r="Z999" s="43"/>
      <c r="AA999" s="43"/>
      <c r="AB999" s="43"/>
      <c r="AC999" s="43"/>
      <c r="AD999" s="43"/>
      <c r="AE999" s="43"/>
    </row>
    <row r="1000" spans="1:31" ht="15">
      <c r="A1000" s="43"/>
      <c r="B1000" s="43"/>
      <c r="C1000" s="43"/>
      <c r="D1000" s="43"/>
      <c r="E1000" s="43"/>
      <c r="F1000" s="43"/>
      <c r="G1000" s="203"/>
      <c r="H1000" s="43"/>
      <c r="I1000" s="43"/>
      <c r="J1000" s="43"/>
      <c r="K1000" s="43"/>
      <c r="L1000" s="44"/>
      <c r="M1000" s="43"/>
      <c r="N1000" s="43"/>
      <c r="O1000" s="43"/>
      <c r="P1000" s="43"/>
      <c r="Q1000" s="43"/>
      <c r="R1000" s="43"/>
      <c r="S1000" s="43"/>
      <c r="T1000" s="43"/>
      <c r="U1000" s="43"/>
      <c r="V1000" s="43"/>
      <c r="W1000" s="43"/>
      <c r="X1000" s="43"/>
      <c r="Y1000" s="43"/>
      <c r="Z1000" s="43"/>
      <c r="AA1000" s="43"/>
      <c r="AB1000" s="43"/>
      <c r="AC1000" s="43"/>
      <c r="AD1000" s="43"/>
      <c r="AE1000" s="43"/>
    </row>
    <row r="1001" spans="1:31" ht="15">
      <c r="A1001" s="43"/>
      <c r="B1001" s="43"/>
      <c r="C1001" s="43"/>
      <c r="D1001" s="43"/>
      <c r="E1001" s="43"/>
      <c r="F1001" s="43"/>
      <c r="G1001" s="203"/>
      <c r="H1001" s="43"/>
      <c r="I1001" s="43"/>
      <c r="J1001" s="43"/>
      <c r="K1001" s="43"/>
      <c r="L1001" s="44"/>
      <c r="M1001" s="43"/>
      <c r="N1001" s="43"/>
      <c r="O1001" s="43"/>
      <c r="P1001" s="43"/>
      <c r="Q1001" s="43"/>
      <c r="R1001" s="43"/>
      <c r="S1001" s="43"/>
      <c r="T1001" s="43"/>
      <c r="U1001" s="43"/>
      <c r="V1001" s="43"/>
      <c r="W1001" s="43"/>
      <c r="X1001" s="43"/>
      <c r="Y1001" s="43"/>
      <c r="Z1001" s="43"/>
      <c r="AA1001" s="43"/>
      <c r="AB1001" s="43"/>
      <c r="AC1001" s="43"/>
      <c r="AD1001" s="43"/>
      <c r="AE1001" s="43"/>
    </row>
    <row r="1002" spans="1:31" ht="15">
      <c r="A1002" s="43"/>
      <c r="B1002" s="43"/>
      <c r="C1002" s="43"/>
      <c r="D1002" s="43"/>
      <c r="E1002" s="43"/>
      <c r="F1002" s="43"/>
      <c r="G1002" s="203"/>
      <c r="H1002" s="43"/>
      <c r="I1002" s="43"/>
      <c r="J1002" s="43"/>
      <c r="K1002" s="43"/>
      <c r="L1002" s="44"/>
      <c r="M1002" s="43"/>
      <c r="N1002" s="43"/>
      <c r="O1002" s="43"/>
      <c r="P1002" s="43"/>
      <c r="Q1002" s="43"/>
      <c r="R1002" s="43"/>
      <c r="S1002" s="43"/>
      <c r="T1002" s="43"/>
      <c r="U1002" s="43"/>
      <c r="V1002" s="43"/>
      <c r="W1002" s="43"/>
      <c r="X1002" s="43"/>
      <c r="Y1002" s="43"/>
      <c r="Z1002" s="43"/>
      <c r="AA1002" s="43"/>
      <c r="AB1002" s="43"/>
      <c r="AC1002" s="43"/>
      <c r="AD1002" s="43"/>
      <c r="AE1002" s="43"/>
    </row>
    <row r="1003" spans="1:31" ht="15">
      <c r="A1003" s="43"/>
      <c r="B1003" s="43"/>
      <c r="C1003" s="43"/>
      <c r="D1003" s="43"/>
      <c r="E1003" s="43"/>
      <c r="F1003" s="43"/>
      <c r="G1003" s="203"/>
      <c r="H1003" s="43"/>
      <c r="I1003" s="43"/>
      <c r="J1003" s="43"/>
      <c r="K1003" s="43"/>
      <c r="L1003" s="44"/>
      <c r="M1003" s="43"/>
      <c r="N1003" s="43"/>
      <c r="O1003" s="43"/>
      <c r="P1003" s="43"/>
      <c r="Q1003" s="43"/>
      <c r="R1003" s="43"/>
      <c r="S1003" s="43"/>
      <c r="T1003" s="43"/>
      <c r="U1003" s="43"/>
      <c r="V1003" s="43"/>
      <c r="W1003" s="43"/>
      <c r="X1003" s="43"/>
      <c r="Y1003" s="43"/>
      <c r="Z1003" s="43"/>
      <c r="AA1003" s="43"/>
      <c r="AB1003" s="43"/>
      <c r="AC1003" s="43"/>
      <c r="AD1003" s="43"/>
      <c r="AE1003" s="43"/>
    </row>
    <row r="1004" spans="1:31" ht="15">
      <c r="A1004" s="43"/>
      <c r="B1004" s="43"/>
      <c r="C1004" s="43"/>
      <c r="D1004" s="43"/>
      <c r="E1004" s="43"/>
      <c r="F1004" s="43"/>
      <c r="G1004" s="203"/>
      <c r="H1004" s="43"/>
      <c r="I1004" s="43"/>
      <c r="J1004" s="43"/>
      <c r="K1004" s="43"/>
      <c r="L1004" s="44"/>
      <c r="M1004" s="43"/>
      <c r="N1004" s="43"/>
      <c r="O1004" s="43"/>
      <c r="P1004" s="43"/>
      <c r="Q1004" s="43"/>
      <c r="R1004" s="43"/>
      <c r="S1004" s="43"/>
      <c r="T1004" s="43"/>
      <c r="U1004" s="43"/>
      <c r="V1004" s="43"/>
      <c r="W1004" s="43"/>
      <c r="X1004" s="43"/>
      <c r="Y1004" s="43"/>
      <c r="Z1004" s="43"/>
      <c r="AA1004" s="43"/>
      <c r="AB1004" s="43"/>
      <c r="AC1004" s="43"/>
      <c r="AD1004" s="43"/>
      <c r="AE1004" s="43"/>
    </row>
    <row r="1005" spans="1:31" ht="15">
      <c r="A1005" s="43"/>
      <c r="B1005" s="43"/>
      <c r="C1005" s="43"/>
      <c r="D1005" s="43"/>
      <c r="E1005" s="43"/>
      <c r="F1005" s="43"/>
      <c r="G1005" s="203"/>
      <c r="H1005" s="43"/>
      <c r="I1005" s="43"/>
      <c r="J1005" s="43"/>
      <c r="K1005" s="43"/>
      <c r="L1005" s="44"/>
      <c r="M1005" s="43"/>
      <c r="N1005" s="43"/>
      <c r="O1005" s="43"/>
      <c r="P1005" s="43"/>
      <c r="Q1005" s="43"/>
      <c r="R1005" s="43"/>
      <c r="S1005" s="43"/>
      <c r="T1005" s="43"/>
      <c r="U1005" s="43"/>
      <c r="V1005" s="43"/>
      <c r="W1005" s="43"/>
      <c r="X1005" s="43"/>
      <c r="Y1005" s="43"/>
      <c r="Z1005" s="43"/>
      <c r="AA1005" s="43"/>
      <c r="AB1005" s="43"/>
      <c r="AC1005" s="43"/>
      <c r="AD1005" s="43"/>
      <c r="AE1005" s="43"/>
    </row>
    <row r="1006" spans="1:31" ht="15">
      <c r="A1006" s="43"/>
      <c r="B1006" s="43"/>
      <c r="C1006" s="43"/>
      <c r="D1006" s="43"/>
      <c r="E1006" s="43"/>
      <c r="F1006" s="43"/>
      <c r="G1006" s="203"/>
      <c r="H1006" s="43"/>
      <c r="I1006" s="43"/>
      <c r="J1006" s="43"/>
      <c r="K1006" s="43"/>
      <c r="L1006" s="44"/>
      <c r="M1006" s="43"/>
      <c r="N1006" s="43"/>
      <c r="O1006" s="43"/>
      <c r="P1006" s="43"/>
      <c r="Q1006" s="43"/>
      <c r="R1006" s="43"/>
      <c r="S1006" s="43"/>
      <c r="T1006" s="43"/>
      <c r="U1006" s="43"/>
      <c r="V1006" s="43"/>
      <c r="W1006" s="43"/>
      <c r="X1006" s="43"/>
      <c r="Y1006" s="43"/>
      <c r="Z1006" s="43"/>
      <c r="AA1006" s="43"/>
      <c r="AB1006" s="43"/>
      <c r="AC1006" s="43"/>
      <c r="AD1006" s="43"/>
      <c r="AE1006" s="43"/>
    </row>
    <row r="1007" spans="1:31" ht="15">
      <c r="A1007" s="43"/>
      <c r="B1007" s="43"/>
      <c r="C1007" s="43"/>
      <c r="D1007" s="43"/>
      <c r="E1007" s="43"/>
      <c r="F1007" s="43"/>
      <c r="G1007" s="203"/>
      <c r="H1007" s="43"/>
      <c r="I1007" s="43"/>
      <c r="J1007" s="43"/>
      <c r="K1007" s="43"/>
      <c r="L1007" s="44"/>
      <c r="M1007" s="43"/>
      <c r="N1007" s="43"/>
      <c r="O1007" s="43"/>
      <c r="P1007" s="43"/>
      <c r="Q1007" s="43"/>
      <c r="R1007" s="43"/>
      <c r="S1007" s="43"/>
      <c r="T1007" s="43"/>
      <c r="U1007" s="43"/>
      <c r="V1007" s="43"/>
      <c r="W1007" s="43"/>
      <c r="X1007" s="43"/>
      <c r="Y1007" s="43"/>
      <c r="Z1007" s="43"/>
      <c r="AA1007" s="43"/>
      <c r="AB1007" s="43"/>
      <c r="AC1007" s="43"/>
      <c r="AD1007" s="43"/>
      <c r="AE1007" s="43"/>
    </row>
    <row r="1008" spans="1:31" ht="15">
      <c r="A1008" s="43"/>
      <c r="B1008" s="43"/>
      <c r="C1008" s="43"/>
      <c r="D1008" s="43"/>
      <c r="E1008" s="43"/>
      <c r="F1008" s="43"/>
      <c r="G1008" s="203"/>
      <c r="H1008" s="43"/>
      <c r="I1008" s="43"/>
      <c r="J1008" s="43"/>
      <c r="K1008" s="43"/>
      <c r="L1008" s="44"/>
      <c r="M1008" s="43"/>
      <c r="N1008" s="43"/>
      <c r="O1008" s="43"/>
      <c r="P1008" s="43"/>
      <c r="Q1008" s="43"/>
      <c r="R1008" s="43"/>
      <c r="S1008" s="43"/>
      <c r="T1008" s="43"/>
      <c r="U1008" s="43"/>
      <c r="V1008" s="43"/>
      <c r="W1008" s="43"/>
      <c r="X1008" s="43"/>
      <c r="Y1008" s="43"/>
      <c r="Z1008" s="43"/>
      <c r="AA1008" s="43"/>
      <c r="AB1008" s="43"/>
      <c r="AC1008" s="43"/>
      <c r="AD1008" s="43"/>
      <c r="AE1008" s="43"/>
    </row>
    <row r="1009" spans="1:31" ht="15">
      <c r="A1009" s="43"/>
      <c r="B1009" s="43"/>
      <c r="C1009" s="43"/>
      <c r="D1009" s="43"/>
      <c r="E1009" s="43"/>
      <c r="F1009" s="43"/>
      <c r="G1009" s="203"/>
      <c r="H1009" s="43"/>
      <c r="I1009" s="43"/>
      <c r="J1009" s="43"/>
      <c r="K1009" s="43"/>
      <c r="L1009" s="44"/>
      <c r="M1009" s="43"/>
      <c r="N1009" s="43"/>
      <c r="O1009" s="43"/>
      <c r="P1009" s="43"/>
      <c r="Q1009" s="43"/>
      <c r="R1009" s="43"/>
      <c r="S1009" s="43"/>
      <c r="T1009" s="43"/>
      <c r="U1009" s="43"/>
      <c r="V1009" s="43"/>
      <c r="W1009" s="43"/>
      <c r="X1009" s="43"/>
      <c r="Y1009" s="43"/>
      <c r="Z1009" s="43"/>
      <c r="AA1009" s="43"/>
      <c r="AB1009" s="43"/>
      <c r="AC1009" s="43"/>
      <c r="AD1009" s="43"/>
      <c r="AE1009" s="43"/>
    </row>
    <row r="1010" spans="1:31" ht="15">
      <c r="A1010" s="43"/>
      <c r="B1010" s="43"/>
      <c r="C1010" s="43"/>
      <c r="D1010" s="43"/>
      <c r="E1010" s="43"/>
      <c r="F1010" s="43"/>
      <c r="G1010" s="203"/>
      <c r="H1010" s="43"/>
      <c r="I1010" s="43"/>
      <c r="J1010" s="43"/>
      <c r="K1010" s="43"/>
      <c r="L1010" s="44"/>
      <c r="M1010" s="43"/>
      <c r="N1010" s="43"/>
      <c r="O1010" s="43"/>
      <c r="P1010" s="43"/>
      <c r="Q1010" s="43"/>
      <c r="R1010" s="43"/>
      <c r="S1010" s="43"/>
      <c r="T1010" s="43"/>
      <c r="U1010" s="43"/>
      <c r="V1010" s="43"/>
      <c r="W1010" s="43"/>
      <c r="X1010" s="43"/>
      <c r="Y1010" s="43"/>
      <c r="Z1010" s="43"/>
      <c r="AA1010" s="43"/>
      <c r="AB1010" s="43"/>
      <c r="AC1010" s="43"/>
      <c r="AD1010" s="43"/>
      <c r="AE1010" s="43"/>
    </row>
    <row r="1011" spans="1:31" ht="15">
      <c r="A1011" s="43"/>
      <c r="B1011" s="43"/>
      <c r="C1011" s="43"/>
      <c r="D1011" s="43"/>
      <c r="E1011" s="43"/>
      <c r="F1011" s="43"/>
      <c r="G1011" s="203"/>
      <c r="H1011" s="43"/>
      <c r="I1011" s="43"/>
      <c r="J1011" s="43"/>
      <c r="K1011" s="43"/>
      <c r="L1011" s="44"/>
      <c r="M1011" s="43"/>
      <c r="N1011" s="43"/>
      <c r="O1011" s="43"/>
      <c r="P1011" s="43"/>
      <c r="Q1011" s="43"/>
      <c r="R1011" s="43"/>
      <c r="S1011" s="43"/>
      <c r="T1011" s="43"/>
      <c r="U1011" s="43"/>
      <c r="V1011" s="43"/>
      <c r="W1011" s="43"/>
      <c r="X1011" s="43"/>
      <c r="Y1011" s="43"/>
      <c r="Z1011" s="43"/>
      <c r="AA1011" s="43"/>
      <c r="AB1011" s="43"/>
      <c r="AC1011" s="43"/>
      <c r="AD1011" s="43"/>
      <c r="AE1011" s="43"/>
    </row>
    <row r="1012" spans="1:31" ht="15">
      <c r="A1012" s="43"/>
      <c r="B1012" s="43"/>
      <c r="C1012" s="43"/>
      <c r="D1012" s="43"/>
      <c r="E1012" s="43"/>
      <c r="F1012" s="43"/>
      <c r="G1012" s="203"/>
      <c r="H1012" s="43"/>
      <c r="I1012" s="43"/>
      <c r="J1012" s="43"/>
      <c r="K1012" s="43"/>
      <c r="L1012" s="44"/>
      <c r="M1012" s="43"/>
      <c r="N1012" s="43"/>
      <c r="O1012" s="43"/>
      <c r="P1012" s="43"/>
      <c r="Q1012" s="43"/>
      <c r="R1012" s="43"/>
      <c r="S1012" s="43"/>
      <c r="T1012" s="43"/>
      <c r="U1012" s="43"/>
      <c r="V1012" s="43"/>
      <c r="W1012" s="43"/>
      <c r="X1012" s="43"/>
      <c r="Y1012" s="43"/>
      <c r="Z1012" s="43"/>
      <c r="AA1012" s="43"/>
      <c r="AB1012" s="43"/>
      <c r="AC1012" s="43"/>
      <c r="AD1012" s="43"/>
      <c r="AE1012" s="43"/>
    </row>
    <row r="1013" spans="1:31" ht="15">
      <c r="A1013" s="43"/>
      <c r="B1013" s="43"/>
      <c r="C1013" s="43"/>
      <c r="D1013" s="43"/>
      <c r="E1013" s="43"/>
      <c r="F1013" s="43"/>
      <c r="G1013" s="203"/>
      <c r="H1013" s="43"/>
      <c r="I1013" s="43"/>
      <c r="J1013" s="43"/>
      <c r="K1013" s="43"/>
      <c r="L1013" s="44"/>
      <c r="M1013" s="43"/>
      <c r="N1013" s="43"/>
      <c r="O1013" s="43"/>
      <c r="P1013" s="43"/>
      <c r="Q1013" s="43"/>
      <c r="R1013" s="43"/>
      <c r="S1013" s="43"/>
      <c r="T1013" s="43"/>
      <c r="U1013" s="43"/>
      <c r="V1013" s="43"/>
      <c r="W1013" s="43"/>
      <c r="X1013" s="43"/>
      <c r="Y1013" s="43"/>
      <c r="Z1013" s="43"/>
      <c r="AA1013" s="43"/>
      <c r="AB1013" s="43"/>
      <c r="AC1013" s="43"/>
      <c r="AD1013" s="43"/>
      <c r="AE1013" s="43"/>
    </row>
    <row r="1014" spans="1:31" ht="15">
      <c r="A1014" s="43"/>
      <c r="B1014" s="43"/>
      <c r="C1014" s="43"/>
      <c r="D1014" s="43"/>
      <c r="E1014" s="43"/>
      <c r="F1014" s="43"/>
      <c r="G1014" s="203"/>
      <c r="H1014" s="43"/>
      <c r="I1014" s="43"/>
      <c r="J1014" s="43"/>
      <c r="K1014" s="43"/>
      <c r="L1014" s="44"/>
      <c r="M1014" s="43"/>
      <c r="N1014" s="43"/>
      <c r="O1014" s="43"/>
      <c r="P1014" s="43"/>
      <c r="Q1014" s="43"/>
      <c r="R1014" s="43"/>
      <c r="S1014" s="43"/>
      <c r="T1014" s="43"/>
      <c r="U1014" s="43"/>
      <c r="V1014" s="43"/>
      <c r="W1014" s="43"/>
      <c r="X1014" s="43"/>
      <c r="Y1014" s="43"/>
      <c r="Z1014" s="43"/>
      <c r="AA1014" s="43"/>
      <c r="AB1014" s="43"/>
      <c r="AC1014" s="43"/>
      <c r="AD1014" s="43"/>
      <c r="AE1014" s="43"/>
    </row>
    <row r="1015" spans="1:31" ht="15">
      <c r="A1015" s="43"/>
      <c r="B1015" s="43"/>
      <c r="C1015" s="43"/>
      <c r="D1015" s="43"/>
      <c r="E1015" s="43"/>
      <c r="F1015" s="43"/>
      <c r="G1015" s="203"/>
      <c r="H1015" s="43"/>
      <c r="I1015" s="43"/>
      <c r="J1015" s="43"/>
      <c r="K1015" s="43"/>
      <c r="L1015" s="44"/>
      <c r="M1015" s="43"/>
      <c r="N1015" s="43"/>
      <c r="O1015" s="43"/>
      <c r="P1015" s="43"/>
      <c r="Q1015" s="43"/>
      <c r="R1015" s="43"/>
      <c r="S1015" s="43"/>
      <c r="T1015" s="43"/>
      <c r="U1015" s="43"/>
      <c r="V1015" s="43"/>
      <c r="W1015" s="43"/>
      <c r="X1015" s="43"/>
      <c r="Y1015" s="43"/>
      <c r="Z1015" s="43"/>
      <c r="AA1015" s="43"/>
      <c r="AB1015" s="43"/>
      <c r="AC1015" s="43"/>
      <c r="AD1015" s="43"/>
      <c r="AE1015" s="43"/>
    </row>
    <row r="1016" spans="1:31" ht="15">
      <c r="A1016" s="43"/>
      <c r="B1016" s="43"/>
      <c r="C1016" s="43"/>
      <c r="D1016" s="43"/>
      <c r="E1016" s="43"/>
      <c r="F1016" s="43"/>
      <c r="G1016" s="203"/>
      <c r="H1016" s="43"/>
      <c r="I1016" s="43"/>
      <c r="J1016" s="43"/>
      <c r="K1016" s="43"/>
      <c r="L1016" s="44"/>
      <c r="M1016" s="43"/>
      <c r="N1016" s="43"/>
      <c r="O1016" s="43"/>
      <c r="P1016" s="43"/>
      <c r="Q1016" s="43"/>
      <c r="R1016" s="43"/>
      <c r="S1016" s="43"/>
      <c r="T1016" s="43"/>
      <c r="U1016" s="43"/>
      <c r="V1016" s="43"/>
      <c r="W1016" s="43"/>
      <c r="X1016" s="43"/>
      <c r="Y1016" s="43"/>
      <c r="Z1016" s="43"/>
      <c r="AA1016" s="43"/>
      <c r="AB1016" s="43"/>
      <c r="AC1016" s="43"/>
      <c r="AD1016" s="43"/>
      <c r="AE1016" s="43"/>
    </row>
    <row r="1017" spans="1:31" ht="15">
      <c r="A1017" s="43"/>
      <c r="B1017" s="43"/>
      <c r="C1017" s="43"/>
      <c r="D1017" s="43"/>
      <c r="E1017" s="43"/>
      <c r="F1017" s="43"/>
      <c r="G1017" s="203"/>
      <c r="H1017" s="43"/>
      <c r="I1017" s="43"/>
      <c r="J1017" s="43"/>
      <c r="K1017" s="43"/>
      <c r="L1017" s="44"/>
      <c r="M1017" s="43"/>
      <c r="N1017" s="43"/>
      <c r="O1017" s="43"/>
      <c r="P1017" s="43"/>
      <c r="Q1017" s="43"/>
      <c r="R1017" s="43"/>
      <c r="S1017" s="43"/>
      <c r="T1017" s="43"/>
      <c r="U1017" s="43"/>
      <c r="V1017" s="43"/>
      <c r="W1017" s="43"/>
      <c r="X1017" s="43"/>
      <c r="Y1017" s="43"/>
      <c r="Z1017" s="43"/>
      <c r="AA1017" s="43"/>
      <c r="AB1017" s="43"/>
      <c r="AC1017" s="43"/>
      <c r="AD1017" s="43"/>
      <c r="AE1017" s="43"/>
    </row>
    <row r="1018" spans="1:31" ht="15">
      <c r="A1018" s="43"/>
      <c r="B1018" s="43"/>
      <c r="C1018" s="43"/>
      <c r="D1018" s="43"/>
      <c r="E1018" s="43"/>
      <c r="F1018" s="43"/>
      <c r="G1018" s="203"/>
      <c r="H1018" s="43"/>
      <c r="I1018" s="43"/>
      <c r="J1018" s="43"/>
      <c r="K1018" s="43"/>
      <c r="L1018" s="44"/>
      <c r="M1018" s="43"/>
      <c r="N1018" s="43"/>
      <c r="O1018" s="43"/>
      <c r="P1018" s="43"/>
      <c r="Q1018" s="43"/>
      <c r="R1018" s="43"/>
      <c r="S1018" s="43"/>
      <c r="T1018" s="43"/>
      <c r="U1018" s="43"/>
      <c r="V1018" s="43"/>
      <c r="W1018" s="43"/>
      <c r="X1018" s="43"/>
      <c r="Y1018" s="43"/>
      <c r="Z1018" s="43"/>
      <c r="AA1018" s="43"/>
      <c r="AB1018" s="43"/>
      <c r="AC1018" s="43"/>
      <c r="AD1018" s="43"/>
      <c r="AE1018" s="43"/>
    </row>
    <row r="1019" spans="1:31" ht="15">
      <c r="A1019" s="43"/>
      <c r="B1019" s="43"/>
      <c r="C1019" s="43"/>
      <c r="D1019" s="43"/>
      <c r="E1019" s="43"/>
      <c r="F1019" s="43"/>
      <c r="G1019" s="203"/>
      <c r="H1019" s="43"/>
      <c r="I1019" s="43"/>
      <c r="J1019" s="43"/>
      <c r="K1019" s="43"/>
      <c r="L1019" s="44"/>
      <c r="M1019" s="43"/>
      <c r="N1019" s="43"/>
      <c r="O1019" s="43"/>
      <c r="P1019" s="43"/>
      <c r="Q1019" s="43"/>
      <c r="R1019" s="43"/>
      <c r="S1019" s="43"/>
      <c r="T1019" s="43"/>
      <c r="U1019" s="43"/>
      <c r="V1019" s="43"/>
      <c r="W1019" s="43"/>
      <c r="X1019" s="43"/>
      <c r="Y1019" s="43"/>
      <c r="Z1019" s="43"/>
      <c r="AA1019" s="43"/>
      <c r="AB1019" s="43"/>
      <c r="AC1019" s="43"/>
      <c r="AD1019" s="43"/>
      <c r="AE1019" s="43"/>
    </row>
    <row r="1020" spans="1:31" ht="15">
      <c r="A1020" s="43"/>
      <c r="B1020" s="43"/>
      <c r="C1020" s="43"/>
      <c r="D1020" s="43"/>
      <c r="E1020" s="43"/>
      <c r="F1020" s="43"/>
      <c r="G1020" s="203"/>
      <c r="H1020" s="43"/>
      <c r="I1020" s="43"/>
      <c r="J1020" s="43"/>
      <c r="K1020" s="43"/>
      <c r="L1020" s="44"/>
      <c r="M1020" s="43"/>
      <c r="N1020" s="43"/>
      <c r="O1020" s="43"/>
      <c r="P1020" s="43"/>
      <c r="Q1020" s="43"/>
      <c r="R1020" s="43"/>
      <c r="S1020" s="43"/>
      <c r="T1020" s="43"/>
      <c r="U1020" s="43"/>
      <c r="V1020" s="43"/>
      <c r="W1020" s="43"/>
      <c r="X1020" s="43"/>
      <c r="Y1020" s="43"/>
      <c r="Z1020" s="43"/>
      <c r="AA1020" s="43"/>
      <c r="AB1020" s="43"/>
      <c r="AC1020" s="43"/>
      <c r="AD1020" s="43"/>
      <c r="AE1020" s="43"/>
    </row>
    <row r="1021" spans="1:31" ht="15">
      <c r="A1021" s="43"/>
      <c r="B1021" s="43"/>
      <c r="C1021" s="43"/>
      <c r="D1021" s="43"/>
      <c r="E1021" s="43"/>
      <c r="F1021" s="43"/>
      <c r="G1021" s="203"/>
      <c r="H1021" s="43"/>
      <c r="I1021" s="43"/>
      <c r="J1021" s="43"/>
      <c r="K1021" s="43"/>
      <c r="L1021" s="44"/>
      <c r="M1021" s="43"/>
      <c r="N1021" s="43"/>
      <c r="O1021" s="43"/>
      <c r="P1021" s="43"/>
      <c r="Q1021" s="43"/>
      <c r="R1021" s="43"/>
      <c r="S1021" s="43"/>
      <c r="T1021" s="43"/>
      <c r="U1021" s="43"/>
      <c r="V1021" s="43"/>
      <c r="W1021" s="43"/>
      <c r="X1021" s="43"/>
      <c r="Y1021" s="43"/>
      <c r="Z1021" s="43"/>
      <c r="AA1021" s="43"/>
      <c r="AB1021" s="43"/>
      <c r="AC1021" s="43"/>
      <c r="AD1021" s="43"/>
      <c r="AE1021" s="43"/>
    </row>
    <row r="1022" spans="1:31" ht="15">
      <c r="A1022" s="43"/>
      <c r="B1022" s="43"/>
      <c r="C1022" s="43"/>
      <c r="D1022" s="43"/>
      <c r="E1022" s="43"/>
      <c r="F1022" s="43"/>
      <c r="G1022" s="203"/>
      <c r="H1022" s="43"/>
      <c r="I1022" s="43"/>
      <c r="J1022" s="43"/>
      <c r="K1022" s="43"/>
      <c r="L1022" s="44"/>
      <c r="M1022" s="43"/>
      <c r="N1022" s="43"/>
      <c r="O1022" s="43"/>
      <c r="P1022" s="43"/>
      <c r="Q1022" s="43"/>
      <c r="R1022" s="43"/>
      <c r="S1022" s="43"/>
      <c r="T1022" s="43"/>
      <c r="U1022" s="43"/>
      <c r="V1022" s="43"/>
      <c r="W1022" s="43"/>
      <c r="X1022" s="43"/>
      <c r="Y1022" s="43"/>
      <c r="Z1022" s="43"/>
      <c r="AA1022" s="43"/>
      <c r="AB1022" s="43"/>
      <c r="AC1022" s="43"/>
      <c r="AD1022" s="43"/>
      <c r="AE1022" s="43"/>
    </row>
    <row r="1023" spans="1:31" ht="15">
      <c r="A1023" s="43"/>
      <c r="B1023" s="43"/>
      <c r="C1023" s="43"/>
      <c r="D1023" s="43"/>
      <c r="E1023" s="43"/>
      <c r="F1023" s="43"/>
      <c r="G1023" s="203"/>
      <c r="H1023" s="43"/>
      <c r="I1023" s="43"/>
      <c r="J1023" s="43"/>
      <c r="K1023" s="43"/>
      <c r="L1023" s="44"/>
      <c r="M1023" s="43"/>
      <c r="N1023" s="43"/>
      <c r="O1023" s="43"/>
      <c r="P1023" s="43"/>
      <c r="Q1023" s="43"/>
      <c r="R1023" s="43"/>
      <c r="S1023" s="43"/>
      <c r="T1023" s="43"/>
      <c r="U1023" s="43"/>
      <c r="V1023" s="43"/>
      <c r="W1023" s="43"/>
      <c r="X1023" s="43"/>
      <c r="Y1023" s="43"/>
      <c r="Z1023" s="43"/>
      <c r="AA1023" s="43"/>
      <c r="AB1023" s="43"/>
      <c r="AC1023" s="43"/>
      <c r="AD1023" s="43"/>
      <c r="AE1023" s="43"/>
    </row>
    <row r="1024" spans="1:31" ht="15">
      <c r="A1024" s="43"/>
      <c r="B1024" s="43"/>
      <c r="C1024" s="43"/>
      <c r="D1024" s="43"/>
      <c r="E1024" s="43"/>
      <c r="F1024" s="43"/>
      <c r="G1024" s="203"/>
      <c r="H1024" s="43"/>
      <c r="I1024" s="43"/>
      <c r="J1024" s="43"/>
      <c r="K1024" s="43"/>
      <c r="L1024" s="44"/>
      <c r="M1024" s="43"/>
      <c r="N1024" s="43"/>
      <c r="O1024" s="43"/>
      <c r="P1024" s="43"/>
      <c r="Q1024" s="43"/>
      <c r="R1024" s="43"/>
      <c r="S1024" s="43"/>
      <c r="T1024" s="43"/>
      <c r="U1024" s="43"/>
      <c r="V1024" s="43"/>
      <c r="W1024" s="43"/>
      <c r="X1024" s="43"/>
      <c r="Y1024" s="43"/>
      <c r="Z1024" s="43"/>
      <c r="AA1024" s="43"/>
      <c r="AB1024" s="43"/>
      <c r="AC1024" s="43"/>
      <c r="AD1024" s="43"/>
      <c r="AE1024" s="43"/>
    </row>
    <row r="1025" spans="1:31" ht="15">
      <c r="A1025" s="43"/>
      <c r="B1025" s="43"/>
      <c r="C1025" s="43"/>
      <c r="D1025" s="43"/>
      <c r="E1025" s="43"/>
      <c r="F1025" s="43"/>
      <c r="G1025" s="203"/>
      <c r="H1025" s="43"/>
      <c r="I1025" s="43"/>
      <c r="J1025" s="43"/>
      <c r="K1025" s="43"/>
      <c r="L1025" s="44"/>
      <c r="M1025" s="43"/>
      <c r="N1025" s="43"/>
      <c r="O1025" s="43"/>
      <c r="P1025" s="43"/>
      <c r="Q1025" s="43"/>
      <c r="R1025" s="43"/>
      <c r="S1025" s="43"/>
      <c r="T1025" s="43"/>
      <c r="U1025" s="43"/>
      <c r="V1025" s="43"/>
      <c r="W1025" s="43"/>
      <c r="X1025" s="43"/>
      <c r="Y1025" s="43"/>
      <c r="Z1025" s="43"/>
      <c r="AA1025" s="43"/>
      <c r="AB1025" s="43"/>
      <c r="AC1025" s="43"/>
      <c r="AD1025" s="43"/>
      <c r="AE1025" s="43"/>
    </row>
    <row r="1026" spans="1:31" ht="15">
      <c r="A1026" s="43"/>
      <c r="B1026" s="43"/>
      <c r="C1026" s="43"/>
      <c r="D1026" s="43"/>
      <c r="E1026" s="43"/>
      <c r="F1026" s="43"/>
      <c r="G1026" s="203"/>
      <c r="H1026" s="43"/>
      <c r="I1026" s="43"/>
      <c r="J1026" s="43"/>
      <c r="K1026" s="43"/>
      <c r="L1026" s="44"/>
      <c r="M1026" s="43"/>
      <c r="N1026" s="43"/>
      <c r="O1026" s="43"/>
      <c r="P1026" s="43"/>
      <c r="Q1026" s="43"/>
      <c r="R1026" s="43"/>
      <c r="S1026" s="43"/>
      <c r="T1026" s="43"/>
      <c r="U1026" s="43"/>
      <c r="V1026" s="43"/>
      <c r="W1026" s="43"/>
      <c r="X1026" s="43"/>
      <c r="Y1026" s="43"/>
      <c r="Z1026" s="43"/>
      <c r="AA1026" s="43"/>
      <c r="AB1026" s="43"/>
      <c r="AC1026" s="43"/>
      <c r="AD1026" s="43"/>
      <c r="AE1026" s="43"/>
    </row>
    <row r="1027" spans="1:31" ht="15">
      <c r="A1027" s="43"/>
      <c r="B1027" s="43"/>
      <c r="C1027" s="43"/>
      <c r="D1027" s="43"/>
      <c r="E1027" s="43"/>
      <c r="F1027" s="43"/>
      <c r="G1027" s="203"/>
      <c r="H1027" s="43"/>
      <c r="I1027" s="43"/>
      <c r="J1027" s="43"/>
      <c r="K1027" s="43"/>
      <c r="L1027" s="44"/>
      <c r="M1027" s="43"/>
      <c r="N1027" s="43"/>
      <c r="O1027" s="43"/>
      <c r="P1027" s="43"/>
      <c r="Q1027" s="43"/>
      <c r="R1027" s="43"/>
      <c r="S1027" s="43"/>
      <c r="T1027" s="43"/>
      <c r="U1027" s="43"/>
      <c r="V1027" s="43"/>
      <c r="W1027" s="43"/>
      <c r="X1027" s="43"/>
      <c r="Y1027" s="43"/>
      <c r="Z1027" s="43"/>
      <c r="AA1027" s="43"/>
      <c r="AB1027" s="43"/>
      <c r="AC1027" s="43"/>
      <c r="AD1027" s="43"/>
      <c r="AE1027" s="43"/>
    </row>
    <row r="1028" spans="1:31" ht="15">
      <c r="A1028" s="43"/>
      <c r="B1028" s="43"/>
      <c r="C1028" s="43"/>
      <c r="D1028" s="43"/>
      <c r="E1028" s="43"/>
      <c r="F1028" s="43"/>
      <c r="G1028" s="203"/>
      <c r="H1028" s="43"/>
      <c r="I1028" s="43"/>
      <c r="J1028" s="43"/>
      <c r="K1028" s="43"/>
      <c r="L1028" s="44"/>
      <c r="M1028" s="43"/>
      <c r="N1028" s="43"/>
      <c r="O1028" s="43"/>
      <c r="P1028" s="43"/>
      <c r="Q1028" s="43"/>
      <c r="R1028" s="43"/>
      <c r="S1028" s="43"/>
      <c r="T1028" s="43"/>
      <c r="U1028" s="43"/>
      <c r="V1028" s="43"/>
      <c r="W1028" s="43"/>
      <c r="X1028" s="43"/>
      <c r="Y1028" s="43"/>
      <c r="Z1028" s="43"/>
      <c r="AA1028" s="43"/>
      <c r="AB1028" s="43"/>
      <c r="AC1028" s="43"/>
      <c r="AD1028" s="43"/>
      <c r="AE1028" s="43"/>
    </row>
    <row r="1029" spans="1:31" ht="15">
      <c r="A1029" s="43"/>
      <c r="B1029" s="43"/>
      <c r="C1029" s="43"/>
      <c r="D1029" s="43"/>
      <c r="E1029" s="43"/>
      <c r="F1029" s="43"/>
      <c r="G1029" s="203"/>
      <c r="H1029" s="43"/>
      <c r="I1029" s="43"/>
      <c r="J1029" s="43"/>
      <c r="K1029" s="43"/>
      <c r="L1029" s="44"/>
      <c r="M1029" s="43"/>
      <c r="N1029" s="43"/>
      <c r="O1029" s="43"/>
      <c r="P1029" s="43"/>
      <c r="Q1029" s="43"/>
      <c r="R1029" s="43"/>
      <c r="S1029" s="43"/>
      <c r="T1029" s="43"/>
      <c r="U1029" s="43"/>
      <c r="V1029" s="43"/>
      <c r="W1029" s="43"/>
      <c r="X1029" s="43"/>
      <c r="Y1029" s="43"/>
      <c r="Z1029" s="43"/>
      <c r="AA1029" s="43"/>
      <c r="AB1029" s="43"/>
      <c r="AC1029" s="43"/>
      <c r="AD1029" s="43"/>
      <c r="AE1029" s="43"/>
    </row>
    <row r="1030" spans="1:31" ht="15">
      <c r="A1030" s="43"/>
      <c r="B1030" s="43"/>
      <c r="C1030" s="43"/>
      <c r="D1030" s="43"/>
      <c r="E1030" s="43"/>
      <c r="F1030" s="43"/>
      <c r="G1030" s="203"/>
      <c r="H1030" s="43"/>
      <c r="I1030" s="43"/>
      <c r="J1030" s="43"/>
      <c r="K1030" s="43"/>
      <c r="L1030" s="44"/>
      <c r="M1030" s="43"/>
      <c r="N1030" s="43"/>
      <c r="O1030" s="43"/>
      <c r="P1030" s="43"/>
      <c r="Q1030" s="43"/>
      <c r="R1030" s="43"/>
      <c r="S1030" s="43"/>
      <c r="T1030" s="43"/>
      <c r="U1030" s="43"/>
      <c r="V1030" s="43"/>
      <c r="W1030" s="43"/>
      <c r="X1030" s="43"/>
      <c r="Y1030" s="43"/>
      <c r="Z1030" s="43"/>
      <c r="AA1030" s="43"/>
      <c r="AB1030" s="43"/>
      <c r="AC1030" s="43"/>
      <c r="AD1030" s="43"/>
      <c r="AE1030" s="43"/>
    </row>
    <row r="1031" spans="1:31" ht="15">
      <c r="A1031" s="43"/>
      <c r="B1031" s="43"/>
      <c r="C1031" s="43"/>
      <c r="D1031" s="43"/>
      <c r="E1031" s="43"/>
      <c r="F1031" s="43"/>
      <c r="G1031" s="203"/>
      <c r="H1031" s="43"/>
      <c r="I1031" s="43"/>
      <c r="J1031" s="43"/>
      <c r="K1031" s="43"/>
      <c r="L1031" s="44"/>
      <c r="M1031" s="43"/>
      <c r="N1031" s="43"/>
      <c r="O1031" s="43"/>
      <c r="P1031" s="43"/>
      <c r="Q1031" s="43"/>
      <c r="R1031" s="43"/>
      <c r="S1031" s="43"/>
      <c r="T1031" s="43"/>
      <c r="U1031" s="43"/>
      <c r="V1031" s="43"/>
      <c r="W1031" s="43"/>
      <c r="X1031" s="43"/>
      <c r="Y1031" s="43"/>
      <c r="Z1031" s="43"/>
      <c r="AA1031" s="43"/>
      <c r="AB1031" s="43"/>
      <c r="AC1031" s="43"/>
      <c r="AD1031" s="43"/>
      <c r="AE1031" s="43"/>
    </row>
    <row r="1032" spans="1:31" ht="15">
      <c r="A1032" s="43"/>
      <c r="B1032" s="43"/>
      <c r="C1032" s="43"/>
      <c r="D1032" s="43"/>
      <c r="E1032" s="43"/>
      <c r="F1032" s="43"/>
      <c r="G1032" s="203"/>
      <c r="H1032" s="43"/>
      <c r="I1032" s="43"/>
      <c r="J1032" s="43"/>
      <c r="K1032" s="43"/>
      <c r="L1032" s="44"/>
      <c r="M1032" s="43"/>
      <c r="N1032" s="43"/>
      <c r="O1032" s="43"/>
      <c r="P1032" s="43"/>
      <c r="Q1032" s="43"/>
      <c r="R1032" s="43"/>
      <c r="S1032" s="43"/>
      <c r="T1032" s="43"/>
      <c r="U1032" s="43"/>
      <c r="V1032" s="43"/>
      <c r="W1032" s="43"/>
      <c r="X1032" s="43"/>
      <c r="Y1032" s="43"/>
      <c r="Z1032" s="43"/>
      <c r="AA1032" s="43"/>
      <c r="AB1032" s="43"/>
      <c r="AC1032" s="43"/>
      <c r="AD1032" s="43"/>
      <c r="AE1032" s="43"/>
    </row>
    <row r="1033" spans="1:31" ht="15">
      <c r="A1033" s="43"/>
      <c r="B1033" s="43"/>
      <c r="C1033" s="43"/>
      <c r="D1033" s="43"/>
      <c r="E1033" s="43"/>
      <c r="F1033" s="43"/>
      <c r="G1033" s="203"/>
      <c r="H1033" s="43"/>
      <c r="I1033" s="43"/>
      <c r="J1033" s="43"/>
      <c r="K1033" s="43"/>
      <c r="L1033" s="44"/>
      <c r="M1033" s="43"/>
      <c r="N1033" s="43"/>
      <c r="O1033" s="43"/>
      <c r="P1033" s="43"/>
      <c r="Q1033" s="43"/>
      <c r="R1033" s="43"/>
      <c r="S1033" s="43"/>
      <c r="T1033" s="43"/>
      <c r="U1033" s="43"/>
      <c r="V1033" s="43"/>
      <c r="W1033" s="43"/>
      <c r="X1033" s="43"/>
      <c r="Y1033" s="43"/>
      <c r="Z1033" s="43"/>
      <c r="AA1033" s="43"/>
      <c r="AB1033" s="43"/>
      <c r="AC1033" s="43"/>
      <c r="AD1033" s="43"/>
      <c r="AE1033" s="43"/>
    </row>
    <row r="1034" spans="1:31" ht="15">
      <c r="A1034" s="43"/>
      <c r="B1034" s="43"/>
      <c r="C1034" s="43"/>
      <c r="D1034" s="43"/>
      <c r="E1034" s="43"/>
      <c r="F1034" s="43"/>
      <c r="G1034" s="203"/>
      <c r="H1034" s="43"/>
      <c r="I1034" s="43"/>
      <c r="J1034" s="43"/>
      <c r="K1034" s="43"/>
      <c r="L1034" s="44"/>
      <c r="M1034" s="43"/>
      <c r="N1034" s="43"/>
      <c r="O1034" s="43"/>
      <c r="P1034" s="43"/>
      <c r="Q1034" s="43"/>
      <c r="R1034" s="43"/>
      <c r="S1034" s="43"/>
      <c r="T1034" s="43"/>
      <c r="U1034" s="43"/>
      <c r="V1034" s="43"/>
      <c r="W1034" s="43"/>
      <c r="X1034" s="43"/>
      <c r="Y1034" s="43"/>
      <c r="Z1034" s="43"/>
      <c r="AA1034" s="43"/>
      <c r="AB1034" s="43"/>
      <c r="AC1034" s="43"/>
      <c r="AD1034" s="43"/>
      <c r="AE1034" s="43"/>
    </row>
    <row r="1035" spans="1:31" ht="15">
      <c r="A1035" s="43"/>
      <c r="B1035" s="43"/>
      <c r="C1035" s="43"/>
      <c r="D1035" s="43"/>
      <c r="E1035" s="43"/>
      <c r="F1035" s="43"/>
      <c r="G1035" s="203"/>
      <c r="H1035" s="43"/>
      <c r="I1035" s="43"/>
      <c r="J1035" s="43"/>
      <c r="K1035" s="43"/>
      <c r="L1035" s="44"/>
      <c r="M1035" s="43"/>
      <c r="N1035" s="43"/>
      <c r="O1035" s="43"/>
      <c r="P1035" s="43"/>
      <c r="Q1035" s="43"/>
      <c r="R1035" s="43"/>
      <c r="S1035" s="43"/>
      <c r="T1035" s="43"/>
      <c r="U1035" s="43"/>
      <c r="V1035" s="43"/>
      <c r="W1035" s="43"/>
      <c r="X1035" s="43"/>
      <c r="Y1035" s="43"/>
      <c r="Z1035" s="43"/>
      <c r="AA1035" s="43"/>
      <c r="AB1035" s="43"/>
      <c r="AC1035" s="43"/>
      <c r="AD1035" s="43"/>
      <c r="AE1035" s="43"/>
    </row>
    <row r="1036" spans="1:31" ht="15">
      <c r="A1036" s="43"/>
      <c r="B1036" s="43"/>
      <c r="C1036" s="43"/>
      <c r="D1036" s="43"/>
      <c r="E1036" s="43"/>
      <c r="F1036" s="43"/>
      <c r="G1036" s="203"/>
      <c r="H1036" s="43"/>
      <c r="I1036" s="43"/>
      <c r="J1036" s="43"/>
      <c r="K1036" s="43"/>
      <c r="L1036" s="44"/>
      <c r="M1036" s="43"/>
      <c r="N1036" s="43"/>
      <c r="O1036" s="43"/>
      <c r="P1036" s="43"/>
      <c r="Q1036" s="43"/>
      <c r="R1036" s="43"/>
      <c r="S1036" s="43"/>
      <c r="T1036" s="43"/>
      <c r="U1036" s="43"/>
      <c r="V1036" s="43"/>
      <c r="W1036" s="43"/>
      <c r="X1036" s="43"/>
      <c r="Y1036" s="43"/>
      <c r="Z1036" s="43"/>
      <c r="AA1036" s="43"/>
      <c r="AB1036" s="43"/>
      <c r="AC1036" s="43"/>
      <c r="AD1036" s="43"/>
      <c r="AE1036" s="43"/>
    </row>
    <row r="1037" spans="1:31" ht="15">
      <c r="A1037" s="43"/>
      <c r="B1037" s="43"/>
      <c r="C1037" s="43"/>
      <c r="D1037" s="43"/>
      <c r="E1037" s="43"/>
      <c r="F1037" s="43"/>
      <c r="G1037" s="203"/>
      <c r="H1037" s="43"/>
      <c r="I1037" s="43"/>
      <c r="J1037" s="43"/>
      <c r="K1037" s="43"/>
      <c r="L1037" s="44"/>
      <c r="M1037" s="43"/>
      <c r="N1037" s="43"/>
      <c r="O1037" s="43"/>
      <c r="P1037" s="43"/>
      <c r="Q1037" s="43"/>
      <c r="R1037" s="43"/>
      <c r="S1037" s="43"/>
      <c r="T1037" s="43"/>
      <c r="U1037" s="43"/>
      <c r="V1037" s="43"/>
      <c r="W1037" s="43"/>
      <c r="X1037" s="43"/>
      <c r="Y1037" s="43"/>
      <c r="Z1037" s="43"/>
      <c r="AA1037" s="43"/>
      <c r="AB1037" s="43"/>
      <c r="AC1037" s="43"/>
      <c r="AD1037" s="43"/>
      <c r="AE1037" s="43"/>
    </row>
    <row r="1038" spans="1:31" ht="15">
      <c r="A1038" s="43"/>
      <c r="B1038" s="43"/>
      <c r="C1038" s="43"/>
      <c r="D1038" s="43"/>
      <c r="E1038" s="43"/>
      <c r="F1038" s="43"/>
      <c r="G1038" s="203"/>
      <c r="H1038" s="43"/>
      <c r="I1038" s="43"/>
      <c r="J1038" s="43"/>
      <c r="K1038" s="43"/>
      <c r="L1038" s="44"/>
      <c r="M1038" s="43"/>
      <c r="N1038" s="43"/>
      <c r="O1038" s="43"/>
      <c r="P1038" s="43"/>
      <c r="Q1038" s="43"/>
      <c r="R1038" s="43"/>
      <c r="S1038" s="43"/>
      <c r="T1038" s="43"/>
      <c r="U1038" s="43"/>
      <c r="V1038" s="43"/>
      <c r="W1038" s="43"/>
      <c r="X1038" s="43"/>
      <c r="Y1038" s="43"/>
      <c r="Z1038" s="43"/>
      <c r="AA1038" s="43"/>
      <c r="AB1038" s="43"/>
      <c r="AC1038" s="43"/>
      <c r="AD1038" s="43"/>
      <c r="AE1038" s="43"/>
    </row>
    <row r="1039" spans="1:31" ht="15">
      <c r="A1039" s="43"/>
      <c r="B1039" s="43"/>
      <c r="C1039" s="43"/>
      <c r="D1039" s="43"/>
      <c r="E1039" s="43"/>
      <c r="F1039" s="43"/>
      <c r="G1039" s="203"/>
      <c r="H1039" s="43"/>
      <c r="I1039" s="43"/>
      <c r="J1039" s="43"/>
      <c r="K1039" s="43"/>
      <c r="L1039" s="44"/>
      <c r="M1039" s="43"/>
      <c r="N1039" s="43"/>
      <c r="O1039" s="43"/>
      <c r="P1039" s="43"/>
      <c r="Q1039" s="43"/>
      <c r="R1039" s="43"/>
      <c r="S1039" s="43"/>
      <c r="T1039" s="43"/>
      <c r="U1039" s="43"/>
      <c r="V1039" s="43"/>
      <c r="W1039" s="43"/>
      <c r="X1039" s="43"/>
      <c r="Y1039" s="43"/>
      <c r="Z1039" s="43"/>
      <c r="AA1039" s="43"/>
      <c r="AB1039" s="43"/>
      <c r="AC1039" s="43"/>
      <c r="AD1039" s="43"/>
      <c r="AE1039" s="43"/>
    </row>
    <row r="1040" spans="1:31" ht="15">
      <c r="A1040" s="43"/>
      <c r="B1040" s="43"/>
      <c r="C1040" s="43"/>
      <c r="D1040" s="43"/>
      <c r="E1040" s="43"/>
      <c r="F1040" s="43"/>
      <c r="G1040" s="203"/>
      <c r="H1040" s="43"/>
      <c r="I1040" s="43"/>
      <c r="J1040" s="43"/>
      <c r="K1040" s="43"/>
      <c r="L1040" s="44"/>
      <c r="M1040" s="43"/>
      <c r="N1040" s="43"/>
      <c r="O1040" s="43"/>
      <c r="P1040" s="43"/>
      <c r="Q1040" s="43"/>
      <c r="R1040" s="43"/>
      <c r="S1040" s="43"/>
      <c r="T1040" s="43"/>
      <c r="U1040" s="43"/>
      <c r="V1040" s="43"/>
      <c r="W1040" s="43"/>
      <c r="X1040" s="43"/>
      <c r="Y1040" s="43"/>
      <c r="Z1040" s="43"/>
      <c r="AA1040" s="43"/>
      <c r="AB1040" s="43"/>
      <c r="AC1040" s="43"/>
      <c r="AD1040" s="43"/>
      <c r="AE1040" s="43"/>
    </row>
    <row r="1041" spans="1:31" ht="15">
      <c r="A1041" s="43"/>
      <c r="B1041" s="43"/>
      <c r="C1041" s="43"/>
      <c r="D1041" s="43"/>
      <c r="E1041" s="43"/>
      <c r="F1041" s="43"/>
      <c r="G1041" s="203"/>
      <c r="H1041" s="43"/>
      <c r="I1041" s="43"/>
      <c r="J1041" s="43"/>
      <c r="K1041" s="43"/>
      <c r="L1041" s="44"/>
      <c r="M1041" s="43"/>
      <c r="N1041" s="43"/>
      <c r="O1041" s="43"/>
      <c r="P1041" s="43"/>
      <c r="Q1041" s="43"/>
      <c r="R1041" s="43"/>
      <c r="S1041" s="43"/>
      <c r="T1041" s="43"/>
      <c r="U1041" s="43"/>
      <c r="V1041" s="43"/>
      <c r="W1041" s="43"/>
      <c r="X1041" s="43"/>
      <c r="Y1041" s="43"/>
      <c r="Z1041" s="43"/>
      <c r="AA1041" s="43"/>
      <c r="AB1041" s="43"/>
      <c r="AC1041" s="43"/>
      <c r="AD1041" s="43"/>
      <c r="AE1041" s="43"/>
    </row>
    <row r="1042" spans="1:31" ht="15">
      <c r="A1042" s="43"/>
      <c r="B1042" s="43"/>
      <c r="C1042" s="43"/>
      <c r="D1042" s="43"/>
      <c r="E1042" s="43"/>
      <c r="F1042" s="43"/>
      <c r="G1042" s="203"/>
      <c r="H1042" s="43"/>
      <c r="I1042" s="43"/>
      <c r="J1042" s="43"/>
      <c r="K1042" s="43"/>
      <c r="L1042" s="44"/>
      <c r="M1042" s="43"/>
      <c r="N1042" s="43"/>
      <c r="O1042" s="43"/>
      <c r="P1042" s="43"/>
      <c r="Q1042" s="43"/>
      <c r="R1042" s="43"/>
      <c r="S1042" s="43"/>
      <c r="T1042" s="43"/>
      <c r="U1042" s="43"/>
      <c r="V1042" s="43"/>
      <c r="W1042" s="43"/>
      <c r="X1042" s="43"/>
      <c r="Y1042" s="43"/>
      <c r="Z1042" s="43"/>
      <c r="AA1042" s="43"/>
      <c r="AB1042" s="43"/>
      <c r="AC1042" s="43"/>
      <c r="AD1042" s="43"/>
      <c r="AE1042" s="43"/>
    </row>
    <row r="1043" spans="1:31" ht="15">
      <c r="A1043" s="43"/>
      <c r="B1043" s="43"/>
      <c r="C1043" s="43"/>
      <c r="D1043" s="43"/>
      <c r="E1043" s="43"/>
      <c r="F1043" s="43"/>
      <c r="G1043" s="203"/>
      <c r="H1043" s="43"/>
      <c r="I1043" s="43"/>
      <c r="J1043" s="43"/>
      <c r="K1043" s="43"/>
      <c r="L1043" s="44"/>
      <c r="M1043" s="43"/>
      <c r="N1043" s="43"/>
      <c r="O1043" s="43"/>
      <c r="P1043" s="43"/>
      <c r="Q1043" s="43"/>
      <c r="R1043" s="43"/>
      <c r="S1043" s="43"/>
      <c r="T1043" s="43"/>
      <c r="U1043" s="43"/>
      <c r="V1043" s="43"/>
      <c r="W1043" s="43"/>
      <c r="X1043" s="43"/>
      <c r="Y1043" s="43"/>
      <c r="Z1043" s="43"/>
      <c r="AA1043" s="43"/>
      <c r="AB1043" s="43"/>
      <c r="AC1043" s="43"/>
      <c r="AD1043" s="43"/>
      <c r="AE1043" s="43"/>
    </row>
    <row r="1044" spans="1:31" ht="15">
      <c r="A1044" s="43"/>
      <c r="B1044" s="43"/>
      <c r="C1044" s="43"/>
      <c r="D1044" s="43"/>
      <c r="E1044" s="43"/>
      <c r="F1044" s="43"/>
      <c r="G1044" s="203"/>
      <c r="H1044" s="43"/>
      <c r="I1044" s="43"/>
      <c r="J1044" s="43"/>
      <c r="K1044" s="43"/>
      <c r="L1044" s="44"/>
      <c r="M1044" s="43"/>
      <c r="N1044" s="43"/>
      <c r="O1044" s="43"/>
      <c r="P1044" s="43"/>
      <c r="Q1044" s="43"/>
      <c r="R1044" s="43"/>
      <c r="S1044" s="43"/>
      <c r="T1044" s="43"/>
      <c r="U1044" s="43"/>
      <c r="V1044" s="43"/>
      <c r="W1044" s="43"/>
      <c r="X1044" s="43"/>
      <c r="Y1044" s="43"/>
      <c r="Z1044" s="43"/>
      <c r="AA1044" s="43"/>
      <c r="AB1044" s="43"/>
      <c r="AC1044" s="43"/>
      <c r="AD1044" s="43"/>
      <c r="AE1044" s="43"/>
    </row>
    <row r="1045" spans="1:31" ht="15">
      <c r="A1045" s="43"/>
      <c r="B1045" s="43"/>
      <c r="C1045" s="43"/>
      <c r="D1045" s="43"/>
      <c r="E1045" s="43"/>
      <c r="F1045" s="43"/>
      <c r="G1045" s="203"/>
      <c r="H1045" s="43"/>
      <c r="I1045" s="43"/>
      <c r="J1045" s="43"/>
      <c r="K1045" s="43"/>
      <c r="L1045" s="44"/>
      <c r="M1045" s="43"/>
      <c r="N1045" s="43"/>
      <c r="O1045" s="43"/>
      <c r="P1045" s="43"/>
      <c r="Q1045" s="43"/>
      <c r="R1045" s="43"/>
      <c r="S1045" s="43"/>
      <c r="T1045" s="43"/>
      <c r="U1045" s="43"/>
      <c r="V1045" s="43"/>
      <c r="W1045" s="43"/>
      <c r="X1045" s="43"/>
      <c r="Y1045" s="43"/>
      <c r="Z1045" s="43"/>
      <c r="AA1045" s="43"/>
      <c r="AB1045" s="43"/>
      <c r="AC1045" s="43"/>
      <c r="AD1045" s="43"/>
      <c r="AE1045" s="43"/>
    </row>
    <row r="1046" spans="1:31" ht="15">
      <c r="A1046" s="43"/>
      <c r="B1046" s="43"/>
      <c r="C1046" s="43"/>
      <c r="D1046" s="43"/>
      <c r="E1046" s="43"/>
      <c r="F1046" s="43"/>
      <c r="G1046" s="203"/>
      <c r="H1046" s="43"/>
      <c r="I1046" s="43"/>
      <c r="J1046" s="43"/>
      <c r="K1046" s="43"/>
      <c r="L1046" s="44"/>
      <c r="M1046" s="43"/>
      <c r="N1046" s="43"/>
      <c r="O1046" s="43"/>
      <c r="P1046" s="43"/>
      <c r="Q1046" s="43"/>
      <c r="R1046" s="43"/>
      <c r="S1046" s="43"/>
      <c r="T1046" s="43"/>
      <c r="U1046" s="43"/>
      <c r="V1046" s="43"/>
      <c r="W1046" s="43"/>
      <c r="X1046" s="43"/>
      <c r="Y1046" s="43"/>
      <c r="Z1046" s="43"/>
      <c r="AA1046" s="43"/>
      <c r="AB1046" s="43"/>
      <c r="AC1046" s="43"/>
      <c r="AD1046" s="43"/>
      <c r="AE1046" s="43"/>
    </row>
    <row r="1047" spans="1:31" ht="15">
      <c r="A1047" s="43"/>
      <c r="B1047" s="43"/>
      <c r="C1047" s="43"/>
      <c r="D1047" s="43"/>
      <c r="E1047" s="43"/>
      <c r="F1047" s="43"/>
      <c r="G1047" s="203"/>
      <c r="H1047" s="43"/>
      <c r="I1047" s="43"/>
      <c r="J1047" s="43"/>
      <c r="K1047" s="43"/>
      <c r="L1047" s="44"/>
      <c r="M1047" s="43"/>
      <c r="N1047" s="43"/>
      <c r="O1047" s="43"/>
      <c r="P1047" s="43"/>
      <c r="Q1047" s="43"/>
      <c r="R1047" s="43"/>
      <c r="S1047" s="43"/>
      <c r="T1047" s="43"/>
      <c r="U1047" s="43"/>
      <c r="V1047" s="43"/>
      <c r="W1047" s="43"/>
      <c r="X1047" s="43"/>
      <c r="Y1047" s="43"/>
      <c r="Z1047" s="43"/>
      <c r="AA1047" s="43"/>
      <c r="AB1047" s="43"/>
      <c r="AC1047" s="43"/>
      <c r="AD1047" s="43"/>
      <c r="AE1047" s="43"/>
    </row>
    <row r="1048" spans="1:31" ht="15">
      <c r="A1048" s="43"/>
      <c r="B1048" s="43"/>
      <c r="C1048" s="43"/>
      <c r="D1048" s="43"/>
      <c r="E1048" s="43"/>
      <c r="F1048" s="43"/>
      <c r="G1048" s="203"/>
      <c r="H1048" s="43"/>
      <c r="I1048" s="43"/>
      <c r="J1048" s="43"/>
      <c r="K1048" s="43"/>
      <c r="L1048" s="44"/>
      <c r="M1048" s="43"/>
      <c r="N1048" s="43"/>
      <c r="O1048" s="43"/>
      <c r="P1048" s="43"/>
      <c r="Q1048" s="43"/>
      <c r="R1048" s="43"/>
      <c r="S1048" s="43"/>
      <c r="T1048" s="43"/>
      <c r="U1048" s="43"/>
      <c r="V1048" s="43"/>
      <c r="W1048" s="43"/>
      <c r="X1048" s="43"/>
      <c r="Y1048" s="43"/>
      <c r="Z1048" s="43"/>
      <c r="AA1048" s="43"/>
      <c r="AB1048" s="43"/>
      <c r="AC1048" s="43"/>
      <c r="AD1048" s="43"/>
      <c r="AE1048" s="43"/>
    </row>
  </sheetData>
  <customSheetViews>
    <customSheetView guid="{6987177C-E7C3-4245-A017-71E03108C57F}" filter="1" showAutoFilter="1">
      <pageMargins left="0.7" right="0.7" top="0.75" bottom="0.75" header="0.3" footer="0.3"/>
      <autoFilter ref="A2:AE27"/>
    </customSheetView>
    <customSheetView guid="{5549978B-6762-4B48-803B-C8D8E470D19D}" filter="1" showAutoFilter="1">
      <pageMargins left="0.7" right="0.7" top="0.75" bottom="0.75" header="0.3" footer="0.3"/>
      <autoFilter ref="A2:AE44"/>
    </customSheetView>
  </customSheetViews>
  <mergeCells count="2">
    <mergeCell ref="P88:R88"/>
    <mergeCell ref="O114:P115"/>
  </mergeCells>
  <conditionalFormatting sqref="J1:J1048">
    <cfRule type="cellIs" dxfId="20" priority="1" operator="equal">
      <formula>0</formula>
    </cfRule>
  </conditionalFormatting>
  <hyperlinks>
    <hyperlink ref="M3" r:id="rId1"/>
    <hyperlink ref="M4" r:id="rId2"/>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F1041"/>
  <sheetViews>
    <sheetView workbookViewId="0">
      <pane ySplit="2" topLeftCell="A3" activePane="bottomLeft" state="frozen"/>
      <selection pane="bottomLeft" activeCell="B4" sqref="B4"/>
    </sheetView>
  </sheetViews>
  <sheetFormatPr defaultColWidth="12.5703125" defaultRowHeight="15.75" customHeight="1"/>
  <cols>
    <col min="1" max="1" width="23.28515625" customWidth="1"/>
    <col min="2" max="2" width="17.5703125" customWidth="1"/>
    <col min="3" max="3" width="25.7109375" customWidth="1"/>
    <col min="4" max="5" width="14" customWidth="1"/>
    <col min="6" max="6" width="20.85546875" hidden="1" customWidth="1"/>
    <col min="7" max="8" width="20.85546875" customWidth="1"/>
    <col min="9" max="9" width="18.7109375" customWidth="1"/>
    <col min="10" max="10" width="20.42578125" customWidth="1"/>
    <col min="11" max="11" width="12.28515625" customWidth="1"/>
    <col min="12" max="12" width="25.42578125" customWidth="1"/>
    <col min="13" max="13" width="23.7109375" customWidth="1"/>
    <col min="14" max="14" width="22.7109375" customWidth="1"/>
    <col min="15" max="15" width="21.7109375" customWidth="1"/>
  </cols>
  <sheetData>
    <row r="1" spans="1:32" ht="41.25" customHeight="1">
      <c r="A1" s="40" t="s">
        <v>1022</v>
      </c>
      <c r="B1" s="41"/>
      <c r="C1" s="42"/>
      <c r="D1" s="42"/>
      <c r="E1" s="42"/>
      <c r="F1" s="134"/>
      <c r="G1" s="134"/>
      <c r="H1" s="42"/>
      <c r="I1" s="43"/>
      <c r="J1" s="43"/>
      <c r="K1" s="43"/>
      <c r="L1" s="43"/>
      <c r="M1" s="44"/>
      <c r="N1" s="43"/>
      <c r="O1" s="43"/>
      <c r="P1" s="43"/>
      <c r="Q1" s="43"/>
      <c r="R1" s="43"/>
      <c r="S1" s="43"/>
      <c r="T1" s="43"/>
      <c r="U1" s="43"/>
      <c r="V1" s="43"/>
      <c r="W1" s="43"/>
      <c r="X1" s="43"/>
      <c r="Y1" s="43"/>
      <c r="Z1" s="43"/>
      <c r="AA1" s="43"/>
      <c r="AB1" s="43"/>
      <c r="AC1" s="43"/>
      <c r="AD1" s="43"/>
      <c r="AE1" s="43"/>
      <c r="AF1" s="43"/>
    </row>
    <row r="2" spans="1:32" ht="41.25" customHeight="1">
      <c r="A2" s="45" t="s">
        <v>155</v>
      </c>
      <c r="B2" s="45" t="s">
        <v>156</v>
      </c>
      <c r="C2" s="45" t="s">
        <v>157</v>
      </c>
      <c r="D2" s="45" t="s">
        <v>159</v>
      </c>
      <c r="E2" s="46" t="s">
        <v>158</v>
      </c>
      <c r="F2" s="49" t="s">
        <v>192</v>
      </c>
      <c r="G2" s="49" t="s">
        <v>462</v>
      </c>
      <c r="H2" s="47" t="s">
        <v>160</v>
      </c>
      <c r="I2" s="45" t="s">
        <v>161</v>
      </c>
      <c r="J2" s="48" t="s">
        <v>162</v>
      </c>
      <c r="K2" s="46" t="s">
        <v>1023</v>
      </c>
      <c r="L2" s="48" t="s">
        <v>3</v>
      </c>
      <c r="M2" s="49" t="s">
        <v>163</v>
      </c>
      <c r="N2" s="47" t="s">
        <v>164</v>
      </c>
      <c r="O2" s="48" t="s">
        <v>6</v>
      </c>
      <c r="P2" s="135"/>
      <c r="Q2" s="51"/>
      <c r="R2" s="52"/>
      <c r="S2" s="52"/>
      <c r="T2" s="52"/>
      <c r="U2" s="52"/>
      <c r="V2" s="52"/>
      <c r="W2" s="52"/>
      <c r="X2" s="52"/>
      <c r="Y2" s="52"/>
      <c r="Z2" s="52"/>
      <c r="AA2" s="52"/>
      <c r="AB2" s="52"/>
      <c r="AC2" s="52"/>
      <c r="AD2" s="43"/>
      <c r="AE2" s="43"/>
      <c r="AF2" s="52"/>
    </row>
    <row r="3" spans="1:32" ht="57" customHeight="1">
      <c r="A3" s="382">
        <v>44551.83392957176</v>
      </c>
      <c r="B3" s="383" t="s">
        <v>1024</v>
      </c>
      <c r="C3" s="384" t="s">
        <v>1025</v>
      </c>
      <c r="D3" s="210">
        <v>1</v>
      </c>
      <c r="E3" s="210">
        <v>750</v>
      </c>
      <c r="F3" s="385" t="s">
        <v>1026</v>
      </c>
      <c r="G3" s="385" t="s">
        <v>1027</v>
      </c>
      <c r="H3" s="209">
        <f t="shared" ref="H3:H13" si="0">E3+K3</f>
        <v>810</v>
      </c>
      <c r="I3" s="209">
        <v>810</v>
      </c>
      <c r="J3" s="212">
        <f t="shared" ref="J3:J13" si="1">H3-I3</f>
        <v>0</v>
      </c>
      <c r="K3" s="205">
        <v>60</v>
      </c>
      <c r="L3" s="205" t="s">
        <v>172</v>
      </c>
      <c r="M3" s="345" t="s">
        <v>1028</v>
      </c>
      <c r="N3" s="386" t="s">
        <v>1029</v>
      </c>
      <c r="O3" s="387"/>
      <c r="P3" s="388"/>
      <c r="Q3" s="214"/>
      <c r="R3" s="214"/>
      <c r="S3" s="214"/>
      <c r="T3" s="214"/>
      <c r="U3" s="214"/>
      <c r="V3" s="214"/>
      <c r="W3" s="214"/>
      <c r="X3" s="214"/>
      <c r="Y3" s="214"/>
      <c r="Z3" s="214"/>
      <c r="AA3" s="214"/>
      <c r="AB3" s="214"/>
      <c r="AC3" s="214"/>
      <c r="AD3" s="343"/>
      <c r="AE3" s="343"/>
      <c r="AF3" s="343"/>
    </row>
    <row r="4" spans="1:32" ht="56.25" customHeight="1">
      <c r="A4" s="53">
        <v>44551.856787951387</v>
      </c>
      <c r="B4" s="31" t="s">
        <v>1030</v>
      </c>
      <c r="C4" s="71" t="s">
        <v>1025</v>
      </c>
      <c r="D4" s="55">
        <v>1</v>
      </c>
      <c r="E4" s="55">
        <v>750</v>
      </c>
      <c r="F4" s="389" t="s">
        <v>1031</v>
      </c>
      <c r="G4" s="389" t="s">
        <v>1032</v>
      </c>
      <c r="H4" s="65">
        <f t="shared" si="0"/>
        <v>790</v>
      </c>
      <c r="I4" s="390">
        <v>790</v>
      </c>
      <c r="J4" s="235">
        <f t="shared" si="1"/>
        <v>0</v>
      </c>
      <c r="K4" s="73">
        <v>40</v>
      </c>
      <c r="L4" s="73" t="s">
        <v>11</v>
      </c>
      <c r="M4" s="88" t="s">
        <v>1033</v>
      </c>
      <c r="N4" s="89" t="s">
        <v>1034</v>
      </c>
      <c r="O4" s="52"/>
      <c r="P4" s="59"/>
      <c r="Q4" s="52"/>
      <c r="R4" s="43"/>
      <c r="S4" s="43"/>
      <c r="T4" s="43"/>
      <c r="U4" s="43"/>
      <c r="V4" s="43"/>
      <c r="W4" s="43"/>
      <c r="X4" s="43"/>
      <c r="Y4" s="43"/>
      <c r="Z4" s="43"/>
      <c r="AA4" s="43"/>
      <c r="AB4" s="43"/>
      <c r="AC4" s="43"/>
      <c r="AD4" s="43"/>
      <c r="AE4" s="43"/>
      <c r="AF4" s="43"/>
    </row>
    <row r="5" spans="1:32" ht="66" customHeight="1">
      <c r="A5" s="53" t="s">
        <v>1035</v>
      </c>
      <c r="B5" s="65" t="s">
        <v>1036</v>
      </c>
      <c r="C5" s="71" t="s">
        <v>1025</v>
      </c>
      <c r="D5" s="55">
        <v>2</v>
      </c>
      <c r="E5" s="55">
        <f>750*2</f>
        <v>1500</v>
      </c>
      <c r="F5" s="136" t="s">
        <v>1037</v>
      </c>
      <c r="G5" s="136" t="s">
        <v>1038</v>
      </c>
      <c r="H5" s="65">
        <f t="shared" si="0"/>
        <v>1500</v>
      </c>
      <c r="I5" s="55">
        <v>1500</v>
      </c>
      <c r="J5" s="235">
        <f t="shared" si="1"/>
        <v>0</v>
      </c>
      <c r="K5" s="73">
        <v>0</v>
      </c>
      <c r="L5" s="73" t="s">
        <v>1039</v>
      </c>
      <c r="M5" s="44"/>
      <c r="N5" s="391" t="s">
        <v>1040</v>
      </c>
      <c r="O5" s="58"/>
      <c r="P5" s="59"/>
      <c r="Q5" s="52"/>
      <c r="R5" s="43"/>
      <c r="S5" s="43"/>
      <c r="T5" s="43"/>
      <c r="U5" s="43"/>
      <c r="V5" s="43"/>
      <c r="W5" s="43"/>
      <c r="X5" s="43"/>
      <c r="Y5" s="43"/>
      <c r="Z5" s="43"/>
      <c r="AA5" s="43"/>
      <c r="AB5" s="43"/>
      <c r="AC5" s="43"/>
      <c r="AD5" s="43"/>
      <c r="AE5" s="43"/>
      <c r="AF5" s="43"/>
    </row>
    <row r="6" spans="1:32" ht="72" customHeight="1">
      <c r="A6" s="392">
        <v>6690875</v>
      </c>
      <c r="B6" s="80" t="s">
        <v>1041</v>
      </c>
      <c r="C6" s="71" t="s">
        <v>1025</v>
      </c>
      <c r="D6" s="55">
        <v>3</v>
      </c>
      <c r="E6" s="55">
        <f>750*3</f>
        <v>2250</v>
      </c>
      <c r="F6" s="136"/>
      <c r="G6" s="136" t="s">
        <v>1042</v>
      </c>
      <c r="H6" s="65">
        <f t="shared" si="0"/>
        <v>2310</v>
      </c>
      <c r="I6" s="235">
        <f>2310</f>
        <v>2310</v>
      </c>
      <c r="J6" s="235">
        <f t="shared" si="1"/>
        <v>0</v>
      </c>
      <c r="K6" s="73">
        <v>60</v>
      </c>
      <c r="L6" s="73" t="s">
        <v>172</v>
      </c>
      <c r="M6" s="88" t="s">
        <v>1043</v>
      </c>
      <c r="N6" s="82"/>
      <c r="O6" s="52"/>
      <c r="P6" s="59"/>
      <c r="Q6" s="52"/>
      <c r="R6" s="43"/>
      <c r="S6" s="43"/>
      <c r="T6" s="43"/>
      <c r="U6" s="43"/>
      <c r="V6" s="43"/>
      <c r="W6" s="43"/>
      <c r="X6" s="43"/>
      <c r="Y6" s="43"/>
      <c r="Z6" s="43"/>
      <c r="AA6" s="43"/>
      <c r="AB6" s="43"/>
      <c r="AC6" s="43"/>
      <c r="AD6" s="43"/>
      <c r="AE6" s="43"/>
      <c r="AF6" s="43"/>
    </row>
    <row r="7" spans="1:32" ht="18">
      <c r="A7" s="80"/>
      <c r="B7" s="33" t="s">
        <v>1044</v>
      </c>
      <c r="C7" s="31" t="s">
        <v>1025</v>
      </c>
      <c r="D7" s="81">
        <v>2</v>
      </c>
      <c r="E7" s="55">
        <f>750*2</f>
        <v>1500</v>
      </c>
      <c r="F7" s="171"/>
      <c r="G7" s="393" t="s">
        <v>1045</v>
      </c>
      <c r="H7" s="65">
        <f t="shared" si="0"/>
        <v>1560</v>
      </c>
      <c r="I7" s="55">
        <v>1560</v>
      </c>
      <c r="J7" s="235">
        <f t="shared" si="1"/>
        <v>0</v>
      </c>
      <c r="K7" s="73">
        <v>60</v>
      </c>
      <c r="L7" s="242" t="s">
        <v>172</v>
      </c>
      <c r="M7" s="44"/>
      <c r="N7" s="79"/>
      <c r="O7" s="52"/>
      <c r="P7" s="59"/>
      <c r="Q7" s="52"/>
      <c r="R7" s="43"/>
      <c r="S7" s="43"/>
      <c r="T7" s="43"/>
      <c r="U7" s="43"/>
      <c r="V7" s="43"/>
      <c r="W7" s="43"/>
      <c r="X7" s="43"/>
      <c r="Y7" s="43"/>
      <c r="Z7" s="43"/>
      <c r="AA7" s="43"/>
      <c r="AB7" s="43"/>
      <c r="AC7" s="43"/>
      <c r="AD7" s="43"/>
      <c r="AE7" s="43"/>
      <c r="AF7" s="43"/>
    </row>
    <row r="8" spans="1:32" ht="18">
      <c r="A8" s="80"/>
      <c r="B8" s="33" t="s">
        <v>1046</v>
      </c>
      <c r="C8" s="31" t="s">
        <v>1025</v>
      </c>
      <c r="D8" s="81">
        <v>1</v>
      </c>
      <c r="E8" s="55">
        <v>750</v>
      </c>
      <c r="F8" s="171"/>
      <c r="G8" s="393" t="s">
        <v>1047</v>
      </c>
      <c r="H8" s="65">
        <f t="shared" si="0"/>
        <v>790</v>
      </c>
      <c r="I8" s="55">
        <v>790</v>
      </c>
      <c r="J8" s="235">
        <f t="shared" si="1"/>
        <v>0</v>
      </c>
      <c r="K8" s="73">
        <v>40</v>
      </c>
      <c r="L8" s="242" t="s">
        <v>11</v>
      </c>
      <c r="M8" s="44"/>
      <c r="N8" s="79"/>
      <c r="O8" s="52"/>
      <c r="P8" s="59"/>
      <c r="Q8" s="52"/>
      <c r="R8" s="43"/>
      <c r="S8" s="43"/>
      <c r="T8" s="43"/>
      <c r="U8" s="43"/>
      <c r="V8" s="43"/>
      <c r="W8" s="43"/>
      <c r="X8" s="43"/>
      <c r="Y8" s="43"/>
      <c r="Z8" s="43"/>
      <c r="AA8" s="43"/>
      <c r="AB8" s="43"/>
      <c r="AC8" s="43"/>
      <c r="AD8" s="43"/>
      <c r="AE8" s="43"/>
      <c r="AF8" s="43"/>
    </row>
    <row r="9" spans="1:32" ht="18">
      <c r="A9" s="394"/>
      <c r="B9" s="26" t="s">
        <v>1048</v>
      </c>
      <c r="C9" s="31" t="s">
        <v>1025</v>
      </c>
      <c r="D9" s="81">
        <v>2</v>
      </c>
      <c r="E9" s="55">
        <f>750*2</f>
        <v>1500</v>
      </c>
      <c r="F9" s="222"/>
      <c r="G9" s="393" t="s">
        <v>1049</v>
      </c>
      <c r="H9" s="65">
        <f t="shared" si="0"/>
        <v>1540</v>
      </c>
      <c r="I9" s="55">
        <v>1540</v>
      </c>
      <c r="J9" s="235">
        <f t="shared" si="1"/>
        <v>0</v>
      </c>
      <c r="K9" s="73">
        <v>40</v>
      </c>
      <c r="L9" s="242" t="s">
        <v>11</v>
      </c>
      <c r="M9" s="44"/>
      <c r="N9" s="79"/>
      <c r="O9" s="52"/>
      <c r="P9" s="59"/>
      <c r="Q9" s="52"/>
      <c r="R9" s="43"/>
      <c r="S9" s="43"/>
      <c r="T9" s="43"/>
      <c r="U9" s="43"/>
      <c r="V9" s="43"/>
      <c r="W9" s="43"/>
      <c r="X9" s="43"/>
      <c r="Y9" s="43"/>
      <c r="Z9" s="43"/>
      <c r="AA9" s="43"/>
      <c r="AB9" s="43"/>
      <c r="AC9" s="43"/>
      <c r="AD9" s="43"/>
      <c r="AE9" s="43"/>
      <c r="AF9" s="43"/>
    </row>
    <row r="10" spans="1:32" ht="18">
      <c r="A10" s="244"/>
      <c r="B10" s="33" t="s">
        <v>1050</v>
      </c>
      <c r="C10" s="31" t="s">
        <v>1025</v>
      </c>
      <c r="D10" s="81">
        <v>1</v>
      </c>
      <c r="E10" s="55">
        <v>750</v>
      </c>
      <c r="F10" s="185"/>
      <c r="G10" s="395" t="s">
        <v>1051</v>
      </c>
      <c r="H10" s="65">
        <f t="shared" si="0"/>
        <v>790</v>
      </c>
      <c r="I10" s="55">
        <v>790</v>
      </c>
      <c r="J10" s="235">
        <f t="shared" si="1"/>
        <v>0</v>
      </c>
      <c r="K10" s="73">
        <v>40</v>
      </c>
      <c r="L10" s="242" t="s">
        <v>11</v>
      </c>
      <c r="M10" s="380"/>
      <c r="N10" s="79"/>
      <c r="O10" s="381"/>
      <c r="P10" s="59"/>
      <c r="Q10" s="52"/>
      <c r="R10" s="43"/>
      <c r="S10" s="43"/>
      <c r="T10" s="43"/>
      <c r="U10" s="43"/>
      <c r="V10" s="43"/>
      <c r="W10" s="43"/>
      <c r="X10" s="43"/>
      <c r="Y10" s="43"/>
      <c r="Z10" s="43"/>
      <c r="AA10" s="43"/>
      <c r="AB10" s="43"/>
      <c r="AC10" s="43"/>
      <c r="AD10" s="43"/>
      <c r="AE10" s="43"/>
      <c r="AF10" s="43"/>
    </row>
    <row r="11" spans="1:32" ht="18">
      <c r="A11" s="245"/>
      <c r="B11" s="39" t="s">
        <v>1052</v>
      </c>
      <c r="C11" s="31" t="s">
        <v>1025</v>
      </c>
      <c r="D11" s="81">
        <v>1</v>
      </c>
      <c r="E11" s="55">
        <v>750</v>
      </c>
      <c r="F11" s="238"/>
      <c r="G11" s="393" t="s">
        <v>1053</v>
      </c>
      <c r="H11" s="65">
        <f t="shared" si="0"/>
        <v>790</v>
      </c>
      <c r="I11" s="55">
        <v>790</v>
      </c>
      <c r="J11" s="235">
        <f t="shared" si="1"/>
        <v>0</v>
      </c>
      <c r="K11" s="73">
        <v>40</v>
      </c>
      <c r="L11" s="242" t="s">
        <v>11</v>
      </c>
      <c r="M11" s="380"/>
      <c r="N11" s="87"/>
      <c r="O11" s="381"/>
      <c r="P11" s="59"/>
      <c r="Q11" s="52"/>
      <c r="R11" s="43"/>
      <c r="S11" s="43"/>
      <c r="T11" s="43"/>
      <c r="U11" s="43"/>
      <c r="V11" s="43"/>
      <c r="W11" s="43"/>
      <c r="X11" s="43"/>
      <c r="Y11" s="43"/>
      <c r="Z11" s="43"/>
      <c r="AA11" s="43"/>
      <c r="AB11" s="43"/>
      <c r="AC11" s="43"/>
      <c r="AD11" s="43"/>
      <c r="AE11" s="43"/>
      <c r="AF11" s="43"/>
    </row>
    <row r="12" spans="1:32" ht="18">
      <c r="A12" s="396"/>
      <c r="B12" s="33" t="s">
        <v>1054</v>
      </c>
      <c r="C12" s="31" t="s">
        <v>1025</v>
      </c>
      <c r="D12" s="81">
        <v>1</v>
      </c>
      <c r="E12" s="55">
        <v>750</v>
      </c>
      <c r="F12" s="222"/>
      <c r="G12" s="393" t="s">
        <v>1055</v>
      </c>
      <c r="H12" s="65">
        <f t="shared" si="0"/>
        <v>790</v>
      </c>
      <c r="I12" s="55">
        <v>790</v>
      </c>
      <c r="J12" s="235">
        <f t="shared" si="1"/>
        <v>0</v>
      </c>
      <c r="K12" s="73">
        <v>40</v>
      </c>
      <c r="L12" s="242" t="s">
        <v>11</v>
      </c>
      <c r="M12" s="44"/>
      <c r="N12" s="79"/>
      <c r="O12" s="52"/>
      <c r="P12" s="59"/>
      <c r="Q12" s="52"/>
      <c r="R12" s="43"/>
      <c r="S12" s="43"/>
      <c r="T12" s="43"/>
      <c r="U12" s="43"/>
      <c r="V12" s="43"/>
      <c r="W12" s="43"/>
      <c r="X12" s="43"/>
      <c r="Y12" s="43"/>
      <c r="Z12" s="43"/>
      <c r="AA12" s="43"/>
      <c r="AB12" s="43"/>
      <c r="AC12" s="43"/>
      <c r="AD12" s="43"/>
      <c r="AE12" s="43"/>
      <c r="AF12" s="43"/>
    </row>
    <row r="13" spans="1:32" ht="18">
      <c r="A13" s="80"/>
      <c r="B13" s="33" t="s">
        <v>1056</v>
      </c>
      <c r="C13" s="31" t="s">
        <v>1025</v>
      </c>
      <c r="D13" s="81">
        <v>1</v>
      </c>
      <c r="E13" s="55">
        <v>750</v>
      </c>
      <c r="F13" s="171"/>
      <c r="G13" s="393" t="s">
        <v>1057</v>
      </c>
      <c r="H13" s="65">
        <f t="shared" si="0"/>
        <v>790</v>
      </c>
      <c r="I13" s="55">
        <v>790</v>
      </c>
      <c r="J13" s="235">
        <f t="shared" si="1"/>
        <v>0</v>
      </c>
      <c r="K13" s="73">
        <v>40</v>
      </c>
      <c r="L13" s="242" t="s">
        <v>11</v>
      </c>
      <c r="M13" s="44"/>
      <c r="N13" s="79"/>
      <c r="O13" s="52"/>
      <c r="P13" s="59"/>
      <c r="Q13" s="52"/>
      <c r="R13" s="43"/>
      <c r="S13" s="43"/>
      <c r="T13" s="43"/>
      <c r="U13" s="43"/>
      <c r="V13" s="43"/>
      <c r="W13" s="43"/>
      <c r="X13" s="43"/>
      <c r="Y13" s="43"/>
      <c r="Z13" s="43"/>
      <c r="AA13" s="43"/>
      <c r="AB13" s="43"/>
      <c r="AC13" s="43"/>
      <c r="AD13" s="43"/>
      <c r="AE13" s="43"/>
      <c r="AF13" s="43"/>
    </row>
    <row r="14" spans="1:32" ht="18">
      <c r="A14" s="244"/>
      <c r="B14" s="29"/>
      <c r="C14" s="78"/>
      <c r="D14" s="55"/>
      <c r="E14" s="73"/>
      <c r="F14" s="239"/>
      <c r="G14" s="239"/>
      <c r="H14" s="55"/>
      <c r="I14" s="55"/>
      <c r="J14" s="56"/>
      <c r="K14" s="73"/>
      <c r="L14" s="73"/>
      <c r="M14" s="74"/>
      <c r="N14" s="79"/>
      <c r="O14" s="52"/>
      <c r="P14" s="59"/>
      <c r="Q14" s="52"/>
      <c r="R14" s="43"/>
      <c r="S14" s="43"/>
      <c r="T14" s="43"/>
      <c r="U14" s="43"/>
      <c r="V14" s="43"/>
      <c r="W14" s="43"/>
      <c r="X14" s="43"/>
      <c r="Y14" s="43"/>
      <c r="Z14" s="43"/>
      <c r="AA14" s="43"/>
      <c r="AB14" s="43"/>
      <c r="AC14" s="43"/>
      <c r="AD14" s="43"/>
      <c r="AE14" s="43"/>
      <c r="AF14" s="43"/>
    </row>
    <row r="15" spans="1:32" ht="18">
      <c r="A15" s="244"/>
      <c r="B15" s="29"/>
      <c r="C15" s="78"/>
      <c r="D15" s="73"/>
      <c r="E15" s="73"/>
      <c r="F15" s="222"/>
      <c r="G15" s="222"/>
      <c r="H15" s="55"/>
      <c r="I15" s="81"/>
      <c r="J15" s="56"/>
      <c r="K15" s="73"/>
      <c r="L15" s="73"/>
      <c r="M15" s="44"/>
      <c r="N15" s="79"/>
      <c r="O15" s="52"/>
      <c r="P15" s="59"/>
      <c r="Q15" s="52"/>
      <c r="R15" s="43"/>
      <c r="S15" s="43"/>
      <c r="T15" s="43"/>
      <c r="U15" s="43"/>
      <c r="V15" s="43"/>
      <c r="W15" s="43"/>
      <c r="X15" s="43"/>
      <c r="Y15" s="43"/>
      <c r="Z15" s="43"/>
      <c r="AA15" s="43"/>
      <c r="AB15" s="43"/>
      <c r="AC15" s="43"/>
      <c r="AD15" s="43"/>
      <c r="AE15" s="43"/>
      <c r="AF15" s="43"/>
    </row>
    <row r="16" spans="1:32" ht="18">
      <c r="A16" s="245"/>
      <c r="B16" s="29"/>
      <c r="C16" s="78"/>
      <c r="D16" s="73"/>
      <c r="E16" s="73"/>
      <c r="F16" s="185"/>
      <c r="G16" s="185"/>
      <c r="H16" s="55"/>
      <c r="I16" s="81"/>
      <c r="J16" s="56">
        <f>SUM(J3:J15)</f>
        <v>0</v>
      </c>
      <c r="K16" s="73"/>
      <c r="L16" s="73"/>
      <c r="M16" s="44"/>
      <c r="N16" s="62"/>
      <c r="O16" s="57"/>
      <c r="P16" s="59"/>
      <c r="Q16" s="52"/>
      <c r="R16" s="43"/>
      <c r="S16" s="43"/>
      <c r="T16" s="43"/>
      <c r="U16" s="43"/>
      <c r="V16" s="43"/>
      <c r="W16" s="43"/>
      <c r="X16" s="43"/>
      <c r="Y16" s="43"/>
      <c r="Z16" s="43"/>
      <c r="AA16" s="43"/>
      <c r="AB16" s="43"/>
      <c r="AC16" s="43"/>
      <c r="AD16" s="43"/>
      <c r="AE16" s="43"/>
      <c r="AF16" s="43"/>
    </row>
    <row r="17" spans="1:32" ht="18">
      <c r="A17" s="245"/>
      <c r="B17" s="29"/>
      <c r="C17" s="78"/>
      <c r="D17" s="73"/>
      <c r="E17" s="73"/>
      <c r="F17" s="185"/>
      <c r="G17" s="185"/>
      <c r="H17" s="55"/>
      <c r="I17" s="55"/>
      <c r="J17" s="56"/>
      <c r="K17" s="73"/>
      <c r="L17" s="73"/>
      <c r="M17" s="44"/>
      <c r="N17" s="62"/>
      <c r="O17" s="18"/>
      <c r="P17" s="59"/>
      <c r="Q17" s="52"/>
      <c r="R17" s="43"/>
      <c r="S17" s="43"/>
      <c r="T17" s="43"/>
      <c r="U17" s="43"/>
      <c r="V17" s="43"/>
      <c r="W17" s="43"/>
      <c r="X17" s="43"/>
      <c r="Y17" s="43"/>
      <c r="Z17" s="43"/>
      <c r="AA17" s="43"/>
      <c r="AB17" s="43"/>
      <c r="AC17" s="43"/>
      <c r="AD17" s="43"/>
      <c r="AE17" s="43"/>
      <c r="AF17" s="43"/>
    </row>
    <row r="18" spans="1:32" ht="18">
      <c r="A18" s="244"/>
      <c r="B18" s="29"/>
      <c r="C18" s="55"/>
      <c r="D18" s="17"/>
      <c r="E18" s="17"/>
      <c r="F18" s="185"/>
      <c r="G18" s="185"/>
      <c r="H18" s="55"/>
      <c r="I18" s="73"/>
      <c r="J18" s="56"/>
      <c r="K18" s="73"/>
      <c r="L18" s="73"/>
      <c r="M18" s="44"/>
      <c r="N18" s="62"/>
      <c r="O18" s="57"/>
      <c r="P18" s="59"/>
      <c r="Q18" s="52"/>
      <c r="R18" s="43"/>
      <c r="S18" s="43"/>
      <c r="T18" s="43"/>
      <c r="U18" s="43"/>
      <c r="V18" s="43"/>
      <c r="W18" s="43"/>
      <c r="X18" s="43"/>
      <c r="Y18" s="43"/>
      <c r="Z18" s="43"/>
      <c r="AA18" s="43"/>
      <c r="AB18" s="43"/>
      <c r="AC18" s="43"/>
      <c r="AD18" s="43"/>
      <c r="AE18" s="43"/>
      <c r="AF18" s="43"/>
    </row>
    <row r="19" spans="1:32" ht="18">
      <c r="A19" s="397"/>
      <c r="B19" s="18"/>
      <c r="C19" s="17"/>
      <c r="D19" s="17"/>
      <c r="E19" s="17"/>
      <c r="F19" s="185"/>
      <c r="G19" s="185"/>
      <c r="H19" s="55"/>
      <c r="I19" s="73"/>
      <c r="J19" s="56"/>
      <c r="K19" s="73"/>
      <c r="L19" s="73"/>
      <c r="M19" s="44"/>
      <c r="N19" s="62"/>
      <c r="O19" s="18"/>
      <c r="P19" s="59"/>
      <c r="Q19" s="52"/>
      <c r="R19" s="43"/>
      <c r="S19" s="43"/>
      <c r="T19" s="43"/>
      <c r="U19" s="43"/>
      <c r="V19" s="43"/>
      <c r="W19" s="43"/>
      <c r="X19" s="43"/>
      <c r="Y19" s="43"/>
      <c r="Z19" s="43"/>
      <c r="AA19" s="43"/>
      <c r="AB19" s="43"/>
      <c r="AC19" s="43"/>
      <c r="AD19" s="43"/>
      <c r="AE19" s="43"/>
      <c r="AF19" s="43"/>
    </row>
    <row r="20" spans="1:32" ht="18">
      <c r="A20" s="398"/>
      <c r="B20" s="18"/>
      <c r="C20" s="17"/>
      <c r="D20" s="17">
        <f>SUM(D3:D12)</f>
        <v>15</v>
      </c>
      <c r="E20" s="17"/>
      <c r="F20" s="185"/>
      <c r="G20" s="185"/>
      <c r="H20" s="55"/>
      <c r="I20" s="17"/>
      <c r="J20" s="56"/>
      <c r="K20" s="73"/>
      <c r="L20" s="73"/>
      <c r="M20" s="44"/>
      <c r="N20" s="62"/>
      <c r="O20" s="57"/>
      <c r="P20" s="59"/>
      <c r="Q20" s="52"/>
      <c r="R20" s="43"/>
      <c r="S20" s="43"/>
      <c r="T20" s="43"/>
      <c r="U20" s="43"/>
      <c r="V20" s="43"/>
      <c r="W20" s="43"/>
      <c r="X20" s="43"/>
      <c r="Y20" s="43"/>
      <c r="Z20" s="43"/>
      <c r="AA20" s="43"/>
      <c r="AB20" s="43"/>
      <c r="AC20" s="43"/>
      <c r="AD20" s="43"/>
      <c r="AE20" s="43"/>
      <c r="AF20" s="43"/>
    </row>
    <row r="21" spans="1:32" ht="18">
      <c r="A21" s="398"/>
      <c r="B21" s="18"/>
      <c r="C21" s="17"/>
      <c r="D21" s="17"/>
      <c r="E21" s="17"/>
      <c r="F21" s="238"/>
      <c r="G21" s="238"/>
      <c r="H21" s="55"/>
      <c r="I21" s="17"/>
      <c r="J21" s="56"/>
      <c r="K21" s="73"/>
      <c r="L21" s="73"/>
      <c r="M21" s="44"/>
      <c r="N21" s="62"/>
      <c r="O21" s="57"/>
      <c r="P21" s="59"/>
      <c r="Q21" s="52"/>
      <c r="R21" s="43"/>
      <c r="S21" s="43"/>
      <c r="T21" s="43"/>
      <c r="U21" s="43"/>
      <c r="V21" s="43"/>
      <c r="W21" s="43"/>
      <c r="X21" s="43"/>
      <c r="Y21" s="43"/>
      <c r="Z21" s="43"/>
      <c r="AA21" s="43"/>
      <c r="AB21" s="43"/>
      <c r="AC21" s="43"/>
      <c r="AD21" s="43"/>
      <c r="AE21" s="43"/>
      <c r="AF21" s="43"/>
    </row>
    <row r="22" spans="1:32" ht="18">
      <c r="A22" s="399"/>
      <c r="B22" s="29"/>
      <c r="C22" s="55"/>
      <c r="D22" s="17"/>
      <c r="E22" s="17"/>
      <c r="F22" s="185"/>
      <c r="G22" s="185"/>
      <c r="H22" s="55"/>
      <c r="I22" s="17"/>
      <c r="J22" s="56"/>
      <c r="K22" s="73"/>
      <c r="L22" s="73"/>
      <c r="M22" s="44"/>
      <c r="N22" s="62"/>
      <c r="O22" s="43"/>
      <c r="P22" s="59"/>
      <c r="Q22" s="52"/>
      <c r="R22" s="43"/>
      <c r="S22" s="43"/>
      <c r="T22" s="43"/>
      <c r="U22" s="43"/>
      <c r="V22" s="43"/>
      <c r="W22" s="43"/>
      <c r="X22" s="43"/>
      <c r="Y22" s="43"/>
      <c r="Z22" s="43"/>
      <c r="AA22" s="43"/>
      <c r="AB22" s="43"/>
      <c r="AC22" s="43"/>
      <c r="AD22" s="43"/>
      <c r="AE22" s="43"/>
      <c r="AF22" s="43"/>
    </row>
    <row r="23" spans="1:32" ht="18">
      <c r="A23" s="399"/>
      <c r="B23" s="18"/>
      <c r="C23" s="17"/>
      <c r="D23" s="17"/>
      <c r="E23" s="17"/>
      <c r="F23" s="238"/>
      <c r="G23" s="238"/>
      <c r="H23" s="55" t="s">
        <v>1058</v>
      </c>
      <c r="I23" s="17"/>
      <c r="J23" s="56"/>
      <c r="K23" s="73"/>
      <c r="L23" s="73"/>
      <c r="M23" s="44"/>
      <c r="N23" s="62"/>
      <c r="O23" s="43"/>
      <c r="P23" s="59"/>
      <c r="Q23" s="52"/>
      <c r="R23" s="43"/>
      <c r="S23" s="43"/>
      <c r="T23" s="43"/>
      <c r="U23" s="43"/>
      <c r="V23" s="43"/>
      <c r="W23" s="43"/>
      <c r="X23" s="43"/>
      <c r="Y23" s="43"/>
      <c r="Z23" s="43"/>
      <c r="AA23" s="43"/>
      <c r="AB23" s="43"/>
      <c r="AC23" s="43"/>
      <c r="AD23" s="43"/>
      <c r="AE23" s="43"/>
      <c r="AF23" s="43"/>
    </row>
    <row r="24" spans="1:32" ht="18">
      <c r="A24" s="398"/>
      <c r="B24" s="29"/>
      <c r="C24" s="55"/>
      <c r="D24" s="17"/>
      <c r="E24" s="17"/>
      <c r="F24" s="238"/>
      <c r="G24" s="238"/>
      <c r="H24" s="55"/>
      <c r="I24" s="17"/>
      <c r="J24" s="56"/>
      <c r="K24" s="73"/>
      <c r="L24" s="73"/>
      <c r="M24" s="44"/>
      <c r="N24" s="62"/>
      <c r="O24" s="43"/>
      <c r="P24" s="59"/>
      <c r="Q24" s="52"/>
      <c r="R24" s="43"/>
      <c r="S24" s="43"/>
      <c r="T24" s="43"/>
      <c r="U24" s="43"/>
      <c r="V24" s="43"/>
      <c r="W24" s="43"/>
      <c r="X24" s="43"/>
      <c r="Y24" s="43"/>
      <c r="Z24" s="43"/>
      <c r="AA24" s="43"/>
      <c r="AB24" s="43"/>
      <c r="AC24" s="43"/>
      <c r="AD24" s="43"/>
      <c r="AE24" s="43"/>
      <c r="AF24" s="43"/>
    </row>
    <row r="25" spans="1:32" ht="18">
      <c r="A25" s="398"/>
      <c r="B25" s="18"/>
      <c r="C25" s="17"/>
      <c r="D25" s="17"/>
      <c r="E25" s="17"/>
      <c r="F25" s="185"/>
      <c r="G25" s="185"/>
      <c r="H25" s="55"/>
      <c r="I25" s="17"/>
      <c r="J25" s="56"/>
      <c r="K25" s="73"/>
      <c r="L25" s="73"/>
      <c r="M25" s="44"/>
      <c r="N25" s="62"/>
      <c r="O25" s="43"/>
      <c r="P25" s="59"/>
      <c r="Q25" s="52"/>
      <c r="R25" s="43"/>
      <c r="S25" s="43"/>
      <c r="T25" s="43"/>
      <c r="U25" s="43"/>
      <c r="V25" s="43"/>
      <c r="W25" s="43"/>
      <c r="X25" s="43"/>
      <c r="Y25" s="43"/>
      <c r="Z25" s="43"/>
      <c r="AA25" s="43"/>
      <c r="AB25" s="43"/>
      <c r="AC25" s="43"/>
      <c r="AD25" s="43"/>
      <c r="AE25" s="43"/>
      <c r="AF25" s="43"/>
    </row>
    <row r="26" spans="1:32" ht="18">
      <c r="A26" s="399"/>
      <c r="B26" s="29"/>
      <c r="C26" s="55"/>
      <c r="D26" s="17"/>
      <c r="E26" s="17"/>
      <c r="F26" s="185"/>
      <c r="G26" s="185"/>
      <c r="H26" s="55"/>
      <c r="I26" s="17"/>
      <c r="J26" s="56"/>
      <c r="K26" s="73"/>
      <c r="L26" s="73"/>
      <c r="M26" s="44"/>
      <c r="N26" s="62"/>
      <c r="O26" s="43"/>
      <c r="P26" s="59"/>
      <c r="Q26" s="52"/>
      <c r="R26" s="43"/>
      <c r="S26" s="43"/>
      <c r="T26" s="43"/>
      <c r="U26" s="43"/>
      <c r="V26" s="43"/>
      <c r="W26" s="43"/>
      <c r="X26" s="43"/>
      <c r="Y26" s="43"/>
      <c r="Z26" s="43"/>
      <c r="AA26" s="43"/>
      <c r="AB26" s="43"/>
      <c r="AC26" s="43"/>
      <c r="AD26" s="43"/>
      <c r="AE26" s="43"/>
      <c r="AF26" s="43"/>
    </row>
    <row r="27" spans="1:32" ht="18">
      <c r="A27" s="399"/>
      <c r="B27" s="31"/>
      <c r="C27" s="17"/>
      <c r="D27" s="17"/>
      <c r="E27" s="17"/>
      <c r="F27" s="185"/>
      <c r="G27" s="185"/>
      <c r="H27" s="55"/>
      <c r="I27" s="17"/>
      <c r="J27" s="56"/>
      <c r="K27" s="73"/>
      <c r="L27" s="73"/>
      <c r="M27" s="44"/>
      <c r="N27" s="62"/>
      <c r="O27" s="43"/>
      <c r="P27" s="59"/>
      <c r="Q27" s="52"/>
      <c r="R27" s="43"/>
      <c r="S27" s="43"/>
      <c r="T27" s="43"/>
      <c r="U27" s="43"/>
      <c r="V27" s="43"/>
      <c r="W27" s="43"/>
      <c r="X27" s="43"/>
      <c r="Y27" s="43"/>
      <c r="Z27" s="43"/>
      <c r="AA27" s="43"/>
      <c r="AB27" s="43"/>
      <c r="AC27" s="43"/>
      <c r="AD27" s="43"/>
      <c r="AE27" s="43"/>
      <c r="AF27" s="43"/>
    </row>
    <row r="28" spans="1:32" ht="18">
      <c r="A28" s="398"/>
      <c r="B28" s="29"/>
      <c r="C28" s="55"/>
      <c r="D28" s="17"/>
      <c r="E28" s="17"/>
      <c r="F28" s="240"/>
      <c r="G28" s="240"/>
      <c r="H28" s="55"/>
      <c r="I28" s="17"/>
      <c r="J28" s="56"/>
      <c r="K28" s="73"/>
      <c r="L28" s="73"/>
      <c r="M28" s="44"/>
      <c r="N28" s="62"/>
      <c r="O28" s="88"/>
      <c r="P28" s="59"/>
      <c r="Q28" s="52"/>
      <c r="R28" s="43"/>
      <c r="S28" s="43"/>
      <c r="T28" s="43"/>
      <c r="U28" s="43"/>
      <c r="V28" s="43"/>
      <c r="W28" s="43"/>
      <c r="X28" s="43"/>
      <c r="Y28" s="43"/>
      <c r="Z28" s="43"/>
      <c r="AA28" s="43"/>
      <c r="AB28" s="43"/>
      <c r="AC28" s="43"/>
      <c r="AD28" s="43"/>
      <c r="AE28" s="43"/>
      <c r="AF28" s="43"/>
    </row>
    <row r="29" spans="1:32" ht="18">
      <c r="A29" s="398"/>
      <c r="B29" s="31"/>
      <c r="C29" s="17"/>
      <c r="D29" s="17"/>
      <c r="E29" s="17"/>
      <c r="F29" s="240"/>
      <c r="G29" s="240"/>
      <c r="H29" s="55"/>
      <c r="I29" s="17"/>
      <c r="J29" s="56"/>
      <c r="K29" s="73"/>
      <c r="L29" s="73"/>
      <c r="M29" s="44"/>
      <c r="N29" s="62"/>
      <c r="O29" s="88"/>
      <c r="P29" s="59"/>
      <c r="Q29" s="52"/>
      <c r="R29" s="43"/>
      <c r="S29" s="43"/>
      <c r="T29" s="43"/>
      <c r="U29" s="43"/>
      <c r="V29" s="43"/>
      <c r="W29" s="43"/>
      <c r="X29" s="43"/>
      <c r="Y29" s="43"/>
      <c r="Z29" s="43"/>
      <c r="AA29" s="43"/>
      <c r="AB29" s="43"/>
      <c r="AC29" s="43"/>
      <c r="AD29" s="43"/>
      <c r="AE29" s="43"/>
      <c r="AF29" s="43"/>
    </row>
    <row r="30" spans="1:32" ht="18">
      <c r="A30" s="399"/>
      <c r="B30" s="29"/>
      <c r="C30" s="55"/>
      <c r="D30" s="73"/>
      <c r="E30" s="73"/>
      <c r="F30" s="240"/>
      <c r="G30" s="240"/>
      <c r="H30" s="55"/>
      <c r="I30" s="17"/>
      <c r="J30" s="56"/>
      <c r="K30" s="73"/>
      <c r="L30" s="73"/>
      <c r="M30" s="44"/>
      <c r="N30" s="62"/>
      <c r="O30" s="88"/>
      <c r="P30" s="59"/>
      <c r="Q30" s="52"/>
      <c r="R30" s="43"/>
      <c r="S30" s="43"/>
      <c r="T30" s="43"/>
      <c r="U30" s="43"/>
      <c r="V30" s="43"/>
      <c r="W30" s="43"/>
      <c r="X30" s="43"/>
      <c r="Y30" s="43"/>
      <c r="Z30" s="43"/>
      <c r="AA30" s="43"/>
      <c r="AB30" s="43"/>
      <c r="AC30" s="43"/>
      <c r="AD30" s="43"/>
      <c r="AE30" s="43"/>
      <c r="AF30" s="43"/>
    </row>
    <row r="31" spans="1:32" ht="18">
      <c r="A31" s="399"/>
      <c r="B31" s="31"/>
      <c r="C31" s="17"/>
      <c r="D31" s="73"/>
      <c r="E31" s="73"/>
      <c r="F31" s="222"/>
      <c r="G31" s="222"/>
      <c r="H31" s="55"/>
      <c r="I31" s="17"/>
      <c r="J31" s="56"/>
      <c r="K31" s="73"/>
      <c r="L31" s="73"/>
      <c r="M31" s="88"/>
      <c r="N31" s="89"/>
      <c r="O31" s="52"/>
      <c r="P31" s="59"/>
      <c r="Q31" s="52"/>
      <c r="R31" s="43"/>
      <c r="S31" s="43"/>
      <c r="T31" s="43"/>
      <c r="U31" s="43"/>
      <c r="V31" s="43"/>
      <c r="W31" s="43"/>
      <c r="X31" s="43"/>
      <c r="Y31" s="43"/>
      <c r="Z31" s="43"/>
      <c r="AA31" s="43"/>
      <c r="AB31" s="43"/>
      <c r="AC31" s="43"/>
      <c r="AD31" s="43"/>
      <c r="AE31" s="43"/>
      <c r="AF31" s="43"/>
    </row>
    <row r="32" spans="1:32" ht="18">
      <c r="A32" s="398"/>
      <c r="B32" s="31"/>
      <c r="C32" s="17"/>
      <c r="D32" s="90"/>
      <c r="E32" s="90"/>
      <c r="F32" s="222"/>
      <c r="G32" s="222"/>
      <c r="H32" s="55"/>
      <c r="I32" s="55"/>
      <c r="J32" s="56"/>
      <c r="K32" s="73"/>
      <c r="L32" s="73"/>
      <c r="M32" s="88"/>
      <c r="N32" s="79"/>
      <c r="O32" s="52"/>
      <c r="P32" s="59"/>
      <c r="Q32" s="52"/>
      <c r="R32" s="43"/>
      <c r="S32" s="43"/>
      <c r="T32" s="43"/>
      <c r="U32" s="43"/>
      <c r="V32" s="43"/>
      <c r="W32" s="43"/>
      <c r="X32" s="43"/>
      <c r="Y32" s="43"/>
      <c r="Z32" s="43"/>
      <c r="AA32" s="43"/>
      <c r="AB32" s="43"/>
      <c r="AC32" s="43"/>
      <c r="AD32" s="43"/>
      <c r="AE32" s="43"/>
      <c r="AF32" s="43"/>
    </row>
    <row r="33" spans="1:32" ht="18">
      <c r="A33" s="398"/>
      <c r="B33" s="31"/>
      <c r="C33" s="17"/>
      <c r="D33" s="90"/>
      <c r="E33" s="90"/>
      <c r="F33" s="222"/>
      <c r="G33" s="222"/>
      <c r="H33" s="55"/>
      <c r="I33" s="73"/>
      <c r="J33" s="56"/>
      <c r="K33" s="73"/>
      <c r="L33" s="73"/>
      <c r="M33" s="44"/>
      <c r="N33" s="62"/>
      <c r="O33" s="52"/>
      <c r="P33" s="59"/>
      <c r="Q33" s="52"/>
      <c r="R33" s="43"/>
      <c r="S33" s="43"/>
      <c r="T33" s="43"/>
      <c r="U33" s="43"/>
      <c r="V33" s="43"/>
      <c r="W33" s="43"/>
      <c r="X33" s="43"/>
      <c r="Y33" s="43"/>
      <c r="Z33" s="43"/>
      <c r="AA33" s="43"/>
      <c r="AB33" s="43"/>
      <c r="AC33" s="43"/>
      <c r="AD33" s="43"/>
      <c r="AE33" s="43"/>
      <c r="AF33" s="43"/>
    </row>
    <row r="34" spans="1:32" ht="18">
      <c r="A34" s="399"/>
      <c r="B34" s="31"/>
      <c r="C34" s="17"/>
      <c r="D34" s="90"/>
      <c r="E34" s="90"/>
      <c r="F34" s="24"/>
      <c r="G34" s="24"/>
      <c r="H34" s="55"/>
      <c r="I34" s="73"/>
      <c r="J34" s="56"/>
      <c r="K34" s="73"/>
      <c r="L34" s="73"/>
      <c r="M34" s="44"/>
      <c r="N34" s="62"/>
      <c r="O34" s="52"/>
      <c r="P34" s="59"/>
      <c r="Q34" s="52"/>
      <c r="R34" s="43"/>
      <c r="S34" s="43"/>
      <c r="T34" s="43"/>
      <c r="U34" s="43"/>
      <c r="V34" s="43"/>
      <c r="W34" s="43"/>
      <c r="X34" s="43"/>
      <c r="Y34" s="43"/>
      <c r="Z34" s="43"/>
      <c r="AA34" s="43"/>
      <c r="AB34" s="43"/>
      <c r="AC34" s="43"/>
      <c r="AD34" s="43"/>
      <c r="AE34" s="43"/>
      <c r="AF34" s="43"/>
    </row>
    <row r="35" spans="1:32" ht="18">
      <c r="A35" s="399"/>
      <c r="B35" s="31"/>
      <c r="C35" s="17"/>
      <c r="D35" s="90"/>
      <c r="E35" s="90"/>
      <c r="F35" s="241"/>
      <c r="G35" s="241"/>
      <c r="H35" s="55"/>
      <c r="I35" s="17"/>
      <c r="J35" s="56"/>
      <c r="K35" s="73"/>
      <c r="L35" s="73"/>
      <c r="M35" s="44"/>
      <c r="N35" s="62"/>
      <c r="O35" s="52"/>
      <c r="P35" s="59"/>
      <c r="Q35" s="52"/>
      <c r="R35" s="43"/>
      <c r="S35" s="43"/>
      <c r="T35" s="43"/>
      <c r="U35" s="43"/>
      <c r="V35" s="43"/>
      <c r="W35" s="43"/>
      <c r="X35" s="43"/>
      <c r="Y35" s="43"/>
      <c r="Z35" s="43"/>
      <c r="AA35" s="43"/>
      <c r="AB35" s="43"/>
      <c r="AC35" s="43"/>
      <c r="AD35" s="43"/>
      <c r="AE35" s="43"/>
      <c r="AF35" s="43"/>
    </row>
    <row r="36" spans="1:32" ht="18">
      <c r="A36" s="398"/>
      <c r="B36" s="29"/>
      <c r="C36" s="17"/>
      <c r="D36" s="90"/>
      <c r="E36" s="90"/>
      <c r="F36" s="24"/>
      <c r="G36" s="24"/>
      <c r="H36" s="55"/>
      <c r="I36" s="17"/>
      <c r="J36" s="56"/>
      <c r="K36" s="73"/>
      <c r="L36" s="73"/>
      <c r="M36" s="44"/>
      <c r="N36" s="62"/>
      <c r="O36" s="52"/>
      <c r="P36" s="59"/>
      <c r="Q36" s="52"/>
      <c r="R36" s="43"/>
      <c r="S36" s="43"/>
      <c r="T36" s="43"/>
      <c r="U36" s="43"/>
      <c r="V36" s="43"/>
      <c r="W36" s="43"/>
      <c r="X36" s="43"/>
      <c r="Y36" s="43"/>
      <c r="Z36" s="43"/>
      <c r="AA36" s="43"/>
      <c r="AB36" s="43"/>
      <c r="AC36" s="43"/>
      <c r="AD36" s="43"/>
      <c r="AE36" s="43"/>
      <c r="AF36" s="43"/>
    </row>
    <row r="37" spans="1:32" ht="18">
      <c r="A37" s="398"/>
      <c r="B37" s="80"/>
      <c r="C37" s="17"/>
      <c r="D37" s="90"/>
      <c r="E37" s="90"/>
      <c r="F37" s="203"/>
      <c r="G37" s="203"/>
      <c r="H37" s="55"/>
      <c r="I37" s="73"/>
      <c r="J37" s="56"/>
      <c r="K37" s="73"/>
      <c r="L37" s="73"/>
      <c r="M37" s="88"/>
      <c r="N37" s="79"/>
      <c r="O37" s="52"/>
      <c r="P37" s="59"/>
      <c r="Q37" s="43"/>
      <c r="R37" s="43"/>
      <c r="S37" s="43"/>
      <c r="T37" s="43"/>
      <c r="U37" s="43"/>
      <c r="V37" s="43"/>
      <c r="W37" s="43"/>
      <c r="X37" s="43"/>
      <c r="Y37" s="43"/>
      <c r="Z37" s="43"/>
      <c r="AA37" s="43"/>
      <c r="AB37" s="43"/>
      <c r="AC37" s="43"/>
      <c r="AD37" s="43"/>
      <c r="AE37" s="43"/>
      <c r="AF37" s="43"/>
    </row>
    <row r="38" spans="1:32" ht="18">
      <c r="A38" s="399"/>
      <c r="B38" s="80"/>
      <c r="C38" s="400"/>
      <c r="D38" s="93"/>
      <c r="E38" s="93"/>
      <c r="F38" s="203"/>
      <c r="G38" s="203"/>
      <c r="H38" s="94"/>
      <c r="I38" s="94"/>
      <c r="J38" s="56"/>
      <c r="K38" s="94"/>
      <c r="L38" s="94"/>
      <c r="M38" s="44"/>
      <c r="N38" s="87"/>
      <c r="O38" s="52"/>
      <c r="P38" s="59"/>
      <c r="Q38" s="43"/>
      <c r="R38" s="43"/>
      <c r="S38" s="43"/>
      <c r="T38" s="43"/>
      <c r="U38" s="43"/>
      <c r="V38" s="43"/>
      <c r="W38" s="43"/>
      <c r="X38" s="43"/>
      <c r="Y38" s="43"/>
      <c r="Z38" s="43"/>
      <c r="AA38" s="43"/>
      <c r="AB38" s="43"/>
      <c r="AC38" s="43"/>
      <c r="AD38" s="43"/>
      <c r="AE38" s="43"/>
      <c r="AF38" s="43"/>
    </row>
    <row r="39" spans="1:32" ht="18">
      <c r="A39" s="399"/>
      <c r="B39" s="80"/>
      <c r="C39" s="400"/>
      <c r="D39" s="93"/>
      <c r="E39" s="93"/>
      <c r="F39" s="203"/>
      <c r="G39" s="203"/>
      <c r="H39" s="94"/>
      <c r="I39" s="94"/>
      <c r="J39" s="56"/>
      <c r="K39" s="94"/>
      <c r="L39" s="94"/>
      <c r="M39" s="44"/>
      <c r="N39" s="87"/>
      <c r="O39" s="52"/>
      <c r="P39" s="59"/>
      <c r="Q39" s="43"/>
      <c r="R39" s="43"/>
      <c r="S39" s="43"/>
      <c r="T39" s="43"/>
      <c r="U39" s="43"/>
      <c r="V39" s="43"/>
      <c r="W39" s="43"/>
      <c r="X39" s="43"/>
      <c r="Y39" s="43"/>
      <c r="Z39" s="43"/>
      <c r="AA39" s="43"/>
      <c r="AB39" s="43"/>
      <c r="AC39" s="43"/>
      <c r="AD39" s="43"/>
      <c r="AE39" s="43"/>
      <c r="AF39" s="43"/>
    </row>
    <row r="40" spans="1:32" ht="18">
      <c r="A40" s="398"/>
      <c r="B40" s="80"/>
      <c r="C40" s="400"/>
      <c r="D40" s="93"/>
      <c r="E40" s="93"/>
      <c r="F40" s="203"/>
      <c r="G40" s="203"/>
      <c r="H40" s="94"/>
      <c r="I40" s="94"/>
      <c r="J40" s="56"/>
      <c r="K40" s="94"/>
      <c r="L40" s="94"/>
      <c r="M40" s="44"/>
      <c r="N40" s="87"/>
      <c r="O40" s="52"/>
      <c r="P40" s="59"/>
      <c r="Q40" s="43"/>
      <c r="R40" s="43"/>
      <c r="S40" s="43"/>
      <c r="T40" s="43"/>
      <c r="U40" s="43"/>
      <c r="V40" s="43"/>
      <c r="W40" s="43"/>
      <c r="X40" s="43"/>
      <c r="Y40" s="43"/>
      <c r="Z40" s="43"/>
      <c r="AA40" s="43"/>
      <c r="AB40" s="43"/>
      <c r="AC40" s="43"/>
      <c r="AD40" s="43"/>
      <c r="AE40" s="43"/>
      <c r="AF40" s="43"/>
    </row>
    <row r="41" spans="1:32" ht="18">
      <c r="A41" s="398"/>
      <c r="B41" s="96"/>
      <c r="C41" s="400"/>
      <c r="D41" s="93"/>
      <c r="E41" s="93"/>
      <c r="F41" s="203"/>
      <c r="G41" s="203"/>
      <c r="H41" s="94"/>
      <c r="I41" s="94"/>
      <c r="J41" s="56"/>
      <c r="K41" s="94"/>
      <c r="L41" s="94"/>
      <c r="M41" s="44"/>
      <c r="N41" s="87"/>
      <c r="O41" s="52"/>
      <c r="P41" s="59"/>
      <c r="Q41" s="43"/>
      <c r="R41" s="43"/>
      <c r="S41" s="43"/>
      <c r="T41" s="43"/>
      <c r="U41" s="43"/>
      <c r="V41" s="43"/>
      <c r="W41" s="43"/>
      <c r="X41" s="43"/>
      <c r="Y41" s="43"/>
      <c r="Z41" s="43"/>
      <c r="AA41" s="43"/>
      <c r="AB41" s="43"/>
      <c r="AC41" s="43"/>
      <c r="AD41" s="43"/>
      <c r="AE41" s="43"/>
      <c r="AF41" s="43"/>
    </row>
    <row r="42" spans="1:32" ht="18">
      <c r="A42" s="399"/>
      <c r="B42" s="96"/>
      <c r="C42" s="400"/>
      <c r="D42" s="93"/>
      <c r="E42" s="93"/>
      <c r="F42" s="203"/>
      <c r="G42" s="203"/>
      <c r="H42" s="94"/>
      <c r="I42" s="94"/>
      <c r="J42" s="56"/>
      <c r="K42" s="94"/>
      <c r="L42" s="94"/>
      <c r="M42" s="44"/>
      <c r="N42" s="87"/>
      <c r="O42" s="52"/>
      <c r="P42" s="59"/>
      <c r="Q42" s="43"/>
      <c r="R42" s="43"/>
      <c r="S42" s="43"/>
      <c r="T42" s="43"/>
      <c r="U42" s="43"/>
      <c r="V42" s="43"/>
      <c r="W42" s="43"/>
      <c r="X42" s="43"/>
      <c r="Y42" s="43"/>
      <c r="Z42" s="43"/>
      <c r="AA42" s="43"/>
      <c r="AB42" s="43"/>
      <c r="AC42" s="43"/>
      <c r="AD42" s="43"/>
      <c r="AE42" s="43"/>
      <c r="AF42" s="43"/>
    </row>
    <row r="43" spans="1:32" ht="18">
      <c r="A43" s="399"/>
      <c r="B43" s="96"/>
      <c r="C43" s="400"/>
      <c r="D43" s="93"/>
      <c r="E43" s="93"/>
      <c r="F43" s="203"/>
      <c r="G43" s="203"/>
      <c r="H43" s="94"/>
      <c r="I43" s="94"/>
      <c r="J43" s="56"/>
      <c r="K43" s="94"/>
      <c r="L43" s="94"/>
      <c r="M43" s="44"/>
      <c r="N43" s="87"/>
      <c r="O43" s="52"/>
      <c r="P43" s="59"/>
      <c r="Q43" s="43"/>
      <c r="R43" s="43"/>
      <c r="S43" s="43"/>
      <c r="T43" s="43"/>
      <c r="U43" s="43"/>
      <c r="V43" s="43"/>
      <c r="W43" s="43"/>
      <c r="X43" s="43"/>
      <c r="Y43" s="43"/>
      <c r="Z43" s="43"/>
      <c r="AA43" s="43"/>
      <c r="AB43" s="43"/>
      <c r="AC43" s="43"/>
      <c r="AD43" s="43"/>
      <c r="AE43" s="43"/>
      <c r="AF43" s="43"/>
    </row>
    <row r="44" spans="1:32" ht="18">
      <c r="A44" s="398"/>
      <c r="B44" s="98"/>
      <c r="C44" s="401"/>
      <c r="D44" s="93"/>
      <c r="E44" s="93"/>
      <c r="F44" s="203"/>
      <c r="G44" s="203"/>
      <c r="H44" s="94"/>
      <c r="I44" s="94"/>
      <c r="J44" s="56"/>
      <c r="K44" s="94"/>
      <c r="L44" s="94"/>
      <c r="M44" s="44"/>
      <c r="N44" s="87"/>
      <c r="O44" s="52"/>
      <c r="P44" s="59"/>
      <c r="Q44" s="43"/>
      <c r="R44" s="43"/>
      <c r="S44" s="43"/>
      <c r="T44" s="43"/>
      <c r="U44" s="43"/>
      <c r="V44" s="43"/>
      <c r="W44" s="43"/>
      <c r="X44" s="43"/>
      <c r="Y44" s="43"/>
      <c r="Z44" s="43"/>
      <c r="AA44" s="43"/>
      <c r="AB44" s="43"/>
      <c r="AC44" s="43"/>
      <c r="AD44" s="43"/>
      <c r="AE44" s="43"/>
      <c r="AF44" s="43"/>
    </row>
    <row r="45" spans="1:32" ht="18">
      <c r="A45" s="398"/>
      <c r="B45" s="96"/>
      <c r="C45" s="400"/>
      <c r="D45" s="93"/>
      <c r="E45" s="93"/>
      <c r="F45" s="203"/>
      <c r="G45" s="203"/>
      <c r="H45" s="94"/>
      <c r="I45" s="73"/>
      <c r="J45" s="56"/>
      <c r="K45" s="94"/>
      <c r="L45" s="94"/>
      <c r="M45" s="44"/>
      <c r="N45" s="87"/>
      <c r="O45" s="52"/>
      <c r="P45" s="59"/>
      <c r="Q45" s="43"/>
      <c r="R45" s="43"/>
      <c r="S45" s="43"/>
      <c r="T45" s="43"/>
      <c r="U45" s="43"/>
      <c r="V45" s="43"/>
      <c r="W45" s="43"/>
      <c r="X45" s="43"/>
      <c r="Y45" s="43"/>
      <c r="Z45" s="43"/>
      <c r="AA45" s="43"/>
      <c r="AB45" s="43"/>
      <c r="AC45" s="43"/>
      <c r="AD45" s="43"/>
      <c r="AE45" s="43"/>
      <c r="AF45" s="43"/>
    </row>
    <row r="46" spans="1:32">
      <c r="A46" s="399"/>
      <c r="B46" s="33"/>
      <c r="C46" s="400"/>
      <c r="D46" s="93"/>
      <c r="E46" s="93"/>
      <c r="F46" s="203"/>
      <c r="G46" s="203"/>
      <c r="H46" s="73"/>
      <c r="I46" s="73"/>
      <c r="J46" s="97"/>
      <c r="K46" s="94"/>
      <c r="L46" s="94"/>
      <c r="M46" s="44"/>
      <c r="N46" s="87"/>
      <c r="O46" s="52"/>
      <c r="P46" s="59"/>
      <c r="Q46" s="43"/>
      <c r="R46" s="43"/>
      <c r="S46" s="43"/>
      <c r="T46" s="43"/>
      <c r="U46" s="43"/>
      <c r="V46" s="43"/>
      <c r="W46" s="43"/>
      <c r="X46" s="43"/>
      <c r="Y46" s="43"/>
      <c r="Z46" s="43"/>
      <c r="AA46" s="43"/>
      <c r="AB46" s="43"/>
      <c r="AC46" s="43"/>
      <c r="AD46" s="43"/>
      <c r="AE46" s="43"/>
      <c r="AF46" s="43"/>
    </row>
    <row r="47" spans="1:32">
      <c r="A47" s="399"/>
      <c r="B47" s="26"/>
      <c r="C47" s="400"/>
      <c r="D47" s="93"/>
      <c r="E47" s="93"/>
      <c r="F47" s="203"/>
      <c r="G47" s="203"/>
      <c r="H47" s="73"/>
      <c r="I47" s="73"/>
      <c r="J47" s="97"/>
      <c r="K47" s="94"/>
      <c r="L47" s="94"/>
      <c r="M47" s="44"/>
      <c r="N47" s="87"/>
      <c r="O47" s="52"/>
      <c r="P47" s="59"/>
      <c r="Q47" s="43"/>
      <c r="R47" s="43"/>
      <c r="S47" s="43"/>
      <c r="T47" s="43"/>
      <c r="U47" s="43"/>
      <c r="V47" s="43"/>
      <c r="W47" s="43"/>
      <c r="X47" s="43"/>
      <c r="Y47" s="43"/>
      <c r="Z47" s="43"/>
      <c r="AA47" s="43"/>
      <c r="AB47" s="43"/>
      <c r="AC47" s="43"/>
      <c r="AD47" s="43"/>
      <c r="AE47" s="43"/>
      <c r="AF47" s="43"/>
    </row>
    <row r="48" spans="1:32" ht="18">
      <c r="A48" s="398"/>
      <c r="B48" s="33"/>
      <c r="C48" s="400"/>
      <c r="D48" s="93"/>
      <c r="E48" s="93"/>
      <c r="F48" s="203"/>
      <c r="G48" s="203"/>
      <c r="H48" s="94"/>
      <c r="I48" s="94"/>
      <c r="J48" s="56"/>
      <c r="K48" s="94"/>
      <c r="L48" s="94"/>
      <c r="M48" s="44"/>
      <c r="N48" s="87"/>
      <c r="O48" s="52"/>
      <c r="P48" s="59"/>
      <c r="Q48" s="43"/>
      <c r="R48" s="43"/>
      <c r="S48" s="43"/>
      <c r="T48" s="43"/>
      <c r="U48" s="43"/>
      <c r="V48" s="43"/>
      <c r="W48" s="43"/>
      <c r="X48" s="43"/>
      <c r="Y48" s="43"/>
      <c r="Z48" s="43"/>
      <c r="AA48" s="43"/>
      <c r="AB48" s="43"/>
      <c r="AC48" s="43"/>
      <c r="AD48" s="43"/>
      <c r="AE48" s="43"/>
      <c r="AF48" s="43"/>
    </row>
    <row r="49" spans="1:32" ht="18">
      <c r="A49" s="398"/>
      <c r="B49" s="98"/>
      <c r="C49" s="400"/>
      <c r="D49" s="93"/>
      <c r="E49" s="93"/>
      <c r="F49" s="203"/>
      <c r="G49" s="203"/>
      <c r="H49" s="94"/>
      <c r="I49" s="94"/>
      <c r="J49" s="56"/>
      <c r="K49" s="94"/>
      <c r="L49" s="94"/>
      <c r="M49" s="44"/>
      <c r="N49" s="87"/>
      <c r="O49" s="52"/>
      <c r="P49" s="59"/>
      <c r="Q49" s="43"/>
      <c r="R49" s="43"/>
      <c r="S49" s="43"/>
      <c r="T49" s="43"/>
      <c r="U49" s="43"/>
      <c r="V49" s="43"/>
      <c r="W49" s="43"/>
      <c r="X49" s="43"/>
      <c r="Y49" s="43"/>
      <c r="Z49" s="43"/>
      <c r="AA49" s="43"/>
      <c r="AB49" s="43"/>
      <c r="AC49" s="43"/>
      <c r="AD49" s="43"/>
      <c r="AE49" s="43"/>
      <c r="AF49" s="43"/>
    </row>
    <row r="50" spans="1:32" ht="18">
      <c r="A50" s="398"/>
      <c r="B50" s="96"/>
      <c r="C50" s="96"/>
      <c r="D50" s="93"/>
      <c r="E50" s="93"/>
      <c r="F50" s="203"/>
      <c r="G50" s="203"/>
      <c r="H50" s="94"/>
      <c r="I50" s="94"/>
      <c r="J50" s="56"/>
      <c r="K50" s="94"/>
      <c r="L50" s="94"/>
      <c r="M50" s="44"/>
      <c r="N50" s="87"/>
      <c r="O50" s="52"/>
      <c r="P50" s="59"/>
      <c r="Q50" s="43"/>
      <c r="R50" s="43"/>
      <c r="S50" s="43"/>
      <c r="T50" s="43"/>
      <c r="U50" s="43"/>
      <c r="V50" s="43"/>
      <c r="W50" s="43"/>
      <c r="X50" s="43"/>
      <c r="Y50" s="43"/>
      <c r="Z50" s="43"/>
      <c r="AA50" s="43"/>
      <c r="AB50" s="43"/>
      <c r="AC50" s="43"/>
      <c r="AD50" s="43"/>
      <c r="AE50" s="43"/>
      <c r="AF50" s="43"/>
    </row>
    <row r="51" spans="1:32" ht="18">
      <c r="A51" s="91"/>
      <c r="B51" s="80"/>
      <c r="C51" s="92"/>
      <c r="D51" s="93"/>
      <c r="E51" s="93"/>
      <c r="F51" s="203"/>
      <c r="G51" s="203"/>
      <c r="H51" s="94"/>
      <c r="I51" s="94"/>
      <c r="J51" s="56"/>
      <c r="K51" s="94"/>
      <c r="L51" s="94"/>
      <c r="M51" s="44"/>
      <c r="N51" s="87"/>
      <c r="O51" s="52"/>
      <c r="P51" s="59"/>
      <c r="Q51" s="43"/>
      <c r="R51" s="43"/>
      <c r="S51" s="43"/>
      <c r="T51" s="43"/>
      <c r="U51" s="43"/>
      <c r="V51" s="43"/>
      <c r="W51" s="43"/>
      <c r="X51" s="43"/>
      <c r="Y51" s="43"/>
      <c r="Z51" s="43"/>
      <c r="AA51" s="43"/>
      <c r="AB51" s="43"/>
      <c r="AC51" s="43"/>
      <c r="AD51" s="43"/>
      <c r="AE51" s="43"/>
      <c r="AF51" s="43"/>
    </row>
    <row r="52" spans="1:32" ht="18">
      <c r="A52" s="80"/>
      <c r="B52" s="80"/>
      <c r="C52" s="92"/>
      <c r="D52" s="93"/>
      <c r="E52" s="93"/>
      <c r="F52" s="203"/>
      <c r="G52" s="203"/>
      <c r="H52" s="94"/>
      <c r="I52" s="94"/>
      <c r="J52" s="56"/>
      <c r="K52" s="94"/>
      <c r="L52" s="94"/>
      <c r="M52" s="44"/>
      <c r="N52" s="87"/>
      <c r="O52" s="52"/>
      <c r="P52" s="59"/>
      <c r="Q52" s="43"/>
      <c r="R52" s="43"/>
      <c r="S52" s="43"/>
      <c r="T52" s="43"/>
      <c r="U52" s="43"/>
      <c r="V52" s="43"/>
      <c r="W52" s="43"/>
      <c r="X52" s="43"/>
      <c r="Y52" s="43"/>
      <c r="Z52" s="43"/>
      <c r="AA52" s="43"/>
      <c r="AB52" s="43"/>
      <c r="AC52" s="43"/>
      <c r="AD52" s="43"/>
      <c r="AE52" s="43"/>
      <c r="AF52" s="43"/>
    </row>
    <row r="53" spans="1:32" ht="18">
      <c r="A53" s="80"/>
      <c r="B53" s="80"/>
      <c r="C53" s="92"/>
      <c r="D53" s="93"/>
      <c r="E53" s="93"/>
      <c r="F53" s="203"/>
      <c r="G53" s="203"/>
      <c r="H53" s="94"/>
      <c r="I53" s="94"/>
      <c r="J53" s="56"/>
      <c r="K53" s="94"/>
      <c r="L53" s="94"/>
      <c r="M53" s="88"/>
      <c r="N53" s="87"/>
      <c r="O53" s="52"/>
      <c r="P53" s="59"/>
      <c r="Q53" s="43"/>
      <c r="R53" s="43"/>
      <c r="S53" s="43"/>
      <c r="T53" s="43"/>
      <c r="U53" s="43"/>
      <c r="V53" s="43"/>
      <c r="W53" s="43"/>
      <c r="X53" s="43"/>
      <c r="Y53" s="43"/>
      <c r="Z53" s="43"/>
      <c r="AA53" s="43"/>
      <c r="AB53" s="43"/>
      <c r="AC53" s="43"/>
      <c r="AD53" s="43"/>
      <c r="AE53" s="43"/>
      <c r="AF53" s="43"/>
    </row>
    <row r="54" spans="1:32" ht="18">
      <c r="A54" s="80"/>
      <c r="B54" s="80"/>
      <c r="C54" s="92"/>
      <c r="D54" s="93"/>
      <c r="E54" s="93"/>
      <c r="F54" s="203"/>
      <c r="G54" s="203"/>
      <c r="H54" s="94"/>
      <c r="I54" s="94"/>
      <c r="J54" s="56"/>
      <c r="K54" s="94"/>
      <c r="L54" s="94"/>
      <c r="M54" s="88"/>
      <c r="N54" s="87"/>
      <c r="O54" s="52"/>
      <c r="P54" s="59"/>
      <c r="Q54" s="43"/>
      <c r="R54" s="43"/>
      <c r="S54" s="43"/>
      <c r="T54" s="43"/>
      <c r="U54" s="43"/>
      <c r="V54" s="43"/>
      <c r="W54" s="43"/>
      <c r="X54" s="43"/>
      <c r="Y54" s="43"/>
      <c r="Z54" s="43"/>
      <c r="AA54" s="43"/>
      <c r="AB54" s="43"/>
      <c r="AC54" s="43"/>
      <c r="AD54" s="43"/>
      <c r="AE54" s="43"/>
      <c r="AF54" s="43"/>
    </row>
    <row r="55" spans="1:32" ht="18">
      <c r="A55" s="73"/>
      <c r="B55" s="80"/>
      <c r="C55" s="92"/>
      <c r="D55" s="93"/>
      <c r="E55" s="93"/>
      <c r="F55" s="203"/>
      <c r="G55" s="203"/>
      <c r="H55" s="94"/>
      <c r="I55" s="94"/>
      <c r="J55" s="56"/>
      <c r="K55" s="94"/>
      <c r="L55" s="94"/>
      <c r="M55" s="88"/>
      <c r="N55" s="87"/>
      <c r="O55" s="52"/>
      <c r="P55" s="59"/>
      <c r="Q55" s="43"/>
      <c r="R55" s="43"/>
      <c r="S55" s="43"/>
      <c r="T55" s="43"/>
      <c r="U55" s="43"/>
      <c r="V55" s="43"/>
      <c r="W55" s="43"/>
      <c r="X55" s="43"/>
      <c r="Y55" s="43"/>
      <c r="Z55" s="43"/>
      <c r="AA55" s="43"/>
      <c r="AB55" s="43"/>
      <c r="AC55" s="43"/>
      <c r="AD55" s="43"/>
      <c r="AE55" s="43"/>
      <c r="AF55" s="43"/>
    </row>
    <row r="56" spans="1:32" ht="51" customHeight="1">
      <c r="A56" s="100"/>
      <c r="B56" s="80"/>
      <c r="C56" s="72"/>
      <c r="D56" s="73"/>
      <c r="E56" s="73"/>
      <c r="F56" s="237"/>
      <c r="G56" s="237"/>
      <c r="H56" s="55"/>
      <c r="I56" s="55"/>
      <c r="J56" s="56"/>
      <c r="K56" s="73"/>
      <c r="L56" s="73"/>
      <c r="M56" s="44"/>
      <c r="N56" s="87"/>
      <c r="O56" s="52"/>
      <c r="P56" s="59"/>
      <c r="Q56" s="52"/>
      <c r="R56" s="43"/>
      <c r="S56" s="43"/>
      <c r="T56" s="43"/>
      <c r="U56" s="43"/>
      <c r="V56" s="43"/>
      <c r="W56" s="43"/>
      <c r="X56" s="43"/>
      <c r="Y56" s="43"/>
      <c r="Z56" s="43"/>
      <c r="AA56" s="43"/>
      <c r="AB56" s="43"/>
      <c r="AC56" s="43"/>
      <c r="AD56" s="43"/>
      <c r="AE56" s="43"/>
      <c r="AF56" s="43"/>
    </row>
    <row r="57" spans="1:32" ht="18">
      <c r="A57" s="100"/>
      <c r="B57" s="80"/>
      <c r="C57" s="72"/>
      <c r="D57" s="73"/>
      <c r="E57" s="73"/>
      <c r="F57" s="237"/>
      <c r="G57" s="237"/>
      <c r="H57" s="55"/>
      <c r="I57" s="55"/>
      <c r="J57" s="56"/>
      <c r="K57" s="73"/>
      <c r="L57" s="73"/>
      <c r="M57" s="44"/>
      <c r="N57" s="87"/>
      <c r="O57" s="52"/>
      <c r="P57" s="84"/>
      <c r="Q57" s="52"/>
      <c r="R57" s="43"/>
      <c r="S57" s="43"/>
      <c r="T57" s="43"/>
      <c r="U57" s="43"/>
      <c r="V57" s="43"/>
      <c r="W57" s="43"/>
      <c r="X57" s="43"/>
      <c r="Y57" s="43"/>
      <c r="Z57" s="43"/>
      <c r="AA57" s="43"/>
      <c r="AB57" s="43"/>
      <c r="AC57" s="43"/>
      <c r="AD57" s="43"/>
      <c r="AE57" s="43"/>
      <c r="AF57" s="43"/>
    </row>
    <row r="58" spans="1:32" ht="18">
      <c r="A58" s="100"/>
      <c r="B58" s="80"/>
      <c r="C58" s="72"/>
      <c r="D58" s="73"/>
      <c r="E58" s="73"/>
      <c r="F58" s="237"/>
      <c r="G58" s="237"/>
      <c r="H58" s="55"/>
      <c r="I58" s="55"/>
      <c r="J58" s="56"/>
      <c r="K58" s="73"/>
      <c r="L58" s="73"/>
      <c r="M58" s="44"/>
      <c r="N58" s="87"/>
      <c r="O58" s="52"/>
      <c r="P58" s="84"/>
      <c r="Q58" s="52"/>
      <c r="R58" s="43"/>
      <c r="S58" s="43"/>
      <c r="T58" s="43"/>
      <c r="U58" s="43"/>
      <c r="V58" s="43"/>
      <c r="W58" s="43"/>
      <c r="X58" s="43"/>
      <c r="Y58" s="43"/>
      <c r="Z58" s="43"/>
      <c r="AA58" s="43"/>
      <c r="AB58" s="43"/>
      <c r="AC58" s="43"/>
      <c r="AD58" s="43"/>
      <c r="AE58" s="43"/>
      <c r="AF58" s="43"/>
    </row>
    <row r="59" spans="1:32" ht="18">
      <c r="A59" s="91"/>
      <c r="B59" s="101"/>
      <c r="C59" s="92"/>
      <c r="D59" s="93"/>
      <c r="E59" s="93"/>
      <c r="F59" s="203"/>
      <c r="G59" s="203"/>
      <c r="H59" s="55"/>
      <c r="I59" s="94"/>
      <c r="J59" s="56"/>
      <c r="K59" s="94"/>
      <c r="L59" s="94"/>
      <c r="M59" s="44"/>
      <c r="N59" s="87"/>
      <c r="O59" s="52"/>
      <c r="P59" s="102"/>
      <c r="Q59" s="43"/>
      <c r="R59" s="43"/>
      <c r="S59" s="43"/>
      <c r="T59" s="43"/>
      <c r="U59" s="43"/>
      <c r="V59" s="43"/>
      <c r="W59" s="43"/>
      <c r="X59" s="43"/>
      <c r="Y59" s="43"/>
      <c r="Z59" s="43"/>
      <c r="AA59" s="43"/>
      <c r="AB59" s="43"/>
      <c r="AC59" s="43"/>
      <c r="AD59" s="43"/>
      <c r="AE59" s="43"/>
      <c r="AF59" s="43"/>
    </row>
    <row r="60" spans="1:32">
      <c r="A60" s="91"/>
      <c r="B60" s="101"/>
      <c r="C60" s="92"/>
      <c r="D60" s="93"/>
      <c r="E60" s="93"/>
      <c r="F60" s="203"/>
      <c r="G60" s="203"/>
      <c r="H60" s="73"/>
      <c r="I60" s="73"/>
      <c r="J60" s="97"/>
      <c r="K60" s="94"/>
      <c r="L60" s="94"/>
      <c r="M60" s="44"/>
      <c r="N60" s="87"/>
      <c r="O60" s="52"/>
      <c r="P60" s="102"/>
      <c r="Q60" s="43"/>
      <c r="R60" s="43"/>
      <c r="S60" s="43"/>
      <c r="T60" s="43"/>
      <c r="U60" s="43"/>
      <c r="V60" s="43"/>
      <c r="W60" s="43"/>
      <c r="X60" s="43"/>
      <c r="Y60" s="43"/>
      <c r="Z60" s="43"/>
      <c r="AA60" s="43"/>
      <c r="AB60" s="43"/>
      <c r="AC60" s="43"/>
      <c r="AD60" s="43"/>
      <c r="AE60" s="43"/>
      <c r="AF60" s="43"/>
    </row>
    <row r="61" spans="1:32" ht="15">
      <c r="A61" s="91"/>
      <c r="B61" s="101"/>
      <c r="C61" s="92"/>
      <c r="D61" s="93"/>
      <c r="E61" s="93"/>
      <c r="F61" s="203"/>
      <c r="G61" s="203"/>
      <c r="H61" s="94"/>
      <c r="I61" s="94"/>
      <c r="J61" s="52"/>
      <c r="K61" s="94"/>
      <c r="L61" s="94"/>
      <c r="M61" s="44"/>
      <c r="N61" s="87"/>
      <c r="O61" s="52"/>
      <c r="P61" s="102"/>
      <c r="Q61" s="43"/>
      <c r="R61" s="43"/>
      <c r="S61" s="43"/>
      <c r="T61" s="43"/>
      <c r="U61" s="43"/>
      <c r="V61" s="43"/>
      <c r="W61" s="43"/>
      <c r="X61" s="43"/>
      <c r="Y61" s="43"/>
      <c r="Z61" s="43"/>
      <c r="AA61" s="43"/>
      <c r="AB61" s="43"/>
      <c r="AC61" s="43"/>
      <c r="AD61" s="43"/>
      <c r="AE61" s="43"/>
      <c r="AF61" s="43"/>
    </row>
    <row r="62" spans="1:32" ht="15">
      <c r="A62" s="91"/>
      <c r="B62" s="101"/>
      <c r="C62" s="92"/>
      <c r="D62" s="93"/>
      <c r="E62" s="93"/>
      <c r="F62" s="203"/>
      <c r="G62" s="203"/>
      <c r="H62" s="73"/>
      <c r="I62" s="73"/>
      <c r="J62" s="103"/>
      <c r="K62" s="94"/>
      <c r="L62" s="94"/>
      <c r="M62" s="44"/>
      <c r="N62" s="87"/>
      <c r="O62" s="52"/>
      <c r="P62" s="102"/>
      <c r="Q62" s="43"/>
      <c r="R62" s="43"/>
      <c r="S62" s="43"/>
      <c r="T62" s="43"/>
      <c r="U62" s="43"/>
      <c r="V62" s="43"/>
      <c r="W62" s="43"/>
      <c r="X62" s="43"/>
      <c r="Y62" s="43"/>
      <c r="Z62" s="43"/>
      <c r="AA62" s="43"/>
      <c r="AB62" s="43"/>
      <c r="AC62" s="43"/>
      <c r="AD62" s="43"/>
      <c r="AE62" s="43"/>
      <c r="AF62" s="43"/>
    </row>
    <row r="63" spans="1:32">
      <c r="A63" s="104"/>
      <c r="B63" s="72"/>
      <c r="C63" s="18"/>
      <c r="D63" s="22"/>
      <c r="E63" s="22"/>
      <c r="F63" s="185"/>
      <c r="G63" s="185"/>
      <c r="H63" s="73"/>
      <c r="I63" s="73"/>
      <c r="J63" s="97"/>
      <c r="K63" s="94"/>
      <c r="L63" s="94"/>
      <c r="M63" s="82"/>
      <c r="N63" s="82"/>
      <c r="O63" s="52"/>
      <c r="P63" s="102"/>
      <c r="Q63" s="43"/>
      <c r="R63" s="43"/>
      <c r="S63" s="43"/>
      <c r="T63" s="43"/>
      <c r="U63" s="43"/>
      <c r="V63" s="43"/>
      <c r="W63" s="43"/>
      <c r="X63" s="43"/>
      <c r="Y63" s="43"/>
      <c r="Z63" s="43"/>
      <c r="AA63" s="43"/>
      <c r="AB63" s="43"/>
      <c r="AC63" s="43"/>
      <c r="AD63" s="43"/>
      <c r="AE63" s="43"/>
      <c r="AF63" s="43"/>
    </row>
    <row r="64" spans="1:32" ht="15">
      <c r="A64" s="105"/>
      <c r="B64" s="72"/>
      <c r="C64" s="18"/>
      <c r="D64" s="22"/>
      <c r="E64" s="22"/>
      <c r="F64" s="185"/>
      <c r="G64" s="185"/>
      <c r="H64" s="73"/>
      <c r="I64" s="73"/>
      <c r="J64" s="43"/>
      <c r="K64" s="94"/>
      <c r="L64" s="94"/>
      <c r="M64" s="106"/>
      <c r="N64" s="62"/>
      <c r="O64" s="52"/>
      <c r="P64" s="102"/>
      <c r="Q64" s="43"/>
      <c r="R64" s="43"/>
      <c r="S64" s="43"/>
      <c r="T64" s="43"/>
      <c r="U64" s="43"/>
      <c r="V64" s="43"/>
      <c r="W64" s="43"/>
      <c r="X64" s="43"/>
      <c r="Y64" s="43"/>
      <c r="Z64" s="43"/>
      <c r="AA64" s="43"/>
      <c r="AB64" s="43"/>
      <c r="AC64" s="43"/>
      <c r="AD64" s="43"/>
      <c r="AE64" s="43"/>
      <c r="AF64" s="43"/>
    </row>
    <row r="65" spans="1:32" ht="15">
      <c r="A65" s="105"/>
      <c r="B65" s="72"/>
      <c r="C65" s="18"/>
      <c r="D65" s="22"/>
      <c r="E65" s="22"/>
      <c r="F65" s="185"/>
      <c r="G65" s="185"/>
      <c r="H65" s="94"/>
      <c r="I65" s="94"/>
      <c r="J65" s="43"/>
      <c r="K65" s="94"/>
      <c r="L65" s="94"/>
      <c r="M65" s="68"/>
      <c r="N65" s="62"/>
      <c r="O65" s="52"/>
      <c r="P65" s="102"/>
      <c r="Q65" s="43"/>
      <c r="R65" s="43"/>
      <c r="S65" s="43"/>
      <c r="T65" s="43"/>
      <c r="U65" s="43"/>
      <c r="V65" s="43"/>
      <c r="W65" s="43"/>
      <c r="X65" s="43"/>
      <c r="Y65" s="43"/>
      <c r="Z65" s="43"/>
      <c r="AA65" s="43"/>
      <c r="AB65" s="43"/>
      <c r="AC65" s="43"/>
      <c r="AD65" s="43"/>
      <c r="AE65" s="43"/>
      <c r="AF65" s="43"/>
    </row>
    <row r="66" spans="1:32" ht="15">
      <c r="A66" s="105"/>
      <c r="B66" s="72"/>
      <c r="C66" s="18"/>
      <c r="D66" s="22"/>
      <c r="E66" s="22"/>
      <c r="F66" s="185"/>
      <c r="G66" s="185"/>
      <c r="H66" s="94"/>
      <c r="I66" s="94"/>
      <c r="J66" s="43"/>
      <c r="K66" s="94"/>
      <c r="L66" s="94"/>
      <c r="M66" s="106"/>
      <c r="N66" s="62"/>
      <c r="O66" s="52"/>
      <c r="P66" s="102"/>
      <c r="Q66" s="43"/>
      <c r="R66" s="43"/>
      <c r="S66" s="43"/>
      <c r="T66" s="43"/>
      <c r="U66" s="43"/>
      <c r="V66" s="43"/>
      <c r="W66" s="43"/>
      <c r="X66" s="43"/>
      <c r="Y66" s="43"/>
      <c r="Z66" s="43"/>
      <c r="AA66" s="43"/>
      <c r="AB66" s="43"/>
      <c r="AC66" s="43"/>
      <c r="AD66" s="43"/>
      <c r="AE66" s="43"/>
      <c r="AF66" s="43"/>
    </row>
    <row r="67" spans="1:32" ht="15">
      <c r="A67" s="105"/>
      <c r="B67" s="72"/>
      <c r="C67" s="18"/>
      <c r="D67" s="22"/>
      <c r="E67" s="22"/>
      <c r="F67" s="185"/>
      <c r="G67" s="185"/>
      <c r="H67" s="73"/>
      <c r="I67" s="73"/>
      <c r="J67" s="43"/>
      <c r="K67" s="94"/>
      <c r="L67" s="94"/>
      <c r="M67" s="106"/>
      <c r="N67" s="62"/>
      <c r="O67" s="52"/>
      <c r="P67" s="102"/>
      <c r="Q67" s="43"/>
      <c r="R67" s="43"/>
      <c r="S67" s="43"/>
      <c r="T67" s="43"/>
      <c r="U67" s="43"/>
      <c r="V67" s="43"/>
      <c r="W67" s="43"/>
      <c r="X67" s="43"/>
      <c r="Y67" s="43"/>
      <c r="Z67" s="43"/>
      <c r="AA67" s="43"/>
      <c r="AB67" s="43"/>
      <c r="AC67" s="43"/>
      <c r="AD67" s="43"/>
      <c r="AE67" s="43"/>
      <c r="AF67" s="43"/>
    </row>
    <row r="68" spans="1:32" ht="15">
      <c r="A68" s="105"/>
      <c r="B68" s="72"/>
      <c r="C68" s="18"/>
      <c r="D68" s="22"/>
      <c r="E68" s="22"/>
      <c r="F68" s="185"/>
      <c r="G68" s="185"/>
      <c r="H68" s="94"/>
      <c r="I68" s="94"/>
      <c r="J68" s="43"/>
      <c r="K68" s="94"/>
      <c r="L68" s="94"/>
      <c r="M68" s="106"/>
      <c r="N68" s="62"/>
      <c r="O68" s="52"/>
      <c r="P68" s="102"/>
      <c r="Q68" s="43"/>
      <c r="R68" s="43"/>
      <c r="S68" s="43"/>
      <c r="T68" s="43"/>
      <c r="U68" s="43"/>
      <c r="V68" s="43"/>
      <c r="W68" s="43"/>
      <c r="X68" s="43"/>
      <c r="Y68" s="43"/>
      <c r="Z68" s="43"/>
      <c r="AA68" s="43"/>
      <c r="AB68" s="43"/>
      <c r="AC68" s="43"/>
      <c r="AD68" s="43"/>
      <c r="AE68" s="43"/>
      <c r="AF68" s="43"/>
    </row>
    <row r="69" spans="1:32" ht="15">
      <c r="A69" s="105"/>
      <c r="B69" s="72"/>
      <c r="C69" s="18"/>
      <c r="D69" s="22"/>
      <c r="E69" s="22"/>
      <c r="F69" s="185"/>
      <c r="G69" s="185"/>
      <c r="H69" s="94"/>
      <c r="I69" s="94"/>
      <c r="J69" s="43"/>
      <c r="K69" s="94"/>
      <c r="L69" s="94"/>
      <c r="M69" s="68"/>
      <c r="N69" s="62"/>
      <c r="O69" s="52"/>
      <c r="P69" s="102"/>
      <c r="Q69" s="43"/>
      <c r="R69" s="43"/>
      <c r="S69" s="43"/>
      <c r="T69" s="43"/>
      <c r="U69" s="43"/>
      <c r="V69" s="43"/>
      <c r="W69" s="43"/>
      <c r="X69" s="43"/>
      <c r="Y69" s="43"/>
      <c r="Z69" s="43"/>
      <c r="AA69" s="43"/>
      <c r="AB69" s="43"/>
      <c r="AC69" s="43"/>
      <c r="AD69" s="43"/>
      <c r="AE69" s="43"/>
      <c r="AF69" s="43"/>
    </row>
    <row r="70" spans="1:32" ht="15">
      <c r="A70" s="105"/>
      <c r="B70" s="72"/>
      <c r="C70" s="18"/>
      <c r="D70" s="22"/>
      <c r="E70" s="22"/>
      <c r="F70" s="185"/>
      <c r="G70" s="185"/>
      <c r="H70" s="94"/>
      <c r="I70" s="94"/>
      <c r="J70" s="43"/>
      <c r="K70" s="94"/>
      <c r="L70" s="94"/>
      <c r="M70" s="106"/>
      <c r="N70" s="62"/>
      <c r="O70" s="52"/>
      <c r="P70" s="102"/>
      <c r="Q70" s="43"/>
      <c r="R70" s="43"/>
      <c r="S70" s="43"/>
      <c r="T70" s="43"/>
      <c r="U70" s="43"/>
      <c r="V70" s="43"/>
      <c r="W70" s="43"/>
      <c r="X70" s="43"/>
      <c r="Y70" s="43"/>
      <c r="Z70" s="43"/>
      <c r="AA70" s="43"/>
      <c r="AB70" s="43"/>
      <c r="AC70" s="43"/>
      <c r="AD70" s="43"/>
      <c r="AE70" s="43"/>
      <c r="AF70" s="43"/>
    </row>
    <row r="71" spans="1:32" ht="15">
      <c r="A71" s="105"/>
      <c r="B71" s="72"/>
      <c r="C71" s="18"/>
      <c r="D71" s="22"/>
      <c r="E71" s="22"/>
      <c r="F71" s="185"/>
      <c r="G71" s="185"/>
      <c r="H71" s="94"/>
      <c r="I71" s="94"/>
      <c r="J71" s="43"/>
      <c r="K71" s="94"/>
      <c r="L71" s="94"/>
      <c r="M71" s="106"/>
      <c r="N71" s="62"/>
      <c r="O71" s="52"/>
      <c r="P71" s="102"/>
      <c r="Q71" s="43"/>
      <c r="R71" s="43"/>
      <c r="S71" s="43"/>
      <c r="T71" s="43"/>
      <c r="U71" s="43"/>
      <c r="V71" s="43"/>
      <c r="W71" s="43"/>
      <c r="X71" s="43"/>
      <c r="Y71" s="43"/>
      <c r="Z71" s="43"/>
      <c r="AA71" s="43"/>
      <c r="AB71" s="43"/>
      <c r="AC71" s="43"/>
      <c r="AD71" s="43"/>
      <c r="AE71" s="43"/>
      <c r="AF71" s="43"/>
    </row>
    <row r="72" spans="1:32" ht="15">
      <c r="A72" s="105"/>
      <c r="B72" s="72"/>
      <c r="C72" s="18"/>
      <c r="D72" s="22"/>
      <c r="E72" s="22"/>
      <c r="F72" s="185"/>
      <c r="G72" s="185"/>
      <c r="H72" s="94"/>
      <c r="I72" s="94"/>
      <c r="J72" s="43"/>
      <c r="K72" s="94"/>
      <c r="L72" s="94"/>
      <c r="M72" s="106"/>
      <c r="N72" s="62"/>
      <c r="O72" s="52"/>
      <c r="P72" s="102"/>
      <c r="Q72" s="43"/>
      <c r="R72" s="43"/>
      <c r="S72" s="43"/>
      <c r="T72" s="43"/>
      <c r="U72" s="43"/>
      <c r="V72" s="43"/>
      <c r="W72" s="43"/>
      <c r="X72" s="43"/>
      <c r="Y72" s="43"/>
      <c r="Z72" s="43"/>
      <c r="AA72" s="43"/>
      <c r="AB72" s="43"/>
      <c r="AC72" s="43"/>
      <c r="AD72" s="43"/>
      <c r="AE72" s="43"/>
      <c r="AF72" s="43"/>
    </row>
    <row r="73" spans="1:32" ht="15">
      <c r="A73" s="105"/>
      <c r="B73" s="72"/>
      <c r="C73" s="18"/>
      <c r="D73" s="22"/>
      <c r="E73" s="22"/>
      <c r="F73" s="185"/>
      <c r="G73" s="185"/>
      <c r="H73" s="94"/>
      <c r="I73" s="94"/>
      <c r="J73" s="43"/>
      <c r="K73" s="94"/>
      <c r="L73" s="94"/>
      <c r="M73" s="106"/>
      <c r="N73" s="62"/>
      <c r="O73" s="52"/>
      <c r="P73" s="102"/>
      <c r="Q73" s="43"/>
      <c r="R73" s="43"/>
      <c r="S73" s="43"/>
      <c r="T73" s="43"/>
      <c r="U73" s="43"/>
      <c r="V73" s="43"/>
      <c r="W73" s="43"/>
      <c r="X73" s="43"/>
      <c r="Y73" s="43"/>
      <c r="Z73" s="43"/>
      <c r="AA73" s="43"/>
      <c r="AB73" s="43"/>
      <c r="AC73" s="43"/>
      <c r="AD73" s="43"/>
      <c r="AE73" s="43"/>
      <c r="AF73" s="43"/>
    </row>
    <row r="74" spans="1:32" ht="15">
      <c r="A74" s="105"/>
      <c r="B74" s="72"/>
      <c r="C74" s="18"/>
      <c r="D74" s="22"/>
      <c r="E74" s="22"/>
      <c r="F74" s="185"/>
      <c r="G74" s="185"/>
      <c r="H74" s="94"/>
      <c r="I74" s="94"/>
      <c r="J74" s="43"/>
      <c r="K74" s="94"/>
      <c r="L74" s="94"/>
      <c r="M74" s="106"/>
      <c r="N74" s="62"/>
      <c r="O74" s="52"/>
      <c r="P74" s="102"/>
      <c r="Q74" s="43"/>
      <c r="R74" s="43"/>
      <c r="S74" s="43"/>
      <c r="T74" s="43"/>
      <c r="U74" s="43"/>
      <c r="V74" s="43"/>
      <c r="W74" s="43"/>
      <c r="X74" s="43"/>
      <c r="Y74" s="43"/>
      <c r="Z74" s="43"/>
      <c r="AA74" s="43"/>
      <c r="AB74" s="43"/>
      <c r="AC74" s="43"/>
      <c r="AD74" s="43"/>
      <c r="AE74" s="43"/>
      <c r="AF74" s="43"/>
    </row>
    <row r="75" spans="1:32">
      <c r="A75" s="105"/>
      <c r="B75" s="72"/>
      <c r="C75" s="18"/>
      <c r="D75" s="22"/>
      <c r="E75" s="22"/>
      <c r="F75" s="185"/>
      <c r="G75" s="185"/>
      <c r="H75" s="73"/>
      <c r="I75" s="73"/>
      <c r="J75" s="97"/>
      <c r="K75" s="94"/>
      <c r="L75" s="94"/>
      <c r="M75" s="106"/>
      <c r="N75" s="62"/>
      <c r="O75" s="52"/>
      <c r="P75" s="102"/>
      <c r="Q75" s="43"/>
      <c r="R75" s="43"/>
      <c r="S75" s="43"/>
      <c r="T75" s="43"/>
      <c r="U75" s="43"/>
      <c r="V75" s="43"/>
      <c r="W75" s="43"/>
      <c r="X75" s="43"/>
      <c r="Y75" s="43"/>
      <c r="Z75" s="43"/>
      <c r="AA75" s="43"/>
      <c r="AB75" s="43"/>
      <c r="AC75" s="43"/>
      <c r="AD75" s="43"/>
      <c r="AE75" s="43"/>
      <c r="AF75" s="43"/>
    </row>
    <row r="76" spans="1:32" ht="15">
      <c r="A76" s="105"/>
      <c r="B76" s="72"/>
      <c r="C76" s="18"/>
      <c r="D76" s="22"/>
      <c r="E76" s="22"/>
      <c r="F76" s="185"/>
      <c r="G76" s="185"/>
      <c r="H76" s="94"/>
      <c r="I76" s="94"/>
      <c r="J76" s="43"/>
      <c r="K76" s="94"/>
      <c r="L76" s="94"/>
      <c r="M76" s="106"/>
      <c r="N76" s="62"/>
      <c r="O76" s="52"/>
      <c r="P76" s="102"/>
      <c r="Q76" s="43"/>
      <c r="R76" s="43"/>
      <c r="S76" s="43"/>
      <c r="T76" s="43"/>
      <c r="U76" s="43"/>
      <c r="V76" s="43"/>
      <c r="W76" s="43"/>
      <c r="X76" s="43"/>
      <c r="Y76" s="43"/>
      <c r="Z76" s="43"/>
      <c r="AA76" s="43"/>
      <c r="AB76" s="43"/>
      <c r="AC76" s="43"/>
      <c r="AD76" s="43"/>
      <c r="AE76" s="43"/>
      <c r="AF76" s="43"/>
    </row>
    <row r="77" spans="1:32" ht="15">
      <c r="A77" s="105"/>
      <c r="B77" s="72"/>
      <c r="C77" s="18"/>
      <c r="D77" s="22"/>
      <c r="E77" s="22"/>
      <c r="F77" s="185"/>
      <c r="G77" s="185"/>
      <c r="H77" s="94"/>
      <c r="I77" s="94"/>
      <c r="J77" s="43"/>
      <c r="K77" s="94"/>
      <c r="L77" s="94"/>
      <c r="M77" s="68"/>
      <c r="N77" s="62"/>
      <c r="O77" s="52"/>
      <c r="P77" s="102"/>
      <c r="Q77" s="43"/>
      <c r="R77" s="43"/>
      <c r="S77" s="43"/>
      <c r="T77" s="43"/>
      <c r="U77" s="43"/>
      <c r="V77" s="43"/>
      <c r="W77" s="43"/>
      <c r="X77" s="43"/>
      <c r="Y77" s="43"/>
      <c r="Z77" s="43"/>
      <c r="AA77" s="43"/>
      <c r="AB77" s="43"/>
      <c r="AC77" s="43"/>
      <c r="AD77" s="43"/>
      <c r="AE77" s="43"/>
      <c r="AF77" s="43"/>
    </row>
    <row r="78" spans="1:32">
      <c r="A78" s="105"/>
      <c r="B78" s="65"/>
      <c r="C78" s="18"/>
      <c r="D78" s="22"/>
      <c r="E78" s="22"/>
      <c r="F78" s="185"/>
      <c r="G78" s="185"/>
      <c r="H78" s="73"/>
      <c r="I78" s="73"/>
      <c r="J78" s="97"/>
      <c r="K78" s="73"/>
      <c r="L78" s="73"/>
      <c r="M78" s="106"/>
      <c r="N78" s="62"/>
      <c r="O78" s="52"/>
      <c r="P78" s="102"/>
      <c r="Q78" s="43"/>
      <c r="R78" s="43"/>
      <c r="S78" s="43"/>
      <c r="T78" s="43"/>
      <c r="U78" s="43"/>
      <c r="V78" s="43"/>
      <c r="W78" s="43"/>
      <c r="X78" s="43"/>
      <c r="Y78" s="43"/>
      <c r="Z78" s="43"/>
      <c r="AA78" s="43"/>
      <c r="AB78" s="43"/>
      <c r="AC78" s="43"/>
      <c r="AD78" s="43"/>
      <c r="AE78" s="43"/>
      <c r="AF78" s="43"/>
    </row>
    <row r="79" spans="1:32" ht="15">
      <c r="A79" s="105"/>
      <c r="B79" s="72"/>
      <c r="C79" s="18"/>
      <c r="D79" s="22"/>
      <c r="E79" s="22"/>
      <c r="F79" s="185"/>
      <c r="G79" s="185"/>
      <c r="H79" s="94"/>
      <c r="I79" s="94"/>
      <c r="J79" s="107"/>
      <c r="K79" s="94"/>
      <c r="L79" s="94"/>
      <c r="M79" s="106"/>
      <c r="N79" s="62"/>
      <c r="O79" s="52"/>
      <c r="P79" s="102"/>
      <c r="Q79" s="43"/>
      <c r="R79" s="43"/>
      <c r="S79" s="43"/>
      <c r="T79" s="43"/>
      <c r="U79" s="43"/>
      <c r="V79" s="43"/>
      <c r="W79" s="43"/>
      <c r="X79" s="43"/>
      <c r="Y79" s="43"/>
      <c r="Z79" s="43"/>
      <c r="AA79" s="43"/>
      <c r="AB79" s="43"/>
      <c r="AC79" s="43"/>
      <c r="AD79" s="43"/>
      <c r="AE79" s="43"/>
      <c r="AF79" s="43"/>
    </row>
    <row r="80" spans="1:32">
      <c r="A80" s="105"/>
      <c r="B80" s="72"/>
      <c r="C80" s="18"/>
      <c r="D80" s="22"/>
      <c r="E80" s="22"/>
      <c r="F80" s="185"/>
      <c r="G80" s="185"/>
      <c r="H80" s="73"/>
      <c r="I80" s="73"/>
      <c r="J80" s="97"/>
      <c r="K80" s="94"/>
      <c r="L80" s="94"/>
      <c r="M80" s="68"/>
      <c r="N80" s="62"/>
      <c r="O80" s="52"/>
      <c r="P80" s="102"/>
      <c r="Q80" s="43"/>
      <c r="R80" s="43"/>
      <c r="S80" s="43"/>
      <c r="T80" s="43"/>
      <c r="U80" s="43"/>
      <c r="V80" s="43"/>
      <c r="W80" s="43"/>
      <c r="X80" s="43"/>
      <c r="Y80" s="43"/>
      <c r="Z80" s="43"/>
      <c r="AA80" s="43"/>
      <c r="AB80" s="43"/>
      <c r="AC80" s="43"/>
      <c r="AD80" s="43"/>
      <c r="AE80" s="43"/>
      <c r="AF80" s="43"/>
    </row>
    <row r="81" spans="1:32" ht="15">
      <c r="A81" s="73"/>
      <c r="B81" s="80"/>
      <c r="C81" s="73"/>
      <c r="D81" s="52"/>
      <c r="E81" s="52"/>
      <c r="F81" s="216"/>
      <c r="G81" s="216"/>
      <c r="H81" s="108"/>
      <c r="I81" s="109"/>
      <c r="J81" s="110"/>
      <c r="K81" s="94"/>
      <c r="L81" s="94"/>
      <c r="M81" s="88"/>
      <c r="N81" s="111"/>
      <c r="O81" s="43"/>
      <c r="P81" s="52"/>
      <c r="Q81" s="1071"/>
      <c r="R81" s="1032"/>
      <c r="S81" s="1032"/>
      <c r="T81" s="73"/>
      <c r="U81" s="43"/>
      <c r="V81" s="43"/>
      <c r="W81" s="43"/>
      <c r="X81" s="43"/>
      <c r="Y81" s="43"/>
      <c r="Z81" s="43"/>
      <c r="AA81" s="43"/>
      <c r="AB81" s="43"/>
      <c r="AC81" s="43"/>
      <c r="AD81" s="43"/>
      <c r="AE81" s="43"/>
      <c r="AF81" s="43"/>
    </row>
    <row r="82" spans="1:32" ht="42" customHeight="1">
      <c r="A82" s="53"/>
      <c r="B82" s="18"/>
      <c r="C82" s="18"/>
      <c r="D82" s="22"/>
      <c r="E82" s="22"/>
      <c r="F82" s="185"/>
      <c r="G82" s="185"/>
      <c r="H82" s="22"/>
      <c r="I82" s="22"/>
      <c r="J82" s="94"/>
      <c r="K82" s="94"/>
      <c r="L82" s="94"/>
      <c r="M82" s="112"/>
      <c r="N82" s="113"/>
      <c r="O82" s="94"/>
      <c r="P82" s="43"/>
      <c r="Q82" s="43"/>
      <c r="R82" s="43"/>
      <c r="S82" s="43"/>
      <c r="T82" s="43"/>
      <c r="U82" s="43"/>
      <c r="V82" s="43"/>
      <c r="W82" s="43"/>
      <c r="X82" s="43"/>
      <c r="Y82" s="43"/>
      <c r="Z82" s="43"/>
      <c r="AA82" s="43"/>
      <c r="AB82" s="43"/>
      <c r="AC82" s="43"/>
      <c r="AD82" s="43"/>
      <c r="AE82" s="43"/>
      <c r="AF82" s="43"/>
    </row>
    <row r="83" spans="1:32" ht="15">
      <c r="A83" s="53"/>
      <c r="B83" s="18"/>
      <c r="C83" s="18"/>
      <c r="D83" s="22"/>
      <c r="E83" s="22"/>
      <c r="F83" s="185"/>
      <c r="G83" s="185"/>
      <c r="H83" s="22"/>
      <c r="I83" s="22"/>
      <c r="J83" s="94"/>
      <c r="K83" s="94"/>
      <c r="L83" s="94"/>
      <c r="M83" s="112"/>
      <c r="N83" s="113"/>
      <c r="O83" s="73"/>
      <c r="P83" s="43"/>
      <c r="Q83" s="43"/>
      <c r="R83" s="43"/>
      <c r="S83" s="43"/>
      <c r="T83" s="43"/>
      <c r="U83" s="43"/>
      <c r="V83" s="43"/>
      <c r="W83" s="43"/>
      <c r="X83" s="43"/>
      <c r="Y83" s="43"/>
      <c r="Z83" s="43"/>
      <c r="AA83" s="43"/>
      <c r="AB83" s="43"/>
      <c r="AC83" s="43"/>
      <c r="AD83" s="43"/>
      <c r="AE83" s="43"/>
      <c r="AF83" s="43"/>
    </row>
    <row r="84" spans="1:32" ht="15">
      <c r="A84" s="53"/>
      <c r="B84" s="18"/>
      <c r="C84" s="18"/>
      <c r="D84" s="22"/>
      <c r="E84" s="22"/>
      <c r="F84" s="185"/>
      <c r="G84" s="185"/>
      <c r="H84" s="22"/>
      <c r="I84" s="22"/>
      <c r="J84" s="94"/>
      <c r="K84" s="94"/>
      <c r="L84" s="94"/>
      <c r="M84" s="112"/>
      <c r="N84" s="114"/>
      <c r="O84" s="73"/>
      <c r="P84" s="43"/>
      <c r="Q84" s="43"/>
      <c r="R84" s="43"/>
      <c r="S84" s="43"/>
      <c r="T84" s="43"/>
      <c r="U84" s="43"/>
      <c r="V84" s="43"/>
      <c r="W84" s="43"/>
      <c r="X84" s="43"/>
      <c r="Y84" s="43"/>
      <c r="Z84" s="43"/>
      <c r="AA84" s="43"/>
      <c r="AB84" s="43"/>
      <c r="AC84" s="43"/>
      <c r="AD84" s="43"/>
      <c r="AE84" s="43"/>
      <c r="AF84" s="43"/>
    </row>
    <row r="85" spans="1:32" ht="15">
      <c r="A85" s="53"/>
      <c r="B85" s="18"/>
      <c r="C85" s="18"/>
      <c r="D85" s="22"/>
      <c r="E85" s="22"/>
      <c r="F85" s="185"/>
      <c r="G85" s="185"/>
      <c r="H85" s="22"/>
      <c r="I85" s="22"/>
      <c r="J85" s="94"/>
      <c r="K85" s="94"/>
      <c r="L85" s="94"/>
      <c r="M85" s="112"/>
      <c r="N85" s="114"/>
      <c r="O85" s="73"/>
      <c r="P85" s="43"/>
      <c r="Q85" s="43"/>
      <c r="R85" s="43"/>
      <c r="S85" s="43"/>
      <c r="T85" s="43"/>
      <c r="U85" s="43"/>
      <c r="V85" s="43"/>
      <c r="W85" s="43"/>
      <c r="X85" s="43"/>
      <c r="Y85" s="43"/>
      <c r="Z85" s="43"/>
      <c r="AA85" s="43"/>
      <c r="AB85" s="43"/>
      <c r="AC85" s="43"/>
      <c r="AD85" s="43"/>
      <c r="AE85" s="43"/>
      <c r="AF85" s="43"/>
    </row>
    <row r="86" spans="1:32" ht="15">
      <c r="A86" s="53"/>
      <c r="B86" s="18"/>
      <c r="C86" s="18"/>
      <c r="D86" s="22"/>
      <c r="E86" s="22"/>
      <c r="F86" s="185"/>
      <c r="G86" s="185"/>
      <c r="H86" s="22"/>
      <c r="I86" s="22"/>
      <c r="J86" s="94"/>
      <c r="K86" s="94"/>
      <c r="L86" s="94"/>
      <c r="M86" s="112"/>
      <c r="N86" s="114"/>
      <c r="O86" s="73"/>
      <c r="P86" s="43"/>
      <c r="Q86" s="43"/>
      <c r="R86" s="43"/>
      <c r="S86" s="43"/>
      <c r="T86" s="43"/>
      <c r="U86" s="43"/>
      <c r="V86" s="43"/>
      <c r="W86" s="43"/>
      <c r="X86" s="43"/>
      <c r="Y86" s="43"/>
      <c r="Z86" s="43"/>
      <c r="AA86" s="43"/>
      <c r="AB86" s="43"/>
      <c r="AC86" s="43"/>
      <c r="AD86" s="43"/>
      <c r="AE86" s="43"/>
      <c r="AF86" s="43"/>
    </row>
    <row r="87" spans="1:32" ht="15">
      <c r="A87" s="53"/>
      <c r="B87" s="18"/>
      <c r="C87" s="18"/>
      <c r="D87" s="22"/>
      <c r="E87" s="22"/>
      <c r="F87" s="185"/>
      <c r="G87" s="185"/>
      <c r="H87" s="22"/>
      <c r="I87" s="22"/>
      <c r="J87" s="94"/>
      <c r="K87" s="94"/>
      <c r="L87" s="94"/>
      <c r="M87" s="112"/>
      <c r="N87" s="114"/>
      <c r="O87" s="73"/>
      <c r="P87" s="43"/>
      <c r="Q87" s="43"/>
      <c r="R87" s="43"/>
      <c r="S87" s="43"/>
      <c r="T87" s="43"/>
      <c r="U87" s="43"/>
      <c r="V87" s="43"/>
      <c r="W87" s="43"/>
      <c r="X87" s="43"/>
      <c r="Y87" s="43"/>
      <c r="Z87" s="43"/>
      <c r="AA87" s="43"/>
      <c r="AB87" s="43"/>
      <c r="AC87" s="43"/>
      <c r="AD87" s="43"/>
      <c r="AE87" s="43"/>
      <c r="AF87" s="43"/>
    </row>
    <row r="88" spans="1:32" ht="15">
      <c r="A88" s="53"/>
      <c r="B88" s="18"/>
      <c r="C88" s="18"/>
      <c r="D88" s="22"/>
      <c r="E88" s="22"/>
      <c r="F88" s="185"/>
      <c r="G88" s="185"/>
      <c r="H88" s="22"/>
      <c r="I88" s="22"/>
      <c r="J88" s="94"/>
      <c r="K88" s="94"/>
      <c r="L88" s="94"/>
      <c r="M88" s="112"/>
      <c r="N88" s="114"/>
      <c r="O88" s="73"/>
      <c r="P88" s="43"/>
      <c r="Q88" s="43"/>
      <c r="R88" s="43"/>
      <c r="S88" s="43"/>
      <c r="T88" s="43"/>
      <c r="U88" s="43"/>
      <c r="V88" s="43"/>
      <c r="W88" s="43"/>
      <c r="X88" s="43"/>
      <c r="Y88" s="43"/>
      <c r="Z88" s="43"/>
      <c r="AA88" s="43"/>
      <c r="AB88" s="43"/>
      <c r="AC88" s="43"/>
      <c r="AD88" s="43"/>
      <c r="AE88" s="43"/>
      <c r="AF88" s="43"/>
    </row>
    <row r="89" spans="1:32" ht="15">
      <c r="A89" s="53"/>
      <c r="B89" s="31"/>
      <c r="C89" s="18"/>
      <c r="D89" s="21"/>
      <c r="E89" s="21"/>
      <c r="F89" s="185"/>
      <c r="G89" s="185"/>
      <c r="H89" s="22"/>
      <c r="I89" s="22"/>
      <c r="J89" s="43"/>
      <c r="K89" s="94"/>
      <c r="L89" s="94"/>
      <c r="M89" s="88"/>
      <c r="N89" s="115"/>
      <c r="O89" s="52"/>
      <c r="P89" s="43"/>
      <c r="Q89" s="43"/>
      <c r="R89" s="43"/>
      <c r="S89" s="43"/>
      <c r="T89" s="43"/>
      <c r="U89" s="43"/>
      <c r="V89" s="43"/>
      <c r="W89" s="43"/>
      <c r="X89" s="43"/>
      <c r="Y89" s="43"/>
      <c r="Z89" s="43"/>
      <c r="AA89" s="43"/>
      <c r="AB89" s="43"/>
      <c r="AC89" s="43"/>
      <c r="AD89" s="43"/>
      <c r="AE89" s="43"/>
      <c r="AF89" s="43"/>
    </row>
    <row r="90" spans="1:32" ht="15">
      <c r="A90" s="53"/>
      <c r="B90" s="31"/>
      <c r="C90" s="18"/>
      <c r="D90" s="29"/>
      <c r="E90" s="29"/>
      <c r="F90" s="185"/>
      <c r="G90" s="185"/>
      <c r="H90" s="35"/>
      <c r="I90" s="22"/>
      <c r="J90" s="94"/>
      <c r="K90" s="94"/>
      <c r="L90" s="94"/>
      <c r="M90" s="88"/>
      <c r="N90" s="43"/>
      <c r="O90" s="52"/>
      <c r="P90" s="43"/>
      <c r="Q90" s="43"/>
      <c r="R90" s="43"/>
      <c r="S90" s="43"/>
      <c r="T90" s="43"/>
      <c r="U90" s="43"/>
      <c r="V90" s="43"/>
      <c r="W90" s="43"/>
      <c r="X90" s="43"/>
      <c r="Y90" s="43"/>
      <c r="Z90" s="43"/>
      <c r="AA90" s="43"/>
      <c r="AB90" s="43"/>
      <c r="AC90" s="43"/>
      <c r="AD90" s="43"/>
      <c r="AE90" s="43"/>
      <c r="AF90" s="43"/>
    </row>
    <row r="91" spans="1:32" ht="15">
      <c r="A91" s="55"/>
      <c r="B91" s="80"/>
      <c r="C91" s="72"/>
      <c r="D91" s="17"/>
      <c r="E91" s="17"/>
      <c r="F91" s="217"/>
      <c r="G91" s="217"/>
      <c r="H91" s="94"/>
      <c r="I91" s="94"/>
      <c r="J91" s="94"/>
      <c r="K91" s="94"/>
      <c r="L91" s="94"/>
      <c r="M91" s="88"/>
      <c r="N91" s="43"/>
      <c r="O91" s="52"/>
      <c r="P91" s="43"/>
      <c r="Q91" s="43"/>
      <c r="R91" s="43"/>
      <c r="S91" s="43"/>
      <c r="T91" s="43"/>
      <c r="U91" s="43"/>
      <c r="V91" s="43"/>
      <c r="W91" s="43"/>
      <c r="X91" s="43"/>
      <c r="Y91" s="43"/>
      <c r="Z91" s="43"/>
      <c r="AA91" s="43"/>
      <c r="AB91" s="43"/>
      <c r="AC91" s="43"/>
      <c r="AD91" s="43"/>
      <c r="AE91" s="43"/>
      <c r="AF91" s="43"/>
    </row>
    <row r="92" spans="1:32" ht="15">
      <c r="A92" s="55"/>
      <c r="B92" s="52"/>
      <c r="C92" s="72"/>
      <c r="D92" s="17"/>
      <c r="E92" s="17"/>
      <c r="F92" s="217"/>
      <c r="G92" s="217"/>
      <c r="H92" s="94"/>
      <c r="I92" s="94"/>
      <c r="J92" s="94"/>
      <c r="K92" s="94"/>
      <c r="L92" s="94"/>
      <c r="M92" s="88"/>
      <c r="N92" s="43"/>
      <c r="O92" s="52"/>
      <c r="P92" s="43"/>
      <c r="Q92" s="52"/>
      <c r="R92" s="43"/>
      <c r="S92" s="43"/>
      <c r="T92" s="43"/>
      <c r="U92" s="43"/>
      <c r="V92" s="43"/>
      <c r="W92" s="43"/>
      <c r="X92" s="43"/>
      <c r="Y92" s="43"/>
      <c r="Z92" s="43"/>
      <c r="AA92" s="43"/>
      <c r="AB92" s="43"/>
      <c r="AC92" s="43"/>
      <c r="AD92" s="43"/>
      <c r="AE92" s="43"/>
      <c r="AF92" s="43"/>
    </row>
    <row r="93" spans="1:32" ht="15">
      <c r="A93" s="55"/>
      <c r="B93" s="52"/>
      <c r="C93" s="72"/>
      <c r="D93" s="17"/>
      <c r="E93" s="17"/>
      <c r="F93" s="217"/>
      <c r="G93" s="217"/>
      <c r="H93" s="94"/>
      <c r="I93" s="94"/>
      <c r="J93" s="94"/>
      <c r="K93" s="94"/>
      <c r="L93" s="94"/>
      <c r="M93" s="88"/>
      <c r="N93" s="43"/>
      <c r="O93" s="52"/>
      <c r="P93" s="43"/>
      <c r="Q93" s="52"/>
      <c r="R93" s="52"/>
      <c r="S93" s="43"/>
      <c r="T93" s="43"/>
      <c r="U93" s="43"/>
      <c r="V93" s="43"/>
      <c r="W93" s="43"/>
      <c r="X93" s="43"/>
      <c r="Y93" s="43"/>
      <c r="Z93" s="43"/>
      <c r="AA93" s="43"/>
      <c r="AB93" s="43"/>
      <c r="AC93" s="43"/>
      <c r="AD93" s="43"/>
      <c r="AE93" s="43"/>
      <c r="AF93" s="43"/>
    </row>
    <row r="94" spans="1:32" ht="15">
      <c r="A94" s="55"/>
      <c r="B94" s="52"/>
      <c r="C94" s="72"/>
      <c r="D94" s="17"/>
      <c r="E94" s="17"/>
      <c r="F94" s="217"/>
      <c r="G94" s="217"/>
      <c r="H94" s="94"/>
      <c r="I94" s="94"/>
      <c r="J94" s="94"/>
      <c r="K94" s="94"/>
      <c r="L94" s="94"/>
      <c r="M94" s="88"/>
      <c r="N94" s="43"/>
      <c r="O94" s="52"/>
      <c r="P94" s="43"/>
      <c r="Q94" s="43"/>
      <c r="R94" s="43"/>
      <c r="S94" s="43"/>
      <c r="T94" s="43"/>
      <c r="U94" s="43"/>
      <c r="V94" s="43"/>
      <c r="W94" s="43"/>
      <c r="X94" s="43"/>
      <c r="Y94" s="43"/>
      <c r="Z94" s="43"/>
      <c r="AA94" s="43"/>
      <c r="AB94" s="43"/>
      <c r="AC94" s="43"/>
      <c r="AD94" s="43"/>
      <c r="AE94" s="43"/>
      <c r="AF94" s="43"/>
    </row>
    <row r="95" spans="1:32" ht="15">
      <c r="A95" s="55"/>
      <c r="B95" s="52"/>
      <c r="C95" s="72"/>
      <c r="D95" s="17"/>
      <c r="E95" s="17"/>
      <c r="F95" s="217"/>
      <c r="G95" s="217"/>
      <c r="H95" s="94"/>
      <c r="I95" s="94"/>
      <c r="J95" s="94"/>
      <c r="K95" s="94"/>
      <c r="L95" s="94"/>
      <c r="M95" s="88"/>
      <c r="N95" s="43"/>
      <c r="O95" s="52"/>
      <c r="P95" s="43"/>
      <c r="Q95" s="43"/>
      <c r="R95" s="43"/>
      <c r="S95" s="43"/>
      <c r="T95" s="43"/>
      <c r="U95" s="43"/>
      <c r="V95" s="43"/>
      <c r="W95" s="43"/>
      <c r="X95" s="43"/>
      <c r="Y95" s="43"/>
      <c r="Z95" s="43"/>
      <c r="AA95" s="43"/>
      <c r="AB95" s="43"/>
      <c r="AC95" s="43"/>
      <c r="AD95" s="43"/>
      <c r="AE95" s="43"/>
      <c r="AF95" s="43"/>
    </row>
    <row r="96" spans="1:32" ht="15">
      <c r="A96" s="55"/>
      <c r="B96" s="52"/>
      <c r="C96" s="72"/>
      <c r="D96" s="55"/>
      <c r="E96" s="55"/>
      <c r="F96" s="217"/>
      <c r="G96" s="217"/>
      <c r="H96" s="94"/>
      <c r="I96" s="94"/>
      <c r="J96" s="94"/>
      <c r="K96" s="94"/>
      <c r="L96" s="94"/>
      <c r="M96" s="88"/>
      <c r="N96" s="43"/>
      <c r="O96" s="52"/>
      <c r="P96" s="43"/>
      <c r="Q96" s="43"/>
      <c r="R96" s="43"/>
      <c r="S96" s="43"/>
      <c r="T96" s="43"/>
      <c r="U96" s="43"/>
      <c r="V96" s="43"/>
      <c r="W96" s="43"/>
      <c r="X96" s="43"/>
      <c r="Y96" s="43"/>
      <c r="Z96" s="43"/>
      <c r="AA96" s="43"/>
      <c r="AB96" s="43"/>
      <c r="AC96" s="43"/>
      <c r="AD96" s="43"/>
      <c r="AE96" s="43"/>
      <c r="AF96" s="43"/>
    </row>
    <row r="97" spans="1:32" ht="15">
      <c r="A97" s="55"/>
      <c r="B97" s="52"/>
      <c r="C97" s="72"/>
      <c r="D97" s="55"/>
      <c r="E97" s="55"/>
      <c r="F97" s="217"/>
      <c r="G97" s="217"/>
      <c r="H97" s="94"/>
      <c r="I97" s="94"/>
      <c r="J97" s="94"/>
      <c r="K97" s="94"/>
      <c r="L97" s="94"/>
      <c r="M97" s="88"/>
      <c r="N97" s="43"/>
      <c r="O97" s="52"/>
      <c r="P97" s="43"/>
      <c r="Q97" s="43"/>
      <c r="R97" s="43"/>
      <c r="S97" s="43"/>
      <c r="T97" s="43"/>
      <c r="U97" s="43"/>
      <c r="V97" s="43"/>
      <c r="W97" s="43"/>
      <c r="X97" s="43"/>
      <c r="Y97" s="43"/>
      <c r="Z97" s="43"/>
      <c r="AA97" s="43"/>
      <c r="AB97" s="43"/>
      <c r="AC97" s="43"/>
      <c r="AD97" s="43"/>
      <c r="AE97" s="43"/>
      <c r="AF97" s="43"/>
    </row>
    <row r="98" spans="1:32" ht="15">
      <c r="A98" s="55"/>
      <c r="B98" s="52"/>
      <c r="C98" s="72"/>
      <c r="D98" s="55"/>
      <c r="E98" s="55"/>
      <c r="F98" s="217"/>
      <c r="G98" s="217"/>
      <c r="H98" s="94"/>
      <c r="I98" s="94"/>
      <c r="J98" s="94"/>
      <c r="K98" s="94"/>
      <c r="L98" s="94"/>
      <c r="M98" s="88"/>
      <c r="N98" s="43"/>
      <c r="O98" s="52"/>
      <c r="P98" s="43"/>
      <c r="Q98" s="43"/>
      <c r="R98" s="43"/>
      <c r="S98" s="43"/>
      <c r="T98" s="43"/>
      <c r="U98" s="43"/>
      <c r="V98" s="43"/>
      <c r="W98" s="43"/>
      <c r="X98" s="43"/>
      <c r="Y98" s="43"/>
      <c r="Z98" s="43"/>
      <c r="AA98" s="43"/>
      <c r="AB98" s="43"/>
      <c r="AC98" s="43"/>
      <c r="AD98" s="43"/>
      <c r="AE98" s="43"/>
      <c r="AF98" s="43"/>
    </row>
    <row r="99" spans="1:32" ht="15">
      <c r="A99" s="55"/>
      <c r="B99" s="80"/>
      <c r="C99" s="72"/>
      <c r="D99" s="17"/>
      <c r="E99" s="17"/>
      <c r="F99" s="217"/>
      <c r="G99" s="217"/>
      <c r="H99" s="94"/>
      <c r="I99" s="94"/>
      <c r="J99" s="94"/>
      <c r="K99" s="94"/>
      <c r="L99" s="94"/>
      <c r="M99" s="116"/>
      <c r="N99" s="80"/>
      <c r="O99" s="80"/>
      <c r="P99" s="43"/>
      <c r="Q99" s="43"/>
      <c r="R99" s="43"/>
      <c r="S99" s="43"/>
      <c r="T99" s="43"/>
      <c r="U99" s="43"/>
      <c r="V99" s="43"/>
      <c r="W99" s="43"/>
      <c r="X99" s="43"/>
      <c r="Y99" s="43"/>
      <c r="Z99" s="43"/>
      <c r="AA99" s="43"/>
      <c r="AB99" s="43"/>
      <c r="AC99" s="43"/>
      <c r="AD99" s="43"/>
      <c r="AE99" s="43"/>
      <c r="AF99" s="43"/>
    </row>
    <row r="100" spans="1:32" ht="15">
      <c r="A100" s="55"/>
      <c r="B100" s="80"/>
      <c r="C100" s="80"/>
      <c r="D100" s="73"/>
      <c r="E100" s="73"/>
      <c r="F100" s="218"/>
      <c r="G100" s="218"/>
      <c r="H100" s="73"/>
      <c r="I100" s="73"/>
      <c r="J100" s="80"/>
      <c r="K100" s="73"/>
      <c r="L100" s="73"/>
      <c r="M100" s="116"/>
      <c r="N100" s="80"/>
      <c r="O100" s="101"/>
      <c r="P100" s="52"/>
      <c r="Q100" s="43"/>
      <c r="R100" s="43"/>
      <c r="S100" s="43"/>
      <c r="T100" s="43"/>
      <c r="U100" s="43"/>
      <c r="V100" s="43"/>
      <c r="W100" s="43"/>
      <c r="X100" s="43"/>
      <c r="Y100" s="43"/>
      <c r="Z100" s="43"/>
      <c r="AA100" s="43"/>
      <c r="AB100" s="43"/>
      <c r="AC100" s="43"/>
      <c r="AD100" s="43"/>
      <c r="AE100" s="43"/>
      <c r="AF100" s="43"/>
    </row>
    <row r="101" spans="1:32" ht="15">
      <c r="A101" s="43"/>
      <c r="B101" s="43"/>
      <c r="C101" s="43"/>
      <c r="D101" s="43"/>
      <c r="E101" s="43"/>
      <c r="F101" s="203"/>
      <c r="G101" s="203"/>
      <c r="H101" s="43"/>
      <c r="I101" s="43"/>
      <c r="J101" s="43"/>
      <c r="K101" s="43"/>
      <c r="L101" s="43"/>
      <c r="M101" s="44"/>
      <c r="N101" s="43"/>
      <c r="O101" s="43"/>
      <c r="P101" s="43"/>
      <c r="Q101" s="43"/>
      <c r="R101" s="43"/>
      <c r="S101" s="43"/>
      <c r="T101" s="43"/>
      <c r="U101" s="43"/>
      <c r="V101" s="43"/>
      <c r="W101" s="43"/>
      <c r="X101" s="43"/>
      <c r="Y101" s="43"/>
      <c r="Z101" s="43"/>
      <c r="AA101" s="43"/>
      <c r="AB101" s="43"/>
      <c r="AC101" s="43"/>
      <c r="AD101" s="43"/>
      <c r="AE101" s="43"/>
      <c r="AF101" s="43"/>
    </row>
    <row r="102" spans="1:32" ht="15">
      <c r="A102" s="43"/>
      <c r="B102" s="101"/>
      <c r="C102" s="43"/>
      <c r="D102" s="43"/>
      <c r="E102" s="43"/>
      <c r="F102" s="203"/>
      <c r="G102" s="203"/>
      <c r="H102" s="43"/>
      <c r="I102" s="43"/>
      <c r="J102" s="43"/>
      <c r="K102" s="43"/>
      <c r="L102" s="43"/>
      <c r="M102" s="44"/>
      <c r="N102" s="43"/>
      <c r="O102" s="43"/>
      <c r="P102" s="43"/>
      <c r="Q102" s="43"/>
      <c r="R102" s="43"/>
      <c r="S102" s="43"/>
      <c r="T102" s="43"/>
      <c r="U102" s="43"/>
      <c r="V102" s="43"/>
      <c r="W102" s="43"/>
      <c r="X102" s="43"/>
      <c r="Y102" s="43"/>
      <c r="Z102" s="43"/>
      <c r="AA102" s="43"/>
      <c r="AB102" s="43"/>
      <c r="AC102" s="43"/>
      <c r="AD102" s="43"/>
      <c r="AE102" s="43"/>
      <c r="AF102" s="43"/>
    </row>
    <row r="103" spans="1:32" ht="15">
      <c r="A103" s="43"/>
      <c r="B103" s="43"/>
      <c r="C103" s="43"/>
      <c r="D103" s="43"/>
      <c r="E103" s="43"/>
      <c r="F103" s="203"/>
      <c r="G103" s="203"/>
      <c r="H103" s="43"/>
      <c r="I103" s="43"/>
      <c r="J103" s="43"/>
      <c r="K103" s="43"/>
      <c r="L103" s="43"/>
      <c r="M103" s="44"/>
      <c r="N103" s="43"/>
      <c r="O103" s="43"/>
      <c r="P103" s="43"/>
      <c r="Q103" s="43"/>
      <c r="R103" s="43"/>
      <c r="S103" s="43"/>
      <c r="T103" s="43"/>
      <c r="U103" s="43"/>
      <c r="V103" s="43"/>
      <c r="W103" s="43"/>
      <c r="X103" s="43"/>
      <c r="Y103" s="43"/>
      <c r="Z103" s="43"/>
      <c r="AA103" s="43"/>
      <c r="AB103" s="43"/>
      <c r="AC103" s="43"/>
      <c r="AD103" s="43"/>
      <c r="AE103" s="43"/>
      <c r="AF103" s="43"/>
    </row>
    <row r="104" spans="1:32" ht="23.25">
      <c r="A104" s="117"/>
      <c r="B104" s="26"/>
      <c r="C104" s="26"/>
      <c r="D104" s="26"/>
      <c r="E104" s="26"/>
      <c r="F104" s="219"/>
      <c r="G104" s="219"/>
      <c r="H104" s="26"/>
      <c r="I104" s="26"/>
      <c r="J104" s="26"/>
      <c r="K104" s="43"/>
      <c r="L104" s="43"/>
      <c r="M104" s="44"/>
      <c r="N104" s="43"/>
      <c r="O104" s="43"/>
      <c r="P104" s="43"/>
      <c r="Q104" s="43"/>
      <c r="R104" s="43"/>
      <c r="S104" s="43"/>
      <c r="T104" s="43"/>
      <c r="U104" s="43"/>
      <c r="V104" s="43"/>
      <c r="W104" s="43"/>
      <c r="X104" s="43"/>
      <c r="Y104" s="43"/>
      <c r="Z104" s="43"/>
      <c r="AA104" s="43"/>
      <c r="AB104" s="43"/>
      <c r="AC104" s="43"/>
      <c r="AD104" s="43"/>
      <c r="AE104" s="43"/>
      <c r="AF104" s="43"/>
    </row>
    <row r="105" spans="1:32" ht="23.25">
      <c r="A105" s="118"/>
      <c r="B105" s="119"/>
      <c r="C105" s="119"/>
      <c r="D105" s="119"/>
      <c r="E105" s="119"/>
      <c r="F105" s="220"/>
      <c r="G105" s="220"/>
      <c r="H105" s="119"/>
      <c r="I105" s="119"/>
      <c r="J105" s="119"/>
      <c r="K105" s="119"/>
      <c r="L105" s="119"/>
      <c r="M105" s="120"/>
      <c r="N105" s="119"/>
      <c r="O105" s="119"/>
      <c r="P105" s="119"/>
      <c r="Q105" s="119"/>
      <c r="R105" s="119"/>
      <c r="S105" s="119"/>
      <c r="T105" s="119"/>
      <c r="U105" s="119"/>
      <c r="V105" s="119"/>
      <c r="W105" s="119"/>
      <c r="X105" s="119"/>
      <c r="Y105" s="119"/>
      <c r="Z105" s="119"/>
      <c r="AA105" s="119"/>
      <c r="AB105" s="119"/>
      <c r="AC105" s="119"/>
      <c r="AD105" s="119"/>
      <c r="AE105" s="119"/>
      <c r="AF105" s="119"/>
    </row>
    <row r="106" spans="1:32" ht="15">
      <c r="A106" s="94"/>
      <c r="B106" s="43"/>
      <c r="C106" s="43"/>
      <c r="D106" s="43"/>
      <c r="E106" s="43"/>
      <c r="F106" s="203"/>
      <c r="G106" s="203"/>
      <c r="H106" s="43"/>
      <c r="I106" s="43"/>
      <c r="J106" s="43"/>
      <c r="K106" s="43"/>
      <c r="L106" s="43"/>
      <c r="M106" s="44"/>
      <c r="N106" s="43"/>
      <c r="O106" s="43"/>
      <c r="P106" s="43"/>
      <c r="Q106" s="43"/>
      <c r="R106" s="43"/>
      <c r="S106" s="43"/>
      <c r="T106" s="43"/>
      <c r="U106" s="43"/>
      <c r="V106" s="43"/>
      <c r="W106" s="43"/>
      <c r="X106" s="43"/>
      <c r="Y106" s="43"/>
      <c r="Z106" s="43"/>
      <c r="AA106" s="43"/>
      <c r="AB106" s="43"/>
      <c r="AC106" s="43"/>
      <c r="AD106" s="43"/>
      <c r="AE106" s="43"/>
      <c r="AF106" s="43"/>
    </row>
    <row r="107" spans="1:32" ht="15">
      <c r="A107" s="94"/>
      <c r="B107" s="73"/>
      <c r="C107" s="94"/>
      <c r="D107" s="73"/>
      <c r="E107" s="73"/>
      <c r="F107" s="220"/>
      <c r="G107" s="220"/>
      <c r="H107" s="73"/>
      <c r="I107" s="73"/>
      <c r="J107" s="73"/>
      <c r="K107" s="73"/>
      <c r="L107" s="73"/>
      <c r="M107" s="116"/>
      <c r="N107" s="73"/>
      <c r="O107" s="94"/>
      <c r="P107" s="1071"/>
      <c r="Q107" s="1032"/>
      <c r="R107" s="43"/>
      <c r="S107" s="43"/>
      <c r="T107" s="43"/>
      <c r="U107" s="43"/>
      <c r="V107" s="43"/>
      <c r="W107" s="43"/>
      <c r="X107" s="43"/>
      <c r="Y107" s="43"/>
      <c r="Z107" s="43"/>
      <c r="AA107" s="43"/>
      <c r="AB107" s="43"/>
      <c r="AC107" s="43"/>
      <c r="AD107" s="43"/>
      <c r="AE107" s="43"/>
      <c r="AF107" s="43"/>
    </row>
    <row r="108" spans="1:32" ht="15">
      <c r="A108" s="91"/>
      <c r="B108" s="101"/>
      <c r="C108" s="101"/>
      <c r="D108" s="93"/>
      <c r="E108" s="93"/>
      <c r="F108" s="221"/>
      <c r="G108" s="221"/>
      <c r="H108" s="94"/>
      <c r="I108" s="94"/>
      <c r="J108" s="101"/>
      <c r="K108" s="94"/>
      <c r="L108" s="94"/>
      <c r="M108" s="116"/>
      <c r="N108" s="121"/>
      <c r="O108" s="80"/>
      <c r="P108" s="1032"/>
      <c r="Q108" s="1032"/>
      <c r="R108" s="101"/>
      <c r="S108" s="101"/>
      <c r="T108" s="101"/>
      <c r="U108" s="101"/>
      <c r="V108" s="101"/>
      <c r="W108" s="101"/>
      <c r="X108" s="101"/>
      <c r="Y108" s="101"/>
      <c r="Z108" s="101"/>
      <c r="AA108" s="101"/>
      <c r="AB108" s="101"/>
      <c r="AC108" s="101"/>
      <c r="AD108" s="101"/>
      <c r="AE108" s="101"/>
      <c r="AF108" s="101"/>
    </row>
    <row r="109" spans="1:32" ht="15">
      <c r="A109" s="43"/>
      <c r="B109" s="43"/>
      <c r="C109" s="43"/>
      <c r="D109" s="43"/>
      <c r="E109" s="43"/>
      <c r="F109" s="203"/>
      <c r="G109" s="203"/>
      <c r="H109" s="43"/>
      <c r="I109" s="43"/>
      <c r="J109" s="43"/>
      <c r="K109" s="43"/>
      <c r="L109" s="43"/>
      <c r="M109" s="44"/>
      <c r="N109" s="43"/>
      <c r="O109" s="43"/>
      <c r="P109" s="43"/>
      <c r="Q109" s="43"/>
      <c r="R109" s="43"/>
      <c r="S109" s="43"/>
      <c r="T109" s="43"/>
      <c r="U109" s="43"/>
      <c r="V109" s="43"/>
      <c r="W109" s="43"/>
      <c r="X109" s="43"/>
      <c r="Y109" s="43"/>
      <c r="Z109" s="43"/>
      <c r="AA109" s="43"/>
      <c r="AB109" s="43"/>
      <c r="AC109" s="43"/>
      <c r="AD109" s="43"/>
      <c r="AE109" s="43"/>
      <c r="AF109" s="43"/>
    </row>
    <row r="110" spans="1:32" ht="34.5" customHeight="1">
      <c r="A110" s="119"/>
      <c r="B110" s="119"/>
      <c r="C110" s="119"/>
      <c r="D110" s="119"/>
      <c r="E110" s="119"/>
      <c r="F110" s="220"/>
      <c r="G110" s="220"/>
      <c r="H110" s="119"/>
      <c r="I110" s="119"/>
      <c r="J110" s="119"/>
      <c r="K110" s="119"/>
      <c r="L110" s="119"/>
      <c r="M110" s="120"/>
      <c r="N110" s="119"/>
      <c r="O110" s="119"/>
      <c r="P110" s="119"/>
      <c r="Q110" s="119"/>
      <c r="R110" s="119"/>
      <c r="S110" s="119"/>
      <c r="T110" s="119"/>
      <c r="U110" s="119"/>
      <c r="V110" s="119"/>
      <c r="W110" s="119"/>
      <c r="X110" s="119"/>
      <c r="Y110" s="119"/>
      <c r="Z110" s="119"/>
      <c r="AA110" s="119"/>
      <c r="AB110" s="119"/>
      <c r="AC110" s="119"/>
      <c r="AD110" s="119"/>
      <c r="AE110" s="119"/>
      <c r="AF110" s="119"/>
    </row>
    <row r="111" spans="1:32" ht="15">
      <c r="A111" s="94"/>
      <c r="B111" s="43"/>
      <c r="C111" s="43"/>
      <c r="D111" s="43"/>
      <c r="E111" s="43"/>
      <c r="F111" s="203"/>
      <c r="G111" s="203"/>
      <c r="H111" s="52"/>
      <c r="I111" s="52"/>
      <c r="J111" s="43"/>
      <c r="K111" s="43"/>
      <c r="L111" s="43"/>
      <c r="M111" s="44"/>
      <c r="N111" s="43"/>
      <c r="O111" s="43"/>
      <c r="P111" s="43"/>
      <c r="Q111" s="43"/>
      <c r="R111" s="43"/>
      <c r="S111" s="43"/>
      <c r="T111" s="43"/>
      <c r="U111" s="43"/>
      <c r="V111" s="43"/>
      <c r="W111" s="43"/>
      <c r="X111" s="43"/>
      <c r="Y111" s="43"/>
      <c r="Z111" s="43"/>
      <c r="AA111" s="43"/>
      <c r="AB111" s="43"/>
      <c r="AC111" s="43"/>
      <c r="AD111" s="43"/>
      <c r="AE111" s="43"/>
      <c r="AF111" s="43"/>
    </row>
    <row r="112" spans="1:32" ht="15">
      <c r="A112" s="43"/>
      <c r="B112" s="52"/>
      <c r="C112" s="43"/>
      <c r="D112" s="43"/>
      <c r="E112" s="43"/>
      <c r="F112" s="203"/>
      <c r="G112" s="203"/>
      <c r="H112" s="122"/>
      <c r="I112" s="122"/>
      <c r="J112" s="73"/>
      <c r="K112" s="43"/>
      <c r="L112" s="43"/>
      <c r="M112" s="44"/>
      <c r="N112" s="43"/>
      <c r="O112" s="43"/>
      <c r="P112" s="43"/>
      <c r="Q112" s="43"/>
      <c r="R112" s="43"/>
      <c r="S112" s="43"/>
      <c r="T112" s="43"/>
      <c r="U112" s="43"/>
      <c r="V112" s="43"/>
      <c r="W112" s="43"/>
      <c r="X112" s="43"/>
      <c r="Y112" s="43"/>
      <c r="Z112" s="43"/>
      <c r="AA112" s="43"/>
      <c r="AB112" s="43"/>
      <c r="AC112" s="43"/>
      <c r="AD112" s="43"/>
      <c r="AE112" s="43"/>
      <c r="AF112" s="43"/>
    </row>
    <row r="113" spans="1:32" ht="15">
      <c r="A113" s="43"/>
      <c r="B113" s="52"/>
      <c r="C113" s="43"/>
      <c r="D113" s="43"/>
      <c r="E113" s="43"/>
      <c r="F113" s="203"/>
      <c r="G113" s="203"/>
      <c r="H113" s="43"/>
      <c r="I113" s="43"/>
      <c r="J113" s="43"/>
      <c r="K113" s="43"/>
      <c r="L113" s="43"/>
      <c r="M113" s="44"/>
      <c r="N113" s="43"/>
      <c r="O113" s="43"/>
      <c r="P113" s="43"/>
      <c r="Q113" s="43"/>
      <c r="R113" s="43"/>
      <c r="S113" s="43"/>
      <c r="T113" s="43"/>
      <c r="U113" s="43"/>
      <c r="V113" s="43"/>
      <c r="W113" s="43"/>
      <c r="X113" s="43"/>
      <c r="Y113" s="43"/>
      <c r="Z113" s="43"/>
      <c r="AA113" s="43"/>
      <c r="AB113" s="43"/>
      <c r="AC113" s="43"/>
      <c r="AD113" s="43"/>
      <c r="AE113" s="43"/>
      <c r="AF113" s="43"/>
    </row>
    <row r="114" spans="1:32" ht="15">
      <c r="A114" s="43"/>
      <c r="B114" s="52"/>
      <c r="C114" s="43"/>
      <c r="D114" s="52"/>
      <c r="E114" s="52"/>
      <c r="F114" s="203"/>
      <c r="G114" s="203"/>
      <c r="H114" s="52"/>
      <c r="I114" s="43"/>
      <c r="J114" s="43"/>
      <c r="K114" s="43"/>
      <c r="L114" s="43"/>
      <c r="M114" s="44"/>
      <c r="N114" s="43"/>
      <c r="O114" s="43"/>
      <c r="P114" s="43"/>
      <c r="Q114" s="43"/>
      <c r="R114" s="43"/>
      <c r="S114" s="43"/>
      <c r="T114" s="43"/>
      <c r="U114" s="43"/>
      <c r="V114" s="43"/>
      <c r="W114" s="43"/>
      <c r="X114" s="43"/>
      <c r="Y114" s="43"/>
      <c r="Z114" s="43"/>
      <c r="AA114" s="43"/>
      <c r="AB114" s="43"/>
      <c r="AC114" s="43"/>
      <c r="AD114" s="43"/>
      <c r="AE114" s="43"/>
      <c r="AF114" s="43"/>
    </row>
    <row r="115" spans="1:32" ht="15">
      <c r="A115" s="43"/>
      <c r="B115" s="52"/>
      <c r="C115" s="52"/>
      <c r="D115" s="43"/>
      <c r="E115" s="43"/>
      <c r="F115" s="222"/>
      <c r="G115" s="222"/>
      <c r="H115" s="43"/>
      <c r="I115" s="43"/>
      <c r="J115" s="43"/>
      <c r="K115" s="43"/>
      <c r="L115" s="43"/>
      <c r="M115" s="44"/>
      <c r="N115" s="43"/>
      <c r="O115" s="43"/>
      <c r="P115" s="43"/>
      <c r="Q115" s="43"/>
      <c r="R115" s="43"/>
      <c r="S115" s="43"/>
      <c r="T115" s="43"/>
      <c r="U115" s="43"/>
      <c r="V115" s="43"/>
      <c r="W115" s="43"/>
      <c r="X115" s="43"/>
      <c r="Y115" s="43"/>
      <c r="Z115" s="43"/>
      <c r="AA115" s="43"/>
      <c r="AB115" s="43"/>
      <c r="AC115" s="43"/>
      <c r="AD115" s="43"/>
      <c r="AE115" s="43"/>
      <c r="AF115" s="43"/>
    </row>
    <row r="116" spans="1:32" ht="14.25" customHeight="1">
      <c r="A116" s="43"/>
      <c r="B116" s="52"/>
      <c r="C116" s="43"/>
      <c r="D116" s="43"/>
      <c r="E116" s="43"/>
      <c r="F116" s="203"/>
      <c r="G116" s="203"/>
      <c r="H116" s="52"/>
      <c r="I116" s="90"/>
      <c r="J116" s="43"/>
      <c r="K116" s="43"/>
      <c r="L116" s="43"/>
      <c r="M116" s="44"/>
      <c r="N116" s="43"/>
      <c r="O116" s="43"/>
      <c r="P116" s="43"/>
      <c r="Q116" s="43"/>
      <c r="R116" s="43"/>
      <c r="S116" s="43"/>
      <c r="T116" s="43"/>
      <c r="U116" s="43"/>
      <c r="V116" s="43"/>
      <c r="W116" s="43"/>
      <c r="X116" s="43"/>
      <c r="Y116" s="43"/>
      <c r="Z116" s="43"/>
      <c r="AA116" s="43"/>
      <c r="AB116" s="43"/>
      <c r="AC116" s="43"/>
      <c r="AD116" s="43"/>
      <c r="AE116" s="43"/>
      <c r="AF116" s="43"/>
    </row>
    <row r="117" spans="1:32" ht="14.25" customHeight="1">
      <c r="A117" s="43"/>
      <c r="B117" s="52"/>
      <c r="C117" s="43"/>
      <c r="D117" s="43"/>
      <c r="E117" s="43"/>
      <c r="F117" s="203"/>
      <c r="G117" s="203"/>
      <c r="H117" s="52"/>
      <c r="I117" s="43"/>
      <c r="J117" s="43"/>
      <c r="K117" s="43"/>
      <c r="L117" s="43"/>
      <c r="M117" s="44"/>
      <c r="N117" s="43"/>
      <c r="O117" s="43"/>
      <c r="P117" s="43"/>
      <c r="Q117" s="43"/>
      <c r="R117" s="43"/>
      <c r="S117" s="43"/>
      <c r="T117" s="43"/>
      <c r="U117" s="43"/>
      <c r="V117" s="43"/>
      <c r="W117" s="43"/>
      <c r="X117" s="43"/>
      <c r="Y117" s="43"/>
      <c r="Z117" s="43"/>
      <c r="AA117" s="43"/>
      <c r="AB117" s="43"/>
      <c r="AC117" s="43"/>
      <c r="AD117" s="43"/>
      <c r="AE117" s="43"/>
      <c r="AF117" s="43"/>
    </row>
    <row r="118" spans="1:32" ht="14.25" customHeight="1">
      <c r="A118" s="43"/>
      <c r="B118" s="52"/>
      <c r="C118" s="90"/>
      <c r="D118" s="43"/>
      <c r="E118" s="43"/>
      <c r="F118" s="223"/>
      <c r="G118" s="223"/>
      <c r="H118" s="52"/>
      <c r="I118" s="43"/>
      <c r="J118" s="43"/>
      <c r="K118" s="43"/>
      <c r="L118" s="43"/>
      <c r="M118" s="44"/>
      <c r="N118" s="43"/>
      <c r="O118" s="43"/>
      <c r="P118" s="43"/>
      <c r="Q118" s="43"/>
      <c r="R118" s="43"/>
      <c r="S118" s="43"/>
      <c r="T118" s="43"/>
      <c r="U118" s="43"/>
      <c r="V118" s="43"/>
      <c r="W118" s="43"/>
      <c r="X118" s="43"/>
      <c r="Y118" s="43"/>
      <c r="Z118" s="43"/>
      <c r="AA118" s="43"/>
      <c r="AB118" s="43"/>
      <c r="AC118" s="43"/>
      <c r="AD118" s="43"/>
      <c r="AE118" s="43"/>
      <c r="AF118" s="43"/>
    </row>
    <row r="119" spans="1:32" ht="14.25" customHeight="1">
      <c r="A119" s="43"/>
      <c r="B119" s="52"/>
      <c r="C119" s="52"/>
      <c r="D119" s="43"/>
      <c r="E119" s="43"/>
      <c r="F119" s="222"/>
      <c r="G119" s="222"/>
      <c r="H119" s="43"/>
      <c r="I119" s="43"/>
      <c r="J119" s="43"/>
      <c r="K119" s="43"/>
      <c r="L119" s="43"/>
      <c r="M119" s="44"/>
      <c r="N119" s="43"/>
      <c r="O119" s="43"/>
      <c r="P119" s="43"/>
      <c r="Q119" s="43"/>
      <c r="R119" s="43"/>
      <c r="S119" s="43"/>
      <c r="T119" s="43"/>
      <c r="U119" s="43"/>
      <c r="V119" s="43"/>
      <c r="W119" s="43"/>
      <c r="X119" s="43"/>
      <c r="Y119" s="43"/>
      <c r="Z119" s="43"/>
      <c r="AA119" s="43"/>
      <c r="AB119" s="43"/>
      <c r="AC119" s="43"/>
      <c r="AD119" s="43"/>
      <c r="AE119" s="43"/>
      <c r="AF119" s="43"/>
    </row>
    <row r="120" spans="1:32" ht="14.25" customHeight="1">
      <c r="A120" s="43"/>
      <c r="B120" s="52"/>
      <c r="C120" s="43"/>
      <c r="D120" s="43"/>
      <c r="E120" s="43"/>
      <c r="F120" s="203"/>
      <c r="G120" s="203"/>
      <c r="H120" s="43"/>
      <c r="I120" s="43"/>
      <c r="J120" s="43"/>
      <c r="K120" s="43"/>
      <c r="L120" s="43"/>
      <c r="M120" s="44"/>
      <c r="N120" s="43"/>
      <c r="O120" s="43"/>
      <c r="P120" s="43"/>
      <c r="Q120" s="43"/>
      <c r="R120" s="43"/>
      <c r="S120" s="43"/>
      <c r="T120" s="43"/>
      <c r="U120" s="43"/>
      <c r="V120" s="43"/>
      <c r="W120" s="43"/>
      <c r="X120" s="43"/>
      <c r="Y120" s="43"/>
      <c r="Z120" s="43"/>
      <c r="AA120" s="43"/>
      <c r="AB120" s="43"/>
      <c r="AC120" s="43"/>
      <c r="AD120" s="43"/>
      <c r="AE120" s="43"/>
      <c r="AF120" s="43"/>
    </row>
    <row r="121" spans="1:32" ht="14.25" customHeight="1">
      <c r="A121" s="43"/>
      <c r="B121" s="52"/>
      <c r="C121" s="43"/>
      <c r="D121" s="43"/>
      <c r="E121" s="43"/>
      <c r="F121" s="203"/>
      <c r="G121" s="203"/>
      <c r="H121" s="43"/>
      <c r="I121" s="43"/>
      <c r="J121" s="43"/>
      <c r="K121" s="43"/>
      <c r="L121" s="43"/>
      <c r="M121" s="44"/>
      <c r="N121" s="43"/>
      <c r="O121" s="43"/>
      <c r="P121" s="43"/>
      <c r="Q121" s="43"/>
      <c r="R121" s="43"/>
      <c r="S121" s="43"/>
      <c r="T121" s="43"/>
      <c r="U121" s="43"/>
      <c r="V121" s="43"/>
      <c r="W121" s="43"/>
      <c r="X121" s="43"/>
      <c r="Y121" s="43"/>
      <c r="Z121" s="43"/>
      <c r="AA121" s="43"/>
      <c r="AB121" s="43"/>
      <c r="AC121" s="43"/>
      <c r="AD121" s="43"/>
      <c r="AE121" s="43"/>
      <c r="AF121" s="43"/>
    </row>
    <row r="122" spans="1:32" ht="14.25" customHeight="1">
      <c r="A122" s="43"/>
      <c r="B122" s="52"/>
      <c r="C122" s="43"/>
      <c r="D122" s="43"/>
      <c r="E122" s="43"/>
      <c r="F122" s="203"/>
      <c r="G122" s="203"/>
      <c r="H122" s="43"/>
      <c r="I122" s="43"/>
      <c r="J122" s="43"/>
      <c r="K122" s="43"/>
      <c r="L122" s="43"/>
      <c r="M122" s="44"/>
      <c r="N122" s="43"/>
      <c r="O122" s="43"/>
      <c r="P122" s="43"/>
      <c r="Q122" s="43"/>
      <c r="R122" s="43"/>
      <c r="S122" s="43"/>
      <c r="T122" s="43"/>
      <c r="U122" s="43"/>
      <c r="V122" s="43"/>
      <c r="W122" s="43"/>
      <c r="X122" s="43"/>
      <c r="Y122" s="43"/>
      <c r="Z122" s="43"/>
      <c r="AA122" s="43"/>
      <c r="AB122" s="43"/>
      <c r="AC122" s="43"/>
      <c r="AD122" s="43"/>
      <c r="AE122" s="43"/>
      <c r="AF122" s="43"/>
    </row>
    <row r="123" spans="1:32" ht="15">
      <c r="A123" s="43"/>
      <c r="B123" s="52"/>
      <c r="C123" s="52"/>
      <c r="D123" s="43"/>
      <c r="E123" s="43"/>
      <c r="F123" s="222"/>
      <c r="G123" s="222"/>
      <c r="H123" s="43"/>
      <c r="I123" s="43"/>
      <c r="J123" s="43"/>
      <c r="K123" s="43"/>
      <c r="L123" s="43"/>
      <c r="M123" s="44"/>
      <c r="N123" s="43"/>
      <c r="O123" s="43"/>
      <c r="P123" s="43"/>
      <c r="Q123" s="43"/>
      <c r="R123" s="43"/>
      <c r="S123" s="43"/>
      <c r="T123" s="43"/>
      <c r="U123" s="43"/>
      <c r="V123" s="43"/>
      <c r="W123" s="43"/>
      <c r="X123" s="43"/>
      <c r="Y123" s="43"/>
      <c r="Z123" s="43"/>
      <c r="AA123" s="43"/>
      <c r="AB123" s="43"/>
      <c r="AC123" s="43"/>
      <c r="AD123" s="43"/>
      <c r="AE123" s="43"/>
      <c r="AF123" s="43"/>
    </row>
    <row r="124" spans="1:32" ht="14.25" customHeight="1">
      <c r="A124" s="43"/>
      <c r="B124" s="52"/>
      <c r="C124" s="43"/>
      <c r="D124" s="43"/>
      <c r="E124" s="43"/>
      <c r="F124" s="203"/>
      <c r="G124" s="203"/>
      <c r="H124" s="43"/>
      <c r="I124" s="43"/>
      <c r="J124" s="43"/>
      <c r="K124" s="43"/>
      <c r="L124" s="43"/>
      <c r="M124" s="44"/>
      <c r="N124" s="43"/>
      <c r="O124" s="43"/>
      <c r="P124" s="43"/>
      <c r="Q124" s="43"/>
      <c r="R124" s="43"/>
      <c r="S124" s="43"/>
      <c r="T124" s="43"/>
      <c r="U124" s="43"/>
      <c r="V124" s="43"/>
      <c r="W124" s="43"/>
      <c r="X124" s="43"/>
      <c r="Y124" s="43"/>
      <c r="Z124" s="43"/>
      <c r="AA124" s="43"/>
      <c r="AB124" s="43"/>
      <c r="AC124" s="43"/>
      <c r="AD124" s="43"/>
      <c r="AE124" s="43"/>
      <c r="AF124" s="43"/>
    </row>
    <row r="125" spans="1:32" ht="15">
      <c r="A125" s="43"/>
      <c r="B125" s="43"/>
      <c r="C125" s="43"/>
      <c r="D125" s="43"/>
      <c r="E125" s="43"/>
      <c r="F125" s="203"/>
      <c r="G125" s="203"/>
      <c r="H125" s="43"/>
      <c r="I125" s="43"/>
      <c r="J125" s="43"/>
      <c r="K125" s="43"/>
      <c r="L125" s="43"/>
      <c r="M125" s="44"/>
      <c r="N125" s="43"/>
      <c r="O125" s="43"/>
      <c r="P125" s="43"/>
      <c r="Q125" s="43"/>
      <c r="R125" s="43"/>
      <c r="S125" s="43"/>
      <c r="T125" s="43"/>
      <c r="U125" s="43"/>
      <c r="V125" s="43"/>
      <c r="W125" s="43"/>
      <c r="X125" s="43"/>
      <c r="Y125" s="43"/>
      <c r="Z125" s="43"/>
      <c r="AA125" s="43"/>
      <c r="AB125" s="43"/>
      <c r="AC125" s="43"/>
      <c r="AD125" s="43"/>
      <c r="AE125" s="43"/>
      <c r="AF125" s="43"/>
    </row>
    <row r="126" spans="1:32" ht="15">
      <c r="A126" s="43"/>
      <c r="B126" s="43"/>
      <c r="C126" s="43"/>
      <c r="D126" s="43"/>
      <c r="E126" s="43"/>
      <c r="F126" s="203"/>
      <c r="G126" s="203"/>
      <c r="H126" s="43"/>
      <c r="I126" s="43"/>
      <c r="J126" s="43"/>
      <c r="K126" s="43"/>
      <c r="L126" s="43"/>
      <c r="M126" s="44"/>
      <c r="N126" s="43"/>
      <c r="O126" s="43"/>
      <c r="P126" s="43"/>
      <c r="Q126" s="43"/>
      <c r="R126" s="43"/>
      <c r="S126" s="43"/>
      <c r="T126" s="43"/>
      <c r="U126" s="43"/>
      <c r="V126" s="43"/>
      <c r="W126" s="43"/>
      <c r="X126" s="43"/>
      <c r="Y126" s="43"/>
      <c r="Z126" s="43"/>
      <c r="AA126" s="43"/>
      <c r="AB126" s="43"/>
      <c r="AC126" s="43"/>
      <c r="AD126" s="43"/>
      <c r="AE126" s="43"/>
      <c r="AF126" s="43"/>
    </row>
    <row r="127" spans="1:32" ht="15">
      <c r="A127" s="43"/>
      <c r="B127" s="43"/>
      <c r="C127" s="43"/>
      <c r="D127" s="43"/>
      <c r="E127" s="43"/>
      <c r="F127" s="203"/>
      <c r="G127" s="203"/>
      <c r="H127" s="43"/>
      <c r="I127" s="43"/>
      <c r="J127" s="43"/>
      <c r="K127" s="43"/>
      <c r="L127" s="43"/>
      <c r="M127" s="44"/>
      <c r="N127" s="43"/>
      <c r="O127" s="43"/>
      <c r="P127" s="43"/>
      <c r="Q127" s="43"/>
      <c r="R127" s="43"/>
      <c r="S127" s="43"/>
      <c r="T127" s="43"/>
      <c r="U127" s="43"/>
      <c r="V127" s="43"/>
      <c r="W127" s="43"/>
      <c r="X127" s="43"/>
      <c r="Y127" s="43"/>
      <c r="Z127" s="43"/>
      <c r="AA127" s="43"/>
      <c r="AB127" s="43"/>
      <c r="AC127" s="43"/>
      <c r="AD127" s="43"/>
      <c r="AE127" s="43"/>
      <c r="AF127" s="43"/>
    </row>
    <row r="128" spans="1:32" ht="18">
      <c r="A128" s="94"/>
      <c r="B128" s="80"/>
      <c r="C128" s="18"/>
      <c r="D128" s="52"/>
      <c r="E128" s="52"/>
      <c r="F128" s="185"/>
      <c r="G128" s="185"/>
      <c r="H128" s="73"/>
      <c r="I128" s="52"/>
      <c r="J128" s="97"/>
      <c r="K128" s="94"/>
      <c r="L128" s="94"/>
      <c r="M128" s="88"/>
      <c r="N128" s="123"/>
      <c r="O128" s="43"/>
      <c r="P128" s="43"/>
      <c r="Q128" s="43"/>
      <c r="R128" s="43"/>
      <c r="S128" s="43"/>
      <c r="T128" s="43"/>
      <c r="U128" s="43"/>
      <c r="V128" s="43"/>
      <c r="W128" s="43"/>
      <c r="X128" s="43"/>
      <c r="Y128" s="43"/>
      <c r="Z128" s="43"/>
      <c r="AA128" s="43"/>
      <c r="AB128" s="43"/>
      <c r="AC128" s="43"/>
      <c r="AD128" s="43"/>
      <c r="AE128" s="43"/>
      <c r="AF128" s="43"/>
    </row>
    <row r="129" spans="1:32" ht="15">
      <c r="A129" s="43"/>
      <c r="B129" s="43"/>
      <c r="C129" s="43"/>
      <c r="D129" s="43"/>
      <c r="E129" s="43"/>
      <c r="F129" s="203"/>
      <c r="G129" s="203"/>
      <c r="H129" s="43"/>
      <c r="I129" s="43"/>
      <c r="J129" s="43"/>
      <c r="K129" s="43"/>
      <c r="L129" s="43"/>
      <c r="M129" s="44"/>
      <c r="N129" s="43"/>
      <c r="O129" s="43"/>
      <c r="P129" s="43"/>
      <c r="Q129" s="43"/>
      <c r="R129" s="43"/>
      <c r="S129" s="43"/>
      <c r="T129" s="43"/>
      <c r="U129" s="43"/>
      <c r="V129" s="43"/>
      <c r="W129" s="43"/>
      <c r="X129" s="43"/>
      <c r="Y129" s="43"/>
      <c r="Z129" s="43"/>
      <c r="AA129" s="43"/>
      <c r="AB129" s="43"/>
      <c r="AC129" s="43"/>
      <c r="AD129" s="43"/>
      <c r="AE129" s="43"/>
      <c r="AF129" s="43"/>
    </row>
    <row r="130" spans="1:32" ht="15">
      <c r="A130" s="124"/>
      <c r="B130" s="124"/>
      <c r="C130" s="124"/>
      <c r="D130" s="124"/>
      <c r="E130" s="124"/>
      <c r="F130" s="224"/>
      <c r="G130" s="224"/>
      <c r="H130" s="124"/>
      <c r="I130" s="124"/>
      <c r="J130" s="124"/>
      <c r="K130" s="124"/>
      <c r="L130" s="124"/>
      <c r="M130" s="125"/>
      <c r="N130" s="124"/>
      <c r="O130" s="124"/>
      <c r="P130" s="43"/>
      <c r="Q130" s="43"/>
      <c r="R130" s="43"/>
      <c r="S130" s="43"/>
      <c r="T130" s="43"/>
      <c r="U130" s="43"/>
      <c r="V130" s="43"/>
      <c r="W130" s="43"/>
      <c r="X130" s="43"/>
      <c r="Y130" s="43"/>
      <c r="Z130" s="43"/>
      <c r="AA130" s="43"/>
      <c r="AB130" s="43"/>
      <c r="AC130" s="43"/>
      <c r="AD130" s="43"/>
      <c r="AE130" s="43"/>
      <c r="AF130" s="43"/>
    </row>
    <row r="131" spans="1:32" ht="18">
      <c r="A131" s="126"/>
      <c r="B131" s="127"/>
      <c r="C131" s="128"/>
      <c r="D131" s="129"/>
      <c r="E131" s="129"/>
      <c r="F131" s="225"/>
      <c r="G131" s="225"/>
      <c r="H131" s="130"/>
      <c r="I131" s="124"/>
      <c r="J131" s="131"/>
      <c r="K131" s="126"/>
      <c r="L131" s="126"/>
      <c r="M131" s="132"/>
      <c r="N131" s="133"/>
      <c r="O131" s="124"/>
      <c r="P131" s="124"/>
      <c r="Q131" s="43"/>
      <c r="R131" s="43"/>
      <c r="S131" s="43"/>
      <c r="T131" s="43"/>
      <c r="U131" s="43"/>
      <c r="V131" s="43"/>
      <c r="W131" s="43"/>
      <c r="X131" s="43"/>
      <c r="Y131" s="43"/>
      <c r="Z131" s="43"/>
      <c r="AA131" s="43"/>
      <c r="AB131" s="43"/>
      <c r="AC131" s="43"/>
      <c r="AD131" s="43"/>
      <c r="AE131" s="43"/>
      <c r="AF131" s="43"/>
    </row>
    <row r="132" spans="1:32" ht="15">
      <c r="A132" s="124"/>
      <c r="B132" s="124"/>
      <c r="C132" s="124"/>
      <c r="D132" s="124"/>
      <c r="E132" s="124"/>
      <c r="F132" s="224"/>
      <c r="G132" s="224"/>
      <c r="H132" s="124"/>
      <c r="I132" s="124"/>
      <c r="J132" s="124"/>
      <c r="K132" s="124"/>
      <c r="L132" s="124"/>
      <c r="M132" s="125"/>
      <c r="N132" s="124"/>
      <c r="O132" s="124"/>
      <c r="P132" s="43"/>
      <c r="Q132" s="43"/>
      <c r="R132" s="43"/>
      <c r="S132" s="43"/>
      <c r="T132" s="43"/>
      <c r="U132" s="43"/>
      <c r="V132" s="43"/>
      <c r="W132" s="43"/>
      <c r="X132" s="43"/>
      <c r="Y132" s="43"/>
      <c r="Z132" s="43"/>
      <c r="AA132" s="43"/>
      <c r="AB132" s="43"/>
      <c r="AC132" s="43"/>
      <c r="AD132" s="43"/>
      <c r="AE132" s="43"/>
      <c r="AF132" s="43"/>
    </row>
    <row r="133" spans="1:32" ht="15">
      <c r="A133" s="43"/>
      <c r="B133" s="43"/>
      <c r="C133" s="43"/>
      <c r="D133" s="43"/>
      <c r="E133" s="43"/>
      <c r="F133" s="203"/>
      <c r="G133" s="203"/>
      <c r="H133" s="43"/>
      <c r="I133" s="43"/>
      <c r="J133" s="43"/>
      <c r="K133" s="43"/>
      <c r="L133" s="43"/>
      <c r="M133" s="44"/>
      <c r="N133" s="43"/>
      <c r="O133" s="43"/>
      <c r="P133" s="43"/>
      <c r="Q133" s="43"/>
      <c r="R133" s="43"/>
      <c r="S133" s="43"/>
      <c r="T133" s="43"/>
      <c r="U133" s="43"/>
      <c r="V133" s="43"/>
      <c r="W133" s="43"/>
      <c r="X133" s="43"/>
      <c r="Y133" s="43"/>
      <c r="Z133" s="43"/>
      <c r="AA133" s="43"/>
      <c r="AB133" s="43"/>
      <c r="AC133" s="43"/>
      <c r="AD133" s="43"/>
      <c r="AE133" s="43"/>
      <c r="AF133" s="43"/>
    </row>
    <row r="134" spans="1:32" ht="15">
      <c r="A134" s="43"/>
      <c r="B134" s="43"/>
      <c r="C134" s="43"/>
      <c r="D134" s="43"/>
      <c r="E134" s="43"/>
      <c r="F134" s="203"/>
      <c r="G134" s="203"/>
      <c r="H134" s="43"/>
      <c r="I134" s="43"/>
      <c r="J134" s="43"/>
      <c r="K134" s="43"/>
      <c r="L134" s="43"/>
      <c r="M134" s="44"/>
      <c r="N134" s="43"/>
      <c r="O134" s="43"/>
      <c r="P134" s="43"/>
      <c r="Q134" s="43"/>
      <c r="R134" s="43"/>
      <c r="S134" s="43"/>
      <c r="T134" s="43"/>
      <c r="U134" s="43"/>
      <c r="V134" s="43"/>
      <c r="W134" s="43"/>
      <c r="X134" s="43"/>
      <c r="Y134" s="43"/>
      <c r="Z134" s="43"/>
      <c r="AA134" s="43"/>
      <c r="AB134" s="43"/>
      <c r="AC134" s="43"/>
      <c r="AD134" s="43"/>
      <c r="AE134" s="43"/>
      <c r="AF134" s="43"/>
    </row>
    <row r="135" spans="1:32" ht="15">
      <c r="A135" s="43"/>
      <c r="B135" s="43"/>
      <c r="C135" s="43"/>
      <c r="D135" s="43"/>
      <c r="E135" s="43"/>
      <c r="F135" s="203"/>
      <c r="G135" s="203"/>
      <c r="H135" s="43"/>
      <c r="I135" s="43"/>
      <c r="J135" s="43"/>
      <c r="K135" s="43"/>
      <c r="L135" s="43"/>
      <c r="M135" s="44"/>
      <c r="N135" s="43"/>
      <c r="O135" s="43"/>
      <c r="P135" s="43"/>
      <c r="Q135" s="43"/>
      <c r="R135" s="43"/>
      <c r="S135" s="43"/>
      <c r="T135" s="43"/>
      <c r="U135" s="43"/>
      <c r="V135" s="43"/>
      <c r="W135" s="43"/>
      <c r="X135" s="43"/>
      <c r="Y135" s="43"/>
      <c r="Z135" s="43"/>
      <c r="AA135" s="43"/>
      <c r="AB135" s="43"/>
      <c r="AC135" s="43"/>
      <c r="AD135" s="43"/>
      <c r="AE135" s="43"/>
      <c r="AF135" s="43"/>
    </row>
    <row r="136" spans="1:32" ht="15">
      <c r="A136" s="43"/>
      <c r="B136" s="43"/>
      <c r="C136" s="43"/>
      <c r="D136" s="43"/>
      <c r="E136" s="43"/>
      <c r="F136" s="203"/>
      <c r="G136" s="203"/>
      <c r="H136" s="43"/>
      <c r="I136" s="43"/>
      <c r="J136" s="43"/>
      <c r="K136" s="43"/>
      <c r="L136" s="43"/>
      <c r="M136" s="44"/>
      <c r="N136" s="43"/>
      <c r="O136" s="43"/>
      <c r="P136" s="43"/>
      <c r="Q136" s="43"/>
      <c r="R136" s="43"/>
      <c r="S136" s="43"/>
      <c r="T136" s="43"/>
      <c r="U136" s="43"/>
      <c r="V136" s="43"/>
      <c r="W136" s="43"/>
      <c r="X136" s="43"/>
      <c r="Y136" s="43"/>
      <c r="Z136" s="43"/>
      <c r="AA136" s="43"/>
      <c r="AB136" s="43"/>
      <c r="AC136" s="43"/>
      <c r="AD136" s="43"/>
      <c r="AE136" s="43"/>
      <c r="AF136" s="43"/>
    </row>
    <row r="137" spans="1:32" ht="15">
      <c r="A137" s="43"/>
      <c r="B137" s="43"/>
      <c r="C137" s="43"/>
      <c r="D137" s="43"/>
      <c r="E137" s="43"/>
      <c r="F137" s="203"/>
      <c r="G137" s="203"/>
      <c r="H137" s="43"/>
      <c r="I137" s="43"/>
      <c r="J137" s="43"/>
      <c r="K137" s="43"/>
      <c r="L137" s="43"/>
      <c r="M137" s="44"/>
      <c r="N137" s="43"/>
      <c r="O137" s="43"/>
      <c r="P137" s="43"/>
      <c r="Q137" s="43"/>
      <c r="R137" s="43"/>
      <c r="S137" s="43"/>
      <c r="T137" s="43"/>
      <c r="U137" s="43"/>
      <c r="V137" s="43"/>
      <c r="W137" s="43"/>
      <c r="X137" s="43"/>
      <c r="Y137" s="43"/>
      <c r="Z137" s="43"/>
      <c r="AA137" s="43"/>
      <c r="AB137" s="43"/>
      <c r="AC137" s="43"/>
      <c r="AD137" s="43"/>
      <c r="AE137" s="43"/>
      <c r="AF137" s="43"/>
    </row>
    <row r="138" spans="1:32" ht="15">
      <c r="A138" s="43"/>
      <c r="B138" s="43"/>
      <c r="C138" s="43"/>
      <c r="D138" s="43"/>
      <c r="E138" s="43"/>
      <c r="F138" s="203"/>
      <c r="G138" s="203"/>
      <c r="H138" s="43"/>
      <c r="I138" s="43"/>
      <c r="J138" s="43"/>
      <c r="K138" s="43"/>
      <c r="L138" s="43"/>
      <c r="M138" s="44"/>
      <c r="N138" s="43"/>
      <c r="O138" s="43"/>
      <c r="P138" s="43"/>
      <c r="Q138" s="43"/>
      <c r="R138" s="43"/>
      <c r="S138" s="43"/>
      <c r="T138" s="43"/>
      <c r="U138" s="43"/>
      <c r="V138" s="43"/>
      <c r="W138" s="43"/>
      <c r="X138" s="43"/>
      <c r="Y138" s="43"/>
      <c r="Z138" s="43"/>
      <c r="AA138" s="43"/>
      <c r="AB138" s="43"/>
      <c r="AC138" s="43"/>
      <c r="AD138" s="43"/>
      <c r="AE138" s="43"/>
      <c r="AF138" s="43"/>
    </row>
    <row r="139" spans="1:32" ht="15">
      <c r="A139" s="43"/>
      <c r="B139" s="43"/>
      <c r="C139" s="43"/>
      <c r="D139" s="43"/>
      <c r="E139" s="43"/>
      <c r="F139" s="203"/>
      <c r="G139" s="203"/>
      <c r="H139" s="43"/>
      <c r="I139" s="43"/>
      <c r="J139" s="43"/>
      <c r="K139" s="43"/>
      <c r="L139" s="43"/>
      <c r="M139" s="44"/>
      <c r="N139" s="43"/>
      <c r="O139" s="43"/>
      <c r="P139" s="43"/>
      <c r="Q139" s="43"/>
      <c r="R139" s="43"/>
      <c r="S139" s="43"/>
      <c r="T139" s="43"/>
      <c r="U139" s="43"/>
      <c r="V139" s="43"/>
      <c r="W139" s="43"/>
      <c r="X139" s="43"/>
      <c r="Y139" s="43"/>
      <c r="Z139" s="43"/>
      <c r="AA139" s="43"/>
      <c r="AB139" s="43"/>
      <c r="AC139" s="43"/>
      <c r="AD139" s="43"/>
      <c r="AE139" s="43"/>
      <c r="AF139" s="43"/>
    </row>
    <row r="140" spans="1:32" ht="15">
      <c r="A140" s="43"/>
      <c r="B140" s="43"/>
      <c r="C140" s="43"/>
      <c r="D140" s="43"/>
      <c r="E140" s="43"/>
      <c r="F140" s="203"/>
      <c r="G140" s="203"/>
      <c r="H140" s="43"/>
      <c r="I140" s="43"/>
      <c r="J140" s="43"/>
      <c r="K140" s="43"/>
      <c r="L140" s="43"/>
      <c r="M140" s="44"/>
      <c r="N140" s="43"/>
      <c r="O140" s="43"/>
      <c r="P140" s="43"/>
      <c r="Q140" s="43"/>
      <c r="R140" s="43"/>
      <c r="S140" s="43"/>
      <c r="T140" s="43"/>
      <c r="U140" s="43"/>
      <c r="V140" s="43"/>
      <c r="W140" s="43"/>
      <c r="X140" s="43"/>
      <c r="Y140" s="43"/>
      <c r="Z140" s="43"/>
      <c r="AA140" s="43"/>
      <c r="AB140" s="43"/>
      <c r="AC140" s="43"/>
      <c r="AD140" s="43"/>
      <c r="AE140" s="43"/>
      <c r="AF140" s="43"/>
    </row>
    <row r="141" spans="1:32" ht="15">
      <c r="A141" s="43"/>
      <c r="B141" s="43"/>
      <c r="C141" s="43"/>
      <c r="D141" s="43"/>
      <c r="E141" s="43"/>
      <c r="F141" s="203"/>
      <c r="G141" s="203"/>
      <c r="H141" s="43"/>
      <c r="I141" s="43"/>
      <c r="J141" s="43"/>
      <c r="K141" s="43"/>
      <c r="L141" s="43"/>
      <c r="M141" s="44"/>
      <c r="N141" s="43"/>
      <c r="O141" s="43"/>
      <c r="P141" s="43"/>
      <c r="Q141" s="43"/>
      <c r="R141" s="43"/>
      <c r="S141" s="43"/>
      <c r="T141" s="43"/>
      <c r="U141" s="43"/>
      <c r="V141" s="43"/>
      <c r="W141" s="43"/>
      <c r="X141" s="43"/>
      <c r="Y141" s="43"/>
      <c r="Z141" s="43"/>
      <c r="AA141" s="43"/>
      <c r="AB141" s="43"/>
      <c r="AC141" s="43"/>
      <c r="AD141" s="43"/>
      <c r="AE141" s="43"/>
      <c r="AF141" s="43"/>
    </row>
    <row r="142" spans="1:32" ht="15">
      <c r="A142" s="43"/>
      <c r="B142" s="43"/>
      <c r="C142" s="43"/>
      <c r="D142" s="43"/>
      <c r="E142" s="43"/>
      <c r="F142" s="203"/>
      <c r="G142" s="203"/>
      <c r="H142" s="43"/>
      <c r="I142" s="43"/>
      <c r="J142" s="43"/>
      <c r="K142" s="43"/>
      <c r="L142" s="43"/>
      <c r="M142" s="44"/>
      <c r="N142" s="43"/>
      <c r="O142" s="43"/>
      <c r="P142" s="43"/>
      <c r="Q142" s="43"/>
      <c r="R142" s="43"/>
      <c r="S142" s="43"/>
      <c r="T142" s="43"/>
      <c r="U142" s="43"/>
      <c r="V142" s="43"/>
      <c r="W142" s="43"/>
      <c r="X142" s="43"/>
      <c r="Y142" s="43"/>
      <c r="Z142" s="43"/>
      <c r="AA142" s="43"/>
      <c r="AB142" s="43"/>
      <c r="AC142" s="43"/>
      <c r="AD142" s="43"/>
      <c r="AE142" s="43"/>
      <c r="AF142" s="43"/>
    </row>
    <row r="143" spans="1:32" ht="15">
      <c r="A143" s="43"/>
      <c r="B143" s="43"/>
      <c r="C143" s="43"/>
      <c r="D143" s="43"/>
      <c r="E143" s="43"/>
      <c r="F143" s="203"/>
      <c r="G143" s="203"/>
      <c r="H143" s="43"/>
      <c r="I143" s="43"/>
      <c r="J143" s="43"/>
      <c r="K143" s="43"/>
      <c r="L143" s="43"/>
      <c r="M143" s="44"/>
      <c r="N143" s="43"/>
      <c r="O143" s="43"/>
      <c r="P143" s="43"/>
      <c r="Q143" s="43"/>
      <c r="R143" s="43"/>
      <c r="S143" s="43"/>
      <c r="T143" s="43"/>
      <c r="U143" s="43"/>
      <c r="V143" s="43"/>
      <c r="W143" s="43"/>
      <c r="X143" s="43"/>
      <c r="Y143" s="43"/>
      <c r="Z143" s="43"/>
      <c r="AA143" s="43"/>
      <c r="AB143" s="43"/>
      <c r="AC143" s="43"/>
      <c r="AD143" s="43"/>
      <c r="AE143" s="43"/>
      <c r="AF143" s="43"/>
    </row>
    <row r="144" spans="1:32" ht="15">
      <c r="A144" s="43"/>
      <c r="B144" s="43"/>
      <c r="C144" s="43"/>
      <c r="D144" s="43"/>
      <c r="E144" s="43"/>
      <c r="F144" s="203"/>
      <c r="G144" s="203"/>
      <c r="H144" s="43"/>
      <c r="I144" s="43"/>
      <c r="J144" s="43"/>
      <c r="K144" s="43"/>
      <c r="L144" s="43"/>
      <c r="M144" s="44"/>
      <c r="N144" s="43"/>
      <c r="O144" s="43"/>
      <c r="P144" s="43"/>
      <c r="Q144" s="43"/>
      <c r="R144" s="43"/>
      <c r="S144" s="43"/>
      <c r="T144" s="43"/>
      <c r="U144" s="43"/>
      <c r="V144" s="43"/>
      <c r="W144" s="43"/>
      <c r="X144" s="43"/>
      <c r="Y144" s="43"/>
      <c r="Z144" s="43"/>
      <c r="AA144" s="43"/>
      <c r="AB144" s="43"/>
      <c r="AC144" s="43"/>
      <c r="AD144" s="43"/>
      <c r="AE144" s="43"/>
      <c r="AF144" s="43"/>
    </row>
    <row r="145" spans="1:32" ht="15">
      <c r="A145" s="43"/>
      <c r="B145" s="43"/>
      <c r="C145" s="43"/>
      <c r="D145" s="43"/>
      <c r="E145" s="43"/>
      <c r="F145" s="203"/>
      <c r="G145" s="203"/>
      <c r="H145" s="43"/>
      <c r="I145" s="43"/>
      <c r="J145" s="43"/>
      <c r="K145" s="43"/>
      <c r="L145" s="43"/>
      <c r="M145" s="44"/>
      <c r="N145" s="43"/>
      <c r="O145" s="43"/>
      <c r="P145" s="43"/>
      <c r="Q145" s="43"/>
      <c r="R145" s="43"/>
      <c r="S145" s="43"/>
      <c r="T145" s="43"/>
      <c r="U145" s="43"/>
      <c r="V145" s="43"/>
      <c r="W145" s="43"/>
      <c r="X145" s="43"/>
      <c r="Y145" s="43"/>
      <c r="Z145" s="43"/>
      <c r="AA145" s="43"/>
      <c r="AB145" s="43"/>
      <c r="AC145" s="43"/>
      <c r="AD145" s="43"/>
      <c r="AE145" s="43"/>
      <c r="AF145" s="43"/>
    </row>
    <row r="146" spans="1:32" ht="15">
      <c r="A146" s="43"/>
      <c r="B146" s="43"/>
      <c r="C146" s="43"/>
      <c r="D146" s="43"/>
      <c r="E146" s="43"/>
      <c r="F146" s="203"/>
      <c r="G146" s="203"/>
      <c r="H146" s="43"/>
      <c r="I146" s="43"/>
      <c r="J146" s="43"/>
      <c r="K146" s="43"/>
      <c r="L146" s="43"/>
      <c r="M146" s="44"/>
      <c r="N146" s="43"/>
      <c r="O146" s="43"/>
      <c r="P146" s="43"/>
      <c r="Q146" s="43"/>
      <c r="R146" s="43"/>
      <c r="S146" s="43"/>
      <c r="T146" s="43"/>
      <c r="U146" s="43"/>
      <c r="V146" s="43"/>
      <c r="W146" s="43"/>
      <c r="X146" s="43"/>
      <c r="Y146" s="43"/>
      <c r="Z146" s="43"/>
      <c r="AA146" s="43"/>
      <c r="AB146" s="43"/>
      <c r="AC146" s="43"/>
      <c r="AD146" s="43"/>
      <c r="AE146" s="43"/>
      <c r="AF146" s="43"/>
    </row>
    <row r="147" spans="1:32" ht="15">
      <c r="A147" s="43"/>
      <c r="B147" s="43"/>
      <c r="C147" s="43"/>
      <c r="D147" s="43"/>
      <c r="E147" s="43"/>
      <c r="F147" s="203"/>
      <c r="G147" s="203"/>
      <c r="H147" s="43"/>
      <c r="I147" s="43"/>
      <c r="J147" s="43"/>
      <c r="K147" s="43"/>
      <c r="L147" s="43"/>
      <c r="M147" s="44"/>
      <c r="N147" s="43"/>
      <c r="O147" s="43"/>
      <c r="P147" s="43"/>
      <c r="Q147" s="43"/>
      <c r="R147" s="43"/>
      <c r="S147" s="43"/>
      <c r="T147" s="43"/>
      <c r="U147" s="43"/>
      <c r="V147" s="43"/>
      <c r="W147" s="43"/>
      <c r="X147" s="43"/>
      <c r="Y147" s="43"/>
      <c r="Z147" s="43"/>
      <c r="AA147" s="43"/>
      <c r="AB147" s="43"/>
      <c r="AC147" s="43"/>
      <c r="AD147" s="43"/>
      <c r="AE147" s="43"/>
      <c r="AF147" s="43"/>
    </row>
    <row r="148" spans="1:32" ht="15">
      <c r="A148" s="43"/>
      <c r="B148" s="43"/>
      <c r="C148" s="43"/>
      <c r="D148" s="43"/>
      <c r="E148" s="43"/>
      <c r="F148" s="203"/>
      <c r="G148" s="203"/>
      <c r="H148" s="43"/>
      <c r="I148" s="43"/>
      <c r="J148" s="43"/>
      <c r="K148" s="43"/>
      <c r="L148" s="43"/>
      <c r="M148" s="44"/>
      <c r="N148" s="43"/>
      <c r="O148" s="43"/>
      <c r="P148" s="43"/>
      <c r="Q148" s="43"/>
      <c r="R148" s="43"/>
      <c r="S148" s="43"/>
      <c r="T148" s="43"/>
      <c r="U148" s="43"/>
      <c r="V148" s="43"/>
      <c r="W148" s="43"/>
      <c r="X148" s="43"/>
      <c r="Y148" s="43"/>
      <c r="Z148" s="43"/>
      <c r="AA148" s="43"/>
      <c r="AB148" s="43"/>
      <c r="AC148" s="43"/>
      <c r="AD148" s="43"/>
      <c r="AE148" s="43"/>
      <c r="AF148" s="43"/>
    </row>
    <row r="149" spans="1:32" ht="15">
      <c r="A149" s="43"/>
      <c r="B149" s="43"/>
      <c r="C149" s="43"/>
      <c r="D149" s="43"/>
      <c r="E149" s="43"/>
      <c r="F149" s="203"/>
      <c r="G149" s="203"/>
      <c r="H149" s="43"/>
      <c r="I149" s="43"/>
      <c r="J149" s="43"/>
      <c r="K149" s="43"/>
      <c r="L149" s="43"/>
      <c r="M149" s="44"/>
      <c r="N149" s="43"/>
      <c r="O149" s="43"/>
      <c r="P149" s="43"/>
      <c r="Q149" s="43"/>
      <c r="R149" s="43"/>
      <c r="S149" s="43"/>
      <c r="T149" s="43"/>
      <c r="U149" s="43"/>
      <c r="V149" s="43"/>
      <c r="W149" s="43"/>
      <c r="X149" s="43"/>
      <c r="Y149" s="43"/>
      <c r="Z149" s="43"/>
      <c r="AA149" s="43"/>
      <c r="AB149" s="43"/>
      <c r="AC149" s="43"/>
      <c r="AD149" s="43"/>
      <c r="AE149" s="43"/>
      <c r="AF149" s="43"/>
    </row>
    <row r="150" spans="1:32" ht="15">
      <c r="A150" s="43"/>
      <c r="B150" s="43"/>
      <c r="C150" s="43"/>
      <c r="D150" s="43"/>
      <c r="E150" s="43"/>
      <c r="F150" s="203"/>
      <c r="G150" s="203"/>
      <c r="H150" s="43"/>
      <c r="I150" s="43"/>
      <c r="J150" s="43"/>
      <c r="K150" s="43"/>
      <c r="L150" s="43"/>
      <c r="M150" s="44"/>
      <c r="N150" s="43"/>
      <c r="O150" s="43"/>
      <c r="P150" s="43"/>
      <c r="Q150" s="43"/>
      <c r="R150" s="43"/>
      <c r="S150" s="43"/>
      <c r="T150" s="43"/>
      <c r="U150" s="43"/>
      <c r="V150" s="43"/>
      <c r="W150" s="43"/>
      <c r="X150" s="43"/>
      <c r="Y150" s="43"/>
      <c r="Z150" s="43"/>
      <c r="AA150" s="43"/>
      <c r="AB150" s="43"/>
      <c r="AC150" s="43"/>
      <c r="AD150" s="43"/>
      <c r="AE150" s="43"/>
      <c r="AF150" s="43"/>
    </row>
    <row r="151" spans="1:32" ht="15">
      <c r="A151" s="43"/>
      <c r="B151" s="43"/>
      <c r="C151" s="43"/>
      <c r="D151" s="43"/>
      <c r="E151" s="43"/>
      <c r="F151" s="203"/>
      <c r="G151" s="203"/>
      <c r="H151" s="43"/>
      <c r="I151" s="43"/>
      <c r="J151" s="43"/>
      <c r="K151" s="43"/>
      <c r="L151" s="43"/>
      <c r="M151" s="44"/>
      <c r="N151" s="43"/>
      <c r="O151" s="43"/>
      <c r="P151" s="43"/>
      <c r="Q151" s="43"/>
      <c r="R151" s="43"/>
      <c r="S151" s="43"/>
      <c r="T151" s="43"/>
      <c r="U151" s="43"/>
      <c r="V151" s="43"/>
      <c r="W151" s="43"/>
      <c r="X151" s="43"/>
      <c r="Y151" s="43"/>
      <c r="Z151" s="43"/>
      <c r="AA151" s="43"/>
      <c r="AB151" s="43"/>
      <c r="AC151" s="43"/>
      <c r="AD151" s="43"/>
      <c r="AE151" s="43"/>
      <c r="AF151" s="43"/>
    </row>
    <row r="152" spans="1:32" ht="15">
      <c r="A152" s="43"/>
      <c r="B152" s="43"/>
      <c r="C152" s="43"/>
      <c r="D152" s="43"/>
      <c r="E152" s="43"/>
      <c r="F152" s="203"/>
      <c r="G152" s="203"/>
      <c r="H152" s="43"/>
      <c r="I152" s="43"/>
      <c r="J152" s="43"/>
      <c r="K152" s="43"/>
      <c r="L152" s="43"/>
      <c r="M152" s="44"/>
      <c r="N152" s="43"/>
      <c r="O152" s="43"/>
      <c r="P152" s="43"/>
      <c r="Q152" s="43"/>
      <c r="R152" s="43"/>
      <c r="S152" s="43"/>
      <c r="T152" s="43"/>
      <c r="U152" s="43"/>
      <c r="V152" s="43"/>
      <c r="W152" s="43"/>
      <c r="X152" s="43"/>
      <c r="Y152" s="43"/>
      <c r="Z152" s="43"/>
      <c r="AA152" s="43"/>
      <c r="AB152" s="43"/>
      <c r="AC152" s="43"/>
      <c r="AD152" s="43"/>
      <c r="AE152" s="43"/>
      <c r="AF152" s="43"/>
    </row>
    <row r="153" spans="1:32" ht="15">
      <c r="A153" s="43"/>
      <c r="B153" s="43"/>
      <c r="C153" s="43"/>
      <c r="D153" s="43"/>
      <c r="E153" s="43"/>
      <c r="F153" s="203"/>
      <c r="G153" s="203"/>
      <c r="H153" s="43"/>
      <c r="I153" s="43"/>
      <c r="J153" s="43"/>
      <c r="K153" s="43"/>
      <c r="L153" s="43"/>
      <c r="M153" s="44"/>
      <c r="N153" s="43"/>
      <c r="O153" s="43"/>
      <c r="P153" s="43"/>
      <c r="Q153" s="43"/>
      <c r="R153" s="43"/>
      <c r="S153" s="43"/>
      <c r="T153" s="43"/>
      <c r="U153" s="43"/>
      <c r="V153" s="43"/>
      <c r="W153" s="43"/>
      <c r="X153" s="43"/>
      <c r="Y153" s="43"/>
      <c r="Z153" s="43"/>
      <c r="AA153" s="43"/>
      <c r="AB153" s="43"/>
      <c r="AC153" s="43"/>
      <c r="AD153" s="43"/>
      <c r="AE153" s="43"/>
      <c r="AF153" s="43"/>
    </row>
    <row r="154" spans="1:32" ht="15">
      <c r="A154" s="43"/>
      <c r="B154" s="43"/>
      <c r="C154" s="43"/>
      <c r="D154" s="43"/>
      <c r="E154" s="43"/>
      <c r="F154" s="203"/>
      <c r="G154" s="203"/>
      <c r="H154" s="43"/>
      <c r="I154" s="43"/>
      <c r="J154" s="43"/>
      <c r="K154" s="43"/>
      <c r="L154" s="43"/>
      <c r="M154" s="44"/>
      <c r="N154" s="43"/>
      <c r="O154" s="43"/>
      <c r="P154" s="43"/>
      <c r="Q154" s="43"/>
      <c r="R154" s="43"/>
      <c r="S154" s="43"/>
      <c r="T154" s="43"/>
      <c r="U154" s="43"/>
      <c r="V154" s="43"/>
      <c r="W154" s="43"/>
      <c r="X154" s="43"/>
      <c r="Y154" s="43"/>
      <c r="Z154" s="43"/>
      <c r="AA154" s="43"/>
      <c r="AB154" s="43"/>
      <c r="AC154" s="43"/>
      <c r="AD154" s="43"/>
      <c r="AE154" s="43"/>
      <c r="AF154" s="43"/>
    </row>
    <row r="155" spans="1:32" ht="15">
      <c r="A155" s="43"/>
      <c r="B155" s="43"/>
      <c r="C155" s="43"/>
      <c r="D155" s="43"/>
      <c r="E155" s="43"/>
      <c r="F155" s="203"/>
      <c r="G155" s="203"/>
      <c r="H155" s="43"/>
      <c r="I155" s="43"/>
      <c r="J155" s="43"/>
      <c r="K155" s="43"/>
      <c r="L155" s="43"/>
      <c r="M155" s="44"/>
      <c r="N155" s="43"/>
      <c r="O155" s="43"/>
      <c r="P155" s="43"/>
      <c r="Q155" s="43"/>
      <c r="R155" s="43"/>
      <c r="S155" s="43"/>
      <c r="T155" s="43"/>
      <c r="U155" s="43"/>
      <c r="V155" s="43"/>
      <c r="W155" s="43"/>
      <c r="X155" s="43"/>
      <c r="Y155" s="43"/>
      <c r="Z155" s="43"/>
      <c r="AA155" s="43"/>
      <c r="AB155" s="43"/>
      <c r="AC155" s="43"/>
      <c r="AD155" s="43"/>
      <c r="AE155" s="43"/>
      <c r="AF155" s="43"/>
    </row>
    <row r="156" spans="1:32" ht="15">
      <c r="A156" s="43"/>
      <c r="B156" s="43"/>
      <c r="C156" s="43"/>
      <c r="D156" s="43"/>
      <c r="E156" s="43"/>
      <c r="F156" s="203"/>
      <c r="G156" s="203"/>
      <c r="H156" s="43"/>
      <c r="I156" s="43"/>
      <c r="J156" s="43"/>
      <c r="K156" s="43"/>
      <c r="L156" s="43"/>
      <c r="M156" s="44"/>
      <c r="N156" s="43"/>
      <c r="O156" s="43"/>
      <c r="P156" s="43"/>
      <c r="Q156" s="43"/>
      <c r="R156" s="43"/>
      <c r="S156" s="43"/>
      <c r="T156" s="43"/>
      <c r="U156" s="43"/>
      <c r="V156" s="43"/>
      <c r="W156" s="43"/>
      <c r="X156" s="43"/>
      <c r="Y156" s="43"/>
      <c r="Z156" s="43"/>
      <c r="AA156" s="43"/>
      <c r="AB156" s="43"/>
      <c r="AC156" s="43"/>
      <c r="AD156" s="43"/>
      <c r="AE156" s="43"/>
      <c r="AF156" s="43"/>
    </row>
    <row r="157" spans="1:32" ht="15">
      <c r="A157" s="43"/>
      <c r="B157" s="43"/>
      <c r="C157" s="43"/>
      <c r="D157" s="43"/>
      <c r="E157" s="43"/>
      <c r="F157" s="203"/>
      <c r="G157" s="203"/>
      <c r="H157" s="43"/>
      <c r="I157" s="43"/>
      <c r="J157" s="43"/>
      <c r="K157" s="43"/>
      <c r="L157" s="43"/>
      <c r="M157" s="44"/>
      <c r="N157" s="43"/>
      <c r="O157" s="43"/>
      <c r="P157" s="43"/>
      <c r="Q157" s="43"/>
      <c r="R157" s="43"/>
      <c r="S157" s="43"/>
      <c r="T157" s="43"/>
      <c r="U157" s="43"/>
      <c r="V157" s="43"/>
      <c r="W157" s="43"/>
      <c r="X157" s="43"/>
      <c r="Y157" s="43"/>
      <c r="Z157" s="43"/>
      <c r="AA157" s="43"/>
      <c r="AB157" s="43"/>
      <c r="AC157" s="43"/>
      <c r="AD157" s="43"/>
      <c r="AE157" s="43"/>
      <c r="AF157" s="43"/>
    </row>
    <row r="158" spans="1:32" ht="15">
      <c r="A158" s="43"/>
      <c r="B158" s="43"/>
      <c r="C158" s="43"/>
      <c r="D158" s="43"/>
      <c r="E158" s="43"/>
      <c r="F158" s="203"/>
      <c r="G158" s="203"/>
      <c r="H158" s="43"/>
      <c r="I158" s="43"/>
      <c r="J158" s="43"/>
      <c r="K158" s="43"/>
      <c r="L158" s="43"/>
      <c r="M158" s="44"/>
      <c r="N158" s="43"/>
      <c r="O158" s="43"/>
      <c r="P158" s="43"/>
      <c r="Q158" s="43"/>
      <c r="R158" s="43"/>
      <c r="S158" s="43"/>
      <c r="T158" s="43"/>
      <c r="U158" s="43"/>
      <c r="V158" s="43"/>
      <c r="W158" s="43"/>
      <c r="X158" s="43"/>
      <c r="Y158" s="43"/>
      <c r="Z158" s="43"/>
      <c r="AA158" s="43"/>
      <c r="AB158" s="43"/>
      <c r="AC158" s="43"/>
      <c r="AD158" s="43"/>
      <c r="AE158" s="43"/>
      <c r="AF158" s="43"/>
    </row>
    <row r="159" spans="1:32" ht="15">
      <c r="A159" s="43"/>
      <c r="B159" s="43"/>
      <c r="C159" s="43"/>
      <c r="D159" s="43"/>
      <c r="E159" s="43"/>
      <c r="F159" s="203"/>
      <c r="G159" s="203"/>
      <c r="H159" s="43"/>
      <c r="I159" s="43"/>
      <c r="J159" s="43"/>
      <c r="K159" s="43"/>
      <c r="L159" s="43"/>
      <c r="M159" s="44"/>
      <c r="N159" s="43"/>
      <c r="O159" s="43"/>
      <c r="P159" s="43"/>
      <c r="Q159" s="43"/>
      <c r="R159" s="43"/>
      <c r="S159" s="43"/>
      <c r="T159" s="43"/>
      <c r="U159" s="43"/>
      <c r="V159" s="43"/>
      <c r="W159" s="43"/>
      <c r="X159" s="43"/>
      <c r="Y159" s="43"/>
      <c r="Z159" s="43"/>
      <c r="AA159" s="43"/>
      <c r="AB159" s="43"/>
      <c r="AC159" s="43"/>
      <c r="AD159" s="43"/>
      <c r="AE159" s="43"/>
      <c r="AF159" s="43"/>
    </row>
    <row r="160" spans="1:32" ht="15">
      <c r="A160" s="43"/>
      <c r="B160" s="43"/>
      <c r="C160" s="43"/>
      <c r="D160" s="43"/>
      <c r="E160" s="43"/>
      <c r="F160" s="203"/>
      <c r="G160" s="203"/>
      <c r="H160" s="43"/>
      <c r="I160" s="43"/>
      <c r="J160" s="43"/>
      <c r="K160" s="43"/>
      <c r="L160" s="43"/>
      <c r="M160" s="44"/>
      <c r="N160" s="43"/>
      <c r="O160" s="43"/>
      <c r="P160" s="43"/>
      <c r="Q160" s="43"/>
      <c r="R160" s="43"/>
      <c r="S160" s="43"/>
      <c r="T160" s="43"/>
      <c r="U160" s="43"/>
      <c r="V160" s="43"/>
      <c r="W160" s="43"/>
      <c r="X160" s="43"/>
      <c r="Y160" s="43"/>
      <c r="Z160" s="43"/>
      <c r="AA160" s="43"/>
      <c r="AB160" s="43"/>
      <c r="AC160" s="43"/>
      <c r="AD160" s="43"/>
      <c r="AE160" s="43"/>
      <c r="AF160" s="43"/>
    </row>
    <row r="161" spans="1:32" ht="15">
      <c r="A161" s="43"/>
      <c r="B161" s="43"/>
      <c r="C161" s="43"/>
      <c r="D161" s="43"/>
      <c r="E161" s="43"/>
      <c r="F161" s="203"/>
      <c r="G161" s="203"/>
      <c r="H161" s="43"/>
      <c r="I161" s="43"/>
      <c r="J161" s="43"/>
      <c r="K161" s="43"/>
      <c r="L161" s="43"/>
      <c r="M161" s="44"/>
      <c r="N161" s="43"/>
      <c r="O161" s="43"/>
      <c r="P161" s="43"/>
      <c r="Q161" s="43"/>
      <c r="R161" s="43"/>
      <c r="S161" s="43"/>
      <c r="T161" s="43"/>
      <c r="U161" s="43"/>
      <c r="V161" s="43"/>
      <c r="W161" s="43"/>
      <c r="X161" s="43"/>
      <c r="Y161" s="43"/>
      <c r="Z161" s="43"/>
      <c r="AA161" s="43"/>
      <c r="AB161" s="43"/>
      <c r="AC161" s="43"/>
      <c r="AD161" s="43"/>
      <c r="AE161" s="43"/>
      <c r="AF161" s="43"/>
    </row>
    <row r="162" spans="1:32" ht="15">
      <c r="A162" s="43"/>
      <c r="B162" s="43"/>
      <c r="C162" s="43"/>
      <c r="D162" s="43"/>
      <c r="E162" s="43"/>
      <c r="F162" s="203"/>
      <c r="G162" s="203"/>
      <c r="H162" s="43"/>
      <c r="I162" s="43"/>
      <c r="J162" s="43"/>
      <c r="K162" s="43"/>
      <c r="L162" s="43"/>
      <c r="M162" s="44"/>
      <c r="N162" s="43"/>
      <c r="O162" s="43"/>
      <c r="P162" s="43"/>
      <c r="Q162" s="43"/>
      <c r="R162" s="43"/>
      <c r="S162" s="43"/>
      <c r="T162" s="43"/>
      <c r="U162" s="43"/>
      <c r="V162" s="43"/>
      <c r="W162" s="43"/>
      <c r="X162" s="43"/>
      <c r="Y162" s="43"/>
      <c r="Z162" s="43"/>
      <c r="AA162" s="43"/>
      <c r="AB162" s="43"/>
      <c r="AC162" s="43"/>
      <c r="AD162" s="43"/>
      <c r="AE162" s="43"/>
      <c r="AF162" s="43"/>
    </row>
    <row r="163" spans="1:32" ht="15">
      <c r="A163" s="43"/>
      <c r="B163" s="43"/>
      <c r="C163" s="43"/>
      <c r="D163" s="43"/>
      <c r="E163" s="43"/>
      <c r="F163" s="203"/>
      <c r="G163" s="203"/>
      <c r="H163" s="43"/>
      <c r="I163" s="43"/>
      <c r="J163" s="43"/>
      <c r="K163" s="43"/>
      <c r="L163" s="43"/>
      <c r="M163" s="44"/>
      <c r="N163" s="43"/>
      <c r="O163" s="43"/>
      <c r="P163" s="43"/>
      <c r="Q163" s="43"/>
      <c r="R163" s="43"/>
      <c r="S163" s="43"/>
      <c r="T163" s="43"/>
      <c r="U163" s="43"/>
      <c r="V163" s="43"/>
      <c r="W163" s="43"/>
      <c r="X163" s="43"/>
      <c r="Y163" s="43"/>
      <c r="Z163" s="43"/>
      <c r="AA163" s="43"/>
      <c r="AB163" s="43"/>
      <c r="AC163" s="43"/>
      <c r="AD163" s="43"/>
      <c r="AE163" s="43"/>
      <c r="AF163" s="43"/>
    </row>
    <row r="164" spans="1:32" ht="15">
      <c r="A164" s="43"/>
      <c r="B164" s="43"/>
      <c r="C164" s="43"/>
      <c r="D164" s="43"/>
      <c r="E164" s="43"/>
      <c r="F164" s="203"/>
      <c r="G164" s="203"/>
      <c r="H164" s="43"/>
      <c r="I164" s="43"/>
      <c r="J164" s="43"/>
      <c r="K164" s="43"/>
      <c r="L164" s="43"/>
      <c r="M164" s="44"/>
      <c r="N164" s="43"/>
      <c r="O164" s="43"/>
      <c r="P164" s="43"/>
      <c r="Q164" s="43"/>
      <c r="R164" s="43"/>
      <c r="S164" s="43"/>
      <c r="T164" s="43"/>
      <c r="U164" s="43"/>
      <c r="V164" s="43"/>
      <c r="W164" s="43"/>
      <c r="X164" s="43"/>
      <c r="Y164" s="43"/>
      <c r="Z164" s="43"/>
      <c r="AA164" s="43"/>
      <c r="AB164" s="43"/>
      <c r="AC164" s="43"/>
      <c r="AD164" s="43"/>
      <c r="AE164" s="43"/>
      <c r="AF164" s="43"/>
    </row>
    <row r="165" spans="1:32" ht="15">
      <c r="A165" s="43"/>
      <c r="B165" s="43"/>
      <c r="C165" s="43"/>
      <c r="D165" s="43"/>
      <c r="E165" s="43"/>
      <c r="F165" s="203"/>
      <c r="G165" s="203"/>
      <c r="H165" s="43"/>
      <c r="I165" s="43"/>
      <c r="J165" s="43"/>
      <c r="K165" s="43"/>
      <c r="L165" s="43"/>
      <c r="M165" s="44"/>
      <c r="N165" s="43"/>
      <c r="O165" s="43"/>
      <c r="P165" s="43"/>
      <c r="Q165" s="43"/>
      <c r="R165" s="43"/>
      <c r="S165" s="43"/>
      <c r="T165" s="43"/>
      <c r="U165" s="43"/>
      <c r="V165" s="43"/>
      <c r="W165" s="43"/>
      <c r="X165" s="43"/>
      <c r="Y165" s="43"/>
      <c r="Z165" s="43"/>
      <c r="AA165" s="43"/>
      <c r="AB165" s="43"/>
      <c r="AC165" s="43"/>
      <c r="AD165" s="43"/>
      <c r="AE165" s="43"/>
      <c r="AF165" s="43"/>
    </row>
    <row r="166" spans="1:32" ht="15">
      <c r="A166" s="43"/>
      <c r="B166" s="43"/>
      <c r="C166" s="43"/>
      <c r="D166" s="43"/>
      <c r="E166" s="43"/>
      <c r="F166" s="203"/>
      <c r="G166" s="203"/>
      <c r="H166" s="43"/>
      <c r="I166" s="43"/>
      <c r="J166" s="43"/>
      <c r="K166" s="43"/>
      <c r="L166" s="43"/>
      <c r="M166" s="44"/>
      <c r="N166" s="43"/>
      <c r="O166" s="43"/>
      <c r="P166" s="43"/>
      <c r="Q166" s="43"/>
      <c r="R166" s="43"/>
      <c r="S166" s="43"/>
      <c r="T166" s="43"/>
      <c r="U166" s="43"/>
      <c r="V166" s="43"/>
      <c r="W166" s="43"/>
      <c r="X166" s="43"/>
      <c r="Y166" s="43"/>
      <c r="Z166" s="43"/>
      <c r="AA166" s="43"/>
      <c r="AB166" s="43"/>
      <c r="AC166" s="43"/>
      <c r="AD166" s="43"/>
      <c r="AE166" s="43"/>
      <c r="AF166" s="43"/>
    </row>
    <row r="167" spans="1:32" ht="15">
      <c r="A167" s="43"/>
      <c r="B167" s="43"/>
      <c r="C167" s="43"/>
      <c r="D167" s="43"/>
      <c r="E167" s="43"/>
      <c r="F167" s="203"/>
      <c r="G167" s="203"/>
      <c r="H167" s="43"/>
      <c r="I167" s="43"/>
      <c r="J167" s="43"/>
      <c r="K167" s="43"/>
      <c r="L167" s="43"/>
      <c r="M167" s="44"/>
      <c r="N167" s="43"/>
      <c r="O167" s="43"/>
      <c r="P167" s="43"/>
      <c r="Q167" s="43"/>
      <c r="R167" s="43"/>
      <c r="S167" s="43"/>
      <c r="T167" s="43"/>
      <c r="U167" s="43"/>
      <c r="V167" s="43"/>
      <c r="W167" s="43"/>
      <c r="X167" s="43"/>
      <c r="Y167" s="43"/>
      <c r="Z167" s="43"/>
      <c r="AA167" s="43"/>
      <c r="AB167" s="43"/>
      <c r="AC167" s="43"/>
      <c r="AD167" s="43"/>
      <c r="AE167" s="43"/>
      <c r="AF167" s="43"/>
    </row>
    <row r="168" spans="1:32" ht="15">
      <c r="A168" s="43"/>
      <c r="B168" s="43"/>
      <c r="C168" s="43"/>
      <c r="D168" s="43"/>
      <c r="E168" s="43"/>
      <c r="F168" s="203"/>
      <c r="G168" s="203"/>
      <c r="H168" s="43"/>
      <c r="I168" s="43"/>
      <c r="J168" s="43"/>
      <c r="K168" s="43"/>
      <c r="L168" s="43"/>
      <c r="M168" s="44"/>
      <c r="N168" s="43"/>
      <c r="O168" s="43"/>
      <c r="P168" s="43"/>
      <c r="Q168" s="43"/>
      <c r="R168" s="43"/>
      <c r="S168" s="43"/>
      <c r="T168" s="43"/>
      <c r="U168" s="43"/>
      <c r="V168" s="43"/>
      <c r="W168" s="43"/>
      <c r="X168" s="43"/>
      <c r="Y168" s="43"/>
      <c r="Z168" s="43"/>
      <c r="AA168" s="43"/>
      <c r="AB168" s="43"/>
      <c r="AC168" s="43"/>
      <c r="AD168" s="43"/>
      <c r="AE168" s="43"/>
      <c r="AF168" s="43"/>
    </row>
    <row r="169" spans="1:32" ht="15">
      <c r="A169" s="43"/>
      <c r="B169" s="43"/>
      <c r="C169" s="43"/>
      <c r="D169" s="43"/>
      <c r="E169" s="43"/>
      <c r="F169" s="203"/>
      <c r="G169" s="203"/>
      <c r="H169" s="43"/>
      <c r="I169" s="43"/>
      <c r="J169" s="43"/>
      <c r="K169" s="43"/>
      <c r="L169" s="43"/>
      <c r="M169" s="44"/>
      <c r="N169" s="43"/>
      <c r="O169" s="43"/>
      <c r="P169" s="43"/>
      <c r="Q169" s="43"/>
      <c r="R169" s="43"/>
      <c r="S169" s="43"/>
      <c r="T169" s="43"/>
      <c r="U169" s="43"/>
      <c r="V169" s="43"/>
      <c r="W169" s="43"/>
      <c r="X169" s="43"/>
      <c r="Y169" s="43"/>
      <c r="Z169" s="43"/>
      <c r="AA169" s="43"/>
      <c r="AB169" s="43"/>
      <c r="AC169" s="43"/>
      <c r="AD169" s="43"/>
      <c r="AE169" s="43"/>
      <c r="AF169" s="43"/>
    </row>
    <row r="170" spans="1:32" ht="15">
      <c r="A170" s="43"/>
      <c r="B170" s="43"/>
      <c r="C170" s="43"/>
      <c r="D170" s="43"/>
      <c r="E170" s="43"/>
      <c r="F170" s="203"/>
      <c r="G170" s="203"/>
      <c r="H170" s="43"/>
      <c r="I170" s="43"/>
      <c r="J170" s="43"/>
      <c r="K170" s="43"/>
      <c r="L170" s="43"/>
      <c r="M170" s="44"/>
      <c r="N170" s="43"/>
      <c r="O170" s="43"/>
      <c r="P170" s="43"/>
      <c r="Q170" s="43"/>
      <c r="R170" s="43"/>
      <c r="S170" s="43"/>
      <c r="T170" s="43"/>
      <c r="U170" s="43"/>
      <c r="V170" s="43"/>
      <c r="W170" s="43"/>
      <c r="X170" s="43"/>
      <c r="Y170" s="43"/>
      <c r="Z170" s="43"/>
      <c r="AA170" s="43"/>
      <c r="AB170" s="43"/>
      <c r="AC170" s="43"/>
      <c r="AD170" s="43"/>
      <c r="AE170" s="43"/>
      <c r="AF170" s="43"/>
    </row>
    <row r="171" spans="1:32" ht="15">
      <c r="A171" s="43"/>
      <c r="B171" s="43"/>
      <c r="C171" s="43"/>
      <c r="D171" s="43"/>
      <c r="E171" s="43"/>
      <c r="F171" s="203"/>
      <c r="G171" s="203"/>
      <c r="H171" s="43"/>
      <c r="I171" s="43"/>
      <c r="J171" s="43"/>
      <c r="K171" s="43"/>
      <c r="L171" s="43"/>
      <c r="M171" s="44"/>
      <c r="N171" s="43"/>
      <c r="O171" s="43"/>
      <c r="P171" s="43"/>
      <c r="Q171" s="43"/>
      <c r="R171" s="43"/>
      <c r="S171" s="43"/>
      <c r="T171" s="43"/>
      <c r="U171" s="43"/>
      <c r="V171" s="43"/>
      <c r="W171" s="43"/>
      <c r="X171" s="43"/>
      <c r="Y171" s="43"/>
      <c r="Z171" s="43"/>
      <c r="AA171" s="43"/>
      <c r="AB171" s="43"/>
      <c r="AC171" s="43"/>
      <c r="AD171" s="43"/>
      <c r="AE171" s="43"/>
      <c r="AF171" s="43"/>
    </row>
    <row r="172" spans="1:32" ht="15">
      <c r="A172" s="43"/>
      <c r="B172" s="43"/>
      <c r="C172" s="43"/>
      <c r="D172" s="43"/>
      <c r="E172" s="43"/>
      <c r="F172" s="203"/>
      <c r="G172" s="203"/>
      <c r="H172" s="43"/>
      <c r="I172" s="43"/>
      <c r="J172" s="43"/>
      <c r="K172" s="43"/>
      <c r="L172" s="43"/>
      <c r="M172" s="44"/>
      <c r="N172" s="43"/>
      <c r="O172" s="43"/>
      <c r="P172" s="43"/>
      <c r="Q172" s="43"/>
      <c r="R172" s="43"/>
      <c r="S172" s="43"/>
      <c r="T172" s="43"/>
      <c r="U172" s="43"/>
      <c r="V172" s="43"/>
      <c r="W172" s="43"/>
      <c r="X172" s="43"/>
      <c r="Y172" s="43"/>
      <c r="Z172" s="43"/>
      <c r="AA172" s="43"/>
      <c r="AB172" s="43"/>
      <c r="AC172" s="43"/>
      <c r="AD172" s="43"/>
      <c r="AE172" s="43"/>
      <c r="AF172" s="43"/>
    </row>
    <row r="173" spans="1:32" ht="15">
      <c r="A173" s="43"/>
      <c r="B173" s="43"/>
      <c r="C173" s="43"/>
      <c r="D173" s="43"/>
      <c r="E173" s="43"/>
      <c r="F173" s="203"/>
      <c r="G173" s="203"/>
      <c r="H173" s="43"/>
      <c r="I173" s="43"/>
      <c r="J173" s="43"/>
      <c r="K173" s="43"/>
      <c r="L173" s="43"/>
      <c r="M173" s="44"/>
      <c r="N173" s="43"/>
      <c r="O173" s="43"/>
      <c r="P173" s="43"/>
      <c r="Q173" s="43"/>
      <c r="R173" s="43"/>
      <c r="S173" s="43"/>
      <c r="T173" s="43"/>
      <c r="U173" s="43"/>
      <c r="V173" s="43"/>
      <c r="W173" s="43"/>
      <c r="X173" s="43"/>
      <c r="Y173" s="43"/>
      <c r="Z173" s="43"/>
      <c r="AA173" s="43"/>
      <c r="AB173" s="43"/>
      <c r="AC173" s="43"/>
      <c r="AD173" s="43"/>
      <c r="AE173" s="43"/>
      <c r="AF173" s="43"/>
    </row>
    <row r="174" spans="1:32" ht="15">
      <c r="A174" s="43"/>
      <c r="B174" s="43"/>
      <c r="C174" s="43"/>
      <c r="D174" s="43"/>
      <c r="E174" s="43"/>
      <c r="F174" s="203"/>
      <c r="G174" s="203"/>
      <c r="H174" s="43"/>
      <c r="I174" s="43"/>
      <c r="J174" s="43"/>
      <c r="K174" s="43"/>
      <c r="L174" s="43"/>
      <c r="M174" s="44"/>
      <c r="N174" s="43"/>
      <c r="O174" s="43"/>
      <c r="P174" s="43"/>
      <c r="Q174" s="43"/>
      <c r="R174" s="43"/>
      <c r="S174" s="43"/>
      <c r="T174" s="43"/>
      <c r="U174" s="43"/>
      <c r="V174" s="43"/>
      <c r="W174" s="43"/>
      <c r="X174" s="43"/>
      <c r="Y174" s="43"/>
      <c r="Z174" s="43"/>
      <c r="AA174" s="43"/>
      <c r="AB174" s="43"/>
      <c r="AC174" s="43"/>
      <c r="AD174" s="43"/>
      <c r="AE174" s="43"/>
      <c r="AF174" s="43"/>
    </row>
    <row r="175" spans="1:32" ht="15">
      <c r="A175" s="43"/>
      <c r="B175" s="43"/>
      <c r="C175" s="43"/>
      <c r="D175" s="43"/>
      <c r="E175" s="43"/>
      <c r="F175" s="203"/>
      <c r="G175" s="203"/>
      <c r="H175" s="43"/>
      <c r="I175" s="43"/>
      <c r="J175" s="43"/>
      <c r="K175" s="43"/>
      <c r="L175" s="43"/>
      <c r="M175" s="44"/>
      <c r="N175" s="43"/>
      <c r="O175" s="43"/>
      <c r="P175" s="43"/>
      <c r="Q175" s="43"/>
      <c r="R175" s="43"/>
      <c r="S175" s="43"/>
      <c r="T175" s="43"/>
      <c r="U175" s="43"/>
      <c r="V175" s="43"/>
      <c r="W175" s="43"/>
      <c r="X175" s="43"/>
      <c r="Y175" s="43"/>
      <c r="Z175" s="43"/>
      <c r="AA175" s="43"/>
      <c r="AB175" s="43"/>
      <c r="AC175" s="43"/>
      <c r="AD175" s="43"/>
      <c r="AE175" s="43"/>
      <c r="AF175" s="43"/>
    </row>
    <row r="176" spans="1:32" ht="15">
      <c r="A176" s="43"/>
      <c r="B176" s="43"/>
      <c r="C176" s="43"/>
      <c r="D176" s="43"/>
      <c r="E176" s="43"/>
      <c r="F176" s="203"/>
      <c r="G176" s="203"/>
      <c r="H176" s="43"/>
      <c r="I176" s="43"/>
      <c r="J176" s="43"/>
      <c r="K176" s="43"/>
      <c r="L176" s="43"/>
      <c r="M176" s="44"/>
      <c r="N176" s="43"/>
      <c r="O176" s="43"/>
      <c r="P176" s="43"/>
      <c r="Q176" s="43"/>
      <c r="R176" s="43"/>
      <c r="S176" s="43"/>
      <c r="T176" s="43"/>
      <c r="U176" s="43"/>
      <c r="V176" s="43"/>
      <c r="W176" s="43"/>
      <c r="X176" s="43"/>
      <c r="Y176" s="43"/>
      <c r="Z176" s="43"/>
      <c r="AA176" s="43"/>
      <c r="AB176" s="43"/>
      <c r="AC176" s="43"/>
      <c r="AD176" s="43"/>
      <c r="AE176" s="43"/>
      <c r="AF176" s="43"/>
    </row>
    <row r="177" spans="1:32" ht="15">
      <c r="A177" s="43"/>
      <c r="B177" s="43"/>
      <c r="C177" s="43"/>
      <c r="D177" s="43"/>
      <c r="E177" s="43"/>
      <c r="F177" s="203"/>
      <c r="G177" s="203"/>
      <c r="H177" s="43"/>
      <c r="I177" s="43"/>
      <c r="J177" s="43"/>
      <c r="K177" s="43"/>
      <c r="L177" s="43"/>
      <c r="M177" s="44"/>
      <c r="N177" s="43"/>
      <c r="O177" s="43"/>
      <c r="P177" s="43"/>
      <c r="Q177" s="43"/>
      <c r="R177" s="43"/>
      <c r="S177" s="43"/>
      <c r="T177" s="43"/>
      <c r="U177" s="43"/>
      <c r="V177" s="43"/>
      <c r="W177" s="43"/>
      <c r="X177" s="43"/>
      <c r="Y177" s="43"/>
      <c r="Z177" s="43"/>
      <c r="AA177" s="43"/>
      <c r="AB177" s="43"/>
      <c r="AC177" s="43"/>
      <c r="AD177" s="43"/>
      <c r="AE177" s="43"/>
      <c r="AF177" s="43"/>
    </row>
    <row r="178" spans="1:32" ht="15">
      <c r="A178" s="43"/>
      <c r="B178" s="43"/>
      <c r="C178" s="43"/>
      <c r="D178" s="43"/>
      <c r="E178" s="43"/>
      <c r="F178" s="203"/>
      <c r="G178" s="203"/>
      <c r="H178" s="43"/>
      <c r="I178" s="43"/>
      <c r="J178" s="43"/>
      <c r="K178" s="43"/>
      <c r="L178" s="43"/>
      <c r="M178" s="44"/>
      <c r="N178" s="43"/>
      <c r="O178" s="43"/>
      <c r="P178" s="43"/>
      <c r="Q178" s="43"/>
      <c r="R178" s="43"/>
      <c r="S178" s="43"/>
      <c r="T178" s="43"/>
      <c r="U178" s="43"/>
      <c r="V178" s="43"/>
      <c r="W178" s="43"/>
      <c r="X178" s="43"/>
      <c r="Y178" s="43"/>
      <c r="Z178" s="43"/>
      <c r="AA178" s="43"/>
      <c r="AB178" s="43"/>
      <c r="AC178" s="43"/>
      <c r="AD178" s="43"/>
      <c r="AE178" s="43"/>
      <c r="AF178" s="43"/>
    </row>
    <row r="179" spans="1:32" ht="15">
      <c r="A179" s="43"/>
      <c r="B179" s="43"/>
      <c r="C179" s="43"/>
      <c r="D179" s="43"/>
      <c r="E179" s="43"/>
      <c r="F179" s="203"/>
      <c r="G179" s="203"/>
      <c r="H179" s="43"/>
      <c r="I179" s="43"/>
      <c r="J179" s="43"/>
      <c r="K179" s="43"/>
      <c r="L179" s="43"/>
      <c r="M179" s="44"/>
      <c r="N179" s="43"/>
      <c r="O179" s="43"/>
      <c r="P179" s="43"/>
      <c r="Q179" s="43"/>
      <c r="R179" s="43"/>
      <c r="S179" s="43"/>
      <c r="T179" s="43"/>
      <c r="U179" s="43"/>
      <c r="V179" s="43"/>
      <c r="W179" s="43"/>
      <c r="X179" s="43"/>
      <c r="Y179" s="43"/>
      <c r="Z179" s="43"/>
      <c r="AA179" s="43"/>
      <c r="AB179" s="43"/>
      <c r="AC179" s="43"/>
      <c r="AD179" s="43"/>
      <c r="AE179" s="43"/>
      <c r="AF179" s="43"/>
    </row>
    <row r="180" spans="1:32" ht="15">
      <c r="A180" s="43"/>
      <c r="B180" s="43"/>
      <c r="C180" s="43"/>
      <c r="D180" s="43"/>
      <c r="E180" s="43"/>
      <c r="F180" s="203"/>
      <c r="G180" s="203"/>
      <c r="H180" s="43"/>
      <c r="I180" s="43"/>
      <c r="J180" s="43"/>
      <c r="K180" s="43"/>
      <c r="L180" s="43"/>
      <c r="M180" s="44"/>
      <c r="N180" s="43"/>
      <c r="O180" s="43"/>
      <c r="P180" s="43"/>
      <c r="Q180" s="43"/>
      <c r="R180" s="43"/>
      <c r="S180" s="43"/>
      <c r="T180" s="43"/>
      <c r="U180" s="43"/>
      <c r="V180" s="43"/>
      <c r="W180" s="43"/>
      <c r="X180" s="43"/>
      <c r="Y180" s="43"/>
      <c r="Z180" s="43"/>
      <c r="AA180" s="43"/>
      <c r="AB180" s="43"/>
      <c r="AC180" s="43"/>
      <c r="AD180" s="43"/>
      <c r="AE180" s="43"/>
      <c r="AF180" s="43"/>
    </row>
    <row r="181" spans="1:32" ht="15">
      <c r="A181" s="43"/>
      <c r="B181" s="43"/>
      <c r="C181" s="43"/>
      <c r="D181" s="43"/>
      <c r="E181" s="43"/>
      <c r="F181" s="203"/>
      <c r="G181" s="203"/>
      <c r="H181" s="43"/>
      <c r="I181" s="43"/>
      <c r="J181" s="43"/>
      <c r="K181" s="43"/>
      <c r="L181" s="43"/>
      <c r="M181" s="44"/>
      <c r="N181" s="43"/>
      <c r="O181" s="43"/>
      <c r="P181" s="43"/>
      <c r="Q181" s="43"/>
      <c r="R181" s="43"/>
      <c r="S181" s="43"/>
      <c r="T181" s="43"/>
      <c r="U181" s="43"/>
      <c r="V181" s="43"/>
      <c r="W181" s="43"/>
      <c r="X181" s="43"/>
      <c r="Y181" s="43"/>
      <c r="Z181" s="43"/>
      <c r="AA181" s="43"/>
      <c r="AB181" s="43"/>
      <c r="AC181" s="43"/>
      <c r="AD181" s="43"/>
      <c r="AE181" s="43"/>
      <c r="AF181" s="43"/>
    </row>
    <row r="182" spans="1:32" ht="15">
      <c r="A182" s="43"/>
      <c r="B182" s="43"/>
      <c r="C182" s="43"/>
      <c r="D182" s="43"/>
      <c r="E182" s="43"/>
      <c r="F182" s="203"/>
      <c r="G182" s="203"/>
      <c r="H182" s="43"/>
      <c r="I182" s="43"/>
      <c r="J182" s="43"/>
      <c r="K182" s="43"/>
      <c r="L182" s="43"/>
      <c r="M182" s="44"/>
      <c r="N182" s="43"/>
      <c r="O182" s="43"/>
      <c r="P182" s="43"/>
      <c r="Q182" s="43"/>
      <c r="R182" s="43"/>
      <c r="S182" s="43"/>
      <c r="T182" s="43"/>
      <c r="U182" s="43"/>
      <c r="V182" s="43"/>
      <c r="W182" s="43"/>
      <c r="X182" s="43"/>
      <c r="Y182" s="43"/>
      <c r="Z182" s="43"/>
      <c r="AA182" s="43"/>
      <c r="AB182" s="43"/>
      <c r="AC182" s="43"/>
      <c r="AD182" s="43"/>
      <c r="AE182" s="43"/>
      <c r="AF182" s="43"/>
    </row>
    <row r="183" spans="1:32" ht="15">
      <c r="A183" s="43"/>
      <c r="B183" s="43"/>
      <c r="C183" s="43"/>
      <c r="D183" s="43"/>
      <c r="E183" s="43"/>
      <c r="F183" s="203"/>
      <c r="G183" s="203"/>
      <c r="H183" s="43"/>
      <c r="I183" s="43"/>
      <c r="J183" s="43"/>
      <c r="K183" s="43"/>
      <c r="L183" s="43"/>
      <c r="M183" s="44"/>
      <c r="N183" s="43"/>
      <c r="O183" s="43"/>
      <c r="P183" s="43"/>
      <c r="Q183" s="43"/>
      <c r="R183" s="43"/>
      <c r="S183" s="43"/>
      <c r="T183" s="43"/>
      <c r="U183" s="43"/>
      <c r="V183" s="43"/>
      <c r="W183" s="43"/>
      <c r="X183" s="43"/>
      <c r="Y183" s="43"/>
      <c r="Z183" s="43"/>
      <c r="AA183" s="43"/>
      <c r="AB183" s="43"/>
      <c r="AC183" s="43"/>
      <c r="AD183" s="43"/>
      <c r="AE183" s="43"/>
      <c r="AF183" s="43"/>
    </row>
    <row r="184" spans="1:32" ht="15">
      <c r="A184" s="43"/>
      <c r="B184" s="43"/>
      <c r="C184" s="43"/>
      <c r="D184" s="43"/>
      <c r="E184" s="43"/>
      <c r="F184" s="203"/>
      <c r="G184" s="203"/>
      <c r="H184" s="43"/>
      <c r="I184" s="43"/>
      <c r="J184" s="43"/>
      <c r="K184" s="43"/>
      <c r="L184" s="43"/>
      <c r="M184" s="44"/>
      <c r="N184" s="43"/>
      <c r="O184" s="43"/>
      <c r="P184" s="43"/>
      <c r="Q184" s="43"/>
      <c r="R184" s="43"/>
      <c r="S184" s="43"/>
      <c r="T184" s="43"/>
      <c r="U184" s="43"/>
      <c r="V184" s="43"/>
      <c r="W184" s="43"/>
      <c r="X184" s="43"/>
      <c r="Y184" s="43"/>
      <c r="Z184" s="43"/>
      <c r="AA184" s="43"/>
      <c r="AB184" s="43"/>
      <c r="AC184" s="43"/>
      <c r="AD184" s="43"/>
      <c r="AE184" s="43"/>
      <c r="AF184" s="43"/>
    </row>
    <row r="185" spans="1:32" ht="15">
      <c r="A185" s="43"/>
      <c r="B185" s="43"/>
      <c r="C185" s="43"/>
      <c r="D185" s="43"/>
      <c r="E185" s="43"/>
      <c r="F185" s="203"/>
      <c r="G185" s="203"/>
      <c r="H185" s="43"/>
      <c r="I185" s="43"/>
      <c r="J185" s="43"/>
      <c r="K185" s="43"/>
      <c r="L185" s="43"/>
      <c r="M185" s="44"/>
      <c r="N185" s="43"/>
      <c r="O185" s="43"/>
      <c r="P185" s="43"/>
      <c r="Q185" s="43"/>
      <c r="R185" s="43"/>
      <c r="S185" s="43"/>
      <c r="T185" s="43"/>
      <c r="U185" s="43"/>
      <c r="V185" s="43"/>
      <c r="W185" s="43"/>
      <c r="X185" s="43"/>
      <c r="Y185" s="43"/>
      <c r="Z185" s="43"/>
      <c r="AA185" s="43"/>
      <c r="AB185" s="43"/>
      <c r="AC185" s="43"/>
      <c r="AD185" s="43"/>
      <c r="AE185" s="43"/>
      <c r="AF185" s="43"/>
    </row>
    <row r="186" spans="1:32" ht="15">
      <c r="A186" s="43"/>
      <c r="B186" s="43"/>
      <c r="C186" s="43"/>
      <c r="D186" s="43"/>
      <c r="E186" s="43"/>
      <c r="F186" s="203"/>
      <c r="G186" s="203"/>
      <c r="H186" s="43"/>
      <c r="I186" s="43"/>
      <c r="J186" s="43"/>
      <c r="K186" s="43"/>
      <c r="L186" s="43"/>
      <c r="M186" s="44"/>
      <c r="N186" s="43"/>
      <c r="O186" s="43"/>
      <c r="P186" s="43"/>
      <c r="Q186" s="43"/>
      <c r="R186" s="43"/>
      <c r="S186" s="43"/>
      <c r="T186" s="43"/>
      <c r="U186" s="43"/>
      <c r="V186" s="43"/>
      <c r="W186" s="43"/>
      <c r="X186" s="43"/>
      <c r="Y186" s="43"/>
      <c r="Z186" s="43"/>
      <c r="AA186" s="43"/>
      <c r="AB186" s="43"/>
      <c r="AC186" s="43"/>
      <c r="AD186" s="43"/>
      <c r="AE186" s="43"/>
      <c r="AF186" s="43"/>
    </row>
    <row r="187" spans="1:32" ht="15">
      <c r="A187" s="43"/>
      <c r="B187" s="43"/>
      <c r="C187" s="43"/>
      <c r="D187" s="43"/>
      <c r="E187" s="43"/>
      <c r="F187" s="203"/>
      <c r="G187" s="203"/>
      <c r="H187" s="43"/>
      <c r="I187" s="43"/>
      <c r="J187" s="43"/>
      <c r="K187" s="43"/>
      <c r="L187" s="43"/>
      <c r="M187" s="44"/>
      <c r="N187" s="43"/>
      <c r="O187" s="43"/>
      <c r="P187" s="43"/>
      <c r="Q187" s="43"/>
      <c r="R187" s="43"/>
      <c r="S187" s="43"/>
      <c r="T187" s="43"/>
      <c r="U187" s="43"/>
      <c r="V187" s="43"/>
      <c r="W187" s="43"/>
      <c r="X187" s="43"/>
      <c r="Y187" s="43"/>
      <c r="Z187" s="43"/>
      <c r="AA187" s="43"/>
      <c r="AB187" s="43"/>
      <c r="AC187" s="43"/>
      <c r="AD187" s="43"/>
      <c r="AE187" s="43"/>
      <c r="AF187" s="43"/>
    </row>
    <row r="188" spans="1:32" ht="15">
      <c r="A188" s="43"/>
      <c r="B188" s="43"/>
      <c r="C188" s="43"/>
      <c r="D188" s="43"/>
      <c r="E188" s="43"/>
      <c r="F188" s="203"/>
      <c r="G188" s="203"/>
      <c r="H188" s="43"/>
      <c r="I188" s="43"/>
      <c r="J188" s="43"/>
      <c r="K188" s="43"/>
      <c r="L188" s="43"/>
      <c r="M188" s="44"/>
      <c r="N188" s="43"/>
      <c r="O188" s="43"/>
      <c r="P188" s="43"/>
      <c r="Q188" s="43"/>
      <c r="R188" s="43"/>
      <c r="S188" s="43"/>
      <c r="T188" s="43"/>
      <c r="U188" s="43"/>
      <c r="V188" s="43"/>
      <c r="W188" s="43"/>
      <c r="X188" s="43"/>
      <c r="Y188" s="43"/>
      <c r="Z188" s="43"/>
      <c r="AA188" s="43"/>
      <c r="AB188" s="43"/>
      <c r="AC188" s="43"/>
      <c r="AD188" s="43"/>
      <c r="AE188" s="43"/>
      <c r="AF188" s="43"/>
    </row>
    <row r="189" spans="1:32" ht="15">
      <c r="A189" s="43"/>
      <c r="B189" s="43"/>
      <c r="C189" s="43"/>
      <c r="D189" s="43"/>
      <c r="E189" s="43"/>
      <c r="F189" s="203"/>
      <c r="G189" s="203"/>
      <c r="H189" s="43"/>
      <c r="I189" s="43"/>
      <c r="J189" s="43"/>
      <c r="K189" s="43"/>
      <c r="L189" s="43"/>
      <c r="M189" s="44"/>
      <c r="N189" s="43"/>
      <c r="O189" s="43"/>
      <c r="P189" s="43"/>
      <c r="Q189" s="43"/>
      <c r="R189" s="43"/>
      <c r="S189" s="43"/>
      <c r="T189" s="43"/>
      <c r="U189" s="43"/>
      <c r="V189" s="43"/>
      <c r="W189" s="43"/>
      <c r="X189" s="43"/>
      <c r="Y189" s="43"/>
      <c r="Z189" s="43"/>
      <c r="AA189" s="43"/>
      <c r="AB189" s="43"/>
      <c r="AC189" s="43"/>
      <c r="AD189" s="43"/>
      <c r="AE189" s="43"/>
      <c r="AF189" s="43"/>
    </row>
    <row r="190" spans="1:32" ht="15">
      <c r="A190" s="43"/>
      <c r="B190" s="43"/>
      <c r="C190" s="43"/>
      <c r="D190" s="43"/>
      <c r="E190" s="43"/>
      <c r="F190" s="203"/>
      <c r="G190" s="203"/>
      <c r="H190" s="43"/>
      <c r="I190" s="43"/>
      <c r="J190" s="43"/>
      <c r="K190" s="43"/>
      <c r="L190" s="43"/>
      <c r="M190" s="44"/>
      <c r="N190" s="43"/>
      <c r="O190" s="43"/>
      <c r="P190" s="43"/>
      <c r="Q190" s="43"/>
      <c r="R190" s="43"/>
      <c r="S190" s="43"/>
      <c r="T190" s="43"/>
      <c r="U190" s="43"/>
      <c r="V190" s="43"/>
      <c r="W190" s="43"/>
      <c r="X190" s="43"/>
      <c r="Y190" s="43"/>
      <c r="Z190" s="43"/>
      <c r="AA190" s="43"/>
      <c r="AB190" s="43"/>
      <c r="AC190" s="43"/>
      <c r="AD190" s="43"/>
      <c r="AE190" s="43"/>
      <c r="AF190" s="43"/>
    </row>
    <row r="191" spans="1:32" ht="15">
      <c r="A191" s="43"/>
      <c r="B191" s="43"/>
      <c r="C191" s="43"/>
      <c r="D191" s="43"/>
      <c r="E191" s="43"/>
      <c r="F191" s="203"/>
      <c r="G191" s="203"/>
      <c r="H191" s="43"/>
      <c r="I191" s="43"/>
      <c r="J191" s="43"/>
      <c r="K191" s="43"/>
      <c r="L191" s="43"/>
      <c r="M191" s="44"/>
      <c r="N191" s="43"/>
      <c r="O191" s="43"/>
      <c r="P191" s="43"/>
      <c r="Q191" s="43"/>
      <c r="R191" s="43"/>
      <c r="S191" s="43"/>
      <c r="T191" s="43"/>
      <c r="U191" s="43"/>
      <c r="V191" s="43"/>
      <c r="W191" s="43"/>
      <c r="X191" s="43"/>
      <c r="Y191" s="43"/>
      <c r="Z191" s="43"/>
      <c r="AA191" s="43"/>
      <c r="AB191" s="43"/>
      <c r="AC191" s="43"/>
      <c r="AD191" s="43"/>
      <c r="AE191" s="43"/>
      <c r="AF191" s="43"/>
    </row>
    <row r="192" spans="1:32" ht="15">
      <c r="A192" s="43"/>
      <c r="B192" s="43"/>
      <c r="C192" s="43"/>
      <c r="D192" s="43"/>
      <c r="E192" s="43"/>
      <c r="F192" s="203"/>
      <c r="G192" s="203"/>
      <c r="H192" s="43"/>
      <c r="I192" s="43"/>
      <c r="J192" s="43"/>
      <c r="K192" s="43"/>
      <c r="L192" s="43"/>
      <c r="M192" s="44"/>
      <c r="N192" s="43"/>
      <c r="O192" s="43"/>
      <c r="P192" s="43"/>
      <c r="Q192" s="43"/>
      <c r="R192" s="43"/>
      <c r="S192" s="43"/>
      <c r="T192" s="43"/>
      <c r="U192" s="43"/>
      <c r="V192" s="43"/>
      <c r="W192" s="43"/>
      <c r="X192" s="43"/>
      <c r="Y192" s="43"/>
      <c r="Z192" s="43"/>
      <c r="AA192" s="43"/>
      <c r="AB192" s="43"/>
      <c r="AC192" s="43"/>
      <c r="AD192" s="43"/>
      <c r="AE192" s="43"/>
      <c r="AF192" s="43"/>
    </row>
    <row r="193" spans="1:32" ht="15">
      <c r="A193" s="43"/>
      <c r="B193" s="43"/>
      <c r="C193" s="43"/>
      <c r="D193" s="43"/>
      <c r="E193" s="43"/>
      <c r="F193" s="203"/>
      <c r="G193" s="203"/>
      <c r="H193" s="43"/>
      <c r="I193" s="43"/>
      <c r="J193" s="43"/>
      <c r="K193" s="43"/>
      <c r="L193" s="43"/>
      <c r="M193" s="44"/>
      <c r="N193" s="43"/>
      <c r="O193" s="43"/>
      <c r="P193" s="43"/>
      <c r="Q193" s="43"/>
      <c r="R193" s="43"/>
      <c r="S193" s="43"/>
      <c r="T193" s="43"/>
      <c r="U193" s="43"/>
      <c r="V193" s="43"/>
      <c r="W193" s="43"/>
      <c r="X193" s="43"/>
      <c r="Y193" s="43"/>
      <c r="Z193" s="43"/>
      <c r="AA193" s="43"/>
      <c r="AB193" s="43"/>
      <c r="AC193" s="43"/>
      <c r="AD193" s="43"/>
      <c r="AE193" s="43"/>
      <c r="AF193" s="43"/>
    </row>
    <row r="194" spans="1:32" ht="15">
      <c r="A194" s="43"/>
      <c r="B194" s="43"/>
      <c r="C194" s="43"/>
      <c r="D194" s="43"/>
      <c r="E194" s="43"/>
      <c r="F194" s="203"/>
      <c r="G194" s="203"/>
      <c r="H194" s="43"/>
      <c r="I194" s="43"/>
      <c r="J194" s="43"/>
      <c r="K194" s="43"/>
      <c r="L194" s="43"/>
      <c r="M194" s="44"/>
      <c r="N194" s="43"/>
      <c r="O194" s="43"/>
      <c r="P194" s="43"/>
      <c r="Q194" s="43"/>
      <c r="R194" s="43"/>
      <c r="S194" s="43"/>
      <c r="T194" s="43"/>
      <c r="U194" s="43"/>
      <c r="V194" s="43"/>
      <c r="W194" s="43"/>
      <c r="X194" s="43"/>
      <c r="Y194" s="43"/>
      <c r="Z194" s="43"/>
      <c r="AA194" s="43"/>
      <c r="AB194" s="43"/>
      <c r="AC194" s="43"/>
      <c r="AD194" s="43"/>
      <c r="AE194" s="43"/>
      <c r="AF194" s="43"/>
    </row>
    <row r="195" spans="1:32" ht="15">
      <c r="A195" s="43"/>
      <c r="B195" s="43"/>
      <c r="C195" s="43"/>
      <c r="D195" s="43"/>
      <c r="E195" s="43"/>
      <c r="F195" s="203"/>
      <c r="G195" s="203"/>
      <c r="H195" s="43"/>
      <c r="I195" s="43"/>
      <c r="J195" s="43"/>
      <c r="K195" s="43"/>
      <c r="L195" s="43"/>
      <c r="M195" s="44"/>
      <c r="N195" s="43"/>
      <c r="O195" s="43"/>
      <c r="P195" s="43"/>
      <c r="Q195" s="43"/>
      <c r="R195" s="43"/>
      <c r="S195" s="43"/>
      <c r="T195" s="43"/>
      <c r="U195" s="43"/>
      <c r="V195" s="43"/>
      <c r="W195" s="43"/>
      <c r="X195" s="43"/>
      <c r="Y195" s="43"/>
      <c r="Z195" s="43"/>
      <c r="AA195" s="43"/>
      <c r="AB195" s="43"/>
      <c r="AC195" s="43"/>
      <c r="AD195" s="43"/>
      <c r="AE195" s="43"/>
      <c r="AF195" s="43"/>
    </row>
    <row r="196" spans="1:32" ht="15">
      <c r="A196" s="43"/>
      <c r="B196" s="43"/>
      <c r="C196" s="43"/>
      <c r="D196" s="43"/>
      <c r="E196" s="43"/>
      <c r="F196" s="203"/>
      <c r="G196" s="203"/>
      <c r="H196" s="43"/>
      <c r="I196" s="43"/>
      <c r="J196" s="43"/>
      <c r="K196" s="43"/>
      <c r="L196" s="43"/>
      <c r="M196" s="44"/>
      <c r="N196" s="43"/>
      <c r="O196" s="43"/>
      <c r="P196" s="43"/>
      <c r="Q196" s="43"/>
      <c r="R196" s="43"/>
      <c r="S196" s="43"/>
      <c r="T196" s="43"/>
      <c r="U196" s="43"/>
      <c r="V196" s="43"/>
      <c r="W196" s="43"/>
      <c r="X196" s="43"/>
      <c r="Y196" s="43"/>
      <c r="Z196" s="43"/>
      <c r="AA196" s="43"/>
      <c r="AB196" s="43"/>
      <c r="AC196" s="43"/>
      <c r="AD196" s="43"/>
      <c r="AE196" s="43"/>
      <c r="AF196" s="43"/>
    </row>
    <row r="197" spans="1:32" ht="15">
      <c r="A197" s="43"/>
      <c r="B197" s="43"/>
      <c r="C197" s="43"/>
      <c r="D197" s="43"/>
      <c r="E197" s="43"/>
      <c r="F197" s="203"/>
      <c r="G197" s="203"/>
      <c r="H197" s="43"/>
      <c r="I197" s="43"/>
      <c r="J197" s="43"/>
      <c r="K197" s="43"/>
      <c r="L197" s="43"/>
      <c r="M197" s="44"/>
      <c r="N197" s="43"/>
      <c r="O197" s="43"/>
      <c r="P197" s="43"/>
      <c r="Q197" s="43"/>
      <c r="R197" s="43"/>
      <c r="S197" s="43"/>
      <c r="T197" s="43"/>
      <c r="U197" s="43"/>
      <c r="V197" s="43"/>
      <c r="W197" s="43"/>
      <c r="X197" s="43"/>
      <c r="Y197" s="43"/>
      <c r="Z197" s="43"/>
      <c r="AA197" s="43"/>
      <c r="AB197" s="43"/>
      <c r="AC197" s="43"/>
      <c r="AD197" s="43"/>
      <c r="AE197" s="43"/>
      <c r="AF197" s="43"/>
    </row>
    <row r="198" spans="1:32" ht="15">
      <c r="A198" s="43"/>
      <c r="B198" s="43"/>
      <c r="C198" s="43"/>
      <c r="D198" s="43"/>
      <c r="E198" s="43"/>
      <c r="F198" s="203"/>
      <c r="G198" s="203"/>
      <c r="H198" s="43"/>
      <c r="I198" s="43"/>
      <c r="J198" s="43"/>
      <c r="K198" s="43"/>
      <c r="L198" s="43"/>
      <c r="M198" s="44"/>
      <c r="N198" s="43"/>
      <c r="O198" s="43"/>
      <c r="P198" s="43"/>
      <c r="Q198" s="43"/>
      <c r="R198" s="43"/>
      <c r="S198" s="43"/>
      <c r="T198" s="43"/>
      <c r="U198" s="43"/>
      <c r="V198" s="43"/>
      <c r="W198" s="43"/>
      <c r="X198" s="43"/>
      <c r="Y198" s="43"/>
      <c r="Z198" s="43"/>
      <c r="AA198" s="43"/>
      <c r="AB198" s="43"/>
      <c r="AC198" s="43"/>
      <c r="AD198" s="43"/>
      <c r="AE198" s="43"/>
      <c r="AF198" s="43"/>
    </row>
    <row r="199" spans="1:32" ht="15">
      <c r="A199" s="43"/>
      <c r="B199" s="43"/>
      <c r="C199" s="43"/>
      <c r="D199" s="43"/>
      <c r="E199" s="43"/>
      <c r="F199" s="203"/>
      <c r="G199" s="203"/>
      <c r="H199" s="43"/>
      <c r="I199" s="43"/>
      <c r="J199" s="43"/>
      <c r="K199" s="43"/>
      <c r="L199" s="43"/>
      <c r="M199" s="44"/>
      <c r="N199" s="43"/>
      <c r="O199" s="43"/>
      <c r="P199" s="43"/>
      <c r="Q199" s="43"/>
      <c r="R199" s="43"/>
      <c r="S199" s="43"/>
      <c r="T199" s="43"/>
      <c r="U199" s="43"/>
      <c r="V199" s="43"/>
      <c r="W199" s="43"/>
      <c r="X199" s="43"/>
      <c r="Y199" s="43"/>
      <c r="Z199" s="43"/>
      <c r="AA199" s="43"/>
      <c r="AB199" s="43"/>
      <c r="AC199" s="43"/>
      <c r="AD199" s="43"/>
      <c r="AE199" s="43"/>
      <c r="AF199" s="43"/>
    </row>
    <row r="200" spans="1:32" ht="15">
      <c r="A200" s="43"/>
      <c r="B200" s="43"/>
      <c r="C200" s="43"/>
      <c r="D200" s="43"/>
      <c r="E200" s="43"/>
      <c r="F200" s="203"/>
      <c r="G200" s="203"/>
      <c r="H200" s="43"/>
      <c r="I200" s="43"/>
      <c r="J200" s="43"/>
      <c r="K200" s="43"/>
      <c r="L200" s="43"/>
      <c r="M200" s="44"/>
      <c r="N200" s="43"/>
      <c r="O200" s="43"/>
      <c r="P200" s="43"/>
      <c r="Q200" s="43"/>
      <c r="R200" s="43"/>
      <c r="S200" s="43"/>
      <c r="T200" s="43"/>
      <c r="U200" s="43"/>
      <c r="V200" s="43"/>
      <c r="W200" s="43"/>
      <c r="X200" s="43"/>
      <c r="Y200" s="43"/>
      <c r="Z200" s="43"/>
      <c r="AA200" s="43"/>
      <c r="AB200" s="43"/>
      <c r="AC200" s="43"/>
      <c r="AD200" s="43"/>
      <c r="AE200" s="43"/>
      <c r="AF200" s="43"/>
    </row>
    <row r="201" spans="1:32" ht="15">
      <c r="A201" s="43"/>
      <c r="B201" s="43"/>
      <c r="C201" s="43"/>
      <c r="D201" s="43"/>
      <c r="E201" s="43"/>
      <c r="F201" s="203"/>
      <c r="G201" s="203"/>
      <c r="H201" s="43"/>
      <c r="I201" s="43"/>
      <c r="J201" s="43"/>
      <c r="K201" s="43"/>
      <c r="L201" s="43"/>
      <c r="M201" s="44"/>
      <c r="N201" s="43"/>
      <c r="O201" s="43"/>
      <c r="P201" s="43"/>
      <c r="Q201" s="43"/>
      <c r="R201" s="43"/>
      <c r="S201" s="43"/>
      <c r="T201" s="43"/>
      <c r="U201" s="43"/>
      <c r="V201" s="43"/>
      <c r="W201" s="43"/>
      <c r="X201" s="43"/>
      <c r="Y201" s="43"/>
      <c r="Z201" s="43"/>
      <c r="AA201" s="43"/>
      <c r="AB201" s="43"/>
      <c r="AC201" s="43"/>
      <c r="AD201" s="43"/>
      <c r="AE201" s="43"/>
      <c r="AF201" s="43"/>
    </row>
    <row r="202" spans="1:32" ht="15">
      <c r="A202" s="43"/>
      <c r="B202" s="43"/>
      <c r="C202" s="43"/>
      <c r="D202" s="43"/>
      <c r="E202" s="43"/>
      <c r="F202" s="203"/>
      <c r="G202" s="203"/>
      <c r="H202" s="43"/>
      <c r="I202" s="43"/>
      <c r="J202" s="43"/>
      <c r="K202" s="43"/>
      <c r="L202" s="43"/>
      <c r="M202" s="44"/>
      <c r="N202" s="43"/>
      <c r="O202" s="43"/>
      <c r="P202" s="43"/>
      <c r="Q202" s="43"/>
      <c r="R202" s="43"/>
      <c r="S202" s="43"/>
      <c r="T202" s="43"/>
      <c r="U202" s="43"/>
      <c r="V202" s="43"/>
      <c r="W202" s="43"/>
      <c r="X202" s="43"/>
      <c r="Y202" s="43"/>
      <c r="Z202" s="43"/>
      <c r="AA202" s="43"/>
      <c r="AB202" s="43"/>
      <c r="AC202" s="43"/>
      <c r="AD202" s="43"/>
      <c r="AE202" s="43"/>
      <c r="AF202" s="43"/>
    </row>
    <row r="203" spans="1:32" ht="15">
      <c r="A203" s="43"/>
      <c r="B203" s="43"/>
      <c r="C203" s="43"/>
      <c r="D203" s="43"/>
      <c r="E203" s="43"/>
      <c r="F203" s="203"/>
      <c r="G203" s="203"/>
      <c r="H203" s="43"/>
      <c r="I203" s="43"/>
      <c r="J203" s="43"/>
      <c r="K203" s="43"/>
      <c r="L203" s="43"/>
      <c r="M203" s="44"/>
      <c r="N203" s="43"/>
      <c r="O203" s="43"/>
      <c r="P203" s="43"/>
      <c r="Q203" s="43"/>
      <c r="R203" s="43"/>
      <c r="S203" s="43"/>
      <c r="T203" s="43"/>
      <c r="U203" s="43"/>
      <c r="V203" s="43"/>
      <c r="W203" s="43"/>
      <c r="X203" s="43"/>
      <c r="Y203" s="43"/>
      <c r="Z203" s="43"/>
      <c r="AA203" s="43"/>
      <c r="AB203" s="43"/>
      <c r="AC203" s="43"/>
      <c r="AD203" s="43"/>
      <c r="AE203" s="43"/>
      <c r="AF203" s="43"/>
    </row>
    <row r="204" spans="1:32" ht="15">
      <c r="A204" s="43"/>
      <c r="B204" s="43"/>
      <c r="C204" s="43"/>
      <c r="D204" s="43"/>
      <c r="E204" s="43"/>
      <c r="F204" s="203"/>
      <c r="G204" s="203"/>
      <c r="H204" s="43"/>
      <c r="I204" s="43"/>
      <c r="J204" s="43"/>
      <c r="K204" s="43"/>
      <c r="L204" s="43"/>
      <c r="M204" s="44"/>
      <c r="N204" s="43"/>
      <c r="O204" s="43"/>
      <c r="P204" s="43"/>
      <c r="Q204" s="43"/>
      <c r="R204" s="43"/>
      <c r="S204" s="43"/>
      <c r="T204" s="43"/>
      <c r="U204" s="43"/>
      <c r="V204" s="43"/>
      <c r="W204" s="43"/>
      <c r="X204" s="43"/>
      <c r="Y204" s="43"/>
      <c r="Z204" s="43"/>
      <c r="AA204" s="43"/>
      <c r="AB204" s="43"/>
      <c r="AC204" s="43"/>
      <c r="AD204" s="43"/>
      <c r="AE204" s="43"/>
      <c r="AF204" s="43"/>
    </row>
    <row r="205" spans="1:32" ht="15">
      <c r="A205" s="43"/>
      <c r="B205" s="43"/>
      <c r="C205" s="43"/>
      <c r="D205" s="43"/>
      <c r="E205" s="43"/>
      <c r="F205" s="203"/>
      <c r="G205" s="203"/>
      <c r="H205" s="43"/>
      <c r="I205" s="43"/>
      <c r="J205" s="43"/>
      <c r="K205" s="43"/>
      <c r="L205" s="43"/>
      <c r="M205" s="44"/>
      <c r="N205" s="43"/>
      <c r="O205" s="43"/>
      <c r="P205" s="43"/>
      <c r="Q205" s="43"/>
      <c r="R205" s="43"/>
      <c r="S205" s="43"/>
      <c r="T205" s="43"/>
      <c r="U205" s="43"/>
      <c r="V205" s="43"/>
      <c r="W205" s="43"/>
      <c r="X205" s="43"/>
      <c r="Y205" s="43"/>
      <c r="Z205" s="43"/>
      <c r="AA205" s="43"/>
      <c r="AB205" s="43"/>
      <c r="AC205" s="43"/>
      <c r="AD205" s="43"/>
      <c r="AE205" s="43"/>
      <c r="AF205" s="43"/>
    </row>
    <row r="206" spans="1:32" ht="15">
      <c r="A206" s="43"/>
      <c r="B206" s="43"/>
      <c r="C206" s="43"/>
      <c r="D206" s="43"/>
      <c r="E206" s="43"/>
      <c r="F206" s="203"/>
      <c r="G206" s="203"/>
      <c r="H206" s="43"/>
      <c r="I206" s="43"/>
      <c r="J206" s="43"/>
      <c r="K206" s="43"/>
      <c r="L206" s="43"/>
      <c r="M206" s="44"/>
      <c r="N206" s="43"/>
      <c r="O206" s="43"/>
      <c r="P206" s="43"/>
      <c r="Q206" s="43"/>
      <c r="R206" s="43"/>
      <c r="S206" s="43"/>
      <c r="T206" s="43"/>
      <c r="U206" s="43"/>
      <c r="V206" s="43"/>
      <c r="W206" s="43"/>
      <c r="X206" s="43"/>
      <c r="Y206" s="43"/>
      <c r="Z206" s="43"/>
      <c r="AA206" s="43"/>
      <c r="AB206" s="43"/>
      <c r="AC206" s="43"/>
      <c r="AD206" s="43"/>
      <c r="AE206" s="43"/>
      <c r="AF206" s="43"/>
    </row>
    <row r="207" spans="1:32" ht="15">
      <c r="A207" s="43"/>
      <c r="B207" s="43"/>
      <c r="C207" s="43"/>
      <c r="D207" s="43"/>
      <c r="E207" s="43"/>
      <c r="F207" s="203"/>
      <c r="G207" s="203"/>
      <c r="H207" s="43"/>
      <c r="I207" s="43"/>
      <c r="J207" s="43"/>
      <c r="K207" s="43"/>
      <c r="L207" s="43"/>
      <c r="M207" s="44"/>
      <c r="N207" s="43"/>
      <c r="O207" s="43"/>
      <c r="P207" s="43"/>
      <c r="Q207" s="43"/>
      <c r="R207" s="43"/>
      <c r="S207" s="43"/>
      <c r="T207" s="43"/>
      <c r="U207" s="43"/>
      <c r="V207" s="43"/>
      <c r="W207" s="43"/>
      <c r="X207" s="43"/>
      <c r="Y207" s="43"/>
      <c r="Z207" s="43"/>
      <c r="AA207" s="43"/>
      <c r="AB207" s="43"/>
      <c r="AC207" s="43"/>
      <c r="AD207" s="43"/>
      <c r="AE207" s="43"/>
      <c r="AF207" s="43"/>
    </row>
    <row r="208" spans="1:32" ht="15">
      <c r="A208" s="43"/>
      <c r="B208" s="43"/>
      <c r="C208" s="43"/>
      <c r="D208" s="43"/>
      <c r="E208" s="43"/>
      <c r="F208" s="203"/>
      <c r="G208" s="203"/>
      <c r="H208" s="43"/>
      <c r="I208" s="43"/>
      <c r="J208" s="43"/>
      <c r="K208" s="43"/>
      <c r="L208" s="43"/>
      <c r="M208" s="44"/>
      <c r="N208" s="43"/>
      <c r="O208" s="43"/>
      <c r="P208" s="43"/>
      <c r="Q208" s="43"/>
      <c r="R208" s="43"/>
      <c r="S208" s="43"/>
      <c r="T208" s="43"/>
      <c r="U208" s="43"/>
      <c r="V208" s="43"/>
      <c r="W208" s="43"/>
      <c r="X208" s="43"/>
      <c r="Y208" s="43"/>
      <c r="Z208" s="43"/>
      <c r="AA208" s="43"/>
      <c r="AB208" s="43"/>
      <c r="AC208" s="43"/>
      <c r="AD208" s="43"/>
      <c r="AE208" s="43"/>
      <c r="AF208" s="43"/>
    </row>
    <row r="209" spans="1:32" ht="15">
      <c r="A209" s="43"/>
      <c r="B209" s="43"/>
      <c r="C209" s="43"/>
      <c r="D209" s="43"/>
      <c r="E209" s="43"/>
      <c r="F209" s="203"/>
      <c r="G209" s="203"/>
      <c r="H209" s="43"/>
      <c r="I209" s="43"/>
      <c r="J209" s="43"/>
      <c r="K209" s="43"/>
      <c r="L209" s="43"/>
      <c r="M209" s="44"/>
      <c r="N209" s="43"/>
      <c r="O209" s="43"/>
      <c r="P209" s="43"/>
      <c r="Q209" s="43"/>
      <c r="R209" s="43"/>
      <c r="S209" s="43"/>
      <c r="T209" s="43"/>
      <c r="U209" s="43"/>
      <c r="V209" s="43"/>
      <c r="W209" s="43"/>
      <c r="X209" s="43"/>
      <c r="Y209" s="43"/>
      <c r="Z209" s="43"/>
      <c r="AA209" s="43"/>
      <c r="AB209" s="43"/>
      <c r="AC209" s="43"/>
      <c r="AD209" s="43"/>
      <c r="AE209" s="43"/>
      <c r="AF209" s="43"/>
    </row>
    <row r="210" spans="1:32" ht="15">
      <c r="A210" s="43"/>
      <c r="B210" s="43"/>
      <c r="C210" s="43"/>
      <c r="D210" s="43"/>
      <c r="E210" s="43"/>
      <c r="F210" s="203"/>
      <c r="G210" s="203"/>
      <c r="H210" s="43"/>
      <c r="I210" s="43"/>
      <c r="J210" s="43"/>
      <c r="K210" s="43"/>
      <c r="L210" s="43"/>
      <c r="M210" s="44"/>
      <c r="N210" s="43"/>
      <c r="O210" s="43"/>
      <c r="P210" s="43"/>
      <c r="Q210" s="43"/>
      <c r="R210" s="43"/>
      <c r="S210" s="43"/>
      <c r="T210" s="43"/>
      <c r="U210" s="43"/>
      <c r="V210" s="43"/>
      <c r="W210" s="43"/>
      <c r="X210" s="43"/>
      <c r="Y210" s="43"/>
      <c r="Z210" s="43"/>
      <c r="AA210" s="43"/>
      <c r="AB210" s="43"/>
      <c r="AC210" s="43"/>
      <c r="AD210" s="43"/>
      <c r="AE210" s="43"/>
      <c r="AF210" s="43"/>
    </row>
    <row r="211" spans="1:32" ht="15">
      <c r="A211" s="43"/>
      <c r="B211" s="43"/>
      <c r="C211" s="43"/>
      <c r="D211" s="43"/>
      <c r="E211" s="43"/>
      <c r="F211" s="203"/>
      <c r="G211" s="203"/>
      <c r="H211" s="43"/>
      <c r="I211" s="43"/>
      <c r="J211" s="43"/>
      <c r="K211" s="43"/>
      <c r="L211" s="43"/>
      <c r="M211" s="44"/>
      <c r="N211" s="43"/>
      <c r="O211" s="43"/>
      <c r="P211" s="43"/>
      <c r="Q211" s="43"/>
      <c r="R211" s="43"/>
      <c r="S211" s="43"/>
      <c r="T211" s="43"/>
      <c r="U211" s="43"/>
      <c r="V211" s="43"/>
      <c r="W211" s="43"/>
      <c r="X211" s="43"/>
      <c r="Y211" s="43"/>
      <c r="Z211" s="43"/>
      <c r="AA211" s="43"/>
      <c r="AB211" s="43"/>
      <c r="AC211" s="43"/>
      <c r="AD211" s="43"/>
      <c r="AE211" s="43"/>
      <c r="AF211" s="43"/>
    </row>
    <row r="212" spans="1:32" ht="15">
      <c r="A212" s="43"/>
      <c r="B212" s="43"/>
      <c r="C212" s="43"/>
      <c r="D212" s="43"/>
      <c r="E212" s="43"/>
      <c r="F212" s="203"/>
      <c r="G212" s="203"/>
      <c r="H212" s="43"/>
      <c r="I212" s="43"/>
      <c r="J212" s="43"/>
      <c r="K212" s="43"/>
      <c r="L212" s="43"/>
      <c r="M212" s="44"/>
      <c r="N212" s="43"/>
      <c r="O212" s="43"/>
      <c r="P212" s="43"/>
      <c r="Q212" s="43"/>
      <c r="R212" s="43"/>
      <c r="S212" s="43"/>
      <c r="T212" s="43"/>
      <c r="U212" s="43"/>
      <c r="V212" s="43"/>
      <c r="W212" s="43"/>
      <c r="X212" s="43"/>
      <c r="Y212" s="43"/>
      <c r="Z212" s="43"/>
      <c r="AA212" s="43"/>
      <c r="AB212" s="43"/>
      <c r="AC212" s="43"/>
      <c r="AD212" s="43"/>
      <c r="AE212" s="43"/>
      <c r="AF212" s="43"/>
    </row>
    <row r="213" spans="1:32" ht="15">
      <c r="A213" s="43"/>
      <c r="B213" s="43"/>
      <c r="C213" s="43"/>
      <c r="D213" s="43"/>
      <c r="E213" s="43"/>
      <c r="F213" s="203"/>
      <c r="G213" s="203"/>
      <c r="H213" s="43"/>
      <c r="I213" s="43"/>
      <c r="J213" s="43"/>
      <c r="K213" s="43"/>
      <c r="L213" s="43"/>
      <c r="M213" s="44"/>
      <c r="N213" s="43"/>
      <c r="O213" s="43"/>
      <c r="P213" s="43"/>
      <c r="Q213" s="43"/>
      <c r="R213" s="43"/>
      <c r="S213" s="43"/>
      <c r="T213" s="43"/>
      <c r="U213" s="43"/>
      <c r="V213" s="43"/>
      <c r="W213" s="43"/>
      <c r="X213" s="43"/>
      <c r="Y213" s="43"/>
      <c r="Z213" s="43"/>
      <c r="AA213" s="43"/>
      <c r="AB213" s="43"/>
      <c r="AC213" s="43"/>
      <c r="AD213" s="43"/>
      <c r="AE213" s="43"/>
      <c r="AF213" s="43"/>
    </row>
    <row r="214" spans="1:32" ht="15">
      <c r="A214" s="43"/>
      <c r="B214" s="43"/>
      <c r="C214" s="43"/>
      <c r="D214" s="43"/>
      <c r="E214" s="43"/>
      <c r="F214" s="203"/>
      <c r="G214" s="203"/>
      <c r="H214" s="43"/>
      <c r="I214" s="43"/>
      <c r="J214" s="43"/>
      <c r="K214" s="43"/>
      <c r="L214" s="43"/>
      <c r="M214" s="44"/>
      <c r="N214" s="43"/>
      <c r="O214" s="43"/>
      <c r="P214" s="43"/>
      <c r="Q214" s="43"/>
      <c r="R214" s="43"/>
      <c r="S214" s="43"/>
      <c r="T214" s="43"/>
      <c r="U214" s="43"/>
      <c r="V214" s="43"/>
      <c r="W214" s="43"/>
      <c r="X214" s="43"/>
      <c r="Y214" s="43"/>
      <c r="Z214" s="43"/>
      <c r="AA214" s="43"/>
      <c r="AB214" s="43"/>
      <c r="AC214" s="43"/>
      <c r="AD214" s="43"/>
      <c r="AE214" s="43"/>
      <c r="AF214" s="43"/>
    </row>
    <row r="215" spans="1:32" ht="15">
      <c r="A215" s="43"/>
      <c r="B215" s="43"/>
      <c r="C215" s="43"/>
      <c r="D215" s="43"/>
      <c r="E215" s="43"/>
      <c r="F215" s="203"/>
      <c r="G215" s="203"/>
      <c r="H215" s="43"/>
      <c r="I215" s="43"/>
      <c r="J215" s="43"/>
      <c r="K215" s="43"/>
      <c r="L215" s="43"/>
      <c r="M215" s="44"/>
      <c r="N215" s="43"/>
      <c r="O215" s="43"/>
      <c r="P215" s="43"/>
      <c r="Q215" s="43"/>
      <c r="R215" s="43"/>
      <c r="S215" s="43"/>
      <c r="T215" s="43"/>
      <c r="U215" s="43"/>
      <c r="V215" s="43"/>
      <c r="W215" s="43"/>
      <c r="X215" s="43"/>
      <c r="Y215" s="43"/>
      <c r="Z215" s="43"/>
      <c r="AA215" s="43"/>
      <c r="AB215" s="43"/>
      <c r="AC215" s="43"/>
      <c r="AD215" s="43"/>
      <c r="AE215" s="43"/>
      <c r="AF215" s="43"/>
    </row>
    <row r="216" spans="1:32" ht="15">
      <c r="A216" s="43"/>
      <c r="B216" s="43"/>
      <c r="C216" s="43"/>
      <c r="D216" s="43"/>
      <c r="E216" s="43"/>
      <c r="F216" s="203"/>
      <c r="G216" s="203"/>
      <c r="H216" s="43"/>
      <c r="I216" s="43"/>
      <c r="J216" s="43"/>
      <c r="K216" s="43"/>
      <c r="L216" s="43"/>
      <c r="M216" s="44"/>
      <c r="N216" s="43"/>
      <c r="O216" s="43"/>
      <c r="P216" s="43"/>
      <c r="Q216" s="43"/>
      <c r="R216" s="43"/>
      <c r="S216" s="43"/>
      <c r="T216" s="43"/>
      <c r="U216" s="43"/>
      <c r="V216" s="43"/>
      <c r="W216" s="43"/>
      <c r="X216" s="43"/>
      <c r="Y216" s="43"/>
      <c r="Z216" s="43"/>
      <c r="AA216" s="43"/>
      <c r="AB216" s="43"/>
      <c r="AC216" s="43"/>
      <c r="AD216" s="43"/>
      <c r="AE216" s="43"/>
      <c r="AF216" s="43"/>
    </row>
    <row r="217" spans="1:32" ht="15">
      <c r="A217" s="43"/>
      <c r="B217" s="43"/>
      <c r="C217" s="43"/>
      <c r="D217" s="43"/>
      <c r="E217" s="43"/>
      <c r="F217" s="203"/>
      <c r="G217" s="203"/>
      <c r="H217" s="43"/>
      <c r="I217" s="43"/>
      <c r="J217" s="43"/>
      <c r="K217" s="43"/>
      <c r="L217" s="43"/>
      <c r="M217" s="44"/>
      <c r="N217" s="43"/>
      <c r="O217" s="43"/>
      <c r="P217" s="43"/>
      <c r="Q217" s="43"/>
      <c r="R217" s="43"/>
      <c r="S217" s="43"/>
      <c r="T217" s="43"/>
      <c r="U217" s="43"/>
      <c r="V217" s="43"/>
      <c r="W217" s="43"/>
      <c r="X217" s="43"/>
      <c r="Y217" s="43"/>
      <c r="Z217" s="43"/>
      <c r="AA217" s="43"/>
      <c r="AB217" s="43"/>
      <c r="AC217" s="43"/>
      <c r="AD217" s="43"/>
      <c r="AE217" s="43"/>
      <c r="AF217" s="43"/>
    </row>
    <row r="218" spans="1:32" ht="15">
      <c r="A218" s="43"/>
      <c r="B218" s="43"/>
      <c r="C218" s="43"/>
      <c r="D218" s="43"/>
      <c r="E218" s="43"/>
      <c r="F218" s="203"/>
      <c r="G218" s="203"/>
      <c r="H218" s="43"/>
      <c r="I218" s="43"/>
      <c r="J218" s="43"/>
      <c r="K218" s="43"/>
      <c r="L218" s="43"/>
      <c r="M218" s="44"/>
      <c r="N218" s="43"/>
      <c r="O218" s="43"/>
      <c r="P218" s="43"/>
      <c r="Q218" s="43"/>
      <c r="R218" s="43"/>
      <c r="S218" s="43"/>
      <c r="T218" s="43"/>
      <c r="U218" s="43"/>
      <c r="V218" s="43"/>
      <c r="W218" s="43"/>
      <c r="X218" s="43"/>
      <c r="Y218" s="43"/>
      <c r="Z218" s="43"/>
      <c r="AA218" s="43"/>
      <c r="AB218" s="43"/>
      <c r="AC218" s="43"/>
      <c r="AD218" s="43"/>
      <c r="AE218" s="43"/>
      <c r="AF218" s="43"/>
    </row>
    <row r="219" spans="1:32" ht="15">
      <c r="A219" s="43"/>
      <c r="B219" s="43"/>
      <c r="C219" s="43"/>
      <c r="D219" s="43"/>
      <c r="E219" s="43"/>
      <c r="F219" s="203"/>
      <c r="G219" s="203"/>
      <c r="H219" s="43"/>
      <c r="I219" s="43"/>
      <c r="J219" s="43"/>
      <c r="K219" s="43"/>
      <c r="L219" s="43"/>
      <c r="M219" s="44"/>
      <c r="N219" s="43"/>
      <c r="O219" s="43"/>
      <c r="P219" s="43"/>
      <c r="Q219" s="43"/>
      <c r="R219" s="43"/>
      <c r="S219" s="43"/>
      <c r="T219" s="43"/>
      <c r="U219" s="43"/>
      <c r="V219" s="43"/>
      <c r="W219" s="43"/>
      <c r="X219" s="43"/>
      <c r="Y219" s="43"/>
      <c r="Z219" s="43"/>
      <c r="AA219" s="43"/>
      <c r="AB219" s="43"/>
      <c r="AC219" s="43"/>
      <c r="AD219" s="43"/>
      <c r="AE219" s="43"/>
      <c r="AF219" s="43"/>
    </row>
    <row r="220" spans="1:32" ht="15">
      <c r="A220" s="43"/>
      <c r="B220" s="43"/>
      <c r="C220" s="43"/>
      <c r="D220" s="43"/>
      <c r="E220" s="43"/>
      <c r="F220" s="203"/>
      <c r="G220" s="203"/>
      <c r="H220" s="43"/>
      <c r="I220" s="43"/>
      <c r="J220" s="43"/>
      <c r="K220" s="43"/>
      <c r="L220" s="43"/>
      <c r="M220" s="44"/>
      <c r="N220" s="43"/>
      <c r="O220" s="43"/>
      <c r="P220" s="43"/>
      <c r="Q220" s="43"/>
      <c r="R220" s="43"/>
      <c r="S220" s="43"/>
      <c r="T220" s="43"/>
      <c r="U220" s="43"/>
      <c r="V220" s="43"/>
      <c r="W220" s="43"/>
      <c r="X220" s="43"/>
      <c r="Y220" s="43"/>
      <c r="Z220" s="43"/>
      <c r="AA220" s="43"/>
      <c r="AB220" s="43"/>
      <c r="AC220" s="43"/>
      <c r="AD220" s="43"/>
      <c r="AE220" s="43"/>
      <c r="AF220" s="43"/>
    </row>
    <row r="221" spans="1:32" ht="15">
      <c r="A221" s="43"/>
      <c r="B221" s="43"/>
      <c r="C221" s="43"/>
      <c r="D221" s="43"/>
      <c r="E221" s="43"/>
      <c r="F221" s="203"/>
      <c r="G221" s="203"/>
      <c r="H221" s="43"/>
      <c r="I221" s="43"/>
      <c r="J221" s="43"/>
      <c r="K221" s="43"/>
      <c r="L221" s="43"/>
      <c r="M221" s="44"/>
      <c r="N221" s="43"/>
      <c r="O221" s="43"/>
      <c r="P221" s="43"/>
      <c r="Q221" s="43"/>
      <c r="R221" s="43"/>
      <c r="S221" s="43"/>
      <c r="T221" s="43"/>
      <c r="U221" s="43"/>
      <c r="V221" s="43"/>
      <c r="W221" s="43"/>
      <c r="X221" s="43"/>
      <c r="Y221" s="43"/>
      <c r="Z221" s="43"/>
      <c r="AA221" s="43"/>
      <c r="AB221" s="43"/>
      <c r="AC221" s="43"/>
      <c r="AD221" s="43"/>
      <c r="AE221" s="43"/>
      <c r="AF221" s="43"/>
    </row>
    <row r="222" spans="1:32" ht="15">
      <c r="A222" s="43"/>
      <c r="B222" s="43"/>
      <c r="C222" s="43"/>
      <c r="D222" s="43"/>
      <c r="E222" s="43"/>
      <c r="F222" s="203"/>
      <c r="G222" s="203"/>
      <c r="H222" s="43"/>
      <c r="I222" s="43"/>
      <c r="J222" s="43"/>
      <c r="K222" s="43"/>
      <c r="L222" s="43"/>
      <c r="M222" s="44"/>
      <c r="N222" s="43"/>
      <c r="O222" s="43"/>
      <c r="P222" s="43"/>
      <c r="Q222" s="43"/>
      <c r="R222" s="43"/>
      <c r="S222" s="43"/>
      <c r="T222" s="43"/>
      <c r="U222" s="43"/>
      <c r="V222" s="43"/>
      <c r="W222" s="43"/>
      <c r="X222" s="43"/>
      <c r="Y222" s="43"/>
      <c r="Z222" s="43"/>
      <c r="AA222" s="43"/>
      <c r="AB222" s="43"/>
      <c r="AC222" s="43"/>
      <c r="AD222" s="43"/>
      <c r="AE222" s="43"/>
      <c r="AF222" s="43"/>
    </row>
    <row r="223" spans="1:32" ht="15">
      <c r="A223" s="43"/>
      <c r="B223" s="43"/>
      <c r="C223" s="43"/>
      <c r="D223" s="43"/>
      <c r="E223" s="43"/>
      <c r="F223" s="203"/>
      <c r="G223" s="203"/>
      <c r="H223" s="43"/>
      <c r="I223" s="43"/>
      <c r="J223" s="43"/>
      <c r="K223" s="43"/>
      <c r="L223" s="43"/>
      <c r="M223" s="44"/>
      <c r="N223" s="43"/>
      <c r="O223" s="43"/>
      <c r="P223" s="43"/>
      <c r="Q223" s="43"/>
      <c r="R223" s="43"/>
      <c r="S223" s="43"/>
      <c r="T223" s="43"/>
      <c r="U223" s="43"/>
      <c r="V223" s="43"/>
      <c r="W223" s="43"/>
      <c r="X223" s="43"/>
      <c r="Y223" s="43"/>
      <c r="Z223" s="43"/>
      <c r="AA223" s="43"/>
      <c r="AB223" s="43"/>
      <c r="AC223" s="43"/>
      <c r="AD223" s="43"/>
      <c r="AE223" s="43"/>
      <c r="AF223" s="43"/>
    </row>
    <row r="224" spans="1:32" ht="15">
      <c r="A224" s="43"/>
      <c r="B224" s="43"/>
      <c r="C224" s="43"/>
      <c r="D224" s="43"/>
      <c r="E224" s="43"/>
      <c r="F224" s="203"/>
      <c r="G224" s="203"/>
      <c r="H224" s="43"/>
      <c r="I224" s="43"/>
      <c r="J224" s="43"/>
      <c r="K224" s="43"/>
      <c r="L224" s="43"/>
      <c r="M224" s="44"/>
      <c r="N224" s="43"/>
      <c r="O224" s="43"/>
      <c r="P224" s="43"/>
      <c r="Q224" s="43"/>
      <c r="R224" s="43"/>
      <c r="S224" s="43"/>
      <c r="T224" s="43"/>
      <c r="U224" s="43"/>
      <c r="V224" s="43"/>
      <c r="W224" s="43"/>
      <c r="X224" s="43"/>
      <c r="Y224" s="43"/>
      <c r="Z224" s="43"/>
      <c r="AA224" s="43"/>
      <c r="AB224" s="43"/>
      <c r="AC224" s="43"/>
      <c r="AD224" s="43"/>
      <c r="AE224" s="43"/>
      <c r="AF224" s="43"/>
    </row>
    <row r="225" spans="1:32" ht="15">
      <c r="A225" s="43"/>
      <c r="B225" s="43"/>
      <c r="C225" s="43"/>
      <c r="D225" s="43"/>
      <c r="E225" s="43"/>
      <c r="F225" s="203"/>
      <c r="G225" s="203"/>
      <c r="H225" s="43"/>
      <c r="I225" s="43"/>
      <c r="J225" s="43"/>
      <c r="K225" s="43"/>
      <c r="L225" s="43"/>
      <c r="M225" s="44"/>
      <c r="N225" s="43"/>
      <c r="O225" s="43"/>
      <c r="P225" s="43"/>
      <c r="Q225" s="43"/>
      <c r="R225" s="43"/>
      <c r="S225" s="43"/>
      <c r="T225" s="43"/>
      <c r="U225" s="43"/>
      <c r="V225" s="43"/>
      <c r="W225" s="43"/>
      <c r="X225" s="43"/>
      <c r="Y225" s="43"/>
      <c r="Z225" s="43"/>
      <c r="AA225" s="43"/>
      <c r="AB225" s="43"/>
      <c r="AC225" s="43"/>
      <c r="AD225" s="43"/>
      <c r="AE225" s="43"/>
      <c r="AF225" s="43"/>
    </row>
    <row r="226" spans="1:32" ht="15">
      <c r="A226" s="43"/>
      <c r="B226" s="43"/>
      <c r="C226" s="43"/>
      <c r="D226" s="43"/>
      <c r="E226" s="43"/>
      <c r="F226" s="203"/>
      <c r="G226" s="203"/>
      <c r="H226" s="43"/>
      <c r="I226" s="43"/>
      <c r="J226" s="43"/>
      <c r="K226" s="43"/>
      <c r="L226" s="43"/>
      <c r="M226" s="44"/>
      <c r="N226" s="43"/>
      <c r="O226" s="43"/>
      <c r="P226" s="43"/>
      <c r="Q226" s="43"/>
      <c r="R226" s="43"/>
      <c r="S226" s="43"/>
      <c r="T226" s="43"/>
      <c r="U226" s="43"/>
      <c r="V226" s="43"/>
      <c r="W226" s="43"/>
      <c r="X226" s="43"/>
      <c r="Y226" s="43"/>
      <c r="Z226" s="43"/>
      <c r="AA226" s="43"/>
      <c r="AB226" s="43"/>
      <c r="AC226" s="43"/>
      <c r="AD226" s="43"/>
      <c r="AE226" s="43"/>
      <c r="AF226" s="43"/>
    </row>
    <row r="227" spans="1:32" ht="15">
      <c r="A227" s="43"/>
      <c r="B227" s="43"/>
      <c r="C227" s="43"/>
      <c r="D227" s="43"/>
      <c r="E227" s="43"/>
      <c r="F227" s="203"/>
      <c r="G227" s="203"/>
      <c r="H227" s="43"/>
      <c r="I227" s="43"/>
      <c r="J227" s="43"/>
      <c r="K227" s="43"/>
      <c r="L227" s="43"/>
      <c r="M227" s="44"/>
      <c r="N227" s="43"/>
      <c r="O227" s="43"/>
      <c r="P227" s="43"/>
      <c r="Q227" s="43"/>
      <c r="R227" s="43"/>
      <c r="S227" s="43"/>
      <c r="T227" s="43"/>
      <c r="U227" s="43"/>
      <c r="V227" s="43"/>
      <c r="W227" s="43"/>
      <c r="X227" s="43"/>
      <c r="Y227" s="43"/>
      <c r="Z227" s="43"/>
      <c r="AA227" s="43"/>
      <c r="AB227" s="43"/>
      <c r="AC227" s="43"/>
      <c r="AD227" s="43"/>
      <c r="AE227" s="43"/>
      <c r="AF227" s="43"/>
    </row>
    <row r="228" spans="1:32" ht="15">
      <c r="A228" s="43"/>
      <c r="B228" s="43"/>
      <c r="C228" s="43"/>
      <c r="D228" s="43"/>
      <c r="E228" s="43"/>
      <c r="F228" s="203"/>
      <c r="G228" s="203"/>
      <c r="H228" s="43"/>
      <c r="I228" s="43"/>
      <c r="J228" s="43"/>
      <c r="K228" s="43"/>
      <c r="L228" s="43"/>
      <c r="M228" s="44"/>
      <c r="N228" s="43"/>
      <c r="O228" s="43"/>
      <c r="P228" s="43"/>
      <c r="Q228" s="43"/>
      <c r="R228" s="43"/>
      <c r="S228" s="43"/>
      <c r="T228" s="43"/>
      <c r="U228" s="43"/>
      <c r="V228" s="43"/>
      <c r="W228" s="43"/>
      <c r="X228" s="43"/>
      <c r="Y228" s="43"/>
      <c r="Z228" s="43"/>
      <c r="AA228" s="43"/>
      <c r="AB228" s="43"/>
      <c r="AC228" s="43"/>
      <c r="AD228" s="43"/>
      <c r="AE228" s="43"/>
      <c r="AF228" s="43"/>
    </row>
    <row r="229" spans="1:32" ht="15">
      <c r="A229" s="43"/>
      <c r="B229" s="43"/>
      <c r="C229" s="43"/>
      <c r="D229" s="43"/>
      <c r="E229" s="43"/>
      <c r="F229" s="203"/>
      <c r="G229" s="203"/>
      <c r="H229" s="43"/>
      <c r="I229" s="43"/>
      <c r="J229" s="43"/>
      <c r="K229" s="43"/>
      <c r="L229" s="43"/>
      <c r="M229" s="44"/>
      <c r="N229" s="43"/>
      <c r="O229" s="43"/>
      <c r="P229" s="43"/>
      <c r="Q229" s="43"/>
      <c r="R229" s="43"/>
      <c r="S229" s="43"/>
      <c r="T229" s="43"/>
      <c r="U229" s="43"/>
      <c r="V229" s="43"/>
      <c r="W229" s="43"/>
      <c r="X229" s="43"/>
      <c r="Y229" s="43"/>
      <c r="Z229" s="43"/>
      <c r="AA229" s="43"/>
      <c r="AB229" s="43"/>
      <c r="AC229" s="43"/>
      <c r="AD229" s="43"/>
      <c r="AE229" s="43"/>
      <c r="AF229" s="43"/>
    </row>
    <row r="230" spans="1:32" ht="15">
      <c r="A230" s="43"/>
      <c r="B230" s="43"/>
      <c r="C230" s="43"/>
      <c r="D230" s="43"/>
      <c r="E230" s="43"/>
      <c r="F230" s="203"/>
      <c r="G230" s="203"/>
      <c r="H230" s="43"/>
      <c r="I230" s="43"/>
      <c r="J230" s="43"/>
      <c r="K230" s="43"/>
      <c r="L230" s="43"/>
      <c r="M230" s="44"/>
      <c r="N230" s="43"/>
      <c r="O230" s="43"/>
      <c r="P230" s="43"/>
      <c r="Q230" s="43"/>
      <c r="R230" s="43"/>
      <c r="S230" s="43"/>
      <c r="T230" s="43"/>
      <c r="U230" s="43"/>
      <c r="V230" s="43"/>
      <c r="W230" s="43"/>
      <c r="X230" s="43"/>
      <c r="Y230" s="43"/>
      <c r="Z230" s="43"/>
      <c r="AA230" s="43"/>
      <c r="AB230" s="43"/>
      <c r="AC230" s="43"/>
      <c r="AD230" s="43"/>
      <c r="AE230" s="43"/>
      <c r="AF230" s="43"/>
    </row>
    <row r="231" spans="1:32" ht="15">
      <c r="A231" s="43"/>
      <c r="B231" s="43"/>
      <c r="C231" s="43"/>
      <c r="D231" s="43"/>
      <c r="E231" s="43"/>
      <c r="F231" s="203"/>
      <c r="G231" s="203"/>
      <c r="H231" s="43"/>
      <c r="I231" s="43"/>
      <c r="J231" s="43"/>
      <c r="K231" s="43"/>
      <c r="L231" s="43"/>
      <c r="M231" s="44"/>
      <c r="N231" s="43"/>
      <c r="O231" s="43"/>
      <c r="P231" s="43"/>
      <c r="Q231" s="43"/>
      <c r="R231" s="43"/>
      <c r="S231" s="43"/>
      <c r="T231" s="43"/>
      <c r="U231" s="43"/>
      <c r="V231" s="43"/>
      <c r="W231" s="43"/>
      <c r="X231" s="43"/>
      <c r="Y231" s="43"/>
      <c r="Z231" s="43"/>
      <c r="AA231" s="43"/>
      <c r="AB231" s="43"/>
      <c r="AC231" s="43"/>
      <c r="AD231" s="43"/>
      <c r="AE231" s="43"/>
      <c r="AF231" s="43"/>
    </row>
    <row r="232" spans="1:32" ht="15">
      <c r="A232" s="43"/>
      <c r="B232" s="43"/>
      <c r="C232" s="43"/>
      <c r="D232" s="43"/>
      <c r="E232" s="43"/>
      <c r="F232" s="203"/>
      <c r="G232" s="203"/>
      <c r="H232" s="43"/>
      <c r="I232" s="43"/>
      <c r="J232" s="43"/>
      <c r="K232" s="43"/>
      <c r="L232" s="43"/>
      <c r="M232" s="44"/>
      <c r="N232" s="43"/>
      <c r="O232" s="43"/>
      <c r="P232" s="43"/>
      <c r="Q232" s="43"/>
      <c r="R232" s="43"/>
      <c r="S232" s="43"/>
      <c r="T232" s="43"/>
      <c r="U232" s="43"/>
      <c r="V232" s="43"/>
      <c r="W232" s="43"/>
      <c r="X232" s="43"/>
      <c r="Y232" s="43"/>
      <c r="Z232" s="43"/>
      <c r="AA232" s="43"/>
      <c r="AB232" s="43"/>
      <c r="AC232" s="43"/>
      <c r="AD232" s="43"/>
      <c r="AE232" s="43"/>
      <c r="AF232" s="43"/>
    </row>
    <row r="233" spans="1:32" ht="15">
      <c r="A233" s="43"/>
      <c r="B233" s="43"/>
      <c r="C233" s="43"/>
      <c r="D233" s="43"/>
      <c r="E233" s="43"/>
      <c r="F233" s="203"/>
      <c r="G233" s="203"/>
      <c r="H233" s="43"/>
      <c r="I233" s="43"/>
      <c r="J233" s="43"/>
      <c r="K233" s="43"/>
      <c r="L233" s="43"/>
      <c r="M233" s="44"/>
      <c r="N233" s="43"/>
      <c r="O233" s="43"/>
      <c r="P233" s="43"/>
      <c r="Q233" s="43"/>
      <c r="R233" s="43"/>
      <c r="S233" s="43"/>
      <c r="T233" s="43"/>
      <c r="U233" s="43"/>
      <c r="V233" s="43"/>
      <c r="W233" s="43"/>
      <c r="X233" s="43"/>
      <c r="Y233" s="43"/>
      <c r="Z233" s="43"/>
      <c r="AA233" s="43"/>
      <c r="AB233" s="43"/>
      <c r="AC233" s="43"/>
      <c r="AD233" s="43"/>
      <c r="AE233" s="43"/>
      <c r="AF233" s="43"/>
    </row>
    <row r="234" spans="1:32" ht="15">
      <c r="A234" s="43"/>
      <c r="B234" s="43"/>
      <c r="C234" s="43"/>
      <c r="D234" s="43"/>
      <c r="E234" s="43"/>
      <c r="F234" s="203"/>
      <c r="G234" s="203"/>
      <c r="H234" s="43"/>
      <c r="I234" s="43"/>
      <c r="J234" s="43"/>
      <c r="K234" s="43"/>
      <c r="L234" s="43"/>
      <c r="M234" s="44"/>
      <c r="N234" s="43"/>
      <c r="O234" s="43"/>
      <c r="P234" s="43"/>
      <c r="Q234" s="43"/>
      <c r="R234" s="43"/>
      <c r="S234" s="43"/>
      <c r="T234" s="43"/>
      <c r="U234" s="43"/>
      <c r="V234" s="43"/>
      <c r="W234" s="43"/>
      <c r="X234" s="43"/>
      <c r="Y234" s="43"/>
      <c r="Z234" s="43"/>
      <c r="AA234" s="43"/>
      <c r="AB234" s="43"/>
      <c r="AC234" s="43"/>
      <c r="AD234" s="43"/>
      <c r="AE234" s="43"/>
      <c r="AF234" s="43"/>
    </row>
    <row r="235" spans="1:32" ht="15">
      <c r="A235" s="43"/>
      <c r="B235" s="43"/>
      <c r="C235" s="43"/>
      <c r="D235" s="43"/>
      <c r="E235" s="43"/>
      <c r="F235" s="203"/>
      <c r="G235" s="203"/>
      <c r="H235" s="43"/>
      <c r="I235" s="43"/>
      <c r="J235" s="43"/>
      <c r="K235" s="43"/>
      <c r="L235" s="43"/>
      <c r="M235" s="44"/>
      <c r="N235" s="43"/>
      <c r="O235" s="43"/>
      <c r="P235" s="43"/>
      <c r="Q235" s="43"/>
      <c r="R235" s="43"/>
      <c r="S235" s="43"/>
      <c r="T235" s="43"/>
      <c r="U235" s="43"/>
      <c r="V235" s="43"/>
      <c r="W235" s="43"/>
      <c r="X235" s="43"/>
      <c r="Y235" s="43"/>
      <c r="Z235" s="43"/>
      <c r="AA235" s="43"/>
      <c r="AB235" s="43"/>
      <c r="AC235" s="43"/>
      <c r="AD235" s="43"/>
      <c r="AE235" s="43"/>
      <c r="AF235" s="43"/>
    </row>
    <row r="236" spans="1:32" ht="15">
      <c r="A236" s="43"/>
      <c r="B236" s="43"/>
      <c r="C236" s="43"/>
      <c r="D236" s="43"/>
      <c r="E236" s="43"/>
      <c r="F236" s="203"/>
      <c r="G236" s="203"/>
      <c r="H236" s="43"/>
      <c r="I236" s="43"/>
      <c r="J236" s="43"/>
      <c r="K236" s="43"/>
      <c r="L236" s="43"/>
      <c r="M236" s="44"/>
      <c r="N236" s="43"/>
      <c r="O236" s="43"/>
      <c r="P236" s="43"/>
      <c r="Q236" s="43"/>
      <c r="R236" s="43"/>
      <c r="S236" s="43"/>
      <c r="T236" s="43"/>
      <c r="U236" s="43"/>
      <c r="V236" s="43"/>
      <c r="W236" s="43"/>
      <c r="X236" s="43"/>
      <c r="Y236" s="43"/>
      <c r="Z236" s="43"/>
      <c r="AA236" s="43"/>
      <c r="AB236" s="43"/>
      <c r="AC236" s="43"/>
      <c r="AD236" s="43"/>
      <c r="AE236" s="43"/>
      <c r="AF236" s="43"/>
    </row>
    <row r="237" spans="1:32" ht="15">
      <c r="A237" s="43"/>
      <c r="B237" s="43"/>
      <c r="C237" s="43"/>
      <c r="D237" s="43"/>
      <c r="E237" s="43"/>
      <c r="F237" s="203"/>
      <c r="G237" s="203"/>
      <c r="H237" s="43"/>
      <c r="I237" s="43"/>
      <c r="J237" s="43"/>
      <c r="K237" s="43"/>
      <c r="L237" s="43"/>
      <c r="M237" s="44"/>
      <c r="N237" s="43"/>
      <c r="O237" s="43"/>
      <c r="P237" s="43"/>
      <c r="Q237" s="43"/>
      <c r="R237" s="43"/>
      <c r="S237" s="43"/>
      <c r="T237" s="43"/>
      <c r="U237" s="43"/>
      <c r="V237" s="43"/>
      <c r="W237" s="43"/>
      <c r="X237" s="43"/>
      <c r="Y237" s="43"/>
      <c r="Z237" s="43"/>
      <c r="AA237" s="43"/>
      <c r="AB237" s="43"/>
      <c r="AC237" s="43"/>
      <c r="AD237" s="43"/>
      <c r="AE237" s="43"/>
      <c r="AF237" s="43"/>
    </row>
    <row r="238" spans="1:32" ht="15">
      <c r="A238" s="43"/>
      <c r="B238" s="43"/>
      <c r="C238" s="43"/>
      <c r="D238" s="43"/>
      <c r="E238" s="43"/>
      <c r="F238" s="203"/>
      <c r="G238" s="203"/>
      <c r="H238" s="43"/>
      <c r="I238" s="43"/>
      <c r="J238" s="43"/>
      <c r="K238" s="43"/>
      <c r="L238" s="43"/>
      <c r="M238" s="44"/>
      <c r="N238" s="43"/>
      <c r="O238" s="43"/>
      <c r="P238" s="43"/>
      <c r="Q238" s="43"/>
      <c r="R238" s="43"/>
      <c r="S238" s="43"/>
      <c r="T238" s="43"/>
      <c r="U238" s="43"/>
      <c r="V238" s="43"/>
      <c r="W238" s="43"/>
      <c r="X238" s="43"/>
      <c r="Y238" s="43"/>
      <c r="Z238" s="43"/>
      <c r="AA238" s="43"/>
      <c r="AB238" s="43"/>
      <c r="AC238" s="43"/>
      <c r="AD238" s="43"/>
      <c r="AE238" s="43"/>
      <c r="AF238" s="43"/>
    </row>
    <row r="239" spans="1:32" ht="15">
      <c r="A239" s="43"/>
      <c r="B239" s="43"/>
      <c r="C239" s="43"/>
      <c r="D239" s="43"/>
      <c r="E239" s="43"/>
      <c r="F239" s="203"/>
      <c r="G239" s="203"/>
      <c r="H239" s="43"/>
      <c r="I239" s="43"/>
      <c r="J239" s="43"/>
      <c r="K239" s="43"/>
      <c r="L239" s="43"/>
      <c r="M239" s="44"/>
      <c r="N239" s="43"/>
      <c r="O239" s="43"/>
      <c r="P239" s="43"/>
      <c r="Q239" s="43"/>
      <c r="R239" s="43"/>
      <c r="S239" s="43"/>
      <c r="T239" s="43"/>
      <c r="U239" s="43"/>
      <c r="V239" s="43"/>
      <c r="W239" s="43"/>
      <c r="X239" s="43"/>
      <c r="Y239" s="43"/>
      <c r="Z239" s="43"/>
      <c r="AA239" s="43"/>
      <c r="AB239" s="43"/>
      <c r="AC239" s="43"/>
      <c r="AD239" s="43"/>
      <c r="AE239" s="43"/>
      <c r="AF239" s="43"/>
    </row>
    <row r="240" spans="1:32" ht="15">
      <c r="A240" s="43"/>
      <c r="B240" s="43"/>
      <c r="C240" s="43"/>
      <c r="D240" s="43"/>
      <c r="E240" s="43"/>
      <c r="F240" s="203"/>
      <c r="G240" s="203"/>
      <c r="H240" s="43"/>
      <c r="I240" s="43"/>
      <c r="J240" s="43"/>
      <c r="K240" s="43"/>
      <c r="L240" s="43"/>
      <c r="M240" s="44"/>
      <c r="N240" s="43"/>
      <c r="O240" s="43"/>
      <c r="P240" s="43"/>
      <c r="Q240" s="43"/>
      <c r="R240" s="43"/>
      <c r="S240" s="43"/>
      <c r="T240" s="43"/>
      <c r="U240" s="43"/>
      <c r="V240" s="43"/>
      <c r="W240" s="43"/>
      <c r="X240" s="43"/>
      <c r="Y240" s="43"/>
      <c r="Z240" s="43"/>
      <c r="AA240" s="43"/>
      <c r="AB240" s="43"/>
      <c r="AC240" s="43"/>
      <c r="AD240" s="43"/>
      <c r="AE240" s="43"/>
      <c r="AF240" s="43"/>
    </row>
    <row r="241" spans="1:32" ht="15">
      <c r="A241" s="43"/>
      <c r="B241" s="43"/>
      <c r="C241" s="43"/>
      <c r="D241" s="43"/>
      <c r="E241" s="43"/>
      <c r="F241" s="203"/>
      <c r="G241" s="203"/>
      <c r="H241" s="43"/>
      <c r="I241" s="43"/>
      <c r="J241" s="43"/>
      <c r="K241" s="43"/>
      <c r="L241" s="43"/>
      <c r="M241" s="44"/>
      <c r="N241" s="43"/>
      <c r="O241" s="43"/>
      <c r="P241" s="43"/>
      <c r="Q241" s="43"/>
      <c r="R241" s="43"/>
      <c r="S241" s="43"/>
      <c r="T241" s="43"/>
      <c r="U241" s="43"/>
      <c r="V241" s="43"/>
      <c r="W241" s="43"/>
      <c r="X241" s="43"/>
      <c r="Y241" s="43"/>
      <c r="Z241" s="43"/>
      <c r="AA241" s="43"/>
      <c r="AB241" s="43"/>
      <c r="AC241" s="43"/>
      <c r="AD241" s="43"/>
      <c r="AE241" s="43"/>
      <c r="AF241" s="43"/>
    </row>
    <row r="242" spans="1:32" ht="15">
      <c r="A242" s="43"/>
      <c r="B242" s="43"/>
      <c r="C242" s="43"/>
      <c r="D242" s="43"/>
      <c r="E242" s="43"/>
      <c r="F242" s="203"/>
      <c r="G242" s="203"/>
      <c r="H242" s="43"/>
      <c r="I242" s="43"/>
      <c r="J242" s="43"/>
      <c r="K242" s="43"/>
      <c r="L242" s="43"/>
      <c r="M242" s="44"/>
      <c r="N242" s="43"/>
      <c r="O242" s="43"/>
      <c r="P242" s="43"/>
      <c r="Q242" s="43"/>
      <c r="R242" s="43"/>
      <c r="S242" s="43"/>
      <c r="T242" s="43"/>
      <c r="U242" s="43"/>
      <c r="V242" s="43"/>
      <c r="W242" s="43"/>
      <c r="X242" s="43"/>
      <c r="Y242" s="43"/>
      <c r="Z242" s="43"/>
      <c r="AA242" s="43"/>
      <c r="AB242" s="43"/>
      <c r="AC242" s="43"/>
      <c r="AD242" s="43"/>
      <c r="AE242" s="43"/>
      <c r="AF242" s="43"/>
    </row>
    <row r="243" spans="1:32" ht="15">
      <c r="A243" s="43"/>
      <c r="B243" s="43"/>
      <c r="C243" s="43"/>
      <c r="D243" s="43"/>
      <c r="E243" s="43"/>
      <c r="F243" s="203"/>
      <c r="G243" s="203"/>
      <c r="H243" s="43"/>
      <c r="I243" s="43"/>
      <c r="J243" s="43"/>
      <c r="K243" s="43"/>
      <c r="L243" s="43"/>
      <c r="M243" s="44"/>
      <c r="N243" s="43"/>
      <c r="O243" s="43"/>
      <c r="P243" s="43"/>
      <c r="Q243" s="43"/>
      <c r="R243" s="43"/>
      <c r="S243" s="43"/>
      <c r="T243" s="43"/>
      <c r="U243" s="43"/>
      <c r="V243" s="43"/>
      <c r="W243" s="43"/>
      <c r="X243" s="43"/>
      <c r="Y243" s="43"/>
      <c r="Z243" s="43"/>
      <c r="AA243" s="43"/>
      <c r="AB243" s="43"/>
      <c r="AC243" s="43"/>
      <c r="AD243" s="43"/>
      <c r="AE243" s="43"/>
      <c r="AF243" s="43"/>
    </row>
    <row r="244" spans="1:32" ht="15">
      <c r="A244" s="43"/>
      <c r="B244" s="43"/>
      <c r="C244" s="43"/>
      <c r="D244" s="43"/>
      <c r="E244" s="43"/>
      <c r="F244" s="203"/>
      <c r="G244" s="203"/>
      <c r="H244" s="43"/>
      <c r="I244" s="43"/>
      <c r="J244" s="43"/>
      <c r="K244" s="43"/>
      <c r="L244" s="43"/>
      <c r="M244" s="44"/>
      <c r="N244" s="43"/>
      <c r="O244" s="43"/>
      <c r="P244" s="43"/>
      <c r="Q244" s="43"/>
      <c r="R244" s="43"/>
      <c r="S244" s="43"/>
      <c r="T244" s="43"/>
      <c r="U244" s="43"/>
      <c r="V244" s="43"/>
      <c r="W244" s="43"/>
      <c r="X244" s="43"/>
      <c r="Y244" s="43"/>
      <c r="Z244" s="43"/>
      <c r="AA244" s="43"/>
      <c r="AB244" s="43"/>
      <c r="AC244" s="43"/>
      <c r="AD244" s="43"/>
      <c r="AE244" s="43"/>
      <c r="AF244" s="43"/>
    </row>
    <row r="245" spans="1:32" ht="15">
      <c r="A245" s="43"/>
      <c r="B245" s="43"/>
      <c r="C245" s="43"/>
      <c r="D245" s="43"/>
      <c r="E245" s="43"/>
      <c r="F245" s="203"/>
      <c r="G245" s="203"/>
      <c r="H245" s="43"/>
      <c r="I245" s="43"/>
      <c r="J245" s="43"/>
      <c r="K245" s="43"/>
      <c r="L245" s="43"/>
      <c r="M245" s="44"/>
      <c r="N245" s="43"/>
      <c r="O245" s="43"/>
      <c r="P245" s="43"/>
      <c r="Q245" s="43"/>
      <c r="R245" s="43"/>
      <c r="S245" s="43"/>
      <c r="T245" s="43"/>
      <c r="U245" s="43"/>
      <c r="V245" s="43"/>
      <c r="W245" s="43"/>
      <c r="X245" s="43"/>
      <c r="Y245" s="43"/>
      <c r="Z245" s="43"/>
      <c r="AA245" s="43"/>
      <c r="AB245" s="43"/>
      <c r="AC245" s="43"/>
      <c r="AD245" s="43"/>
      <c r="AE245" s="43"/>
      <c r="AF245" s="43"/>
    </row>
    <row r="246" spans="1:32" ht="15">
      <c r="A246" s="43"/>
      <c r="B246" s="43"/>
      <c r="C246" s="43"/>
      <c r="D246" s="43"/>
      <c r="E246" s="43"/>
      <c r="F246" s="203"/>
      <c r="G246" s="203"/>
      <c r="H246" s="43"/>
      <c r="I246" s="43"/>
      <c r="J246" s="43"/>
      <c r="K246" s="43"/>
      <c r="L246" s="43"/>
      <c r="M246" s="44"/>
      <c r="N246" s="43"/>
      <c r="O246" s="43"/>
      <c r="P246" s="43"/>
      <c r="Q246" s="43"/>
      <c r="R246" s="43"/>
      <c r="S246" s="43"/>
      <c r="T246" s="43"/>
      <c r="U246" s="43"/>
      <c r="V246" s="43"/>
      <c r="W246" s="43"/>
      <c r="X246" s="43"/>
      <c r="Y246" s="43"/>
      <c r="Z246" s="43"/>
      <c r="AA246" s="43"/>
      <c r="AB246" s="43"/>
      <c r="AC246" s="43"/>
      <c r="AD246" s="43"/>
      <c r="AE246" s="43"/>
      <c r="AF246" s="43"/>
    </row>
    <row r="247" spans="1:32" ht="15">
      <c r="A247" s="43"/>
      <c r="B247" s="43"/>
      <c r="C247" s="43"/>
      <c r="D247" s="43"/>
      <c r="E247" s="43"/>
      <c r="F247" s="203"/>
      <c r="G247" s="203"/>
      <c r="H247" s="43"/>
      <c r="I247" s="43"/>
      <c r="J247" s="43"/>
      <c r="K247" s="43"/>
      <c r="L247" s="43"/>
      <c r="M247" s="44"/>
      <c r="N247" s="43"/>
      <c r="O247" s="43"/>
      <c r="P247" s="43"/>
      <c r="Q247" s="43"/>
      <c r="R247" s="43"/>
      <c r="S247" s="43"/>
      <c r="T247" s="43"/>
      <c r="U247" s="43"/>
      <c r="V247" s="43"/>
      <c r="W247" s="43"/>
      <c r="X247" s="43"/>
      <c r="Y247" s="43"/>
      <c r="Z247" s="43"/>
      <c r="AA247" s="43"/>
      <c r="AB247" s="43"/>
      <c r="AC247" s="43"/>
      <c r="AD247" s="43"/>
      <c r="AE247" s="43"/>
      <c r="AF247" s="43"/>
    </row>
    <row r="248" spans="1:32" ht="15">
      <c r="A248" s="43"/>
      <c r="B248" s="43"/>
      <c r="C248" s="43"/>
      <c r="D248" s="43"/>
      <c r="E248" s="43"/>
      <c r="F248" s="203"/>
      <c r="G248" s="203"/>
      <c r="H248" s="43"/>
      <c r="I248" s="43"/>
      <c r="J248" s="43"/>
      <c r="K248" s="43"/>
      <c r="L248" s="43"/>
      <c r="M248" s="44"/>
      <c r="N248" s="43"/>
      <c r="O248" s="43"/>
      <c r="P248" s="43"/>
      <c r="Q248" s="43"/>
      <c r="R248" s="43"/>
      <c r="S248" s="43"/>
      <c r="T248" s="43"/>
      <c r="U248" s="43"/>
      <c r="V248" s="43"/>
      <c r="W248" s="43"/>
      <c r="X248" s="43"/>
      <c r="Y248" s="43"/>
      <c r="Z248" s="43"/>
      <c r="AA248" s="43"/>
      <c r="AB248" s="43"/>
      <c r="AC248" s="43"/>
      <c r="AD248" s="43"/>
      <c r="AE248" s="43"/>
      <c r="AF248" s="43"/>
    </row>
    <row r="249" spans="1:32" ht="15">
      <c r="A249" s="43"/>
      <c r="B249" s="43"/>
      <c r="C249" s="43"/>
      <c r="D249" s="43"/>
      <c r="E249" s="43"/>
      <c r="F249" s="203"/>
      <c r="G249" s="203"/>
      <c r="H249" s="43"/>
      <c r="I249" s="43"/>
      <c r="J249" s="43"/>
      <c r="K249" s="43"/>
      <c r="L249" s="43"/>
      <c r="M249" s="44"/>
      <c r="N249" s="43"/>
      <c r="O249" s="43"/>
      <c r="P249" s="43"/>
      <c r="Q249" s="43"/>
      <c r="R249" s="43"/>
      <c r="S249" s="43"/>
      <c r="T249" s="43"/>
      <c r="U249" s="43"/>
      <c r="V249" s="43"/>
      <c r="W249" s="43"/>
      <c r="X249" s="43"/>
      <c r="Y249" s="43"/>
      <c r="Z249" s="43"/>
      <c r="AA249" s="43"/>
      <c r="AB249" s="43"/>
      <c r="AC249" s="43"/>
      <c r="AD249" s="43"/>
      <c r="AE249" s="43"/>
      <c r="AF249" s="43"/>
    </row>
    <row r="250" spans="1:32" ht="15">
      <c r="A250" s="43"/>
      <c r="B250" s="43"/>
      <c r="C250" s="43"/>
      <c r="D250" s="43"/>
      <c r="E250" s="43"/>
      <c r="F250" s="203"/>
      <c r="G250" s="203"/>
      <c r="H250" s="43"/>
      <c r="I250" s="43"/>
      <c r="J250" s="43"/>
      <c r="K250" s="43"/>
      <c r="L250" s="43"/>
      <c r="M250" s="44"/>
      <c r="N250" s="43"/>
      <c r="O250" s="43"/>
      <c r="P250" s="43"/>
      <c r="Q250" s="43"/>
      <c r="R250" s="43"/>
      <c r="S250" s="43"/>
      <c r="T250" s="43"/>
      <c r="U250" s="43"/>
      <c r="V250" s="43"/>
      <c r="W250" s="43"/>
      <c r="X250" s="43"/>
      <c r="Y250" s="43"/>
      <c r="Z250" s="43"/>
      <c r="AA250" s="43"/>
      <c r="AB250" s="43"/>
      <c r="AC250" s="43"/>
      <c r="AD250" s="43"/>
      <c r="AE250" s="43"/>
      <c r="AF250" s="43"/>
    </row>
    <row r="251" spans="1:32" ht="15">
      <c r="A251" s="43"/>
      <c r="B251" s="43"/>
      <c r="C251" s="43"/>
      <c r="D251" s="43"/>
      <c r="E251" s="43"/>
      <c r="F251" s="203"/>
      <c r="G251" s="203"/>
      <c r="H251" s="43"/>
      <c r="I251" s="43"/>
      <c r="J251" s="43"/>
      <c r="K251" s="43"/>
      <c r="L251" s="43"/>
      <c r="M251" s="44"/>
      <c r="N251" s="43"/>
      <c r="O251" s="43"/>
      <c r="P251" s="43"/>
      <c r="Q251" s="43"/>
      <c r="R251" s="43"/>
      <c r="S251" s="43"/>
      <c r="T251" s="43"/>
      <c r="U251" s="43"/>
      <c r="V251" s="43"/>
      <c r="W251" s="43"/>
      <c r="X251" s="43"/>
      <c r="Y251" s="43"/>
      <c r="Z251" s="43"/>
      <c r="AA251" s="43"/>
      <c r="AB251" s="43"/>
      <c r="AC251" s="43"/>
      <c r="AD251" s="43"/>
      <c r="AE251" s="43"/>
      <c r="AF251" s="43"/>
    </row>
    <row r="252" spans="1:32" ht="15">
      <c r="A252" s="43"/>
      <c r="B252" s="43"/>
      <c r="C252" s="43"/>
      <c r="D252" s="43"/>
      <c r="E252" s="43"/>
      <c r="F252" s="203"/>
      <c r="G252" s="203"/>
      <c r="H252" s="43"/>
      <c r="I252" s="43"/>
      <c r="J252" s="43"/>
      <c r="K252" s="43"/>
      <c r="L252" s="43"/>
      <c r="M252" s="44"/>
      <c r="N252" s="43"/>
      <c r="O252" s="43"/>
      <c r="P252" s="43"/>
      <c r="Q252" s="43"/>
      <c r="R252" s="43"/>
      <c r="S252" s="43"/>
      <c r="T252" s="43"/>
      <c r="U252" s="43"/>
      <c r="V252" s="43"/>
      <c r="W252" s="43"/>
      <c r="X252" s="43"/>
      <c r="Y252" s="43"/>
      <c r="Z252" s="43"/>
      <c r="AA252" s="43"/>
      <c r="AB252" s="43"/>
      <c r="AC252" s="43"/>
      <c r="AD252" s="43"/>
      <c r="AE252" s="43"/>
      <c r="AF252" s="43"/>
    </row>
    <row r="253" spans="1:32" ht="15">
      <c r="A253" s="43"/>
      <c r="B253" s="43"/>
      <c r="C253" s="43"/>
      <c r="D253" s="43"/>
      <c r="E253" s="43"/>
      <c r="F253" s="203"/>
      <c r="G253" s="203"/>
      <c r="H253" s="43"/>
      <c r="I253" s="43"/>
      <c r="J253" s="43"/>
      <c r="K253" s="43"/>
      <c r="L253" s="43"/>
      <c r="M253" s="44"/>
      <c r="N253" s="43"/>
      <c r="O253" s="43"/>
      <c r="P253" s="43"/>
      <c r="Q253" s="43"/>
      <c r="R253" s="43"/>
      <c r="S253" s="43"/>
      <c r="T253" s="43"/>
      <c r="U253" s="43"/>
      <c r="V253" s="43"/>
      <c r="W253" s="43"/>
      <c r="X253" s="43"/>
      <c r="Y253" s="43"/>
      <c r="Z253" s="43"/>
      <c r="AA253" s="43"/>
      <c r="AB253" s="43"/>
      <c r="AC253" s="43"/>
      <c r="AD253" s="43"/>
      <c r="AE253" s="43"/>
      <c r="AF253" s="43"/>
    </row>
    <row r="254" spans="1:32" ht="15">
      <c r="A254" s="43"/>
      <c r="B254" s="43"/>
      <c r="C254" s="43"/>
      <c r="D254" s="43"/>
      <c r="E254" s="43"/>
      <c r="F254" s="203"/>
      <c r="G254" s="203"/>
      <c r="H254" s="43"/>
      <c r="I254" s="43"/>
      <c r="J254" s="43"/>
      <c r="K254" s="43"/>
      <c r="L254" s="43"/>
      <c r="M254" s="44"/>
      <c r="N254" s="43"/>
      <c r="O254" s="43"/>
      <c r="P254" s="43"/>
      <c r="Q254" s="43"/>
      <c r="R254" s="43"/>
      <c r="S254" s="43"/>
      <c r="T254" s="43"/>
      <c r="U254" s="43"/>
      <c r="V254" s="43"/>
      <c r="W254" s="43"/>
      <c r="X254" s="43"/>
      <c r="Y254" s="43"/>
      <c r="Z254" s="43"/>
      <c r="AA254" s="43"/>
      <c r="AB254" s="43"/>
      <c r="AC254" s="43"/>
      <c r="AD254" s="43"/>
      <c r="AE254" s="43"/>
      <c r="AF254" s="43"/>
    </row>
    <row r="255" spans="1:32" ht="15">
      <c r="A255" s="43"/>
      <c r="B255" s="43"/>
      <c r="C255" s="43"/>
      <c r="D255" s="43"/>
      <c r="E255" s="43"/>
      <c r="F255" s="203"/>
      <c r="G255" s="203"/>
      <c r="H255" s="43"/>
      <c r="I255" s="43"/>
      <c r="J255" s="43"/>
      <c r="K255" s="43"/>
      <c r="L255" s="43"/>
      <c r="M255" s="44"/>
      <c r="N255" s="43"/>
      <c r="O255" s="43"/>
      <c r="P255" s="43"/>
      <c r="Q255" s="43"/>
      <c r="R255" s="43"/>
      <c r="S255" s="43"/>
      <c r="T255" s="43"/>
      <c r="U255" s="43"/>
      <c r="V255" s="43"/>
      <c r="W255" s="43"/>
      <c r="X255" s="43"/>
      <c r="Y255" s="43"/>
      <c r="Z255" s="43"/>
      <c r="AA255" s="43"/>
      <c r="AB255" s="43"/>
      <c r="AC255" s="43"/>
      <c r="AD255" s="43"/>
      <c r="AE255" s="43"/>
      <c r="AF255" s="43"/>
    </row>
    <row r="256" spans="1:32" ht="15">
      <c r="A256" s="43"/>
      <c r="B256" s="43"/>
      <c r="C256" s="43"/>
      <c r="D256" s="43"/>
      <c r="E256" s="43"/>
      <c r="F256" s="203"/>
      <c r="G256" s="203"/>
      <c r="H256" s="43"/>
      <c r="I256" s="43"/>
      <c r="J256" s="43"/>
      <c r="K256" s="43"/>
      <c r="L256" s="43"/>
      <c r="M256" s="44"/>
      <c r="N256" s="43"/>
      <c r="O256" s="43"/>
      <c r="P256" s="43"/>
      <c r="Q256" s="43"/>
      <c r="R256" s="43"/>
      <c r="S256" s="43"/>
      <c r="T256" s="43"/>
      <c r="U256" s="43"/>
      <c r="V256" s="43"/>
      <c r="W256" s="43"/>
      <c r="X256" s="43"/>
      <c r="Y256" s="43"/>
      <c r="Z256" s="43"/>
      <c r="AA256" s="43"/>
      <c r="AB256" s="43"/>
      <c r="AC256" s="43"/>
      <c r="AD256" s="43"/>
      <c r="AE256" s="43"/>
      <c r="AF256" s="43"/>
    </row>
    <row r="257" spans="1:32" ht="15">
      <c r="A257" s="43"/>
      <c r="B257" s="43"/>
      <c r="C257" s="43"/>
      <c r="D257" s="43"/>
      <c r="E257" s="43"/>
      <c r="F257" s="203"/>
      <c r="G257" s="203"/>
      <c r="H257" s="43"/>
      <c r="I257" s="43"/>
      <c r="J257" s="43"/>
      <c r="K257" s="43"/>
      <c r="L257" s="43"/>
      <c r="M257" s="44"/>
      <c r="N257" s="43"/>
      <c r="O257" s="43"/>
      <c r="P257" s="43"/>
      <c r="Q257" s="43"/>
      <c r="R257" s="43"/>
      <c r="S257" s="43"/>
      <c r="T257" s="43"/>
      <c r="U257" s="43"/>
      <c r="V257" s="43"/>
      <c r="W257" s="43"/>
      <c r="X257" s="43"/>
      <c r="Y257" s="43"/>
      <c r="Z257" s="43"/>
      <c r="AA257" s="43"/>
      <c r="AB257" s="43"/>
      <c r="AC257" s="43"/>
      <c r="AD257" s="43"/>
      <c r="AE257" s="43"/>
      <c r="AF257" s="43"/>
    </row>
    <row r="258" spans="1:32" ht="15">
      <c r="A258" s="43"/>
      <c r="B258" s="43"/>
      <c r="C258" s="43"/>
      <c r="D258" s="43"/>
      <c r="E258" s="43"/>
      <c r="F258" s="203"/>
      <c r="G258" s="203"/>
      <c r="H258" s="43"/>
      <c r="I258" s="43"/>
      <c r="J258" s="43"/>
      <c r="K258" s="43"/>
      <c r="L258" s="43"/>
      <c r="M258" s="44"/>
      <c r="N258" s="43"/>
      <c r="O258" s="43"/>
      <c r="P258" s="43"/>
      <c r="Q258" s="43"/>
      <c r="R258" s="43"/>
      <c r="S258" s="43"/>
      <c r="T258" s="43"/>
      <c r="U258" s="43"/>
      <c r="V258" s="43"/>
      <c r="W258" s="43"/>
      <c r="X258" s="43"/>
      <c r="Y258" s="43"/>
      <c r="Z258" s="43"/>
      <c r="AA258" s="43"/>
      <c r="AB258" s="43"/>
      <c r="AC258" s="43"/>
      <c r="AD258" s="43"/>
      <c r="AE258" s="43"/>
      <c r="AF258" s="43"/>
    </row>
    <row r="259" spans="1:32" ht="15">
      <c r="A259" s="43"/>
      <c r="B259" s="43"/>
      <c r="C259" s="43"/>
      <c r="D259" s="43"/>
      <c r="E259" s="43"/>
      <c r="F259" s="203"/>
      <c r="G259" s="203"/>
      <c r="H259" s="43"/>
      <c r="I259" s="43"/>
      <c r="J259" s="43"/>
      <c r="K259" s="43"/>
      <c r="L259" s="43"/>
      <c r="M259" s="44"/>
      <c r="N259" s="43"/>
      <c r="O259" s="43"/>
      <c r="P259" s="43"/>
      <c r="Q259" s="43"/>
      <c r="R259" s="43"/>
      <c r="S259" s="43"/>
      <c r="T259" s="43"/>
      <c r="U259" s="43"/>
      <c r="V259" s="43"/>
      <c r="W259" s="43"/>
      <c r="X259" s="43"/>
      <c r="Y259" s="43"/>
      <c r="Z259" s="43"/>
      <c r="AA259" s="43"/>
      <c r="AB259" s="43"/>
      <c r="AC259" s="43"/>
      <c r="AD259" s="43"/>
      <c r="AE259" s="43"/>
      <c r="AF259" s="43"/>
    </row>
    <row r="260" spans="1:32" ht="15">
      <c r="A260" s="43"/>
      <c r="B260" s="43"/>
      <c r="C260" s="43"/>
      <c r="D260" s="43"/>
      <c r="E260" s="43"/>
      <c r="F260" s="203"/>
      <c r="G260" s="203"/>
      <c r="H260" s="43"/>
      <c r="I260" s="43"/>
      <c r="J260" s="43"/>
      <c r="K260" s="43"/>
      <c r="L260" s="43"/>
      <c r="M260" s="44"/>
      <c r="N260" s="43"/>
      <c r="O260" s="43"/>
      <c r="P260" s="43"/>
      <c r="Q260" s="43"/>
      <c r="R260" s="43"/>
      <c r="S260" s="43"/>
      <c r="T260" s="43"/>
      <c r="U260" s="43"/>
      <c r="V260" s="43"/>
      <c r="W260" s="43"/>
      <c r="X260" s="43"/>
      <c r="Y260" s="43"/>
      <c r="Z260" s="43"/>
      <c r="AA260" s="43"/>
      <c r="AB260" s="43"/>
      <c r="AC260" s="43"/>
      <c r="AD260" s="43"/>
      <c r="AE260" s="43"/>
      <c r="AF260" s="43"/>
    </row>
    <row r="261" spans="1:32" ht="15">
      <c r="A261" s="43"/>
      <c r="B261" s="43"/>
      <c r="C261" s="43"/>
      <c r="D261" s="43"/>
      <c r="E261" s="43"/>
      <c r="F261" s="203"/>
      <c r="G261" s="203"/>
      <c r="H261" s="43"/>
      <c r="I261" s="43"/>
      <c r="J261" s="43"/>
      <c r="K261" s="43"/>
      <c r="L261" s="43"/>
      <c r="M261" s="44"/>
      <c r="N261" s="43"/>
      <c r="O261" s="43"/>
      <c r="P261" s="43"/>
      <c r="Q261" s="43"/>
      <c r="R261" s="43"/>
      <c r="S261" s="43"/>
      <c r="T261" s="43"/>
      <c r="U261" s="43"/>
      <c r="V261" s="43"/>
      <c r="W261" s="43"/>
      <c r="X261" s="43"/>
      <c r="Y261" s="43"/>
      <c r="Z261" s="43"/>
      <c r="AA261" s="43"/>
      <c r="AB261" s="43"/>
      <c r="AC261" s="43"/>
      <c r="AD261" s="43"/>
      <c r="AE261" s="43"/>
      <c r="AF261" s="43"/>
    </row>
    <row r="262" spans="1:32" ht="15">
      <c r="A262" s="43"/>
      <c r="B262" s="43"/>
      <c r="C262" s="43"/>
      <c r="D262" s="43"/>
      <c r="E262" s="43"/>
      <c r="F262" s="203"/>
      <c r="G262" s="203"/>
      <c r="H262" s="43"/>
      <c r="I262" s="43"/>
      <c r="J262" s="43"/>
      <c r="K262" s="43"/>
      <c r="L262" s="43"/>
      <c r="M262" s="44"/>
      <c r="N262" s="43"/>
      <c r="O262" s="43"/>
      <c r="P262" s="43"/>
      <c r="Q262" s="43"/>
      <c r="R262" s="43"/>
      <c r="S262" s="43"/>
      <c r="T262" s="43"/>
      <c r="U262" s="43"/>
      <c r="V262" s="43"/>
      <c r="W262" s="43"/>
      <c r="X262" s="43"/>
      <c r="Y262" s="43"/>
      <c r="Z262" s="43"/>
      <c r="AA262" s="43"/>
      <c r="AB262" s="43"/>
      <c r="AC262" s="43"/>
      <c r="AD262" s="43"/>
      <c r="AE262" s="43"/>
      <c r="AF262" s="43"/>
    </row>
    <row r="263" spans="1:32" ht="15">
      <c r="A263" s="43"/>
      <c r="B263" s="43"/>
      <c r="C263" s="43"/>
      <c r="D263" s="43"/>
      <c r="E263" s="43"/>
      <c r="F263" s="203"/>
      <c r="G263" s="203"/>
      <c r="H263" s="43"/>
      <c r="I263" s="43"/>
      <c r="J263" s="43"/>
      <c r="K263" s="43"/>
      <c r="L263" s="43"/>
      <c r="M263" s="44"/>
      <c r="N263" s="43"/>
      <c r="O263" s="43"/>
      <c r="P263" s="43"/>
      <c r="Q263" s="43"/>
      <c r="R263" s="43"/>
      <c r="S263" s="43"/>
      <c r="T263" s="43"/>
      <c r="U263" s="43"/>
      <c r="V263" s="43"/>
      <c r="W263" s="43"/>
      <c r="X263" s="43"/>
      <c r="Y263" s="43"/>
      <c r="Z263" s="43"/>
      <c r="AA263" s="43"/>
      <c r="AB263" s="43"/>
      <c r="AC263" s="43"/>
      <c r="AD263" s="43"/>
      <c r="AE263" s="43"/>
      <c r="AF263" s="43"/>
    </row>
    <row r="264" spans="1:32" ht="15">
      <c r="A264" s="43"/>
      <c r="B264" s="43"/>
      <c r="C264" s="43"/>
      <c r="D264" s="43"/>
      <c r="E264" s="43"/>
      <c r="F264" s="203"/>
      <c r="G264" s="203"/>
      <c r="H264" s="43"/>
      <c r="I264" s="43"/>
      <c r="J264" s="43"/>
      <c r="K264" s="43"/>
      <c r="L264" s="43"/>
      <c r="M264" s="44"/>
      <c r="N264" s="43"/>
      <c r="O264" s="43"/>
      <c r="P264" s="43"/>
      <c r="Q264" s="43"/>
      <c r="R264" s="43"/>
      <c r="S264" s="43"/>
      <c r="T264" s="43"/>
      <c r="U264" s="43"/>
      <c r="V264" s="43"/>
      <c r="W264" s="43"/>
      <c r="X264" s="43"/>
      <c r="Y264" s="43"/>
      <c r="Z264" s="43"/>
      <c r="AA264" s="43"/>
      <c r="AB264" s="43"/>
      <c r="AC264" s="43"/>
      <c r="AD264" s="43"/>
      <c r="AE264" s="43"/>
      <c r="AF264" s="43"/>
    </row>
    <row r="265" spans="1:32" ht="15">
      <c r="A265" s="43"/>
      <c r="B265" s="43"/>
      <c r="C265" s="43"/>
      <c r="D265" s="43"/>
      <c r="E265" s="43"/>
      <c r="F265" s="203"/>
      <c r="G265" s="203"/>
      <c r="H265" s="43"/>
      <c r="I265" s="43"/>
      <c r="J265" s="43"/>
      <c r="K265" s="43"/>
      <c r="L265" s="43"/>
      <c r="M265" s="44"/>
      <c r="N265" s="43"/>
      <c r="O265" s="43"/>
      <c r="P265" s="43"/>
      <c r="Q265" s="43"/>
      <c r="R265" s="43"/>
      <c r="S265" s="43"/>
      <c r="T265" s="43"/>
      <c r="U265" s="43"/>
      <c r="V265" s="43"/>
      <c r="W265" s="43"/>
      <c r="X265" s="43"/>
      <c r="Y265" s="43"/>
      <c r="Z265" s="43"/>
      <c r="AA265" s="43"/>
      <c r="AB265" s="43"/>
      <c r="AC265" s="43"/>
      <c r="AD265" s="43"/>
      <c r="AE265" s="43"/>
      <c r="AF265" s="43"/>
    </row>
    <row r="266" spans="1:32" ht="15">
      <c r="A266" s="43"/>
      <c r="B266" s="43"/>
      <c r="C266" s="43"/>
      <c r="D266" s="43"/>
      <c r="E266" s="43"/>
      <c r="F266" s="203"/>
      <c r="G266" s="203"/>
      <c r="H266" s="43"/>
      <c r="I266" s="43"/>
      <c r="J266" s="43"/>
      <c r="K266" s="43"/>
      <c r="L266" s="43"/>
      <c r="M266" s="44"/>
      <c r="N266" s="43"/>
      <c r="O266" s="43"/>
      <c r="P266" s="43"/>
      <c r="Q266" s="43"/>
      <c r="R266" s="43"/>
      <c r="S266" s="43"/>
      <c r="T266" s="43"/>
      <c r="U266" s="43"/>
      <c r="V266" s="43"/>
      <c r="W266" s="43"/>
      <c r="X266" s="43"/>
      <c r="Y266" s="43"/>
      <c r="Z266" s="43"/>
      <c r="AA266" s="43"/>
      <c r="AB266" s="43"/>
      <c r="AC266" s="43"/>
      <c r="AD266" s="43"/>
      <c r="AE266" s="43"/>
      <c r="AF266" s="43"/>
    </row>
    <row r="267" spans="1:32" ht="15">
      <c r="A267" s="43"/>
      <c r="B267" s="43"/>
      <c r="C267" s="43"/>
      <c r="D267" s="43"/>
      <c r="E267" s="43"/>
      <c r="F267" s="203"/>
      <c r="G267" s="203"/>
      <c r="H267" s="43"/>
      <c r="I267" s="43"/>
      <c r="J267" s="43"/>
      <c r="K267" s="43"/>
      <c r="L267" s="43"/>
      <c r="M267" s="44"/>
      <c r="N267" s="43"/>
      <c r="O267" s="43"/>
      <c r="P267" s="43"/>
      <c r="Q267" s="43"/>
      <c r="R267" s="43"/>
      <c r="S267" s="43"/>
      <c r="T267" s="43"/>
      <c r="U267" s="43"/>
      <c r="V267" s="43"/>
      <c r="W267" s="43"/>
      <c r="X267" s="43"/>
      <c r="Y267" s="43"/>
      <c r="Z267" s="43"/>
      <c r="AA267" s="43"/>
      <c r="AB267" s="43"/>
      <c r="AC267" s="43"/>
      <c r="AD267" s="43"/>
      <c r="AE267" s="43"/>
      <c r="AF267" s="43"/>
    </row>
    <row r="268" spans="1:32" ht="15">
      <c r="A268" s="43"/>
      <c r="B268" s="43"/>
      <c r="C268" s="43"/>
      <c r="D268" s="43"/>
      <c r="E268" s="43"/>
      <c r="F268" s="203"/>
      <c r="G268" s="203"/>
      <c r="H268" s="43"/>
      <c r="I268" s="43"/>
      <c r="J268" s="43"/>
      <c r="K268" s="43"/>
      <c r="L268" s="43"/>
      <c r="M268" s="44"/>
      <c r="N268" s="43"/>
      <c r="O268" s="43"/>
      <c r="P268" s="43"/>
      <c r="Q268" s="43"/>
      <c r="R268" s="43"/>
      <c r="S268" s="43"/>
      <c r="T268" s="43"/>
      <c r="U268" s="43"/>
      <c r="V268" s="43"/>
      <c r="W268" s="43"/>
      <c r="X268" s="43"/>
      <c r="Y268" s="43"/>
      <c r="Z268" s="43"/>
      <c r="AA268" s="43"/>
      <c r="AB268" s="43"/>
      <c r="AC268" s="43"/>
      <c r="AD268" s="43"/>
      <c r="AE268" s="43"/>
      <c r="AF268" s="43"/>
    </row>
    <row r="269" spans="1:32" ht="15">
      <c r="A269" s="43"/>
      <c r="B269" s="43"/>
      <c r="C269" s="43"/>
      <c r="D269" s="43"/>
      <c r="E269" s="43"/>
      <c r="F269" s="203"/>
      <c r="G269" s="203"/>
      <c r="H269" s="43"/>
      <c r="I269" s="43"/>
      <c r="J269" s="43"/>
      <c r="K269" s="43"/>
      <c r="L269" s="43"/>
      <c r="M269" s="44"/>
      <c r="N269" s="43"/>
      <c r="O269" s="43"/>
      <c r="P269" s="43"/>
      <c r="Q269" s="43"/>
      <c r="R269" s="43"/>
      <c r="S269" s="43"/>
      <c r="T269" s="43"/>
      <c r="U269" s="43"/>
      <c r="V269" s="43"/>
      <c r="W269" s="43"/>
      <c r="X269" s="43"/>
      <c r="Y269" s="43"/>
      <c r="Z269" s="43"/>
      <c r="AA269" s="43"/>
      <c r="AB269" s="43"/>
      <c r="AC269" s="43"/>
      <c r="AD269" s="43"/>
      <c r="AE269" s="43"/>
      <c r="AF269" s="43"/>
    </row>
    <row r="270" spans="1:32" ht="15">
      <c r="A270" s="43"/>
      <c r="B270" s="43"/>
      <c r="C270" s="43"/>
      <c r="D270" s="43"/>
      <c r="E270" s="43"/>
      <c r="F270" s="203"/>
      <c r="G270" s="203"/>
      <c r="H270" s="43"/>
      <c r="I270" s="43"/>
      <c r="J270" s="43"/>
      <c r="K270" s="43"/>
      <c r="L270" s="43"/>
      <c r="M270" s="44"/>
      <c r="N270" s="43"/>
      <c r="O270" s="43"/>
      <c r="P270" s="43"/>
      <c r="Q270" s="43"/>
      <c r="R270" s="43"/>
      <c r="S270" s="43"/>
      <c r="T270" s="43"/>
      <c r="U270" s="43"/>
      <c r="V270" s="43"/>
      <c r="W270" s="43"/>
      <c r="X270" s="43"/>
      <c r="Y270" s="43"/>
      <c r="Z270" s="43"/>
      <c r="AA270" s="43"/>
      <c r="AB270" s="43"/>
      <c r="AC270" s="43"/>
      <c r="AD270" s="43"/>
      <c r="AE270" s="43"/>
      <c r="AF270" s="43"/>
    </row>
    <row r="271" spans="1:32" ht="15">
      <c r="A271" s="43"/>
      <c r="B271" s="43"/>
      <c r="C271" s="43"/>
      <c r="D271" s="43"/>
      <c r="E271" s="43"/>
      <c r="F271" s="203"/>
      <c r="G271" s="203"/>
      <c r="H271" s="43"/>
      <c r="I271" s="43"/>
      <c r="J271" s="43"/>
      <c r="K271" s="43"/>
      <c r="L271" s="43"/>
      <c r="M271" s="44"/>
      <c r="N271" s="43"/>
      <c r="O271" s="43"/>
      <c r="P271" s="43"/>
      <c r="Q271" s="43"/>
      <c r="R271" s="43"/>
      <c r="S271" s="43"/>
      <c r="T271" s="43"/>
      <c r="U271" s="43"/>
      <c r="V271" s="43"/>
      <c r="W271" s="43"/>
      <c r="X271" s="43"/>
      <c r="Y271" s="43"/>
      <c r="Z271" s="43"/>
      <c r="AA271" s="43"/>
      <c r="AB271" s="43"/>
      <c r="AC271" s="43"/>
      <c r="AD271" s="43"/>
      <c r="AE271" s="43"/>
      <c r="AF271" s="43"/>
    </row>
    <row r="272" spans="1:32" ht="15">
      <c r="A272" s="43"/>
      <c r="B272" s="43"/>
      <c r="C272" s="43"/>
      <c r="D272" s="43"/>
      <c r="E272" s="43"/>
      <c r="F272" s="203"/>
      <c r="G272" s="203"/>
      <c r="H272" s="43"/>
      <c r="I272" s="43"/>
      <c r="J272" s="43"/>
      <c r="K272" s="43"/>
      <c r="L272" s="43"/>
      <c r="M272" s="44"/>
      <c r="N272" s="43"/>
      <c r="O272" s="43"/>
      <c r="P272" s="43"/>
      <c r="Q272" s="43"/>
      <c r="R272" s="43"/>
      <c r="S272" s="43"/>
      <c r="T272" s="43"/>
      <c r="U272" s="43"/>
      <c r="V272" s="43"/>
      <c r="W272" s="43"/>
      <c r="X272" s="43"/>
      <c r="Y272" s="43"/>
      <c r="Z272" s="43"/>
      <c r="AA272" s="43"/>
      <c r="AB272" s="43"/>
      <c r="AC272" s="43"/>
      <c r="AD272" s="43"/>
      <c r="AE272" s="43"/>
      <c r="AF272" s="43"/>
    </row>
    <row r="273" spans="1:32" ht="15">
      <c r="A273" s="43"/>
      <c r="B273" s="43"/>
      <c r="C273" s="43"/>
      <c r="D273" s="43"/>
      <c r="E273" s="43"/>
      <c r="F273" s="203"/>
      <c r="G273" s="203"/>
      <c r="H273" s="43"/>
      <c r="I273" s="43"/>
      <c r="J273" s="43"/>
      <c r="K273" s="43"/>
      <c r="L273" s="43"/>
      <c r="M273" s="44"/>
      <c r="N273" s="43"/>
      <c r="O273" s="43"/>
      <c r="P273" s="43"/>
      <c r="Q273" s="43"/>
      <c r="R273" s="43"/>
      <c r="S273" s="43"/>
      <c r="T273" s="43"/>
      <c r="U273" s="43"/>
      <c r="V273" s="43"/>
      <c r="W273" s="43"/>
      <c r="X273" s="43"/>
      <c r="Y273" s="43"/>
      <c r="Z273" s="43"/>
      <c r="AA273" s="43"/>
      <c r="AB273" s="43"/>
      <c r="AC273" s="43"/>
      <c r="AD273" s="43"/>
      <c r="AE273" s="43"/>
      <c r="AF273" s="43"/>
    </row>
    <row r="274" spans="1:32" ht="15">
      <c r="A274" s="43"/>
      <c r="B274" s="43"/>
      <c r="C274" s="43"/>
      <c r="D274" s="43"/>
      <c r="E274" s="43"/>
      <c r="F274" s="203"/>
      <c r="G274" s="203"/>
      <c r="H274" s="43"/>
      <c r="I274" s="43"/>
      <c r="J274" s="43"/>
      <c r="K274" s="43"/>
      <c r="L274" s="43"/>
      <c r="M274" s="44"/>
      <c r="N274" s="43"/>
      <c r="O274" s="43"/>
      <c r="P274" s="43"/>
      <c r="Q274" s="43"/>
      <c r="R274" s="43"/>
      <c r="S274" s="43"/>
      <c r="T274" s="43"/>
      <c r="U274" s="43"/>
      <c r="V274" s="43"/>
      <c r="W274" s="43"/>
      <c r="X274" s="43"/>
      <c r="Y274" s="43"/>
      <c r="Z274" s="43"/>
      <c r="AA274" s="43"/>
      <c r="AB274" s="43"/>
      <c r="AC274" s="43"/>
      <c r="AD274" s="43"/>
      <c r="AE274" s="43"/>
      <c r="AF274" s="43"/>
    </row>
    <row r="275" spans="1:32" ht="15">
      <c r="A275" s="43"/>
      <c r="B275" s="43"/>
      <c r="C275" s="43"/>
      <c r="D275" s="43"/>
      <c r="E275" s="43"/>
      <c r="F275" s="203"/>
      <c r="G275" s="203"/>
      <c r="H275" s="43"/>
      <c r="I275" s="43"/>
      <c r="J275" s="43"/>
      <c r="K275" s="43"/>
      <c r="L275" s="43"/>
      <c r="M275" s="44"/>
      <c r="N275" s="43"/>
      <c r="O275" s="43"/>
      <c r="P275" s="43"/>
      <c r="Q275" s="43"/>
      <c r="R275" s="43"/>
      <c r="S275" s="43"/>
      <c r="T275" s="43"/>
      <c r="U275" s="43"/>
      <c r="V275" s="43"/>
      <c r="W275" s="43"/>
      <c r="X275" s="43"/>
      <c r="Y275" s="43"/>
      <c r="Z275" s="43"/>
      <c r="AA275" s="43"/>
      <c r="AB275" s="43"/>
      <c r="AC275" s="43"/>
      <c r="AD275" s="43"/>
      <c r="AE275" s="43"/>
      <c r="AF275" s="43"/>
    </row>
    <row r="276" spans="1:32" ht="15">
      <c r="A276" s="43"/>
      <c r="B276" s="43"/>
      <c r="C276" s="43"/>
      <c r="D276" s="43"/>
      <c r="E276" s="43"/>
      <c r="F276" s="203"/>
      <c r="G276" s="203"/>
      <c r="H276" s="43"/>
      <c r="I276" s="43"/>
      <c r="J276" s="43"/>
      <c r="K276" s="43"/>
      <c r="L276" s="43"/>
      <c r="M276" s="44"/>
      <c r="N276" s="43"/>
      <c r="O276" s="43"/>
      <c r="P276" s="43"/>
      <c r="Q276" s="43"/>
      <c r="R276" s="43"/>
      <c r="S276" s="43"/>
      <c r="T276" s="43"/>
      <c r="U276" s="43"/>
      <c r="V276" s="43"/>
      <c r="W276" s="43"/>
      <c r="X276" s="43"/>
      <c r="Y276" s="43"/>
      <c r="Z276" s="43"/>
      <c r="AA276" s="43"/>
      <c r="AB276" s="43"/>
      <c r="AC276" s="43"/>
      <c r="AD276" s="43"/>
      <c r="AE276" s="43"/>
      <c r="AF276" s="43"/>
    </row>
    <row r="277" spans="1:32" ht="15">
      <c r="A277" s="43"/>
      <c r="B277" s="43"/>
      <c r="C277" s="43"/>
      <c r="D277" s="43"/>
      <c r="E277" s="43"/>
      <c r="F277" s="203"/>
      <c r="G277" s="203"/>
      <c r="H277" s="43"/>
      <c r="I277" s="43"/>
      <c r="J277" s="43"/>
      <c r="K277" s="43"/>
      <c r="L277" s="43"/>
      <c r="M277" s="44"/>
      <c r="N277" s="43"/>
      <c r="O277" s="43"/>
      <c r="P277" s="43"/>
      <c r="Q277" s="43"/>
      <c r="R277" s="43"/>
      <c r="S277" s="43"/>
      <c r="T277" s="43"/>
      <c r="U277" s="43"/>
      <c r="V277" s="43"/>
      <c r="W277" s="43"/>
      <c r="X277" s="43"/>
      <c r="Y277" s="43"/>
      <c r="Z277" s="43"/>
      <c r="AA277" s="43"/>
      <c r="AB277" s="43"/>
      <c r="AC277" s="43"/>
      <c r="AD277" s="43"/>
      <c r="AE277" s="43"/>
      <c r="AF277" s="43"/>
    </row>
    <row r="278" spans="1:32" ht="15">
      <c r="A278" s="43"/>
      <c r="B278" s="43"/>
      <c r="C278" s="43"/>
      <c r="D278" s="43"/>
      <c r="E278" s="43"/>
      <c r="F278" s="203"/>
      <c r="G278" s="203"/>
      <c r="H278" s="43"/>
      <c r="I278" s="43"/>
      <c r="J278" s="43"/>
      <c r="K278" s="43"/>
      <c r="L278" s="43"/>
      <c r="M278" s="44"/>
      <c r="N278" s="43"/>
      <c r="O278" s="43"/>
      <c r="P278" s="43"/>
      <c r="Q278" s="43"/>
      <c r="R278" s="43"/>
      <c r="S278" s="43"/>
      <c r="T278" s="43"/>
      <c r="U278" s="43"/>
      <c r="V278" s="43"/>
      <c r="W278" s="43"/>
      <c r="X278" s="43"/>
      <c r="Y278" s="43"/>
      <c r="Z278" s="43"/>
      <c r="AA278" s="43"/>
      <c r="AB278" s="43"/>
      <c r="AC278" s="43"/>
      <c r="AD278" s="43"/>
      <c r="AE278" s="43"/>
      <c r="AF278" s="43"/>
    </row>
    <row r="279" spans="1:32" ht="15">
      <c r="A279" s="43"/>
      <c r="B279" s="43"/>
      <c r="C279" s="43"/>
      <c r="D279" s="43"/>
      <c r="E279" s="43"/>
      <c r="F279" s="203"/>
      <c r="G279" s="203"/>
      <c r="H279" s="43"/>
      <c r="I279" s="43"/>
      <c r="J279" s="43"/>
      <c r="K279" s="43"/>
      <c r="L279" s="43"/>
      <c r="M279" s="44"/>
      <c r="N279" s="43"/>
      <c r="O279" s="43"/>
      <c r="P279" s="43"/>
      <c r="Q279" s="43"/>
      <c r="R279" s="43"/>
      <c r="S279" s="43"/>
      <c r="T279" s="43"/>
      <c r="U279" s="43"/>
      <c r="V279" s="43"/>
      <c r="W279" s="43"/>
      <c r="X279" s="43"/>
      <c r="Y279" s="43"/>
      <c r="Z279" s="43"/>
      <c r="AA279" s="43"/>
      <c r="AB279" s="43"/>
      <c r="AC279" s="43"/>
      <c r="AD279" s="43"/>
      <c r="AE279" s="43"/>
      <c r="AF279" s="43"/>
    </row>
    <row r="280" spans="1:32" ht="15">
      <c r="A280" s="43"/>
      <c r="B280" s="43"/>
      <c r="C280" s="43"/>
      <c r="D280" s="43"/>
      <c r="E280" s="43"/>
      <c r="F280" s="203"/>
      <c r="G280" s="203"/>
      <c r="H280" s="43"/>
      <c r="I280" s="43"/>
      <c r="J280" s="43"/>
      <c r="K280" s="43"/>
      <c r="L280" s="43"/>
      <c r="M280" s="44"/>
      <c r="N280" s="43"/>
      <c r="O280" s="43"/>
      <c r="P280" s="43"/>
      <c r="Q280" s="43"/>
      <c r="R280" s="43"/>
      <c r="S280" s="43"/>
      <c r="T280" s="43"/>
      <c r="U280" s="43"/>
      <c r="V280" s="43"/>
      <c r="W280" s="43"/>
      <c r="X280" s="43"/>
      <c r="Y280" s="43"/>
      <c r="Z280" s="43"/>
      <c r="AA280" s="43"/>
      <c r="AB280" s="43"/>
      <c r="AC280" s="43"/>
      <c r="AD280" s="43"/>
      <c r="AE280" s="43"/>
      <c r="AF280" s="43"/>
    </row>
    <row r="281" spans="1:32" ht="15">
      <c r="A281" s="43"/>
      <c r="B281" s="43"/>
      <c r="C281" s="43"/>
      <c r="D281" s="43"/>
      <c r="E281" s="43"/>
      <c r="F281" s="203"/>
      <c r="G281" s="203"/>
      <c r="H281" s="43"/>
      <c r="I281" s="43"/>
      <c r="J281" s="43"/>
      <c r="K281" s="43"/>
      <c r="L281" s="43"/>
      <c r="M281" s="44"/>
      <c r="N281" s="43"/>
      <c r="O281" s="43"/>
      <c r="P281" s="43"/>
      <c r="Q281" s="43"/>
      <c r="R281" s="43"/>
      <c r="S281" s="43"/>
      <c r="T281" s="43"/>
      <c r="U281" s="43"/>
      <c r="V281" s="43"/>
      <c r="W281" s="43"/>
      <c r="X281" s="43"/>
      <c r="Y281" s="43"/>
      <c r="Z281" s="43"/>
      <c r="AA281" s="43"/>
      <c r="AB281" s="43"/>
      <c r="AC281" s="43"/>
      <c r="AD281" s="43"/>
      <c r="AE281" s="43"/>
      <c r="AF281" s="43"/>
    </row>
    <row r="282" spans="1:32" ht="15">
      <c r="A282" s="43"/>
      <c r="B282" s="43"/>
      <c r="C282" s="43"/>
      <c r="D282" s="43"/>
      <c r="E282" s="43"/>
      <c r="F282" s="203"/>
      <c r="G282" s="203"/>
      <c r="H282" s="43"/>
      <c r="I282" s="43"/>
      <c r="J282" s="43"/>
      <c r="K282" s="43"/>
      <c r="L282" s="43"/>
      <c r="M282" s="44"/>
      <c r="N282" s="43"/>
      <c r="O282" s="43"/>
      <c r="P282" s="43"/>
      <c r="Q282" s="43"/>
      <c r="R282" s="43"/>
      <c r="S282" s="43"/>
      <c r="T282" s="43"/>
      <c r="U282" s="43"/>
      <c r="V282" s="43"/>
      <c r="W282" s="43"/>
      <c r="X282" s="43"/>
      <c r="Y282" s="43"/>
      <c r="Z282" s="43"/>
      <c r="AA282" s="43"/>
      <c r="AB282" s="43"/>
      <c r="AC282" s="43"/>
      <c r="AD282" s="43"/>
      <c r="AE282" s="43"/>
      <c r="AF282" s="43"/>
    </row>
    <row r="283" spans="1:32" ht="15">
      <c r="A283" s="43"/>
      <c r="B283" s="43"/>
      <c r="C283" s="43"/>
      <c r="D283" s="43"/>
      <c r="E283" s="43"/>
      <c r="F283" s="203"/>
      <c r="G283" s="203"/>
      <c r="H283" s="43"/>
      <c r="I283" s="43"/>
      <c r="J283" s="43"/>
      <c r="K283" s="43"/>
      <c r="L283" s="43"/>
      <c r="M283" s="44"/>
      <c r="N283" s="43"/>
      <c r="O283" s="43"/>
      <c r="P283" s="43"/>
      <c r="Q283" s="43"/>
      <c r="R283" s="43"/>
      <c r="S283" s="43"/>
      <c r="T283" s="43"/>
      <c r="U283" s="43"/>
      <c r="V283" s="43"/>
      <c r="W283" s="43"/>
      <c r="X283" s="43"/>
      <c r="Y283" s="43"/>
      <c r="Z283" s="43"/>
      <c r="AA283" s="43"/>
      <c r="AB283" s="43"/>
      <c r="AC283" s="43"/>
      <c r="AD283" s="43"/>
      <c r="AE283" s="43"/>
      <c r="AF283" s="43"/>
    </row>
    <row r="284" spans="1:32" ht="15">
      <c r="A284" s="43"/>
      <c r="B284" s="43"/>
      <c r="C284" s="43"/>
      <c r="D284" s="43"/>
      <c r="E284" s="43"/>
      <c r="F284" s="203"/>
      <c r="G284" s="203"/>
      <c r="H284" s="43"/>
      <c r="I284" s="43"/>
      <c r="J284" s="43"/>
      <c r="K284" s="43"/>
      <c r="L284" s="43"/>
      <c r="M284" s="44"/>
      <c r="N284" s="43"/>
      <c r="O284" s="43"/>
      <c r="P284" s="43"/>
      <c r="Q284" s="43"/>
      <c r="R284" s="43"/>
      <c r="S284" s="43"/>
      <c r="T284" s="43"/>
      <c r="U284" s="43"/>
      <c r="V284" s="43"/>
      <c r="W284" s="43"/>
      <c r="X284" s="43"/>
      <c r="Y284" s="43"/>
      <c r="Z284" s="43"/>
      <c r="AA284" s="43"/>
      <c r="AB284" s="43"/>
      <c r="AC284" s="43"/>
      <c r="AD284" s="43"/>
      <c r="AE284" s="43"/>
      <c r="AF284" s="43"/>
    </row>
    <row r="285" spans="1:32" ht="15">
      <c r="A285" s="43"/>
      <c r="B285" s="43"/>
      <c r="C285" s="43"/>
      <c r="D285" s="43"/>
      <c r="E285" s="43"/>
      <c r="F285" s="203"/>
      <c r="G285" s="203"/>
      <c r="H285" s="43"/>
      <c r="I285" s="43"/>
      <c r="J285" s="43"/>
      <c r="K285" s="43"/>
      <c r="L285" s="43"/>
      <c r="M285" s="44"/>
      <c r="N285" s="43"/>
      <c r="O285" s="43"/>
      <c r="P285" s="43"/>
      <c r="Q285" s="43"/>
      <c r="R285" s="43"/>
      <c r="S285" s="43"/>
      <c r="T285" s="43"/>
      <c r="U285" s="43"/>
      <c r="V285" s="43"/>
      <c r="W285" s="43"/>
      <c r="X285" s="43"/>
      <c r="Y285" s="43"/>
      <c r="Z285" s="43"/>
      <c r="AA285" s="43"/>
      <c r="AB285" s="43"/>
      <c r="AC285" s="43"/>
      <c r="AD285" s="43"/>
      <c r="AE285" s="43"/>
      <c r="AF285" s="43"/>
    </row>
    <row r="286" spans="1:32" ht="15">
      <c r="A286" s="43"/>
      <c r="B286" s="43"/>
      <c r="C286" s="43"/>
      <c r="D286" s="43"/>
      <c r="E286" s="43"/>
      <c r="F286" s="203"/>
      <c r="G286" s="203"/>
      <c r="H286" s="43"/>
      <c r="I286" s="43"/>
      <c r="J286" s="43"/>
      <c r="K286" s="43"/>
      <c r="L286" s="43"/>
      <c r="M286" s="44"/>
      <c r="N286" s="43"/>
      <c r="O286" s="43"/>
      <c r="P286" s="43"/>
      <c r="Q286" s="43"/>
      <c r="R286" s="43"/>
      <c r="S286" s="43"/>
      <c r="T286" s="43"/>
      <c r="U286" s="43"/>
      <c r="V286" s="43"/>
      <c r="W286" s="43"/>
      <c r="X286" s="43"/>
      <c r="Y286" s="43"/>
      <c r="Z286" s="43"/>
      <c r="AA286" s="43"/>
      <c r="AB286" s="43"/>
      <c r="AC286" s="43"/>
      <c r="AD286" s="43"/>
      <c r="AE286" s="43"/>
      <c r="AF286" s="43"/>
    </row>
    <row r="287" spans="1:32" ht="15">
      <c r="A287" s="43"/>
      <c r="B287" s="43"/>
      <c r="C287" s="43"/>
      <c r="D287" s="43"/>
      <c r="E287" s="43"/>
      <c r="F287" s="203"/>
      <c r="G287" s="203"/>
      <c r="H287" s="43"/>
      <c r="I287" s="43"/>
      <c r="J287" s="43"/>
      <c r="K287" s="43"/>
      <c r="L287" s="43"/>
      <c r="M287" s="44"/>
      <c r="N287" s="43"/>
      <c r="O287" s="43"/>
      <c r="P287" s="43"/>
      <c r="Q287" s="43"/>
      <c r="R287" s="43"/>
      <c r="S287" s="43"/>
      <c r="T287" s="43"/>
      <c r="U287" s="43"/>
      <c r="V287" s="43"/>
      <c r="W287" s="43"/>
      <c r="X287" s="43"/>
      <c r="Y287" s="43"/>
      <c r="Z287" s="43"/>
      <c r="AA287" s="43"/>
      <c r="AB287" s="43"/>
      <c r="AC287" s="43"/>
      <c r="AD287" s="43"/>
      <c r="AE287" s="43"/>
      <c r="AF287" s="43"/>
    </row>
    <row r="288" spans="1:32" ht="15">
      <c r="A288" s="43"/>
      <c r="B288" s="43"/>
      <c r="C288" s="43"/>
      <c r="D288" s="43"/>
      <c r="E288" s="43"/>
      <c r="F288" s="203"/>
      <c r="G288" s="203"/>
      <c r="H288" s="43"/>
      <c r="I288" s="43"/>
      <c r="J288" s="43"/>
      <c r="K288" s="43"/>
      <c r="L288" s="43"/>
      <c r="M288" s="44"/>
      <c r="N288" s="43"/>
      <c r="O288" s="43"/>
      <c r="P288" s="43"/>
      <c r="Q288" s="43"/>
      <c r="R288" s="43"/>
      <c r="S288" s="43"/>
      <c r="T288" s="43"/>
      <c r="U288" s="43"/>
      <c r="V288" s="43"/>
      <c r="W288" s="43"/>
      <c r="X288" s="43"/>
      <c r="Y288" s="43"/>
      <c r="Z288" s="43"/>
      <c r="AA288" s="43"/>
      <c r="AB288" s="43"/>
      <c r="AC288" s="43"/>
      <c r="AD288" s="43"/>
      <c r="AE288" s="43"/>
      <c r="AF288" s="43"/>
    </row>
    <row r="289" spans="1:32" ht="15">
      <c r="A289" s="43"/>
      <c r="B289" s="43"/>
      <c r="C289" s="43"/>
      <c r="D289" s="43"/>
      <c r="E289" s="43"/>
      <c r="F289" s="203"/>
      <c r="G289" s="203"/>
      <c r="H289" s="43"/>
      <c r="I289" s="43"/>
      <c r="J289" s="43"/>
      <c r="K289" s="43"/>
      <c r="L289" s="43"/>
      <c r="M289" s="44"/>
      <c r="N289" s="43"/>
      <c r="O289" s="43"/>
      <c r="P289" s="43"/>
      <c r="Q289" s="43"/>
      <c r="R289" s="43"/>
      <c r="S289" s="43"/>
      <c r="T289" s="43"/>
      <c r="U289" s="43"/>
      <c r="V289" s="43"/>
      <c r="W289" s="43"/>
      <c r="X289" s="43"/>
      <c r="Y289" s="43"/>
      <c r="Z289" s="43"/>
      <c r="AA289" s="43"/>
      <c r="AB289" s="43"/>
      <c r="AC289" s="43"/>
      <c r="AD289" s="43"/>
      <c r="AE289" s="43"/>
      <c r="AF289" s="43"/>
    </row>
    <row r="290" spans="1:32" ht="15">
      <c r="A290" s="43"/>
      <c r="B290" s="43"/>
      <c r="C290" s="43"/>
      <c r="D290" s="43"/>
      <c r="E290" s="43"/>
      <c r="F290" s="203"/>
      <c r="G290" s="203"/>
      <c r="H290" s="43"/>
      <c r="I290" s="43"/>
      <c r="J290" s="43"/>
      <c r="K290" s="43"/>
      <c r="L290" s="43"/>
      <c r="M290" s="44"/>
      <c r="N290" s="43"/>
      <c r="O290" s="43"/>
      <c r="P290" s="43"/>
      <c r="Q290" s="43"/>
      <c r="R290" s="43"/>
      <c r="S290" s="43"/>
      <c r="T290" s="43"/>
      <c r="U290" s="43"/>
      <c r="V290" s="43"/>
      <c r="W290" s="43"/>
      <c r="X290" s="43"/>
      <c r="Y290" s="43"/>
      <c r="Z290" s="43"/>
      <c r="AA290" s="43"/>
      <c r="AB290" s="43"/>
      <c r="AC290" s="43"/>
      <c r="AD290" s="43"/>
      <c r="AE290" s="43"/>
      <c r="AF290" s="43"/>
    </row>
    <row r="291" spans="1:32" ht="15">
      <c r="A291" s="43"/>
      <c r="B291" s="43"/>
      <c r="C291" s="43"/>
      <c r="D291" s="43"/>
      <c r="E291" s="43"/>
      <c r="F291" s="203"/>
      <c r="G291" s="203"/>
      <c r="H291" s="43"/>
      <c r="I291" s="43"/>
      <c r="J291" s="43"/>
      <c r="K291" s="43"/>
      <c r="L291" s="43"/>
      <c r="M291" s="44"/>
      <c r="N291" s="43"/>
      <c r="O291" s="43"/>
      <c r="P291" s="43"/>
      <c r="Q291" s="43"/>
      <c r="R291" s="43"/>
      <c r="S291" s="43"/>
      <c r="T291" s="43"/>
      <c r="U291" s="43"/>
      <c r="V291" s="43"/>
      <c r="W291" s="43"/>
      <c r="X291" s="43"/>
      <c r="Y291" s="43"/>
      <c r="Z291" s="43"/>
      <c r="AA291" s="43"/>
      <c r="AB291" s="43"/>
      <c r="AC291" s="43"/>
      <c r="AD291" s="43"/>
      <c r="AE291" s="43"/>
      <c r="AF291" s="43"/>
    </row>
    <row r="292" spans="1:32" ht="15">
      <c r="A292" s="43"/>
      <c r="B292" s="43"/>
      <c r="C292" s="43"/>
      <c r="D292" s="43"/>
      <c r="E292" s="43"/>
      <c r="F292" s="203"/>
      <c r="G292" s="203"/>
      <c r="H292" s="43"/>
      <c r="I292" s="43"/>
      <c r="J292" s="43"/>
      <c r="K292" s="43"/>
      <c r="L292" s="43"/>
      <c r="M292" s="44"/>
      <c r="N292" s="43"/>
      <c r="O292" s="43"/>
      <c r="P292" s="43"/>
      <c r="Q292" s="43"/>
      <c r="R292" s="43"/>
      <c r="S292" s="43"/>
      <c r="T292" s="43"/>
      <c r="U292" s="43"/>
      <c r="V292" s="43"/>
      <c r="W292" s="43"/>
      <c r="X292" s="43"/>
      <c r="Y292" s="43"/>
      <c r="Z292" s="43"/>
      <c r="AA292" s="43"/>
      <c r="AB292" s="43"/>
      <c r="AC292" s="43"/>
      <c r="AD292" s="43"/>
      <c r="AE292" s="43"/>
      <c r="AF292" s="43"/>
    </row>
    <row r="293" spans="1:32" ht="15">
      <c r="A293" s="43"/>
      <c r="B293" s="43"/>
      <c r="C293" s="43"/>
      <c r="D293" s="43"/>
      <c r="E293" s="43"/>
      <c r="F293" s="203"/>
      <c r="G293" s="203"/>
      <c r="H293" s="43"/>
      <c r="I293" s="43"/>
      <c r="J293" s="43"/>
      <c r="K293" s="43"/>
      <c r="L293" s="43"/>
      <c r="M293" s="44"/>
      <c r="N293" s="43"/>
      <c r="O293" s="43"/>
      <c r="P293" s="43"/>
      <c r="Q293" s="43"/>
      <c r="R293" s="43"/>
      <c r="S293" s="43"/>
      <c r="T293" s="43"/>
      <c r="U293" s="43"/>
      <c r="V293" s="43"/>
      <c r="W293" s="43"/>
      <c r="X293" s="43"/>
      <c r="Y293" s="43"/>
      <c r="Z293" s="43"/>
      <c r="AA293" s="43"/>
      <c r="AB293" s="43"/>
      <c r="AC293" s="43"/>
      <c r="AD293" s="43"/>
      <c r="AE293" s="43"/>
      <c r="AF293" s="43"/>
    </row>
    <row r="294" spans="1:32" ht="15">
      <c r="A294" s="43"/>
      <c r="B294" s="43"/>
      <c r="C294" s="43"/>
      <c r="D294" s="43"/>
      <c r="E294" s="43"/>
      <c r="F294" s="203"/>
      <c r="G294" s="203"/>
      <c r="H294" s="43"/>
      <c r="I294" s="43"/>
      <c r="J294" s="43"/>
      <c r="K294" s="43"/>
      <c r="L294" s="43"/>
      <c r="M294" s="44"/>
      <c r="N294" s="43"/>
      <c r="O294" s="43"/>
      <c r="P294" s="43"/>
      <c r="Q294" s="43"/>
      <c r="R294" s="43"/>
      <c r="S294" s="43"/>
      <c r="T294" s="43"/>
      <c r="U294" s="43"/>
      <c r="V294" s="43"/>
      <c r="W294" s="43"/>
      <c r="X294" s="43"/>
      <c r="Y294" s="43"/>
      <c r="Z294" s="43"/>
      <c r="AA294" s="43"/>
      <c r="AB294" s="43"/>
      <c r="AC294" s="43"/>
      <c r="AD294" s="43"/>
      <c r="AE294" s="43"/>
      <c r="AF294" s="43"/>
    </row>
    <row r="295" spans="1:32" ht="15">
      <c r="A295" s="43"/>
      <c r="B295" s="43"/>
      <c r="C295" s="43"/>
      <c r="D295" s="43"/>
      <c r="E295" s="43"/>
      <c r="F295" s="203"/>
      <c r="G295" s="203"/>
      <c r="H295" s="43"/>
      <c r="I295" s="43"/>
      <c r="J295" s="43"/>
      <c r="K295" s="43"/>
      <c r="L295" s="43"/>
      <c r="M295" s="44"/>
      <c r="N295" s="43"/>
      <c r="O295" s="43"/>
      <c r="P295" s="43"/>
      <c r="Q295" s="43"/>
      <c r="R295" s="43"/>
      <c r="S295" s="43"/>
      <c r="T295" s="43"/>
      <c r="U295" s="43"/>
      <c r="V295" s="43"/>
      <c r="W295" s="43"/>
      <c r="X295" s="43"/>
      <c r="Y295" s="43"/>
      <c r="Z295" s="43"/>
      <c r="AA295" s="43"/>
      <c r="AB295" s="43"/>
      <c r="AC295" s="43"/>
      <c r="AD295" s="43"/>
      <c r="AE295" s="43"/>
      <c r="AF295" s="43"/>
    </row>
    <row r="296" spans="1:32" ht="15">
      <c r="A296" s="43"/>
      <c r="B296" s="43"/>
      <c r="C296" s="43"/>
      <c r="D296" s="43"/>
      <c r="E296" s="43"/>
      <c r="F296" s="203"/>
      <c r="G296" s="203"/>
      <c r="H296" s="43"/>
      <c r="I296" s="43"/>
      <c r="J296" s="43"/>
      <c r="K296" s="43"/>
      <c r="L296" s="43"/>
      <c r="M296" s="44"/>
      <c r="N296" s="43"/>
      <c r="O296" s="43"/>
      <c r="P296" s="43"/>
      <c r="Q296" s="43"/>
      <c r="R296" s="43"/>
      <c r="S296" s="43"/>
      <c r="T296" s="43"/>
      <c r="U296" s="43"/>
      <c r="V296" s="43"/>
      <c r="W296" s="43"/>
      <c r="X296" s="43"/>
      <c r="Y296" s="43"/>
      <c r="Z296" s="43"/>
      <c r="AA296" s="43"/>
      <c r="AB296" s="43"/>
      <c r="AC296" s="43"/>
      <c r="AD296" s="43"/>
      <c r="AE296" s="43"/>
      <c r="AF296" s="43"/>
    </row>
    <row r="297" spans="1:32" ht="15">
      <c r="A297" s="43"/>
      <c r="B297" s="43"/>
      <c r="C297" s="43"/>
      <c r="D297" s="43"/>
      <c r="E297" s="43"/>
      <c r="F297" s="203"/>
      <c r="G297" s="203"/>
      <c r="H297" s="43"/>
      <c r="I297" s="43"/>
      <c r="J297" s="43"/>
      <c r="K297" s="43"/>
      <c r="L297" s="43"/>
      <c r="M297" s="44"/>
      <c r="N297" s="43"/>
      <c r="O297" s="43"/>
      <c r="P297" s="43"/>
      <c r="Q297" s="43"/>
      <c r="R297" s="43"/>
      <c r="S297" s="43"/>
      <c r="T297" s="43"/>
      <c r="U297" s="43"/>
      <c r="V297" s="43"/>
      <c r="W297" s="43"/>
      <c r="X297" s="43"/>
      <c r="Y297" s="43"/>
      <c r="Z297" s="43"/>
      <c r="AA297" s="43"/>
      <c r="AB297" s="43"/>
      <c r="AC297" s="43"/>
      <c r="AD297" s="43"/>
      <c r="AE297" s="43"/>
      <c r="AF297" s="43"/>
    </row>
    <row r="298" spans="1:32" ht="15">
      <c r="A298" s="43"/>
      <c r="B298" s="43"/>
      <c r="C298" s="43"/>
      <c r="D298" s="43"/>
      <c r="E298" s="43"/>
      <c r="F298" s="203"/>
      <c r="G298" s="203"/>
      <c r="H298" s="43"/>
      <c r="I298" s="43"/>
      <c r="J298" s="43"/>
      <c r="K298" s="43"/>
      <c r="L298" s="43"/>
      <c r="M298" s="44"/>
      <c r="N298" s="43"/>
      <c r="O298" s="43"/>
      <c r="P298" s="43"/>
      <c r="Q298" s="43"/>
      <c r="R298" s="43"/>
      <c r="S298" s="43"/>
      <c r="T298" s="43"/>
      <c r="U298" s="43"/>
      <c r="V298" s="43"/>
      <c r="W298" s="43"/>
      <c r="X298" s="43"/>
      <c r="Y298" s="43"/>
      <c r="Z298" s="43"/>
      <c r="AA298" s="43"/>
      <c r="AB298" s="43"/>
      <c r="AC298" s="43"/>
      <c r="AD298" s="43"/>
      <c r="AE298" s="43"/>
      <c r="AF298" s="43"/>
    </row>
    <row r="299" spans="1:32" ht="15">
      <c r="A299" s="43"/>
      <c r="B299" s="43"/>
      <c r="C299" s="43"/>
      <c r="D299" s="43"/>
      <c r="E299" s="43"/>
      <c r="F299" s="203"/>
      <c r="G299" s="203"/>
      <c r="H299" s="43"/>
      <c r="I299" s="43"/>
      <c r="J299" s="43"/>
      <c r="K299" s="43"/>
      <c r="L299" s="43"/>
      <c r="M299" s="44"/>
      <c r="N299" s="43"/>
      <c r="O299" s="43"/>
      <c r="P299" s="43"/>
      <c r="Q299" s="43"/>
      <c r="R299" s="43"/>
      <c r="S299" s="43"/>
      <c r="T299" s="43"/>
      <c r="U299" s="43"/>
      <c r="V299" s="43"/>
      <c r="W299" s="43"/>
      <c r="X299" s="43"/>
      <c r="Y299" s="43"/>
      <c r="Z299" s="43"/>
      <c r="AA299" s="43"/>
      <c r="AB299" s="43"/>
      <c r="AC299" s="43"/>
      <c r="AD299" s="43"/>
      <c r="AE299" s="43"/>
      <c r="AF299" s="43"/>
    </row>
    <row r="300" spans="1:32" ht="15">
      <c r="A300" s="43"/>
      <c r="B300" s="43"/>
      <c r="C300" s="43"/>
      <c r="D300" s="43"/>
      <c r="E300" s="43"/>
      <c r="F300" s="203"/>
      <c r="G300" s="203"/>
      <c r="H300" s="43"/>
      <c r="I300" s="43"/>
      <c r="J300" s="43"/>
      <c r="K300" s="43"/>
      <c r="L300" s="43"/>
      <c r="M300" s="44"/>
      <c r="N300" s="43"/>
      <c r="O300" s="43"/>
      <c r="P300" s="43"/>
      <c r="Q300" s="43"/>
      <c r="R300" s="43"/>
      <c r="S300" s="43"/>
      <c r="T300" s="43"/>
      <c r="U300" s="43"/>
      <c r="V300" s="43"/>
      <c r="W300" s="43"/>
      <c r="X300" s="43"/>
      <c r="Y300" s="43"/>
      <c r="Z300" s="43"/>
      <c r="AA300" s="43"/>
      <c r="AB300" s="43"/>
      <c r="AC300" s="43"/>
      <c r="AD300" s="43"/>
      <c r="AE300" s="43"/>
      <c r="AF300" s="43"/>
    </row>
    <row r="301" spans="1:32" ht="15">
      <c r="A301" s="43"/>
      <c r="B301" s="43"/>
      <c r="C301" s="43"/>
      <c r="D301" s="43"/>
      <c r="E301" s="43"/>
      <c r="F301" s="203"/>
      <c r="G301" s="203"/>
      <c r="H301" s="43"/>
      <c r="I301" s="43"/>
      <c r="J301" s="43"/>
      <c r="K301" s="43"/>
      <c r="L301" s="43"/>
      <c r="M301" s="44"/>
      <c r="N301" s="43"/>
      <c r="O301" s="43"/>
      <c r="P301" s="43"/>
      <c r="Q301" s="43"/>
      <c r="R301" s="43"/>
      <c r="S301" s="43"/>
      <c r="T301" s="43"/>
      <c r="U301" s="43"/>
      <c r="V301" s="43"/>
      <c r="W301" s="43"/>
      <c r="X301" s="43"/>
      <c r="Y301" s="43"/>
      <c r="Z301" s="43"/>
      <c r="AA301" s="43"/>
      <c r="AB301" s="43"/>
      <c r="AC301" s="43"/>
      <c r="AD301" s="43"/>
      <c r="AE301" s="43"/>
      <c r="AF301" s="43"/>
    </row>
    <row r="302" spans="1:32" ht="15">
      <c r="A302" s="43"/>
      <c r="B302" s="43"/>
      <c r="C302" s="43"/>
      <c r="D302" s="43"/>
      <c r="E302" s="43"/>
      <c r="F302" s="203"/>
      <c r="G302" s="203"/>
      <c r="H302" s="43"/>
      <c r="I302" s="43"/>
      <c r="J302" s="43"/>
      <c r="K302" s="43"/>
      <c r="L302" s="43"/>
      <c r="M302" s="44"/>
      <c r="N302" s="43"/>
      <c r="O302" s="43"/>
      <c r="P302" s="43"/>
      <c r="Q302" s="43"/>
      <c r="R302" s="43"/>
      <c r="S302" s="43"/>
      <c r="T302" s="43"/>
      <c r="U302" s="43"/>
      <c r="V302" s="43"/>
      <c r="W302" s="43"/>
      <c r="X302" s="43"/>
      <c r="Y302" s="43"/>
      <c r="Z302" s="43"/>
      <c r="AA302" s="43"/>
      <c r="AB302" s="43"/>
      <c r="AC302" s="43"/>
      <c r="AD302" s="43"/>
      <c r="AE302" s="43"/>
      <c r="AF302" s="43"/>
    </row>
    <row r="303" spans="1:32" ht="15">
      <c r="A303" s="43"/>
      <c r="B303" s="43"/>
      <c r="C303" s="43"/>
      <c r="D303" s="43"/>
      <c r="E303" s="43"/>
      <c r="F303" s="203"/>
      <c r="G303" s="203"/>
      <c r="H303" s="43"/>
      <c r="I303" s="43"/>
      <c r="J303" s="43"/>
      <c r="K303" s="43"/>
      <c r="L303" s="43"/>
      <c r="M303" s="44"/>
      <c r="N303" s="43"/>
      <c r="O303" s="43"/>
      <c r="P303" s="43"/>
      <c r="Q303" s="43"/>
      <c r="R303" s="43"/>
      <c r="S303" s="43"/>
      <c r="T303" s="43"/>
      <c r="U303" s="43"/>
      <c r="V303" s="43"/>
      <c r="W303" s="43"/>
      <c r="X303" s="43"/>
      <c r="Y303" s="43"/>
      <c r="Z303" s="43"/>
      <c r="AA303" s="43"/>
      <c r="AB303" s="43"/>
      <c r="AC303" s="43"/>
      <c r="AD303" s="43"/>
      <c r="AE303" s="43"/>
      <c r="AF303" s="43"/>
    </row>
    <row r="304" spans="1:32" ht="15">
      <c r="A304" s="43"/>
      <c r="B304" s="43"/>
      <c r="C304" s="43"/>
      <c r="D304" s="43"/>
      <c r="E304" s="43"/>
      <c r="F304" s="203"/>
      <c r="G304" s="203"/>
      <c r="H304" s="43"/>
      <c r="I304" s="43"/>
      <c r="J304" s="43"/>
      <c r="K304" s="43"/>
      <c r="L304" s="43"/>
      <c r="M304" s="44"/>
      <c r="N304" s="43"/>
      <c r="O304" s="43"/>
      <c r="P304" s="43"/>
      <c r="Q304" s="43"/>
      <c r="R304" s="43"/>
      <c r="S304" s="43"/>
      <c r="T304" s="43"/>
      <c r="U304" s="43"/>
      <c r="V304" s="43"/>
      <c r="W304" s="43"/>
      <c r="X304" s="43"/>
      <c r="Y304" s="43"/>
      <c r="Z304" s="43"/>
      <c r="AA304" s="43"/>
      <c r="AB304" s="43"/>
      <c r="AC304" s="43"/>
      <c r="AD304" s="43"/>
      <c r="AE304" s="43"/>
      <c r="AF304" s="43"/>
    </row>
    <row r="305" spans="1:32" ht="15">
      <c r="A305" s="43"/>
      <c r="B305" s="43"/>
      <c r="C305" s="43"/>
      <c r="D305" s="43"/>
      <c r="E305" s="43"/>
      <c r="F305" s="203"/>
      <c r="G305" s="203"/>
      <c r="H305" s="43"/>
      <c r="I305" s="43"/>
      <c r="J305" s="43"/>
      <c r="K305" s="43"/>
      <c r="L305" s="43"/>
      <c r="M305" s="44"/>
      <c r="N305" s="43"/>
      <c r="O305" s="43"/>
      <c r="P305" s="43"/>
      <c r="Q305" s="43"/>
      <c r="R305" s="43"/>
      <c r="S305" s="43"/>
      <c r="T305" s="43"/>
      <c r="U305" s="43"/>
      <c r="V305" s="43"/>
      <c r="W305" s="43"/>
      <c r="X305" s="43"/>
      <c r="Y305" s="43"/>
      <c r="Z305" s="43"/>
      <c r="AA305" s="43"/>
      <c r="AB305" s="43"/>
      <c r="AC305" s="43"/>
      <c r="AD305" s="43"/>
      <c r="AE305" s="43"/>
      <c r="AF305" s="43"/>
    </row>
    <row r="306" spans="1:32" ht="15">
      <c r="A306" s="43"/>
      <c r="B306" s="43"/>
      <c r="C306" s="43"/>
      <c r="D306" s="43"/>
      <c r="E306" s="43"/>
      <c r="F306" s="203"/>
      <c r="G306" s="203"/>
      <c r="H306" s="43"/>
      <c r="I306" s="43"/>
      <c r="J306" s="43"/>
      <c r="K306" s="43"/>
      <c r="L306" s="43"/>
      <c r="M306" s="44"/>
      <c r="N306" s="43"/>
      <c r="O306" s="43"/>
      <c r="P306" s="43"/>
      <c r="Q306" s="43"/>
      <c r="R306" s="43"/>
      <c r="S306" s="43"/>
      <c r="T306" s="43"/>
      <c r="U306" s="43"/>
      <c r="V306" s="43"/>
      <c r="W306" s="43"/>
      <c r="X306" s="43"/>
      <c r="Y306" s="43"/>
      <c r="Z306" s="43"/>
      <c r="AA306" s="43"/>
      <c r="AB306" s="43"/>
      <c r="AC306" s="43"/>
      <c r="AD306" s="43"/>
      <c r="AE306" s="43"/>
      <c r="AF306" s="43"/>
    </row>
    <row r="307" spans="1:32" ht="15">
      <c r="A307" s="43"/>
      <c r="B307" s="43"/>
      <c r="C307" s="43"/>
      <c r="D307" s="43"/>
      <c r="E307" s="43"/>
      <c r="F307" s="203"/>
      <c r="G307" s="203"/>
      <c r="H307" s="43"/>
      <c r="I307" s="43"/>
      <c r="J307" s="43"/>
      <c r="K307" s="43"/>
      <c r="L307" s="43"/>
      <c r="M307" s="44"/>
      <c r="N307" s="43"/>
      <c r="O307" s="43"/>
      <c r="P307" s="43"/>
      <c r="Q307" s="43"/>
      <c r="R307" s="43"/>
      <c r="S307" s="43"/>
      <c r="T307" s="43"/>
      <c r="U307" s="43"/>
      <c r="V307" s="43"/>
      <c r="W307" s="43"/>
      <c r="X307" s="43"/>
      <c r="Y307" s="43"/>
      <c r="Z307" s="43"/>
      <c r="AA307" s="43"/>
      <c r="AB307" s="43"/>
      <c r="AC307" s="43"/>
      <c r="AD307" s="43"/>
      <c r="AE307" s="43"/>
      <c r="AF307" s="43"/>
    </row>
    <row r="308" spans="1:32" ht="15">
      <c r="A308" s="43"/>
      <c r="B308" s="43"/>
      <c r="C308" s="43"/>
      <c r="D308" s="43"/>
      <c r="E308" s="43"/>
      <c r="F308" s="203"/>
      <c r="G308" s="203"/>
      <c r="H308" s="43"/>
      <c r="I308" s="43"/>
      <c r="J308" s="43"/>
      <c r="K308" s="43"/>
      <c r="L308" s="43"/>
      <c r="M308" s="44"/>
      <c r="N308" s="43"/>
      <c r="O308" s="43"/>
      <c r="P308" s="43"/>
      <c r="Q308" s="43"/>
      <c r="R308" s="43"/>
      <c r="S308" s="43"/>
      <c r="T308" s="43"/>
      <c r="U308" s="43"/>
      <c r="V308" s="43"/>
      <c r="W308" s="43"/>
      <c r="X308" s="43"/>
      <c r="Y308" s="43"/>
      <c r="Z308" s="43"/>
      <c r="AA308" s="43"/>
      <c r="AB308" s="43"/>
      <c r="AC308" s="43"/>
      <c r="AD308" s="43"/>
      <c r="AE308" s="43"/>
      <c r="AF308" s="43"/>
    </row>
    <row r="309" spans="1:32" ht="15">
      <c r="A309" s="43"/>
      <c r="B309" s="43"/>
      <c r="C309" s="43"/>
      <c r="D309" s="43"/>
      <c r="E309" s="43"/>
      <c r="F309" s="203"/>
      <c r="G309" s="203"/>
      <c r="H309" s="43"/>
      <c r="I309" s="43"/>
      <c r="J309" s="43"/>
      <c r="K309" s="43"/>
      <c r="L309" s="43"/>
      <c r="M309" s="44"/>
      <c r="N309" s="43"/>
      <c r="O309" s="43"/>
      <c r="P309" s="43"/>
      <c r="Q309" s="43"/>
      <c r="R309" s="43"/>
      <c r="S309" s="43"/>
      <c r="T309" s="43"/>
      <c r="U309" s="43"/>
      <c r="V309" s="43"/>
      <c r="W309" s="43"/>
      <c r="X309" s="43"/>
      <c r="Y309" s="43"/>
      <c r="Z309" s="43"/>
      <c r="AA309" s="43"/>
      <c r="AB309" s="43"/>
      <c r="AC309" s="43"/>
      <c r="AD309" s="43"/>
      <c r="AE309" s="43"/>
      <c r="AF309" s="43"/>
    </row>
    <row r="310" spans="1:32" ht="15">
      <c r="A310" s="43"/>
      <c r="B310" s="43"/>
      <c r="C310" s="43"/>
      <c r="D310" s="43"/>
      <c r="E310" s="43"/>
      <c r="F310" s="203"/>
      <c r="G310" s="203"/>
      <c r="H310" s="43"/>
      <c r="I310" s="43"/>
      <c r="J310" s="43"/>
      <c r="K310" s="43"/>
      <c r="L310" s="43"/>
      <c r="M310" s="44"/>
      <c r="N310" s="43"/>
      <c r="O310" s="43"/>
      <c r="P310" s="43"/>
      <c r="Q310" s="43"/>
      <c r="R310" s="43"/>
      <c r="S310" s="43"/>
      <c r="T310" s="43"/>
      <c r="U310" s="43"/>
      <c r="V310" s="43"/>
      <c r="W310" s="43"/>
      <c r="X310" s="43"/>
      <c r="Y310" s="43"/>
      <c r="Z310" s="43"/>
      <c r="AA310" s="43"/>
      <c r="AB310" s="43"/>
      <c r="AC310" s="43"/>
      <c r="AD310" s="43"/>
      <c r="AE310" s="43"/>
      <c r="AF310" s="43"/>
    </row>
    <row r="311" spans="1:32" ht="15">
      <c r="A311" s="43"/>
      <c r="B311" s="43"/>
      <c r="C311" s="43"/>
      <c r="D311" s="43"/>
      <c r="E311" s="43"/>
      <c r="F311" s="203"/>
      <c r="G311" s="203"/>
      <c r="H311" s="43"/>
      <c r="I311" s="43"/>
      <c r="J311" s="43"/>
      <c r="K311" s="43"/>
      <c r="L311" s="43"/>
      <c r="M311" s="44"/>
      <c r="N311" s="43"/>
      <c r="O311" s="43"/>
      <c r="P311" s="43"/>
      <c r="Q311" s="43"/>
      <c r="R311" s="43"/>
      <c r="S311" s="43"/>
      <c r="T311" s="43"/>
      <c r="U311" s="43"/>
      <c r="V311" s="43"/>
      <c r="W311" s="43"/>
      <c r="X311" s="43"/>
      <c r="Y311" s="43"/>
      <c r="Z311" s="43"/>
      <c r="AA311" s="43"/>
      <c r="AB311" s="43"/>
      <c r="AC311" s="43"/>
      <c r="AD311" s="43"/>
      <c r="AE311" s="43"/>
      <c r="AF311" s="43"/>
    </row>
    <row r="312" spans="1:32" ht="15">
      <c r="A312" s="43"/>
      <c r="B312" s="43"/>
      <c r="C312" s="43"/>
      <c r="D312" s="43"/>
      <c r="E312" s="43"/>
      <c r="F312" s="203"/>
      <c r="G312" s="203"/>
      <c r="H312" s="43"/>
      <c r="I312" s="43"/>
      <c r="J312" s="43"/>
      <c r="K312" s="43"/>
      <c r="L312" s="43"/>
      <c r="M312" s="44"/>
      <c r="N312" s="43"/>
      <c r="O312" s="43"/>
      <c r="P312" s="43"/>
      <c r="Q312" s="43"/>
      <c r="R312" s="43"/>
      <c r="S312" s="43"/>
      <c r="T312" s="43"/>
      <c r="U312" s="43"/>
      <c r="V312" s="43"/>
      <c r="W312" s="43"/>
      <c r="X312" s="43"/>
      <c r="Y312" s="43"/>
      <c r="Z312" s="43"/>
      <c r="AA312" s="43"/>
      <c r="AB312" s="43"/>
      <c r="AC312" s="43"/>
      <c r="AD312" s="43"/>
      <c r="AE312" s="43"/>
      <c r="AF312" s="43"/>
    </row>
    <row r="313" spans="1:32" ht="15">
      <c r="A313" s="43"/>
      <c r="B313" s="43"/>
      <c r="C313" s="43"/>
      <c r="D313" s="43"/>
      <c r="E313" s="43"/>
      <c r="F313" s="203"/>
      <c r="G313" s="203"/>
      <c r="H313" s="43"/>
      <c r="I313" s="43"/>
      <c r="J313" s="43"/>
      <c r="K313" s="43"/>
      <c r="L313" s="43"/>
      <c r="M313" s="44"/>
      <c r="N313" s="43"/>
      <c r="O313" s="43"/>
      <c r="P313" s="43"/>
      <c r="Q313" s="43"/>
      <c r="R313" s="43"/>
      <c r="S313" s="43"/>
      <c r="T313" s="43"/>
      <c r="U313" s="43"/>
      <c r="V313" s="43"/>
      <c r="W313" s="43"/>
      <c r="X313" s="43"/>
      <c r="Y313" s="43"/>
      <c r="Z313" s="43"/>
      <c r="AA313" s="43"/>
      <c r="AB313" s="43"/>
      <c r="AC313" s="43"/>
      <c r="AD313" s="43"/>
      <c r="AE313" s="43"/>
      <c r="AF313" s="43"/>
    </row>
    <row r="314" spans="1:32" ht="15">
      <c r="A314" s="43"/>
      <c r="B314" s="43"/>
      <c r="C314" s="43"/>
      <c r="D314" s="43"/>
      <c r="E314" s="43"/>
      <c r="F314" s="203"/>
      <c r="G314" s="203"/>
      <c r="H314" s="43"/>
      <c r="I314" s="43"/>
      <c r="J314" s="43"/>
      <c r="K314" s="43"/>
      <c r="L314" s="43"/>
      <c r="M314" s="44"/>
      <c r="N314" s="43"/>
      <c r="O314" s="43"/>
      <c r="P314" s="43"/>
      <c r="Q314" s="43"/>
      <c r="R314" s="43"/>
      <c r="S314" s="43"/>
      <c r="T314" s="43"/>
      <c r="U314" s="43"/>
      <c r="V314" s="43"/>
      <c r="W314" s="43"/>
      <c r="X314" s="43"/>
      <c r="Y314" s="43"/>
      <c r="Z314" s="43"/>
      <c r="AA314" s="43"/>
      <c r="AB314" s="43"/>
      <c r="AC314" s="43"/>
      <c r="AD314" s="43"/>
      <c r="AE314" s="43"/>
      <c r="AF314" s="43"/>
    </row>
    <row r="315" spans="1:32" ht="15">
      <c r="A315" s="43"/>
      <c r="B315" s="43"/>
      <c r="C315" s="43"/>
      <c r="D315" s="43"/>
      <c r="E315" s="43"/>
      <c r="F315" s="203"/>
      <c r="G315" s="203"/>
      <c r="H315" s="43"/>
      <c r="I315" s="43"/>
      <c r="J315" s="43"/>
      <c r="K315" s="43"/>
      <c r="L315" s="43"/>
      <c r="M315" s="44"/>
      <c r="N315" s="43"/>
      <c r="O315" s="43"/>
      <c r="P315" s="43"/>
      <c r="Q315" s="43"/>
      <c r="R315" s="43"/>
      <c r="S315" s="43"/>
      <c r="T315" s="43"/>
      <c r="U315" s="43"/>
      <c r="V315" s="43"/>
      <c r="W315" s="43"/>
      <c r="X315" s="43"/>
      <c r="Y315" s="43"/>
      <c r="Z315" s="43"/>
      <c r="AA315" s="43"/>
      <c r="AB315" s="43"/>
      <c r="AC315" s="43"/>
      <c r="AD315" s="43"/>
      <c r="AE315" s="43"/>
      <c r="AF315" s="43"/>
    </row>
    <row r="316" spans="1:32" ht="15">
      <c r="A316" s="43"/>
      <c r="B316" s="43"/>
      <c r="C316" s="43"/>
      <c r="D316" s="43"/>
      <c r="E316" s="43"/>
      <c r="F316" s="203"/>
      <c r="G316" s="203"/>
      <c r="H316" s="43"/>
      <c r="I316" s="43"/>
      <c r="J316" s="43"/>
      <c r="K316" s="43"/>
      <c r="L316" s="43"/>
      <c r="M316" s="44"/>
      <c r="N316" s="43"/>
      <c r="O316" s="43"/>
      <c r="P316" s="43"/>
      <c r="Q316" s="43"/>
      <c r="R316" s="43"/>
      <c r="S316" s="43"/>
      <c r="T316" s="43"/>
      <c r="U316" s="43"/>
      <c r="V316" s="43"/>
      <c r="W316" s="43"/>
      <c r="X316" s="43"/>
      <c r="Y316" s="43"/>
      <c r="Z316" s="43"/>
      <c r="AA316" s="43"/>
      <c r="AB316" s="43"/>
      <c r="AC316" s="43"/>
      <c r="AD316" s="43"/>
      <c r="AE316" s="43"/>
      <c r="AF316" s="43"/>
    </row>
    <row r="317" spans="1:32" ht="15">
      <c r="A317" s="43"/>
      <c r="B317" s="43"/>
      <c r="C317" s="43"/>
      <c r="D317" s="43"/>
      <c r="E317" s="43"/>
      <c r="F317" s="203"/>
      <c r="G317" s="203"/>
      <c r="H317" s="43"/>
      <c r="I317" s="43"/>
      <c r="J317" s="43"/>
      <c r="K317" s="43"/>
      <c r="L317" s="43"/>
      <c r="M317" s="44"/>
      <c r="N317" s="43"/>
      <c r="O317" s="43"/>
      <c r="P317" s="43"/>
      <c r="Q317" s="43"/>
      <c r="R317" s="43"/>
      <c r="S317" s="43"/>
      <c r="T317" s="43"/>
      <c r="U317" s="43"/>
      <c r="V317" s="43"/>
      <c r="W317" s="43"/>
      <c r="X317" s="43"/>
      <c r="Y317" s="43"/>
      <c r="Z317" s="43"/>
      <c r="AA317" s="43"/>
      <c r="AB317" s="43"/>
      <c r="AC317" s="43"/>
      <c r="AD317" s="43"/>
      <c r="AE317" s="43"/>
      <c r="AF317" s="43"/>
    </row>
    <row r="318" spans="1:32" ht="15">
      <c r="A318" s="43"/>
      <c r="B318" s="43"/>
      <c r="C318" s="43"/>
      <c r="D318" s="43"/>
      <c r="E318" s="43"/>
      <c r="F318" s="203"/>
      <c r="G318" s="203"/>
      <c r="H318" s="43"/>
      <c r="I318" s="43"/>
      <c r="J318" s="43"/>
      <c r="K318" s="43"/>
      <c r="L318" s="43"/>
      <c r="M318" s="44"/>
      <c r="N318" s="43"/>
      <c r="O318" s="43"/>
      <c r="P318" s="43"/>
      <c r="Q318" s="43"/>
      <c r="R318" s="43"/>
      <c r="S318" s="43"/>
      <c r="T318" s="43"/>
      <c r="U318" s="43"/>
      <c r="V318" s="43"/>
      <c r="W318" s="43"/>
      <c r="X318" s="43"/>
      <c r="Y318" s="43"/>
      <c r="Z318" s="43"/>
      <c r="AA318" s="43"/>
      <c r="AB318" s="43"/>
      <c r="AC318" s="43"/>
      <c r="AD318" s="43"/>
      <c r="AE318" s="43"/>
      <c r="AF318" s="43"/>
    </row>
    <row r="319" spans="1:32" ht="15">
      <c r="A319" s="43"/>
      <c r="B319" s="43"/>
      <c r="C319" s="43"/>
      <c r="D319" s="43"/>
      <c r="E319" s="43"/>
      <c r="F319" s="203"/>
      <c r="G319" s="203"/>
      <c r="H319" s="43"/>
      <c r="I319" s="43"/>
      <c r="J319" s="43"/>
      <c r="K319" s="43"/>
      <c r="L319" s="43"/>
      <c r="M319" s="44"/>
      <c r="N319" s="43"/>
      <c r="O319" s="43"/>
      <c r="P319" s="43"/>
      <c r="Q319" s="43"/>
      <c r="R319" s="43"/>
      <c r="S319" s="43"/>
      <c r="T319" s="43"/>
      <c r="U319" s="43"/>
      <c r="V319" s="43"/>
      <c r="W319" s="43"/>
      <c r="X319" s="43"/>
      <c r="Y319" s="43"/>
      <c r="Z319" s="43"/>
      <c r="AA319" s="43"/>
      <c r="AB319" s="43"/>
      <c r="AC319" s="43"/>
      <c r="AD319" s="43"/>
      <c r="AE319" s="43"/>
      <c r="AF319" s="43"/>
    </row>
    <row r="320" spans="1:32" ht="15">
      <c r="A320" s="43"/>
      <c r="B320" s="43"/>
      <c r="C320" s="43"/>
      <c r="D320" s="43"/>
      <c r="E320" s="43"/>
      <c r="F320" s="203"/>
      <c r="G320" s="203"/>
      <c r="H320" s="43"/>
      <c r="I320" s="43"/>
      <c r="J320" s="43"/>
      <c r="K320" s="43"/>
      <c r="L320" s="43"/>
      <c r="M320" s="44"/>
      <c r="N320" s="43"/>
      <c r="O320" s="43"/>
      <c r="P320" s="43"/>
      <c r="Q320" s="43"/>
      <c r="R320" s="43"/>
      <c r="S320" s="43"/>
      <c r="T320" s="43"/>
      <c r="U320" s="43"/>
      <c r="V320" s="43"/>
      <c r="W320" s="43"/>
      <c r="X320" s="43"/>
      <c r="Y320" s="43"/>
      <c r="Z320" s="43"/>
      <c r="AA320" s="43"/>
      <c r="AB320" s="43"/>
      <c r="AC320" s="43"/>
      <c r="AD320" s="43"/>
      <c r="AE320" s="43"/>
      <c r="AF320" s="43"/>
    </row>
    <row r="321" spans="1:32" ht="15">
      <c r="A321" s="43"/>
      <c r="B321" s="43"/>
      <c r="C321" s="43"/>
      <c r="D321" s="43"/>
      <c r="E321" s="43"/>
      <c r="F321" s="203"/>
      <c r="G321" s="203"/>
      <c r="H321" s="43"/>
      <c r="I321" s="43"/>
      <c r="J321" s="43"/>
      <c r="K321" s="43"/>
      <c r="L321" s="43"/>
      <c r="M321" s="44"/>
      <c r="N321" s="43"/>
      <c r="O321" s="43"/>
      <c r="P321" s="43"/>
      <c r="Q321" s="43"/>
      <c r="R321" s="43"/>
      <c r="S321" s="43"/>
      <c r="T321" s="43"/>
      <c r="U321" s="43"/>
      <c r="V321" s="43"/>
      <c r="W321" s="43"/>
      <c r="X321" s="43"/>
      <c r="Y321" s="43"/>
      <c r="Z321" s="43"/>
      <c r="AA321" s="43"/>
      <c r="AB321" s="43"/>
      <c r="AC321" s="43"/>
      <c r="AD321" s="43"/>
      <c r="AE321" s="43"/>
      <c r="AF321" s="43"/>
    </row>
    <row r="322" spans="1:32" ht="15">
      <c r="A322" s="43"/>
      <c r="B322" s="43"/>
      <c r="C322" s="43"/>
      <c r="D322" s="43"/>
      <c r="E322" s="43"/>
      <c r="F322" s="203"/>
      <c r="G322" s="203"/>
      <c r="H322" s="43"/>
      <c r="I322" s="43"/>
      <c r="J322" s="43"/>
      <c r="K322" s="43"/>
      <c r="L322" s="43"/>
      <c r="M322" s="44"/>
      <c r="N322" s="43"/>
      <c r="O322" s="43"/>
      <c r="P322" s="43"/>
      <c r="Q322" s="43"/>
      <c r="R322" s="43"/>
      <c r="S322" s="43"/>
      <c r="T322" s="43"/>
      <c r="U322" s="43"/>
      <c r="V322" s="43"/>
      <c r="W322" s="43"/>
      <c r="X322" s="43"/>
      <c r="Y322" s="43"/>
      <c r="Z322" s="43"/>
      <c r="AA322" s="43"/>
      <c r="AB322" s="43"/>
      <c r="AC322" s="43"/>
      <c r="AD322" s="43"/>
      <c r="AE322" s="43"/>
      <c r="AF322" s="43"/>
    </row>
    <row r="323" spans="1:32" ht="15">
      <c r="A323" s="43"/>
      <c r="B323" s="43"/>
      <c r="C323" s="43"/>
      <c r="D323" s="43"/>
      <c r="E323" s="43"/>
      <c r="F323" s="203"/>
      <c r="G323" s="203"/>
      <c r="H323" s="43"/>
      <c r="I323" s="43"/>
      <c r="J323" s="43"/>
      <c r="K323" s="43"/>
      <c r="L323" s="43"/>
      <c r="M323" s="44"/>
      <c r="N323" s="43"/>
      <c r="O323" s="43"/>
      <c r="P323" s="43"/>
      <c r="Q323" s="43"/>
      <c r="R323" s="43"/>
      <c r="S323" s="43"/>
      <c r="T323" s="43"/>
      <c r="U323" s="43"/>
      <c r="V323" s="43"/>
      <c r="W323" s="43"/>
      <c r="X323" s="43"/>
      <c r="Y323" s="43"/>
      <c r="Z323" s="43"/>
      <c r="AA323" s="43"/>
      <c r="AB323" s="43"/>
      <c r="AC323" s="43"/>
      <c r="AD323" s="43"/>
      <c r="AE323" s="43"/>
      <c r="AF323" s="43"/>
    </row>
    <row r="324" spans="1:32" ht="15">
      <c r="A324" s="43"/>
      <c r="B324" s="43"/>
      <c r="C324" s="43"/>
      <c r="D324" s="43"/>
      <c r="E324" s="43"/>
      <c r="F324" s="203"/>
      <c r="G324" s="203"/>
      <c r="H324" s="43"/>
      <c r="I324" s="43"/>
      <c r="J324" s="43"/>
      <c r="K324" s="43"/>
      <c r="L324" s="43"/>
      <c r="M324" s="44"/>
      <c r="N324" s="43"/>
      <c r="O324" s="43"/>
      <c r="P324" s="43"/>
      <c r="Q324" s="43"/>
      <c r="R324" s="43"/>
      <c r="S324" s="43"/>
      <c r="T324" s="43"/>
      <c r="U324" s="43"/>
      <c r="V324" s="43"/>
      <c r="W324" s="43"/>
      <c r="X324" s="43"/>
      <c r="Y324" s="43"/>
      <c r="Z324" s="43"/>
      <c r="AA324" s="43"/>
      <c r="AB324" s="43"/>
      <c r="AC324" s="43"/>
      <c r="AD324" s="43"/>
      <c r="AE324" s="43"/>
      <c r="AF324" s="43"/>
    </row>
    <row r="325" spans="1:32" ht="15">
      <c r="A325" s="43"/>
      <c r="B325" s="43"/>
      <c r="C325" s="43"/>
      <c r="D325" s="43"/>
      <c r="E325" s="43"/>
      <c r="F325" s="203"/>
      <c r="G325" s="203"/>
      <c r="H325" s="43"/>
      <c r="I325" s="43"/>
      <c r="J325" s="43"/>
      <c r="K325" s="43"/>
      <c r="L325" s="43"/>
      <c r="M325" s="44"/>
      <c r="N325" s="43"/>
      <c r="O325" s="43"/>
      <c r="P325" s="43"/>
      <c r="Q325" s="43"/>
      <c r="R325" s="43"/>
      <c r="S325" s="43"/>
      <c r="T325" s="43"/>
      <c r="U325" s="43"/>
      <c r="V325" s="43"/>
      <c r="W325" s="43"/>
      <c r="X325" s="43"/>
      <c r="Y325" s="43"/>
      <c r="Z325" s="43"/>
      <c r="AA325" s="43"/>
      <c r="AB325" s="43"/>
      <c r="AC325" s="43"/>
      <c r="AD325" s="43"/>
      <c r="AE325" s="43"/>
      <c r="AF325" s="43"/>
    </row>
    <row r="326" spans="1:32" ht="15">
      <c r="A326" s="43"/>
      <c r="B326" s="43"/>
      <c r="C326" s="43"/>
      <c r="D326" s="43"/>
      <c r="E326" s="43"/>
      <c r="F326" s="203"/>
      <c r="G326" s="203"/>
      <c r="H326" s="43"/>
      <c r="I326" s="43"/>
      <c r="J326" s="43"/>
      <c r="K326" s="43"/>
      <c r="L326" s="43"/>
      <c r="M326" s="44"/>
      <c r="N326" s="43"/>
      <c r="O326" s="43"/>
      <c r="P326" s="43"/>
      <c r="Q326" s="43"/>
      <c r="R326" s="43"/>
      <c r="S326" s="43"/>
      <c r="T326" s="43"/>
      <c r="U326" s="43"/>
      <c r="V326" s="43"/>
      <c r="W326" s="43"/>
      <c r="X326" s="43"/>
      <c r="Y326" s="43"/>
      <c r="Z326" s="43"/>
      <c r="AA326" s="43"/>
      <c r="AB326" s="43"/>
      <c r="AC326" s="43"/>
      <c r="AD326" s="43"/>
      <c r="AE326" s="43"/>
      <c r="AF326" s="43"/>
    </row>
    <row r="327" spans="1:32" ht="15">
      <c r="A327" s="43"/>
      <c r="B327" s="43"/>
      <c r="C327" s="43"/>
      <c r="D327" s="43"/>
      <c r="E327" s="43"/>
      <c r="F327" s="203"/>
      <c r="G327" s="203"/>
      <c r="H327" s="43"/>
      <c r="I327" s="43"/>
      <c r="J327" s="43"/>
      <c r="K327" s="43"/>
      <c r="L327" s="43"/>
      <c r="M327" s="44"/>
      <c r="N327" s="43"/>
      <c r="O327" s="43"/>
      <c r="P327" s="43"/>
      <c r="Q327" s="43"/>
      <c r="R327" s="43"/>
      <c r="S327" s="43"/>
      <c r="T327" s="43"/>
      <c r="U327" s="43"/>
      <c r="V327" s="43"/>
      <c r="W327" s="43"/>
      <c r="X327" s="43"/>
      <c r="Y327" s="43"/>
      <c r="Z327" s="43"/>
      <c r="AA327" s="43"/>
      <c r="AB327" s="43"/>
      <c r="AC327" s="43"/>
      <c r="AD327" s="43"/>
      <c r="AE327" s="43"/>
      <c r="AF327" s="43"/>
    </row>
    <row r="328" spans="1:32" ht="15">
      <c r="A328" s="43"/>
      <c r="B328" s="43"/>
      <c r="C328" s="43"/>
      <c r="D328" s="43"/>
      <c r="E328" s="43"/>
      <c r="F328" s="203"/>
      <c r="G328" s="203"/>
      <c r="H328" s="43"/>
      <c r="I328" s="43"/>
      <c r="J328" s="43"/>
      <c r="K328" s="43"/>
      <c r="L328" s="43"/>
      <c r="M328" s="44"/>
      <c r="N328" s="43"/>
      <c r="O328" s="43"/>
      <c r="P328" s="43"/>
      <c r="Q328" s="43"/>
      <c r="R328" s="43"/>
      <c r="S328" s="43"/>
      <c r="T328" s="43"/>
      <c r="U328" s="43"/>
      <c r="V328" s="43"/>
      <c r="W328" s="43"/>
      <c r="X328" s="43"/>
      <c r="Y328" s="43"/>
      <c r="Z328" s="43"/>
      <c r="AA328" s="43"/>
      <c r="AB328" s="43"/>
      <c r="AC328" s="43"/>
      <c r="AD328" s="43"/>
      <c r="AE328" s="43"/>
      <c r="AF328" s="43"/>
    </row>
    <row r="329" spans="1:32" ht="15">
      <c r="A329" s="43"/>
      <c r="B329" s="43"/>
      <c r="C329" s="43"/>
      <c r="D329" s="43"/>
      <c r="E329" s="43"/>
      <c r="F329" s="203"/>
      <c r="G329" s="203"/>
      <c r="H329" s="43"/>
      <c r="I329" s="43"/>
      <c r="J329" s="43"/>
      <c r="K329" s="43"/>
      <c r="L329" s="43"/>
      <c r="M329" s="44"/>
      <c r="N329" s="43"/>
      <c r="O329" s="43"/>
      <c r="P329" s="43"/>
      <c r="Q329" s="43"/>
      <c r="R329" s="43"/>
      <c r="S329" s="43"/>
      <c r="T329" s="43"/>
      <c r="U329" s="43"/>
      <c r="V329" s="43"/>
      <c r="W329" s="43"/>
      <c r="X329" s="43"/>
      <c r="Y329" s="43"/>
      <c r="Z329" s="43"/>
      <c r="AA329" s="43"/>
      <c r="AB329" s="43"/>
      <c r="AC329" s="43"/>
      <c r="AD329" s="43"/>
      <c r="AE329" s="43"/>
      <c r="AF329" s="43"/>
    </row>
    <row r="330" spans="1:32" ht="15">
      <c r="A330" s="43"/>
      <c r="B330" s="43"/>
      <c r="C330" s="43"/>
      <c r="D330" s="43"/>
      <c r="E330" s="43"/>
      <c r="F330" s="203"/>
      <c r="G330" s="203"/>
      <c r="H330" s="43"/>
      <c r="I330" s="43"/>
      <c r="J330" s="43"/>
      <c r="K330" s="43"/>
      <c r="L330" s="43"/>
      <c r="M330" s="44"/>
      <c r="N330" s="43"/>
      <c r="O330" s="43"/>
      <c r="P330" s="43"/>
      <c r="Q330" s="43"/>
      <c r="R330" s="43"/>
      <c r="S330" s="43"/>
      <c r="T330" s="43"/>
      <c r="U330" s="43"/>
      <c r="V330" s="43"/>
      <c r="W330" s="43"/>
      <c r="X330" s="43"/>
      <c r="Y330" s="43"/>
      <c r="Z330" s="43"/>
      <c r="AA330" s="43"/>
      <c r="AB330" s="43"/>
      <c r="AC330" s="43"/>
      <c r="AD330" s="43"/>
      <c r="AE330" s="43"/>
      <c r="AF330" s="43"/>
    </row>
    <row r="331" spans="1:32" ht="15">
      <c r="A331" s="43"/>
      <c r="B331" s="43"/>
      <c r="C331" s="43"/>
      <c r="D331" s="43"/>
      <c r="E331" s="43"/>
      <c r="F331" s="203"/>
      <c r="G331" s="203"/>
      <c r="H331" s="43"/>
      <c r="I331" s="43"/>
      <c r="J331" s="43"/>
      <c r="K331" s="43"/>
      <c r="L331" s="43"/>
      <c r="M331" s="44"/>
      <c r="N331" s="43"/>
      <c r="O331" s="43"/>
      <c r="P331" s="43"/>
      <c r="Q331" s="43"/>
      <c r="R331" s="43"/>
      <c r="S331" s="43"/>
      <c r="T331" s="43"/>
      <c r="U331" s="43"/>
      <c r="V331" s="43"/>
      <c r="W331" s="43"/>
      <c r="X331" s="43"/>
      <c r="Y331" s="43"/>
      <c r="Z331" s="43"/>
      <c r="AA331" s="43"/>
      <c r="AB331" s="43"/>
      <c r="AC331" s="43"/>
      <c r="AD331" s="43"/>
      <c r="AE331" s="43"/>
      <c r="AF331" s="43"/>
    </row>
    <row r="332" spans="1:32" ht="15">
      <c r="A332" s="43"/>
      <c r="B332" s="43"/>
      <c r="C332" s="43"/>
      <c r="D332" s="43"/>
      <c r="E332" s="43"/>
      <c r="F332" s="203"/>
      <c r="G332" s="203"/>
      <c r="H332" s="43"/>
      <c r="I332" s="43"/>
      <c r="J332" s="43"/>
      <c r="K332" s="43"/>
      <c r="L332" s="43"/>
      <c r="M332" s="44"/>
      <c r="N332" s="43"/>
      <c r="O332" s="43"/>
      <c r="P332" s="43"/>
      <c r="Q332" s="43"/>
      <c r="R332" s="43"/>
      <c r="S332" s="43"/>
      <c r="T332" s="43"/>
      <c r="U332" s="43"/>
      <c r="V332" s="43"/>
      <c r="W332" s="43"/>
      <c r="X332" s="43"/>
      <c r="Y332" s="43"/>
      <c r="Z332" s="43"/>
      <c r="AA332" s="43"/>
      <c r="AB332" s="43"/>
      <c r="AC332" s="43"/>
      <c r="AD332" s="43"/>
      <c r="AE332" s="43"/>
      <c r="AF332" s="43"/>
    </row>
    <row r="333" spans="1:32" ht="15">
      <c r="A333" s="43"/>
      <c r="B333" s="43"/>
      <c r="C333" s="43"/>
      <c r="D333" s="43"/>
      <c r="E333" s="43"/>
      <c r="F333" s="203"/>
      <c r="G333" s="203"/>
      <c r="H333" s="43"/>
      <c r="I333" s="43"/>
      <c r="J333" s="43"/>
      <c r="K333" s="43"/>
      <c r="L333" s="43"/>
      <c r="M333" s="44"/>
      <c r="N333" s="43"/>
      <c r="O333" s="43"/>
      <c r="P333" s="43"/>
      <c r="Q333" s="43"/>
      <c r="R333" s="43"/>
      <c r="S333" s="43"/>
      <c r="T333" s="43"/>
      <c r="U333" s="43"/>
      <c r="V333" s="43"/>
      <c r="W333" s="43"/>
      <c r="X333" s="43"/>
      <c r="Y333" s="43"/>
      <c r="Z333" s="43"/>
      <c r="AA333" s="43"/>
      <c r="AB333" s="43"/>
      <c r="AC333" s="43"/>
      <c r="AD333" s="43"/>
      <c r="AE333" s="43"/>
      <c r="AF333" s="43"/>
    </row>
    <row r="334" spans="1:32" ht="15">
      <c r="A334" s="43"/>
      <c r="B334" s="43"/>
      <c r="C334" s="43"/>
      <c r="D334" s="43"/>
      <c r="E334" s="43"/>
      <c r="F334" s="203"/>
      <c r="G334" s="203"/>
      <c r="H334" s="43"/>
      <c r="I334" s="43"/>
      <c r="J334" s="43"/>
      <c r="K334" s="43"/>
      <c r="L334" s="43"/>
      <c r="M334" s="44"/>
      <c r="N334" s="43"/>
      <c r="O334" s="43"/>
      <c r="P334" s="43"/>
      <c r="Q334" s="43"/>
      <c r="R334" s="43"/>
      <c r="S334" s="43"/>
      <c r="T334" s="43"/>
      <c r="U334" s="43"/>
      <c r="V334" s="43"/>
      <c r="W334" s="43"/>
      <c r="X334" s="43"/>
      <c r="Y334" s="43"/>
      <c r="Z334" s="43"/>
      <c r="AA334" s="43"/>
      <c r="AB334" s="43"/>
      <c r="AC334" s="43"/>
      <c r="AD334" s="43"/>
      <c r="AE334" s="43"/>
      <c r="AF334" s="43"/>
    </row>
    <row r="335" spans="1:32" ht="15">
      <c r="A335" s="43"/>
      <c r="B335" s="43"/>
      <c r="C335" s="43"/>
      <c r="D335" s="43"/>
      <c r="E335" s="43"/>
      <c r="F335" s="203"/>
      <c r="G335" s="203"/>
      <c r="H335" s="43"/>
      <c r="I335" s="43"/>
      <c r="J335" s="43"/>
      <c r="K335" s="43"/>
      <c r="L335" s="43"/>
      <c r="M335" s="44"/>
      <c r="N335" s="43"/>
      <c r="O335" s="43"/>
      <c r="P335" s="43"/>
      <c r="Q335" s="43"/>
      <c r="R335" s="43"/>
      <c r="S335" s="43"/>
      <c r="T335" s="43"/>
      <c r="U335" s="43"/>
      <c r="V335" s="43"/>
      <c r="W335" s="43"/>
      <c r="X335" s="43"/>
      <c r="Y335" s="43"/>
      <c r="Z335" s="43"/>
      <c r="AA335" s="43"/>
      <c r="AB335" s="43"/>
      <c r="AC335" s="43"/>
      <c r="AD335" s="43"/>
      <c r="AE335" s="43"/>
      <c r="AF335" s="43"/>
    </row>
    <row r="336" spans="1:32" ht="15">
      <c r="A336" s="43"/>
      <c r="B336" s="43"/>
      <c r="C336" s="43"/>
      <c r="D336" s="43"/>
      <c r="E336" s="43"/>
      <c r="F336" s="203"/>
      <c r="G336" s="203"/>
      <c r="H336" s="43"/>
      <c r="I336" s="43"/>
      <c r="J336" s="43"/>
      <c r="K336" s="43"/>
      <c r="L336" s="43"/>
      <c r="M336" s="44"/>
      <c r="N336" s="43"/>
      <c r="O336" s="43"/>
      <c r="P336" s="43"/>
      <c r="Q336" s="43"/>
      <c r="R336" s="43"/>
      <c r="S336" s="43"/>
      <c r="T336" s="43"/>
      <c r="U336" s="43"/>
      <c r="V336" s="43"/>
      <c r="W336" s="43"/>
      <c r="X336" s="43"/>
      <c r="Y336" s="43"/>
      <c r="Z336" s="43"/>
      <c r="AA336" s="43"/>
      <c r="AB336" s="43"/>
      <c r="AC336" s="43"/>
      <c r="AD336" s="43"/>
      <c r="AE336" s="43"/>
      <c r="AF336" s="43"/>
    </row>
    <row r="337" spans="1:32" ht="15">
      <c r="A337" s="43"/>
      <c r="B337" s="43"/>
      <c r="C337" s="43"/>
      <c r="D337" s="43"/>
      <c r="E337" s="43"/>
      <c r="F337" s="203"/>
      <c r="G337" s="203"/>
      <c r="H337" s="43"/>
      <c r="I337" s="43"/>
      <c r="J337" s="43"/>
      <c r="K337" s="43"/>
      <c r="L337" s="43"/>
      <c r="M337" s="44"/>
      <c r="N337" s="43"/>
      <c r="O337" s="43"/>
      <c r="P337" s="43"/>
      <c r="Q337" s="43"/>
      <c r="R337" s="43"/>
      <c r="S337" s="43"/>
      <c r="T337" s="43"/>
      <c r="U337" s="43"/>
      <c r="V337" s="43"/>
      <c r="W337" s="43"/>
      <c r="X337" s="43"/>
      <c r="Y337" s="43"/>
      <c r="Z337" s="43"/>
      <c r="AA337" s="43"/>
      <c r="AB337" s="43"/>
      <c r="AC337" s="43"/>
      <c r="AD337" s="43"/>
      <c r="AE337" s="43"/>
      <c r="AF337" s="43"/>
    </row>
    <row r="338" spans="1:32" ht="15">
      <c r="A338" s="43"/>
      <c r="B338" s="43"/>
      <c r="C338" s="43"/>
      <c r="D338" s="43"/>
      <c r="E338" s="43"/>
      <c r="F338" s="203"/>
      <c r="G338" s="203"/>
      <c r="H338" s="43"/>
      <c r="I338" s="43"/>
      <c r="J338" s="43"/>
      <c r="K338" s="43"/>
      <c r="L338" s="43"/>
      <c r="M338" s="44"/>
      <c r="N338" s="43"/>
      <c r="O338" s="43"/>
      <c r="P338" s="43"/>
      <c r="Q338" s="43"/>
      <c r="R338" s="43"/>
      <c r="S338" s="43"/>
      <c r="T338" s="43"/>
      <c r="U338" s="43"/>
      <c r="V338" s="43"/>
      <c r="W338" s="43"/>
      <c r="X338" s="43"/>
      <c r="Y338" s="43"/>
      <c r="Z338" s="43"/>
      <c r="AA338" s="43"/>
      <c r="AB338" s="43"/>
      <c r="AC338" s="43"/>
      <c r="AD338" s="43"/>
      <c r="AE338" s="43"/>
      <c r="AF338" s="43"/>
    </row>
    <row r="339" spans="1:32" ht="15">
      <c r="A339" s="43"/>
      <c r="B339" s="43"/>
      <c r="C339" s="43"/>
      <c r="D339" s="43"/>
      <c r="E339" s="43"/>
      <c r="F339" s="203"/>
      <c r="G339" s="203"/>
      <c r="H339" s="43"/>
      <c r="I339" s="43"/>
      <c r="J339" s="43"/>
      <c r="K339" s="43"/>
      <c r="L339" s="43"/>
      <c r="M339" s="44"/>
      <c r="N339" s="43"/>
      <c r="O339" s="43"/>
      <c r="P339" s="43"/>
      <c r="Q339" s="43"/>
      <c r="R339" s="43"/>
      <c r="S339" s="43"/>
      <c r="T339" s="43"/>
      <c r="U339" s="43"/>
      <c r="V339" s="43"/>
      <c r="W339" s="43"/>
      <c r="X339" s="43"/>
      <c r="Y339" s="43"/>
      <c r="Z339" s="43"/>
      <c r="AA339" s="43"/>
      <c r="AB339" s="43"/>
      <c r="AC339" s="43"/>
      <c r="AD339" s="43"/>
      <c r="AE339" s="43"/>
      <c r="AF339" s="43"/>
    </row>
    <row r="340" spans="1:32" ht="15">
      <c r="A340" s="43"/>
      <c r="B340" s="43"/>
      <c r="C340" s="43"/>
      <c r="D340" s="43"/>
      <c r="E340" s="43"/>
      <c r="F340" s="203"/>
      <c r="G340" s="203"/>
      <c r="H340" s="43"/>
      <c r="I340" s="43"/>
      <c r="J340" s="43"/>
      <c r="K340" s="43"/>
      <c r="L340" s="43"/>
      <c r="M340" s="44"/>
      <c r="N340" s="43"/>
      <c r="O340" s="43"/>
      <c r="P340" s="43"/>
      <c r="Q340" s="43"/>
      <c r="R340" s="43"/>
      <c r="S340" s="43"/>
      <c r="T340" s="43"/>
      <c r="U340" s="43"/>
      <c r="V340" s="43"/>
      <c r="W340" s="43"/>
      <c r="X340" s="43"/>
      <c r="Y340" s="43"/>
      <c r="Z340" s="43"/>
      <c r="AA340" s="43"/>
      <c r="AB340" s="43"/>
      <c r="AC340" s="43"/>
      <c r="AD340" s="43"/>
      <c r="AE340" s="43"/>
      <c r="AF340" s="43"/>
    </row>
    <row r="341" spans="1:32" ht="15">
      <c r="A341" s="43"/>
      <c r="B341" s="43"/>
      <c r="C341" s="43"/>
      <c r="D341" s="43"/>
      <c r="E341" s="43"/>
      <c r="F341" s="203"/>
      <c r="G341" s="203"/>
      <c r="H341" s="43"/>
      <c r="I341" s="43"/>
      <c r="J341" s="43"/>
      <c r="K341" s="43"/>
      <c r="L341" s="43"/>
      <c r="M341" s="44"/>
      <c r="N341" s="43"/>
      <c r="O341" s="43"/>
      <c r="P341" s="43"/>
      <c r="Q341" s="43"/>
      <c r="R341" s="43"/>
      <c r="S341" s="43"/>
      <c r="T341" s="43"/>
      <c r="U341" s="43"/>
      <c r="V341" s="43"/>
      <c r="W341" s="43"/>
      <c r="X341" s="43"/>
      <c r="Y341" s="43"/>
      <c r="Z341" s="43"/>
      <c r="AA341" s="43"/>
      <c r="AB341" s="43"/>
      <c r="AC341" s="43"/>
      <c r="AD341" s="43"/>
      <c r="AE341" s="43"/>
      <c r="AF341" s="43"/>
    </row>
    <row r="342" spans="1:32" ht="15">
      <c r="A342" s="43"/>
      <c r="B342" s="43"/>
      <c r="C342" s="43"/>
      <c r="D342" s="43"/>
      <c r="E342" s="43"/>
      <c r="F342" s="203"/>
      <c r="G342" s="203"/>
      <c r="H342" s="43"/>
      <c r="I342" s="43"/>
      <c r="J342" s="43"/>
      <c r="K342" s="43"/>
      <c r="L342" s="43"/>
      <c r="M342" s="44"/>
      <c r="N342" s="43"/>
      <c r="O342" s="43"/>
      <c r="P342" s="43"/>
      <c r="Q342" s="43"/>
      <c r="R342" s="43"/>
      <c r="S342" s="43"/>
      <c r="T342" s="43"/>
      <c r="U342" s="43"/>
      <c r="V342" s="43"/>
      <c r="W342" s="43"/>
      <c r="X342" s="43"/>
      <c r="Y342" s="43"/>
      <c r="Z342" s="43"/>
      <c r="AA342" s="43"/>
      <c r="AB342" s="43"/>
      <c r="AC342" s="43"/>
      <c r="AD342" s="43"/>
      <c r="AE342" s="43"/>
      <c r="AF342" s="43"/>
    </row>
    <row r="343" spans="1:32" ht="15">
      <c r="A343" s="43"/>
      <c r="B343" s="43"/>
      <c r="C343" s="43"/>
      <c r="D343" s="43"/>
      <c r="E343" s="43"/>
      <c r="F343" s="203"/>
      <c r="G343" s="203"/>
      <c r="H343" s="43"/>
      <c r="I343" s="43"/>
      <c r="J343" s="43"/>
      <c r="K343" s="43"/>
      <c r="L343" s="43"/>
      <c r="M343" s="44"/>
      <c r="N343" s="43"/>
      <c r="O343" s="43"/>
      <c r="P343" s="43"/>
      <c r="Q343" s="43"/>
      <c r="R343" s="43"/>
      <c r="S343" s="43"/>
      <c r="T343" s="43"/>
      <c r="U343" s="43"/>
      <c r="V343" s="43"/>
      <c r="W343" s="43"/>
      <c r="X343" s="43"/>
      <c r="Y343" s="43"/>
      <c r="Z343" s="43"/>
      <c r="AA343" s="43"/>
      <c r="AB343" s="43"/>
      <c r="AC343" s="43"/>
      <c r="AD343" s="43"/>
      <c r="AE343" s="43"/>
      <c r="AF343" s="43"/>
    </row>
    <row r="344" spans="1:32" ht="15">
      <c r="A344" s="43"/>
      <c r="B344" s="43"/>
      <c r="C344" s="43"/>
      <c r="D344" s="43"/>
      <c r="E344" s="43"/>
      <c r="F344" s="203"/>
      <c r="G344" s="203"/>
      <c r="H344" s="43"/>
      <c r="I344" s="43"/>
      <c r="J344" s="43"/>
      <c r="K344" s="43"/>
      <c r="L344" s="43"/>
      <c r="M344" s="44"/>
      <c r="N344" s="43"/>
      <c r="O344" s="43"/>
      <c r="P344" s="43"/>
      <c r="Q344" s="43"/>
      <c r="R344" s="43"/>
      <c r="S344" s="43"/>
      <c r="T344" s="43"/>
      <c r="U344" s="43"/>
      <c r="V344" s="43"/>
      <c r="W344" s="43"/>
      <c r="X344" s="43"/>
      <c r="Y344" s="43"/>
      <c r="Z344" s="43"/>
      <c r="AA344" s="43"/>
      <c r="AB344" s="43"/>
      <c r="AC344" s="43"/>
      <c r="AD344" s="43"/>
      <c r="AE344" s="43"/>
      <c r="AF344" s="43"/>
    </row>
    <row r="345" spans="1:32" ht="15">
      <c r="A345" s="43"/>
      <c r="B345" s="43"/>
      <c r="C345" s="43"/>
      <c r="D345" s="43"/>
      <c r="E345" s="43"/>
      <c r="F345" s="203"/>
      <c r="G345" s="203"/>
      <c r="H345" s="43"/>
      <c r="I345" s="43"/>
      <c r="J345" s="43"/>
      <c r="K345" s="43"/>
      <c r="L345" s="43"/>
      <c r="M345" s="44"/>
      <c r="N345" s="43"/>
      <c r="O345" s="43"/>
      <c r="P345" s="43"/>
      <c r="Q345" s="43"/>
      <c r="R345" s="43"/>
      <c r="S345" s="43"/>
      <c r="T345" s="43"/>
      <c r="U345" s="43"/>
      <c r="V345" s="43"/>
      <c r="W345" s="43"/>
      <c r="X345" s="43"/>
      <c r="Y345" s="43"/>
      <c r="Z345" s="43"/>
      <c r="AA345" s="43"/>
      <c r="AB345" s="43"/>
      <c r="AC345" s="43"/>
      <c r="AD345" s="43"/>
      <c r="AE345" s="43"/>
      <c r="AF345" s="43"/>
    </row>
    <row r="346" spans="1:32" ht="15">
      <c r="A346" s="43"/>
      <c r="B346" s="43"/>
      <c r="C346" s="43"/>
      <c r="D346" s="43"/>
      <c r="E346" s="43"/>
      <c r="F346" s="203"/>
      <c r="G346" s="203"/>
      <c r="H346" s="43"/>
      <c r="I346" s="43"/>
      <c r="J346" s="43"/>
      <c r="K346" s="43"/>
      <c r="L346" s="43"/>
      <c r="M346" s="44"/>
      <c r="N346" s="43"/>
      <c r="O346" s="43"/>
      <c r="P346" s="43"/>
      <c r="Q346" s="43"/>
      <c r="R346" s="43"/>
      <c r="S346" s="43"/>
      <c r="T346" s="43"/>
      <c r="U346" s="43"/>
      <c r="V346" s="43"/>
      <c r="W346" s="43"/>
      <c r="X346" s="43"/>
      <c r="Y346" s="43"/>
      <c r="Z346" s="43"/>
      <c r="AA346" s="43"/>
      <c r="AB346" s="43"/>
      <c r="AC346" s="43"/>
      <c r="AD346" s="43"/>
      <c r="AE346" s="43"/>
      <c r="AF346" s="43"/>
    </row>
    <row r="347" spans="1:32" ht="15">
      <c r="A347" s="43"/>
      <c r="B347" s="43"/>
      <c r="C347" s="43"/>
      <c r="D347" s="43"/>
      <c r="E347" s="43"/>
      <c r="F347" s="203"/>
      <c r="G347" s="203"/>
      <c r="H347" s="43"/>
      <c r="I347" s="43"/>
      <c r="J347" s="43"/>
      <c r="K347" s="43"/>
      <c r="L347" s="43"/>
      <c r="M347" s="44"/>
      <c r="N347" s="43"/>
      <c r="O347" s="43"/>
      <c r="P347" s="43"/>
      <c r="Q347" s="43"/>
      <c r="R347" s="43"/>
      <c r="S347" s="43"/>
      <c r="T347" s="43"/>
      <c r="U347" s="43"/>
      <c r="V347" s="43"/>
      <c r="W347" s="43"/>
      <c r="X347" s="43"/>
      <c r="Y347" s="43"/>
      <c r="Z347" s="43"/>
      <c r="AA347" s="43"/>
      <c r="AB347" s="43"/>
      <c r="AC347" s="43"/>
      <c r="AD347" s="43"/>
      <c r="AE347" s="43"/>
      <c r="AF347" s="43"/>
    </row>
    <row r="348" spans="1:32" ht="15">
      <c r="A348" s="43"/>
      <c r="B348" s="43"/>
      <c r="C348" s="43"/>
      <c r="D348" s="43"/>
      <c r="E348" s="43"/>
      <c r="F348" s="203"/>
      <c r="G348" s="203"/>
      <c r="H348" s="43"/>
      <c r="I348" s="43"/>
      <c r="J348" s="43"/>
      <c r="K348" s="43"/>
      <c r="L348" s="43"/>
      <c r="M348" s="44"/>
      <c r="N348" s="43"/>
      <c r="O348" s="43"/>
      <c r="P348" s="43"/>
      <c r="Q348" s="43"/>
      <c r="R348" s="43"/>
      <c r="S348" s="43"/>
      <c r="T348" s="43"/>
      <c r="U348" s="43"/>
      <c r="V348" s="43"/>
      <c r="W348" s="43"/>
      <c r="X348" s="43"/>
      <c r="Y348" s="43"/>
      <c r="Z348" s="43"/>
      <c r="AA348" s="43"/>
      <c r="AB348" s="43"/>
      <c r="AC348" s="43"/>
      <c r="AD348" s="43"/>
      <c r="AE348" s="43"/>
      <c r="AF348" s="43"/>
    </row>
    <row r="349" spans="1:32" ht="15">
      <c r="A349" s="43"/>
      <c r="B349" s="43"/>
      <c r="C349" s="43"/>
      <c r="D349" s="43"/>
      <c r="E349" s="43"/>
      <c r="F349" s="203"/>
      <c r="G349" s="203"/>
      <c r="H349" s="43"/>
      <c r="I349" s="43"/>
      <c r="J349" s="43"/>
      <c r="K349" s="43"/>
      <c r="L349" s="43"/>
      <c r="M349" s="44"/>
      <c r="N349" s="43"/>
      <c r="O349" s="43"/>
      <c r="P349" s="43"/>
      <c r="Q349" s="43"/>
      <c r="R349" s="43"/>
      <c r="S349" s="43"/>
      <c r="T349" s="43"/>
      <c r="U349" s="43"/>
      <c r="V349" s="43"/>
      <c r="W349" s="43"/>
      <c r="X349" s="43"/>
      <c r="Y349" s="43"/>
      <c r="Z349" s="43"/>
      <c r="AA349" s="43"/>
      <c r="AB349" s="43"/>
      <c r="AC349" s="43"/>
      <c r="AD349" s="43"/>
      <c r="AE349" s="43"/>
      <c r="AF349" s="43"/>
    </row>
    <row r="350" spans="1:32" ht="15">
      <c r="A350" s="43"/>
      <c r="B350" s="43"/>
      <c r="C350" s="43"/>
      <c r="D350" s="43"/>
      <c r="E350" s="43"/>
      <c r="F350" s="203"/>
      <c r="G350" s="203"/>
      <c r="H350" s="43"/>
      <c r="I350" s="43"/>
      <c r="J350" s="43"/>
      <c r="K350" s="43"/>
      <c r="L350" s="43"/>
      <c r="M350" s="44"/>
      <c r="N350" s="43"/>
      <c r="O350" s="43"/>
      <c r="P350" s="43"/>
      <c r="Q350" s="43"/>
      <c r="R350" s="43"/>
      <c r="S350" s="43"/>
      <c r="T350" s="43"/>
      <c r="U350" s="43"/>
      <c r="V350" s="43"/>
      <c r="W350" s="43"/>
      <c r="X350" s="43"/>
      <c r="Y350" s="43"/>
      <c r="Z350" s="43"/>
      <c r="AA350" s="43"/>
      <c r="AB350" s="43"/>
      <c r="AC350" s="43"/>
      <c r="AD350" s="43"/>
      <c r="AE350" s="43"/>
      <c r="AF350" s="43"/>
    </row>
    <row r="351" spans="1:32" ht="15">
      <c r="A351" s="43"/>
      <c r="B351" s="43"/>
      <c r="C351" s="43"/>
      <c r="D351" s="43"/>
      <c r="E351" s="43"/>
      <c r="F351" s="203"/>
      <c r="G351" s="203"/>
      <c r="H351" s="43"/>
      <c r="I351" s="43"/>
      <c r="J351" s="43"/>
      <c r="K351" s="43"/>
      <c r="L351" s="43"/>
      <c r="M351" s="44"/>
      <c r="N351" s="43"/>
      <c r="O351" s="43"/>
      <c r="P351" s="43"/>
      <c r="Q351" s="43"/>
      <c r="R351" s="43"/>
      <c r="S351" s="43"/>
      <c r="T351" s="43"/>
      <c r="U351" s="43"/>
      <c r="V351" s="43"/>
      <c r="W351" s="43"/>
      <c r="X351" s="43"/>
      <c r="Y351" s="43"/>
      <c r="Z351" s="43"/>
      <c r="AA351" s="43"/>
      <c r="AB351" s="43"/>
      <c r="AC351" s="43"/>
      <c r="AD351" s="43"/>
      <c r="AE351" s="43"/>
      <c r="AF351" s="43"/>
    </row>
    <row r="352" spans="1:32" ht="15">
      <c r="A352" s="43"/>
      <c r="B352" s="43"/>
      <c r="C352" s="43"/>
      <c r="D352" s="43"/>
      <c r="E352" s="43"/>
      <c r="F352" s="203"/>
      <c r="G352" s="203"/>
      <c r="H352" s="43"/>
      <c r="I352" s="43"/>
      <c r="J352" s="43"/>
      <c r="K352" s="43"/>
      <c r="L352" s="43"/>
      <c r="M352" s="44"/>
      <c r="N352" s="43"/>
      <c r="O352" s="43"/>
      <c r="P352" s="43"/>
      <c r="Q352" s="43"/>
      <c r="R352" s="43"/>
      <c r="S352" s="43"/>
      <c r="T352" s="43"/>
      <c r="U352" s="43"/>
      <c r="V352" s="43"/>
      <c r="W352" s="43"/>
      <c r="X352" s="43"/>
      <c r="Y352" s="43"/>
      <c r="Z352" s="43"/>
      <c r="AA352" s="43"/>
      <c r="AB352" s="43"/>
      <c r="AC352" s="43"/>
      <c r="AD352" s="43"/>
      <c r="AE352" s="43"/>
      <c r="AF352" s="43"/>
    </row>
    <row r="353" spans="1:32" ht="15">
      <c r="A353" s="43"/>
      <c r="B353" s="43"/>
      <c r="C353" s="43"/>
      <c r="D353" s="43"/>
      <c r="E353" s="43"/>
      <c r="F353" s="203"/>
      <c r="G353" s="203"/>
      <c r="H353" s="43"/>
      <c r="I353" s="43"/>
      <c r="J353" s="43"/>
      <c r="K353" s="43"/>
      <c r="L353" s="43"/>
      <c r="M353" s="44"/>
      <c r="N353" s="43"/>
      <c r="O353" s="43"/>
      <c r="P353" s="43"/>
      <c r="Q353" s="43"/>
      <c r="R353" s="43"/>
      <c r="S353" s="43"/>
      <c r="T353" s="43"/>
      <c r="U353" s="43"/>
      <c r="V353" s="43"/>
      <c r="W353" s="43"/>
      <c r="X353" s="43"/>
      <c r="Y353" s="43"/>
      <c r="Z353" s="43"/>
      <c r="AA353" s="43"/>
      <c r="AB353" s="43"/>
      <c r="AC353" s="43"/>
      <c r="AD353" s="43"/>
      <c r="AE353" s="43"/>
      <c r="AF353" s="43"/>
    </row>
    <row r="354" spans="1:32" ht="15">
      <c r="A354" s="43"/>
      <c r="B354" s="43"/>
      <c r="C354" s="43"/>
      <c r="D354" s="43"/>
      <c r="E354" s="43"/>
      <c r="F354" s="203"/>
      <c r="G354" s="203"/>
      <c r="H354" s="43"/>
      <c r="I354" s="43"/>
      <c r="J354" s="43"/>
      <c r="K354" s="43"/>
      <c r="L354" s="43"/>
      <c r="M354" s="44"/>
      <c r="N354" s="43"/>
      <c r="O354" s="43"/>
      <c r="P354" s="43"/>
      <c r="Q354" s="43"/>
      <c r="R354" s="43"/>
      <c r="S354" s="43"/>
      <c r="T354" s="43"/>
      <c r="U354" s="43"/>
      <c r="V354" s="43"/>
      <c r="W354" s="43"/>
      <c r="X354" s="43"/>
      <c r="Y354" s="43"/>
      <c r="Z354" s="43"/>
      <c r="AA354" s="43"/>
      <c r="AB354" s="43"/>
      <c r="AC354" s="43"/>
      <c r="AD354" s="43"/>
      <c r="AE354" s="43"/>
      <c r="AF354" s="43"/>
    </row>
    <row r="355" spans="1:32" ht="15">
      <c r="A355" s="43"/>
      <c r="B355" s="43"/>
      <c r="C355" s="43"/>
      <c r="D355" s="43"/>
      <c r="E355" s="43"/>
      <c r="F355" s="203"/>
      <c r="G355" s="203"/>
      <c r="H355" s="43"/>
      <c r="I355" s="43"/>
      <c r="J355" s="43"/>
      <c r="K355" s="43"/>
      <c r="L355" s="43"/>
      <c r="M355" s="44"/>
      <c r="N355" s="43"/>
      <c r="O355" s="43"/>
      <c r="P355" s="43"/>
      <c r="Q355" s="43"/>
      <c r="R355" s="43"/>
      <c r="S355" s="43"/>
      <c r="T355" s="43"/>
      <c r="U355" s="43"/>
      <c r="V355" s="43"/>
      <c r="W355" s="43"/>
      <c r="X355" s="43"/>
      <c r="Y355" s="43"/>
      <c r="Z355" s="43"/>
      <c r="AA355" s="43"/>
      <c r="AB355" s="43"/>
      <c r="AC355" s="43"/>
      <c r="AD355" s="43"/>
      <c r="AE355" s="43"/>
      <c r="AF355" s="43"/>
    </row>
    <row r="356" spans="1:32" ht="15">
      <c r="A356" s="43"/>
      <c r="B356" s="43"/>
      <c r="C356" s="43"/>
      <c r="D356" s="43"/>
      <c r="E356" s="43"/>
      <c r="F356" s="203"/>
      <c r="G356" s="203"/>
      <c r="H356" s="43"/>
      <c r="I356" s="43"/>
      <c r="J356" s="43"/>
      <c r="K356" s="43"/>
      <c r="L356" s="43"/>
      <c r="M356" s="44"/>
      <c r="N356" s="43"/>
      <c r="O356" s="43"/>
      <c r="P356" s="43"/>
      <c r="Q356" s="43"/>
      <c r="R356" s="43"/>
      <c r="S356" s="43"/>
      <c r="T356" s="43"/>
      <c r="U356" s="43"/>
      <c r="V356" s="43"/>
      <c r="W356" s="43"/>
      <c r="X356" s="43"/>
      <c r="Y356" s="43"/>
      <c r="Z356" s="43"/>
      <c r="AA356" s="43"/>
      <c r="AB356" s="43"/>
      <c r="AC356" s="43"/>
      <c r="AD356" s="43"/>
      <c r="AE356" s="43"/>
      <c r="AF356" s="43"/>
    </row>
    <row r="357" spans="1:32" ht="15">
      <c r="A357" s="43"/>
      <c r="B357" s="43"/>
      <c r="C357" s="43"/>
      <c r="D357" s="43"/>
      <c r="E357" s="43"/>
      <c r="F357" s="203"/>
      <c r="G357" s="203"/>
      <c r="H357" s="43"/>
      <c r="I357" s="43"/>
      <c r="J357" s="43"/>
      <c r="K357" s="43"/>
      <c r="L357" s="43"/>
      <c r="M357" s="44"/>
      <c r="N357" s="43"/>
      <c r="O357" s="43"/>
      <c r="P357" s="43"/>
      <c r="Q357" s="43"/>
      <c r="R357" s="43"/>
      <c r="S357" s="43"/>
      <c r="T357" s="43"/>
      <c r="U357" s="43"/>
      <c r="V357" s="43"/>
      <c r="W357" s="43"/>
      <c r="X357" s="43"/>
      <c r="Y357" s="43"/>
      <c r="Z357" s="43"/>
      <c r="AA357" s="43"/>
      <c r="AB357" s="43"/>
      <c r="AC357" s="43"/>
      <c r="AD357" s="43"/>
      <c r="AE357" s="43"/>
      <c r="AF357" s="43"/>
    </row>
    <row r="358" spans="1:32" ht="15">
      <c r="A358" s="43"/>
      <c r="B358" s="43"/>
      <c r="C358" s="43"/>
      <c r="D358" s="43"/>
      <c r="E358" s="43"/>
      <c r="F358" s="203"/>
      <c r="G358" s="203"/>
      <c r="H358" s="43"/>
      <c r="I358" s="43"/>
      <c r="J358" s="43"/>
      <c r="K358" s="43"/>
      <c r="L358" s="43"/>
      <c r="M358" s="44"/>
      <c r="N358" s="43"/>
      <c r="O358" s="43"/>
      <c r="P358" s="43"/>
      <c r="Q358" s="43"/>
      <c r="R358" s="43"/>
      <c r="S358" s="43"/>
      <c r="T358" s="43"/>
      <c r="U358" s="43"/>
      <c r="V358" s="43"/>
      <c r="W358" s="43"/>
      <c r="X358" s="43"/>
      <c r="Y358" s="43"/>
      <c r="Z358" s="43"/>
      <c r="AA358" s="43"/>
      <c r="AB358" s="43"/>
      <c r="AC358" s="43"/>
      <c r="AD358" s="43"/>
      <c r="AE358" s="43"/>
      <c r="AF358" s="43"/>
    </row>
    <row r="359" spans="1:32" ht="15">
      <c r="A359" s="43"/>
      <c r="B359" s="43"/>
      <c r="C359" s="43"/>
      <c r="D359" s="43"/>
      <c r="E359" s="43"/>
      <c r="F359" s="203"/>
      <c r="G359" s="203"/>
      <c r="H359" s="43"/>
      <c r="I359" s="43"/>
      <c r="J359" s="43"/>
      <c r="K359" s="43"/>
      <c r="L359" s="43"/>
      <c r="M359" s="44"/>
      <c r="N359" s="43"/>
      <c r="O359" s="43"/>
      <c r="P359" s="43"/>
      <c r="Q359" s="43"/>
      <c r="R359" s="43"/>
      <c r="S359" s="43"/>
      <c r="T359" s="43"/>
      <c r="U359" s="43"/>
      <c r="V359" s="43"/>
      <c r="W359" s="43"/>
      <c r="X359" s="43"/>
      <c r="Y359" s="43"/>
      <c r="Z359" s="43"/>
      <c r="AA359" s="43"/>
      <c r="AB359" s="43"/>
      <c r="AC359" s="43"/>
      <c r="AD359" s="43"/>
      <c r="AE359" s="43"/>
      <c r="AF359" s="43"/>
    </row>
    <row r="360" spans="1:32" ht="15">
      <c r="A360" s="43"/>
      <c r="B360" s="43"/>
      <c r="C360" s="43"/>
      <c r="D360" s="43"/>
      <c r="E360" s="43"/>
      <c r="F360" s="203"/>
      <c r="G360" s="203"/>
      <c r="H360" s="43"/>
      <c r="I360" s="43"/>
      <c r="J360" s="43"/>
      <c r="K360" s="43"/>
      <c r="L360" s="43"/>
      <c r="M360" s="44"/>
      <c r="N360" s="43"/>
      <c r="O360" s="43"/>
      <c r="P360" s="43"/>
      <c r="Q360" s="43"/>
      <c r="R360" s="43"/>
      <c r="S360" s="43"/>
      <c r="T360" s="43"/>
      <c r="U360" s="43"/>
      <c r="V360" s="43"/>
      <c r="W360" s="43"/>
      <c r="X360" s="43"/>
      <c r="Y360" s="43"/>
      <c r="Z360" s="43"/>
      <c r="AA360" s="43"/>
      <c r="AB360" s="43"/>
      <c r="AC360" s="43"/>
      <c r="AD360" s="43"/>
      <c r="AE360" s="43"/>
      <c r="AF360" s="43"/>
    </row>
    <row r="361" spans="1:32" ht="15">
      <c r="A361" s="43"/>
      <c r="B361" s="43"/>
      <c r="C361" s="43"/>
      <c r="D361" s="43"/>
      <c r="E361" s="43"/>
      <c r="F361" s="203"/>
      <c r="G361" s="203"/>
      <c r="H361" s="43"/>
      <c r="I361" s="43"/>
      <c r="J361" s="43"/>
      <c r="K361" s="43"/>
      <c r="L361" s="43"/>
      <c r="M361" s="44"/>
      <c r="N361" s="43"/>
      <c r="O361" s="43"/>
      <c r="P361" s="43"/>
      <c r="Q361" s="43"/>
      <c r="R361" s="43"/>
      <c r="S361" s="43"/>
      <c r="T361" s="43"/>
      <c r="U361" s="43"/>
      <c r="V361" s="43"/>
      <c r="W361" s="43"/>
      <c r="X361" s="43"/>
      <c r="Y361" s="43"/>
      <c r="Z361" s="43"/>
      <c r="AA361" s="43"/>
      <c r="AB361" s="43"/>
      <c r="AC361" s="43"/>
      <c r="AD361" s="43"/>
      <c r="AE361" s="43"/>
      <c r="AF361" s="43"/>
    </row>
    <row r="362" spans="1:32" ht="15">
      <c r="A362" s="43"/>
      <c r="B362" s="43"/>
      <c r="C362" s="43"/>
      <c r="D362" s="43"/>
      <c r="E362" s="43"/>
      <c r="F362" s="203"/>
      <c r="G362" s="203"/>
      <c r="H362" s="43"/>
      <c r="I362" s="43"/>
      <c r="J362" s="43"/>
      <c r="K362" s="43"/>
      <c r="L362" s="43"/>
      <c r="M362" s="44"/>
      <c r="N362" s="43"/>
      <c r="O362" s="43"/>
      <c r="P362" s="43"/>
      <c r="Q362" s="43"/>
      <c r="R362" s="43"/>
      <c r="S362" s="43"/>
      <c r="T362" s="43"/>
      <c r="U362" s="43"/>
      <c r="V362" s="43"/>
      <c r="W362" s="43"/>
      <c r="X362" s="43"/>
      <c r="Y362" s="43"/>
      <c r="Z362" s="43"/>
      <c r="AA362" s="43"/>
      <c r="AB362" s="43"/>
      <c r="AC362" s="43"/>
      <c r="AD362" s="43"/>
      <c r="AE362" s="43"/>
      <c r="AF362" s="43"/>
    </row>
    <row r="363" spans="1:32" ht="15">
      <c r="A363" s="43"/>
      <c r="B363" s="43"/>
      <c r="C363" s="43"/>
      <c r="D363" s="43"/>
      <c r="E363" s="43"/>
      <c r="F363" s="203"/>
      <c r="G363" s="203"/>
      <c r="H363" s="43"/>
      <c r="I363" s="43"/>
      <c r="J363" s="43"/>
      <c r="K363" s="43"/>
      <c r="L363" s="43"/>
      <c r="M363" s="44"/>
      <c r="N363" s="43"/>
      <c r="O363" s="43"/>
      <c r="P363" s="43"/>
      <c r="Q363" s="43"/>
      <c r="R363" s="43"/>
      <c r="S363" s="43"/>
      <c r="T363" s="43"/>
      <c r="U363" s="43"/>
      <c r="V363" s="43"/>
      <c r="W363" s="43"/>
      <c r="X363" s="43"/>
      <c r="Y363" s="43"/>
      <c r="Z363" s="43"/>
      <c r="AA363" s="43"/>
      <c r="AB363" s="43"/>
      <c r="AC363" s="43"/>
      <c r="AD363" s="43"/>
      <c r="AE363" s="43"/>
      <c r="AF363" s="43"/>
    </row>
    <row r="364" spans="1:32" ht="15">
      <c r="A364" s="43"/>
      <c r="B364" s="43"/>
      <c r="C364" s="43"/>
      <c r="D364" s="43"/>
      <c r="E364" s="43"/>
      <c r="F364" s="203"/>
      <c r="G364" s="203"/>
      <c r="H364" s="43"/>
      <c r="I364" s="43"/>
      <c r="J364" s="43"/>
      <c r="K364" s="43"/>
      <c r="L364" s="43"/>
      <c r="M364" s="44"/>
      <c r="N364" s="43"/>
      <c r="O364" s="43"/>
      <c r="P364" s="43"/>
      <c r="Q364" s="43"/>
      <c r="R364" s="43"/>
      <c r="S364" s="43"/>
      <c r="T364" s="43"/>
      <c r="U364" s="43"/>
      <c r="V364" s="43"/>
      <c r="W364" s="43"/>
      <c r="X364" s="43"/>
      <c r="Y364" s="43"/>
      <c r="Z364" s="43"/>
      <c r="AA364" s="43"/>
      <c r="AB364" s="43"/>
      <c r="AC364" s="43"/>
      <c r="AD364" s="43"/>
      <c r="AE364" s="43"/>
      <c r="AF364" s="43"/>
    </row>
    <row r="365" spans="1:32" ht="15">
      <c r="A365" s="43"/>
      <c r="B365" s="43"/>
      <c r="C365" s="43"/>
      <c r="D365" s="43"/>
      <c r="E365" s="43"/>
      <c r="F365" s="203"/>
      <c r="G365" s="203"/>
      <c r="H365" s="43"/>
      <c r="I365" s="43"/>
      <c r="J365" s="43"/>
      <c r="K365" s="43"/>
      <c r="L365" s="43"/>
      <c r="M365" s="44"/>
      <c r="N365" s="43"/>
      <c r="O365" s="43"/>
      <c r="P365" s="43"/>
      <c r="Q365" s="43"/>
      <c r="R365" s="43"/>
      <c r="S365" s="43"/>
      <c r="T365" s="43"/>
      <c r="U365" s="43"/>
      <c r="V365" s="43"/>
      <c r="W365" s="43"/>
      <c r="X365" s="43"/>
      <c r="Y365" s="43"/>
      <c r="Z365" s="43"/>
      <c r="AA365" s="43"/>
      <c r="AB365" s="43"/>
      <c r="AC365" s="43"/>
      <c r="AD365" s="43"/>
      <c r="AE365" s="43"/>
      <c r="AF365" s="43"/>
    </row>
    <row r="366" spans="1:32" ht="15">
      <c r="A366" s="43"/>
      <c r="B366" s="43"/>
      <c r="C366" s="43"/>
      <c r="D366" s="43"/>
      <c r="E366" s="43"/>
      <c r="F366" s="203"/>
      <c r="G366" s="203"/>
      <c r="H366" s="43"/>
      <c r="I366" s="43"/>
      <c r="J366" s="43"/>
      <c r="K366" s="43"/>
      <c r="L366" s="43"/>
      <c r="M366" s="44"/>
      <c r="N366" s="43"/>
      <c r="O366" s="43"/>
      <c r="P366" s="43"/>
      <c r="Q366" s="43"/>
      <c r="R366" s="43"/>
      <c r="S366" s="43"/>
      <c r="T366" s="43"/>
      <c r="U366" s="43"/>
      <c r="V366" s="43"/>
      <c r="W366" s="43"/>
      <c r="X366" s="43"/>
      <c r="Y366" s="43"/>
      <c r="Z366" s="43"/>
      <c r="AA366" s="43"/>
      <c r="AB366" s="43"/>
      <c r="AC366" s="43"/>
      <c r="AD366" s="43"/>
      <c r="AE366" s="43"/>
      <c r="AF366" s="43"/>
    </row>
    <row r="367" spans="1:32" ht="15">
      <c r="A367" s="43"/>
      <c r="B367" s="43"/>
      <c r="C367" s="43"/>
      <c r="D367" s="43"/>
      <c r="E367" s="43"/>
      <c r="F367" s="203"/>
      <c r="G367" s="203"/>
      <c r="H367" s="43"/>
      <c r="I367" s="43"/>
      <c r="J367" s="43"/>
      <c r="K367" s="43"/>
      <c r="L367" s="43"/>
      <c r="M367" s="44"/>
      <c r="N367" s="43"/>
      <c r="O367" s="43"/>
      <c r="P367" s="43"/>
      <c r="Q367" s="43"/>
      <c r="R367" s="43"/>
      <c r="S367" s="43"/>
      <c r="T367" s="43"/>
      <c r="U367" s="43"/>
      <c r="V367" s="43"/>
      <c r="W367" s="43"/>
      <c r="X367" s="43"/>
      <c r="Y367" s="43"/>
      <c r="Z367" s="43"/>
      <c r="AA367" s="43"/>
      <c r="AB367" s="43"/>
      <c r="AC367" s="43"/>
      <c r="AD367" s="43"/>
      <c r="AE367" s="43"/>
      <c r="AF367" s="43"/>
    </row>
    <row r="368" spans="1:32" ht="15">
      <c r="A368" s="43"/>
      <c r="B368" s="43"/>
      <c r="C368" s="43"/>
      <c r="D368" s="43"/>
      <c r="E368" s="43"/>
      <c r="F368" s="203"/>
      <c r="G368" s="203"/>
      <c r="H368" s="43"/>
      <c r="I368" s="43"/>
      <c r="J368" s="43"/>
      <c r="K368" s="43"/>
      <c r="L368" s="43"/>
      <c r="M368" s="44"/>
      <c r="N368" s="43"/>
      <c r="O368" s="43"/>
      <c r="P368" s="43"/>
      <c r="Q368" s="43"/>
      <c r="R368" s="43"/>
      <c r="S368" s="43"/>
      <c r="T368" s="43"/>
      <c r="U368" s="43"/>
      <c r="V368" s="43"/>
      <c r="W368" s="43"/>
      <c r="X368" s="43"/>
      <c r="Y368" s="43"/>
      <c r="Z368" s="43"/>
      <c r="AA368" s="43"/>
      <c r="AB368" s="43"/>
      <c r="AC368" s="43"/>
      <c r="AD368" s="43"/>
      <c r="AE368" s="43"/>
      <c r="AF368" s="43"/>
    </row>
    <row r="369" spans="1:32" ht="15">
      <c r="A369" s="43"/>
      <c r="B369" s="43"/>
      <c r="C369" s="43"/>
      <c r="D369" s="43"/>
      <c r="E369" s="43"/>
      <c r="F369" s="203"/>
      <c r="G369" s="203"/>
      <c r="H369" s="43"/>
      <c r="I369" s="43"/>
      <c r="J369" s="43"/>
      <c r="K369" s="43"/>
      <c r="L369" s="43"/>
      <c r="M369" s="44"/>
      <c r="N369" s="43"/>
      <c r="O369" s="43"/>
      <c r="P369" s="43"/>
      <c r="Q369" s="43"/>
      <c r="R369" s="43"/>
      <c r="S369" s="43"/>
      <c r="T369" s="43"/>
      <c r="U369" s="43"/>
      <c r="V369" s="43"/>
      <c r="W369" s="43"/>
      <c r="X369" s="43"/>
      <c r="Y369" s="43"/>
      <c r="Z369" s="43"/>
      <c r="AA369" s="43"/>
      <c r="AB369" s="43"/>
      <c r="AC369" s="43"/>
      <c r="AD369" s="43"/>
      <c r="AE369" s="43"/>
      <c r="AF369" s="43"/>
    </row>
    <row r="370" spans="1:32" ht="15">
      <c r="A370" s="43"/>
      <c r="B370" s="43"/>
      <c r="C370" s="43"/>
      <c r="D370" s="43"/>
      <c r="E370" s="43"/>
      <c r="F370" s="203"/>
      <c r="G370" s="203"/>
      <c r="H370" s="43"/>
      <c r="I370" s="43"/>
      <c r="J370" s="43"/>
      <c r="K370" s="43"/>
      <c r="L370" s="43"/>
      <c r="M370" s="44"/>
      <c r="N370" s="43"/>
      <c r="O370" s="43"/>
      <c r="P370" s="43"/>
      <c r="Q370" s="43"/>
      <c r="R370" s="43"/>
      <c r="S370" s="43"/>
      <c r="T370" s="43"/>
      <c r="U370" s="43"/>
      <c r="V370" s="43"/>
      <c r="W370" s="43"/>
      <c r="X370" s="43"/>
      <c r="Y370" s="43"/>
      <c r="Z370" s="43"/>
      <c r="AA370" s="43"/>
      <c r="AB370" s="43"/>
      <c r="AC370" s="43"/>
      <c r="AD370" s="43"/>
      <c r="AE370" s="43"/>
      <c r="AF370" s="43"/>
    </row>
    <row r="371" spans="1:32" ht="15">
      <c r="A371" s="43"/>
      <c r="B371" s="43"/>
      <c r="C371" s="43"/>
      <c r="D371" s="43"/>
      <c r="E371" s="43"/>
      <c r="F371" s="203"/>
      <c r="G371" s="203"/>
      <c r="H371" s="43"/>
      <c r="I371" s="43"/>
      <c r="J371" s="43"/>
      <c r="K371" s="43"/>
      <c r="L371" s="43"/>
      <c r="M371" s="44"/>
      <c r="N371" s="43"/>
      <c r="O371" s="43"/>
      <c r="P371" s="43"/>
      <c r="Q371" s="43"/>
      <c r="R371" s="43"/>
      <c r="S371" s="43"/>
      <c r="T371" s="43"/>
      <c r="U371" s="43"/>
      <c r="V371" s="43"/>
      <c r="W371" s="43"/>
      <c r="X371" s="43"/>
      <c r="Y371" s="43"/>
      <c r="Z371" s="43"/>
      <c r="AA371" s="43"/>
      <c r="AB371" s="43"/>
      <c r="AC371" s="43"/>
      <c r="AD371" s="43"/>
      <c r="AE371" s="43"/>
      <c r="AF371" s="43"/>
    </row>
    <row r="372" spans="1:32" ht="15">
      <c r="A372" s="43"/>
      <c r="B372" s="43"/>
      <c r="C372" s="43"/>
      <c r="D372" s="43"/>
      <c r="E372" s="43"/>
      <c r="F372" s="203"/>
      <c r="G372" s="203"/>
      <c r="H372" s="43"/>
      <c r="I372" s="43"/>
      <c r="J372" s="43"/>
      <c r="K372" s="43"/>
      <c r="L372" s="43"/>
      <c r="M372" s="44"/>
      <c r="N372" s="43"/>
      <c r="O372" s="43"/>
      <c r="P372" s="43"/>
      <c r="Q372" s="43"/>
      <c r="R372" s="43"/>
      <c r="S372" s="43"/>
      <c r="T372" s="43"/>
      <c r="U372" s="43"/>
      <c r="V372" s="43"/>
      <c r="W372" s="43"/>
      <c r="X372" s="43"/>
      <c r="Y372" s="43"/>
      <c r="Z372" s="43"/>
      <c r="AA372" s="43"/>
      <c r="AB372" s="43"/>
      <c r="AC372" s="43"/>
      <c r="AD372" s="43"/>
      <c r="AE372" s="43"/>
      <c r="AF372" s="43"/>
    </row>
    <row r="373" spans="1:32" ht="15">
      <c r="A373" s="43"/>
      <c r="B373" s="43"/>
      <c r="C373" s="43"/>
      <c r="D373" s="43"/>
      <c r="E373" s="43"/>
      <c r="F373" s="203"/>
      <c r="G373" s="203"/>
      <c r="H373" s="43"/>
      <c r="I373" s="43"/>
      <c r="J373" s="43"/>
      <c r="K373" s="43"/>
      <c r="L373" s="43"/>
      <c r="M373" s="44"/>
      <c r="N373" s="43"/>
      <c r="O373" s="43"/>
      <c r="P373" s="43"/>
      <c r="Q373" s="43"/>
      <c r="R373" s="43"/>
      <c r="S373" s="43"/>
      <c r="T373" s="43"/>
      <c r="U373" s="43"/>
      <c r="V373" s="43"/>
      <c r="W373" s="43"/>
      <c r="X373" s="43"/>
      <c r="Y373" s="43"/>
      <c r="Z373" s="43"/>
      <c r="AA373" s="43"/>
      <c r="AB373" s="43"/>
      <c r="AC373" s="43"/>
      <c r="AD373" s="43"/>
      <c r="AE373" s="43"/>
      <c r="AF373" s="43"/>
    </row>
    <row r="374" spans="1:32" ht="15">
      <c r="A374" s="43"/>
      <c r="B374" s="43"/>
      <c r="C374" s="43"/>
      <c r="D374" s="43"/>
      <c r="E374" s="43"/>
      <c r="F374" s="203"/>
      <c r="G374" s="203"/>
      <c r="H374" s="43"/>
      <c r="I374" s="43"/>
      <c r="J374" s="43"/>
      <c r="K374" s="43"/>
      <c r="L374" s="43"/>
      <c r="M374" s="44"/>
      <c r="N374" s="43"/>
      <c r="O374" s="43"/>
      <c r="P374" s="43"/>
      <c r="Q374" s="43"/>
      <c r="R374" s="43"/>
      <c r="S374" s="43"/>
      <c r="T374" s="43"/>
      <c r="U374" s="43"/>
      <c r="V374" s="43"/>
      <c r="W374" s="43"/>
      <c r="X374" s="43"/>
      <c r="Y374" s="43"/>
      <c r="Z374" s="43"/>
      <c r="AA374" s="43"/>
      <c r="AB374" s="43"/>
      <c r="AC374" s="43"/>
      <c r="AD374" s="43"/>
      <c r="AE374" s="43"/>
      <c r="AF374" s="43"/>
    </row>
    <row r="375" spans="1:32" ht="15">
      <c r="A375" s="43"/>
      <c r="B375" s="43"/>
      <c r="C375" s="43"/>
      <c r="D375" s="43"/>
      <c r="E375" s="43"/>
      <c r="F375" s="203"/>
      <c r="G375" s="203"/>
      <c r="H375" s="43"/>
      <c r="I375" s="43"/>
      <c r="J375" s="43"/>
      <c r="K375" s="43"/>
      <c r="L375" s="43"/>
      <c r="M375" s="44"/>
      <c r="N375" s="43"/>
      <c r="O375" s="43"/>
      <c r="P375" s="43"/>
      <c r="Q375" s="43"/>
      <c r="R375" s="43"/>
      <c r="S375" s="43"/>
      <c r="T375" s="43"/>
      <c r="U375" s="43"/>
      <c r="V375" s="43"/>
      <c r="W375" s="43"/>
      <c r="X375" s="43"/>
      <c r="Y375" s="43"/>
      <c r="Z375" s="43"/>
      <c r="AA375" s="43"/>
      <c r="AB375" s="43"/>
      <c r="AC375" s="43"/>
      <c r="AD375" s="43"/>
      <c r="AE375" s="43"/>
      <c r="AF375" s="43"/>
    </row>
    <row r="376" spans="1:32" ht="15">
      <c r="A376" s="43"/>
      <c r="B376" s="43"/>
      <c r="C376" s="43"/>
      <c r="D376" s="43"/>
      <c r="E376" s="43"/>
      <c r="F376" s="203"/>
      <c r="G376" s="203"/>
      <c r="H376" s="43"/>
      <c r="I376" s="43"/>
      <c r="J376" s="43"/>
      <c r="K376" s="43"/>
      <c r="L376" s="43"/>
      <c r="M376" s="44"/>
      <c r="N376" s="43"/>
      <c r="O376" s="43"/>
      <c r="P376" s="43"/>
      <c r="Q376" s="43"/>
      <c r="R376" s="43"/>
      <c r="S376" s="43"/>
      <c r="T376" s="43"/>
      <c r="U376" s="43"/>
      <c r="V376" s="43"/>
      <c r="W376" s="43"/>
      <c r="X376" s="43"/>
      <c r="Y376" s="43"/>
      <c r="Z376" s="43"/>
      <c r="AA376" s="43"/>
      <c r="AB376" s="43"/>
      <c r="AC376" s="43"/>
      <c r="AD376" s="43"/>
      <c r="AE376" s="43"/>
      <c r="AF376" s="43"/>
    </row>
    <row r="377" spans="1:32" ht="15">
      <c r="A377" s="43"/>
      <c r="B377" s="43"/>
      <c r="C377" s="43"/>
      <c r="D377" s="43"/>
      <c r="E377" s="43"/>
      <c r="F377" s="203"/>
      <c r="G377" s="203"/>
      <c r="H377" s="43"/>
      <c r="I377" s="43"/>
      <c r="J377" s="43"/>
      <c r="K377" s="43"/>
      <c r="L377" s="43"/>
      <c r="M377" s="44"/>
      <c r="N377" s="43"/>
      <c r="O377" s="43"/>
      <c r="P377" s="43"/>
      <c r="Q377" s="43"/>
      <c r="R377" s="43"/>
      <c r="S377" s="43"/>
      <c r="T377" s="43"/>
      <c r="U377" s="43"/>
      <c r="V377" s="43"/>
      <c r="W377" s="43"/>
      <c r="X377" s="43"/>
      <c r="Y377" s="43"/>
      <c r="Z377" s="43"/>
      <c r="AA377" s="43"/>
      <c r="AB377" s="43"/>
      <c r="AC377" s="43"/>
      <c r="AD377" s="43"/>
      <c r="AE377" s="43"/>
      <c r="AF377" s="43"/>
    </row>
    <row r="378" spans="1:32" ht="15">
      <c r="A378" s="43"/>
      <c r="B378" s="43"/>
      <c r="C378" s="43"/>
      <c r="D378" s="43"/>
      <c r="E378" s="43"/>
      <c r="F378" s="203"/>
      <c r="G378" s="203"/>
      <c r="H378" s="43"/>
      <c r="I378" s="43"/>
      <c r="J378" s="43"/>
      <c r="K378" s="43"/>
      <c r="L378" s="43"/>
      <c r="M378" s="44"/>
      <c r="N378" s="43"/>
      <c r="O378" s="43"/>
      <c r="P378" s="43"/>
      <c r="Q378" s="43"/>
      <c r="R378" s="43"/>
      <c r="S378" s="43"/>
      <c r="T378" s="43"/>
      <c r="U378" s="43"/>
      <c r="V378" s="43"/>
      <c r="W378" s="43"/>
      <c r="X378" s="43"/>
      <c r="Y378" s="43"/>
      <c r="Z378" s="43"/>
      <c r="AA378" s="43"/>
      <c r="AB378" s="43"/>
      <c r="AC378" s="43"/>
      <c r="AD378" s="43"/>
      <c r="AE378" s="43"/>
      <c r="AF378" s="43"/>
    </row>
    <row r="379" spans="1:32" ht="15">
      <c r="A379" s="43"/>
      <c r="B379" s="43"/>
      <c r="C379" s="43"/>
      <c r="D379" s="43"/>
      <c r="E379" s="43"/>
      <c r="F379" s="203"/>
      <c r="G379" s="203"/>
      <c r="H379" s="43"/>
      <c r="I379" s="43"/>
      <c r="J379" s="43"/>
      <c r="K379" s="43"/>
      <c r="L379" s="43"/>
      <c r="M379" s="44"/>
      <c r="N379" s="43"/>
      <c r="O379" s="43"/>
      <c r="P379" s="43"/>
      <c r="Q379" s="43"/>
      <c r="R379" s="43"/>
      <c r="S379" s="43"/>
      <c r="T379" s="43"/>
      <c r="U379" s="43"/>
      <c r="V379" s="43"/>
      <c r="W379" s="43"/>
      <c r="X379" s="43"/>
      <c r="Y379" s="43"/>
      <c r="Z379" s="43"/>
      <c r="AA379" s="43"/>
      <c r="AB379" s="43"/>
      <c r="AC379" s="43"/>
      <c r="AD379" s="43"/>
      <c r="AE379" s="43"/>
      <c r="AF379" s="43"/>
    </row>
    <row r="380" spans="1:32" ht="15">
      <c r="A380" s="43"/>
      <c r="B380" s="43"/>
      <c r="C380" s="43"/>
      <c r="D380" s="43"/>
      <c r="E380" s="43"/>
      <c r="F380" s="203"/>
      <c r="G380" s="203"/>
      <c r="H380" s="43"/>
      <c r="I380" s="43"/>
      <c r="J380" s="43"/>
      <c r="K380" s="43"/>
      <c r="L380" s="43"/>
      <c r="M380" s="44"/>
      <c r="N380" s="43"/>
      <c r="O380" s="43"/>
      <c r="P380" s="43"/>
      <c r="Q380" s="43"/>
      <c r="R380" s="43"/>
      <c r="S380" s="43"/>
      <c r="T380" s="43"/>
      <c r="U380" s="43"/>
      <c r="V380" s="43"/>
      <c r="W380" s="43"/>
      <c r="X380" s="43"/>
      <c r="Y380" s="43"/>
      <c r="Z380" s="43"/>
      <c r="AA380" s="43"/>
      <c r="AB380" s="43"/>
      <c r="AC380" s="43"/>
      <c r="AD380" s="43"/>
      <c r="AE380" s="43"/>
      <c r="AF380" s="43"/>
    </row>
    <row r="381" spans="1:32" ht="15">
      <c r="A381" s="43"/>
      <c r="B381" s="43"/>
      <c r="C381" s="43"/>
      <c r="D381" s="43"/>
      <c r="E381" s="43"/>
      <c r="F381" s="203"/>
      <c r="G381" s="203"/>
      <c r="H381" s="43"/>
      <c r="I381" s="43"/>
      <c r="J381" s="43"/>
      <c r="K381" s="43"/>
      <c r="L381" s="43"/>
      <c r="M381" s="44"/>
      <c r="N381" s="43"/>
      <c r="O381" s="43"/>
      <c r="P381" s="43"/>
      <c r="Q381" s="43"/>
      <c r="R381" s="43"/>
      <c r="S381" s="43"/>
      <c r="T381" s="43"/>
      <c r="U381" s="43"/>
      <c r="V381" s="43"/>
      <c r="W381" s="43"/>
      <c r="X381" s="43"/>
      <c r="Y381" s="43"/>
      <c r="Z381" s="43"/>
      <c r="AA381" s="43"/>
      <c r="AB381" s="43"/>
      <c r="AC381" s="43"/>
      <c r="AD381" s="43"/>
      <c r="AE381" s="43"/>
      <c r="AF381" s="43"/>
    </row>
    <row r="382" spans="1:32" ht="15">
      <c r="A382" s="43"/>
      <c r="B382" s="43"/>
      <c r="C382" s="43"/>
      <c r="D382" s="43"/>
      <c r="E382" s="43"/>
      <c r="F382" s="203"/>
      <c r="G382" s="203"/>
      <c r="H382" s="43"/>
      <c r="I382" s="43"/>
      <c r="J382" s="43"/>
      <c r="K382" s="43"/>
      <c r="L382" s="43"/>
      <c r="M382" s="44"/>
      <c r="N382" s="43"/>
      <c r="O382" s="43"/>
      <c r="P382" s="43"/>
      <c r="Q382" s="43"/>
      <c r="R382" s="43"/>
      <c r="S382" s="43"/>
      <c r="T382" s="43"/>
      <c r="U382" s="43"/>
      <c r="V382" s="43"/>
      <c r="W382" s="43"/>
      <c r="X382" s="43"/>
      <c r="Y382" s="43"/>
      <c r="Z382" s="43"/>
      <c r="AA382" s="43"/>
      <c r="AB382" s="43"/>
      <c r="AC382" s="43"/>
      <c r="AD382" s="43"/>
      <c r="AE382" s="43"/>
      <c r="AF382" s="43"/>
    </row>
    <row r="383" spans="1:32" ht="15">
      <c r="A383" s="43"/>
      <c r="B383" s="43"/>
      <c r="C383" s="43"/>
      <c r="D383" s="43"/>
      <c r="E383" s="43"/>
      <c r="F383" s="203"/>
      <c r="G383" s="203"/>
      <c r="H383" s="43"/>
      <c r="I383" s="43"/>
      <c r="J383" s="43"/>
      <c r="K383" s="43"/>
      <c r="L383" s="43"/>
      <c r="M383" s="44"/>
      <c r="N383" s="43"/>
      <c r="O383" s="43"/>
      <c r="P383" s="43"/>
      <c r="Q383" s="43"/>
      <c r="R383" s="43"/>
      <c r="S383" s="43"/>
      <c r="T383" s="43"/>
      <c r="U383" s="43"/>
      <c r="V383" s="43"/>
      <c r="W383" s="43"/>
      <c r="X383" s="43"/>
      <c r="Y383" s="43"/>
      <c r="Z383" s="43"/>
      <c r="AA383" s="43"/>
      <c r="AB383" s="43"/>
      <c r="AC383" s="43"/>
      <c r="AD383" s="43"/>
      <c r="AE383" s="43"/>
      <c r="AF383" s="43"/>
    </row>
    <row r="384" spans="1:32" ht="15">
      <c r="A384" s="43"/>
      <c r="B384" s="43"/>
      <c r="C384" s="43"/>
      <c r="D384" s="43"/>
      <c r="E384" s="43"/>
      <c r="F384" s="203"/>
      <c r="G384" s="203"/>
      <c r="H384" s="43"/>
      <c r="I384" s="43"/>
      <c r="J384" s="43"/>
      <c r="K384" s="43"/>
      <c r="L384" s="43"/>
      <c r="M384" s="44"/>
      <c r="N384" s="43"/>
      <c r="O384" s="43"/>
      <c r="P384" s="43"/>
      <c r="Q384" s="43"/>
      <c r="R384" s="43"/>
      <c r="S384" s="43"/>
      <c r="T384" s="43"/>
      <c r="U384" s="43"/>
      <c r="V384" s="43"/>
      <c r="W384" s="43"/>
      <c r="X384" s="43"/>
      <c r="Y384" s="43"/>
      <c r="Z384" s="43"/>
      <c r="AA384" s="43"/>
      <c r="AB384" s="43"/>
      <c r="AC384" s="43"/>
      <c r="AD384" s="43"/>
      <c r="AE384" s="43"/>
      <c r="AF384" s="43"/>
    </row>
    <row r="385" spans="1:32" ht="15">
      <c r="A385" s="43"/>
      <c r="B385" s="43"/>
      <c r="C385" s="43"/>
      <c r="D385" s="43"/>
      <c r="E385" s="43"/>
      <c r="F385" s="203"/>
      <c r="G385" s="203"/>
      <c r="H385" s="43"/>
      <c r="I385" s="43"/>
      <c r="J385" s="43"/>
      <c r="K385" s="43"/>
      <c r="L385" s="43"/>
      <c r="M385" s="44"/>
      <c r="N385" s="43"/>
      <c r="O385" s="43"/>
      <c r="P385" s="43"/>
      <c r="Q385" s="43"/>
      <c r="R385" s="43"/>
      <c r="S385" s="43"/>
      <c r="T385" s="43"/>
      <c r="U385" s="43"/>
      <c r="V385" s="43"/>
      <c r="W385" s="43"/>
      <c r="X385" s="43"/>
      <c r="Y385" s="43"/>
      <c r="Z385" s="43"/>
      <c r="AA385" s="43"/>
      <c r="AB385" s="43"/>
      <c r="AC385" s="43"/>
      <c r="AD385" s="43"/>
      <c r="AE385" s="43"/>
      <c r="AF385" s="43"/>
    </row>
    <row r="386" spans="1:32" ht="15">
      <c r="A386" s="43"/>
      <c r="B386" s="43"/>
      <c r="C386" s="43"/>
      <c r="D386" s="43"/>
      <c r="E386" s="43"/>
      <c r="F386" s="203"/>
      <c r="G386" s="203"/>
      <c r="H386" s="43"/>
      <c r="I386" s="43"/>
      <c r="J386" s="43"/>
      <c r="K386" s="43"/>
      <c r="L386" s="43"/>
      <c r="M386" s="44"/>
      <c r="N386" s="43"/>
      <c r="O386" s="43"/>
      <c r="P386" s="43"/>
      <c r="Q386" s="43"/>
      <c r="R386" s="43"/>
      <c r="S386" s="43"/>
      <c r="T386" s="43"/>
      <c r="U386" s="43"/>
      <c r="V386" s="43"/>
      <c r="W386" s="43"/>
      <c r="X386" s="43"/>
      <c r="Y386" s="43"/>
      <c r="Z386" s="43"/>
      <c r="AA386" s="43"/>
      <c r="AB386" s="43"/>
      <c r="AC386" s="43"/>
      <c r="AD386" s="43"/>
      <c r="AE386" s="43"/>
      <c r="AF386" s="43"/>
    </row>
    <row r="387" spans="1:32" ht="15">
      <c r="A387" s="43"/>
      <c r="B387" s="43"/>
      <c r="C387" s="43"/>
      <c r="D387" s="43"/>
      <c r="E387" s="43"/>
      <c r="F387" s="203"/>
      <c r="G387" s="203"/>
      <c r="H387" s="43"/>
      <c r="I387" s="43"/>
      <c r="J387" s="43"/>
      <c r="K387" s="43"/>
      <c r="L387" s="43"/>
      <c r="M387" s="44"/>
      <c r="N387" s="43"/>
      <c r="O387" s="43"/>
      <c r="P387" s="43"/>
      <c r="Q387" s="43"/>
      <c r="R387" s="43"/>
      <c r="S387" s="43"/>
      <c r="T387" s="43"/>
      <c r="U387" s="43"/>
      <c r="V387" s="43"/>
      <c r="W387" s="43"/>
      <c r="X387" s="43"/>
      <c r="Y387" s="43"/>
      <c r="Z387" s="43"/>
      <c r="AA387" s="43"/>
      <c r="AB387" s="43"/>
      <c r="AC387" s="43"/>
      <c r="AD387" s="43"/>
      <c r="AE387" s="43"/>
      <c r="AF387" s="43"/>
    </row>
    <row r="388" spans="1:32" ht="15">
      <c r="A388" s="43"/>
      <c r="B388" s="43"/>
      <c r="C388" s="43"/>
      <c r="D388" s="43"/>
      <c r="E388" s="43"/>
      <c r="F388" s="203"/>
      <c r="G388" s="203"/>
      <c r="H388" s="43"/>
      <c r="I388" s="43"/>
      <c r="J388" s="43"/>
      <c r="K388" s="43"/>
      <c r="L388" s="43"/>
      <c r="M388" s="44"/>
      <c r="N388" s="43"/>
      <c r="O388" s="43"/>
      <c r="P388" s="43"/>
      <c r="Q388" s="43"/>
      <c r="R388" s="43"/>
      <c r="S388" s="43"/>
      <c r="T388" s="43"/>
      <c r="U388" s="43"/>
      <c r="V388" s="43"/>
      <c r="W388" s="43"/>
      <c r="X388" s="43"/>
      <c r="Y388" s="43"/>
      <c r="Z388" s="43"/>
      <c r="AA388" s="43"/>
      <c r="AB388" s="43"/>
      <c r="AC388" s="43"/>
      <c r="AD388" s="43"/>
      <c r="AE388" s="43"/>
      <c r="AF388" s="43"/>
    </row>
    <row r="389" spans="1:32" ht="15">
      <c r="A389" s="43"/>
      <c r="B389" s="43"/>
      <c r="C389" s="43"/>
      <c r="D389" s="43"/>
      <c r="E389" s="43"/>
      <c r="F389" s="203"/>
      <c r="G389" s="203"/>
      <c r="H389" s="43"/>
      <c r="I389" s="43"/>
      <c r="J389" s="43"/>
      <c r="K389" s="43"/>
      <c r="L389" s="43"/>
      <c r="M389" s="44"/>
      <c r="N389" s="43"/>
      <c r="O389" s="43"/>
      <c r="P389" s="43"/>
      <c r="Q389" s="43"/>
      <c r="R389" s="43"/>
      <c r="S389" s="43"/>
      <c r="T389" s="43"/>
      <c r="U389" s="43"/>
      <c r="V389" s="43"/>
      <c r="W389" s="43"/>
      <c r="X389" s="43"/>
      <c r="Y389" s="43"/>
      <c r="Z389" s="43"/>
      <c r="AA389" s="43"/>
      <c r="AB389" s="43"/>
      <c r="AC389" s="43"/>
      <c r="AD389" s="43"/>
      <c r="AE389" s="43"/>
      <c r="AF389" s="43"/>
    </row>
    <row r="390" spans="1:32" ht="15">
      <c r="A390" s="43"/>
      <c r="B390" s="43"/>
      <c r="C390" s="43"/>
      <c r="D390" s="43"/>
      <c r="E390" s="43"/>
      <c r="F390" s="203"/>
      <c r="G390" s="203"/>
      <c r="H390" s="43"/>
      <c r="I390" s="43"/>
      <c r="J390" s="43"/>
      <c r="K390" s="43"/>
      <c r="L390" s="43"/>
      <c r="M390" s="44"/>
      <c r="N390" s="43"/>
      <c r="O390" s="43"/>
      <c r="P390" s="43"/>
      <c r="Q390" s="43"/>
      <c r="R390" s="43"/>
      <c r="S390" s="43"/>
      <c r="T390" s="43"/>
      <c r="U390" s="43"/>
      <c r="V390" s="43"/>
      <c r="W390" s="43"/>
      <c r="X390" s="43"/>
      <c r="Y390" s="43"/>
      <c r="Z390" s="43"/>
      <c r="AA390" s="43"/>
      <c r="AB390" s="43"/>
      <c r="AC390" s="43"/>
      <c r="AD390" s="43"/>
      <c r="AE390" s="43"/>
      <c r="AF390" s="43"/>
    </row>
    <row r="391" spans="1:32" ht="15">
      <c r="A391" s="43"/>
      <c r="B391" s="43"/>
      <c r="C391" s="43"/>
      <c r="D391" s="43"/>
      <c r="E391" s="43"/>
      <c r="F391" s="203"/>
      <c r="G391" s="203"/>
      <c r="H391" s="43"/>
      <c r="I391" s="43"/>
      <c r="J391" s="43"/>
      <c r="K391" s="43"/>
      <c r="L391" s="43"/>
      <c r="M391" s="44"/>
      <c r="N391" s="43"/>
      <c r="O391" s="43"/>
      <c r="P391" s="43"/>
      <c r="Q391" s="43"/>
      <c r="R391" s="43"/>
      <c r="S391" s="43"/>
      <c r="T391" s="43"/>
      <c r="U391" s="43"/>
      <c r="V391" s="43"/>
      <c r="W391" s="43"/>
      <c r="X391" s="43"/>
      <c r="Y391" s="43"/>
      <c r="Z391" s="43"/>
      <c r="AA391" s="43"/>
      <c r="AB391" s="43"/>
      <c r="AC391" s="43"/>
      <c r="AD391" s="43"/>
      <c r="AE391" s="43"/>
      <c r="AF391" s="43"/>
    </row>
    <row r="392" spans="1:32" ht="15">
      <c r="A392" s="43"/>
      <c r="B392" s="43"/>
      <c r="C392" s="43"/>
      <c r="D392" s="43"/>
      <c r="E392" s="43"/>
      <c r="F392" s="203"/>
      <c r="G392" s="203"/>
      <c r="H392" s="43"/>
      <c r="I392" s="43"/>
      <c r="J392" s="43"/>
      <c r="K392" s="43"/>
      <c r="L392" s="43"/>
      <c r="M392" s="44"/>
      <c r="N392" s="43"/>
      <c r="O392" s="43"/>
      <c r="P392" s="43"/>
      <c r="Q392" s="43"/>
      <c r="R392" s="43"/>
      <c r="S392" s="43"/>
      <c r="T392" s="43"/>
      <c r="U392" s="43"/>
      <c r="V392" s="43"/>
      <c r="W392" s="43"/>
      <c r="X392" s="43"/>
      <c r="Y392" s="43"/>
      <c r="Z392" s="43"/>
      <c r="AA392" s="43"/>
      <c r="AB392" s="43"/>
      <c r="AC392" s="43"/>
      <c r="AD392" s="43"/>
      <c r="AE392" s="43"/>
      <c r="AF392" s="43"/>
    </row>
    <row r="393" spans="1:32" ht="15">
      <c r="A393" s="43"/>
      <c r="B393" s="43"/>
      <c r="C393" s="43"/>
      <c r="D393" s="43"/>
      <c r="E393" s="43"/>
      <c r="F393" s="203"/>
      <c r="G393" s="203"/>
      <c r="H393" s="43"/>
      <c r="I393" s="43"/>
      <c r="J393" s="43"/>
      <c r="K393" s="43"/>
      <c r="L393" s="43"/>
      <c r="M393" s="44"/>
      <c r="N393" s="43"/>
      <c r="O393" s="43"/>
      <c r="P393" s="43"/>
      <c r="Q393" s="43"/>
      <c r="R393" s="43"/>
      <c r="S393" s="43"/>
      <c r="T393" s="43"/>
      <c r="U393" s="43"/>
      <c r="V393" s="43"/>
      <c r="W393" s="43"/>
      <c r="X393" s="43"/>
      <c r="Y393" s="43"/>
      <c r="Z393" s="43"/>
      <c r="AA393" s="43"/>
      <c r="AB393" s="43"/>
      <c r="AC393" s="43"/>
      <c r="AD393" s="43"/>
      <c r="AE393" s="43"/>
      <c r="AF393" s="43"/>
    </row>
    <row r="394" spans="1:32" ht="15">
      <c r="A394" s="43"/>
      <c r="B394" s="43"/>
      <c r="C394" s="43"/>
      <c r="D394" s="43"/>
      <c r="E394" s="43"/>
      <c r="F394" s="203"/>
      <c r="G394" s="203"/>
      <c r="H394" s="43"/>
      <c r="I394" s="43"/>
      <c r="J394" s="43"/>
      <c r="K394" s="43"/>
      <c r="L394" s="43"/>
      <c r="M394" s="44"/>
      <c r="N394" s="43"/>
      <c r="O394" s="43"/>
      <c r="P394" s="43"/>
      <c r="Q394" s="43"/>
      <c r="R394" s="43"/>
      <c r="S394" s="43"/>
      <c r="T394" s="43"/>
      <c r="U394" s="43"/>
      <c r="V394" s="43"/>
      <c r="W394" s="43"/>
      <c r="X394" s="43"/>
      <c r="Y394" s="43"/>
      <c r="Z394" s="43"/>
      <c r="AA394" s="43"/>
      <c r="AB394" s="43"/>
      <c r="AC394" s="43"/>
      <c r="AD394" s="43"/>
      <c r="AE394" s="43"/>
      <c r="AF394" s="43"/>
    </row>
    <row r="395" spans="1:32" ht="15">
      <c r="A395" s="43"/>
      <c r="B395" s="43"/>
      <c r="C395" s="43"/>
      <c r="D395" s="43"/>
      <c r="E395" s="43"/>
      <c r="F395" s="203"/>
      <c r="G395" s="203"/>
      <c r="H395" s="43"/>
      <c r="I395" s="43"/>
      <c r="J395" s="43"/>
      <c r="K395" s="43"/>
      <c r="L395" s="43"/>
      <c r="M395" s="44"/>
      <c r="N395" s="43"/>
      <c r="O395" s="43"/>
      <c r="P395" s="43"/>
      <c r="Q395" s="43"/>
      <c r="R395" s="43"/>
      <c r="S395" s="43"/>
      <c r="T395" s="43"/>
      <c r="U395" s="43"/>
      <c r="V395" s="43"/>
      <c r="W395" s="43"/>
      <c r="X395" s="43"/>
      <c r="Y395" s="43"/>
      <c r="Z395" s="43"/>
      <c r="AA395" s="43"/>
      <c r="AB395" s="43"/>
      <c r="AC395" s="43"/>
      <c r="AD395" s="43"/>
      <c r="AE395" s="43"/>
      <c r="AF395" s="43"/>
    </row>
    <row r="396" spans="1:32" ht="15">
      <c r="A396" s="43"/>
      <c r="B396" s="43"/>
      <c r="C396" s="43"/>
      <c r="D396" s="43"/>
      <c r="E396" s="43"/>
      <c r="F396" s="203"/>
      <c r="G396" s="203"/>
      <c r="H396" s="43"/>
      <c r="I396" s="43"/>
      <c r="J396" s="43"/>
      <c r="K396" s="43"/>
      <c r="L396" s="43"/>
      <c r="M396" s="44"/>
      <c r="N396" s="43"/>
      <c r="O396" s="43"/>
      <c r="P396" s="43"/>
      <c r="Q396" s="43"/>
      <c r="R396" s="43"/>
      <c r="S396" s="43"/>
      <c r="T396" s="43"/>
      <c r="U396" s="43"/>
      <c r="V396" s="43"/>
      <c r="W396" s="43"/>
      <c r="X396" s="43"/>
      <c r="Y396" s="43"/>
      <c r="Z396" s="43"/>
      <c r="AA396" s="43"/>
      <c r="AB396" s="43"/>
      <c r="AC396" s="43"/>
      <c r="AD396" s="43"/>
      <c r="AE396" s="43"/>
      <c r="AF396" s="43"/>
    </row>
    <row r="397" spans="1:32" ht="15">
      <c r="A397" s="43"/>
      <c r="B397" s="43"/>
      <c r="C397" s="43"/>
      <c r="D397" s="43"/>
      <c r="E397" s="43"/>
      <c r="F397" s="203"/>
      <c r="G397" s="203"/>
      <c r="H397" s="43"/>
      <c r="I397" s="43"/>
      <c r="J397" s="43"/>
      <c r="K397" s="43"/>
      <c r="L397" s="43"/>
      <c r="M397" s="44"/>
      <c r="N397" s="43"/>
      <c r="O397" s="43"/>
      <c r="P397" s="43"/>
      <c r="Q397" s="43"/>
      <c r="R397" s="43"/>
      <c r="S397" s="43"/>
      <c r="T397" s="43"/>
      <c r="U397" s="43"/>
      <c r="V397" s="43"/>
      <c r="W397" s="43"/>
      <c r="X397" s="43"/>
      <c r="Y397" s="43"/>
      <c r="Z397" s="43"/>
      <c r="AA397" s="43"/>
      <c r="AB397" s="43"/>
      <c r="AC397" s="43"/>
      <c r="AD397" s="43"/>
      <c r="AE397" s="43"/>
      <c r="AF397" s="43"/>
    </row>
    <row r="398" spans="1:32" ht="15">
      <c r="A398" s="43"/>
      <c r="B398" s="43"/>
      <c r="C398" s="43"/>
      <c r="D398" s="43"/>
      <c r="E398" s="43"/>
      <c r="F398" s="203"/>
      <c r="G398" s="203"/>
      <c r="H398" s="43"/>
      <c r="I398" s="43"/>
      <c r="J398" s="43"/>
      <c r="K398" s="43"/>
      <c r="L398" s="43"/>
      <c r="M398" s="44"/>
      <c r="N398" s="43"/>
      <c r="O398" s="43"/>
      <c r="P398" s="43"/>
      <c r="Q398" s="43"/>
      <c r="R398" s="43"/>
      <c r="S398" s="43"/>
      <c r="T398" s="43"/>
      <c r="U398" s="43"/>
      <c r="V398" s="43"/>
      <c r="W398" s="43"/>
      <c r="X398" s="43"/>
      <c r="Y398" s="43"/>
      <c r="Z398" s="43"/>
      <c r="AA398" s="43"/>
      <c r="AB398" s="43"/>
      <c r="AC398" s="43"/>
      <c r="AD398" s="43"/>
      <c r="AE398" s="43"/>
      <c r="AF398" s="43"/>
    </row>
    <row r="399" spans="1:32" ht="15">
      <c r="A399" s="43"/>
      <c r="B399" s="43"/>
      <c r="C399" s="43"/>
      <c r="D399" s="43"/>
      <c r="E399" s="43"/>
      <c r="F399" s="203"/>
      <c r="G399" s="203"/>
      <c r="H399" s="43"/>
      <c r="I399" s="43"/>
      <c r="J399" s="43"/>
      <c r="K399" s="43"/>
      <c r="L399" s="43"/>
      <c r="M399" s="44"/>
      <c r="N399" s="43"/>
      <c r="O399" s="43"/>
      <c r="P399" s="43"/>
      <c r="Q399" s="43"/>
      <c r="R399" s="43"/>
      <c r="S399" s="43"/>
      <c r="T399" s="43"/>
      <c r="U399" s="43"/>
      <c r="V399" s="43"/>
      <c r="W399" s="43"/>
      <c r="X399" s="43"/>
      <c r="Y399" s="43"/>
      <c r="Z399" s="43"/>
      <c r="AA399" s="43"/>
      <c r="AB399" s="43"/>
      <c r="AC399" s="43"/>
      <c r="AD399" s="43"/>
      <c r="AE399" s="43"/>
      <c r="AF399" s="43"/>
    </row>
    <row r="400" spans="1:32" ht="15">
      <c r="A400" s="43"/>
      <c r="B400" s="43"/>
      <c r="C400" s="43"/>
      <c r="D400" s="43"/>
      <c r="E400" s="43"/>
      <c r="F400" s="203"/>
      <c r="G400" s="203"/>
      <c r="H400" s="43"/>
      <c r="I400" s="43"/>
      <c r="J400" s="43"/>
      <c r="K400" s="43"/>
      <c r="L400" s="43"/>
      <c r="M400" s="44"/>
      <c r="N400" s="43"/>
      <c r="O400" s="43"/>
      <c r="P400" s="43"/>
      <c r="Q400" s="43"/>
      <c r="R400" s="43"/>
      <c r="S400" s="43"/>
      <c r="T400" s="43"/>
      <c r="U400" s="43"/>
      <c r="V400" s="43"/>
      <c r="W400" s="43"/>
      <c r="X400" s="43"/>
      <c r="Y400" s="43"/>
      <c r="Z400" s="43"/>
      <c r="AA400" s="43"/>
      <c r="AB400" s="43"/>
      <c r="AC400" s="43"/>
      <c r="AD400" s="43"/>
      <c r="AE400" s="43"/>
      <c r="AF400" s="43"/>
    </row>
    <row r="401" spans="1:32" ht="15">
      <c r="A401" s="43"/>
      <c r="B401" s="43"/>
      <c r="C401" s="43"/>
      <c r="D401" s="43"/>
      <c r="E401" s="43"/>
      <c r="F401" s="203"/>
      <c r="G401" s="203"/>
      <c r="H401" s="43"/>
      <c r="I401" s="43"/>
      <c r="J401" s="43"/>
      <c r="K401" s="43"/>
      <c r="L401" s="43"/>
      <c r="M401" s="44"/>
      <c r="N401" s="43"/>
      <c r="O401" s="43"/>
      <c r="P401" s="43"/>
      <c r="Q401" s="43"/>
      <c r="R401" s="43"/>
      <c r="S401" s="43"/>
      <c r="T401" s="43"/>
      <c r="U401" s="43"/>
      <c r="V401" s="43"/>
      <c r="W401" s="43"/>
      <c r="X401" s="43"/>
      <c r="Y401" s="43"/>
      <c r="Z401" s="43"/>
      <c r="AA401" s="43"/>
      <c r="AB401" s="43"/>
      <c r="AC401" s="43"/>
      <c r="AD401" s="43"/>
      <c r="AE401" s="43"/>
      <c r="AF401" s="43"/>
    </row>
    <row r="402" spans="1:32" ht="15">
      <c r="A402" s="43"/>
      <c r="B402" s="43"/>
      <c r="C402" s="43"/>
      <c r="D402" s="43"/>
      <c r="E402" s="43"/>
      <c r="F402" s="203"/>
      <c r="G402" s="203"/>
      <c r="H402" s="43"/>
      <c r="I402" s="43"/>
      <c r="J402" s="43"/>
      <c r="K402" s="43"/>
      <c r="L402" s="43"/>
      <c r="M402" s="44"/>
      <c r="N402" s="43"/>
      <c r="O402" s="43"/>
      <c r="P402" s="43"/>
      <c r="Q402" s="43"/>
      <c r="R402" s="43"/>
      <c r="S402" s="43"/>
      <c r="T402" s="43"/>
      <c r="U402" s="43"/>
      <c r="V402" s="43"/>
      <c r="W402" s="43"/>
      <c r="X402" s="43"/>
      <c r="Y402" s="43"/>
      <c r="Z402" s="43"/>
      <c r="AA402" s="43"/>
      <c r="AB402" s="43"/>
      <c r="AC402" s="43"/>
      <c r="AD402" s="43"/>
      <c r="AE402" s="43"/>
      <c r="AF402" s="43"/>
    </row>
    <row r="403" spans="1:32" ht="15">
      <c r="A403" s="43"/>
      <c r="B403" s="43"/>
      <c r="C403" s="43"/>
      <c r="D403" s="43"/>
      <c r="E403" s="43"/>
      <c r="F403" s="203"/>
      <c r="G403" s="203"/>
      <c r="H403" s="43"/>
      <c r="I403" s="43"/>
      <c r="J403" s="43"/>
      <c r="K403" s="43"/>
      <c r="L403" s="43"/>
      <c r="M403" s="44"/>
      <c r="N403" s="43"/>
      <c r="O403" s="43"/>
      <c r="P403" s="43"/>
      <c r="Q403" s="43"/>
      <c r="R403" s="43"/>
      <c r="S403" s="43"/>
      <c r="T403" s="43"/>
      <c r="U403" s="43"/>
      <c r="V403" s="43"/>
      <c r="W403" s="43"/>
      <c r="X403" s="43"/>
      <c r="Y403" s="43"/>
      <c r="Z403" s="43"/>
      <c r="AA403" s="43"/>
      <c r="AB403" s="43"/>
      <c r="AC403" s="43"/>
      <c r="AD403" s="43"/>
      <c r="AE403" s="43"/>
      <c r="AF403" s="43"/>
    </row>
    <row r="404" spans="1:32" ht="15">
      <c r="A404" s="43"/>
      <c r="B404" s="43"/>
      <c r="C404" s="43"/>
      <c r="D404" s="43"/>
      <c r="E404" s="43"/>
      <c r="F404" s="203"/>
      <c r="G404" s="203"/>
      <c r="H404" s="43"/>
      <c r="I404" s="43"/>
      <c r="J404" s="43"/>
      <c r="K404" s="43"/>
      <c r="L404" s="43"/>
      <c r="M404" s="44"/>
      <c r="N404" s="43"/>
      <c r="O404" s="43"/>
      <c r="P404" s="43"/>
      <c r="Q404" s="43"/>
      <c r="R404" s="43"/>
      <c r="S404" s="43"/>
      <c r="T404" s="43"/>
      <c r="U404" s="43"/>
      <c r="V404" s="43"/>
      <c r="W404" s="43"/>
      <c r="X404" s="43"/>
      <c r="Y404" s="43"/>
      <c r="Z404" s="43"/>
      <c r="AA404" s="43"/>
      <c r="AB404" s="43"/>
      <c r="AC404" s="43"/>
      <c r="AD404" s="43"/>
      <c r="AE404" s="43"/>
      <c r="AF404" s="43"/>
    </row>
    <row r="405" spans="1:32" ht="15">
      <c r="A405" s="43"/>
      <c r="B405" s="43"/>
      <c r="C405" s="43"/>
      <c r="D405" s="43"/>
      <c r="E405" s="43"/>
      <c r="F405" s="203"/>
      <c r="G405" s="203"/>
      <c r="H405" s="43"/>
      <c r="I405" s="43"/>
      <c r="J405" s="43"/>
      <c r="K405" s="43"/>
      <c r="L405" s="43"/>
      <c r="M405" s="44"/>
      <c r="N405" s="43"/>
      <c r="O405" s="43"/>
      <c r="P405" s="43"/>
      <c r="Q405" s="43"/>
      <c r="R405" s="43"/>
      <c r="S405" s="43"/>
      <c r="T405" s="43"/>
      <c r="U405" s="43"/>
      <c r="V405" s="43"/>
      <c r="W405" s="43"/>
      <c r="X405" s="43"/>
      <c r="Y405" s="43"/>
      <c r="Z405" s="43"/>
      <c r="AA405" s="43"/>
      <c r="AB405" s="43"/>
      <c r="AC405" s="43"/>
      <c r="AD405" s="43"/>
      <c r="AE405" s="43"/>
      <c r="AF405" s="43"/>
    </row>
    <row r="406" spans="1:32" ht="15">
      <c r="A406" s="43"/>
      <c r="B406" s="43"/>
      <c r="C406" s="43"/>
      <c r="D406" s="43"/>
      <c r="E406" s="43"/>
      <c r="F406" s="203"/>
      <c r="G406" s="203"/>
      <c r="H406" s="43"/>
      <c r="I406" s="43"/>
      <c r="J406" s="43"/>
      <c r="K406" s="43"/>
      <c r="L406" s="43"/>
      <c r="M406" s="44"/>
      <c r="N406" s="43"/>
      <c r="O406" s="43"/>
      <c r="P406" s="43"/>
      <c r="Q406" s="43"/>
      <c r="R406" s="43"/>
      <c r="S406" s="43"/>
      <c r="T406" s="43"/>
      <c r="U406" s="43"/>
      <c r="V406" s="43"/>
      <c r="W406" s="43"/>
      <c r="X406" s="43"/>
      <c r="Y406" s="43"/>
      <c r="Z406" s="43"/>
      <c r="AA406" s="43"/>
      <c r="AB406" s="43"/>
      <c r="AC406" s="43"/>
      <c r="AD406" s="43"/>
      <c r="AE406" s="43"/>
      <c r="AF406" s="43"/>
    </row>
    <row r="407" spans="1:32" ht="15">
      <c r="A407" s="43"/>
      <c r="B407" s="43"/>
      <c r="C407" s="43"/>
      <c r="D407" s="43"/>
      <c r="E407" s="43"/>
      <c r="F407" s="203"/>
      <c r="G407" s="203"/>
      <c r="H407" s="43"/>
      <c r="I407" s="43"/>
      <c r="J407" s="43"/>
      <c r="K407" s="43"/>
      <c r="L407" s="43"/>
      <c r="M407" s="44"/>
      <c r="N407" s="43"/>
      <c r="O407" s="43"/>
      <c r="P407" s="43"/>
      <c r="Q407" s="43"/>
      <c r="R407" s="43"/>
      <c r="S407" s="43"/>
      <c r="T407" s="43"/>
      <c r="U407" s="43"/>
      <c r="V407" s="43"/>
      <c r="W407" s="43"/>
      <c r="X407" s="43"/>
      <c r="Y407" s="43"/>
      <c r="Z407" s="43"/>
      <c r="AA407" s="43"/>
      <c r="AB407" s="43"/>
      <c r="AC407" s="43"/>
      <c r="AD407" s="43"/>
      <c r="AE407" s="43"/>
      <c r="AF407" s="43"/>
    </row>
    <row r="408" spans="1:32" ht="15">
      <c r="A408" s="43"/>
      <c r="B408" s="43"/>
      <c r="C408" s="43"/>
      <c r="D408" s="43"/>
      <c r="E408" s="43"/>
      <c r="F408" s="203"/>
      <c r="G408" s="203"/>
      <c r="H408" s="43"/>
      <c r="I408" s="43"/>
      <c r="J408" s="43"/>
      <c r="K408" s="43"/>
      <c r="L408" s="43"/>
      <c r="M408" s="44"/>
      <c r="N408" s="43"/>
      <c r="O408" s="43"/>
      <c r="P408" s="43"/>
      <c r="Q408" s="43"/>
      <c r="R408" s="43"/>
      <c r="S408" s="43"/>
      <c r="T408" s="43"/>
      <c r="U408" s="43"/>
      <c r="V408" s="43"/>
      <c r="W408" s="43"/>
      <c r="X408" s="43"/>
      <c r="Y408" s="43"/>
      <c r="Z408" s="43"/>
      <c r="AA408" s="43"/>
      <c r="AB408" s="43"/>
      <c r="AC408" s="43"/>
      <c r="AD408" s="43"/>
      <c r="AE408" s="43"/>
      <c r="AF408" s="43"/>
    </row>
    <row r="409" spans="1:32" ht="15">
      <c r="A409" s="43"/>
      <c r="B409" s="43"/>
      <c r="C409" s="43"/>
      <c r="D409" s="43"/>
      <c r="E409" s="43"/>
      <c r="F409" s="203"/>
      <c r="G409" s="203"/>
      <c r="H409" s="43"/>
      <c r="I409" s="43"/>
      <c r="J409" s="43"/>
      <c r="K409" s="43"/>
      <c r="L409" s="43"/>
      <c r="M409" s="44"/>
      <c r="N409" s="43"/>
      <c r="O409" s="43"/>
      <c r="P409" s="43"/>
      <c r="Q409" s="43"/>
      <c r="R409" s="43"/>
      <c r="S409" s="43"/>
      <c r="T409" s="43"/>
      <c r="U409" s="43"/>
      <c r="V409" s="43"/>
      <c r="W409" s="43"/>
      <c r="X409" s="43"/>
      <c r="Y409" s="43"/>
      <c r="Z409" s="43"/>
      <c r="AA409" s="43"/>
      <c r="AB409" s="43"/>
      <c r="AC409" s="43"/>
      <c r="AD409" s="43"/>
      <c r="AE409" s="43"/>
      <c r="AF409" s="43"/>
    </row>
    <row r="410" spans="1:32" ht="15">
      <c r="A410" s="43"/>
      <c r="B410" s="43"/>
      <c r="C410" s="43"/>
      <c r="D410" s="43"/>
      <c r="E410" s="43"/>
      <c r="F410" s="203"/>
      <c r="G410" s="203"/>
      <c r="H410" s="43"/>
      <c r="I410" s="43"/>
      <c r="J410" s="43"/>
      <c r="K410" s="43"/>
      <c r="L410" s="43"/>
      <c r="M410" s="44"/>
      <c r="N410" s="43"/>
      <c r="O410" s="43"/>
      <c r="P410" s="43"/>
      <c r="Q410" s="43"/>
      <c r="R410" s="43"/>
      <c r="S410" s="43"/>
      <c r="T410" s="43"/>
      <c r="U410" s="43"/>
      <c r="V410" s="43"/>
      <c r="W410" s="43"/>
      <c r="X410" s="43"/>
      <c r="Y410" s="43"/>
      <c r="Z410" s="43"/>
      <c r="AA410" s="43"/>
      <c r="AB410" s="43"/>
      <c r="AC410" s="43"/>
      <c r="AD410" s="43"/>
      <c r="AE410" s="43"/>
      <c r="AF410" s="43"/>
    </row>
    <row r="411" spans="1:32" ht="15">
      <c r="A411" s="43"/>
      <c r="B411" s="43"/>
      <c r="C411" s="43"/>
      <c r="D411" s="43"/>
      <c r="E411" s="43"/>
      <c r="F411" s="203"/>
      <c r="G411" s="203"/>
      <c r="H411" s="43"/>
      <c r="I411" s="43"/>
      <c r="J411" s="43"/>
      <c r="K411" s="43"/>
      <c r="L411" s="43"/>
      <c r="M411" s="44"/>
      <c r="N411" s="43"/>
      <c r="O411" s="43"/>
      <c r="P411" s="43"/>
      <c r="Q411" s="43"/>
      <c r="R411" s="43"/>
      <c r="S411" s="43"/>
      <c r="T411" s="43"/>
      <c r="U411" s="43"/>
      <c r="V411" s="43"/>
      <c r="W411" s="43"/>
      <c r="X411" s="43"/>
      <c r="Y411" s="43"/>
      <c r="Z411" s="43"/>
      <c r="AA411" s="43"/>
      <c r="AB411" s="43"/>
      <c r="AC411" s="43"/>
      <c r="AD411" s="43"/>
      <c r="AE411" s="43"/>
      <c r="AF411" s="43"/>
    </row>
    <row r="412" spans="1:32" ht="15">
      <c r="A412" s="43"/>
      <c r="B412" s="43"/>
      <c r="C412" s="43"/>
      <c r="D412" s="43"/>
      <c r="E412" s="43"/>
      <c r="F412" s="203"/>
      <c r="G412" s="203"/>
      <c r="H412" s="43"/>
      <c r="I412" s="43"/>
      <c r="J412" s="43"/>
      <c r="K412" s="43"/>
      <c r="L412" s="43"/>
      <c r="M412" s="44"/>
      <c r="N412" s="43"/>
      <c r="O412" s="43"/>
      <c r="P412" s="43"/>
      <c r="Q412" s="43"/>
      <c r="R412" s="43"/>
      <c r="S412" s="43"/>
      <c r="T412" s="43"/>
      <c r="U412" s="43"/>
      <c r="V412" s="43"/>
      <c r="W412" s="43"/>
      <c r="X412" s="43"/>
      <c r="Y412" s="43"/>
      <c r="Z412" s="43"/>
      <c r="AA412" s="43"/>
      <c r="AB412" s="43"/>
      <c r="AC412" s="43"/>
      <c r="AD412" s="43"/>
      <c r="AE412" s="43"/>
      <c r="AF412" s="43"/>
    </row>
    <row r="413" spans="1:32" ht="15">
      <c r="A413" s="43"/>
      <c r="B413" s="43"/>
      <c r="C413" s="43"/>
      <c r="D413" s="43"/>
      <c r="E413" s="43"/>
      <c r="F413" s="203"/>
      <c r="G413" s="203"/>
      <c r="H413" s="43"/>
      <c r="I413" s="43"/>
      <c r="J413" s="43"/>
      <c r="K413" s="43"/>
      <c r="L413" s="43"/>
      <c r="M413" s="44"/>
      <c r="N413" s="43"/>
      <c r="O413" s="43"/>
      <c r="P413" s="43"/>
      <c r="Q413" s="43"/>
      <c r="R413" s="43"/>
      <c r="S413" s="43"/>
      <c r="T413" s="43"/>
      <c r="U413" s="43"/>
      <c r="V413" s="43"/>
      <c r="W413" s="43"/>
      <c r="X413" s="43"/>
      <c r="Y413" s="43"/>
      <c r="Z413" s="43"/>
      <c r="AA413" s="43"/>
      <c r="AB413" s="43"/>
      <c r="AC413" s="43"/>
      <c r="AD413" s="43"/>
      <c r="AE413" s="43"/>
      <c r="AF413" s="43"/>
    </row>
    <row r="414" spans="1:32" ht="15">
      <c r="A414" s="43"/>
      <c r="B414" s="43"/>
      <c r="C414" s="43"/>
      <c r="D414" s="43"/>
      <c r="E414" s="43"/>
      <c r="F414" s="203"/>
      <c r="G414" s="203"/>
      <c r="H414" s="43"/>
      <c r="I414" s="43"/>
      <c r="J414" s="43"/>
      <c r="K414" s="43"/>
      <c r="L414" s="43"/>
      <c r="M414" s="44"/>
      <c r="N414" s="43"/>
      <c r="O414" s="43"/>
      <c r="P414" s="43"/>
      <c r="Q414" s="43"/>
      <c r="R414" s="43"/>
      <c r="S414" s="43"/>
      <c r="T414" s="43"/>
      <c r="U414" s="43"/>
      <c r="V414" s="43"/>
      <c r="W414" s="43"/>
      <c r="X414" s="43"/>
      <c r="Y414" s="43"/>
      <c r="Z414" s="43"/>
      <c r="AA414" s="43"/>
      <c r="AB414" s="43"/>
      <c r="AC414" s="43"/>
      <c r="AD414" s="43"/>
      <c r="AE414" s="43"/>
      <c r="AF414" s="43"/>
    </row>
    <row r="415" spans="1:32" ht="15">
      <c r="A415" s="43"/>
      <c r="B415" s="43"/>
      <c r="C415" s="43"/>
      <c r="D415" s="43"/>
      <c r="E415" s="43"/>
      <c r="F415" s="203"/>
      <c r="G415" s="203"/>
      <c r="H415" s="43"/>
      <c r="I415" s="43"/>
      <c r="J415" s="43"/>
      <c r="K415" s="43"/>
      <c r="L415" s="43"/>
      <c r="M415" s="44"/>
      <c r="N415" s="43"/>
      <c r="O415" s="43"/>
      <c r="P415" s="43"/>
      <c r="Q415" s="43"/>
      <c r="R415" s="43"/>
      <c r="S415" s="43"/>
      <c r="T415" s="43"/>
      <c r="U415" s="43"/>
      <c r="V415" s="43"/>
      <c r="W415" s="43"/>
      <c r="X415" s="43"/>
      <c r="Y415" s="43"/>
      <c r="Z415" s="43"/>
      <c r="AA415" s="43"/>
      <c r="AB415" s="43"/>
      <c r="AC415" s="43"/>
      <c r="AD415" s="43"/>
      <c r="AE415" s="43"/>
      <c r="AF415" s="43"/>
    </row>
    <row r="416" spans="1:32" ht="15">
      <c r="A416" s="43"/>
      <c r="B416" s="43"/>
      <c r="C416" s="43"/>
      <c r="D416" s="43"/>
      <c r="E416" s="43"/>
      <c r="F416" s="203"/>
      <c r="G416" s="203"/>
      <c r="H416" s="43"/>
      <c r="I416" s="43"/>
      <c r="J416" s="43"/>
      <c r="K416" s="43"/>
      <c r="L416" s="43"/>
      <c r="M416" s="44"/>
      <c r="N416" s="43"/>
      <c r="O416" s="43"/>
      <c r="P416" s="43"/>
      <c r="Q416" s="43"/>
      <c r="R416" s="43"/>
      <c r="S416" s="43"/>
      <c r="T416" s="43"/>
      <c r="U416" s="43"/>
      <c r="V416" s="43"/>
      <c r="W416" s="43"/>
      <c r="X416" s="43"/>
      <c r="Y416" s="43"/>
      <c r="Z416" s="43"/>
      <c r="AA416" s="43"/>
      <c r="AB416" s="43"/>
      <c r="AC416" s="43"/>
      <c r="AD416" s="43"/>
      <c r="AE416" s="43"/>
      <c r="AF416" s="43"/>
    </row>
    <row r="417" spans="1:32" ht="15">
      <c r="A417" s="43"/>
      <c r="B417" s="43"/>
      <c r="C417" s="43"/>
      <c r="D417" s="43"/>
      <c r="E417" s="43"/>
      <c r="F417" s="203"/>
      <c r="G417" s="203"/>
      <c r="H417" s="43"/>
      <c r="I417" s="43"/>
      <c r="J417" s="43"/>
      <c r="K417" s="43"/>
      <c r="L417" s="43"/>
      <c r="M417" s="44"/>
      <c r="N417" s="43"/>
      <c r="O417" s="43"/>
      <c r="P417" s="43"/>
      <c r="Q417" s="43"/>
      <c r="R417" s="43"/>
      <c r="S417" s="43"/>
      <c r="T417" s="43"/>
      <c r="U417" s="43"/>
      <c r="V417" s="43"/>
      <c r="W417" s="43"/>
      <c r="X417" s="43"/>
      <c r="Y417" s="43"/>
      <c r="Z417" s="43"/>
      <c r="AA417" s="43"/>
      <c r="AB417" s="43"/>
      <c r="AC417" s="43"/>
      <c r="AD417" s="43"/>
      <c r="AE417" s="43"/>
      <c r="AF417" s="43"/>
    </row>
    <row r="418" spans="1:32" ht="15">
      <c r="A418" s="43"/>
      <c r="B418" s="43"/>
      <c r="C418" s="43"/>
      <c r="D418" s="43"/>
      <c r="E418" s="43"/>
      <c r="F418" s="203"/>
      <c r="G418" s="203"/>
      <c r="H418" s="43"/>
      <c r="I418" s="43"/>
      <c r="J418" s="43"/>
      <c r="K418" s="43"/>
      <c r="L418" s="43"/>
      <c r="M418" s="44"/>
      <c r="N418" s="43"/>
      <c r="O418" s="43"/>
      <c r="P418" s="43"/>
      <c r="Q418" s="43"/>
      <c r="R418" s="43"/>
      <c r="S418" s="43"/>
      <c r="T418" s="43"/>
      <c r="U418" s="43"/>
      <c r="V418" s="43"/>
      <c r="W418" s="43"/>
      <c r="X418" s="43"/>
      <c r="Y418" s="43"/>
      <c r="Z418" s="43"/>
      <c r="AA418" s="43"/>
      <c r="AB418" s="43"/>
      <c r="AC418" s="43"/>
      <c r="AD418" s="43"/>
      <c r="AE418" s="43"/>
      <c r="AF418" s="43"/>
    </row>
    <row r="419" spans="1:32" ht="15">
      <c r="A419" s="43"/>
      <c r="B419" s="43"/>
      <c r="C419" s="43"/>
      <c r="D419" s="43"/>
      <c r="E419" s="43"/>
      <c r="F419" s="203"/>
      <c r="G419" s="203"/>
      <c r="H419" s="43"/>
      <c r="I419" s="43"/>
      <c r="J419" s="43"/>
      <c r="K419" s="43"/>
      <c r="L419" s="43"/>
      <c r="M419" s="44"/>
      <c r="N419" s="43"/>
      <c r="O419" s="43"/>
      <c r="P419" s="43"/>
      <c r="Q419" s="43"/>
      <c r="R419" s="43"/>
      <c r="S419" s="43"/>
      <c r="T419" s="43"/>
      <c r="U419" s="43"/>
      <c r="V419" s="43"/>
      <c r="W419" s="43"/>
      <c r="X419" s="43"/>
      <c r="Y419" s="43"/>
      <c r="Z419" s="43"/>
      <c r="AA419" s="43"/>
      <c r="AB419" s="43"/>
      <c r="AC419" s="43"/>
      <c r="AD419" s="43"/>
      <c r="AE419" s="43"/>
      <c r="AF419" s="43"/>
    </row>
    <row r="420" spans="1:32" ht="15">
      <c r="A420" s="43"/>
      <c r="B420" s="43"/>
      <c r="C420" s="43"/>
      <c r="D420" s="43"/>
      <c r="E420" s="43"/>
      <c r="F420" s="203"/>
      <c r="G420" s="203"/>
      <c r="H420" s="43"/>
      <c r="I420" s="43"/>
      <c r="J420" s="43"/>
      <c r="K420" s="43"/>
      <c r="L420" s="43"/>
      <c r="M420" s="44"/>
      <c r="N420" s="43"/>
      <c r="O420" s="43"/>
      <c r="P420" s="43"/>
      <c r="Q420" s="43"/>
      <c r="R420" s="43"/>
      <c r="S420" s="43"/>
      <c r="T420" s="43"/>
      <c r="U420" s="43"/>
      <c r="V420" s="43"/>
      <c r="W420" s="43"/>
      <c r="X420" s="43"/>
      <c r="Y420" s="43"/>
      <c r="Z420" s="43"/>
      <c r="AA420" s="43"/>
      <c r="AB420" s="43"/>
      <c r="AC420" s="43"/>
      <c r="AD420" s="43"/>
      <c r="AE420" s="43"/>
      <c r="AF420" s="43"/>
    </row>
    <row r="421" spans="1:32" ht="15">
      <c r="A421" s="43"/>
      <c r="B421" s="43"/>
      <c r="C421" s="43"/>
      <c r="D421" s="43"/>
      <c r="E421" s="43"/>
      <c r="F421" s="203"/>
      <c r="G421" s="203"/>
      <c r="H421" s="43"/>
      <c r="I421" s="43"/>
      <c r="J421" s="43"/>
      <c r="K421" s="43"/>
      <c r="L421" s="43"/>
      <c r="M421" s="44"/>
      <c r="N421" s="43"/>
      <c r="O421" s="43"/>
      <c r="P421" s="43"/>
      <c r="Q421" s="43"/>
      <c r="R421" s="43"/>
      <c r="S421" s="43"/>
      <c r="T421" s="43"/>
      <c r="U421" s="43"/>
      <c r="V421" s="43"/>
      <c r="W421" s="43"/>
      <c r="X421" s="43"/>
      <c r="Y421" s="43"/>
      <c r="Z421" s="43"/>
      <c r="AA421" s="43"/>
      <c r="AB421" s="43"/>
      <c r="AC421" s="43"/>
      <c r="AD421" s="43"/>
      <c r="AE421" s="43"/>
      <c r="AF421" s="43"/>
    </row>
    <row r="422" spans="1:32" ht="15">
      <c r="A422" s="43"/>
      <c r="B422" s="43"/>
      <c r="C422" s="43"/>
      <c r="D422" s="43"/>
      <c r="E422" s="43"/>
      <c r="F422" s="203"/>
      <c r="G422" s="203"/>
      <c r="H422" s="43"/>
      <c r="I422" s="43"/>
      <c r="J422" s="43"/>
      <c r="K422" s="43"/>
      <c r="L422" s="43"/>
      <c r="M422" s="44"/>
      <c r="N422" s="43"/>
      <c r="O422" s="43"/>
      <c r="P422" s="43"/>
      <c r="Q422" s="43"/>
      <c r="R422" s="43"/>
      <c r="S422" s="43"/>
      <c r="T422" s="43"/>
      <c r="U422" s="43"/>
      <c r="V422" s="43"/>
      <c r="W422" s="43"/>
      <c r="X422" s="43"/>
      <c r="Y422" s="43"/>
      <c r="Z422" s="43"/>
      <c r="AA422" s="43"/>
      <c r="AB422" s="43"/>
      <c r="AC422" s="43"/>
      <c r="AD422" s="43"/>
      <c r="AE422" s="43"/>
      <c r="AF422" s="43"/>
    </row>
    <row r="423" spans="1:32" ht="15">
      <c r="A423" s="43"/>
      <c r="B423" s="43"/>
      <c r="C423" s="43"/>
      <c r="D423" s="43"/>
      <c r="E423" s="43"/>
      <c r="F423" s="203"/>
      <c r="G423" s="203"/>
      <c r="H423" s="43"/>
      <c r="I423" s="43"/>
      <c r="J423" s="43"/>
      <c r="K423" s="43"/>
      <c r="L423" s="43"/>
      <c r="M423" s="44"/>
      <c r="N423" s="43"/>
      <c r="O423" s="43"/>
      <c r="P423" s="43"/>
      <c r="Q423" s="43"/>
      <c r="R423" s="43"/>
      <c r="S423" s="43"/>
      <c r="T423" s="43"/>
      <c r="U423" s="43"/>
      <c r="V423" s="43"/>
      <c r="W423" s="43"/>
      <c r="X423" s="43"/>
      <c r="Y423" s="43"/>
      <c r="Z423" s="43"/>
      <c r="AA423" s="43"/>
      <c r="AB423" s="43"/>
      <c r="AC423" s="43"/>
      <c r="AD423" s="43"/>
      <c r="AE423" s="43"/>
      <c r="AF423" s="43"/>
    </row>
    <row r="424" spans="1:32" ht="15">
      <c r="A424" s="43"/>
      <c r="B424" s="43"/>
      <c r="C424" s="43"/>
      <c r="D424" s="43"/>
      <c r="E424" s="43"/>
      <c r="F424" s="203"/>
      <c r="G424" s="203"/>
      <c r="H424" s="43"/>
      <c r="I424" s="43"/>
      <c r="J424" s="43"/>
      <c r="K424" s="43"/>
      <c r="L424" s="43"/>
      <c r="M424" s="44"/>
      <c r="N424" s="43"/>
      <c r="O424" s="43"/>
      <c r="P424" s="43"/>
      <c r="Q424" s="43"/>
      <c r="R424" s="43"/>
      <c r="S424" s="43"/>
      <c r="T424" s="43"/>
      <c r="U424" s="43"/>
      <c r="V424" s="43"/>
      <c r="W424" s="43"/>
      <c r="X424" s="43"/>
      <c r="Y424" s="43"/>
      <c r="Z424" s="43"/>
      <c r="AA424" s="43"/>
      <c r="AB424" s="43"/>
      <c r="AC424" s="43"/>
      <c r="AD424" s="43"/>
      <c r="AE424" s="43"/>
      <c r="AF424" s="43"/>
    </row>
    <row r="425" spans="1:32" ht="15">
      <c r="A425" s="43"/>
      <c r="B425" s="43"/>
      <c r="C425" s="43"/>
      <c r="D425" s="43"/>
      <c r="E425" s="43"/>
      <c r="F425" s="203"/>
      <c r="G425" s="203"/>
      <c r="H425" s="43"/>
      <c r="I425" s="43"/>
      <c r="J425" s="43"/>
      <c r="K425" s="43"/>
      <c r="L425" s="43"/>
      <c r="M425" s="44"/>
      <c r="N425" s="43"/>
      <c r="O425" s="43"/>
      <c r="P425" s="43"/>
      <c r="Q425" s="43"/>
      <c r="R425" s="43"/>
      <c r="S425" s="43"/>
      <c r="T425" s="43"/>
      <c r="U425" s="43"/>
      <c r="V425" s="43"/>
      <c r="W425" s="43"/>
      <c r="X425" s="43"/>
      <c r="Y425" s="43"/>
      <c r="Z425" s="43"/>
      <c r="AA425" s="43"/>
      <c r="AB425" s="43"/>
      <c r="AC425" s="43"/>
      <c r="AD425" s="43"/>
      <c r="AE425" s="43"/>
      <c r="AF425" s="43"/>
    </row>
    <row r="426" spans="1:32" ht="15">
      <c r="A426" s="43"/>
      <c r="B426" s="43"/>
      <c r="C426" s="43"/>
      <c r="D426" s="43"/>
      <c r="E426" s="43"/>
      <c r="F426" s="203"/>
      <c r="G426" s="203"/>
      <c r="H426" s="43"/>
      <c r="I426" s="43"/>
      <c r="J426" s="43"/>
      <c r="K426" s="43"/>
      <c r="L426" s="43"/>
      <c r="M426" s="44"/>
      <c r="N426" s="43"/>
      <c r="O426" s="43"/>
      <c r="P426" s="43"/>
      <c r="Q426" s="43"/>
      <c r="R426" s="43"/>
      <c r="S426" s="43"/>
      <c r="T426" s="43"/>
      <c r="U426" s="43"/>
      <c r="V426" s="43"/>
      <c r="W426" s="43"/>
      <c r="X426" s="43"/>
      <c r="Y426" s="43"/>
      <c r="Z426" s="43"/>
      <c r="AA426" s="43"/>
      <c r="AB426" s="43"/>
      <c r="AC426" s="43"/>
      <c r="AD426" s="43"/>
      <c r="AE426" s="43"/>
      <c r="AF426" s="43"/>
    </row>
    <row r="427" spans="1:32" ht="15">
      <c r="A427" s="43"/>
      <c r="B427" s="43"/>
      <c r="C427" s="43"/>
      <c r="D427" s="43"/>
      <c r="E427" s="43"/>
      <c r="F427" s="203"/>
      <c r="G427" s="203"/>
      <c r="H427" s="43"/>
      <c r="I427" s="43"/>
      <c r="J427" s="43"/>
      <c r="K427" s="43"/>
      <c r="L427" s="43"/>
      <c r="M427" s="44"/>
      <c r="N427" s="43"/>
      <c r="O427" s="43"/>
      <c r="P427" s="43"/>
      <c r="Q427" s="43"/>
      <c r="R427" s="43"/>
      <c r="S427" s="43"/>
      <c r="T427" s="43"/>
      <c r="U427" s="43"/>
      <c r="V427" s="43"/>
      <c r="W427" s="43"/>
      <c r="X427" s="43"/>
      <c r="Y427" s="43"/>
      <c r="Z427" s="43"/>
      <c r="AA427" s="43"/>
      <c r="AB427" s="43"/>
      <c r="AC427" s="43"/>
      <c r="AD427" s="43"/>
      <c r="AE427" s="43"/>
      <c r="AF427" s="43"/>
    </row>
    <row r="428" spans="1:32" ht="15">
      <c r="A428" s="43"/>
      <c r="B428" s="43"/>
      <c r="C428" s="43"/>
      <c r="D428" s="43"/>
      <c r="E428" s="43"/>
      <c r="F428" s="203"/>
      <c r="G428" s="203"/>
      <c r="H428" s="43"/>
      <c r="I428" s="43"/>
      <c r="J428" s="43"/>
      <c r="K428" s="43"/>
      <c r="L428" s="43"/>
      <c r="M428" s="44"/>
      <c r="N428" s="43"/>
      <c r="O428" s="43"/>
      <c r="P428" s="43"/>
      <c r="Q428" s="43"/>
      <c r="R428" s="43"/>
      <c r="S428" s="43"/>
      <c r="T428" s="43"/>
      <c r="U428" s="43"/>
      <c r="V428" s="43"/>
      <c r="W428" s="43"/>
      <c r="X428" s="43"/>
      <c r="Y428" s="43"/>
      <c r="Z428" s="43"/>
      <c r="AA428" s="43"/>
      <c r="AB428" s="43"/>
      <c r="AC428" s="43"/>
      <c r="AD428" s="43"/>
      <c r="AE428" s="43"/>
      <c r="AF428" s="43"/>
    </row>
    <row r="429" spans="1:32" ht="15">
      <c r="A429" s="43"/>
      <c r="B429" s="43"/>
      <c r="C429" s="43"/>
      <c r="D429" s="43"/>
      <c r="E429" s="43"/>
      <c r="F429" s="203"/>
      <c r="G429" s="203"/>
      <c r="H429" s="43"/>
      <c r="I429" s="43"/>
      <c r="J429" s="43"/>
      <c r="K429" s="43"/>
      <c r="L429" s="43"/>
      <c r="M429" s="44"/>
      <c r="N429" s="43"/>
      <c r="O429" s="43"/>
      <c r="P429" s="43"/>
      <c r="Q429" s="43"/>
      <c r="R429" s="43"/>
      <c r="S429" s="43"/>
      <c r="T429" s="43"/>
      <c r="U429" s="43"/>
      <c r="V429" s="43"/>
      <c r="W429" s="43"/>
      <c r="X429" s="43"/>
      <c r="Y429" s="43"/>
      <c r="Z429" s="43"/>
      <c r="AA429" s="43"/>
      <c r="AB429" s="43"/>
      <c r="AC429" s="43"/>
      <c r="AD429" s="43"/>
      <c r="AE429" s="43"/>
      <c r="AF429" s="43"/>
    </row>
    <row r="430" spans="1:32" ht="15">
      <c r="A430" s="43"/>
      <c r="B430" s="43"/>
      <c r="C430" s="43"/>
      <c r="D430" s="43"/>
      <c r="E430" s="43"/>
      <c r="F430" s="203"/>
      <c r="G430" s="203"/>
      <c r="H430" s="43"/>
      <c r="I430" s="43"/>
      <c r="J430" s="43"/>
      <c r="K430" s="43"/>
      <c r="L430" s="43"/>
      <c r="M430" s="44"/>
      <c r="N430" s="43"/>
      <c r="O430" s="43"/>
      <c r="P430" s="43"/>
      <c r="Q430" s="43"/>
      <c r="R430" s="43"/>
      <c r="S430" s="43"/>
      <c r="T430" s="43"/>
      <c r="U430" s="43"/>
      <c r="V430" s="43"/>
      <c r="W430" s="43"/>
      <c r="X430" s="43"/>
      <c r="Y430" s="43"/>
      <c r="Z430" s="43"/>
      <c r="AA430" s="43"/>
      <c r="AB430" s="43"/>
      <c r="AC430" s="43"/>
      <c r="AD430" s="43"/>
      <c r="AE430" s="43"/>
      <c r="AF430" s="43"/>
    </row>
    <row r="431" spans="1:32" ht="15">
      <c r="A431" s="43"/>
      <c r="B431" s="43"/>
      <c r="C431" s="43"/>
      <c r="D431" s="43"/>
      <c r="E431" s="43"/>
      <c r="F431" s="203"/>
      <c r="G431" s="203"/>
      <c r="H431" s="43"/>
      <c r="I431" s="43"/>
      <c r="J431" s="43"/>
      <c r="K431" s="43"/>
      <c r="L431" s="43"/>
      <c r="M431" s="44"/>
      <c r="N431" s="43"/>
      <c r="O431" s="43"/>
      <c r="P431" s="43"/>
      <c r="Q431" s="43"/>
      <c r="R431" s="43"/>
      <c r="S431" s="43"/>
      <c r="T431" s="43"/>
      <c r="U431" s="43"/>
      <c r="V431" s="43"/>
      <c r="W431" s="43"/>
      <c r="X431" s="43"/>
      <c r="Y431" s="43"/>
      <c r="Z431" s="43"/>
      <c r="AA431" s="43"/>
      <c r="AB431" s="43"/>
      <c r="AC431" s="43"/>
      <c r="AD431" s="43"/>
      <c r="AE431" s="43"/>
      <c r="AF431" s="43"/>
    </row>
    <row r="432" spans="1:32" ht="15">
      <c r="A432" s="43"/>
      <c r="B432" s="43"/>
      <c r="C432" s="43"/>
      <c r="D432" s="43"/>
      <c r="E432" s="43"/>
      <c r="F432" s="203"/>
      <c r="G432" s="203"/>
      <c r="H432" s="43"/>
      <c r="I432" s="43"/>
      <c r="J432" s="43"/>
      <c r="K432" s="43"/>
      <c r="L432" s="43"/>
      <c r="M432" s="44"/>
      <c r="N432" s="43"/>
      <c r="O432" s="43"/>
      <c r="P432" s="43"/>
      <c r="Q432" s="43"/>
      <c r="R432" s="43"/>
      <c r="S432" s="43"/>
      <c r="T432" s="43"/>
      <c r="U432" s="43"/>
      <c r="V432" s="43"/>
      <c r="W432" s="43"/>
      <c r="X432" s="43"/>
      <c r="Y432" s="43"/>
      <c r="Z432" s="43"/>
      <c r="AA432" s="43"/>
      <c r="AB432" s="43"/>
      <c r="AC432" s="43"/>
      <c r="AD432" s="43"/>
      <c r="AE432" s="43"/>
      <c r="AF432" s="43"/>
    </row>
    <row r="433" spans="1:32" ht="15">
      <c r="A433" s="43"/>
      <c r="B433" s="43"/>
      <c r="C433" s="43"/>
      <c r="D433" s="43"/>
      <c r="E433" s="43"/>
      <c r="F433" s="203"/>
      <c r="G433" s="203"/>
      <c r="H433" s="43"/>
      <c r="I433" s="43"/>
      <c r="J433" s="43"/>
      <c r="K433" s="43"/>
      <c r="L433" s="43"/>
      <c r="M433" s="44"/>
      <c r="N433" s="43"/>
      <c r="O433" s="43"/>
      <c r="P433" s="43"/>
      <c r="Q433" s="43"/>
      <c r="R433" s="43"/>
      <c r="S433" s="43"/>
      <c r="T433" s="43"/>
      <c r="U433" s="43"/>
      <c r="V433" s="43"/>
      <c r="W433" s="43"/>
      <c r="X433" s="43"/>
      <c r="Y433" s="43"/>
      <c r="Z433" s="43"/>
      <c r="AA433" s="43"/>
      <c r="AB433" s="43"/>
      <c r="AC433" s="43"/>
      <c r="AD433" s="43"/>
      <c r="AE433" s="43"/>
      <c r="AF433" s="43"/>
    </row>
    <row r="434" spans="1:32" ht="15">
      <c r="A434" s="43"/>
      <c r="B434" s="43"/>
      <c r="C434" s="43"/>
      <c r="D434" s="43"/>
      <c r="E434" s="43"/>
      <c r="F434" s="203"/>
      <c r="G434" s="203"/>
      <c r="H434" s="43"/>
      <c r="I434" s="43"/>
      <c r="J434" s="43"/>
      <c r="K434" s="43"/>
      <c r="L434" s="43"/>
      <c r="M434" s="44"/>
      <c r="N434" s="43"/>
      <c r="O434" s="43"/>
      <c r="P434" s="43"/>
      <c r="Q434" s="43"/>
      <c r="R434" s="43"/>
      <c r="S434" s="43"/>
      <c r="T434" s="43"/>
      <c r="U434" s="43"/>
      <c r="V434" s="43"/>
      <c r="W434" s="43"/>
      <c r="X434" s="43"/>
      <c r="Y434" s="43"/>
      <c r="Z434" s="43"/>
      <c r="AA434" s="43"/>
      <c r="AB434" s="43"/>
      <c r="AC434" s="43"/>
      <c r="AD434" s="43"/>
      <c r="AE434" s="43"/>
      <c r="AF434" s="43"/>
    </row>
    <row r="435" spans="1:32" ht="15">
      <c r="A435" s="43"/>
      <c r="B435" s="43"/>
      <c r="C435" s="43"/>
      <c r="D435" s="43"/>
      <c r="E435" s="43"/>
      <c r="F435" s="203"/>
      <c r="G435" s="203"/>
      <c r="H435" s="43"/>
      <c r="I435" s="43"/>
      <c r="J435" s="43"/>
      <c r="K435" s="43"/>
      <c r="L435" s="43"/>
      <c r="M435" s="44"/>
      <c r="N435" s="43"/>
      <c r="O435" s="43"/>
      <c r="P435" s="43"/>
      <c r="Q435" s="43"/>
      <c r="R435" s="43"/>
      <c r="S435" s="43"/>
      <c r="T435" s="43"/>
      <c r="U435" s="43"/>
      <c r="V435" s="43"/>
      <c r="W435" s="43"/>
      <c r="X435" s="43"/>
      <c r="Y435" s="43"/>
      <c r="Z435" s="43"/>
      <c r="AA435" s="43"/>
      <c r="AB435" s="43"/>
      <c r="AC435" s="43"/>
      <c r="AD435" s="43"/>
      <c r="AE435" s="43"/>
      <c r="AF435" s="43"/>
    </row>
    <row r="436" spans="1:32" ht="15">
      <c r="A436" s="43"/>
      <c r="B436" s="43"/>
      <c r="C436" s="43"/>
      <c r="D436" s="43"/>
      <c r="E436" s="43"/>
      <c r="F436" s="203"/>
      <c r="G436" s="203"/>
      <c r="H436" s="43"/>
      <c r="I436" s="43"/>
      <c r="J436" s="43"/>
      <c r="K436" s="43"/>
      <c r="L436" s="43"/>
      <c r="M436" s="44"/>
      <c r="N436" s="43"/>
      <c r="O436" s="43"/>
      <c r="P436" s="43"/>
      <c r="Q436" s="43"/>
      <c r="R436" s="43"/>
      <c r="S436" s="43"/>
      <c r="T436" s="43"/>
      <c r="U436" s="43"/>
      <c r="V436" s="43"/>
      <c r="W436" s="43"/>
      <c r="X436" s="43"/>
      <c r="Y436" s="43"/>
      <c r="Z436" s="43"/>
      <c r="AA436" s="43"/>
      <c r="AB436" s="43"/>
      <c r="AC436" s="43"/>
      <c r="AD436" s="43"/>
      <c r="AE436" s="43"/>
      <c r="AF436" s="43"/>
    </row>
    <row r="437" spans="1:32" ht="15">
      <c r="A437" s="43"/>
      <c r="B437" s="43"/>
      <c r="C437" s="43"/>
      <c r="D437" s="43"/>
      <c r="E437" s="43"/>
      <c r="F437" s="203"/>
      <c r="G437" s="203"/>
      <c r="H437" s="43"/>
      <c r="I437" s="43"/>
      <c r="J437" s="43"/>
      <c r="K437" s="43"/>
      <c r="L437" s="43"/>
      <c r="M437" s="44"/>
      <c r="N437" s="43"/>
      <c r="O437" s="43"/>
      <c r="P437" s="43"/>
      <c r="Q437" s="43"/>
      <c r="R437" s="43"/>
      <c r="S437" s="43"/>
      <c r="T437" s="43"/>
      <c r="U437" s="43"/>
      <c r="V437" s="43"/>
      <c r="W437" s="43"/>
      <c r="X437" s="43"/>
      <c r="Y437" s="43"/>
      <c r="Z437" s="43"/>
      <c r="AA437" s="43"/>
      <c r="AB437" s="43"/>
      <c r="AC437" s="43"/>
      <c r="AD437" s="43"/>
      <c r="AE437" s="43"/>
      <c r="AF437" s="43"/>
    </row>
    <row r="438" spans="1:32" ht="15">
      <c r="A438" s="43"/>
      <c r="B438" s="43"/>
      <c r="C438" s="43"/>
      <c r="D438" s="43"/>
      <c r="E438" s="43"/>
      <c r="F438" s="203"/>
      <c r="G438" s="203"/>
      <c r="H438" s="43"/>
      <c r="I438" s="43"/>
      <c r="J438" s="43"/>
      <c r="K438" s="43"/>
      <c r="L438" s="43"/>
      <c r="M438" s="44"/>
      <c r="N438" s="43"/>
      <c r="O438" s="43"/>
      <c r="P438" s="43"/>
      <c r="Q438" s="43"/>
      <c r="R438" s="43"/>
      <c r="S438" s="43"/>
      <c r="T438" s="43"/>
      <c r="U438" s="43"/>
      <c r="V438" s="43"/>
      <c r="W438" s="43"/>
      <c r="X438" s="43"/>
      <c r="Y438" s="43"/>
      <c r="Z438" s="43"/>
      <c r="AA438" s="43"/>
      <c r="AB438" s="43"/>
      <c r="AC438" s="43"/>
      <c r="AD438" s="43"/>
      <c r="AE438" s="43"/>
      <c r="AF438" s="43"/>
    </row>
    <row r="439" spans="1:32" ht="15">
      <c r="A439" s="43"/>
      <c r="B439" s="43"/>
      <c r="C439" s="43"/>
      <c r="D439" s="43"/>
      <c r="E439" s="43"/>
      <c r="F439" s="203"/>
      <c r="G439" s="203"/>
      <c r="H439" s="43"/>
      <c r="I439" s="43"/>
      <c r="J439" s="43"/>
      <c r="K439" s="43"/>
      <c r="L439" s="43"/>
      <c r="M439" s="44"/>
      <c r="N439" s="43"/>
      <c r="O439" s="43"/>
      <c r="P439" s="43"/>
      <c r="Q439" s="43"/>
      <c r="R439" s="43"/>
      <c r="S439" s="43"/>
      <c r="T439" s="43"/>
      <c r="U439" s="43"/>
      <c r="V439" s="43"/>
      <c r="W439" s="43"/>
      <c r="X439" s="43"/>
      <c r="Y439" s="43"/>
      <c r="Z439" s="43"/>
      <c r="AA439" s="43"/>
      <c r="AB439" s="43"/>
      <c r="AC439" s="43"/>
      <c r="AD439" s="43"/>
      <c r="AE439" s="43"/>
      <c r="AF439" s="43"/>
    </row>
    <row r="440" spans="1:32" ht="15">
      <c r="A440" s="43"/>
      <c r="B440" s="43"/>
      <c r="C440" s="43"/>
      <c r="D440" s="43"/>
      <c r="E440" s="43"/>
      <c r="F440" s="203"/>
      <c r="G440" s="203"/>
      <c r="H440" s="43"/>
      <c r="I440" s="43"/>
      <c r="J440" s="43"/>
      <c r="K440" s="43"/>
      <c r="L440" s="43"/>
      <c r="M440" s="44"/>
      <c r="N440" s="43"/>
      <c r="O440" s="43"/>
      <c r="P440" s="43"/>
      <c r="Q440" s="43"/>
      <c r="R440" s="43"/>
      <c r="S440" s="43"/>
      <c r="T440" s="43"/>
      <c r="U440" s="43"/>
      <c r="V440" s="43"/>
      <c r="W440" s="43"/>
      <c r="X440" s="43"/>
      <c r="Y440" s="43"/>
      <c r="Z440" s="43"/>
      <c r="AA440" s="43"/>
      <c r="AB440" s="43"/>
      <c r="AC440" s="43"/>
      <c r="AD440" s="43"/>
      <c r="AE440" s="43"/>
      <c r="AF440" s="43"/>
    </row>
    <row r="441" spans="1:32" ht="15">
      <c r="A441" s="43"/>
      <c r="B441" s="43"/>
      <c r="C441" s="43"/>
      <c r="D441" s="43"/>
      <c r="E441" s="43"/>
      <c r="F441" s="203"/>
      <c r="G441" s="203"/>
      <c r="H441" s="43"/>
      <c r="I441" s="43"/>
      <c r="J441" s="43"/>
      <c r="K441" s="43"/>
      <c r="L441" s="43"/>
      <c r="M441" s="44"/>
      <c r="N441" s="43"/>
      <c r="O441" s="43"/>
      <c r="P441" s="43"/>
      <c r="Q441" s="43"/>
      <c r="R441" s="43"/>
      <c r="S441" s="43"/>
      <c r="T441" s="43"/>
      <c r="U441" s="43"/>
      <c r="V441" s="43"/>
      <c r="W441" s="43"/>
      <c r="X441" s="43"/>
      <c r="Y441" s="43"/>
      <c r="Z441" s="43"/>
      <c r="AA441" s="43"/>
      <c r="AB441" s="43"/>
      <c r="AC441" s="43"/>
      <c r="AD441" s="43"/>
      <c r="AE441" s="43"/>
      <c r="AF441" s="43"/>
    </row>
    <row r="442" spans="1:32" ht="15">
      <c r="A442" s="43"/>
      <c r="B442" s="43"/>
      <c r="C442" s="43"/>
      <c r="D442" s="43"/>
      <c r="E442" s="43"/>
      <c r="F442" s="203"/>
      <c r="G442" s="203"/>
      <c r="H442" s="43"/>
      <c r="I442" s="43"/>
      <c r="J442" s="43"/>
      <c r="K442" s="43"/>
      <c r="L442" s="43"/>
      <c r="M442" s="44"/>
      <c r="N442" s="43"/>
      <c r="O442" s="43"/>
      <c r="P442" s="43"/>
      <c r="Q442" s="43"/>
      <c r="R442" s="43"/>
      <c r="S442" s="43"/>
      <c r="T442" s="43"/>
      <c r="U442" s="43"/>
      <c r="V442" s="43"/>
      <c r="W442" s="43"/>
      <c r="X442" s="43"/>
      <c r="Y442" s="43"/>
      <c r="Z442" s="43"/>
      <c r="AA442" s="43"/>
      <c r="AB442" s="43"/>
      <c r="AC442" s="43"/>
      <c r="AD442" s="43"/>
      <c r="AE442" s="43"/>
      <c r="AF442" s="43"/>
    </row>
    <row r="443" spans="1:32" ht="15">
      <c r="A443" s="43"/>
      <c r="B443" s="43"/>
      <c r="C443" s="43"/>
      <c r="D443" s="43"/>
      <c r="E443" s="43"/>
      <c r="F443" s="203"/>
      <c r="G443" s="203"/>
      <c r="H443" s="43"/>
      <c r="I443" s="43"/>
      <c r="J443" s="43"/>
      <c r="K443" s="43"/>
      <c r="L443" s="43"/>
      <c r="M443" s="44"/>
      <c r="N443" s="43"/>
      <c r="O443" s="43"/>
      <c r="P443" s="43"/>
      <c r="Q443" s="43"/>
      <c r="R443" s="43"/>
      <c r="S443" s="43"/>
      <c r="T443" s="43"/>
      <c r="U443" s="43"/>
      <c r="V443" s="43"/>
      <c r="W443" s="43"/>
      <c r="X443" s="43"/>
      <c r="Y443" s="43"/>
      <c r="Z443" s="43"/>
      <c r="AA443" s="43"/>
      <c r="AB443" s="43"/>
      <c r="AC443" s="43"/>
      <c r="AD443" s="43"/>
      <c r="AE443" s="43"/>
      <c r="AF443" s="43"/>
    </row>
    <row r="444" spans="1:32" ht="15">
      <c r="A444" s="43"/>
      <c r="B444" s="43"/>
      <c r="C444" s="43"/>
      <c r="D444" s="43"/>
      <c r="E444" s="43"/>
      <c r="F444" s="203"/>
      <c r="G444" s="203"/>
      <c r="H444" s="43"/>
      <c r="I444" s="43"/>
      <c r="J444" s="43"/>
      <c r="K444" s="43"/>
      <c r="L444" s="43"/>
      <c r="M444" s="44"/>
      <c r="N444" s="43"/>
      <c r="O444" s="43"/>
      <c r="P444" s="43"/>
      <c r="Q444" s="43"/>
      <c r="R444" s="43"/>
      <c r="S444" s="43"/>
      <c r="T444" s="43"/>
      <c r="U444" s="43"/>
      <c r="V444" s="43"/>
      <c r="W444" s="43"/>
      <c r="X444" s="43"/>
      <c r="Y444" s="43"/>
      <c r="Z444" s="43"/>
      <c r="AA444" s="43"/>
      <c r="AB444" s="43"/>
      <c r="AC444" s="43"/>
      <c r="AD444" s="43"/>
      <c r="AE444" s="43"/>
      <c r="AF444" s="43"/>
    </row>
    <row r="445" spans="1:32" ht="15">
      <c r="A445" s="43"/>
      <c r="B445" s="43"/>
      <c r="C445" s="43"/>
      <c r="D445" s="43"/>
      <c r="E445" s="43"/>
      <c r="F445" s="203"/>
      <c r="G445" s="203"/>
      <c r="H445" s="43"/>
      <c r="I445" s="43"/>
      <c r="J445" s="43"/>
      <c r="K445" s="43"/>
      <c r="L445" s="43"/>
      <c r="M445" s="44"/>
      <c r="N445" s="43"/>
      <c r="O445" s="43"/>
      <c r="P445" s="43"/>
      <c r="Q445" s="43"/>
      <c r="R445" s="43"/>
      <c r="S445" s="43"/>
      <c r="T445" s="43"/>
      <c r="U445" s="43"/>
      <c r="V445" s="43"/>
      <c r="W445" s="43"/>
      <c r="X445" s="43"/>
      <c r="Y445" s="43"/>
      <c r="Z445" s="43"/>
      <c r="AA445" s="43"/>
      <c r="AB445" s="43"/>
      <c r="AC445" s="43"/>
      <c r="AD445" s="43"/>
      <c r="AE445" s="43"/>
      <c r="AF445" s="43"/>
    </row>
    <row r="446" spans="1:32" ht="15">
      <c r="A446" s="43"/>
      <c r="B446" s="43"/>
      <c r="C446" s="43"/>
      <c r="D446" s="43"/>
      <c r="E446" s="43"/>
      <c r="F446" s="203"/>
      <c r="G446" s="203"/>
      <c r="H446" s="43"/>
      <c r="I446" s="43"/>
      <c r="J446" s="43"/>
      <c r="K446" s="43"/>
      <c r="L446" s="43"/>
      <c r="M446" s="44"/>
      <c r="N446" s="43"/>
      <c r="O446" s="43"/>
      <c r="P446" s="43"/>
      <c r="Q446" s="43"/>
      <c r="R446" s="43"/>
      <c r="S446" s="43"/>
      <c r="T446" s="43"/>
      <c r="U446" s="43"/>
      <c r="V446" s="43"/>
      <c r="W446" s="43"/>
      <c r="X446" s="43"/>
      <c r="Y446" s="43"/>
      <c r="Z446" s="43"/>
      <c r="AA446" s="43"/>
      <c r="AB446" s="43"/>
      <c r="AC446" s="43"/>
      <c r="AD446" s="43"/>
      <c r="AE446" s="43"/>
      <c r="AF446" s="43"/>
    </row>
    <row r="447" spans="1:32" ht="15">
      <c r="A447" s="43"/>
      <c r="B447" s="43"/>
      <c r="C447" s="43"/>
      <c r="D447" s="43"/>
      <c r="E447" s="43"/>
      <c r="F447" s="203"/>
      <c r="G447" s="203"/>
      <c r="H447" s="43"/>
      <c r="I447" s="43"/>
      <c r="J447" s="43"/>
      <c r="K447" s="43"/>
      <c r="L447" s="43"/>
      <c r="M447" s="44"/>
      <c r="N447" s="43"/>
      <c r="O447" s="43"/>
      <c r="P447" s="43"/>
      <c r="Q447" s="43"/>
      <c r="R447" s="43"/>
      <c r="S447" s="43"/>
      <c r="T447" s="43"/>
      <c r="U447" s="43"/>
      <c r="V447" s="43"/>
      <c r="W447" s="43"/>
      <c r="X447" s="43"/>
      <c r="Y447" s="43"/>
      <c r="Z447" s="43"/>
      <c r="AA447" s="43"/>
      <c r="AB447" s="43"/>
      <c r="AC447" s="43"/>
      <c r="AD447" s="43"/>
      <c r="AE447" s="43"/>
      <c r="AF447" s="43"/>
    </row>
    <row r="448" spans="1:32" ht="15">
      <c r="A448" s="43"/>
      <c r="B448" s="43"/>
      <c r="C448" s="43"/>
      <c r="D448" s="43"/>
      <c r="E448" s="43"/>
      <c r="F448" s="203"/>
      <c r="G448" s="203"/>
      <c r="H448" s="43"/>
      <c r="I448" s="43"/>
      <c r="J448" s="43"/>
      <c r="K448" s="43"/>
      <c r="L448" s="43"/>
      <c r="M448" s="44"/>
      <c r="N448" s="43"/>
      <c r="O448" s="43"/>
      <c r="P448" s="43"/>
      <c r="Q448" s="43"/>
      <c r="R448" s="43"/>
      <c r="S448" s="43"/>
      <c r="T448" s="43"/>
      <c r="U448" s="43"/>
      <c r="V448" s="43"/>
      <c r="W448" s="43"/>
      <c r="X448" s="43"/>
      <c r="Y448" s="43"/>
      <c r="Z448" s="43"/>
      <c r="AA448" s="43"/>
      <c r="AB448" s="43"/>
      <c r="AC448" s="43"/>
      <c r="AD448" s="43"/>
      <c r="AE448" s="43"/>
      <c r="AF448" s="43"/>
    </row>
    <row r="449" spans="1:32" ht="15">
      <c r="A449" s="43"/>
      <c r="B449" s="43"/>
      <c r="C449" s="43"/>
      <c r="D449" s="43"/>
      <c r="E449" s="43"/>
      <c r="F449" s="203"/>
      <c r="G449" s="203"/>
      <c r="H449" s="43"/>
      <c r="I449" s="43"/>
      <c r="J449" s="43"/>
      <c r="K449" s="43"/>
      <c r="L449" s="43"/>
      <c r="M449" s="44"/>
      <c r="N449" s="43"/>
      <c r="O449" s="43"/>
      <c r="P449" s="43"/>
      <c r="Q449" s="43"/>
      <c r="R449" s="43"/>
      <c r="S449" s="43"/>
      <c r="T449" s="43"/>
      <c r="U449" s="43"/>
      <c r="V449" s="43"/>
      <c r="W449" s="43"/>
      <c r="X449" s="43"/>
      <c r="Y449" s="43"/>
      <c r="Z449" s="43"/>
      <c r="AA449" s="43"/>
      <c r="AB449" s="43"/>
      <c r="AC449" s="43"/>
      <c r="AD449" s="43"/>
      <c r="AE449" s="43"/>
      <c r="AF449" s="43"/>
    </row>
    <row r="450" spans="1:32" ht="15">
      <c r="A450" s="43"/>
      <c r="B450" s="43"/>
      <c r="C450" s="43"/>
      <c r="D450" s="43"/>
      <c r="E450" s="43"/>
      <c r="F450" s="203"/>
      <c r="G450" s="203"/>
      <c r="H450" s="43"/>
      <c r="I450" s="43"/>
      <c r="J450" s="43"/>
      <c r="K450" s="43"/>
      <c r="L450" s="43"/>
      <c r="M450" s="44"/>
      <c r="N450" s="43"/>
      <c r="O450" s="43"/>
      <c r="P450" s="43"/>
      <c r="Q450" s="43"/>
      <c r="R450" s="43"/>
      <c r="S450" s="43"/>
      <c r="T450" s="43"/>
      <c r="U450" s="43"/>
      <c r="V450" s="43"/>
      <c r="W450" s="43"/>
      <c r="X450" s="43"/>
      <c r="Y450" s="43"/>
      <c r="Z450" s="43"/>
      <c r="AA450" s="43"/>
      <c r="AB450" s="43"/>
      <c r="AC450" s="43"/>
      <c r="AD450" s="43"/>
      <c r="AE450" s="43"/>
      <c r="AF450" s="43"/>
    </row>
    <row r="451" spans="1:32" ht="15">
      <c r="A451" s="43"/>
      <c r="B451" s="43"/>
      <c r="C451" s="43"/>
      <c r="D451" s="43"/>
      <c r="E451" s="43"/>
      <c r="F451" s="203"/>
      <c r="G451" s="203"/>
      <c r="H451" s="43"/>
      <c r="I451" s="43"/>
      <c r="J451" s="43"/>
      <c r="K451" s="43"/>
      <c r="L451" s="43"/>
      <c r="M451" s="44"/>
      <c r="N451" s="43"/>
      <c r="O451" s="43"/>
      <c r="P451" s="43"/>
      <c r="Q451" s="43"/>
      <c r="R451" s="43"/>
      <c r="S451" s="43"/>
      <c r="T451" s="43"/>
      <c r="U451" s="43"/>
      <c r="V451" s="43"/>
      <c r="W451" s="43"/>
      <c r="X451" s="43"/>
      <c r="Y451" s="43"/>
      <c r="Z451" s="43"/>
      <c r="AA451" s="43"/>
      <c r="AB451" s="43"/>
      <c r="AC451" s="43"/>
      <c r="AD451" s="43"/>
      <c r="AE451" s="43"/>
      <c r="AF451" s="43"/>
    </row>
    <row r="452" spans="1:32" ht="15">
      <c r="A452" s="43"/>
      <c r="B452" s="43"/>
      <c r="C452" s="43"/>
      <c r="D452" s="43"/>
      <c r="E452" s="43"/>
      <c r="F452" s="203"/>
      <c r="G452" s="203"/>
      <c r="H452" s="43"/>
      <c r="I452" s="43"/>
      <c r="J452" s="43"/>
      <c r="K452" s="43"/>
      <c r="L452" s="43"/>
      <c r="M452" s="44"/>
      <c r="N452" s="43"/>
      <c r="O452" s="43"/>
      <c r="P452" s="43"/>
      <c r="Q452" s="43"/>
      <c r="R452" s="43"/>
      <c r="S452" s="43"/>
      <c r="T452" s="43"/>
      <c r="U452" s="43"/>
      <c r="V452" s="43"/>
      <c r="W452" s="43"/>
      <c r="X452" s="43"/>
      <c r="Y452" s="43"/>
      <c r="Z452" s="43"/>
      <c r="AA452" s="43"/>
      <c r="AB452" s="43"/>
      <c r="AC452" s="43"/>
      <c r="AD452" s="43"/>
      <c r="AE452" s="43"/>
      <c r="AF452" s="43"/>
    </row>
    <row r="453" spans="1:32" ht="15">
      <c r="A453" s="43"/>
      <c r="B453" s="43"/>
      <c r="C453" s="43"/>
      <c r="D453" s="43"/>
      <c r="E453" s="43"/>
      <c r="F453" s="203"/>
      <c r="G453" s="203"/>
      <c r="H453" s="43"/>
      <c r="I453" s="43"/>
      <c r="J453" s="43"/>
      <c r="K453" s="43"/>
      <c r="L453" s="43"/>
      <c r="M453" s="44"/>
      <c r="N453" s="43"/>
      <c r="O453" s="43"/>
      <c r="P453" s="43"/>
      <c r="Q453" s="43"/>
      <c r="R453" s="43"/>
      <c r="S453" s="43"/>
      <c r="T453" s="43"/>
      <c r="U453" s="43"/>
      <c r="V453" s="43"/>
      <c r="W453" s="43"/>
      <c r="X453" s="43"/>
      <c r="Y453" s="43"/>
      <c r="Z453" s="43"/>
      <c r="AA453" s="43"/>
      <c r="AB453" s="43"/>
      <c r="AC453" s="43"/>
      <c r="AD453" s="43"/>
      <c r="AE453" s="43"/>
      <c r="AF453" s="43"/>
    </row>
    <row r="454" spans="1:32" ht="15">
      <c r="A454" s="43"/>
      <c r="B454" s="43"/>
      <c r="C454" s="43"/>
      <c r="D454" s="43"/>
      <c r="E454" s="43"/>
      <c r="F454" s="203"/>
      <c r="G454" s="203"/>
      <c r="H454" s="43"/>
      <c r="I454" s="43"/>
      <c r="J454" s="43"/>
      <c r="K454" s="43"/>
      <c r="L454" s="43"/>
      <c r="M454" s="44"/>
      <c r="N454" s="43"/>
      <c r="O454" s="43"/>
      <c r="P454" s="43"/>
      <c r="Q454" s="43"/>
      <c r="R454" s="43"/>
      <c r="S454" s="43"/>
      <c r="T454" s="43"/>
      <c r="U454" s="43"/>
      <c r="V454" s="43"/>
      <c r="W454" s="43"/>
      <c r="X454" s="43"/>
      <c r="Y454" s="43"/>
      <c r="Z454" s="43"/>
      <c r="AA454" s="43"/>
      <c r="AB454" s="43"/>
      <c r="AC454" s="43"/>
      <c r="AD454" s="43"/>
      <c r="AE454" s="43"/>
      <c r="AF454" s="43"/>
    </row>
    <row r="455" spans="1:32" ht="15">
      <c r="A455" s="43"/>
      <c r="B455" s="43"/>
      <c r="C455" s="43"/>
      <c r="D455" s="43"/>
      <c r="E455" s="43"/>
      <c r="F455" s="203"/>
      <c r="G455" s="203"/>
      <c r="H455" s="43"/>
      <c r="I455" s="43"/>
      <c r="J455" s="43"/>
      <c r="K455" s="43"/>
      <c r="L455" s="43"/>
      <c r="M455" s="44"/>
      <c r="N455" s="43"/>
      <c r="O455" s="43"/>
      <c r="P455" s="43"/>
      <c r="Q455" s="43"/>
      <c r="R455" s="43"/>
      <c r="S455" s="43"/>
      <c r="T455" s="43"/>
      <c r="U455" s="43"/>
      <c r="V455" s="43"/>
      <c r="W455" s="43"/>
      <c r="X455" s="43"/>
      <c r="Y455" s="43"/>
      <c r="Z455" s="43"/>
      <c r="AA455" s="43"/>
      <c r="AB455" s="43"/>
      <c r="AC455" s="43"/>
      <c r="AD455" s="43"/>
      <c r="AE455" s="43"/>
      <c r="AF455" s="43"/>
    </row>
    <row r="456" spans="1:32" ht="15">
      <c r="A456" s="43"/>
      <c r="B456" s="43"/>
      <c r="C456" s="43"/>
      <c r="D456" s="43"/>
      <c r="E456" s="43"/>
      <c r="F456" s="203"/>
      <c r="G456" s="203"/>
      <c r="H456" s="43"/>
      <c r="I456" s="43"/>
      <c r="J456" s="43"/>
      <c r="K456" s="43"/>
      <c r="L456" s="43"/>
      <c r="M456" s="44"/>
      <c r="N456" s="43"/>
      <c r="O456" s="43"/>
      <c r="P456" s="43"/>
      <c r="Q456" s="43"/>
      <c r="R456" s="43"/>
      <c r="S456" s="43"/>
      <c r="T456" s="43"/>
      <c r="U456" s="43"/>
      <c r="V456" s="43"/>
      <c r="W456" s="43"/>
      <c r="X456" s="43"/>
      <c r="Y456" s="43"/>
      <c r="Z456" s="43"/>
      <c r="AA456" s="43"/>
      <c r="AB456" s="43"/>
      <c r="AC456" s="43"/>
      <c r="AD456" s="43"/>
      <c r="AE456" s="43"/>
      <c r="AF456" s="43"/>
    </row>
    <row r="457" spans="1:32" ht="15">
      <c r="A457" s="43"/>
      <c r="B457" s="43"/>
      <c r="C457" s="43"/>
      <c r="D457" s="43"/>
      <c r="E457" s="43"/>
      <c r="F457" s="203"/>
      <c r="G457" s="203"/>
      <c r="H457" s="43"/>
      <c r="I457" s="43"/>
      <c r="J457" s="43"/>
      <c r="K457" s="43"/>
      <c r="L457" s="43"/>
      <c r="M457" s="44"/>
      <c r="N457" s="43"/>
      <c r="O457" s="43"/>
      <c r="P457" s="43"/>
      <c r="Q457" s="43"/>
      <c r="R457" s="43"/>
      <c r="S457" s="43"/>
      <c r="T457" s="43"/>
      <c r="U457" s="43"/>
      <c r="V457" s="43"/>
      <c r="W457" s="43"/>
      <c r="X457" s="43"/>
      <c r="Y457" s="43"/>
      <c r="Z457" s="43"/>
      <c r="AA457" s="43"/>
      <c r="AB457" s="43"/>
      <c r="AC457" s="43"/>
      <c r="AD457" s="43"/>
      <c r="AE457" s="43"/>
      <c r="AF457" s="43"/>
    </row>
    <row r="458" spans="1:32" ht="15">
      <c r="A458" s="43"/>
      <c r="B458" s="43"/>
      <c r="C458" s="43"/>
      <c r="D458" s="43"/>
      <c r="E458" s="43"/>
      <c r="F458" s="203"/>
      <c r="G458" s="203"/>
      <c r="H458" s="43"/>
      <c r="I458" s="43"/>
      <c r="J458" s="43"/>
      <c r="K458" s="43"/>
      <c r="L458" s="43"/>
      <c r="M458" s="44"/>
      <c r="N458" s="43"/>
      <c r="O458" s="43"/>
      <c r="P458" s="43"/>
      <c r="Q458" s="43"/>
      <c r="R458" s="43"/>
      <c r="S458" s="43"/>
      <c r="T458" s="43"/>
      <c r="U458" s="43"/>
      <c r="V458" s="43"/>
      <c r="W458" s="43"/>
      <c r="X458" s="43"/>
      <c r="Y458" s="43"/>
      <c r="Z458" s="43"/>
      <c r="AA458" s="43"/>
      <c r="AB458" s="43"/>
      <c r="AC458" s="43"/>
      <c r="AD458" s="43"/>
      <c r="AE458" s="43"/>
      <c r="AF458" s="43"/>
    </row>
    <row r="459" spans="1:32" ht="15">
      <c r="A459" s="43"/>
      <c r="B459" s="43"/>
      <c r="C459" s="43"/>
      <c r="D459" s="43"/>
      <c r="E459" s="43"/>
      <c r="F459" s="203"/>
      <c r="G459" s="203"/>
      <c r="H459" s="43"/>
      <c r="I459" s="43"/>
      <c r="J459" s="43"/>
      <c r="K459" s="43"/>
      <c r="L459" s="43"/>
      <c r="M459" s="44"/>
      <c r="N459" s="43"/>
      <c r="O459" s="43"/>
      <c r="P459" s="43"/>
      <c r="Q459" s="43"/>
      <c r="R459" s="43"/>
      <c r="S459" s="43"/>
      <c r="T459" s="43"/>
      <c r="U459" s="43"/>
      <c r="V459" s="43"/>
      <c r="W459" s="43"/>
      <c r="X459" s="43"/>
      <c r="Y459" s="43"/>
      <c r="Z459" s="43"/>
      <c r="AA459" s="43"/>
      <c r="AB459" s="43"/>
      <c r="AC459" s="43"/>
      <c r="AD459" s="43"/>
      <c r="AE459" s="43"/>
      <c r="AF459" s="43"/>
    </row>
    <row r="460" spans="1:32" ht="15">
      <c r="A460" s="43"/>
      <c r="B460" s="43"/>
      <c r="C460" s="43"/>
      <c r="D460" s="43"/>
      <c r="E460" s="43"/>
      <c r="F460" s="203"/>
      <c r="G460" s="203"/>
      <c r="H460" s="43"/>
      <c r="I460" s="43"/>
      <c r="J460" s="43"/>
      <c r="K460" s="43"/>
      <c r="L460" s="43"/>
      <c r="M460" s="44"/>
      <c r="N460" s="43"/>
      <c r="O460" s="43"/>
      <c r="P460" s="43"/>
      <c r="Q460" s="43"/>
      <c r="R460" s="43"/>
      <c r="S460" s="43"/>
      <c r="T460" s="43"/>
      <c r="U460" s="43"/>
      <c r="V460" s="43"/>
      <c r="W460" s="43"/>
      <c r="X460" s="43"/>
      <c r="Y460" s="43"/>
      <c r="Z460" s="43"/>
      <c r="AA460" s="43"/>
      <c r="AB460" s="43"/>
      <c r="AC460" s="43"/>
      <c r="AD460" s="43"/>
      <c r="AE460" s="43"/>
      <c r="AF460" s="43"/>
    </row>
    <row r="461" spans="1:32" ht="15">
      <c r="A461" s="43"/>
      <c r="B461" s="43"/>
      <c r="C461" s="43"/>
      <c r="D461" s="43"/>
      <c r="E461" s="43"/>
      <c r="F461" s="203"/>
      <c r="G461" s="203"/>
      <c r="H461" s="43"/>
      <c r="I461" s="43"/>
      <c r="J461" s="43"/>
      <c r="K461" s="43"/>
      <c r="L461" s="43"/>
      <c r="M461" s="44"/>
      <c r="N461" s="43"/>
      <c r="O461" s="43"/>
      <c r="P461" s="43"/>
      <c r="Q461" s="43"/>
      <c r="R461" s="43"/>
      <c r="S461" s="43"/>
      <c r="T461" s="43"/>
      <c r="U461" s="43"/>
      <c r="V461" s="43"/>
      <c r="W461" s="43"/>
      <c r="X461" s="43"/>
      <c r="Y461" s="43"/>
      <c r="Z461" s="43"/>
      <c r="AA461" s="43"/>
      <c r="AB461" s="43"/>
      <c r="AC461" s="43"/>
      <c r="AD461" s="43"/>
      <c r="AE461" s="43"/>
      <c r="AF461" s="43"/>
    </row>
    <row r="462" spans="1:32" ht="15">
      <c r="A462" s="43"/>
      <c r="B462" s="43"/>
      <c r="C462" s="43"/>
      <c r="D462" s="43"/>
      <c r="E462" s="43"/>
      <c r="F462" s="203"/>
      <c r="G462" s="203"/>
      <c r="H462" s="43"/>
      <c r="I462" s="43"/>
      <c r="J462" s="43"/>
      <c r="K462" s="43"/>
      <c r="L462" s="43"/>
      <c r="M462" s="44"/>
      <c r="N462" s="43"/>
      <c r="O462" s="43"/>
      <c r="P462" s="43"/>
      <c r="Q462" s="43"/>
      <c r="R462" s="43"/>
      <c r="S462" s="43"/>
      <c r="T462" s="43"/>
      <c r="U462" s="43"/>
      <c r="V462" s="43"/>
      <c r="W462" s="43"/>
      <c r="X462" s="43"/>
      <c r="Y462" s="43"/>
      <c r="Z462" s="43"/>
      <c r="AA462" s="43"/>
      <c r="AB462" s="43"/>
      <c r="AC462" s="43"/>
      <c r="AD462" s="43"/>
      <c r="AE462" s="43"/>
      <c r="AF462" s="43"/>
    </row>
    <row r="463" spans="1:32" ht="15">
      <c r="A463" s="43"/>
      <c r="B463" s="43"/>
      <c r="C463" s="43"/>
      <c r="D463" s="43"/>
      <c r="E463" s="43"/>
      <c r="F463" s="203"/>
      <c r="G463" s="203"/>
      <c r="H463" s="43"/>
      <c r="I463" s="43"/>
      <c r="J463" s="43"/>
      <c r="K463" s="43"/>
      <c r="L463" s="43"/>
      <c r="M463" s="44"/>
      <c r="N463" s="43"/>
      <c r="O463" s="43"/>
      <c r="P463" s="43"/>
      <c r="Q463" s="43"/>
      <c r="R463" s="43"/>
      <c r="S463" s="43"/>
      <c r="T463" s="43"/>
      <c r="U463" s="43"/>
      <c r="V463" s="43"/>
      <c r="W463" s="43"/>
      <c r="X463" s="43"/>
      <c r="Y463" s="43"/>
      <c r="Z463" s="43"/>
      <c r="AA463" s="43"/>
      <c r="AB463" s="43"/>
      <c r="AC463" s="43"/>
      <c r="AD463" s="43"/>
      <c r="AE463" s="43"/>
      <c r="AF463" s="43"/>
    </row>
    <row r="464" spans="1:32" ht="15">
      <c r="A464" s="43"/>
      <c r="B464" s="43"/>
      <c r="C464" s="43"/>
      <c r="D464" s="43"/>
      <c r="E464" s="43"/>
      <c r="F464" s="203"/>
      <c r="G464" s="203"/>
      <c r="H464" s="43"/>
      <c r="I464" s="43"/>
      <c r="J464" s="43"/>
      <c r="K464" s="43"/>
      <c r="L464" s="43"/>
      <c r="M464" s="44"/>
      <c r="N464" s="43"/>
      <c r="O464" s="43"/>
      <c r="P464" s="43"/>
      <c r="Q464" s="43"/>
      <c r="R464" s="43"/>
      <c r="S464" s="43"/>
      <c r="T464" s="43"/>
      <c r="U464" s="43"/>
      <c r="V464" s="43"/>
      <c r="W464" s="43"/>
      <c r="X464" s="43"/>
      <c r="Y464" s="43"/>
      <c r="Z464" s="43"/>
      <c r="AA464" s="43"/>
      <c r="AB464" s="43"/>
      <c r="AC464" s="43"/>
      <c r="AD464" s="43"/>
      <c r="AE464" s="43"/>
      <c r="AF464" s="43"/>
    </row>
    <row r="465" spans="1:32" ht="15">
      <c r="A465" s="43"/>
      <c r="B465" s="43"/>
      <c r="C465" s="43"/>
      <c r="D465" s="43"/>
      <c r="E465" s="43"/>
      <c r="F465" s="203"/>
      <c r="G465" s="203"/>
      <c r="H465" s="43"/>
      <c r="I465" s="43"/>
      <c r="J465" s="43"/>
      <c r="K465" s="43"/>
      <c r="L465" s="43"/>
      <c r="M465" s="44"/>
      <c r="N465" s="43"/>
      <c r="O465" s="43"/>
      <c r="P465" s="43"/>
      <c r="Q465" s="43"/>
      <c r="R465" s="43"/>
      <c r="S465" s="43"/>
      <c r="T465" s="43"/>
      <c r="U465" s="43"/>
      <c r="V465" s="43"/>
      <c r="W465" s="43"/>
      <c r="X465" s="43"/>
      <c r="Y465" s="43"/>
      <c r="Z465" s="43"/>
      <c r="AA465" s="43"/>
      <c r="AB465" s="43"/>
      <c r="AC465" s="43"/>
      <c r="AD465" s="43"/>
      <c r="AE465" s="43"/>
      <c r="AF465" s="43"/>
    </row>
    <row r="466" spans="1:32" ht="15">
      <c r="A466" s="43"/>
      <c r="B466" s="43"/>
      <c r="C466" s="43"/>
      <c r="D466" s="43"/>
      <c r="E466" s="43"/>
      <c r="F466" s="203"/>
      <c r="G466" s="203"/>
      <c r="H466" s="43"/>
      <c r="I466" s="43"/>
      <c r="J466" s="43"/>
      <c r="K466" s="43"/>
      <c r="L466" s="43"/>
      <c r="M466" s="44"/>
      <c r="N466" s="43"/>
      <c r="O466" s="43"/>
      <c r="P466" s="43"/>
      <c r="Q466" s="43"/>
      <c r="R466" s="43"/>
      <c r="S466" s="43"/>
      <c r="T466" s="43"/>
      <c r="U466" s="43"/>
      <c r="V466" s="43"/>
      <c r="W466" s="43"/>
      <c r="X466" s="43"/>
      <c r="Y466" s="43"/>
      <c r="Z466" s="43"/>
      <c r="AA466" s="43"/>
      <c r="AB466" s="43"/>
      <c r="AC466" s="43"/>
      <c r="AD466" s="43"/>
      <c r="AE466" s="43"/>
      <c r="AF466" s="43"/>
    </row>
    <row r="467" spans="1:32" ht="15">
      <c r="A467" s="43"/>
      <c r="B467" s="43"/>
      <c r="C467" s="43"/>
      <c r="D467" s="43"/>
      <c r="E467" s="43"/>
      <c r="F467" s="203"/>
      <c r="G467" s="203"/>
      <c r="H467" s="43"/>
      <c r="I467" s="43"/>
      <c r="J467" s="43"/>
      <c r="K467" s="43"/>
      <c r="L467" s="43"/>
      <c r="M467" s="44"/>
      <c r="N467" s="43"/>
      <c r="O467" s="43"/>
      <c r="P467" s="43"/>
      <c r="Q467" s="43"/>
      <c r="R467" s="43"/>
      <c r="S467" s="43"/>
      <c r="T467" s="43"/>
      <c r="U467" s="43"/>
      <c r="V467" s="43"/>
      <c r="W467" s="43"/>
      <c r="X467" s="43"/>
      <c r="Y467" s="43"/>
      <c r="Z467" s="43"/>
      <c r="AA467" s="43"/>
      <c r="AB467" s="43"/>
      <c r="AC467" s="43"/>
      <c r="AD467" s="43"/>
      <c r="AE467" s="43"/>
      <c r="AF467" s="43"/>
    </row>
    <row r="468" spans="1:32" ht="15">
      <c r="A468" s="43"/>
      <c r="B468" s="43"/>
      <c r="C468" s="43"/>
      <c r="D468" s="43"/>
      <c r="E468" s="43"/>
      <c r="F468" s="203"/>
      <c r="G468" s="203"/>
      <c r="H468" s="43"/>
      <c r="I468" s="43"/>
      <c r="J468" s="43"/>
      <c r="K468" s="43"/>
      <c r="L468" s="43"/>
      <c r="M468" s="44"/>
      <c r="N468" s="43"/>
      <c r="O468" s="43"/>
      <c r="P468" s="43"/>
      <c r="Q468" s="43"/>
      <c r="R468" s="43"/>
      <c r="S468" s="43"/>
      <c r="T468" s="43"/>
      <c r="U468" s="43"/>
      <c r="V468" s="43"/>
      <c r="W468" s="43"/>
      <c r="X468" s="43"/>
      <c r="Y468" s="43"/>
      <c r="Z468" s="43"/>
      <c r="AA468" s="43"/>
      <c r="AB468" s="43"/>
      <c r="AC468" s="43"/>
      <c r="AD468" s="43"/>
      <c r="AE468" s="43"/>
      <c r="AF468" s="43"/>
    </row>
    <row r="469" spans="1:32" ht="15">
      <c r="A469" s="43"/>
      <c r="B469" s="43"/>
      <c r="C469" s="43"/>
      <c r="D469" s="43"/>
      <c r="E469" s="43"/>
      <c r="F469" s="203"/>
      <c r="G469" s="203"/>
      <c r="H469" s="43"/>
      <c r="I469" s="43"/>
      <c r="J469" s="43"/>
      <c r="K469" s="43"/>
      <c r="L469" s="43"/>
      <c r="M469" s="44"/>
      <c r="N469" s="43"/>
      <c r="O469" s="43"/>
      <c r="P469" s="43"/>
      <c r="Q469" s="43"/>
      <c r="R469" s="43"/>
      <c r="S469" s="43"/>
      <c r="T469" s="43"/>
      <c r="U469" s="43"/>
      <c r="V469" s="43"/>
      <c r="W469" s="43"/>
      <c r="X469" s="43"/>
      <c r="Y469" s="43"/>
      <c r="Z469" s="43"/>
      <c r="AA469" s="43"/>
      <c r="AB469" s="43"/>
      <c r="AC469" s="43"/>
      <c r="AD469" s="43"/>
      <c r="AE469" s="43"/>
      <c r="AF469" s="43"/>
    </row>
    <row r="470" spans="1:32" ht="15">
      <c r="A470" s="43"/>
      <c r="B470" s="43"/>
      <c r="C470" s="43"/>
      <c r="D470" s="43"/>
      <c r="E470" s="43"/>
      <c r="F470" s="203"/>
      <c r="G470" s="203"/>
      <c r="H470" s="43"/>
      <c r="I470" s="43"/>
      <c r="J470" s="43"/>
      <c r="K470" s="43"/>
      <c r="L470" s="43"/>
      <c r="M470" s="44"/>
      <c r="N470" s="43"/>
      <c r="O470" s="43"/>
      <c r="P470" s="43"/>
      <c r="Q470" s="43"/>
      <c r="R470" s="43"/>
      <c r="S470" s="43"/>
      <c r="T470" s="43"/>
      <c r="U470" s="43"/>
      <c r="V470" s="43"/>
      <c r="W470" s="43"/>
      <c r="X470" s="43"/>
      <c r="Y470" s="43"/>
      <c r="Z470" s="43"/>
      <c r="AA470" s="43"/>
      <c r="AB470" s="43"/>
      <c r="AC470" s="43"/>
      <c r="AD470" s="43"/>
      <c r="AE470" s="43"/>
      <c r="AF470" s="43"/>
    </row>
    <row r="471" spans="1:32" ht="15">
      <c r="A471" s="43"/>
      <c r="B471" s="43"/>
      <c r="C471" s="43"/>
      <c r="D471" s="43"/>
      <c r="E471" s="43"/>
      <c r="F471" s="203"/>
      <c r="G471" s="203"/>
      <c r="H471" s="43"/>
      <c r="I471" s="43"/>
      <c r="J471" s="43"/>
      <c r="K471" s="43"/>
      <c r="L471" s="43"/>
      <c r="M471" s="44"/>
      <c r="N471" s="43"/>
      <c r="O471" s="43"/>
      <c r="P471" s="43"/>
      <c r="Q471" s="43"/>
      <c r="R471" s="43"/>
      <c r="S471" s="43"/>
      <c r="T471" s="43"/>
      <c r="U471" s="43"/>
      <c r="V471" s="43"/>
      <c r="W471" s="43"/>
      <c r="X471" s="43"/>
      <c r="Y471" s="43"/>
      <c r="Z471" s="43"/>
      <c r="AA471" s="43"/>
      <c r="AB471" s="43"/>
      <c r="AC471" s="43"/>
      <c r="AD471" s="43"/>
      <c r="AE471" s="43"/>
      <c r="AF471" s="43"/>
    </row>
    <row r="472" spans="1:32" ht="15">
      <c r="A472" s="43"/>
      <c r="B472" s="43"/>
      <c r="C472" s="43"/>
      <c r="D472" s="43"/>
      <c r="E472" s="43"/>
      <c r="F472" s="203"/>
      <c r="G472" s="203"/>
      <c r="H472" s="43"/>
      <c r="I472" s="43"/>
      <c r="J472" s="43"/>
      <c r="K472" s="43"/>
      <c r="L472" s="43"/>
      <c r="M472" s="44"/>
      <c r="N472" s="43"/>
      <c r="O472" s="43"/>
      <c r="P472" s="43"/>
      <c r="Q472" s="43"/>
      <c r="R472" s="43"/>
      <c r="S472" s="43"/>
      <c r="T472" s="43"/>
      <c r="U472" s="43"/>
      <c r="V472" s="43"/>
      <c r="W472" s="43"/>
      <c r="X472" s="43"/>
      <c r="Y472" s="43"/>
      <c r="Z472" s="43"/>
      <c r="AA472" s="43"/>
      <c r="AB472" s="43"/>
      <c r="AC472" s="43"/>
      <c r="AD472" s="43"/>
      <c r="AE472" s="43"/>
      <c r="AF472" s="43"/>
    </row>
    <row r="473" spans="1:32" ht="15">
      <c r="A473" s="43"/>
      <c r="B473" s="43"/>
      <c r="C473" s="43"/>
      <c r="D473" s="43"/>
      <c r="E473" s="43"/>
      <c r="F473" s="203"/>
      <c r="G473" s="203"/>
      <c r="H473" s="43"/>
      <c r="I473" s="43"/>
      <c r="J473" s="43"/>
      <c r="K473" s="43"/>
      <c r="L473" s="43"/>
      <c r="M473" s="44"/>
      <c r="N473" s="43"/>
      <c r="O473" s="43"/>
      <c r="P473" s="43"/>
      <c r="Q473" s="43"/>
      <c r="R473" s="43"/>
      <c r="S473" s="43"/>
      <c r="T473" s="43"/>
      <c r="U473" s="43"/>
      <c r="V473" s="43"/>
      <c r="W473" s="43"/>
      <c r="X473" s="43"/>
      <c r="Y473" s="43"/>
      <c r="Z473" s="43"/>
      <c r="AA473" s="43"/>
      <c r="AB473" s="43"/>
      <c r="AC473" s="43"/>
      <c r="AD473" s="43"/>
      <c r="AE473" s="43"/>
      <c r="AF473" s="43"/>
    </row>
    <row r="474" spans="1:32" ht="15">
      <c r="A474" s="43"/>
      <c r="B474" s="43"/>
      <c r="C474" s="43"/>
      <c r="D474" s="43"/>
      <c r="E474" s="43"/>
      <c r="F474" s="203"/>
      <c r="G474" s="203"/>
      <c r="H474" s="43"/>
      <c r="I474" s="43"/>
      <c r="J474" s="43"/>
      <c r="K474" s="43"/>
      <c r="L474" s="43"/>
      <c r="M474" s="44"/>
      <c r="N474" s="43"/>
      <c r="O474" s="43"/>
      <c r="P474" s="43"/>
      <c r="Q474" s="43"/>
      <c r="R474" s="43"/>
      <c r="S474" s="43"/>
      <c r="T474" s="43"/>
      <c r="U474" s="43"/>
      <c r="V474" s="43"/>
      <c r="W474" s="43"/>
      <c r="X474" s="43"/>
      <c r="Y474" s="43"/>
      <c r="Z474" s="43"/>
      <c r="AA474" s="43"/>
      <c r="AB474" s="43"/>
      <c r="AC474" s="43"/>
      <c r="AD474" s="43"/>
      <c r="AE474" s="43"/>
      <c r="AF474" s="43"/>
    </row>
    <row r="475" spans="1:32" ht="15">
      <c r="A475" s="43"/>
      <c r="B475" s="43"/>
      <c r="C475" s="43"/>
      <c r="D475" s="43"/>
      <c r="E475" s="43"/>
      <c r="F475" s="203"/>
      <c r="G475" s="203"/>
      <c r="H475" s="43"/>
      <c r="I475" s="43"/>
      <c r="J475" s="43"/>
      <c r="K475" s="43"/>
      <c r="L475" s="43"/>
      <c r="M475" s="44"/>
      <c r="N475" s="43"/>
      <c r="O475" s="43"/>
      <c r="P475" s="43"/>
      <c r="Q475" s="43"/>
      <c r="R475" s="43"/>
      <c r="S475" s="43"/>
      <c r="T475" s="43"/>
      <c r="U475" s="43"/>
      <c r="V475" s="43"/>
      <c r="W475" s="43"/>
      <c r="X475" s="43"/>
      <c r="Y475" s="43"/>
      <c r="Z475" s="43"/>
      <c r="AA475" s="43"/>
      <c r="AB475" s="43"/>
      <c r="AC475" s="43"/>
      <c r="AD475" s="43"/>
      <c r="AE475" s="43"/>
      <c r="AF475" s="43"/>
    </row>
    <row r="476" spans="1:32" ht="15">
      <c r="A476" s="43"/>
      <c r="B476" s="43"/>
      <c r="C476" s="43"/>
      <c r="D476" s="43"/>
      <c r="E476" s="43"/>
      <c r="F476" s="203"/>
      <c r="G476" s="203"/>
      <c r="H476" s="43"/>
      <c r="I476" s="43"/>
      <c r="J476" s="43"/>
      <c r="K476" s="43"/>
      <c r="L476" s="43"/>
      <c r="M476" s="44"/>
      <c r="N476" s="43"/>
      <c r="O476" s="43"/>
      <c r="P476" s="43"/>
      <c r="Q476" s="43"/>
      <c r="R476" s="43"/>
      <c r="S476" s="43"/>
      <c r="T476" s="43"/>
      <c r="U476" s="43"/>
      <c r="V476" s="43"/>
      <c r="W476" s="43"/>
      <c r="X476" s="43"/>
      <c r="Y476" s="43"/>
      <c r="Z476" s="43"/>
      <c r="AA476" s="43"/>
      <c r="AB476" s="43"/>
      <c r="AC476" s="43"/>
      <c r="AD476" s="43"/>
      <c r="AE476" s="43"/>
      <c r="AF476" s="43"/>
    </row>
    <row r="477" spans="1:32" ht="15">
      <c r="A477" s="43"/>
      <c r="B477" s="43"/>
      <c r="C477" s="43"/>
      <c r="D477" s="43"/>
      <c r="E477" s="43"/>
      <c r="F477" s="203"/>
      <c r="G477" s="203"/>
      <c r="H477" s="43"/>
      <c r="I477" s="43"/>
      <c r="J477" s="43"/>
      <c r="K477" s="43"/>
      <c r="L477" s="43"/>
      <c r="M477" s="44"/>
      <c r="N477" s="43"/>
      <c r="O477" s="43"/>
      <c r="P477" s="43"/>
      <c r="Q477" s="43"/>
      <c r="R477" s="43"/>
      <c r="S477" s="43"/>
      <c r="T477" s="43"/>
      <c r="U477" s="43"/>
      <c r="V477" s="43"/>
      <c r="W477" s="43"/>
      <c r="X477" s="43"/>
      <c r="Y477" s="43"/>
      <c r="Z477" s="43"/>
      <c r="AA477" s="43"/>
      <c r="AB477" s="43"/>
      <c r="AC477" s="43"/>
      <c r="AD477" s="43"/>
      <c r="AE477" s="43"/>
      <c r="AF477" s="43"/>
    </row>
    <row r="478" spans="1:32" ht="15">
      <c r="A478" s="43"/>
      <c r="B478" s="43"/>
      <c r="C478" s="43"/>
      <c r="D478" s="43"/>
      <c r="E478" s="43"/>
      <c r="F478" s="203"/>
      <c r="G478" s="203"/>
      <c r="H478" s="43"/>
      <c r="I478" s="43"/>
      <c r="J478" s="43"/>
      <c r="K478" s="43"/>
      <c r="L478" s="43"/>
      <c r="M478" s="44"/>
      <c r="N478" s="43"/>
      <c r="O478" s="43"/>
      <c r="P478" s="43"/>
      <c r="Q478" s="43"/>
      <c r="R478" s="43"/>
      <c r="S478" s="43"/>
      <c r="T478" s="43"/>
      <c r="U478" s="43"/>
      <c r="V478" s="43"/>
      <c r="W478" s="43"/>
      <c r="X478" s="43"/>
      <c r="Y478" s="43"/>
      <c r="Z478" s="43"/>
      <c r="AA478" s="43"/>
      <c r="AB478" s="43"/>
      <c r="AC478" s="43"/>
      <c r="AD478" s="43"/>
      <c r="AE478" s="43"/>
      <c r="AF478" s="43"/>
    </row>
    <row r="479" spans="1:32" ht="15">
      <c r="A479" s="43"/>
      <c r="B479" s="43"/>
      <c r="C479" s="43"/>
      <c r="D479" s="43"/>
      <c r="E479" s="43"/>
      <c r="F479" s="203"/>
      <c r="G479" s="203"/>
      <c r="H479" s="43"/>
      <c r="I479" s="43"/>
      <c r="J479" s="43"/>
      <c r="K479" s="43"/>
      <c r="L479" s="43"/>
      <c r="M479" s="44"/>
      <c r="N479" s="43"/>
      <c r="O479" s="43"/>
      <c r="P479" s="43"/>
      <c r="Q479" s="43"/>
      <c r="R479" s="43"/>
      <c r="S479" s="43"/>
      <c r="T479" s="43"/>
      <c r="U479" s="43"/>
      <c r="V479" s="43"/>
      <c r="W479" s="43"/>
      <c r="X479" s="43"/>
      <c r="Y479" s="43"/>
      <c r="Z479" s="43"/>
      <c r="AA479" s="43"/>
      <c r="AB479" s="43"/>
      <c r="AC479" s="43"/>
      <c r="AD479" s="43"/>
      <c r="AE479" s="43"/>
      <c r="AF479" s="43"/>
    </row>
    <row r="480" spans="1:32" ht="15">
      <c r="A480" s="43"/>
      <c r="B480" s="43"/>
      <c r="C480" s="43"/>
      <c r="D480" s="43"/>
      <c r="E480" s="43"/>
      <c r="F480" s="203"/>
      <c r="G480" s="203"/>
      <c r="H480" s="43"/>
      <c r="I480" s="43"/>
      <c r="J480" s="43"/>
      <c r="K480" s="43"/>
      <c r="L480" s="43"/>
      <c r="M480" s="44"/>
      <c r="N480" s="43"/>
      <c r="O480" s="43"/>
      <c r="P480" s="43"/>
      <c r="Q480" s="43"/>
      <c r="R480" s="43"/>
      <c r="S480" s="43"/>
      <c r="T480" s="43"/>
      <c r="U480" s="43"/>
      <c r="V480" s="43"/>
      <c r="W480" s="43"/>
      <c r="X480" s="43"/>
      <c r="Y480" s="43"/>
      <c r="Z480" s="43"/>
      <c r="AA480" s="43"/>
      <c r="AB480" s="43"/>
      <c r="AC480" s="43"/>
      <c r="AD480" s="43"/>
      <c r="AE480" s="43"/>
      <c r="AF480" s="43"/>
    </row>
    <row r="481" spans="1:32" ht="15">
      <c r="A481" s="43"/>
      <c r="B481" s="43"/>
      <c r="C481" s="43"/>
      <c r="D481" s="43"/>
      <c r="E481" s="43"/>
      <c r="F481" s="203"/>
      <c r="G481" s="203"/>
      <c r="H481" s="43"/>
      <c r="I481" s="43"/>
      <c r="J481" s="43"/>
      <c r="K481" s="43"/>
      <c r="L481" s="43"/>
      <c r="M481" s="44"/>
      <c r="N481" s="43"/>
      <c r="O481" s="43"/>
      <c r="P481" s="43"/>
      <c r="Q481" s="43"/>
      <c r="R481" s="43"/>
      <c r="S481" s="43"/>
      <c r="T481" s="43"/>
      <c r="U481" s="43"/>
      <c r="V481" s="43"/>
      <c r="W481" s="43"/>
      <c r="X481" s="43"/>
      <c r="Y481" s="43"/>
      <c r="Z481" s="43"/>
      <c r="AA481" s="43"/>
      <c r="AB481" s="43"/>
      <c r="AC481" s="43"/>
      <c r="AD481" s="43"/>
      <c r="AE481" s="43"/>
      <c r="AF481" s="43"/>
    </row>
    <row r="482" spans="1:32" ht="15">
      <c r="A482" s="43"/>
      <c r="B482" s="43"/>
      <c r="C482" s="43"/>
      <c r="D482" s="43"/>
      <c r="E482" s="43"/>
      <c r="F482" s="203"/>
      <c r="G482" s="203"/>
      <c r="H482" s="43"/>
      <c r="I482" s="43"/>
      <c r="J482" s="43"/>
      <c r="K482" s="43"/>
      <c r="L482" s="43"/>
      <c r="M482" s="44"/>
      <c r="N482" s="43"/>
      <c r="O482" s="43"/>
      <c r="P482" s="43"/>
      <c r="Q482" s="43"/>
      <c r="R482" s="43"/>
      <c r="S482" s="43"/>
      <c r="T482" s="43"/>
      <c r="U482" s="43"/>
      <c r="V482" s="43"/>
      <c r="W482" s="43"/>
      <c r="X482" s="43"/>
      <c r="Y482" s="43"/>
      <c r="Z482" s="43"/>
      <c r="AA482" s="43"/>
      <c r="AB482" s="43"/>
      <c r="AC482" s="43"/>
      <c r="AD482" s="43"/>
      <c r="AE482" s="43"/>
      <c r="AF482" s="43"/>
    </row>
    <row r="483" spans="1:32" ht="15">
      <c r="A483" s="43"/>
      <c r="B483" s="43"/>
      <c r="C483" s="43"/>
      <c r="D483" s="43"/>
      <c r="E483" s="43"/>
      <c r="F483" s="203"/>
      <c r="G483" s="203"/>
      <c r="H483" s="43"/>
      <c r="I483" s="43"/>
      <c r="J483" s="43"/>
      <c r="K483" s="43"/>
      <c r="L483" s="43"/>
      <c r="M483" s="44"/>
      <c r="N483" s="43"/>
      <c r="O483" s="43"/>
      <c r="P483" s="43"/>
      <c r="Q483" s="43"/>
      <c r="R483" s="43"/>
      <c r="S483" s="43"/>
      <c r="T483" s="43"/>
      <c r="U483" s="43"/>
      <c r="V483" s="43"/>
      <c r="W483" s="43"/>
      <c r="X483" s="43"/>
      <c r="Y483" s="43"/>
      <c r="Z483" s="43"/>
      <c r="AA483" s="43"/>
      <c r="AB483" s="43"/>
      <c r="AC483" s="43"/>
      <c r="AD483" s="43"/>
      <c r="AE483" s="43"/>
      <c r="AF483" s="43"/>
    </row>
    <row r="484" spans="1:32" ht="15">
      <c r="A484" s="43"/>
      <c r="B484" s="43"/>
      <c r="C484" s="43"/>
      <c r="D484" s="43"/>
      <c r="E484" s="43"/>
      <c r="F484" s="203"/>
      <c r="G484" s="203"/>
      <c r="H484" s="43"/>
      <c r="I484" s="43"/>
      <c r="J484" s="43"/>
      <c r="K484" s="43"/>
      <c r="L484" s="43"/>
      <c r="M484" s="44"/>
      <c r="N484" s="43"/>
      <c r="O484" s="43"/>
      <c r="P484" s="43"/>
      <c r="Q484" s="43"/>
      <c r="R484" s="43"/>
      <c r="S484" s="43"/>
      <c r="T484" s="43"/>
      <c r="U484" s="43"/>
      <c r="V484" s="43"/>
      <c r="W484" s="43"/>
      <c r="X484" s="43"/>
      <c r="Y484" s="43"/>
      <c r="Z484" s="43"/>
      <c r="AA484" s="43"/>
      <c r="AB484" s="43"/>
      <c r="AC484" s="43"/>
      <c r="AD484" s="43"/>
      <c r="AE484" s="43"/>
      <c r="AF484" s="43"/>
    </row>
    <row r="485" spans="1:32" ht="15">
      <c r="A485" s="43"/>
      <c r="B485" s="43"/>
      <c r="C485" s="43"/>
      <c r="D485" s="43"/>
      <c r="E485" s="43"/>
      <c r="F485" s="203"/>
      <c r="G485" s="203"/>
      <c r="H485" s="43"/>
      <c r="I485" s="43"/>
      <c r="J485" s="43"/>
      <c r="K485" s="43"/>
      <c r="L485" s="43"/>
      <c r="M485" s="44"/>
      <c r="N485" s="43"/>
      <c r="O485" s="43"/>
      <c r="P485" s="43"/>
      <c r="Q485" s="43"/>
      <c r="R485" s="43"/>
      <c r="S485" s="43"/>
      <c r="T485" s="43"/>
      <c r="U485" s="43"/>
      <c r="V485" s="43"/>
      <c r="W485" s="43"/>
      <c r="X485" s="43"/>
      <c r="Y485" s="43"/>
      <c r="Z485" s="43"/>
      <c r="AA485" s="43"/>
      <c r="AB485" s="43"/>
      <c r="AC485" s="43"/>
      <c r="AD485" s="43"/>
      <c r="AE485" s="43"/>
      <c r="AF485" s="43"/>
    </row>
    <row r="486" spans="1:32" ht="15">
      <c r="A486" s="43"/>
      <c r="B486" s="43"/>
      <c r="C486" s="43"/>
      <c r="D486" s="43"/>
      <c r="E486" s="43"/>
      <c r="F486" s="203"/>
      <c r="G486" s="203"/>
      <c r="H486" s="43"/>
      <c r="I486" s="43"/>
      <c r="J486" s="43"/>
      <c r="K486" s="43"/>
      <c r="L486" s="43"/>
      <c r="M486" s="44"/>
      <c r="N486" s="43"/>
      <c r="O486" s="43"/>
      <c r="P486" s="43"/>
      <c r="Q486" s="43"/>
      <c r="R486" s="43"/>
      <c r="S486" s="43"/>
      <c r="T486" s="43"/>
      <c r="U486" s="43"/>
      <c r="V486" s="43"/>
      <c r="W486" s="43"/>
      <c r="X486" s="43"/>
      <c r="Y486" s="43"/>
      <c r="Z486" s="43"/>
      <c r="AA486" s="43"/>
      <c r="AB486" s="43"/>
      <c r="AC486" s="43"/>
      <c r="AD486" s="43"/>
      <c r="AE486" s="43"/>
      <c r="AF486" s="43"/>
    </row>
    <row r="487" spans="1:32" ht="15">
      <c r="A487" s="43"/>
      <c r="B487" s="43"/>
      <c r="C487" s="43"/>
      <c r="D487" s="43"/>
      <c r="E487" s="43"/>
      <c r="F487" s="203"/>
      <c r="G487" s="203"/>
      <c r="H487" s="43"/>
      <c r="I487" s="43"/>
      <c r="J487" s="43"/>
      <c r="K487" s="43"/>
      <c r="L487" s="43"/>
      <c r="M487" s="44"/>
      <c r="N487" s="43"/>
      <c r="O487" s="43"/>
      <c r="P487" s="43"/>
      <c r="Q487" s="43"/>
      <c r="R487" s="43"/>
      <c r="S487" s="43"/>
      <c r="T487" s="43"/>
      <c r="U487" s="43"/>
      <c r="V487" s="43"/>
      <c r="W487" s="43"/>
      <c r="X487" s="43"/>
      <c r="Y487" s="43"/>
      <c r="Z487" s="43"/>
      <c r="AA487" s="43"/>
      <c r="AB487" s="43"/>
      <c r="AC487" s="43"/>
      <c r="AD487" s="43"/>
      <c r="AE487" s="43"/>
      <c r="AF487" s="43"/>
    </row>
    <row r="488" spans="1:32" ht="15">
      <c r="A488" s="43"/>
      <c r="B488" s="43"/>
      <c r="C488" s="43"/>
      <c r="D488" s="43"/>
      <c r="E488" s="43"/>
      <c r="F488" s="203"/>
      <c r="G488" s="203"/>
      <c r="H488" s="43"/>
      <c r="I488" s="43"/>
      <c r="J488" s="43"/>
      <c r="K488" s="43"/>
      <c r="L488" s="43"/>
      <c r="M488" s="44"/>
      <c r="N488" s="43"/>
      <c r="O488" s="43"/>
      <c r="P488" s="43"/>
      <c r="Q488" s="43"/>
      <c r="R488" s="43"/>
      <c r="S488" s="43"/>
      <c r="T488" s="43"/>
      <c r="U488" s="43"/>
      <c r="V488" s="43"/>
      <c r="W488" s="43"/>
      <c r="X488" s="43"/>
      <c r="Y488" s="43"/>
      <c r="Z488" s="43"/>
      <c r="AA488" s="43"/>
      <c r="AB488" s="43"/>
      <c r="AC488" s="43"/>
      <c r="AD488" s="43"/>
      <c r="AE488" s="43"/>
      <c r="AF488" s="43"/>
    </row>
    <row r="489" spans="1:32" ht="15">
      <c r="A489" s="43"/>
      <c r="B489" s="43"/>
      <c r="C489" s="43"/>
      <c r="D489" s="43"/>
      <c r="E489" s="43"/>
      <c r="F489" s="203"/>
      <c r="G489" s="203"/>
      <c r="H489" s="43"/>
      <c r="I489" s="43"/>
      <c r="J489" s="43"/>
      <c r="K489" s="43"/>
      <c r="L489" s="43"/>
      <c r="M489" s="44"/>
      <c r="N489" s="43"/>
      <c r="O489" s="43"/>
      <c r="P489" s="43"/>
      <c r="Q489" s="43"/>
      <c r="R489" s="43"/>
      <c r="S489" s="43"/>
      <c r="T489" s="43"/>
      <c r="U489" s="43"/>
      <c r="V489" s="43"/>
      <c r="W489" s="43"/>
      <c r="X489" s="43"/>
      <c r="Y489" s="43"/>
      <c r="Z489" s="43"/>
      <c r="AA489" s="43"/>
      <c r="AB489" s="43"/>
      <c r="AC489" s="43"/>
      <c r="AD489" s="43"/>
      <c r="AE489" s="43"/>
      <c r="AF489" s="43"/>
    </row>
    <row r="490" spans="1:32" ht="15">
      <c r="A490" s="43"/>
      <c r="B490" s="43"/>
      <c r="C490" s="43"/>
      <c r="D490" s="43"/>
      <c r="E490" s="43"/>
      <c r="F490" s="203"/>
      <c r="G490" s="203"/>
      <c r="H490" s="43"/>
      <c r="I490" s="43"/>
      <c r="J490" s="43"/>
      <c r="K490" s="43"/>
      <c r="L490" s="43"/>
      <c r="M490" s="44"/>
      <c r="N490" s="43"/>
      <c r="O490" s="43"/>
      <c r="P490" s="43"/>
      <c r="Q490" s="43"/>
      <c r="R490" s="43"/>
      <c r="S490" s="43"/>
      <c r="T490" s="43"/>
      <c r="U490" s="43"/>
      <c r="V490" s="43"/>
      <c r="W490" s="43"/>
      <c r="X490" s="43"/>
      <c r="Y490" s="43"/>
      <c r="Z490" s="43"/>
      <c r="AA490" s="43"/>
      <c r="AB490" s="43"/>
      <c r="AC490" s="43"/>
      <c r="AD490" s="43"/>
      <c r="AE490" s="43"/>
      <c r="AF490" s="43"/>
    </row>
    <row r="491" spans="1:32" ht="15">
      <c r="A491" s="43"/>
      <c r="B491" s="43"/>
      <c r="C491" s="43"/>
      <c r="D491" s="43"/>
      <c r="E491" s="43"/>
      <c r="F491" s="203"/>
      <c r="G491" s="203"/>
      <c r="H491" s="43"/>
      <c r="I491" s="43"/>
      <c r="J491" s="43"/>
      <c r="K491" s="43"/>
      <c r="L491" s="43"/>
      <c r="M491" s="44"/>
      <c r="N491" s="43"/>
      <c r="O491" s="43"/>
      <c r="P491" s="43"/>
      <c r="Q491" s="43"/>
      <c r="R491" s="43"/>
      <c r="S491" s="43"/>
      <c r="T491" s="43"/>
      <c r="U491" s="43"/>
      <c r="V491" s="43"/>
      <c r="W491" s="43"/>
      <c r="X491" s="43"/>
      <c r="Y491" s="43"/>
      <c r="Z491" s="43"/>
      <c r="AA491" s="43"/>
      <c r="AB491" s="43"/>
      <c r="AC491" s="43"/>
      <c r="AD491" s="43"/>
      <c r="AE491" s="43"/>
      <c r="AF491" s="43"/>
    </row>
    <row r="492" spans="1:32" ht="15">
      <c r="A492" s="43"/>
      <c r="B492" s="43"/>
      <c r="C492" s="43"/>
      <c r="D492" s="43"/>
      <c r="E492" s="43"/>
      <c r="F492" s="203"/>
      <c r="G492" s="203"/>
      <c r="H492" s="43"/>
      <c r="I492" s="43"/>
      <c r="J492" s="43"/>
      <c r="K492" s="43"/>
      <c r="L492" s="43"/>
      <c r="M492" s="44"/>
      <c r="N492" s="43"/>
      <c r="O492" s="43"/>
      <c r="P492" s="43"/>
      <c r="Q492" s="43"/>
      <c r="R492" s="43"/>
      <c r="S492" s="43"/>
      <c r="T492" s="43"/>
      <c r="U492" s="43"/>
      <c r="V492" s="43"/>
      <c r="W492" s="43"/>
      <c r="X492" s="43"/>
      <c r="Y492" s="43"/>
      <c r="Z492" s="43"/>
      <c r="AA492" s="43"/>
      <c r="AB492" s="43"/>
      <c r="AC492" s="43"/>
      <c r="AD492" s="43"/>
      <c r="AE492" s="43"/>
      <c r="AF492" s="43"/>
    </row>
    <row r="493" spans="1:32" ht="15">
      <c r="A493" s="43"/>
      <c r="B493" s="43"/>
      <c r="C493" s="43"/>
      <c r="D493" s="43"/>
      <c r="E493" s="43"/>
      <c r="F493" s="203"/>
      <c r="G493" s="203"/>
      <c r="H493" s="43"/>
      <c r="I493" s="43"/>
      <c r="J493" s="43"/>
      <c r="K493" s="43"/>
      <c r="L493" s="43"/>
      <c r="M493" s="44"/>
      <c r="N493" s="43"/>
      <c r="O493" s="43"/>
      <c r="P493" s="43"/>
      <c r="Q493" s="43"/>
      <c r="R493" s="43"/>
      <c r="S493" s="43"/>
      <c r="T493" s="43"/>
      <c r="U493" s="43"/>
      <c r="V493" s="43"/>
      <c r="W493" s="43"/>
      <c r="X493" s="43"/>
      <c r="Y493" s="43"/>
      <c r="Z493" s="43"/>
      <c r="AA493" s="43"/>
      <c r="AB493" s="43"/>
      <c r="AC493" s="43"/>
      <c r="AD493" s="43"/>
      <c r="AE493" s="43"/>
      <c r="AF493" s="43"/>
    </row>
    <row r="494" spans="1:32" ht="15">
      <c r="A494" s="43"/>
      <c r="B494" s="43"/>
      <c r="C494" s="43"/>
      <c r="D494" s="43"/>
      <c r="E494" s="43"/>
      <c r="F494" s="203"/>
      <c r="G494" s="203"/>
      <c r="H494" s="43"/>
      <c r="I494" s="43"/>
      <c r="J494" s="43"/>
      <c r="K494" s="43"/>
      <c r="L494" s="43"/>
      <c r="M494" s="44"/>
      <c r="N494" s="43"/>
      <c r="O494" s="43"/>
      <c r="P494" s="43"/>
      <c r="Q494" s="43"/>
      <c r="R494" s="43"/>
      <c r="S494" s="43"/>
      <c r="T494" s="43"/>
      <c r="U494" s="43"/>
      <c r="V494" s="43"/>
      <c r="W494" s="43"/>
      <c r="X494" s="43"/>
      <c r="Y494" s="43"/>
      <c r="Z494" s="43"/>
      <c r="AA494" s="43"/>
      <c r="AB494" s="43"/>
      <c r="AC494" s="43"/>
      <c r="AD494" s="43"/>
      <c r="AE494" s="43"/>
      <c r="AF494" s="43"/>
    </row>
    <row r="495" spans="1:32" ht="15">
      <c r="A495" s="43"/>
      <c r="B495" s="43"/>
      <c r="C495" s="43"/>
      <c r="D495" s="43"/>
      <c r="E495" s="43"/>
      <c r="F495" s="203"/>
      <c r="G495" s="203"/>
      <c r="H495" s="43"/>
      <c r="I495" s="43"/>
      <c r="J495" s="43"/>
      <c r="K495" s="43"/>
      <c r="L495" s="43"/>
      <c r="M495" s="44"/>
      <c r="N495" s="43"/>
      <c r="O495" s="43"/>
      <c r="P495" s="43"/>
      <c r="Q495" s="43"/>
      <c r="R495" s="43"/>
      <c r="S495" s="43"/>
      <c r="T495" s="43"/>
      <c r="U495" s="43"/>
      <c r="V495" s="43"/>
      <c r="W495" s="43"/>
      <c r="X495" s="43"/>
      <c r="Y495" s="43"/>
      <c r="Z495" s="43"/>
      <c r="AA495" s="43"/>
      <c r="AB495" s="43"/>
      <c r="AC495" s="43"/>
      <c r="AD495" s="43"/>
      <c r="AE495" s="43"/>
      <c r="AF495" s="43"/>
    </row>
    <row r="496" spans="1:32" ht="15">
      <c r="A496" s="43"/>
      <c r="B496" s="43"/>
      <c r="C496" s="43"/>
      <c r="D496" s="43"/>
      <c r="E496" s="43"/>
      <c r="F496" s="203"/>
      <c r="G496" s="203"/>
      <c r="H496" s="43"/>
      <c r="I496" s="43"/>
      <c r="J496" s="43"/>
      <c r="K496" s="43"/>
      <c r="L496" s="43"/>
      <c r="M496" s="44"/>
      <c r="N496" s="43"/>
      <c r="O496" s="43"/>
      <c r="P496" s="43"/>
      <c r="Q496" s="43"/>
      <c r="R496" s="43"/>
      <c r="S496" s="43"/>
      <c r="T496" s="43"/>
      <c r="U496" s="43"/>
      <c r="V496" s="43"/>
      <c r="W496" s="43"/>
      <c r="X496" s="43"/>
      <c r="Y496" s="43"/>
      <c r="Z496" s="43"/>
      <c r="AA496" s="43"/>
      <c r="AB496" s="43"/>
      <c r="AC496" s="43"/>
      <c r="AD496" s="43"/>
      <c r="AE496" s="43"/>
      <c r="AF496" s="43"/>
    </row>
    <row r="497" spans="1:32" ht="15">
      <c r="A497" s="43"/>
      <c r="B497" s="43"/>
      <c r="C497" s="43"/>
      <c r="D497" s="43"/>
      <c r="E497" s="43"/>
      <c r="F497" s="203"/>
      <c r="G497" s="203"/>
      <c r="H497" s="43"/>
      <c r="I497" s="43"/>
      <c r="J497" s="43"/>
      <c r="K497" s="43"/>
      <c r="L497" s="43"/>
      <c r="M497" s="44"/>
      <c r="N497" s="43"/>
      <c r="O497" s="43"/>
      <c r="P497" s="43"/>
      <c r="Q497" s="43"/>
      <c r="R497" s="43"/>
      <c r="S497" s="43"/>
      <c r="T497" s="43"/>
      <c r="U497" s="43"/>
      <c r="V497" s="43"/>
      <c r="W497" s="43"/>
      <c r="X497" s="43"/>
      <c r="Y497" s="43"/>
      <c r="Z497" s="43"/>
      <c r="AA497" s="43"/>
      <c r="AB497" s="43"/>
      <c r="AC497" s="43"/>
      <c r="AD497" s="43"/>
      <c r="AE497" s="43"/>
      <c r="AF497" s="43"/>
    </row>
    <row r="498" spans="1:32" ht="15">
      <c r="A498" s="43"/>
      <c r="B498" s="43"/>
      <c r="C498" s="43"/>
      <c r="D498" s="43"/>
      <c r="E498" s="43"/>
      <c r="F498" s="203"/>
      <c r="G498" s="203"/>
      <c r="H498" s="43"/>
      <c r="I498" s="43"/>
      <c r="J498" s="43"/>
      <c r="K498" s="43"/>
      <c r="L498" s="43"/>
      <c r="M498" s="44"/>
      <c r="N498" s="43"/>
      <c r="O498" s="43"/>
      <c r="P498" s="43"/>
      <c r="Q498" s="43"/>
      <c r="R498" s="43"/>
      <c r="S498" s="43"/>
      <c r="T498" s="43"/>
      <c r="U498" s="43"/>
      <c r="V498" s="43"/>
      <c r="W498" s="43"/>
      <c r="X498" s="43"/>
      <c r="Y498" s="43"/>
      <c r="Z498" s="43"/>
      <c r="AA498" s="43"/>
      <c r="AB498" s="43"/>
      <c r="AC498" s="43"/>
      <c r="AD498" s="43"/>
      <c r="AE498" s="43"/>
      <c r="AF498" s="43"/>
    </row>
    <row r="499" spans="1:32" ht="15">
      <c r="A499" s="43"/>
      <c r="B499" s="43"/>
      <c r="C499" s="43"/>
      <c r="D499" s="43"/>
      <c r="E499" s="43"/>
      <c r="F499" s="203"/>
      <c r="G499" s="203"/>
      <c r="H499" s="43"/>
      <c r="I499" s="43"/>
      <c r="J499" s="43"/>
      <c r="K499" s="43"/>
      <c r="L499" s="43"/>
      <c r="M499" s="44"/>
      <c r="N499" s="43"/>
      <c r="O499" s="43"/>
      <c r="P499" s="43"/>
      <c r="Q499" s="43"/>
      <c r="R499" s="43"/>
      <c r="S499" s="43"/>
      <c r="T499" s="43"/>
      <c r="U499" s="43"/>
      <c r="V499" s="43"/>
      <c r="W499" s="43"/>
      <c r="X499" s="43"/>
      <c r="Y499" s="43"/>
      <c r="Z499" s="43"/>
      <c r="AA499" s="43"/>
      <c r="AB499" s="43"/>
      <c r="AC499" s="43"/>
      <c r="AD499" s="43"/>
      <c r="AE499" s="43"/>
      <c r="AF499" s="43"/>
    </row>
    <row r="500" spans="1:32" ht="15">
      <c r="A500" s="43"/>
      <c r="B500" s="43"/>
      <c r="C500" s="43"/>
      <c r="D500" s="43"/>
      <c r="E500" s="43"/>
      <c r="F500" s="203"/>
      <c r="G500" s="203"/>
      <c r="H500" s="43"/>
      <c r="I500" s="43"/>
      <c r="J500" s="43"/>
      <c r="K500" s="43"/>
      <c r="L500" s="43"/>
      <c r="M500" s="44"/>
      <c r="N500" s="43"/>
      <c r="O500" s="43"/>
      <c r="P500" s="43"/>
      <c r="Q500" s="43"/>
      <c r="R500" s="43"/>
      <c r="S500" s="43"/>
      <c r="T500" s="43"/>
      <c r="U500" s="43"/>
      <c r="V500" s="43"/>
      <c r="W500" s="43"/>
      <c r="X500" s="43"/>
      <c r="Y500" s="43"/>
      <c r="Z500" s="43"/>
      <c r="AA500" s="43"/>
      <c r="AB500" s="43"/>
      <c r="AC500" s="43"/>
      <c r="AD500" s="43"/>
      <c r="AE500" s="43"/>
      <c r="AF500" s="43"/>
    </row>
    <row r="501" spans="1:32" ht="15">
      <c r="A501" s="43"/>
      <c r="B501" s="43"/>
      <c r="C501" s="43"/>
      <c r="D501" s="43"/>
      <c r="E501" s="43"/>
      <c r="F501" s="203"/>
      <c r="G501" s="203"/>
      <c r="H501" s="43"/>
      <c r="I501" s="43"/>
      <c r="J501" s="43"/>
      <c r="K501" s="43"/>
      <c r="L501" s="43"/>
      <c r="M501" s="44"/>
      <c r="N501" s="43"/>
      <c r="O501" s="43"/>
      <c r="P501" s="43"/>
      <c r="Q501" s="43"/>
      <c r="R501" s="43"/>
      <c r="S501" s="43"/>
      <c r="T501" s="43"/>
      <c r="U501" s="43"/>
      <c r="V501" s="43"/>
      <c r="W501" s="43"/>
      <c r="X501" s="43"/>
      <c r="Y501" s="43"/>
      <c r="Z501" s="43"/>
      <c r="AA501" s="43"/>
      <c r="AB501" s="43"/>
      <c r="AC501" s="43"/>
      <c r="AD501" s="43"/>
      <c r="AE501" s="43"/>
      <c r="AF501" s="43"/>
    </row>
    <row r="502" spans="1:32" ht="15">
      <c r="A502" s="43"/>
      <c r="B502" s="43"/>
      <c r="C502" s="43"/>
      <c r="D502" s="43"/>
      <c r="E502" s="43"/>
      <c r="F502" s="203"/>
      <c r="G502" s="203"/>
      <c r="H502" s="43"/>
      <c r="I502" s="43"/>
      <c r="J502" s="43"/>
      <c r="K502" s="43"/>
      <c r="L502" s="43"/>
      <c r="M502" s="44"/>
      <c r="N502" s="43"/>
      <c r="O502" s="43"/>
      <c r="P502" s="43"/>
      <c r="Q502" s="43"/>
      <c r="R502" s="43"/>
      <c r="S502" s="43"/>
      <c r="T502" s="43"/>
      <c r="U502" s="43"/>
      <c r="V502" s="43"/>
      <c r="W502" s="43"/>
      <c r="X502" s="43"/>
      <c r="Y502" s="43"/>
      <c r="Z502" s="43"/>
      <c r="AA502" s="43"/>
      <c r="AB502" s="43"/>
      <c r="AC502" s="43"/>
      <c r="AD502" s="43"/>
      <c r="AE502" s="43"/>
      <c r="AF502" s="43"/>
    </row>
    <row r="503" spans="1:32" ht="15">
      <c r="A503" s="43"/>
      <c r="B503" s="43"/>
      <c r="C503" s="43"/>
      <c r="D503" s="43"/>
      <c r="E503" s="43"/>
      <c r="F503" s="203"/>
      <c r="G503" s="203"/>
      <c r="H503" s="43"/>
      <c r="I503" s="43"/>
      <c r="J503" s="43"/>
      <c r="K503" s="43"/>
      <c r="L503" s="43"/>
      <c r="M503" s="44"/>
      <c r="N503" s="43"/>
      <c r="O503" s="43"/>
      <c r="P503" s="43"/>
      <c r="Q503" s="43"/>
      <c r="R503" s="43"/>
      <c r="S503" s="43"/>
      <c r="T503" s="43"/>
      <c r="U503" s="43"/>
      <c r="V503" s="43"/>
      <c r="W503" s="43"/>
      <c r="X503" s="43"/>
      <c r="Y503" s="43"/>
      <c r="Z503" s="43"/>
      <c r="AA503" s="43"/>
      <c r="AB503" s="43"/>
      <c r="AC503" s="43"/>
      <c r="AD503" s="43"/>
      <c r="AE503" s="43"/>
      <c r="AF503" s="43"/>
    </row>
    <row r="504" spans="1:32" ht="15">
      <c r="A504" s="43"/>
      <c r="B504" s="43"/>
      <c r="C504" s="43"/>
      <c r="D504" s="43"/>
      <c r="E504" s="43"/>
      <c r="F504" s="203"/>
      <c r="G504" s="203"/>
      <c r="H504" s="43"/>
      <c r="I504" s="43"/>
      <c r="J504" s="43"/>
      <c r="K504" s="43"/>
      <c r="L504" s="43"/>
      <c r="M504" s="44"/>
      <c r="N504" s="43"/>
      <c r="O504" s="43"/>
      <c r="P504" s="43"/>
      <c r="Q504" s="43"/>
      <c r="R504" s="43"/>
      <c r="S504" s="43"/>
      <c r="T504" s="43"/>
      <c r="U504" s="43"/>
      <c r="V504" s="43"/>
      <c r="W504" s="43"/>
      <c r="X504" s="43"/>
      <c r="Y504" s="43"/>
      <c r="Z504" s="43"/>
      <c r="AA504" s="43"/>
      <c r="AB504" s="43"/>
      <c r="AC504" s="43"/>
      <c r="AD504" s="43"/>
      <c r="AE504" s="43"/>
      <c r="AF504" s="43"/>
    </row>
    <row r="505" spans="1:32" ht="15">
      <c r="A505" s="43"/>
      <c r="B505" s="43"/>
      <c r="C505" s="43"/>
      <c r="D505" s="43"/>
      <c r="E505" s="43"/>
      <c r="F505" s="203"/>
      <c r="G505" s="203"/>
      <c r="H505" s="43"/>
      <c r="I505" s="43"/>
      <c r="J505" s="43"/>
      <c r="K505" s="43"/>
      <c r="L505" s="43"/>
      <c r="M505" s="44"/>
      <c r="N505" s="43"/>
      <c r="O505" s="43"/>
      <c r="P505" s="43"/>
      <c r="Q505" s="43"/>
      <c r="R505" s="43"/>
      <c r="S505" s="43"/>
      <c r="T505" s="43"/>
      <c r="U505" s="43"/>
      <c r="V505" s="43"/>
      <c r="W505" s="43"/>
      <c r="X505" s="43"/>
      <c r="Y505" s="43"/>
      <c r="Z505" s="43"/>
      <c r="AA505" s="43"/>
      <c r="AB505" s="43"/>
      <c r="AC505" s="43"/>
      <c r="AD505" s="43"/>
      <c r="AE505" s="43"/>
      <c r="AF505" s="43"/>
    </row>
    <row r="506" spans="1:32" ht="15">
      <c r="A506" s="43"/>
      <c r="B506" s="43"/>
      <c r="C506" s="43"/>
      <c r="D506" s="43"/>
      <c r="E506" s="43"/>
      <c r="F506" s="203"/>
      <c r="G506" s="203"/>
      <c r="H506" s="43"/>
      <c r="I506" s="43"/>
      <c r="J506" s="43"/>
      <c r="K506" s="43"/>
      <c r="L506" s="43"/>
      <c r="M506" s="44"/>
      <c r="N506" s="43"/>
      <c r="O506" s="43"/>
      <c r="P506" s="43"/>
      <c r="Q506" s="43"/>
      <c r="R506" s="43"/>
      <c r="S506" s="43"/>
      <c r="T506" s="43"/>
      <c r="U506" s="43"/>
      <c r="V506" s="43"/>
      <c r="W506" s="43"/>
      <c r="X506" s="43"/>
      <c r="Y506" s="43"/>
      <c r="Z506" s="43"/>
      <c r="AA506" s="43"/>
      <c r="AB506" s="43"/>
      <c r="AC506" s="43"/>
      <c r="AD506" s="43"/>
      <c r="AE506" s="43"/>
      <c r="AF506" s="43"/>
    </row>
    <row r="507" spans="1:32" ht="15">
      <c r="A507" s="43"/>
      <c r="B507" s="43"/>
      <c r="C507" s="43"/>
      <c r="D507" s="43"/>
      <c r="E507" s="43"/>
      <c r="F507" s="203"/>
      <c r="G507" s="203"/>
      <c r="H507" s="43"/>
      <c r="I507" s="43"/>
      <c r="J507" s="43"/>
      <c r="K507" s="43"/>
      <c r="L507" s="43"/>
      <c r="M507" s="44"/>
      <c r="N507" s="43"/>
      <c r="O507" s="43"/>
      <c r="P507" s="43"/>
      <c r="Q507" s="43"/>
      <c r="R507" s="43"/>
      <c r="S507" s="43"/>
      <c r="T507" s="43"/>
      <c r="U507" s="43"/>
      <c r="V507" s="43"/>
      <c r="W507" s="43"/>
      <c r="X507" s="43"/>
      <c r="Y507" s="43"/>
      <c r="Z507" s="43"/>
      <c r="AA507" s="43"/>
      <c r="AB507" s="43"/>
      <c r="AC507" s="43"/>
      <c r="AD507" s="43"/>
      <c r="AE507" s="43"/>
      <c r="AF507" s="43"/>
    </row>
    <row r="508" spans="1:32" ht="15">
      <c r="A508" s="43"/>
      <c r="B508" s="43"/>
      <c r="C508" s="43"/>
      <c r="D508" s="43"/>
      <c r="E508" s="43"/>
      <c r="F508" s="203"/>
      <c r="G508" s="203"/>
      <c r="H508" s="43"/>
      <c r="I508" s="43"/>
      <c r="J508" s="43"/>
      <c r="K508" s="43"/>
      <c r="L508" s="43"/>
      <c r="M508" s="44"/>
      <c r="N508" s="43"/>
      <c r="O508" s="43"/>
      <c r="P508" s="43"/>
      <c r="Q508" s="43"/>
      <c r="R508" s="43"/>
      <c r="S508" s="43"/>
      <c r="T508" s="43"/>
      <c r="U508" s="43"/>
      <c r="V508" s="43"/>
      <c r="W508" s="43"/>
      <c r="X508" s="43"/>
      <c r="Y508" s="43"/>
      <c r="Z508" s="43"/>
      <c r="AA508" s="43"/>
      <c r="AB508" s="43"/>
      <c r="AC508" s="43"/>
      <c r="AD508" s="43"/>
      <c r="AE508" s="43"/>
      <c r="AF508" s="43"/>
    </row>
    <row r="509" spans="1:32" ht="15">
      <c r="A509" s="43"/>
      <c r="B509" s="43"/>
      <c r="C509" s="43"/>
      <c r="D509" s="43"/>
      <c r="E509" s="43"/>
      <c r="F509" s="203"/>
      <c r="G509" s="203"/>
      <c r="H509" s="43"/>
      <c r="I509" s="43"/>
      <c r="J509" s="43"/>
      <c r="K509" s="43"/>
      <c r="L509" s="43"/>
      <c r="M509" s="44"/>
      <c r="N509" s="43"/>
      <c r="O509" s="43"/>
      <c r="P509" s="43"/>
      <c r="Q509" s="43"/>
      <c r="R509" s="43"/>
      <c r="S509" s="43"/>
      <c r="T509" s="43"/>
      <c r="U509" s="43"/>
      <c r="V509" s="43"/>
      <c r="W509" s="43"/>
      <c r="X509" s="43"/>
      <c r="Y509" s="43"/>
      <c r="Z509" s="43"/>
      <c r="AA509" s="43"/>
      <c r="AB509" s="43"/>
      <c r="AC509" s="43"/>
      <c r="AD509" s="43"/>
      <c r="AE509" s="43"/>
      <c r="AF509" s="43"/>
    </row>
    <row r="510" spans="1:32" ht="15">
      <c r="A510" s="43"/>
      <c r="B510" s="43"/>
      <c r="C510" s="43"/>
      <c r="D510" s="43"/>
      <c r="E510" s="43"/>
      <c r="F510" s="203"/>
      <c r="G510" s="203"/>
      <c r="H510" s="43"/>
      <c r="I510" s="43"/>
      <c r="J510" s="43"/>
      <c r="K510" s="43"/>
      <c r="L510" s="43"/>
      <c r="M510" s="44"/>
      <c r="N510" s="43"/>
      <c r="O510" s="43"/>
      <c r="P510" s="43"/>
      <c r="Q510" s="43"/>
      <c r="R510" s="43"/>
      <c r="S510" s="43"/>
      <c r="T510" s="43"/>
      <c r="U510" s="43"/>
      <c r="V510" s="43"/>
      <c r="W510" s="43"/>
      <c r="X510" s="43"/>
      <c r="Y510" s="43"/>
      <c r="Z510" s="43"/>
      <c r="AA510" s="43"/>
      <c r="AB510" s="43"/>
      <c r="AC510" s="43"/>
      <c r="AD510" s="43"/>
      <c r="AE510" s="43"/>
      <c r="AF510" s="43"/>
    </row>
    <row r="511" spans="1:32" ht="15">
      <c r="A511" s="43"/>
      <c r="B511" s="43"/>
      <c r="C511" s="43"/>
      <c r="D511" s="43"/>
      <c r="E511" s="43"/>
      <c r="F511" s="203"/>
      <c r="G511" s="203"/>
      <c r="H511" s="43"/>
      <c r="I511" s="43"/>
      <c r="J511" s="43"/>
      <c r="K511" s="43"/>
      <c r="L511" s="43"/>
      <c r="M511" s="44"/>
      <c r="N511" s="43"/>
      <c r="O511" s="43"/>
      <c r="P511" s="43"/>
      <c r="Q511" s="43"/>
      <c r="R511" s="43"/>
      <c r="S511" s="43"/>
      <c r="T511" s="43"/>
      <c r="U511" s="43"/>
      <c r="V511" s="43"/>
      <c r="W511" s="43"/>
      <c r="X511" s="43"/>
      <c r="Y511" s="43"/>
      <c r="Z511" s="43"/>
      <c r="AA511" s="43"/>
      <c r="AB511" s="43"/>
      <c r="AC511" s="43"/>
      <c r="AD511" s="43"/>
      <c r="AE511" s="43"/>
      <c r="AF511" s="43"/>
    </row>
    <row r="512" spans="1:32" ht="15">
      <c r="A512" s="43"/>
      <c r="B512" s="43"/>
      <c r="C512" s="43"/>
      <c r="D512" s="43"/>
      <c r="E512" s="43"/>
      <c r="F512" s="203"/>
      <c r="G512" s="203"/>
      <c r="H512" s="43"/>
      <c r="I512" s="43"/>
      <c r="J512" s="43"/>
      <c r="K512" s="43"/>
      <c r="L512" s="43"/>
      <c r="M512" s="44"/>
      <c r="N512" s="43"/>
      <c r="O512" s="43"/>
      <c r="P512" s="43"/>
      <c r="Q512" s="43"/>
      <c r="R512" s="43"/>
      <c r="S512" s="43"/>
      <c r="T512" s="43"/>
      <c r="U512" s="43"/>
      <c r="V512" s="43"/>
      <c r="W512" s="43"/>
      <c r="X512" s="43"/>
      <c r="Y512" s="43"/>
      <c r="Z512" s="43"/>
      <c r="AA512" s="43"/>
      <c r="AB512" s="43"/>
      <c r="AC512" s="43"/>
      <c r="AD512" s="43"/>
      <c r="AE512" s="43"/>
      <c r="AF512" s="43"/>
    </row>
    <row r="513" spans="1:32" ht="15">
      <c r="A513" s="43"/>
      <c r="B513" s="43"/>
      <c r="C513" s="43"/>
      <c r="D513" s="43"/>
      <c r="E513" s="43"/>
      <c r="F513" s="203"/>
      <c r="G513" s="203"/>
      <c r="H513" s="43"/>
      <c r="I513" s="43"/>
      <c r="J513" s="43"/>
      <c r="K513" s="43"/>
      <c r="L513" s="43"/>
      <c r="M513" s="44"/>
      <c r="N513" s="43"/>
      <c r="O513" s="43"/>
      <c r="P513" s="43"/>
      <c r="Q513" s="43"/>
      <c r="R513" s="43"/>
      <c r="S513" s="43"/>
      <c r="T513" s="43"/>
      <c r="U513" s="43"/>
      <c r="V513" s="43"/>
      <c r="W513" s="43"/>
      <c r="X513" s="43"/>
      <c r="Y513" s="43"/>
      <c r="Z513" s="43"/>
      <c r="AA513" s="43"/>
      <c r="AB513" s="43"/>
      <c r="AC513" s="43"/>
      <c r="AD513" s="43"/>
      <c r="AE513" s="43"/>
      <c r="AF513" s="43"/>
    </row>
    <row r="514" spans="1:32" ht="15">
      <c r="A514" s="43"/>
      <c r="B514" s="43"/>
      <c r="C514" s="43"/>
      <c r="D514" s="43"/>
      <c r="E514" s="43"/>
      <c r="F514" s="203"/>
      <c r="G514" s="203"/>
      <c r="H514" s="43"/>
      <c r="I514" s="43"/>
      <c r="J514" s="43"/>
      <c r="K514" s="43"/>
      <c r="L514" s="43"/>
      <c r="M514" s="44"/>
      <c r="N514" s="43"/>
      <c r="O514" s="43"/>
      <c r="P514" s="43"/>
      <c r="Q514" s="43"/>
      <c r="R514" s="43"/>
      <c r="S514" s="43"/>
      <c r="T514" s="43"/>
      <c r="U514" s="43"/>
      <c r="V514" s="43"/>
      <c r="W514" s="43"/>
      <c r="X514" s="43"/>
      <c r="Y514" s="43"/>
      <c r="Z514" s="43"/>
      <c r="AA514" s="43"/>
      <c r="AB514" s="43"/>
      <c r="AC514" s="43"/>
      <c r="AD514" s="43"/>
      <c r="AE514" s="43"/>
      <c r="AF514" s="43"/>
    </row>
    <row r="515" spans="1:32" ht="15">
      <c r="A515" s="43"/>
      <c r="B515" s="43"/>
      <c r="C515" s="43"/>
      <c r="D515" s="43"/>
      <c r="E515" s="43"/>
      <c r="F515" s="203"/>
      <c r="G515" s="203"/>
      <c r="H515" s="43"/>
      <c r="I515" s="43"/>
      <c r="J515" s="43"/>
      <c r="K515" s="43"/>
      <c r="L515" s="43"/>
      <c r="M515" s="44"/>
      <c r="N515" s="43"/>
      <c r="O515" s="43"/>
      <c r="P515" s="43"/>
      <c r="Q515" s="43"/>
      <c r="R515" s="43"/>
      <c r="S515" s="43"/>
      <c r="T515" s="43"/>
      <c r="U515" s="43"/>
      <c r="V515" s="43"/>
      <c r="W515" s="43"/>
      <c r="X515" s="43"/>
      <c r="Y515" s="43"/>
      <c r="Z515" s="43"/>
      <c r="AA515" s="43"/>
      <c r="AB515" s="43"/>
      <c r="AC515" s="43"/>
      <c r="AD515" s="43"/>
      <c r="AE515" s="43"/>
      <c r="AF515" s="43"/>
    </row>
    <row r="516" spans="1:32" ht="15">
      <c r="A516" s="43"/>
      <c r="B516" s="43"/>
      <c r="C516" s="43"/>
      <c r="D516" s="43"/>
      <c r="E516" s="43"/>
      <c r="F516" s="203"/>
      <c r="G516" s="203"/>
      <c r="H516" s="43"/>
      <c r="I516" s="43"/>
      <c r="J516" s="43"/>
      <c r="K516" s="43"/>
      <c r="L516" s="43"/>
      <c r="M516" s="44"/>
      <c r="N516" s="43"/>
      <c r="O516" s="43"/>
      <c r="P516" s="43"/>
      <c r="Q516" s="43"/>
      <c r="R516" s="43"/>
      <c r="S516" s="43"/>
      <c r="T516" s="43"/>
      <c r="U516" s="43"/>
      <c r="V516" s="43"/>
      <c r="W516" s="43"/>
      <c r="X516" s="43"/>
      <c r="Y516" s="43"/>
      <c r="Z516" s="43"/>
      <c r="AA516" s="43"/>
      <c r="AB516" s="43"/>
      <c r="AC516" s="43"/>
      <c r="AD516" s="43"/>
      <c r="AE516" s="43"/>
      <c r="AF516" s="43"/>
    </row>
    <row r="517" spans="1:32" ht="15">
      <c r="A517" s="43"/>
      <c r="B517" s="43"/>
      <c r="C517" s="43"/>
      <c r="D517" s="43"/>
      <c r="E517" s="43"/>
      <c r="F517" s="203"/>
      <c r="G517" s="203"/>
      <c r="H517" s="43"/>
      <c r="I517" s="43"/>
      <c r="J517" s="43"/>
      <c r="K517" s="43"/>
      <c r="L517" s="43"/>
      <c r="M517" s="44"/>
      <c r="N517" s="43"/>
      <c r="O517" s="43"/>
      <c r="P517" s="43"/>
      <c r="Q517" s="43"/>
      <c r="R517" s="43"/>
      <c r="S517" s="43"/>
      <c r="T517" s="43"/>
      <c r="U517" s="43"/>
      <c r="V517" s="43"/>
      <c r="W517" s="43"/>
      <c r="X517" s="43"/>
      <c r="Y517" s="43"/>
      <c r="Z517" s="43"/>
      <c r="AA517" s="43"/>
      <c r="AB517" s="43"/>
      <c r="AC517" s="43"/>
      <c r="AD517" s="43"/>
      <c r="AE517" s="43"/>
      <c r="AF517" s="43"/>
    </row>
    <row r="518" spans="1:32" ht="15">
      <c r="A518" s="43"/>
      <c r="B518" s="43"/>
      <c r="C518" s="43"/>
      <c r="D518" s="43"/>
      <c r="E518" s="43"/>
      <c r="F518" s="203"/>
      <c r="G518" s="203"/>
      <c r="H518" s="43"/>
      <c r="I518" s="43"/>
      <c r="J518" s="43"/>
      <c r="K518" s="43"/>
      <c r="L518" s="43"/>
      <c r="M518" s="44"/>
      <c r="N518" s="43"/>
      <c r="O518" s="43"/>
      <c r="P518" s="43"/>
      <c r="Q518" s="43"/>
      <c r="R518" s="43"/>
      <c r="S518" s="43"/>
      <c r="T518" s="43"/>
      <c r="U518" s="43"/>
      <c r="V518" s="43"/>
      <c r="W518" s="43"/>
      <c r="X518" s="43"/>
      <c r="Y518" s="43"/>
      <c r="Z518" s="43"/>
      <c r="AA518" s="43"/>
      <c r="AB518" s="43"/>
      <c r="AC518" s="43"/>
      <c r="AD518" s="43"/>
      <c r="AE518" s="43"/>
      <c r="AF518" s="43"/>
    </row>
    <row r="519" spans="1:32" ht="15">
      <c r="A519" s="43"/>
      <c r="B519" s="43"/>
      <c r="C519" s="43"/>
      <c r="D519" s="43"/>
      <c r="E519" s="43"/>
      <c r="F519" s="203"/>
      <c r="G519" s="203"/>
      <c r="H519" s="43"/>
      <c r="I519" s="43"/>
      <c r="J519" s="43"/>
      <c r="K519" s="43"/>
      <c r="L519" s="43"/>
      <c r="M519" s="44"/>
      <c r="N519" s="43"/>
      <c r="O519" s="43"/>
      <c r="P519" s="43"/>
      <c r="Q519" s="43"/>
      <c r="R519" s="43"/>
      <c r="S519" s="43"/>
      <c r="T519" s="43"/>
      <c r="U519" s="43"/>
      <c r="V519" s="43"/>
      <c r="W519" s="43"/>
      <c r="X519" s="43"/>
      <c r="Y519" s="43"/>
      <c r="Z519" s="43"/>
      <c r="AA519" s="43"/>
      <c r="AB519" s="43"/>
      <c r="AC519" s="43"/>
      <c r="AD519" s="43"/>
      <c r="AE519" s="43"/>
      <c r="AF519" s="43"/>
    </row>
    <row r="520" spans="1:32" ht="15">
      <c r="A520" s="43"/>
      <c r="B520" s="43"/>
      <c r="C520" s="43"/>
      <c r="D520" s="43"/>
      <c r="E520" s="43"/>
      <c r="F520" s="203"/>
      <c r="G520" s="203"/>
      <c r="H520" s="43"/>
      <c r="I520" s="43"/>
      <c r="J520" s="43"/>
      <c r="K520" s="43"/>
      <c r="L520" s="43"/>
      <c r="M520" s="44"/>
      <c r="N520" s="43"/>
      <c r="O520" s="43"/>
      <c r="P520" s="43"/>
      <c r="Q520" s="43"/>
      <c r="R520" s="43"/>
      <c r="S520" s="43"/>
      <c r="T520" s="43"/>
      <c r="U520" s="43"/>
      <c r="V520" s="43"/>
      <c r="W520" s="43"/>
      <c r="X520" s="43"/>
      <c r="Y520" s="43"/>
      <c r="Z520" s="43"/>
      <c r="AA520" s="43"/>
      <c r="AB520" s="43"/>
      <c r="AC520" s="43"/>
      <c r="AD520" s="43"/>
      <c r="AE520" s="43"/>
      <c r="AF520" s="43"/>
    </row>
    <row r="521" spans="1:32" ht="15">
      <c r="A521" s="43"/>
      <c r="B521" s="43"/>
      <c r="C521" s="43"/>
      <c r="D521" s="43"/>
      <c r="E521" s="43"/>
      <c r="F521" s="203"/>
      <c r="G521" s="203"/>
      <c r="H521" s="43"/>
      <c r="I521" s="43"/>
      <c r="J521" s="43"/>
      <c r="K521" s="43"/>
      <c r="L521" s="43"/>
      <c r="M521" s="44"/>
      <c r="N521" s="43"/>
      <c r="O521" s="43"/>
      <c r="P521" s="43"/>
      <c r="Q521" s="43"/>
      <c r="R521" s="43"/>
      <c r="S521" s="43"/>
      <c r="T521" s="43"/>
      <c r="U521" s="43"/>
      <c r="V521" s="43"/>
      <c r="W521" s="43"/>
      <c r="X521" s="43"/>
      <c r="Y521" s="43"/>
      <c r="Z521" s="43"/>
      <c r="AA521" s="43"/>
      <c r="AB521" s="43"/>
      <c r="AC521" s="43"/>
      <c r="AD521" s="43"/>
      <c r="AE521" s="43"/>
      <c r="AF521" s="43"/>
    </row>
    <row r="522" spans="1:32" ht="15">
      <c r="A522" s="43"/>
      <c r="B522" s="43"/>
      <c r="C522" s="43"/>
      <c r="D522" s="43"/>
      <c r="E522" s="43"/>
      <c r="F522" s="203"/>
      <c r="G522" s="203"/>
      <c r="H522" s="43"/>
      <c r="I522" s="43"/>
      <c r="J522" s="43"/>
      <c r="K522" s="43"/>
      <c r="L522" s="43"/>
      <c r="M522" s="44"/>
      <c r="N522" s="43"/>
      <c r="O522" s="43"/>
      <c r="P522" s="43"/>
      <c r="Q522" s="43"/>
      <c r="R522" s="43"/>
      <c r="S522" s="43"/>
      <c r="T522" s="43"/>
      <c r="U522" s="43"/>
      <c r="V522" s="43"/>
      <c r="W522" s="43"/>
      <c r="X522" s="43"/>
      <c r="Y522" s="43"/>
      <c r="Z522" s="43"/>
      <c r="AA522" s="43"/>
      <c r="AB522" s="43"/>
      <c r="AC522" s="43"/>
      <c r="AD522" s="43"/>
      <c r="AE522" s="43"/>
      <c r="AF522" s="43"/>
    </row>
    <row r="523" spans="1:32" ht="15">
      <c r="A523" s="43"/>
      <c r="B523" s="43"/>
      <c r="C523" s="43"/>
      <c r="D523" s="43"/>
      <c r="E523" s="43"/>
      <c r="F523" s="203"/>
      <c r="G523" s="203"/>
      <c r="H523" s="43"/>
      <c r="I523" s="43"/>
      <c r="J523" s="43"/>
      <c r="K523" s="43"/>
      <c r="L523" s="43"/>
      <c r="M523" s="44"/>
      <c r="N523" s="43"/>
      <c r="O523" s="43"/>
      <c r="P523" s="43"/>
      <c r="Q523" s="43"/>
      <c r="R523" s="43"/>
      <c r="S523" s="43"/>
      <c r="T523" s="43"/>
      <c r="U523" s="43"/>
      <c r="V523" s="43"/>
      <c r="W523" s="43"/>
      <c r="X523" s="43"/>
      <c r="Y523" s="43"/>
      <c r="Z523" s="43"/>
      <c r="AA523" s="43"/>
      <c r="AB523" s="43"/>
      <c r="AC523" s="43"/>
      <c r="AD523" s="43"/>
      <c r="AE523" s="43"/>
      <c r="AF523" s="43"/>
    </row>
    <row r="524" spans="1:32" ht="15">
      <c r="A524" s="43"/>
      <c r="B524" s="43"/>
      <c r="C524" s="43"/>
      <c r="D524" s="43"/>
      <c r="E524" s="43"/>
      <c r="F524" s="203"/>
      <c r="G524" s="203"/>
      <c r="H524" s="43"/>
      <c r="I524" s="43"/>
      <c r="J524" s="43"/>
      <c r="K524" s="43"/>
      <c r="L524" s="43"/>
      <c r="M524" s="44"/>
      <c r="N524" s="43"/>
      <c r="O524" s="43"/>
      <c r="P524" s="43"/>
      <c r="Q524" s="43"/>
      <c r="R524" s="43"/>
      <c r="S524" s="43"/>
      <c r="T524" s="43"/>
      <c r="U524" s="43"/>
      <c r="V524" s="43"/>
      <c r="W524" s="43"/>
      <c r="X524" s="43"/>
      <c r="Y524" s="43"/>
      <c r="Z524" s="43"/>
      <c r="AA524" s="43"/>
      <c r="AB524" s="43"/>
      <c r="AC524" s="43"/>
      <c r="AD524" s="43"/>
      <c r="AE524" s="43"/>
      <c r="AF524" s="43"/>
    </row>
    <row r="525" spans="1:32" ht="15">
      <c r="A525" s="43"/>
      <c r="B525" s="43"/>
      <c r="C525" s="43"/>
      <c r="D525" s="43"/>
      <c r="E525" s="43"/>
      <c r="F525" s="203"/>
      <c r="G525" s="203"/>
      <c r="H525" s="43"/>
      <c r="I525" s="43"/>
      <c r="J525" s="43"/>
      <c r="K525" s="43"/>
      <c r="L525" s="43"/>
      <c r="M525" s="44"/>
      <c r="N525" s="43"/>
      <c r="O525" s="43"/>
      <c r="P525" s="43"/>
      <c r="Q525" s="43"/>
      <c r="R525" s="43"/>
      <c r="S525" s="43"/>
      <c r="T525" s="43"/>
      <c r="U525" s="43"/>
      <c r="V525" s="43"/>
      <c r="W525" s="43"/>
      <c r="X525" s="43"/>
      <c r="Y525" s="43"/>
      <c r="Z525" s="43"/>
      <c r="AA525" s="43"/>
      <c r="AB525" s="43"/>
      <c r="AC525" s="43"/>
      <c r="AD525" s="43"/>
      <c r="AE525" s="43"/>
      <c r="AF525" s="43"/>
    </row>
    <row r="526" spans="1:32" ht="15">
      <c r="A526" s="43"/>
      <c r="B526" s="43"/>
      <c r="C526" s="43"/>
      <c r="D526" s="43"/>
      <c r="E526" s="43"/>
      <c r="F526" s="203"/>
      <c r="G526" s="203"/>
      <c r="H526" s="43"/>
      <c r="I526" s="43"/>
      <c r="J526" s="43"/>
      <c r="K526" s="43"/>
      <c r="L526" s="43"/>
      <c r="M526" s="44"/>
      <c r="N526" s="43"/>
      <c r="O526" s="43"/>
      <c r="P526" s="43"/>
      <c r="Q526" s="43"/>
      <c r="R526" s="43"/>
      <c r="S526" s="43"/>
      <c r="T526" s="43"/>
      <c r="U526" s="43"/>
      <c r="V526" s="43"/>
      <c r="W526" s="43"/>
      <c r="X526" s="43"/>
      <c r="Y526" s="43"/>
      <c r="Z526" s="43"/>
      <c r="AA526" s="43"/>
      <c r="AB526" s="43"/>
      <c r="AC526" s="43"/>
      <c r="AD526" s="43"/>
      <c r="AE526" s="43"/>
      <c r="AF526" s="43"/>
    </row>
    <row r="527" spans="1:32" ht="15">
      <c r="A527" s="43"/>
      <c r="B527" s="43"/>
      <c r="C527" s="43"/>
      <c r="D527" s="43"/>
      <c r="E527" s="43"/>
      <c r="F527" s="203"/>
      <c r="G527" s="203"/>
      <c r="H527" s="43"/>
      <c r="I527" s="43"/>
      <c r="J527" s="43"/>
      <c r="K527" s="43"/>
      <c r="L527" s="43"/>
      <c r="M527" s="44"/>
      <c r="N527" s="43"/>
      <c r="O527" s="43"/>
      <c r="P527" s="43"/>
      <c r="Q527" s="43"/>
      <c r="R527" s="43"/>
      <c r="S527" s="43"/>
      <c r="T527" s="43"/>
      <c r="U527" s="43"/>
      <c r="V527" s="43"/>
      <c r="W527" s="43"/>
      <c r="X527" s="43"/>
      <c r="Y527" s="43"/>
      <c r="Z527" s="43"/>
      <c r="AA527" s="43"/>
      <c r="AB527" s="43"/>
      <c r="AC527" s="43"/>
      <c r="AD527" s="43"/>
      <c r="AE527" s="43"/>
      <c r="AF527" s="43"/>
    </row>
    <row r="528" spans="1:32" ht="15">
      <c r="A528" s="43"/>
      <c r="B528" s="43"/>
      <c r="C528" s="43"/>
      <c r="D528" s="43"/>
      <c r="E528" s="43"/>
      <c r="F528" s="203"/>
      <c r="G528" s="203"/>
      <c r="H528" s="43"/>
      <c r="I528" s="43"/>
      <c r="J528" s="43"/>
      <c r="K528" s="43"/>
      <c r="L528" s="43"/>
      <c r="M528" s="44"/>
      <c r="N528" s="43"/>
      <c r="O528" s="43"/>
      <c r="P528" s="43"/>
      <c r="Q528" s="43"/>
      <c r="R528" s="43"/>
      <c r="S528" s="43"/>
      <c r="T528" s="43"/>
      <c r="U528" s="43"/>
      <c r="V528" s="43"/>
      <c r="W528" s="43"/>
      <c r="X528" s="43"/>
      <c r="Y528" s="43"/>
      <c r="Z528" s="43"/>
      <c r="AA528" s="43"/>
      <c r="AB528" s="43"/>
      <c r="AC528" s="43"/>
      <c r="AD528" s="43"/>
      <c r="AE528" s="43"/>
      <c r="AF528" s="43"/>
    </row>
    <row r="529" spans="1:32" ht="15">
      <c r="A529" s="43"/>
      <c r="B529" s="43"/>
      <c r="C529" s="43"/>
      <c r="D529" s="43"/>
      <c r="E529" s="43"/>
      <c r="F529" s="203"/>
      <c r="G529" s="203"/>
      <c r="H529" s="43"/>
      <c r="I529" s="43"/>
      <c r="J529" s="43"/>
      <c r="K529" s="43"/>
      <c r="L529" s="43"/>
      <c r="M529" s="44"/>
      <c r="N529" s="43"/>
      <c r="O529" s="43"/>
      <c r="P529" s="43"/>
      <c r="Q529" s="43"/>
      <c r="R529" s="43"/>
      <c r="S529" s="43"/>
      <c r="T529" s="43"/>
      <c r="U529" s="43"/>
      <c r="V529" s="43"/>
      <c r="W529" s="43"/>
      <c r="X529" s="43"/>
      <c r="Y529" s="43"/>
      <c r="Z529" s="43"/>
      <c r="AA529" s="43"/>
      <c r="AB529" s="43"/>
      <c r="AC529" s="43"/>
      <c r="AD529" s="43"/>
      <c r="AE529" s="43"/>
      <c r="AF529" s="43"/>
    </row>
    <row r="530" spans="1:32" ht="15">
      <c r="A530" s="43"/>
      <c r="B530" s="43"/>
      <c r="C530" s="43"/>
      <c r="D530" s="43"/>
      <c r="E530" s="43"/>
      <c r="F530" s="203"/>
      <c r="G530" s="203"/>
      <c r="H530" s="43"/>
      <c r="I530" s="43"/>
      <c r="J530" s="43"/>
      <c r="K530" s="43"/>
      <c r="L530" s="43"/>
      <c r="M530" s="44"/>
      <c r="N530" s="43"/>
      <c r="O530" s="43"/>
      <c r="P530" s="43"/>
      <c r="Q530" s="43"/>
      <c r="R530" s="43"/>
      <c r="S530" s="43"/>
      <c r="T530" s="43"/>
      <c r="U530" s="43"/>
      <c r="V530" s="43"/>
      <c r="W530" s="43"/>
      <c r="X530" s="43"/>
      <c r="Y530" s="43"/>
      <c r="Z530" s="43"/>
      <c r="AA530" s="43"/>
      <c r="AB530" s="43"/>
      <c r="AC530" s="43"/>
      <c r="AD530" s="43"/>
      <c r="AE530" s="43"/>
      <c r="AF530" s="43"/>
    </row>
    <row r="531" spans="1:32" ht="15">
      <c r="A531" s="43"/>
      <c r="B531" s="43"/>
      <c r="C531" s="43"/>
      <c r="D531" s="43"/>
      <c r="E531" s="43"/>
      <c r="F531" s="203"/>
      <c r="G531" s="203"/>
      <c r="H531" s="43"/>
      <c r="I531" s="43"/>
      <c r="J531" s="43"/>
      <c r="K531" s="43"/>
      <c r="L531" s="43"/>
      <c r="M531" s="44"/>
      <c r="N531" s="43"/>
      <c r="O531" s="43"/>
      <c r="P531" s="43"/>
      <c r="Q531" s="43"/>
      <c r="R531" s="43"/>
      <c r="S531" s="43"/>
      <c r="T531" s="43"/>
      <c r="U531" s="43"/>
      <c r="V531" s="43"/>
      <c r="W531" s="43"/>
      <c r="X531" s="43"/>
      <c r="Y531" s="43"/>
      <c r="Z531" s="43"/>
      <c r="AA531" s="43"/>
      <c r="AB531" s="43"/>
      <c r="AC531" s="43"/>
      <c r="AD531" s="43"/>
      <c r="AE531" s="43"/>
      <c r="AF531" s="43"/>
    </row>
    <row r="532" spans="1:32" ht="15">
      <c r="A532" s="43"/>
      <c r="B532" s="43"/>
      <c r="C532" s="43"/>
      <c r="D532" s="43"/>
      <c r="E532" s="43"/>
      <c r="F532" s="203"/>
      <c r="G532" s="203"/>
      <c r="H532" s="43"/>
      <c r="I532" s="43"/>
      <c r="J532" s="43"/>
      <c r="K532" s="43"/>
      <c r="L532" s="43"/>
      <c r="M532" s="44"/>
      <c r="N532" s="43"/>
      <c r="O532" s="43"/>
      <c r="P532" s="43"/>
      <c r="Q532" s="43"/>
      <c r="R532" s="43"/>
      <c r="S532" s="43"/>
      <c r="T532" s="43"/>
      <c r="U532" s="43"/>
      <c r="V532" s="43"/>
      <c r="W532" s="43"/>
      <c r="X532" s="43"/>
      <c r="Y532" s="43"/>
      <c r="Z532" s="43"/>
      <c r="AA532" s="43"/>
      <c r="AB532" s="43"/>
      <c r="AC532" s="43"/>
      <c r="AD532" s="43"/>
      <c r="AE532" s="43"/>
      <c r="AF532" s="43"/>
    </row>
    <row r="533" spans="1:32" ht="15">
      <c r="A533" s="43"/>
      <c r="B533" s="43"/>
      <c r="C533" s="43"/>
      <c r="D533" s="43"/>
      <c r="E533" s="43"/>
      <c r="F533" s="203"/>
      <c r="G533" s="203"/>
      <c r="H533" s="43"/>
      <c r="I533" s="43"/>
      <c r="J533" s="43"/>
      <c r="K533" s="43"/>
      <c r="L533" s="43"/>
      <c r="M533" s="44"/>
      <c r="N533" s="43"/>
      <c r="O533" s="43"/>
      <c r="P533" s="43"/>
      <c r="Q533" s="43"/>
      <c r="R533" s="43"/>
      <c r="S533" s="43"/>
      <c r="T533" s="43"/>
      <c r="U533" s="43"/>
      <c r="V533" s="43"/>
      <c r="W533" s="43"/>
      <c r="X533" s="43"/>
      <c r="Y533" s="43"/>
      <c r="Z533" s="43"/>
      <c r="AA533" s="43"/>
      <c r="AB533" s="43"/>
      <c r="AC533" s="43"/>
      <c r="AD533" s="43"/>
      <c r="AE533" s="43"/>
      <c r="AF533" s="43"/>
    </row>
    <row r="534" spans="1:32" ht="15">
      <c r="A534" s="43"/>
      <c r="B534" s="43"/>
      <c r="C534" s="43"/>
      <c r="D534" s="43"/>
      <c r="E534" s="43"/>
      <c r="F534" s="203"/>
      <c r="G534" s="203"/>
      <c r="H534" s="43"/>
      <c r="I534" s="43"/>
      <c r="J534" s="43"/>
      <c r="K534" s="43"/>
      <c r="L534" s="43"/>
      <c r="M534" s="44"/>
      <c r="N534" s="43"/>
      <c r="O534" s="43"/>
      <c r="P534" s="43"/>
      <c r="Q534" s="43"/>
      <c r="R534" s="43"/>
      <c r="S534" s="43"/>
      <c r="T534" s="43"/>
      <c r="U534" s="43"/>
      <c r="V534" s="43"/>
      <c r="W534" s="43"/>
      <c r="X534" s="43"/>
      <c r="Y534" s="43"/>
      <c r="Z534" s="43"/>
      <c r="AA534" s="43"/>
      <c r="AB534" s="43"/>
      <c r="AC534" s="43"/>
      <c r="AD534" s="43"/>
      <c r="AE534" s="43"/>
      <c r="AF534" s="43"/>
    </row>
    <row r="535" spans="1:32" ht="15">
      <c r="A535" s="43"/>
      <c r="B535" s="43"/>
      <c r="C535" s="43"/>
      <c r="D535" s="43"/>
      <c r="E535" s="43"/>
      <c r="F535" s="203"/>
      <c r="G535" s="203"/>
      <c r="H535" s="43"/>
      <c r="I535" s="43"/>
      <c r="J535" s="43"/>
      <c r="K535" s="43"/>
      <c r="L535" s="43"/>
      <c r="M535" s="44"/>
      <c r="N535" s="43"/>
      <c r="O535" s="43"/>
      <c r="P535" s="43"/>
      <c r="Q535" s="43"/>
      <c r="R535" s="43"/>
      <c r="S535" s="43"/>
      <c r="T535" s="43"/>
      <c r="U535" s="43"/>
      <c r="V535" s="43"/>
      <c r="W535" s="43"/>
      <c r="X535" s="43"/>
      <c r="Y535" s="43"/>
      <c r="Z535" s="43"/>
      <c r="AA535" s="43"/>
      <c r="AB535" s="43"/>
      <c r="AC535" s="43"/>
      <c r="AD535" s="43"/>
      <c r="AE535" s="43"/>
      <c r="AF535" s="43"/>
    </row>
    <row r="536" spans="1:32" ht="15">
      <c r="A536" s="43"/>
      <c r="B536" s="43"/>
      <c r="C536" s="43"/>
      <c r="D536" s="43"/>
      <c r="E536" s="43"/>
      <c r="F536" s="203"/>
      <c r="G536" s="203"/>
      <c r="H536" s="43"/>
      <c r="I536" s="43"/>
      <c r="J536" s="43"/>
      <c r="K536" s="43"/>
      <c r="L536" s="43"/>
      <c r="M536" s="44"/>
      <c r="N536" s="43"/>
      <c r="O536" s="43"/>
      <c r="P536" s="43"/>
      <c r="Q536" s="43"/>
      <c r="R536" s="43"/>
      <c r="S536" s="43"/>
      <c r="T536" s="43"/>
      <c r="U536" s="43"/>
      <c r="V536" s="43"/>
      <c r="W536" s="43"/>
      <c r="X536" s="43"/>
      <c r="Y536" s="43"/>
      <c r="Z536" s="43"/>
      <c r="AA536" s="43"/>
      <c r="AB536" s="43"/>
      <c r="AC536" s="43"/>
      <c r="AD536" s="43"/>
      <c r="AE536" s="43"/>
      <c r="AF536" s="43"/>
    </row>
    <row r="537" spans="1:32" ht="15">
      <c r="A537" s="43"/>
      <c r="B537" s="43"/>
      <c r="C537" s="43"/>
      <c r="D537" s="43"/>
      <c r="E537" s="43"/>
      <c r="F537" s="203"/>
      <c r="G537" s="203"/>
      <c r="H537" s="43"/>
      <c r="I537" s="43"/>
      <c r="J537" s="43"/>
      <c r="K537" s="43"/>
      <c r="L537" s="43"/>
      <c r="M537" s="44"/>
      <c r="N537" s="43"/>
      <c r="O537" s="43"/>
      <c r="P537" s="43"/>
      <c r="Q537" s="43"/>
      <c r="R537" s="43"/>
      <c r="S537" s="43"/>
      <c r="T537" s="43"/>
      <c r="U537" s="43"/>
      <c r="V537" s="43"/>
      <c r="W537" s="43"/>
      <c r="X537" s="43"/>
      <c r="Y537" s="43"/>
      <c r="Z537" s="43"/>
      <c r="AA537" s="43"/>
      <c r="AB537" s="43"/>
      <c r="AC537" s="43"/>
      <c r="AD537" s="43"/>
      <c r="AE537" s="43"/>
      <c r="AF537" s="43"/>
    </row>
    <row r="538" spans="1:32" ht="15">
      <c r="A538" s="43"/>
      <c r="B538" s="43"/>
      <c r="C538" s="43"/>
      <c r="D538" s="43"/>
      <c r="E538" s="43"/>
      <c r="F538" s="203"/>
      <c r="G538" s="203"/>
      <c r="H538" s="43"/>
      <c r="I538" s="43"/>
      <c r="J538" s="43"/>
      <c r="K538" s="43"/>
      <c r="L538" s="43"/>
      <c r="M538" s="44"/>
      <c r="N538" s="43"/>
      <c r="O538" s="43"/>
      <c r="P538" s="43"/>
      <c r="Q538" s="43"/>
      <c r="R538" s="43"/>
      <c r="S538" s="43"/>
      <c r="T538" s="43"/>
      <c r="U538" s="43"/>
      <c r="V538" s="43"/>
      <c r="W538" s="43"/>
      <c r="X538" s="43"/>
      <c r="Y538" s="43"/>
      <c r="Z538" s="43"/>
      <c r="AA538" s="43"/>
      <c r="AB538" s="43"/>
      <c r="AC538" s="43"/>
      <c r="AD538" s="43"/>
      <c r="AE538" s="43"/>
      <c r="AF538" s="43"/>
    </row>
    <row r="539" spans="1:32" ht="15">
      <c r="A539" s="43"/>
      <c r="B539" s="43"/>
      <c r="C539" s="43"/>
      <c r="D539" s="43"/>
      <c r="E539" s="43"/>
      <c r="F539" s="203"/>
      <c r="G539" s="203"/>
      <c r="H539" s="43"/>
      <c r="I539" s="43"/>
      <c r="J539" s="43"/>
      <c r="K539" s="43"/>
      <c r="L539" s="43"/>
      <c r="M539" s="44"/>
      <c r="N539" s="43"/>
      <c r="O539" s="43"/>
      <c r="P539" s="43"/>
      <c r="Q539" s="43"/>
      <c r="R539" s="43"/>
      <c r="S539" s="43"/>
      <c r="T539" s="43"/>
      <c r="U539" s="43"/>
      <c r="V539" s="43"/>
      <c r="W539" s="43"/>
      <c r="X539" s="43"/>
      <c r="Y539" s="43"/>
      <c r="Z539" s="43"/>
      <c r="AA539" s="43"/>
      <c r="AB539" s="43"/>
      <c r="AC539" s="43"/>
      <c r="AD539" s="43"/>
      <c r="AE539" s="43"/>
      <c r="AF539" s="43"/>
    </row>
    <row r="540" spans="1:32" ht="15">
      <c r="A540" s="43"/>
      <c r="B540" s="43"/>
      <c r="C540" s="43"/>
      <c r="D540" s="43"/>
      <c r="E540" s="43"/>
      <c r="F540" s="203"/>
      <c r="G540" s="203"/>
      <c r="H540" s="43"/>
      <c r="I540" s="43"/>
      <c r="J540" s="43"/>
      <c r="K540" s="43"/>
      <c r="L540" s="43"/>
      <c r="M540" s="44"/>
      <c r="N540" s="43"/>
      <c r="O540" s="43"/>
      <c r="P540" s="43"/>
      <c r="Q540" s="43"/>
      <c r="R540" s="43"/>
      <c r="S540" s="43"/>
      <c r="T540" s="43"/>
      <c r="U540" s="43"/>
      <c r="V540" s="43"/>
      <c r="W540" s="43"/>
      <c r="X540" s="43"/>
      <c r="Y540" s="43"/>
      <c r="Z540" s="43"/>
      <c r="AA540" s="43"/>
      <c r="AB540" s="43"/>
      <c r="AC540" s="43"/>
      <c r="AD540" s="43"/>
      <c r="AE540" s="43"/>
      <c r="AF540" s="43"/>
    </row>
    <row r="541" spans="1:32" ht="15">
      <c r="A541" s="43"/>
      <c r="B541" s="43"/>
      <c r="C541" s="43"/>
      <c r="D541" s="43"/>
      <c r="E541" s="43"/>
      <c r="F541" s="203"/>
      <c r="G541" s="203"/>
      <c r="H541" s="43"/>
      <c r="I541" s="43"/>
      <c r="J541" s="43"/>
      <c r="K541" s="43"/>
      <c r="L541" s="43"/>
      <c r="M541" s="44"/>
      <c r="N541" s="43"/>
      <c r="O541" s="43"/>
      <c r="P541" s="43"/>
      <c r="Q541" s="43"/>
      <c r="R541" s="43"/>
      <c r="S541" s="43"/>
      <c r="T541" s="43"/>
      <c r="U541" s="43"/>
      <c r="V541" s="43"/>
      <c r="W541" s="43"/>
      <c r="X541" s="43"/>
      <c r="Y541" s="43"/>
      <c r="Z541" s="43"/>
      <c r="AA541" s="43"/>
      <c r="AB541" s="43"/>
      <c r="AC541" s="43"/>
      <c r="AD541" s="43"/>
      <c r="AE541" s="43"/>
      <c r="AF541" s="43"/>
    </row>
    <row r="542" spans="1:32" ht="15">
      <c r="A542" s="43"/>
      <c r="B542" s="43"/>
      <c r="C542" s="43"/>
      <c r="D542" s="43"/>
      <c r="E542" s="43"/>
      <c r="F542" s="203"/>
      <c r="G542" s="203"/>
      <c r="H542" s="43"/>
      <c r="I542" s="43"/>
      <c r="J542" s="43"/>
      <c r="K542" s="43"/>
      <c r="L542" s="43"/>
      <c r="M542" s="44"/>
      <c r="N542" s="43"/>
      <c r="O542" s="43"/>
      <c r="P542" s="43"/>
      <c r="Q542" s="43"/>
      <c r="R542" s="43"/>
      <c r="S542" s="43"/>
      <c r="T542" s="43"/>
      <c r="U542" s="43"/>
      <c r="V542" s="43"/>
      <c r="W542" s="43"/>
      <c r="X542" s="43"/>
      <c r="Y542" s="43"/>
      <c r="Z542" s="43"/>
      <c r="AA542" s="43"/>
      <c r="AB542" s="43"/>
      <c r="AC542" s="43"/>
      <c r="AD542" s="43"/>
      <c r="AE542" s="43"/>
      <c r="AF542" s="43"/>
    </row>
    <row r="543" spans="1:32" ht="15">
      <c r="A543" s="43"/>
      <c r="B543" s="43"/>
      <c r="C543" s="43"/>
      <c r="D543" s="43"/>
      <c r="E543" s="43"/>
      <c r="F543" s="203"/>
      <c r="G543" s="203"/>
      <c r="H543" s="43"/>
      <c r="I543" s="43"/>
      <c r="J543" s="43"/>
      <c r="K543" s="43"/>
      <c r="L543" s="43"/>
      <c r="M543" s="44"/>
      <c r="N543" s="43"/>
      <c r="O543" s="43"/>
      <c r="P543" s="43"/>
      <c r="Q543" s="43"/>
      <c r="R543" s="43"/>
      <c r="S543" s="43"/>
      <c r="T543" s="43"/>
      <c r="U543" s="43"/>
      <c r="V543" s="43"/>
      <c r="W543" s="43"/>
      <c r="X543" s="43"/>
      <c r="Y543" s="43"/>
      <c r="Z543" s="43"/>
      <c r="AA543" s="43"/>
      <c r="AB543" s="43"/>
      <c r="AC543" s="43"/>
      <c r="AD543" s="43"/>
      <c r="AE543" s="43"/>
      <c r="AF543" s="43"/>
    </row>
    <row r="544" spans="1:32" ht="15">
      <c r="A544" s="43"/>
      <c r="B544" s="43"/>
      <c r="C544" s="43"/>
      <c r="D544" s="43"/>
      <c r="E544" s="43"/>
      <c r="F544" s="203"/>
      <c r="G544" s="203"/>
      <c r="H544" s="43"/>
      <c r="I544" s="43"/>
      <c r="J544" s="43"/>
      <c r="K544" s="43"/>
      <c r="L544" s="43"/>
      <c r="M544" s="44"/>
      <c r="N544" s="43"/>
      <c r="O544" s="43"/>
      <c r="P544" s="43"/>
      <c r="Q544" s="43"/>
      <c r="R544" s="43"/>
      <c r="S544" s="43"/>
      <c r="T544" s="43"/>
      <c r="U544" s="43"/>
      <c r="V544" s="43"/>
      <c r="W544" s="43"/>
      <c r="X544" s="43"/>
      <c r="Y544" s="43"/>
      <c r="Z544" s="43"/>
      <c r="AA544" s="43"/>
      <c r="AB544" s="43"/>
      <c r="AC544" s="43"/>
      <c r="AD544" s="43"/>
      <c r="AE544" s="43"/>
      <c r="AF544" s="43"/>
    </row>
    <row r="545" spans="1:32" ht="15">
      <c r="A545" s="43"/>
      <c r="B545" s="43"/>
      <c r="C545" s="43"/>
      <c r="D545" s="43"/>
      <c r="E545" s="43"/>
      <c r="F545" s="203"/>
      <c r="G545" s="203"/>
      <c r="H545" s="43"/>
      <c r="I545" s="43"/>
      <c r="J545" s="43"/>
      <c r="K545" s="43"/>
      <c r="L545" s="43"/>
      <c r="M545" s="44"/>
      <c r="N545" s="43"/>
      <c r="O545" s="43"/>
      <c r="P545" s="43"/>
      <c r="Q545" s="43"/>
      <c r="R545" s="43"/>
      <c r="S545" s="43"/>
      <c r="T545" s="43"/>
      <c r="U545" s="43"/>
      <c r="V545" s="43"/>
      <c r="W545" s="43"/>
      <c r="X545" s="43"/>
      <c r="Y545" s="43"/>
      <c r="Z545" s="43"/>
      <c r="AA545" s="43"/>
      <c r="AB545" s="43"/>
      <c r="AC545" s="43"/>
      <c r="AD545" s="43"/>
      <c r="AE545" s="43"/>
      <c r="AF545" s="43"/>
    </row>
    <row r="546" spans="1:32" ht="15">
      <c r="A546" s="43"/>
      <c r="B546" s="43"/>
      <c r="C546" s="43"/>
      <c r="D546" s="43"/>
      <c r="E546" s="43"/>
      <c r="F546" s="203"/>
      <c r="G546" s="203"/>
      <c r="H546" s="43"/>
      <c r="I546" s="43"/>
      <c r="J546" s="43"/>
      <c r="K546" s="43"/>
      <c r="L546" s="43"/>
      <c r="M546" s="44"/>
      <c r="N546" s="43"/>
      <c r="O546" s="43"/>
      <c r="P546" s="43"/>
      <c r="Q546" s="43"/>
      <c r="R546" s="43"/>
      <c r="S546" s="43"/>
      <c r="T546" s="43"/>
      <c r="U546" s="43"/>
      <c r="V546" s="43"/>
      <c r="W546" s="43"/>
      <c r="X546" s="43"/>
      <c r="Y546" s="43"/>
      <c r="Z546" s="43"/>
      <c r="AA546" s="43"/>
      <c r="AB546" s="43"/>
      <c r="AC546" s="43"/>
      <c r="AD546" s="43"/>
      <c r="AE546" s="43"/>
      <c r="AF546" s="43"/>
    </row>
    <row r="547" spans="1:32" ht="15">
      <c r="A547" s="43"/>
      <c r="B547" s="43"/>
      <c r="C547" s="43"/>
      <c r="D547" s="43"/>
      <c r="E547" s="43"/>
      <c r="F547" s="203"/>
      <c r="G547" s="203"/>
      <c r="H547" s="43"/>
      <c r="I547" s="43"/>
      <c r="J547" s="43"/>
      <c r="K547" s="43"/>
      <c r="L547" s="43"/>
      <c r="M547" s="44"/>
      <c r="N547" s="43"/>
      <c r="O547" s="43"/>
      <c r="P547" s="43"/>
      <c r="Q547" s="43"/>
      <c r="R547" s="43"/>
      <c r="S547" s="43"/>
      <c r="T547" s="43"/>
      <c r="U547" s="43"/>
      <c r="V547" s="43"/>
      <c r="W547" s="43"/>
      <c r="X547" s="43"/>
      <c r="Y547" s="43"/>
      <c r="Z547" s="43"/>
      <c r="AA547" s="43"/>
      <c r="AB547" s="43"/>
      <c r="AC547" s="43"/>
      <c r="AD547" s="43"/>
      <c r="AE547" s="43"/>
      <c r="AF547" s="43"/>
    </row>
    <row r="548" spans="1:32" ht="15">
      <c r="A548" s="43"/>
      <c r="B548" s="43"/>
      <c r="C548" s="43"/>
      <c r="D548" s="43"/>
      <c r="E548" s="43"/>
      <c r="F548" s="203"/>
      <c r="G548" s="203"/>
      <c r="H548" s="43"/>
      <c r="I548" s="43"/>
      <c r="J548" s="43"/>
      <c r="K548" s="43"/>
      <c r="L548" s="43"/>
      <c r="M548" s="44"/>
      <c r="N548" s="43"/>
      <c r="O548" s="43"/>
      <c r="P548" s="43"/>
      <c r="Q548" s="43"/>
      <c r="R548" s="43"/>
      <c r="S548" s="43"/>
      <c r="T548" s="43"/>
      <c r="U548" s="43"/>
      <c r="V548" s="43"/>
      <c r="W548" s="43"/>
      <c r="X548" s="43"/>
      <c r="Y548" s="43"/>
      <c r="Z548" s="43"/>
      <c r="AA548" s="43"/>
      <c r="AB548" s="43"/>
      <c r="AC548" s="43"/>
      <c r="AD548" s="43"/>
      <c r="AE548" s="43"/>
      <c r="AF548" s="43"/>
    </row>
    <row r="549" spans="1:32" ht="15">
      <c r="A549" s="43"/>
      <c r="B549" s="43"/>
      <c r="C549" s="43"/>
      <c r="D549" s="43"/>
      <c r="E549" s="43"/>
      <c r="F549" s="203"/>
      <c r="G549" s="203"/>
      <c r="H549" s="43"/>
      <c r="I549" s="43"/>
      <c r="J549" s="43"/>
      <c r="K549" s="43"/>
      <c r="L549" s="43"/>
      <c r="M549" s="44"/>
      <c r="N549" s="43"/>
      <c r="O549" s="43"/>
      <c r="P549" s="43"/>
      <c r="Q549" s="43"/>
      <c r="R549" s="43"/>
      <c r="S549" s="43"/>
      <c r="T549" s="43"/>
      <c r="U549" s="43"/>
      <c r="V549" s="43"/>
      <c r="W549" s="43"/>
      <c r="X549" s="43"/>
      <c r="Y549" s="43"/>
      <c r="Z549" s="43"/>
      <c r="AA549" s="43"/>
      <c r="AB549" s="43"/>
      <c r="AC549" s="43"/>
      <c r="AD549" s="43"/>
      <c r="AE549" s="43"/>
      <c r="AF549" s="43"/>
    </row>
    <row r="550" spans="1:32" ht="15">
      <c r="A550" s="43"/>
      <c r="B550" s="43"/>
      <c r="C550" s="43"/>
      <c r="D550" s="43"/>
      <c r="E550" s="43"/>
      <c r="F550" s="203"/>
      <c r="G550" s="203"/>
      <c r="H550" s="43"/>
      <c r="I550" s="43"/>
      <c r="J550" s="43"/>
      <c r="K550" s="43"/>
      <c r="L550" s="43"/>
      <c r="M550" s="44"/>
      <c r="N550" s="43"/>
      <c r="O550" s="43"/>
      <c r="P550" s="43"/>
      <c r="Q550" s="43"/>
      <c r="R550" s="43"/>
      <c r="S550" s="43"/>
      <c r="T550" s="43"/>
      <c r="U550" s="43"/>
      <c r="V550" s="43"/>
      <c r="W550" s="43"/>
      <c r="X550" s="43"/>
      <c r="Y550" s="43"/>
      <c r="Z550" s="43"/>
      <c r="AA550" s="43"/>
      <c r="AB550" s="43"/>
      <c r="AC550" s="43"/>
      <c r="AD550" s="43"/>
      <c r="AE550" s="43"/>
      <c r="AF550" s="43"/>
    </row>
    <row r="551" spans="1:32" ht="15">
      <c r="A551" s="43"/>
      <c r="B551" s="43"/>
      <c r="C551" s="43"/>
      <c r="D551" s="43"/>
      <c r="E551" s="43"/>
      <c r="F551" s="203"/>
      <c r="G551" s="203"/>
      <c r="H551" s="43"/>
      <c r="I551" s="43"/>
      <c r="J551" s="43"/>
      <c r="K551" s="43"/>
      <c r="L551" s="43"/>
      <c r="M551" s="44"/>
      <c r="N551" s="43"/>
      <c r="O551" s="43"/>
      <c r="P551" s="43"/>
      <c r="Q551" s="43"/>
      <c r="R551" s="43"/>
      <c r="S551" s="43"/>
      <c r="T551" s="43"/>
      <c r="U551" s="43"/>
      <c r="V551" s="43"/>
      <c r="W551" s="43"/>
      <c r="X551" s="43"/>
      <c r="Y551" s="43"/>
      <c r="Z551" s="43"/>
      <c r="AA551" s="43"/>
      <c r="AB551" s="43"/>
      <c r="AC551" s="43"/>
      <c r="AD551" s="43"/>
      <c r="AE551" s="43"/>
      <c r="AF551" s="43"/>
    </row>
    <row r="552" spans="1:32" ht="15">
      <c r="A552" s="43"/>
      <c r="B552" s="43"/>
      <c r="C552" s="43"/>
      <c r="D552" s="43"/>
      <c r="E552" s="43"/>
      <c r="F552" s="203"/>
      <c r="G552" s="203"/>
      <c r="H552" s="43"/>
      <c r="I552" s="43"/>
      <c r="J552" s="43"/>
      <c r="K552" s="43"/>
      <c r="L552" s="43"/>
      <c r="M552" s="44"/>
      <c r="N552" s="43"/>
      <c r="O552" s="43"/>
      <c r="P552" s="43"/>
      <c r="Q552" s="43"/>
      <c r="R552" s="43"/>
      <c r="S552" s="43"/>
      <c r="T552" s="43"/>
      <c r="U552" s="43"/>
      <c r="V552" s="43"/>
      <c r="W552" s="43"/>
      <c r="X552" s="43"/>
      <c r="Y552" s="43"/>
      <c r="Z552" s="43"/>
      <c r="AA552" s="43"/>
      <c r="AB552" s="43"/>
      <c r="AC552" s="43"/>
      <c r="AD552" s="43"/>
      <c r="AE552" s="43"/>
      <c r="AF552" s="43"/>
    </row>
    <row r="553" spans="1:32" ht="15">
      <c r="A553" s="43"/>
      <c r="B553" s="43"/>
      <c r="C553" s="43"/>
      <c r="D553" s="43"/>
      <c r="E553" s="43"/>
      <c r="F553" s="203"/>
      <c r="G553" s="203"/>
      <c r="H553" s="43"/>
      <c r="I553" s="43"/>
      <c r="J553" s="43"/>
      <c r="K553" s="43"/>
      <c r="L553" s="43"/>
      <c r="M553" s="44"/>
      <c r="N553" s="43"/>
      <c r="O553" s="43"/>
      <c r="P553" s="43"/>
      <c r="Q553" s="43"/>
      <c r="R553" s="43"/>
      <c r="S553" s="43"/>
      <c r="T553" s="43"/>
      <c r="U553" s="43"/>
      <c r="V553" s="43"/>
      <c r="W553" s="43"/>
      <c r="X553" s="43"/>
      <c r="Y553" s="43"/>
      <c r="Z553" s="43"/>
      <c r="AA553" s="43"/>
      <c r="AB553" s="43"/>
      <c r="AC553" s="43"/>
      <c r="AD553" s="43"/>
      <c r="AE553" s="43"/>
      <c r="AF553" s="43"/>
    </row>
    <row r="554" spans="1:32" ht="15">
      <c r="A554" s="43"/>
      <c r="B554" s="43"/>
      <c r="C554" s="43"/>
      <c r="D554" s="43"/>
      <c r="E554" s="43"/>
      <c r="F554" s="203"/>
      <c r="G554" s="203"/>
      <c r="H554" s="43"/>
      <c r="I554" s="43"/>
      <c r="J554" s="43"/>
      <c r="K554" s="43"/>
      <c r="L554" s="43"/>
      <c r="M554" s="44"/>
      <c r="N554" s="43"/>
      <c r="O554" s="43"/>
      <c r="P554" s="43"/>
      <c r="Q554" s="43"/>
      <c r="R554" s="43"/>
      <c r="S554" s="43"/>
      <c r="T554" s="43"/>
      <c r="U554" s="43"/>
      <c r="V554" s="43"/>
      <c r="W554" s="43"/>
      <c r="X554" s="43"/>
      <c r="Y554" s="43"/>
      <c r="Z554" s="43"/>
      <c r="AA554" s="43"/>
      <c r="AB554" s="43"/>
      <c r="AC554" s="43"/>
      <c r="AD554" s="43"/>
      <c r="AE554" s="43"/>
      <c r="AF554" s="43"/>
    </row>
    <row r="555" spans="1:32" ht="15">
      <c r="A555" s="43"/>
      <c r="B555" s="43"/>
      <c r="C555" s="43"/>
      <c r="D555" s="43"/>
      <c r="E555" s="43"/>
      <c r="F555" s="203"/>
      <c r="G555" s="203"/>
      <c r="H555" s="43"/>
      <c r="I555" s="43"/>
      <c r="J555" s="43"/>
      <c r="K555" s="43"/>
      <c r="L555" s="43"/>
      <c r="M555" s="44"/>
      <c r="N555" s="43"/>
      <c r="O555" s="43"/>
      <c r="P555" s="43"/>
      <c r="Q555" s="43"/>
      <c r="R555" s="43"/>
      <c r="S555" s="43"/>
      <c r="T555" s="43"/>
      <c r="U555" s="43"/>
      <c r="V555" s="43"/>
      <c r="W555" s="43"/>
      <c r="X555" s="43"/>
      <c r="Y555" s="43"/>
      <c r="Z555" s="43"/>
      <c r="AA555" s="43"/>
      <c r="AB555" s="43"/>
      <c r="AC555" s="43"/>
      <c r="AD555" s="43"/>
      <c r="AE555" s="43"/>
      <c r="AF555" s="43"/>
    </row>
    <row r="556" spans="1:32" ht="15">
      <c r="A556" s="43"/>
      <c r="B556" s="43"/>
      <c r="C556" s="43"/>
      <c r="D556" s="43"/>
      <c r="E556" s="43"/>
      <c r="F556" s="203"/>
      <c r="G556" s="203"/>
      <c r="H556" s="43"/>
      <c r="I556" s="43"/>
      <c r="J556" s="43"/>
      <c r="K556" s="43"/>
      <c r="L556" s="43"/>
      <c r="M556" s="44"/>
      <c r="N556" s="43"/>
      <c r="O556" s="43"/>
      <c r="P556" s="43"/>
      <c r="Q556" s="43"/>
      <c r="R556" s="43"/>
      <c r="S556" s="43"/>
      <c r="T556" s="43"/>
      <c r="U556" s="43"/>
      <c r="V556" s="43"/>
      <c r="W556" s="43"/>
      <c r="X556" s="43"/>
      <c r="Y556" s="43"/>
      <c r="Z556" s="43"/>
      <c r="AA556" s="43"/>
      <c r="AB556" s="43"/>
      <c r="AC556" s="43"/>
      <c r="AD556" s="43"/>
      <c r="AE556" s="43"/>
      <c r="AF556" s="43"/>
    </row>
    <row r="557" spans="1:32" ht="15">
      <c r="A557" s="43"/>
      <c r="B557" s="43"/>
      <c r="C557" s="43"/>
      <c r="D557" s="43"/>
      <c r="E557" s="43"/>
      <c r="F557" s="203"/>
      <c r="G557" s="203"/>
      <c r="H557" s="43"/>
      <c r="I557" s="43"/>
      <c r="J557" s="43"/>
      <c r="K557" s="43"/>
      <c r="L557" s="43"/>
      <c r="M557" s="44"/>
      <c r="N557" s="43"/>
      <c r="O557" s="43"/>
      <c r="P557" s="43"/>
      <c r="Q557" s="43"/>
      <c r="R557" s="43"/>
      <c r="S557" s="43"/>
      <c r="T557" s="43"/>
      <c r="U557" s="43"/>
      <c r="V557" s="43"/>
      <c r="W557" s="43"/>
      <c r="X557" s="43"/>
      <c r="Y557" s="43"/>
      <c r="Z557" s="43"/>
      <c r="AA557" s="43"/>
      <c r="AB557" s="43"/>
      <c r="AC557" s="43"/>
      <c r="AD557" s="43"/>
      <c r="AE557" s="43"/>
      <c r="AF557" s="43"/>
    </row>
    <row r="558" spans="1:32" ht="15">
      <c r="A558" s="43"/>
      <c r="B558" s="43"/>
      <c r="C558" s="43"/>
      <c r="D558" s="43"/>
      <c r="E558" s="43"/>
      <c r="F558" s="203"/>
      <c r="G558" s="203"/>
      <c r="H558" s="43"/>
      <c r="I558" s="43"/>
      <c r="J558" s="43"/>
      <c r="K558" s="43"/>
      <c r="L558" s="43"/>
      <c r="M558" s="44"/>
      <c r="N558" s="43"/>
      <c r="O558" s="43"/>
      <c r="P558" s="43"/>
      <c r="Q558" s="43"/>
      <c r="R558" s="43"/>
      <c r="S558" s="43"/>
      <c r="T558" s="43"/>
      <c r="U558" s="43"/>
      <c r="V558" s="43"/>
      <c r="W558" s="43"/>
      <c r="X558" s="43"/>
      <c r="Y558" s="43"/>
      <c r="Z558" s="43"/>
      <c r="AA558" s="43"/>
      <c r="AB558" s="43"/>
      <c r="AC558" s="43"/>
      <c r="AD558" s="43"/>
      <c r="AE558" s="43"/>
      <c r="AF558" s="43"/>
    </row>
    <row r="559" spans="1:32" ht="15">
      <c r="A559" s="43"/>
      <c r="B559" s="43"/>
      <c r="C559" s="43"/>
      <c r="D559" s="43"/>
      <c r="E559" s="43"/>
      <c r="F559" s="203"/>
      <c r="G559" s="203"/>
      <c r="H559" s="43"/>
      <c r="I559" s="43"/>
      <c r="J559" s="43"/>
      <c r="K559" s="43"/>
      <c r="L559" s="43"/>
      <c r="M559" s="44"/>
      <c r="N559" s="43"/>
      <c r="O559" s="43"/>
      <c r="P559" s="43"/>
      <c r="Q559" s="43"/>
      <c r="R559" s="43"/>
      <c r="S559" s="43"/>
      <c r="T559" s="43"/>
      <c r="U559" s="43"/>
      <c r="V559" s="43"/>
      <c r="W559" s="43"/>
      <c r="X559" s="43"/>
      <c r="Y559" s="43"/>
      <c r="Z559" s="43"/>
      <c r="AA559" s="43"/>
      <c r="AB559" s="43"/>
      <c r="AC559" s="43"/>
      <c r="AD559" s="43"/>
      <c r="AE559" s="43"/>
      <c r="AF559" s="43"/>
    </row>
    <row r="560" spans="1:32" ht="15">
      <c r="A560" s="43"/>
      <c r="B560" s="43"/>
      <c r="C560" s="43"/>
      <c r="D560" s="43"/>
      <c r="E560" s="43"/>
      <c r="F560" s="203"/>
      <c r="G560" s="203"/>
      <c r="H560" s="43"/>
      <c r="I560" s="43"/>
      <c r="J560" s="43"/>
      <c r="K560" s="43"/>
      <c r="L560" s="43"/>
      <c r="M560" s="44"/>
      <c r="N560" s="43"/>
      <c r="O560" s="43"/>
      <c r="P560" s="43"/>
      <c r="Q560" s="43"/>
      <c r="R560" s="43"/>
      <c r="S560" s="43"/>
      <c r="T560" s="43"/>
      <c r="U560" s="43"/>
      <c r="V560" s="43"/>
      <c r="W560" s="43"/>
      <c r="X560" s="43"/>
      <c r="Y560" s="43"/>
      <c r="Z560" s="43"/>
      <c r="AA560" s="43"/>
      <c r="AB560" s="43"/>
      <c r="AC560" s="43"/>
      <c r="AD560" s="43"/>
      <c r="AE560" s="43"/>
      <c r="AF560" s="43"/>
    </row>
    <row r="561" spans="1:32" ht="15">
      <c r="A561" s="43"/>
      <c r="B561" s="43"/>
      <c r="C561" s="43"/>
      <c r="D561" s="43"/>
      <c r="E561" s="43"/>
      <c r="F561" s="203"/>
      <c r="G561" s="203"/>
      <c r="H561" s="43"/>
      <c r="I561" s="43"/>
      <c r="J561" s="43"/>
      <c r="K561" s="43"/>
      <c r="L561" s="43"/>
      <c r="M561" s="44"/>
      <c r="N561" s="43"/>
      <c r="O561" s="43"/>
      <c r="P561" s="43"/>
      <c r="Q561" s="43"/>
      <c r="R561" s="43"/>
      <c r="S561" s="43"/>
      <c r="T561" s="43"/>
      <c r="U561" s="43"/>
      <c r="V561" s="43"/>
      <c r="W561" s="43"/>
      <c r="X561" s="43"/>
      <c r="Y561" s="43"/>
      <c r="Z561" s="43"/>
      <c r="AA561" s="43"/>
      <c r="AB561" s="43"/>
      <c r="AC561" s="43"/>
      <c r="AD561" s="43"/>
      <c r="AE561" s="43"/>
      <c r="AF561" s="43"/>
    </row>
    <row r="562" spans="1:32" ht="15">
      <c r="A562" s="43"/>
      <c r="B562" s="43"/>
      <c r="C562" s="43"/>
      <c r="D562" s="43"/>
      <c r="E562" s="43"/>
      <c r="F562" s="203"/>
      <c r="G562" s="203"/>
      <c r="H562" s="43"/>
      <c r="I562" s="43"/>
      <c r="J562" s="43"/>
      <c r="K562" s="43"/>
      <c r="L562" s="43"/>
      <c r="M562" s="44"/>
      <c r="N562" s="43"/>
      <c r="O562" s="43"/>
      <c r="P562" s="43"/>
      <c r="Q562" s="43"/>
      <c r="R562" s="43"/>
      <c r="S562" s="43"/>
      <c r="T562" s="43"/>
      <c r="U562" s="43"/>
      <c r="V562" s="43"/>
      <c r="W562" s="43"/>
      <c r="X562" s="43"/>
      <c r="Y562" s="43"/>
      <c r="Z562" s="43"/>
      <c r="AA562" s="43"/>
      <c r="AB562" s="43"/>
      <c r="AC562" s="43"/>
      <c r="AD562" s="43"/>
      <c r="AE562" s="43"/>
      <c r="AF562" s="43"/>
    </row>
    <row r="563" spans="1:32" ht="15">
      <c r="A563" s="43"/>
      <c r="B563" s="43"/>
      <c r="C563" s="43"/>
      <c r="D563" s="43"/>
      <c r="E563" s="43"/>
      <c r="F563" s="203"/>
      <c r="G563" s="203"/>
      <c r="H563" s="43"/>
      <c r="I563" s="43"/>
      <c r="J563" s="43"/>
      <c r="K563" s="43"/>
      <c r="L563" s="43"/>
      <c r="M563" s="44"/>
      <c r="N563" s="43"/>
      <c r="O563" s="43"/>
      <c r="P563" s="43"/>
      <c r="Q563" s="43"/>
      <c r="R563" s="43"/>
      <c r="S563" s="43"/>
      <c r="T563" s="43"/>
      <c r="U563" s="43"/>
      <c r="V563" s="43"/>
      <c r="W563" s="43"/>
      <c r="X563" s="43"/>
      <c r="Y563" s="43"/>
      <c r="Z563" s="43"/>
      <c r="AA563" s="43"/>
      <c r="AB563" s="43"/>
      <c r="AC563" s="43"/>
      <c r="AD563" s="43"/>
      <c r="AE563" s="43"/>
      <c r="AF563" s="43"/>
    </row>
    <row r="564" spans="1:32" ht="15">
      <c r="A564" s="43"/>
      <c r="B564" s="43"/>
      <c r="C564" s="43"/>
      <c r="D564" s="43"/>
      <c r="E564" s="43"/>
      <c r="F564" s="203"/>
      <c r="G564" s="203"/>
      <c r="H564" s="43"/>
      <c r="I564" s="43"/>
      <c r="J564" s="43"/>
      <c r="K564" s="43"/>
      <c r="L564" s="43"/>
      <c r="M564" s="44"/>
      <c r="N564" s="43"/>
      <c r="O564" s="43"/>
      <c r="P564" s="43"/>
      <c r="Q564" s="43"/>
      <c r="R564" s="43"/>
      <c r="S564" s="43"/>
      <c r="T564" s="43"/>
      <c r="U564" s="43"/>
      <c r="V564" s="43"/>
      <c r="W564" s="43"/>
      <c r="X564" s="43"/>
      <c r="Y564" s="43"/>
      <c r="Z564" s="43"/>
      <c r="AA564" s="43"/>
      <c r="AB564" s="43"/>
      <c r="AC564" s="43"/>
      <c r="AD564" s="43"/>
      <c r="AE564" s="43"/>
      <c r="AF564" s="43"/>
    </row>
    <row r="565" spans="1:32" ht="15">
      <c r="A565" s="43"/>
      <c r="B565" s="43"/>
      <c r="C565" s="43"/>
      <c r="D565" s="43"/>
      <c r="E565" s="43"/>
      <c r="F565" s="203"/>
      <c r="G565" s="203"/>
      <c r="H565" s="43"/>
      <c r="I565" s="43"/>
      <c r="J565" s="43"/>
      <c r="K565" s="43"/>
      <c r="L565" s="43"/>
      <c r="M565" s="44"/>
      <c r="N565" s="43"/>
      <c r="O565" s="43"/>
      <c r="P565" s="43"/>
      <c r="Q565" s="43"/>
      <c r="R565" s="43"/>
      <c r="S565" s="43"/>
      <c r="T565" s="43"/>
      <c r="U565" s="43"/>
      <c r="V565" s="43"/>
      <c r="W565" s="43"/>
      <c r="X565" s="43"/>
      <c r="Y565" s="43"/>
      <c r="Z565" s="43"/>
      <c r="AA565" s="43"/>
      <c r="AB565" s="43"/>
      <c r="AC565" s="43"/>
      <c r="AD565" s="43"/>
      <c r="AE565" s="43"/>
      <c r="AF565" s="43"/>
    </row>
    <row r="566" spans="1:32" ht="15">
      <c r="A566" s="43"/>
      <c r="B566" s="43"/>
      <c r="C566" s="43"/>
      <c r="D566" s="43"/>
      <c r="E566" s="43"/>
      <c r="F566" s="203"/>
      <c r="G566" s="203"/>
      <c r="H566" s="43"/>
      <c r="I566" s="43"/>
      <c r="J566" s="43"/>
      <c r="K566" s="43"/>
      <c r="L566" s="43"/>
      <c r="M566" s="44"/>
      <c r="N566" s="43"/>
      <c r="O566" s="43"/>
      <c r="P566" s="43"/>
      <c r="Q566" s="43"/>
      <c r="R566" s="43"/>
      <c r="S566" s="43"/>
      <c r="T566" s="43"/>
      <c r="U566" s="43"/>
      <c r="V566" s="43"/>
      <c r="W566" s="43"/>
      <c r="X566" s="43"/>
      <c r="Y566" s="43"/>
      <c r="Z566" s="43"/>
      <c r="AA566" s="43"/>
      <c r="AB566" s="43"/>
      <c r="AC566" s="43"/>
      <c r="AD566" s="43"/>
      <c r="AE566" s="43"/>
      <c r="AF566" s="43"/>
    </row>
    <row r="567" spans="1:32" ht="15">
      <c r="A567" s="43"/>
      <c r="B567" s="43"/>
      <c r="C567" s="43"/>
      <c r="D567" s="43"/>
      <c r="E567" s="43"/>
      <c r="F567" s="203"/>
      <c r="G567" s="203"/>
      <c r="H567" s="43"/>
      <c r="I567" s="43"/>
      <c r="J567" s="43"/>
      <c r="K567" s="43"/>
      <c r="L567" s="43"/>
      <c r="M567" s="44"/>
      <c r="N567" s="43"/>
      <c r="O567" s="43"/>
      <c r="P567" s="43"/>
      <c r="Q567" s="43"/>
      <c r="R567" s="43"/>
      <c r="S567" s="43"/>
      <c r="T567" s="43"/>
      <c r="U567" s="43"/>
      <c r="V567" s="43"/>
      <c r="W567" s="43"/>
      <c r="X567" s="43"/>
      <c r="Y567" s="43"/>
      <c r="Z567" s="43"/>
      <c r="AA567" s="43"/>
      <c r="AB567" s="43"/>
      <c r="AC567" s="43"/>
      <c r="AD567" s="43"/>
      <c r="AE567" s="43"/>
      <c r="AF567" s="43"/>
    </row>
    <row r="568" spans="1:32" ht="15">
      <c r="A568" s="43"/>
      <c r="B568" s="43"/>
      <c r="C568" s="43"/>
      <c r="D568" s="43"/>
      <c r="E568" s="43"/>
      <c r="F568" s="203"/>
      <c r="G568" s="203"/>
      <c r="H568" s="43"/>
      <c r="I568" s="43"/>
      <c r="J568" s="43"/>
      <c r="K568" s="43"/>
      <c r="L568" s="43"/>
      <c r="M568" s="44"/>
      <c r="N568" s="43"/>
      <c r="O568" s="43"/>
      <c r="P568" s="43"/>
      <c r="Q568" s="43"/>
      <c r="R568" s="43"/>
      <c r="S568" s="43"/>
      <c r="T568" s="43"/>
      <c r="U568" s="43"/>
      <c r="V568" s="43"/>
      <c r="W568" s="43"/>
      <c r="X568" s="43"/>
      <c r="Y568" s="43"/>
      <c r="Z568" s="43"/>
      <c r="AA568" s="43"/>
      <c r="AB568" s="43"/>
      <c r="AC568" s="43"/>
      <c r="AD568" s="43"/>
      <c r="AE568" s="43"/>
      <c r="AF568" s="43"/>
    </row>
    <row r="569" spans="1:32" ht="15">
      <c r="A569" s="43"/>
      <c r="B569" s="43"/>
      <c r="C569" s="43"/>
      <c r="D569" s="43"/>
      <c r="E569" s="43"/>
      <c r="F569" s="203"/>
      <c r="G569" s="203"/>
      <c r="H569" s="43"/>
      <c r="I569" s="43"/>
      <c r="J569" s="43"/>
      <c r="K569" s="43"/>
      <c r="L569" s="43"/>
      <c r="M569" s="44"/>
      <c r="N569" s="43"/>
      <c r="O569" s="43"/>
      <c r="P569" s="43"/>
      <c r="Q569" s="43"/>
      <c r="R569" s="43"/>
      <c r="S569" s="43"/>
      <c r="T569" s="43"/>
      <c r="U569" s="43"/>
      <c r="V569" s="43"/>
      <c r="W569" s="43"/>
      <c r="X569" s="43"/>
      <c r="Y569" s="43"/>
      <c r="Z569" s="43"/>
      <c r="AA569" s="43"/>
      <c r="AB569" s="43"/>
      <c r="AC569" s="43"/>
      <c r="AD569" s="43"/>
      <c r="AE569" s="43"/>
      <c r="AF569" s="43"/>
    </row>
    <row r="570" spans="1:32" ht="15">
      <c r="A570" s="43"/>
      <c r="B570" s="43"/>
      <c r="C570" s="43"/>
      <c r="D570" s="43"/>
      <c r="E570" s="43"/>
      <c r="F570" s="203"/>
      <c r="G570" s="203"/>
      <c r="H570" s="43"/>
      <c r="I570" s="43"/>
      <c r="J570" s="43"/>
      <c r="K570" s="43"/>
      <c r="L570" s="43"/>
      <c r="M570" s="44"/>
      <c r="N570" s="43"/>
      <c r="O570" s="43"/>
      <c r="P570" s="43"/>
      <c r="Q570" s="43"/>
      <c r="R570" s="43"/>
      <c r="S570" s="43"/>
      <c r="T570" s="43"/>
      <c r="U570" s="43"/>
      <c r="V570" s="43"/>
      <c r="W570" s="43"/>
      <c r="X570" s="43"/>
      <c r="Y570" s="43"/>
      <c r="Z570" s="43"/>
      <c r="AA570" s="43"/>
      <c r="AB570" s="43"/>
      <c r="AC570" s="43"/>
      <c r="AD570" s="43"/>
      <c r="AE570" s="43"/>
      <c r="AF570" s="43"/>
    </row>
    <row r="571" spans="1:32" ht="15">
      <c r="A571" s="43"/>
      <c r="B571" s="43"/>
      <c r="C571" s="43"/>
      <c r="D571" s="43"/>
      <c r="E571" s="43"/>
      <c r="F571" s="203"/>
      <c r="G571" s="203"/>
      <c r="H571" s="43"/>
      <c r="I571" s="43"/>
      <c r="J571" s="43"/>
      <c r="K571" s="43"/>
      <c r="L571" s="43"/>
      <c r="M571" s="44"/>
      <c r="N571" s="43"/>
      <c r="O571" s="43"/>
      <c r="P571" s="43"/>
      <c r="Q571" s="43"/>
      <c r="R571" s="43"/>
      <c r="S571" s="43"/>
      <c r="T571" s="43"/>
      <c r="U571" s="43"/>
      <c r="V571" s="43"/>
      <c r="W571" s="43"/>
      <c r="X571" s="43"/>
      <c r="Y571" s="43"/>
      <c r="Z571" s="43"/>
      <c r="AA571" s="43"/>
      <c r="AB571" s="43"/>
      <c r="AC571" s="43"/>
      <c r="AD571" s="43"/>
      <c r="AE571" s="43"/>
      <c r="AF571" s="43"/>
    </row>
    <row r="572" spans="1:32" ht="15">
      <c r="A572" s="43"/>
      <c r="B572" s="43"/>
      <c r="C572" s="43"/>
      <c r="D572" s="43"/>
      <c r="E572" s="43"/>
      <c r="F572" s="203"/>
      <c r="G572" s="203"/>
      <c r="H572" s="43"/>
      <c r="I572" s="43"/>
      <c r="J572" s="43"/>
      <c r="K572" s="43"/>
      <c r="L572" s="43"/>
      <c r="M572" s="44"/>
      <c r="N572" s="43"/>
      <c r="O572" s="43"/>
      <c r="P572" s="43"/>
      <c r="Q572" s="43"/>
      <c r="R572" s="43"/>
      <c r="S572" s="43"/>
      <c r="T572" s="43"/>
      <c r="U572" s="43"/>
      <c r="V572" s="43"/>
      <c r="W572" s="43"/>
      <c r="X572" s="43"/>
      <c r="Y572" s="43"/>
      <c r="Z572" s="43"/>
      <c r="AA572" s="43"/>
      <c r="AB572" s="43"/>
      <c r="AC572" s="43"/>
      <c r="AD572" s="43"/>
      <c r="AE572" s="43"/>
      <c r="AF572" s="43"/>
    </row>
    <row r="573" spans="1:32" ht="15">
      <c r="A573" s="43"/>
      <c r="B573" s="43"/>
      <c r="C573" s="43"/>
      <c r="D573" s="43"/>
      <c r="E573" s="43"/>
      <c r="F573" s="203"/>
      <c r="G573" s="203"/>
      <c r="H573" s="43"/>
      <c r="I573" s="43"/>
      <c r="J573" s="43"/>
      <c r="K573" s="43"/>
      <c r="L573" s="43"/>
      <c r="M573" s="44"/>
      <c r="N573" s="43"/>
      <c r="O573" s="43"/>
      <c r="P573" s="43"/>
      <c r="Q573" s="43"/>
      <c r="R573" s="43"/>
      <c r="S573" s="43"/>
      <c r="T573" s="43"/>
      <c r="U573" s="43"/>
      <c r="V573" s="43"/>
      <c r="W573" s="43"/>
      <c r="X573" s="43"/>
      <c r="Y573" s="43"/>
      <c r="Z573" s="43"/>
      <c r="AA573" s="43"/>
      <c r="AB573" s="43"/>
      <c r="AC573" s="43"/>
      <c r="AD573" s="43"/>
      <c r="AE573" s="43"/>
      <c r="AF573" s="43"/>
    </row>
    <row r="574" spans="1:32" ht="15">
      <c r="A574" s="43"/>
      <c r="B574" s="43"/>
      <c r="C574" s="43"/>
      <c r="D574" s="43"/>
      <c r="E574" s="43"/>
      <c r="F574" s="203"/>
      <c r="G574" s="203"/>
      <c r="H574" s="43"/>
      <c r="I574" s="43"/>
      <c r="J574" s="43"/>
      <c r="K574" s="43"/>
      <c r="L574" s="43"/>
      <c r="M574" s="44"/>
      <c r="N574" s="43"/>
      <c r="O574" s="43"/>
      <c r="P574" s="43"/>
      <c r="Q574" s="43"/>
      <c r="R574" s="43"/>
      <c r="S574" s="43"/>
      <c r="T574" s="43"/>
      <c r="U574" s="43"/>
      <c r="V574" s="43"/>
      <c r="W574" s="43"/>
      <c r="X574" s="43"/>
      <c r="Y574" s="43"/>
      <c r="Z574" s="43"/>
      <c r="AA574" s="43"/>
      <c r="AB574" s="43"/>
      <c r="AC574" s="43"/>
      <c r="AD574" s="43"/>
      <c r="AE574" s="43"/>
      <c r="AF574" s="43"/>
    </row>
    <row r="575" spans="1:32" ht="15">
      <c r="A575" s="43"/>
      <c r="B575" s="43"/>
      <c r="C575" s="43"/>
      <c r="D575" s="43"/>
      <c r="E575" s="43"/>
      <c r="F575" s="203"/>
      <c r="G575" s="203"/>
      <c r="H575" s="43"/>
      <c r="I575" s="43"/>
      <c r="J575" s="43"/>
      <c r="K575" s="43"/>
      <c r="L575" s="43"/>
      <c r="M575" s="44"/>
      <c r="N575" s="43"/>
      <c r="O575" s="43"/>
      <c r="P575" s="43"/>
      <c r="Q575" s="43"/>
      <c r="R575" s="43"/>
      <c r="S575" s="43"/>
      <c r="T575" s="43"/>
      <c r="U575" s="43"/>
      <c r="V575" s="43"/>
      <c r="W575" s="43"/>
      <c r="X575" s="43"/>
      <c r="Y575" s="43"/>
      <c r="Z575" s="43"/>
      <c r="AA575" s="43"/>
      <c r="AB575" s="43"/>
      <c r="AC575" s="43"/>
      <c r="AD575" s="43"/>
      <c r="AE575" s="43"/>
      <c r="AF575" s="43"/>
    </row>
    <row r="576" spans="1:32" ht="15">
      <c r="A576" s="43"/>
      <c r="B576" s="43"/>
      <c r="C576" s="43"/>
      <c r="D576" s="43"/>
      <c r="E576" s="43"/>
      <c r="F576" s="203"/>
      <c r="G576" s="203"/>
      <c r="H576" s="43"/>
      <c r="I576" s="43"/>
      <c r="J576" s="43"/>
      <c r="K576" s="43"/>
      <c r="L576" s="43"/>
      <c r="M576" s="44"/>
      <c r="N576" s="43"/>
      <c r="O576" s="43"/>
      <c r="P576" s="43"/>
      <c r="Q576" s="43"/>
      <c r="R576" s="43"/>
      <c r="S576" s="43"/>
      <c r="T576" s="43"/>
      <c r="U576" s="43"/>
      <c r="V576" s="43"/>
      <c r="W576" s="43"/>
      <c r="X576" s="43"/>
      <c r="Y576" s="43"/>
      <c r="Z576" s="43"/>
      <c r="AA576" s="43"/>
      <c r="AB576" s="43"/>
      <c r="AC576" s="43"/>
      <c r="AD576" s="43"/>
      <c r="AE576" s="43"/>
      <c r="AF576" s="43"/>
    </row>
    <row r="577" spans="1:32" ht="15">
      <c r="A577" s="43"/>
      <c r="B577" s="43"/>
      <c r="C577" s="43"/>
      <c r="D577" s="43"/>
      <c r="E577" s="43"/>
      <c r="F577" s="203"/>
      <c r="G577" s="203"/>
      <c r="H577" s="43"/>
      <c r="I577" s="43"/>
      <c r="J577" s="43"/>
      <c r="K577" s="43"/>
      <c r="L577" s="43"/>
      <c r="M577" s="44"/>
      <c r="N577" s="43"/>
      <c r="O577" s="43"/>
      <c r="P577" s="43"/>
      <c r="Q577" s="43"/>
      <c r="R577" s="43"/>
      <c r="S577" s="43"/>
      <c r="T577" s="43"/>
      <c r="U577" s="43"/>
      <c r="V577" s="43"/>
      <c r="W577" s="43"/>
      <c r="X577" s="43"/>
      <c r="Y577" s="43"/>
      <c r="Z577" s="43"/>
      <c r="AA577" s="43"/>
      <c r="AB577" s="43"/>
      <c r="AC577" s="43"/>
      <c r="AD577" s="43"/>
      <c r="AE577" s="43"/>
      <c r="AF577" s="43"/>
    </row>
    <row r="578" spans="1:32" ht="15">
      <c r="A578" s="43"/>
      <c r="B578" s="43"/>
      <c r="C578" s="43"/>
      <c r="D578" s="43"/>
      <c r="E578" s="43"/>
      <c r="F578" s="203"/>
      <c r="G578" s="203"/>
      <c r="H578" s="43"/>
      <c r="I578" s="43"/>
      <c r="J578" s="43"/>
      <c r="K578" s="43"/>
      <c r="L578" s="43"/>
      <c r="M578" s="44"/>
      <c r="N578" s="43"/>
      <c r="O578" s="43"/>
      <c r="P578" s="43"/>
      <c r="Q578" s="43"/>
      <c r="R578" s="43"/>
      <c r="S578" s="43"/>
      <c r="T578" s="43"/>
      <c r="U578" s="43"/>
      <c r="V578" s="43"/>
      <c r="W578" s="43"/>
      <c r="X578" s="43"/>
      <c r="Y578" s="43"/>
      <c r="Z578" s="43"/>
      <c r="AA578" s="43"/>
      <c r="AB578" s="43"/>
      <c r="AC578" s="43"/>
      <c r="AD578" s="43"/>
      <c r="AE578" s="43"/>
      <c r="AF578" s="43"/>
    </row>
    <row r="579" spans="1:32" ht="15">
      <c r="A579" s="43"/>
      <c r="B579" s="43"/>
      <c r="C579" s="43"/>
      <c r="D579" s="43"/>
      <c r="E579" s="43"/>
      <c r="F579" s="203"/>
      <c r="G579" s="203"/>
      <c r="H579" s="43"/>
      <c r="I579" s="43"/>
      <c r="J579" s="43"/>
      <c r="K579" s="43"/>
      <c r="L579" s="43"/>
      <c r="M579" s="44"/>
      <c r="N579" s="43"/>
      <c r="O579" s="43"/>
      <c r="P579" s="43"/>
      <c r="Q579" s="43"/>
      <c r="R579" s="43"/>
      <c r="S579" s="43"/>
      <c r="T579" s="43"/>
      <c r="U579" s="43"/>
      <c r="V579" s="43"/>
      <c r="W579" s="43"/>
      <c r="X579" s="43"/>
      <c r="Y579" s="43"/>
      <c r="Z579" s="43"/>
      <c r="AA579" s="43"/>
      <c r="AB579" s="43"/>
      <c r="AC579" s="43"/>
      <c r="AD579" s="43"/>
      <c r="AE579" s="43"/>
      <c r="AF579" s="43"/>
    </row>
    <row r="580" spans="1:32" ht="15">
      <c r="A580" s="43"/>
      <c r="B580" s="43"/>
      <c r="C580" s="43"/>
      <c r="D580" s="43"/>
      <c r="E580" s="43"/>
      <c r="F580" s="203"/>
      <c r="G580" s="203"/>
      <c r="H580" s="43"/>
      <c r="I580" s="43"/>
      <c r="J580" s="43"/>
      <c r="K580" s="43"/>
      <c r="L580" s="43"/>
      <c r="M580" s="44"/>
      <c r="N580" s="43"/>
      <c r="O580" s="43"/>
      <c r="P580" s="43"/>
      <c r="Q580" s="43"/>
      <c r="R580" s="43"/>
      <c r="S580" s="43"/>
      <c r="T580" s="43"/>
      <c r="U580" s="43"/>
      <c r="V580" s="43"/>
      <c r="W580" s="43"/>
      <c r="X580" s="43"/>
      <c r="Y580" s="43"/>
      <c r="Z580" s="43"/>
      <c r="AA580" s="43"/>
      <c r="AB580" s="43"/>
      <c r="AC580" s="43"/>
      <c r="AD580" s="43"/>
      <c r="AE580" s="43"/>
      <c r="AF580" s="43"/>
    </row>
    <row r="581" spans="1:32" ht="15">
      <c r="A581" s="43"/>
      <c r="B581" s="43"/>
      <c r="C581" s="43"/>
      <c r="D581" s="43"/>
      <c r="E581" s="43"/>
      <c r="F581" s="203"/>
      <c r="G581" s="203"/>
      <c r="H581" s="43"/>
      <c r="I581" s="43"/>
      <c r="J581" s="43"/>
      <c r="K581" s="43"/>
      <c r="L581" s="43"/>
      <c r="M581" s="44"/>
      <c r="N581" s="43"/>
      <c r="O581" s="43"/>
      <c r="P581" s="43"/>
      <c r="Q581" s="43"/>
      <c r="R581" s="43"/>
      <c r="S581" s="43"/>
      <c r="T581" s="43"/>
      <c r="U581" s="43"/>
      <c r="V581" s="43"/>
      <c r="W581" s="43"/>
      <c r="X581" s="43"/>
      <c r="Y581" s="43"/>
      <c r="Z581" s="43"/>
      <c r="AA581" s="43"/>
      <c r="AB581" s="43"/>
      <c r="AC581" s="43"/>
      <c r="AD581" s="43"/>
      <c r="AE581" s="43"/>
      <c r="AF581" s="43"/>
    </row>
    <row r="582" spans="1:32" ht="15">
      <c r="A582" s="43"/>
      <c r="B582" s="43"/>
      <c r="C582" s="43"/>
      <c r="D582" s="43"/>
      <c r="E582" s="43"/>
      <c r="F582" s="203"/>
      <c r="G582" s="203"/>
      <c r="H582" s="43"/>
      <c r="I582" s="43"/>
      <c r="J582" s="43"/>
      <c r="K582" s="43"/>
      <c r="L582" s="43"/>
      <c r="M582" s="44"/>
      <c r="N582" s="43"/>
      <c r="O582" s="43"/>
      <c r="P582" s="43"/>
      <c r="Q582" s="43"/>
      <c r="R582" s="43"/>
      <c r="S582" s="43"/>
      <c r="T582" s="43"/>
      <c r="U582" s="43"/>
      <c r="V582" s="43"/>
      <c r="W582" s="43"/>
      <c r="X582" s="43"/>
      <c r="Y582" s="43"/>
      <c r="Z582" s="43"/>
      <c r="AA582" s="43"/>
      <c r="AB582" s="43"/>
      <c r="AC582" s="43"/>
      <c r="AD582" s="43"/>
      <c r="AE582" s="43"/>
      <c r="AF582" s="43"/>
    </row>
    <row r="583" spans="1:32" ht="15">
      <c r="A583" s="43"/>
      <c r="B583" s="43"/>
      <c r="C583" s="43"/>
      <c r="D583" s="43"/>
      <c r="E583" s="43"/>
      <c r="F583" s="203"/>
      <c r="G583" s="203"/>
      <c r="H583" s="43"/>
      <c r="I583" s="43"/>
      <c r="J583" s="43"/>
      <c r="K583" s="43"/>
      <c r="L583" s="43"/>
      <c r="M583" s="44"/>
      <c r="N583" s="43"/>
      <c r="O583" s="43"/>
      <c r="P583" s="43"/>
      <c r="Q583" s="43"/>
      <c r="R583" s="43"/>
      <c r="S583" s="43"/>
      <c r="T583" s="43"/>
      <c r="U583" s="43"/>
      <c r="V583" s="43"/>
      <c r="W583" s="43"/>
      <c r="X583" s="43"/>
      <c r="Y583" s="43"/>
      <c r="Z583" s="43"/>
      <c r="AA583" s="43"/>
      <c r="AB583" s="43"/>
      <c r="AC583" s="43"/>
      <c r="AD583" s="43"/>
      <c r="AE583" s="43"/>
      <c r="AF583" s="43"/>
    </row>
    <row r="584" spans="1:32" ht="15">
      <c r="A584" s="43"/>
      <c r="B584" s="43"/>
      <c r="C584" s="43"/>
      <c r="D584" s="43"/>
      <c r="E584" s="43"/>
      <c r="F584" s="203"/>
      <c r="G584" s="203"/>
      <c r="H584" s="43"/>
      <c r="I584" s="43"/>
      <c r="J584" s="43"/>
      <c r="K584" s="43"/>
      <c r="L584" s="43"/>
      <c r="M584" s="44"/>
      <c r="N584" s="43"/>
      <c r="O584" s="43"/>
      <c r="P584" s="43"/>
      <c r="Q584" s="43"/>
      <c r="R584" s="43"/>
      <c r="S584" s="43"/>
      <c r="T584" s="43"/>
      <c r="U584" s="43"/>
      <c r="V584" s="43"/>
      <c r="W584" s="43"/>
      <c r="X584" s="43"/>
      <c r="Y584" s="43"/>
      <c r="Z584" s="43"/>
      <c r="AA584" s="43"/>
      <c r="AB584" s="43"/>
      <c r="AC584" s="43"/>
      <c r="AD584" s="43"/>
      <c r="AE584" s="43"/>
      <c r="AF584" s="43"/>
    </row>
    <row r="585" spans="1:32" ht="15">
      <c r="A585" s="43"/>
      <c r="B585" s="43"/>
      <c r="C585" s="43"/>
      <c r="D585" s="43"/>
      <c r="E585" s="43"/>
      <c r="F585" s="203"/>
      <c r="G585" s="203"/>
      <c r="H585" s="43"/>
      <c r="I585" s="43"/>
      <c r="J585" s="43"/>
      <c r="K585" s="43"/>
      <c r="L585" s="43"/>
      <c r="M585" s="44"/>
      <c r="N585" s="43"/>
      <c r="O585" s="43"/>
      <c r="P585" s="43"/>
      <c r="Q585" s="43"/>
      <c r="R585" s="43"/>
      <c r="S585" s="43"/>
      <c r="T585" s="43"/>
      <c r="U585" s="43"/>
      <c r="V585" s="43"/>
      <c r="W585" s="43"/>
      <c r="X585" s="43"/>
      <c r="Y585" s="43"/>
      <c r="Z585" s="43"/>
      <c r="AA585" s="43"/>
      <c r="AB585" s="43"/>
      <c r="AC585" s="43"/>
      <c r="AD585" s="43"/>
      <c r="AE585" s="43"/>
      <c r="AF585" s="43"/>
    </row>
    <row r="586" spans="1:32" ht="15">
      <c r="A586" s="43"/>
      <c r="B586" s="43"/>
      <c r="C586" s="43"/>
      <c r="D586" s="43"/>
      <c r="E586" s="43"/>
      <c r="F586" s="203"/>
      <c r="G586" s="203"/>
      <c r="H586" s="43"/>
      <c r="I586" s="43"/>
      <c r="J586" s="43"/>
      <c r="K586" s="43"/>
      <c r="L586" s="43"/>
      <c r="M586" s="44"/>
      <c r="N586" s="43"/>
      <c r="O586" s="43"/>
      <c r="P586" s="43"/>
      <c r="Q586" s="43"/>
      <c r="R586" s="43"/>
      <c r="S586" s="43"/>
      <c r="T586" s="43"/>
      <c r="U586" s="43"/>
      <c r="V586" s="43"/>
      <c r="W586" s="43"/>
      <c r="X586" s="43"/>
      <c r="Y586" s="43"/>
      <c r="Z586" s="43"/>
      <c r="AA586" s="43"/>
      <c r="AB586" s="43"/>
      <c r="AC586" s="43"/>
      <c r="AD586" s="43"/>
      <c r="AE586" s="43"/>
      <c r="AF586" s="43"/>
    </row>
    <row r="587" spans="1:32" ht="15">
      <c r="A587" s="43"/>
      <c r="B587" s="43"/>
      <c r="C587" s="43"/>
      <c r="D587" s="43"/>
      <c r="E587" s="43"/>
      <c r="F587" s="203"/>
      <c r="G587" s="203"/>
      <c r="H587" s="43"/>
      <c r="I587" s="43"/>
      <c r="J587" s="43"/>
      <c r="K587" s="43"/>
      <c r="L587" s="43"/>
      <c r="M587" s="44"/>
      <c r="N587" s="43"/>
      <c r="O587" s="43"/>
      <c r="P587" s="43"/>
      <c r="Q587" s="43"/>
      <c r="R587" s="43"/>
      <c r="S587" s="43"/>
      <c r="T587" s="43"/>
      <c r="U587" s="43"/>
      <c r="V587" s="43"/>
      <c r="W587" s="43"/>
      <c r="X587" s="43"/>
      <c r="Y587" s="43"/>
      <c r="Z587" s="43"/>
      <c r="AA587" s="43"/>
      <c r="AB587" s="43"/>
      <c r="AC587" s="43"/>
      <c r="AD587" s="43"/>
      <c r="AE587" s="43"/>
      <c r="AF587" s="43"/>
    </row>
    <row r="588" spans="1:32" ht="15">
      <c r="A588" s="43"/>
      <c r="B588" s="43"/>
      <c r="C588" s="43"/>
      <c r="D588" s="43"/>
      <c r="E588" s="43"/>
      <c r="F588" s="203"/>
      <c r="G588" s="203"/>
      <c r="H588" s="43"/>
      <c r="I588" s="43"/>
      <c r="J588" s="43"/>
      <c r="K588" s="43"/>
      <c r="L588" s="43"/>
      <c r="M588" s="44"/>
      <c r="N588" s="43"/>
      <c r="O588" s="43"/>
      <c r="P588" s="43"/>
      <c r="Q588" s="43"/>
      <c r="R588" s="43"/>
      <c r="S588" s="43"/>
      <c r="T588" s="43"/>
      <c r="U588" s="43"/>
      <c r="V588" s="43"/>
      <c r="W588" s="43"/>
      <c r="X588" s="43"/>
      <c r="Y588" s="43"/>
      <c r="Z588" s="43"/>
      <c r="AA588" s="43"/>
      <c r="AB588" s="43"/>
      <c r="AC588" s="43"/>
      <c r="AD588" s="43"/>
      <c r="AE588" s="43"/>
      <c r="AF588" s="43"/>
    </row>
    <row r="589" spans="1:32" ht="15">
      <c r="A589" s="43"/>
      <c r="B589" s="43"/>
      <c r="C589" s="43"/>
      <c r="D589" s="43"/>
      <c r="E589" s="43"/>
      <c r="F589" s="203"/>
      <c r="G589" s="203"/>
      <c r="H589" s="43"/>
      <c r="I589" s="43"/>
      <c r="J589" s="43"/>
      <c r="K589" s="43"/>
      <c r="L589" s="43"/>
      <c r="M589" s="44"/>
      <c r="N589" s="43"/>
      <c r="O589" s="43"/>
      <c r="P589" s="43"/>
      <c r="Q589" s="43"/>
      <c r="R589" s="43"/>
      <c r="S589" s="43"/>
      <c r="T589" s="43"/>
      <c r="U589" s="43"/>
      <c r="V589" s="43"/>
      <c r="W589" s="43"/>
      <c r="X589" s="43"/>
      <c r="Y589" s="43"/>
      <c r="Z589" s="43"/>
      <c r="AA589" s="43"/>
      <c r="AB589" s="43"/>
      <c r="AC589" s="43"/>
      <c r="AD589" s="43"/>
      <c r="AE589" s="43"/>
      <c r="AF589" s="43"/>
    </row>
    <row r="590" spans="1:32" ht="15">
      <c r="A590" s="43"/>
      <c r="B590" s="43"/>
      <c r="C590" s="43"/>
      <c r="D590" s="43"/>
      <c r="E590" s="43"/>
      <c r="F590" s="203"/>
      <c r="G590" s="203"/>
      <c r="H590" s="43"/>
      <c r="I590" s="43"/>
      <c r="J590" s="43"/>
      <c r="K590" s="43"/>
      <c r="L590" s="43"/>
      <c r="M590" s="44"/>
      <c r="N590" s="43"/>
      <c r="O590" s="43"/>
      <c r="P590" s="43"/>
      <c r="Q590" s="43"/>
      <c r="R590" s="43"/>
      <c r="S590" s="43"/>
      <c r="T590" s="43"/>
      <c r="U590" s="43"/>
      <c r="V590" s="43"/>
      <c r="W590" s="43"/>
      <c r="X590" s="43"/>
      <c r="Y590" s="43"/>
      <c r="Z590" s="43"/>
      <c r="AA590" s="43"/>
      <c r="AB590" s="43"/>
      <c r="AC590" s="43"/>
      <c r="AD590" s="43"/>
      <c r="AE590" s="43"/>
      <c r="AF590" s="43"/>
    </row>
    <row r="591" spans="1:32" ht="15">
      <c r="A591" s="43"/>
      <c r="B591" s="43"/>
      <c r="C591" s="43"/>
      <c r="D591" s="43"/>
      <c r="E591" s="43"/>
      <c r="F591" s="203"/>
      <c r="G591" s="203"/>
      <c r="H591" s="43"/>
      <c r="I591" s="43"/>
      <c r="J591" s="43"/>
      <c r="K591" s="43"/>
      <c r="L591" s="43"/>
      <c r="M591" s="44"/>
      <c r="N591" s="43"/>
      <c r="O591" s="43"/>
      <c r="P591" s="43"/>
      <c r="Q591" s="43"/>
      <c r="R591" s="43"/>
      <c r="S591" s="43"/>
      <c r="T591" s="43"/>
      <c r="U591" s="43"/>
      <c r="V591" s="43"/>
      <c r="W591" s="43"/>
      <c r="X591" s="43"/>
      <c r="Y591" s="43"/>
      <c r="Z591" s="43"/>
      <c r="AA591" s="43"/>
      <c r="AB591" s="43"/>
      <c r="AC591" s="43"/>
      <c r="AD591" s="43"/>
      <c r="AE591" s="43"/>
      <c r="AF591" s="43"/>
    </row>
    <row r="592" spans="1:32" ht="15">
      <c r="A592" s="43"/>
      <c r="B592" s="43"/>
      <c r="C592" s="43"/>
      <c r="D592" s="43"/>
      <c r="E592" s="43"/>
      <c r="F592" s="203"/>
      <c r="G592" s="203"/>
      <c r="H592" s="43"/>
      <c r="I592" s="43"/>
      <c r="J592" s="43"/>
      <c r="K592" s="43"/>
      <c r="L592" s="43"/>
      <c r="M592" s="44"/>
      <c r="N592" s="43"/>
      <c r="O592" s="43"/>
      <c r="P592" s="43"/>
      <c r="Q592" s="43"/>
      <c r="R592" s="43"/>
      <c r="S592" s="43"/>
      <c r="T592" s="43"/>
      <c r="U592" s="43"/>
      <c r="V592" s="43"/>
      <c r="W592" s="43"/>
      <c r="X592" s="43"/>
      <c r="Y592" s="43"/>
      <c r="Z592" s="43"/>
      <c r="AA592" s="43"/>
      <c r="AB592" s="43"/>
      <c r="AC592" s="43"/>
      <c r="AD592" s="43"/>
      <c r="AE592" s="43"/>
      <c r="AF592" s="43"/>
    </row>
    <row r="593" spans="1:32" ht="15">
      <c r="A593" s="43"/>
      <c r="B593" s="43"/>
      <c r="C593" s="43"/>
      <c r="D593" s="43"/>
      <c r="E593" s="43"/>
      <c r="F593" s="203"/>
      <c r="G593" s="203"/>
      <c r="H593" s="43"/>
      <c r="I593" s="43"/>
      <c r="J593" s="43"/>
      <c r="K593" s="43"/>
      <c r="L593" s="43"/>
      <c r="M593" s="44"/>
      <c r="N593" s="43"/>
      <c r="O593" s="43"/>
      <c r="P593" s="43"/>
      <c r="Q593" s="43"/>
      <c r="R593" s="43"/>
      <c r="S593" s="43"/>
      <c r="T593" s="43"/>
      <c r="U593" s="43"/>
      <c r="V593" s="43"/>
      <c r="W593" s="43"/>
      <c r="X593" s="43"/>
      <c r="Y593" s="43"/>
      <c r="Z593" s="43"/>
      <c r="AA593" s="43"/>
      <c r="AB593" s="43"/>
      <c r="AC593" s="43"/>
      <c r="AD593" s="43"/>
      <c r="AE593" s="43"/>
      <c r="AF593" s="43"/>
    </row>
    <row r="594" spans="1:32" ht="15">
      <c r="A594" s="43"/>
      <c r="B594" s="43"/>
      <c r="C594" s="43"/>
      <c r="D594" s="43"/>
      <c r="E594" s="43"/>
      <c r="F594" s="203"/>
      <c r="G594" s="203"/>
      <c r="H594" s="43"/>
      <c r="I594" s="43"/>
      <c r="J594" s="43"/>
      <c r="K594" s="43"/>
      <c r="L594" s="43"/>
      <c r="M594" s="44"/>
      <c r="N594" s="43"/>
      <c r="O594" s="43"/>
      <c r="P594" s="43"/>
      <c r="Q594" s="43"/>
      <c r="R594" s="43"/>
      <c r="S594" s="43"/>
      <c r="T594" s="43"/>
      <c r="U594" s="43"/>
      <c r="V594" s="43"/>
      <c r="W594" s="43"/>
      <c r="X594" s="43"/>
      <c r="Y594" s="43"/>
      <c r="Z594" s="43"/>
      <c r="AA594" s="43"/>
      <c r="AB594" s="43"/>
      <c r="AC594" s="43"/>
      <c r="AD594" s="43"/>
      <c r="AE594" s="43"/>
      <c r="AF594" s="43"/>
    </row>
    <row r="595" spans="1:32" ht="15">
      <c r="A595" s="43"/>
      <c r="B595" s="43"/>
      <c r="C595" s="43"/>
      <c r="D595" s="43"/>
      <c r="E595" s="43"/>
      <c r="F595" s="203"/>
      <c r="G595" s="203"/>
      <c r="H595" s="43"/>
      <c r="I595" s="43"/>
      <c r="J595" s="43"/>
      <c r="K595" s="43"/>
      <c r="L595" s="43"/>
      <c r="M595" s="44"/>
      <c r="N595" s="43"/>
      <c r="O595" s="43"/>
      <c r="P595" s="43"/>
      <c r="Q595" s="43"/>
      <c r="R595" s="43"/>
      <c r="S595" s="43"/>
      <c r="T595" s="43"/>
      <c r="U595" s="43"/>
      <c r="V595" s="43"/>
      <c r="W595" s="43"/>
      <c r="X595" s="43"/>
      <c r="Y595" s="43"/>
      <c r="Z595" s="43"/>
      <c r="AA595" s="43"/>
      <c r="AB595" s="43"/>
      <c r="AC595" s="43"/>
      <c r="AD595" s="43"/>
      <c r="AE595" s="43"/>
      <c r="AF595" s="43"/>
    </row>
    <row r="596" spans="1:32" ht="15">
      <c r="A596" s="43"/>
      <c r="B596" s="43"/>
      <c r="C596" s="43"/>
      <c r="D596" s="43"/>
      <c r="E596" s="43"/>
      <c r="F596" s="203"/>
      <c r="G596" s="203"/>
      <c r="H596" s="43"/>
      <c r="I596" s="43"/>
      <c r="J596" s="43"/>
      <c r="K596" s="43"/>
      <c r="L596" s="43"/>
      <c r="M596" s="44"/>
      <c r="N596" s="43"/>
      <c r="O596" s="43"/>
      <c r="P596" s="43"/>
      <c r="Q596" s="43"/>
      <c r="R596" s="43"/>
      <c r="S596" s="43"/>
      <c r="T596" s="43"/>
      <c r="U596" s="43"/>
      <c r="V596" s="43"/>
      <c r="W596" s="43"/>
      <c r="X596" s="43"/>
      <c r="Y596" s="43"/>
      <c r="Z596" s="43"/>
      <c r="AA596" s="43"/>
      <c r="AB596" s="43"/>
      <c r="AC596" s="43"/>
      <c r="AD596" s="43"/>
      <c r="AE596" s="43"/>
      <c r="AF596" s="43"/>
    </row>
    <row r="597" spans="1:32" ht="15">
      <c r="A597" s="43"/>
      <c r="B597" s="43"/>
      <c r="C597" s="43"/>
      <c r="D597" s="43"/>
      <c r="E597" s="43"/>
      <c r="F597" s="203"/>
      <c r="G597" s="203"/>
      <c r="H597" s="43"/>
      <c r="I597" s="43"/>
      <c r="J597" s="43"/>
      <c r="K597" s="43"/>
      <c r="L597" s="43"/>
      <c r="M597" s="44"/>
      <c r="N597" s="43"/>
      <c r="O597" s="43"/>
      <c r="P597" s="43"/>
      <c r="Q597" s="43"/>
      <c r="R597" s="43"/>
      <c r="S597" s="43"/>
      <c r="T597" s="43"/>
      <c r="U597" s="43"/>
      <c r="V597" s="43"/>
      <c r="W597" s="43"/>
      <c r="X597" s="43"/>
      <c r="Y597" s="43"/>
      <c r="Z597" s="43"/>
      <c r="AA597" s="43"/>
      <c r="AB597" s="43"/>
      <c r="AC597" s="43"/>
      <c r="AD597" s="43"/>
      <c r="AE597" s="43"/>
      <c r="AF597" s="43"/>
    </row>
    <row r="598" spans="1:32" ht="15">
      <c r="A598" s="43"/>
      <c r="B598" s="43"/>
      <c r="C598" s="43"/>
      <c r="D598" s="43"/>
      <c r="E598" s="43"/>
      <c r="F598" s="203"/>
      <c r="G598" s="203"/>
      <c r="H598" s="43"/>
      <c r="I598" s="43"/>
      <c r="J598" s="43"/>
      <c r="K598" s="43"/>
      <c r="L598" s="43"/>
      <c r="M598" s="44"/>
      <c r="N598" s="43"/>
      <c r="O598" s="43"/>
      <c r="P598" s="43"/>
      <c r="Q598" s="43"/>
      <c r="R598" s="43"/>
      <c r="S598" s="43"/>
      <c r="T598" s="43"/>
      <c r="U598" s="43"/>
      <c r="V598" s="43"/>
      <c r="W598" s="43"/>
      <c r="X598" s="43"/>
      <c r="Y598" s="43"/>
      <c r="Z598" s="43"/>
      <c r="AA598" s="43"/>
      <c r="AB598" s="43"/>
      <c r="AC598" s="43"/>
      <c r="AD598" s="43"/>
      <c r="AE598" s="43"/>
      <c r="AF598" s="43"/>
    </row>
    <row r="599" spans="1:32" ht="15">
      <c r="A599" s="43"/>
      <c r="B599" s="43"/>
      <c r="C599" s="43"/>
      <c r="D599" s="43"/>
      <c r="E599" s="43"/>
      <c r="F599" s="203"/>
      <c r="G599" s="203"/>
      <c r="H599" s="43"/>
      <c r="I599" s="43"/>
      <c r="J599" s="43"/>
      <c r="K599" s="43"/>
      <c r="L599" s="43"/>
      <c r="M599" s="44"/>
      <c r="N599" s="43"/>
      <c r="O599" s="43"/>
      <c r="P599" s="43"/>
      <c r="Q599" s="43"/>
      <c r="R599" s="43"/>
      <c r="S599" s="43"/>
      <c r="T599" s="43"/>
      <c r="U599" s="43"/>
      <c r="V599" s="43"/>
      <c r="W599" s="43"/>
      <c r="X599" s="43"/>
      <c r="Y599" s="43"/>
      <c r="Z599" s="43"/>
      <c r="AA599" s="43"/>
      <c r="AB599" s="43"/>
      <c r="AC599" s="43"/>
      <c r="AD599" s="43"/>
      <c r="AE599" s="43"/>
      <c r="AF599" s="43"/>
    </row>
    <row r="600" spans="1:32" ht="15">
      <c r="A600" s="43"/>
      <c r="B600" s="43"/>
      <c r="C600" s="43"/>
      <c r="D600" s="43"/>
      <c r="E600" s="43"/>
      <c r="F600" s="203"/>
      <c r="G600" s="203"/>
      <c r="H600" s="43"/>
      <c r="I600" s="43"/>
      <c r="J600" s="43"/>
      <c r="K600" s="43"/>
      <c r="L600" s="43"/>
      <c r="M600" s="44"/>
      <c r="N600" s="43"/>
      <c r="O600" s="43"/>
      <c r="P600" s="43"/>
      <c r="Q600" s="43"/>
      <c r="R600" s="43"/>
      <c r="S600" s="43"/>
      <c r="T600" s="43"/>
      <c r="U600" s="43"/>
      <c r="V600" s="43"/>
      <c r="W600" s="43"/>
      <c r="X600" s="43"/>
      <c r="Y600" s="43"/>
      <c r="Z600" s="43"/>
      <c r="AA600" s="43"/>
      <c r="AB600" s="43"/>
      <c r="AC600" s="43"/>
      <c r="AD600" s="43"/>
      <c r="AE600" s="43"/>
      <c r="AF600" s="43"/>
    </row>
    <row r="601" spans="1:32" ht="15">
      <c r="A601" s="43"/>
      <c r="B601" s="43"/>
      <c r="C601" s="43"/>
      <c r="D601" s="43"/>
      <c r="E601" s="43"/>
      <c r="F601" s="203"/>
      <c r="G601" s="203"/>
      <c r="H601" s="43"/>
      <c r="I601" s="43"/>
      <c r="J601" s="43"/>
      <c r="K601" s="43"/>
      <c r="L601" s="43"/>
      <c r="M601" s="44"/>
      <c r="N601" s="43"/>
      <c r="O601" s="43"/>
      <c r="P601" s="43"/>
      <c r="Q601" s="43"/>
      <c r="R601" s="43"/>
      <c r="S601" s="43"/>
      <c r="T601" s="43"/>
      <c r="U601" s="43"/>
      <c r="V601" s="43"/>
      <c r="W601" s="43"/>
      <c r="X601" s="43"/>
      <c r="Y601" s="43"/>
      <c r="Z601" s="43"/>
      <c r="AA601" s="43"/>
      <c r="AB601" s="43"/>
      <c r="AC601" s="43"/>
      <c r="AD601" s="43"/>
      <c r="AE601" s="43"/>
      <c r="AF601" s="43"/>
    </row>
    <row r="602" spans="1:32" ht="15">
      <c r="A602" s="43"/>
      <c r="B602" s="43"/>
      <c r="C602" s="43"/>
      <c r="D602" s="43"/>
      <c r="E602" s="43"/>
      <c r="F602" s="203"/>
      <c r="G602" s="203"/>
      <c r="H602" s="43"/>
      <c r="I602" s="43"/>
      <c r="J602" s="43"/>
      <c r="K602" s="43"/>
      <c r="L602" s="43"/>
      <c r="M602" s="44"/>
      <c r="N602" s="43"/>
      <c r="O602" s="43"/>
      <c r="P602" s="43"/>
      <c r="Q602" s="43"/>
      <c r="R602" s="43"/>
      <c r="S602" s="43"/>
      <c r="T602" s="43"/>
      <c r="U602" s="43"/>
      <c r="V602" s="43"/>
      <c r="W602" s="43"/>
      <c r="X602" s="43"/>
      <c r="Y602" s="43"/>
      <c r="Z602" s="43"/>
      <c r="AA602" s="43"/>
      <c r="AB602" s="43"/>
      <c r="AC602" s="43"/>
      <c r="AD602" s="43"/>
      <c r="AE602" s="43"/>
      <c r="AF602" s="43"/>
    </row>
    <row r="603" spans="1:32" ht="15">
      <c r="A603" s="43"/>
      <c r="B603" s="43"/>
      <c r="C603" s="43"/>
      <c r="D603" s="43"/>
      <c r="E603" s="43"/>
      <c r="F603" s="203"/>
      <c r="G603" s="203"/>
      <c r="H603" s="43"/>
      <c r="I603" s="43"/>
      <c r="J603" s="43"/>
      <c r="K603" s="43"/>
      <c r="L603" s="43"/>
      <c r="M603" s="44"/>
      <c r="N603" s="43"/>
      <c r="O603" s="43"/>
      <c r="P603" s="43"/>
      <c r="Q603" s="43"/>
      <c r="R603" s="43"/>
      <c r="S603" s="43"/>
      <c r="T603" s="43"/>
      <c r="U603" s="43"/>
      <c r="V603" s="43"/>
      <c r="W603" s="43"/>
      <c r="X603" s="43"/>
      <c r="Y603" s="43"/>
      <c r="Z603" s="43"/>
      <c r="AA603" s="43"/>
      <c r="AB603" s="43"/>
      <c r="AC603" s="43"/>
      <c r="AD603" s="43"/>
      <c r="AE603" s="43"/>
      <c r="AF603" s="43"/>
    </row>
    <row r="604" spans="1:32" ht="15">
      <c r="A604" s="43"/>
      <c r="B604" s="43"/>
      <c r="C604" s="43"/>
      <c r="D604" s="43"/>
      <c r="E604" s="43"/>
      <c r="F604" s="203"/>
      <c r="G604" s="203"/>
      <c r="H604" s="43"/>
      <c r="I604" s="43"/>
      <c r="J604" s="43"/>
      <c r="K604" s="43"/>
      <c r="L604" s="43"/>
      <c r="M604" s="44"/>
      <c r="N604" s="43"/>
      <c r="O604" s="43"/>
      <c r="P604" s="43"/>
      <c r="Q604" s="43"/>
      <c r="R604" s="43"/>
      <c r="S604" s="43"/>
      <c r="T604" s="43"/>
      <c r="U604" s="43"/>
      <c r="V604" s="43"/>
      <c r="W604" s="43"/>
      <c r="X604" s="43"/>
      <c r="Y604" s="43"/>
      <c r="Z604" s="43"/>
      <c r="AA604" s="43"/>
      <c r="AB604" s="43"/>
      <c r="AC604" s="43"/>
      <c r="AD604" s="43"/>
      <c r="AE604" s="43"/>
      <c r="AF604" s="43"/>
    </row>
    <row r="605" spans="1:32" ht="15">
      <c r="A605" s="43"/>
      <c r="B605" s="43"/>
      <c r="C605" s="43"/>
      <c r="D605" s="43"/>
      <c r="E605" s="43"/>
      <c r="F605" s="203"/>
      <c r="G605" s="203"/>
      <c r="H605" s="43"/>
      <c r="I605" s="43"/>
      <c r="J605" s="43"/>
      <c r="K605" s="43"/>
      <c r="L605" s="43"/>
      <c r="M605" s="44"/>
      <c r="N605" s="43"/>
      <c r="O605" s="43"/>
      <c r="P605" s="43"/>
      <c r="Q605" s="43"/>
      <c r="R605" s="43"/>
      <c r="S605" s="43"/>
      <c r="T605" s="43"/>
      <c r="U605" s="43"/>
      <c r="V605" s="43"/>
      <c r="W605" s="43"/>
      <c r="X605" s="43"/>
      <c r="Y605" s="43"/>
      <c r="Z605" s="43"/>
      <c r="AA605" s="43"/>
      <c r="AB605" s="43"/>
      <c r="AC605" s="43"/>
      <c r="AD605" s="43"/>
      <c r="AE605" s="43"/>
      <c r="AF605" s="43"/>
    </row>
    <row r="606" spans="1:32" ht="15">
      <c r="A606" s="43"/>
      <c r="B606" s="43"/>
      <c r="C606" s="43"/>
      <c r="D606" s="43"/>
      <c r="E606" s="43"/>
      <c r="F606" s="203"/>
      <c r="G606" s="203"/>
      <c r="H606" s="43"/>
      <c r="I606" s="43"/>
      <c r="J606" s="43"/>
      <c r="K606" s="43"/>
      <c r="L606" s="43"/>
      <c r="M606" s="44"/>
      <c r="N606" s="43"/>
      <c r="O606" s="43"/>
      <c r="P606" s="43"/>
      <c r="Q606" s="43"/>
      <c r="R606" s="43"/>
      <c r="S606" s="43"/>
      <c r="T606" s="43"/>
      <c r="U606" s="43"/>
      <c r="V606" s="43"/>
      <c r="W606" s="43"/>
      <c r="X606" s="43"/>
      <c r="Y606" s="43"/>
      <c r="Z606" s="43"/>
      <c r="AA606" s="43"/>
      <c r="AB606" s="43"/>
      <c r="AC606" s="43"/>
      <c r="AD606" s="43"/>
      <c r="AE606" s="43"/>
      <c r="AF606" s="43"/>
    </row>
    <row r="607" spans="1:32" ht="15">
      <c r="A607" s="43"/>
      <c r="B607" s="43"/>
      <c r="C607" s="43"/>
      <c r="D607" s="43"/>
      <c r="E607" s="43"/>
      <c r="F607" s="203"/>
      <c r="G607" s="203"/>
      <c r="H607" s="43"/>
      <c r="I607" s="43"/>
      <c r="J607" s="43"/>
      <c r="K607" s="43"/>
      <c r="L607" s="43"/>
      <c r="M607" s="44"/>
      <c r="N607" s="43"/>
      <c r="O607" s="43"/>
      <c r="P607" s="43"/>
      <c r="Q607" s="43"/>
      <c r="R607" s="43"/>
      <c r="S607" s="43"/>
      <c r="T607" s="43"/>
      <c r="U607" s="43"/>
      <c r="V607" s="43"/>
      <c r="W607" s="43"/>
      <c r="X607" s="43"/>
      <c r="Y607" s="43"/>
      <c r="Z607" s="43"/>
      <c r="AA607" s="43"/>
      <c r="AB607" s="43"/>
      <c r="AC607" s="43"/>
      <c r="AD607" s="43"/>
      <c r="AE607" s="43"/>
      <c r="AF607" s="43"/>
    </row>
    <row r="608" spans="1:32" ht="15">
      <c r="A608" s="43"/>
      <c r="B608" s="43"/>
      <c r="C608" s="43"/>
      <c r="D608" s="43"/>
      <c r="E608" s="43"/>
      <c r="F608" s="203"/>
      <c r="G608" s="203"/>
      <c r="H608" s="43"/>
      <c r="I608" s="43"/>
      <c r="J608" s="43"/>
      <c r="K608" s="43"/>
      <c r="L608" s="43"/>
      <c r="M608" s="44"/>
      <c r="N608" s="43"/>
      <c r="O608" s="43"/>
      <c r="P608" s="43"/>
      <c r="Q608" s="43"/>
      <c r="R608" s="43"/>
      <c r="S608" s="43"/>
      <c r="T608" s="43"/>
      <c r="U608" s="43"/>
      <c r="V608" s="43"/>
      <c r="W608" s="43"/>
      <c r="X608" s="43"/>
      <c r="Y608" s="43"/>
      <c r="Z608" s="43"/>
      <c r="AA608" s="43"/>
      <c r="AB608" s="43"/>
      <c r="AC608" s="43"/>
      <c r="AD608" s="43"/>
      <c r="AE608" s="43"/>
      <c r="AF608" s="43"/>
    </row>
    <row r="609" spans="1:32" ht="15">
      <c r="A609" s="43"/>
      <c r="B609" s="43"/>
      <c r="C609" s="43"/>
      <c r="D609" s="43"/>
      <c r="E609" s="43"/>
      <c r="F609" s="203"/>
      <c r="G609" s="203"/>
      <c r="H609" s="43"/>
      <c r="I609" s="43"/>
      <c r="J609" s="43"/>
      <c r="K609" s="43"/>
      <c r="L609" s="43"/>
      <c r="M609" s="44"/>
      <c r="N609" s="43"/>
      <c r="O609" s="43"/>
      <c r="P609" s="43"/>
      <c r="Q609" s="43"/>
      <c r="R609" s="43"/>
      <c r="S609" s="43"/>
      <c r="T609" s="43"/>
      <c r="U609" s="43"/>
      <c r="V609" s="43"/>
      <c r="W609" s="43"/>
      <c r="X609" s="43"/>
      <c r="Y609" s="43"/>
      <c r="Z609" s="43"/>
      <c r="AA609" s="43"/>
      <c r="AB609" s="43"/>
      <c r="AC609" s="43"/>
      <c r="AD609" s="43"/>
      <c r="AE609" s="43"/>
      <c r="AF609" s="43"/>
    </row>
    <row r="610" spans="1:32" ht="15">
      <c r="A610" s="43"/>
      <c r="B610" s="43"/>
      <c r="C610" s="43"/>
      <c r="D610" s="43"/>
      <c r="E610" s="43"/>
      <c r="F610" s="203"/>
      <c r="G610" s="203"/>
      <c r="H610" s="43"/>
      <c r="I610" s="43"/>
      <c r="J610" s="43"/>
      <c r="K610" s="43"/>
      <c r="L610" s="43"/>
      <c r="M610" s="44"/>
      <c r="N610" s="43"/>
      <c r="O610" s="43"/>
      <c r="P610" s="43"/>
      <c r="Q610" s="43"/>
      <c r="R610" s="43"/>
      <c r="S610" s="43"/>
      <c r="T610" s="43"/>
      <c r="U610" s="43"/>
      <c r="V610" s="43"/>
      <c r="W610" s="43"/>
      <c r="X610" s="43"/>
      <c r="Y610" s="43"/>
      <c r="Z610" s="43"/>
      <c r="AA610" s="43"/>
      <c r="AB610" s="43"/>
      <c r="AC610" s="43"/>
      <c r="AD610" s="43"/>
      <c r="AE610" s="43"/>
      <c r="AF610" s="43"/>
    </row>
    <row r="611" spans="1:32" ht="15">
      <c r="A611" s="43"/>
      <c r="B611" s="43"/>
      <c r="C611" s="43"/>
      <c r="D611" s="43"/>
      <c r="E611" s="43"/>
      <c r="F611" s="203"/>
      <c r="G611" s="203"/>
      <c r="H611" s="43"/>
      <c r="I611" s="43"/>
      <c r="J611" s="43"/>
      <c r="K611" s="43"/>
      <c r="L611" s="43"/>
      <c r="M611" s="44"/>
      <c r="N611" s="43"/>
      <c r="O611" s="43"/>
      <c r="P611" s="43"/>
      <c r="Q611" s="43"/>
      <c r="R611" s="43"/>
      <c r="S611" s="43"/>
      <c r="T611" s="43"/>
      <c r="U611" s="43"/>
      <c r="V611" s="43"/>
      <c r="W611" s="43"/>
      <c r="X611" s="43"/>
      <c r="Y611" s="43"/>
      <c r="Z611" s="43"/>
      <c r="AA611" s="43"/>
      <c r="AB611" s="43"/>
      <c r="AC611" s="43"/>
      <c r="AD611" s="43"/>
      <c r="AE611" s="43"/>
      <c r="AF611" s="43"/>
    </row>
    <row r="612" spans="1:32" ht="15">
      <c r="A612" s="43"/>
      <c r="B612" s="43"/>
      <c r="C612" s="43"/>
      <c r="D612" s="43"/>
      <c r="E612" s="43"/>
      <c r="F612" s="203"/>
      <c r="G612" s="203"/>
      <c r="H612" s="43"/>
      <c r="I612" s="43"/>
      <c r="J612" s="43"/>
      <c r="K612" s="43"/>
      <c r="L612" s="43"/>
      <c r="M612" s="44"/>
      <c r="N612" s="43"/>
      <c r="O612" s="43"/>
      <c r="P612" s="43"/>
      <c r="Q612" s="43"/>
      <c r="R612" s="43"/>
      <c r="S612" s="43"/>
      <c r="T612" s="43"/>
      <c r="U612" s="43"/>
      <c r="V612" s="43"/>
      <c r="W612" s="43"/>
      <c r="X612" s="43"/>
      <c r="Y612" s="43"/>
      <c r="Z612" s="43"/>
      <c r="AA612" s="43"/>
      <c r="AB612" s="43"/>
      <c r="AC612" s="43"/>
      <c r="AD612" s="43"/>
      <c r="AE612" s="43"/>
      <c r="AF612" s="43"/>
    </row>
    <row r="613" spans="1:32" ht="15">
      <c r="A613" s="43"/>
      <c r="B613" s="43"/>
      <c r="C613" s="43"/>
      <c r="D613" s="43"/>
      <c r="E613" s="43"/>
      <c r="F613" s="203"/>
      <c r="G613" s="203"/>
      <c r="H613" s="43"/>
      <c r="I613" s="43"/>
      <c r="J613" s="43"/>
      <c r="K613" s="43"/>
      <c r="L613" s="43"/>
      <c r="M613" s="44"/>
      <c r="N613" s="43"/>
      <c r="O613" s="43"/>
      <c r="P613" s="43"/>
      <c r="Q613" s="43"/>
      <c r="R613" s="43"/>
      <c r="S613" s="43"/>
      <c r="T613" s="43"/>
      <c r="U613" s="43"/>
      <c r="V613" s="43"/>
      <c r="W613" s="43"/>
      <c r="X613" s="43"/>
      <c r="Y613" s="43"/>
      <c r="Z613" s="43"/>
      <c r="AA613" s="43"/>
      <c r="AB613" s="43"/>
      <c r="AC613" s="43"/>
      <c r="AD613" s="43"/>
      <c r="AE613" s="43"/>
      <c r="AF613" s="43"/>
    </row>
    <row r="614" spans="1:32" ht="15">
      <c r="A614" s="43"/>
      <c r="B614" s="43"/>
      <c r="C614" s="43"/>
      <c r="D614" s="43"/>
      <c r="E614" s="43"/>
      <c r="F614" s="203"/>
      <c r="G614" s="203"/>
      <c r="H614" s="43"/>
      <c r="I614" s="43"/>
      <c r="J614" s="43"/>
      <c r="K614" s="43"/>
      <c r="L614" s="43"/>
      <c r="M614" s="44"/>
      <c r="N614" s="43"/>
      <c r="O614" s="43"/>
      <c r="P614" s="43"/>
      <c r="Q614" s="43"/>
      <c r="R614" s="43"/>
      <c r="S614" s="43"/>
      <c r="T614" s="43"/>
      <c r="U614" s="43"/>
      <c r="V614" s="43"/>
      <c r="W614" s="43"/>
      <c r="X614" s="43"/>
      <c r="Y614" s="43"/>
      <c r="Z614" s="43"/>
      <c r="AA614" s="43"/>
      <c r="AB614" s="43"/>
      <c r="AC614" s="43"/>
      <c r="AD614" s="43"/>
      <c r="AE614" s="43"/>
      <c r="AF614" s="43"/>
    </row>
    <row r="615" spans="1:32" ht="15">
      <c r="A615" s="43"/>
      <c r="B615" s="43"/>
      <c r="C615" s="43"/>
      <c r="D615" s="43"/>
      <c r="E615" s="43"/>
      <c r="F615" s="203"/>
      <c r="G615" s="203"/>
      <c r="H615" s="43"/>
      <c r="I615" s="43"/>
      <c r="J615" s="43"/>
      <c r="K615" s="43"/>
      <c r="L615" s="43"/>
      <c r="M615" s="44"/>
      <c r="N615" s="43"/>
      <c r="O615" s="43"/>
      <c r="P615" s="43"/>
      <c r="Q615" s="43"/>
      <c r="R615" s="43"/>
      <c r="S615" s="43"/>
      <c r="T615" s="43"/>
      <c r="U615" s="43"/>
      <c r="V615" s="43"/>
      <c r="W615" s="43"/>
      <c r="X615" s="43"/>
      <c r="Y615" s="43"/>
      <c r="Z615" s="43"/>
      <c r="AA615" s="43"/>
      <c r="AB615" s="43"/>
      <c r="AC615" s="43"/>
      <c r="AD615" s="43"/>
      <c r="AE615" s="43"/>
      <c r="AF615" s="43"/>
    </row>
    <row r="616" spans="1:32" ht="15">
      <c r="A616" s="43"/>
      <c r="B616" s="43"/>
      <c r="C616" s="43"/>
      <c r="D616" s="43"/>
      <c r="E616" s="43"/>
      <c r="F616" s="203"/>
      <c r="G616" s="203"/>
      <c r="H616" s="43"/>
      <c r="I616" s="43"/>
      <c r="J616" s="43"/>
      <c r="K616" s="43"/>
      <c r="L616" s="43"/>
      <c r="M616" s="44"/>
      <c r="N616" s="43"/>
      <c r="O616" s="43"/>
      <c r="P616" s="43"/>
      <c r="Q616" s="43"/>
      <c r="R616" s="43"/>
      <c r="S616" s="43"/>
      <c r="T616" s="43"/>
      <c r="U616" s="43"/>
      <c r="V616" s="43"/>
      <c r="W616" s="43"/>
      <c r="X616" s="43"/>
      <c r="Y616" s="43"/>
      <c r="Z616" s="43"/>
      <c r="AA616" s="43"/>
      <c r="AB616" s="43"/>
      <c r="AC616" s="43"/>
      <c r="AD616" s="43"/>
      <c r="AE616" s="43"/>
      <c r="AF616" s="43"/>
    </row>
    <row r="617" spans="1:32" ht="15">
      <c r="A617" s="43"/>
      <c r="B617" s="43"/>
      <c r="C617" s="43"/>
      <c r="D617" s="43"/>
      <c r="E617" s="43"/>
      <c r="F617" s="203"/>
      <c r="G617" s="203"/>
      <c r="H617" s="43"/>
      <c r="I617" s="43"/>
      <c r="J617" s="43"/>
      <c r="K617" s="43"/>
      <c r="L617" s="43"/>
      <c r="M617" s="44"/>
      <c r="N617" s="43"/>
      <c r="O617" s="43"/>
      <c r="P617" s="43"/>
      <c r="Q617" s="43"/>
      <c r="R617" s="43"/>
      <c r="S617" s="43"/>
      <c r="T617" s="43"/>
      <c r="U617" s="43"/>
      <c r="V617" s="43"/>
      <c r="W617" s="43"/>
      <c r="X617" s="43"/>
      <c r="Y617" s="43"/>
      <c r="Z617" s="43"/>
      <c r="AA617" s="43"/>
      <c r="AB617" s="43"/>
      <c r="AC617" s="43"/>
      <c r="AD617" s="43"/>
      <c r="AE617" s="43"/>
      <c r="AF617" s="43"/>
    </row>
    <row r="618" spans="1:32" ht="15">
      <c r="A618" s="43"/>
      <c r="B618" s="43"/>
      <c r="C618" s="43"/>
      <c r="D618" s="43"/>
      <c r="E618" s="43"/>
      <c r="F618" s="203"/>
      <c r="G618" s="203"/>
      <c r="H618" s="43"/>
      <c r="I618" s="43"/>
      <c r="J618" s="43"/>
      <c r="K618" s="43"/>
      <c r="L618" s="43"/>
      <c r="M618" s="44"/>
      <c r="N618" s="43"/>
      <c r="O618" s="43"/>
      <c r="P618" s="43"/>
      <c r="Q618" s="43"/>
      <c r="R618" s="43"/>
      <c r="S618" s="43"/>
      <c r="T618" s="43"/>
      <c r="U618" s="43"/>
      <c r="V618" s="43"/>
      <c r="W618" s="43"/>
      <c r="X618" s="43"/>
      <c r="Y618" s="43"/>
      <c r="Z618" s="43"/>
      <c r="AA618" s="43"/>
      <c r="AB618" s="43"/>
      <c r="AC618" s="43"/>
      <c r="AD618" s="43"/>
      <c r="AE618" s="43"/>
      <c r="AF618" s="43"/>
    </row>
    <row r="619" spans="1:32" ht="15">
      <c r="A619" s="43"/>
      <c r="B619" s="43"/>
      <c r="C619" s="43"/>
      <c r="D619" s="43"/>
      <c r="E619" s="43"/>
      <c r="F619" s="203"/>
      <c r="G619" s="203"/>
      <c r="H619" s="43"/>
      <c r="I619" s="43"/>
      <c r="J619" s="43"/>
      <c r="K619" s="43"/>
      <c r="L619" s="43"/>
      <c r="M619" s="44"/>
      <c r="N619" s="43"/>
      <c r="O619" s="43"/>
      <c r="P619" s="43"/>
      <c r="Q619" s="43"/>
      <c r="R619" s="43"/>
      <c r="S619" s="43"/>
      <c r="T619" s="43"/>
      <c r="U619" s="43"/>
      <c r="V619" s="43"/>
      <c r="W619" s="43"/>
      <c r="X619" s="43"/>
      <c r="Y619" s="43"/>
      <c r="Z619" s="43"/>
      <c r="AA619" s="43"/>
      <c r="AB619" s="43"/>
      <c r="AC619" s="43"/>
      <c r="AD619" s="43"/>
      <c r="AE619" s="43"/>
      <c r="AF619" s="43"/>
    </row>
    <row r="620" spans="1:32" ht="15">
      <c r="A620" s="43"/>
      <c r="B620" s="43"/>
      <c r="C620" s="43"/>
      <c r="D620" s="43"/>
      <c r="E620" s="43"/>
      <c r="F620" s="203"/>
      <c r="G620" s="203"/>
      <c r="H620" s="43"/>
      <c r="I620" s="43"/>
      <c r="J620" s="43"/>
      <c r="K620" s="43"/>
      <c r="L620" s="43"/>
      <c r="M620" s="44"/>
      <c r="N620" s="43"/>
      <c r="O620" s="43"/>
      <c r="P620" s="43"/>
      <c r="Q620" s="43"/>
      <c r="R620" s="43"/>
      <c r="S620" s="43"/>
      <c r="T620" s="43"/>
      <c r="U620" s="43"/>
      <c r="V620" s="43"/>
      <c r="W620" s="43"/>
      <c r="X620" s="43"/>
      <c r="Y620" s="43"/>
      <c r="Z620" s="43"/>
      <c r="AA620" s="43"/>
      <c r="AB620" s="43"/>
      <c r="AC620" s="43"/>
      <c r="AD620" s="43"/>
      <c r="AE620" s="43"/>
      <c r="AF620" s="43"/>
    </row>
    <row r="621" spans="1:32" ht="15">
      <c r="A621" s="43"/>
      <c r="B621" s="43"/>
      <c r="C621" s="43"/>
      <c r="D621" s="43"/>
      <c r="E621" s="43"/>
      <c r="F621" s="203"/>
      <c r="G621" s="203"/>
      <c r="H621" s="43"/>
      <c r="I621" s="43"/>
      <c r="J621" s="43"/>
      <c r="K621" s="43"/>
      <c r="L621" s="43"/>
      <c r="M621" s="44"/>
      <c r="N621" s="43"/>
      <c r="O621" s="43"/>
      <c r="P621" s="43"/>
      <c r="Q621" s="43"/>
      <c r="R621" s="43"/>
      <c r="S621" s="43"/>
      <c r="T621" s="43"/>
      <c r="U621" s="43"/>
      <c r="V621" s="43"/>
      <c r="W621" s="43"/>
      <c r="X621" s="43"/>
      <c r="Y621" s="43"/>
      <c r="Z621" s="43"/>
      <c r="AA621" s="43"/>
      <c r="AB621" s="43"/>
      <c r="AC621" s="43"/>
      <c r="AD621" s="43"/>
      <c r="AE621" s="43"/>
      <c r="AF621" s="43"/>
    </row>
    <row r="622" spans="1:32" ht="15">
      <c r="A622" s="43"/>
      <c r="B622" s="43"/>
      <c r="C622" s="43"/>
      <c r="D622" s="43"/>
      <c r="E622" s="43"/>
      <c r="F622" s="203"/>
      <c r="G622" s="203"/>
      <c r="H622" s="43"/>
      <c r="I622" s="43"/>
      <c r="J622" s="43"/>
      <c r="K622" s="43"/>
      <c r="L622" s="43"/>
      <c r="M622" s="44"/>
      <c r="N622" s="43"/>
      <c r="O622" s="43"/>
      <c r="P622" s="43"/>
      <c r="Q622" s="43"/>
      <c r="R622" s="43"/>
      <c r="S622" s="43"/>
      <c r="T622" s="43"/>
      <c r="U622" s="43"/>
      <c r="V622" s="43"/>
      <c r="W622" s="43"/>
      <c r="X622" s="43"/>
      <c r="Y622" s="43"/>
      <c r="Z622" s="43"/>
      <c r="AA622" s="43"/>
      <c r="AB622" s="43"/>
      <c r="AC622" s="43"/>
      <c r="AD622" s="43"/>
      <c r="AE622" s="43"/>
      <c r="AF622" s="43"/>
    </row>
    <row r="623" spans="1:32" ht="15">
      <c r="A623" s="43"/>
      <c r="B623" s="43"/>
      <c r="C623" s="43"/>
      <c r="D623" s="43"/>
      <c r="E623" s="43"/>
      <c r="F623" s="203"/>
      <c r="G623" s="203"/>
      <c r="H623" s="43"/>
      <c r="I623" s="43"/>
      <c r="J623" s="43"/>
      <c r="K623" s="43"/>
      <c r="L623" s="43"/>
      <c r="M623" s="44"/>
      <c r="N623" s="43"/>
      <c r="O623" s="43"/>
      <c r="P623" s="43"/>
      <c r="Q623" s="43"/>
      <c r="R623" s="43"/>
      <c r="S623" s="43"/>
      <c r="T623" s="43"/>
      <c r="U623" s="43"/>
      <c r="V623" s="43"/>
      <c r="W623" s="43"/>
      <c r="X623" s="43"/>
      <c r="Y623" s="43"/>
      <c r="Z623" s="43"/>
      <c r="AA623" s="43"/>
      <c r="AB623" s="43"/>
      <c r="AC623" s="43"/>
      <c r="AD623" s="43"/>
      <c r="AE623" s="43"/>
      <c r="AF623" s="43"/>
    </row>
    <row r="624" spans="1:32" ht="15">
      <c r="A624" s="43"/>
      <c r="B624" s="43"/>
      <c r="C624" s="43"/>
      <c r="D624" s="43"/>
      <c r="E624" s="43"/>
      <c r="F624" s="203"/>
      <c r="G624" s="203"/>
      <c r="H624" s="43"/>
      <c r="I624" s="43"/>
      <c r="J624" s="43"/>
      <c r="K624" s="43"/>
      <c r="L624" s="43"/>
      <c r="M624" s="44"/>
      <c r="N624" s="43"/>
      <c r="O624" s="43"/>
      <c r="P624" s="43"/>
      <c r="Q624" s="43"/>
      <c r="R624" s="43"/>
      <c r="S624" s="43"/>
      <c r="T624" s="43"/>
      <c r="U624" s="43"/>
      <c r="V624" s="43"/>
      <c r="W624" s="43"/>
      <c r="X624" s="43"/>
      <c r="Y624" s="43"/>
      <c r="Z624" s="43"/>
      <c r="AA624" s="43"/>
      <c r="AB624" s="43"/>
      <c r="AC624" s="43"/>
      <c r="AD624" s="43"/>
      <c r="AE624" s="43"/>
      <c r="AF624" s="43"/>
    </row>
    <row r="625" spans="1:32" ht="15">
      <c r="A625" s="43"/>
      <c r="B625" s="43"/>
      <c r="C625" s="43"/>
      <c r="D625" s="43"/>
      <c r="E625" s="43"/>
      <c r="F625" s="203"/>
      <c r="G625" s="203"/>
      <c r="H625" s="43"/>
      <c r="I625" s="43"/>
      <c r="J625" s="43"/>
      <c r="K625" s="43"/>
      <c r="L625" s="43"/>
      <c r="M625" s="44"/>
      <c r="N625" s="43"/>
      <c r="O625" s="43"/>
      <c r="P625" s="43"/>
      <c r="Q625" s="43"/>
      <c r="R625" s="43"/>
      <c r="S625" s="43"/>
      <c r="T625" s="43"/>
      <c r="U625" s="43"/>
      <c r="V625" s="43"/>
      <c r="W625" s="43"/>
      <c r="X625" s="43"/>
      <c r="Y625" s="43"/>
      <c r="Z625" s="43"/>
      <c r="AA625" s="43"/>
      <c r="AB625" s="43"/>
      <c r="AC625" s="43"/>
      <c r="AD625" s="43"/>
      <c r="AE625" s="43"/>
      <c r="AF625" s="43"/>
    </row>
    <row r="626" spans="1:32" ht="15">
      <c r="A626" s="43"/>
      <c r="B626" s="43"/>
      <c r="C626" s="43"/>
      <c r="D626" s="43"/>
      <c r="E626" s="43"/>
      <c r="F626" s="203"/>
      <c r="G626" s="203"/>
      <c r="H626" s="43"/>
      <c r="I626" s="43"/>
      <c r="J626" s="43"/>
      <c r="K626" s="43"/>
      <c r="L626" s="43"/>
      <c r="M626" s="44"/>
      <c r="N626" s="43"/>
      <c r="O626" s="43"/>
      <c r="P626" s="43"/>
      <c r="Q626" s="43"/>
      <c r="R626" s="43"/>
      <c r="S626" s="43"/>
      <c r="T626" s="43"/>
      <c r="U626" s="43"/>
      <c r="V626" s="43"/>
      <c r="W626" s="43"/>
      <c r="X626" s="43"/>
      <c r="Y626" s="43"/>
      <c r="Z626" s="43"/>
      <c r="AA626" s="43"/>
      <c r="AB626" s="43"/>
      <c r="AC626" s="43"/>
      <c r="AD626" s="43"/>
      <c r="AE626" s="43"/>
      <c r="AF626" s="43"/>
    </row>
    <row r="627" spans="1:32" ht="15">
      <c r="A627" s="43"/>
      <c r="B627" s="43"/>
      <c r="C627" s="43"/>
      <c r="D627" s="43"/>
      <c r="E627" s="43"/>
      <c r="F627" s="203"/>
      <c r="G627" s="203"/>
      <c r="H627" s="43"/>
      <c r="I627" s="43"/>
      <c r="J627" s="43"/>
      <c r="K627" s="43"/>
      <c r="L627" s="43"/>
      <c r="M627" s="44"/>
      <c r="N627" s="43"/>
      <c r="O627" s="43"/>
      <c r="P627" s="43"/>
      <c r="Q627" s="43"/>
      <c r="R627" s="43"/>
      <c r="S627" s="43"/>
      <c r="T627" s="43"/>
      <c r="U627" s="43"/>
      <c r="V627" s="43"/>
      <c r="W627" s="43"/>
      <c r="X627" s="43"/>
      <c r="Y627" s="43"/>
      <c r="Z627" s="43"/>
      <c r="AA627" s="43"/>
      <c r="AB627" s="43"/>
      <c r="AC627" s="43"/>
      <c r="AD627" s="43"/>
      <c r="AE627" s="43"/>
      <c r="AF627" s="43"/>
    </row>
    <row r="628" spans="1:32" ht="15">
      <c r="A628" s="43"/>
      <c r="B628" s="43"/>
      <c r="C628" s="43"/>
      <c r="D628" s="43"/>
      <c r="E628" s="43"/>
      <c r="F628" s="203"/>
      <c r="G628" s="203"/>
      <c r="H628" s="43"/>
      <c r="I628" s="43"/>
      <c r="J628" s="43"/>
      <c r="K628" s="43"/>
      <c r="L628" s="43"/>
      <c r="M628" s="44"/>
      <c r="N628" s="43"/>
      <c r="O628" s="43"/>
      <c r="P628" s="43"/>
      <c r="Q628" s="43"/>
      <c r="R628" s="43"/>
      <c r="S628" s="43"/>
      <c r="T628" s="43"/>
      <c r="U628" s="43"/>
      <c r="V628" s="43"/>
      <c r="W628" s="43"/>
      <c r="X628" s="43"/>
      <c r="Y628" s="43"/>
      <c r="Z628" s="43"/>
      <c r="AA628" s="43"/>
      <c r="AB628" s="43"/>
      <c r="AC628" s="43"/>
      <c r="AD628" s="43"/>
      <c r="AE628" s="43"/>
      <c r="AF628" s="43"/>
    </row>
    <row r="629" spans="1:32" ht="15">
      <c r="A629" s="43"/>
      <c r="B629" s="43"/>
      <c r="C629" s="43"/>
      <c r="D629" s="43"/>
      <c r="E629" s="43"/>
      <c r="F629" s="203"/>
      <c r="G629" s="203"/>
      <c r="H629" s="43"/>
      <c r="I629" s="43"/>
      <c r="J629" s="43"/>
      <c r="K629" s="43"/>
      <c r="L629" s="43"/>
      <c r="M629" s="44"/>
      <c r="N629" s="43"/>
      <c r="O629" s="43"/>
      <c r="P629" s="43"/>
      <c r="Q629" s="43"/>
      <c r="R629" s="43"/>
      <c r="S629" s="43"/>
      <c r="T629" s="43"/>
      <c r="U629" s="43"/>
      <c r="V629" s="43"/>
      <c r="W629" s="43"/>
      <c r="X629" s="43"/>
      <c r="Y629" s="43"/>
      <c r="Z629" s="43"/>
      <c r="AA629" s="43"/>
      <c r="AB629" s="43"/>
      <c r="AC629" s="43"/>
      <c r="AD629" s="43"/>
      <c r="AE629" s="43"/>
      <c r="AF629" s="43"/>
    </row>
    <row r="630" spans="1:32" ht="15">
      <c r="A630" s="43"/>
      <c r="B630" s="43"/>
      <c r="C630" s="43"/>
      <c r="D630" s="43"/>
      <c r="E630" s="43"/>
      <c r="F630" s="203"/>
      <c r="G630" s="203"/>
      <c r="H630" s="43"/>
      <c r="I630" s="43"/>
      <c r="J630" s="43"/>
      <c r="K630" s="43"/>
      <c r="L630" s="43"/>
      <c r="M630" s="44"/>
      <c r="N630" s="43"/>
      <c r="O630" s="43"/>
      <c r="P630" s="43"/>
      <c r="Q630" s="43"/>
      <c r="R630" s="43"/>
      <c r="S630" s="43"/>
      <c r="T630" s="43"/>
      <c r="U630" s="43"/>
      <c r="V630" s="43"/>
      <c r="W630" s="43"/>
      <c r="X630" s="43"/>
      <c r="Y630" s="43"/>
      <c r="Z630" s="43"/>
      <c r="AA630" s="43"/>
      <c r="AB630" s="43"/>
      <c r="AC630" s="43"/>
      <c r="AD630" s="43"/>
      <c r="AE630" s="43"/>
      <c r="AF630" s="43"/>
    </row>
    <row r="631" spans="1:32" ht="15">
      <c r="A631" s="43"/>
      <c r="B631" s="43"/>
      <c r="C631" s="43"/>
      <c r="D631" s="43"/>
      <c r="E631" s="43"/>
      <c r="F631" s="203"/>
      <c r="G631" s="203"/>
      <c r="H631" s="43"/>
      <c r="I631" s="43"/>
      <c r="J631" s="43"/>
      <c r="K631" s="43"/>
      <c r="L631" s="43"/>
      <c r="M631" s="44"/>
      <c r="N631" s="43"/>
      <c r="O631" s="43"/>
      <c r="P631" s="43"/>
      <c r="Q631" s="43"/>
      <c r="R631" s="43"/>
      <c r="S631" s="43"/>
      <c r="T631" s="43"/>
      <c r="U631" s="43"/>
      <c r="V631" s="43"/>
      <c r="W631" s="43"/>
      <c r="X631" s="43"/>
      <c r="Y631" s="43"/>
      <c r="Z631" s="43"/>
      <c r="AA631" s="43"/>
      <c r="AB631" s="43"/>
      <c r="AC631" s="43"/>
      <c r="AD631" s="43"/>
      <c r="AE631" s="43"/>
      <c r="AF631" s="43"/>
    </row>
    <row r="632" spans="1:32" ht="15">
      <c r="A632" s="43"/>
      <c r="B632" s="43"/>
      <c r="C632" s="43"/>
      <c r="D632" s="43"/>
      <c r="E632" s="43"/>
      <c r="F632" s="203"/>
      <c r="G632" s="203"/>
      <c r="H632" s="43"/>
      <c r="I632" s="43"/>
      <c r="J632" s="43"/>
      <c r="K632" s="43"/>
      <c r="L632" s="43"/>
      <c r="M632" s="44"/>
      <c r="N632" s="43"/>
      <c r="O632" s="43"/>
      <c r="P632" s="43"/>
      <c r="Q632" s="43"/>
      <c r="R632" s="43"/>
      <c r="S632" s="43"/>
      <c r="T632" s="43"/>
      <c r="U632" s="43"/>
      <c r="V632" s="43"/>
      <c r="W632" s="43"/>
      <c r="X632" s="43"/>
      <c r="Y632" s="43"/>
      <c r="Z632" s="43"/>
      <c r="AA632" s="43"/>
      <c r="AB632" s="43"/>
      <c r="AC632" s="43"/>
      <c r="AD632" s="43"/>
      <c r="AE632" s="43"/>
      <c r="AF632" s="43"/>
    </row>
    <row r="633" spans="1:32" ht="15">
      <c r="A633" s="43"/>
      <c r="B633" s="43"/>
      <c r="C633" s="43"/>
      <c r="D633" s="43"/>
      <c r="E633" s="43"/>
      <c r="F633" s="203"/>
      <c r="G633" s="203"/>
      <c r="H633" s="43"/>
      <c r="I633" s="43"/>
      <c r="J633" s="43"/>
      <c r="K633" s="43"/>
      <c r="L633" s="43"/>
      <c r="M633" s="44"/>
      <c r="N633" s="43"/>
      <c r="O633" s="43"/>
      <c r="P633" s="43"/>
      <c r="Q633" s="43"/>
      <c r="R633" s="43"/>
      <c r="S633" s="43"/>
      <c r="T633" s="43"/>
      <c r="U633" s="43"/>
      <c r="V633" s="43"/>
      <c r="W633" s="43"/>
      <c r="X633" s="43"/>
      <c r="Y633" s="43"/>
      <c r="Z633" s="43"/>
      <c r="AA633" s="43"/>
      <c r="AB633" s="43"/>
      <c r="AC633" s="43"/>
      <c r="AD633" s="43"/>
      <c r="AE633" s="43"/>
      <c r="AF633" s="43"/>
    </row>
    <row r="634" spans="1:32" ht="15">
      <c r="A634" s="43"/>
      <c r="B634" s="43"/>
      <c r="C634" s="43"/>
      <c r="D634" s="43"/>
      <c r="E634" s="43"/>
      <c r="F634" s="203"/>
      <c r="G634" s="203"/>
      <c r="H634" s="43"/>
      <c r="I634" s="43"/>
      <c r="J634" s="43"/>
      <c r="K634" s="43"/>
      <c r="L634" s="43"/>
      <c r="M634" s="44"/>
      <c r="N634" s="43"/>
      <c r="O634" s="43"/>
      <c r="P634" s="43"/>
      <c r="Q634" s="43"/>
      <c r="R634" s="43"/>
      <c r="S634" s="43"/>
      <c r="T634" s="43"/>
      <c r="U634" s="43"/>
      <c r="V634" s="43"/>
      <c r="W634" s="43"/>
      <c r="X634" s="43"/>
      <c r="Y634" s="43"/>
      <c r="Z634" s="43"/>
      <c r="AA634" s="43"/>
      <c r="AB634" s="43"/>
      <c r="AC634" s="43"/>
      <c r="AD634" s="43"/>
      <c r="AE634" s="43"/>
      <c r="AF634" s="43"/>
    </row>
    <row r="635" spans="1:32" ht="15">
      <c r="A635" s="43"/>
      <c r="B635" s="43"/>
      <c r="C635" s="43"/>
      <c r="D635" s="43"/>
      <c r="E635" s="43"/>
      <c r="F635" s="203"/>
      <c r="G635" s="203"/>
      <c r="H635" s="43"/>
      <c r="I635" s="43"/>
      <c r="J635" s="43"/>
      <c r="K635" s="43"/>
      <c r="L635" s="43"/>
      <c r="M635" s="44"/>
      <c r="N635" s="43"/>
      <c r="O635" s="43"/>
      <c r="P635" s="43"/>
      <c r="Q635" s="43"/>
      <c r="R635" s="43"/>
      <c r="S635" s="43"/>
      <c r="T635" s="43"/>
      <c r="U635" s="43"/>
      <c r="V635" s="43"/>
      <c r="W635" s="43"/>
      <c r="X635" s="43"/>
      <c r="Y635" s="43"/>
      <c r="Z635" s="43"/>
      <c r="AA635" s="43"/>
      <c r="AB635" s="43"/>
      <c r="AC635" s="43"/>
      <c r="AD635" s="43"/>
      <c r="AE635" s="43"/>
      <c r="AF635" s="43"/>
    </row>
    <row r="636" spans="1:32" ht="15">
      <c r="A636" s="43"/>
      <c r="B636" s="43"/>
      <c r="C636" s="43"/>
      <c r="D636" s="43"/>
      <c r="E636" s="43"/>
      <c r="F636" s="203"/>
      <c r="G636" s="203"/>
      <c r="H636" s="43"/>
      <c r="I636" s="43"/>
      <c r="J636" s="43"/>
      <c r="K636" s="43"/>
      <c r="L636" s="43"/>
      <c r="M636" s="44"/>
      <c r="N636" s="43"/>
      <c r="O636" s="43"/>
      <c r="P636" s="43"/>
      <c r="Q636" s="43"/>
      <c r="R636" s="43"/>
      <c r="S636" s="43"/>
      <c r="T636" s="43"/>
      <c r="U636" s="43"/>
      <c r="V636" s="43"/>
      <c r="W636" s="43"/>
      <c r="X636" s="43"/>
      <c r="Y636" s="43"/>
      <c r="Z636" s="43"/>
      <c r="AA636" s="43"/>
      <c r="AB636" s="43"/>
      <c r="AC636" s="43"/>
      <c r="AD636" s="43"/>
      <c r="AE636" s="43"/>
      <c r="AF636" s="43"/>
    </row>
    <row r="637" spans="1:32" ht="15">
      <c r="A637" s="43"/>
      <c r="B637" s="43"/>
      <c r="C637" s="43"/>
      <c r="D637" s="43"/>
      <c r="E637" s="43"/>
      <c r="F637" s="203"/>
      <c r="G637" s="203"/>
      <c r="H637" s="43"/>
      <c r="I637" s="43"/>
      <c r="J637" s="43"/>
      <c r="K637" s="43"/>
      <c r="L637" s="43"/>
      <c r="M637" s="44"/>
      <c r="N637" s="43"/>
      <c r="O637" s="43"/>
      <c r="P637" s="43"/>
      <c r="Q637" s="43"/>
      <c r="R637" s="43"/>
      <c r="S637" s="43"/>
      <c r="T637" s="43"/>
      <c r="U637" s="43"/>
      <c r="V637" s="43"/>
      <c r="W637" s="43"/>
      <c r="X637" s="43"/>
      <c r="Y637" s="43"/>
      <c r="Z637" s="43"/>
      <c r="AA637" s="43"/>
      <c r="AB637" s="43"/>
      <c r="AC637" s="43"/>
      <c r="AD637" s="43"/>
      <c r="AE637" s="43"/>
      <c r="AF637" s="43"/>
    </row>
    <row r="638" spans="1:32" ht="15">
      <c r="A638" s="43"/>
      <c r="B638" s="43"/>
      <c r="C638" s="43"/>
      <c r="D638" s="43"/>
      <c r="E638" s="43"/>
      <c r="F638" s="203"/>
      <c r="G638" s="203"/>
      <c r="H638" s="43"/>
      <c r="I638" s="43"/>
      <c r="J638" s="43"/>
      <c r="K638" s="43"/>
      <c r="L638" s="43"/>
      <c r="M638" s="44"/>
      <c r="N638" s="43"/>
      <c r="O638" s="43"/>
      <c r="P638" s="43"/>
      <c r="Q638" s="43"/>
      <c r="R638" s="43"/>
      <c r="S638" s="43"/>
      <c r="T638" s="43"/>
      <c r="U638" s="43"/>
      <c r="V638" s="43"/>
      <c r="W638" s="43"/>
      <c r="X638" s="43"/>
      <c r="Y638" s="43"/>
      <c r="Z638" s="43"/>
      <c r="AA638" s="43"/>
      <c r="AB638" s="43"/>
      <c r="AC638" s="43"/>
      <c r="AD638" s="43"/>
      <c r="AE638" s="43"/>
      <c r="AF638" s="43"/>
    </row>
    <row r="639" spans="1:32" ht="15">
      <c r="A639" s="43"/>
      <c r="B639" s="43"/>
      <c r="C639" s="43"/>
      <c r="D639" s="43"/>
      <c r="E639" s="43"/>
      <c r="F639" s="203"/>
      <c r="G639" s="203"/>
      <c r="H639" s="43"/>
      <c r="I639" s="43"/>
      <c r="J639" s="43"/>
      <c r="K639" s="43"/>
      <c r="L639" s="43"/>
      <c r="M639" s="44"/>
      <c r="N639" s="43"/>
      <c r="O639" s="43"/>
      <c r="P639" s="43"/>
      <c r="Q639" s="43"/>
      <c r="R639" s="43"/>
      <c r="S639" s="43"/>
      <c r="T639" s="43"/>
      <c r="U639" s="43"/>
      <c r="V639" s="43"/>
      <c r="W639" s="43"/>
      <c r="X639" s="43"/>
      <c r="Y639" s="43"/>
      <c r="Z639" s="43"/>
      <c r="AA639" s="43"/>
      <c r="AB639" s="43"/>
      <c r="AC639" s="43"/>
      <c r="AD639" s="43"/>
      <c r="AE639" s="43"/>
      <c r="AF639" s="43"/>
    </row>
    <row r="640" spans="1:32" ht="15">
      <c r="A640" s="43"/>
      <c r="B640" s="43"/>
      <c r="C640" s="43"/>
      <c r="D640" s="43"/>
      <c r="E640" s="43"/>
      <c r="F640" s="203"/>
      <c r="G640" s="203"/>
      <c r="H640" s="43"/>
      <c r="I640" s="43"/>
      <c r="J640" s="43"/>
      <c r="K640" s="43"/>
      <c r="L640" s="43"/>
      <c r="M640" s="44"/>
      <c r="N640" s="43"/>
      <c r="O640" s="43"/>
      <c r="P640" s="43"/>
      <c r="Q640" s="43"/>
      <c r="R640" s="43"/>
      <c r="S640" s="43"/>
      <c r="T640" s="43"/>
      <c r="U640" s="43"/>
      <c r="V640" s="43"/>
      <c r="W640" s="43"/>
      <c r="X640" s="43"/>
      <c r="Y640" s="43"/>
      <c r="Z640" s="43"/>
      <c r="AA640" s="43"/>
      <c r="AB640" s="43"/>
      <c r="AC640" s="43"/>
      <c r="AD640" s="43"/>
      <c r="AE640" s="43"/>
      <c r="AF640" s="43"/>
    </row>
    <row r="641" spans="1:32" ht="15">
      <c r="A641" s="43"/>
      <c r="B641" s="43"/>
      <c r="C641" s="43"/>
      <c r="D641" s="43"/>
      <c r="E641" s="43"/>
      <c r="F641" s="203"/>
      <c r="G641" s="203"/>
      <c r="H641" s="43"/>
      <c r="I641" s="43"/>
      <c r="J641" s="43"/>
      <c r="K641" s="43"/>
      <c r="L641" s="43"/>
      <c r="M641" s="44"/>
      <c r="N641" s="43"/>
      <c r="O641" s="43"/>
      <c r="P641" s="43"/>
      <c r="Q641" s="43"/>
      <c r="R641" s="43"/>
      <c r="S641" s="43"/>
      <c r="T641" s="43"/>
      <c r="U641" s="43"/>
      <c r="V641" s="43"/>
      <c r="W641" s="43"/>
      <c r="X641" s="43"/>
      <c r="Y641" s="43"/>
      <c r="Z641" s="43"/>
      <c r="AA641" s="43"/>
      <c r="AB641" s="43"/>
      <c r="AC641" s="43"/>
      <c r="AD641" s="43"/>
      <c r="AE641" s="43"/>
      <c r="AF641" s="43"/>
    </row>
    <row r="642" spans="1:32" ht="15">
      <c r="A642" s="43"/>
      <c r="B642" s="43"/>
      <c r="C642" s="43"/>
      <c r="D642" s="43"/>
      <c r="E642" s="43"/>
      <c r="F642" s="203"/>
      <c r="G642" s="203"/>
      <c r="H642" s="43"/>
      <c r="I642" s="43"/>
      <c r="J642" s="43"/>
      <c r="K642" s="43"/>
      <c r="L642" s="43"/>
      <c r="M642" s="44"/>
      <c r="N642" s="43"/>
      <c r="O642" s="43"/>
      <c r="P642" s="43"/>
      <c r="Q642" s="43"/>
      <c r="R642" s="43"/>
      <c r="S642" s="43"/>
      <c r="T642" s="43"/>
      <c r="U642" s="43"/>
      <c r="V642" s="43"/>
      <c r="W642" s="43"/>
      <c r="X642" s="43"/>
      <c r="Y642" s="43"/>
      <c r="Z642" s="43"/>
      <c r="AA642" s="43"/>
      <c r="AB642" s="43"/>
      <c r="AC642" s="43"/>
      <c r="AD642" s="43"/>
      <c r="AE642" s="43"/>
      <c r="AF642" s="43"/>
    </row>
    <row r="643" spans="1:32" ht="15">
      <c r="A643" s="43"/>
      <c r="B643" s="43"/>
      <c r="C643" s="43"/>
      <c r="D643" s="43"/>
      <c r="E643" s="43"/>
      <c r="F643" s="203"/>
      <c r="G643" s="203"/>
      <c r="H643" s="43"/>
      <c r="I643" s="43"/>
      <c r="J643" s="43"/>
      <c r="K643" s="43"/>
      <c r="L643" s="43"/>
      <c r="M643" s="44"/>
      <c r="N643" s="43"/>
      <c r="O643" s="43"/>
      <c r="P643" s="43"/>
      <c r="Q643" s="43"/>
      <c r="R643" s="43"/>
      <c r="S643" s="43"/>
      <c r="T643" s="43"/>
      <c r="U643" s="43"/>
      <c r="V643" s="43"/>
      <c r="W643" s="43"/>
      <c r="X643" s="43"/>
      <c r="Y643" s="43"/>
      <c r="Z643" s="43"/>
      <c r="AA643" s="43"/>
      <c r="AB643" s="43"/>
      <c r="AC643" s="43"/>
      <c r="AD643" s="43"/>
      <c r="AE643" s="43"/>
      <c r="AF643" s="43"/>
    </row>
    <row r="644" spans="1:32" ht="15">
      <c r="A644" s="43"/>
      <c r="B644" s="43"/>
      <c r="C644" s="43"/>
      <c r="D644" s="43"/>
      <c r="E644" s="43"/>
      <c r="F644" s="203"/>
      <c r="G644" s="203"/>
      <c r="H644" s="43"/>
      <c r="I644" s="43"/>
      <c r="J644" s="43"/>
      <c r="K644" s="43"/>
      <c r="L644" s="43"/>
      <c r="M644" s="44"/>
      <c r="N644" s="43"/>
      <c r="O644" s="43"/>
      <c r="P644" s="43"/>
      <c r="Q644" s="43"/>
      <c r="R644" s="43"/>
      <c r="S644" s="43"/>
      <c r="T644" s="43"/>
      <c r="U644" s="43"/>
      <c r="V644" s="43"/>
      <c r="W644" s="43"/>
      <c r="X644" s="43"/>
      <c r="Y644" s="43"/>
      <c r="Z644" s="43"/>
      <c r="AA644" s="43"/>
      <c r="AB644" s="43"/>
      <c r="AC644" s="43"/>
      <c r="AD644" s="43"/>
      <c r="AE644" s="43"/>
      <c r="AF644" s="43"/>
    </row>
    <row r="645" spans="1:32" ht="15">
      <c r="A645" s="43"/>
      <c r="B645" s="43"/>
      <c r="C645" s="43"/>
      <c r="D645" s="43"/>
      <c r="E645" s="43"/>
      <c r="F645" s="203"/>
      <c r="G645" s="203"/>
      <c r="H645" s="43"/>
      <c r="I645" s="43"/>
      <c r="J645" s="43"/>
      <c r="K645" s="43"/>
      <c r="L645" s="43"/>
      <c r="M645" s="44"/>
      <c r="N645" s="43"/>
      <c r="O645" s="43"/>
      <c r="P645" s="43"/>
      <c r="Q645" s="43"/>
      <c r="R645" s="43"/>
      <c r="S645" s="43"/>
      <c r="T645" s="43"/>
      <c r="U645" s="43"/>
      <c r="V645" s="43"/>
      <c r="W645" s="43"/>
      <c r="X645" s="43"/>
      <c r="Y645" s="43"/>
      <c r="Z645" s="43"/>
      <c r="AA645" s="43"/>
      <c r="AB645" s="43"/>
      <c r="AC645" s="43"/>
      <c r="AD645" s="43"/>
      <c r="AE645" s="43"/>
      <c r="AF645" s="43"/>
    </row>
    <row r="646" spans="1:32" ht="15">
      <c r="A646" s="43"/>
      <c r="B646" s="43"/>
      <c r="C646" s="43"/>
      <c r="D646" s="43"/>
      <c r="E646" s="43"/>
      <c r="F646" s="203"/>
      <c r="G646" s="203"/>
      <c r="H646" s="43"/>
      <c r="I646" s="43"/>
      <c r="J646" s="43"/>
      <c r="K646" s="43"/>
      <c r="L646" s="43"/>
      <c r="M646" s="44"/>
      <c r="N646" s="43"/>
      <c r="O646" s="43"/>
      <c r="P646" s="43"/>
      <c r="Q646" s="43"/>
      <c r="R646" s="43"/>
      <c r="S646" s="43"/>
      <c r="T646" s="43"/>
      <c r="U646" s="43"/>
      <c r="V646" s="43"/>
      <c r="W646" s="43"/>
      <c r="X646" s="43"/>
      <c r="Y646" s="43"/>
      <c r="Z646" s="43"/>
      <c r="AA646" s="43"/>
      <c r="AB646" s="43"/>
      <c r="AC646" s="43"/>
      <c r="AD646" s="43"/>
      <c r="AE646" s="43"/>
      <c r="AF646" s="43"/>
    </row>
    <row r="647" spans="1:32" ht="15">
      <c r="A647" s="43"/>
      <c r="B647" s="43"/>
      <c r="C647" s="43"/>
      <c r="D647" s="43"/>
      <c r="E647" s="43"/>
      <c r="F647" s="203"/>
      <c r="G647" s="203"/>
      <c r="H647" s="43"/>
      <c r="I647" s="43"/>
      <c r="J647" s="43"/>
      <c r="K647" s="43"/>
      <c r="L647" s="43"/>
      <c r="M647" s="44"/>
      <c r="N647" s="43"/>
      <c r="O647" s="43"/>
      <c r="P647" s="43"/>
      <c r="Q647" s="43"/>
      <c r="R647" s="43"/>
      <c r="S647" s="43"/>
      <c r="T647" s="43"/>
      <c r="U647" s="43"/>
      <c r="V647" s="43"/>
      <c r="W647" s="43"/>
      <c r="X647" s="43"/>
      <c r="Y647" s="43"/>
      <c r="Z647" s="43"/>
      <c r="AA647" s="43"/>
      <c r="AB647" s="43"/>
      <c r="AC647" s="43"/>
      <c r="AD647" s="43"/>
      <c r="AE647" s="43"/>
      <c r="AF647" s="43"/>
    </row>
    <row r="648" spans="1:32" ht="15">
      <c r="A648" s="43"/>
      <c r="B648" s="43"/>
      <c r="C648" s="43"/>
      <c r="D648" s="43"/>
      <c r="E648" s="43"/>
      <c r="F648" s="203"/>
      <c r="G648" s="203"/>
      <c r="H648" s="43"/>
      <c r="I648" s="43"/>
      <c r="J648" s="43"/>
      <c r="K648" s="43"/>
      <c r="L648" s="43"/>
      <c r="M648" s="44"/>
      <c r="N648" s="43"/>
      <c r="O648" s="43"/>
      <c r="P648" s="43"/>
      <c r="Q648" s="43"/>
      <c r="R648" s="43"/>
      <c r="S648" s="43"/>
      <c r="T648" s="43"/>
      <c r="U648" s="43"/>
      <c r="V648" s="43"/>
      <c r="W648" s="43"/>
      <c r="X648" s="43"/>
      <c r="Y648" s="43"/>
      <c r="Z648" s="43"/>
      <c r="AA648" s="43"/>
      <c r="AB648" s="43"/>
      <c r="AC648" s="43"/>
      <c r="AD648" s="43"/>
      <c r="AE648" s="43"/>
      <c r="AF648" s="43"/>
    </row>
    <row r="649" spans="1:32" ht="15">
      <c r="A649" s="43"/>
      <c r="B649" s="43"/>
      <c r="C649" s="43"/>
      <c r="D649" s="43"/>
      <c r="E649" s="43"/>
      <c r="F649" s="203"/>
      <c r="G649" s="203"/>
      <c r="H649" s="43"/>
      <c r="I649" s="43"/>
      <c r="J649" s="43"/>
      <c r="K649" s="43"/>
      <c r="L649" s="43"/>
      <c r="M649" s="44"/>
      <c r="N649" s="43"/>
      <c r="O649" s="43"/>
      <c r="P649" s="43"/>
      <c r="Q649" s="43"/>
      <c r="R649" s="43"/>
      <c r="S649" s="43"/>
      <c r="T649" s="43"/>
      <c r="U649" s="43"/>
      <c r="V649" s="43"/>
      <c r="W649" s="43"/>
      <c r="X649" s="43"/>
      <c r="Y649" s="43"/>
      <c r="Z649" s="43"/>
      <c r="AA649" s="43"/>
      <c r="AB649" s="43"/>
      <c r="AC649" s="43"/>
      <c r="AD649" s="43"/>
      <c r="AE649" s="43"/>
      <c r="AF649" s="43"/>
    </row>
    <row r="650" spans="1:32" ht="15">
      <c r="A650" s="43"/>
      <c r="B650" s="43"/>
      <c r="C650" s="43"/>
      <c r="D650" s="43"/>
      <c r="E650" s="43"/>
      <c r="F650" s="203"/>
      <c r="G650" s="203"/>
      <c r="H650" s="43"/>
      <c r="I650" s="43"/>
      <c r="J650" s="43"/>
      <c r="K650" s="43"/>
      <c r="L650" s="43"/>
      <c r="M650" s="44"/>
      <c r="N650" s="43"/>
      <c r="O650" s="43"/>
      <c r="P650" s="43"/>
      <c r="Q650" s="43"/>
      <c r="R650" s="43"/>
      <c r="S650" s="43"/>
      <c r="T650" s="43"/>
      <c r="U650" s="43"/>
      <c r="V650" s="43"/>
      <c r="W650" s="43"/>
      <c r="X650" s="43"/>
      <c r="Y650" s="43"/>
      <c r="Z650" s="43"/>
      <c r="AA650" s="43"/>
      <c r="AB650" s="43"/>
      <c r="AC650" s="43"/>
      <c r="AD650" s="43"/>
      <c r="AE650" s="43"/>
      <c r="AF650" s="43"/>
    </row>
    <row r="651" spans="1:32" ht="15">
      <c r="A651" s="43"/>
      <c r="B651" s="43"/>
      <c r="C651" s="43"/>
      <c r="D651" s="43"/>
      <c r="E651" s="43"/>
      <c r="F651" s="203"/>
      <c r="G651" s="203"/>
      <c r="H651" s="43"/>
      <c r="I651" s="43"/>
      <c r="J651" s="43"/>
      <c r="K651" s="43"/>
      <c r="L651" s="43"/>
      <c r="M651" s="44"/>
      <c r="N651" s="43"/>
      <c r="O651" s="43"/>
      <c r="P651" s="43"/>
      <c r="Q651" s="43"/>
      <c r="R651" s="43"/>
      <c r="S651" s="43"/>
      <c r="T651" s="43"/>
      <c r="U651" s="43"/>
      <c r="V651" s="43"/>
      <c r="W651" s="43"/>
      <c r="X651" s="43"/>
      <c r="Y651" s="43"/>
      <c r="Z651" s="43"/>
      <c r="AA651" s="43"/>
      <c r="AB651" s="43"/>
      <c r="AC651" s="43"/>
      <c r="AD651" s="43"/>
      <c r="AE651" s="43"/>
      <c r="AF651" s="43"/>
    </row>
    <row r="652" spans="1:32" ht="15">
      <c r="A652" s="43"/>
      <c r="B652" s="43"/>
      <c r="C652" s="43"/>
      <c r="D652" s="43"/>
      <c r="E652" s="43"/>
      <c r="F652" s="203"/>
      <c r="G652" s="203"/>
      <c r="H652" s="43"/>
      <c r="I652" s="43"/>
      <c r="J652" s="43"/>
      <c r="K652" s="43"/>
      <c r="L652" s="43"/>
      <c r="M652" s="44"/>
      <c r="N652" s="43"/>
      <c r="O652" s="43"/>
      <c r="P652" s="43"/>
      <c r="Q652" s="43"/>
      <c r="R652" s="43"/>
      <c r="S652" s="43"/>
      <c r="T652" s="43"/>
      <c r="U652" s="43"/>
      <c r="V652" s="43"/>
      <c r="W652" s="43"/>
      <c r="X652" s="43"/>
      <c r="Y652" s="43"/>
      <c r="Z652" s="43"/>
      <c r="AA652" s="43"/>
      <c r="AB652" s="43"/>
      <c r="AC652" s="43"/>
      <c r="AD652" s="43"/>
      <c r="AE652" s="43"/>
      <c r="AF652" s="43"/>
    </row>
    <row r="653" spans="1:32" ht="15">
      <c r="A653" s="43"/>
      <c r="B653" s="43"/>
      <c r="C653" s="43"/>
      <c r="D653" s="43"/>
      <c r="E653" s="43"/>
      <c r="F653" s="203"/>
      <c r="G653" s="203"/>
      <c r="H653" s="43"/>
      <c r="I653" s="43"/>
      <c r="J653" s="43"/>
      <c r="K653" s="43"/>
      <c r="L653" s="43"/>
      <c r="M653" s="44"/>
      <c r="N653" s="43"/>
      <c r="O653" s="43"/>
      <c r="P653" s="43"/>
      <c r="Q653" s="43"/>
      <c r="R653" s="43"/>
      <c r="S653" s="43"/>
      <c r="T653" s="43"/>
      <c r="U653" s="43"/>
      <c r="V653" s="43"/>
      <c r="W653" s="43"/>
      <c r="X653" s="43"/>
      <c r="Y653" s="43"/>
      <c r="Z653" s="43"/>
      <c r="AA653" s="43"/>
      <c r="AB653" s="43"/>
      <c r="AC653" s="43"/>
      <c r="AD653" s="43"/>
      <c r="AE653" s="43"/>
      <c r="AF653" s="43"/>
    </row>
    <row r="654" spans="1:32" ht="15">
      <c r="A654" s="43"/>
      <c r="B654" s="43"/>
      <c r="C654" s="43"/>
      <c r="D654" s="43"/>
      <c r="E654" s="43"/>
      <c r="F654" s="203"/>
      <c r="G654" s="203"/>
      <c r="H654" s="43"/>
      <c r="I654" s="43"/>
      <c r="J654" s="43"/>
      <c r="K654" s="43"/>
      <c r="L654" s="43"/>
      <c r="M654" s="44"/>
      <c r="N654" s="43"/>
      <c r="O654" s="43"/>
      <c r="P654" s="43"/>
      <c r="Q654" s="43"/>
      <c r="R654" s="43"/>
      <c r="S654" s="43"/>
      <c r="T654" s="43"/>
      <c r="U654" s="43"/>
      <c r="V654" s="43"/>
      <c r="W654" s="43"/>
      <c r="X654" s="43"/>
      <c r="Y654" s="43"/>
      <c r="Z654" s="43"/>
      <c r="AA654" s="43"/>
      <c r="AB654" s="43"/>
      <c r="AC654" s="43"/>
      <c r="AD654" s="43"/>
      <c r="AE654" s="43"/>
      <c r="AF654" s="43"/>
    </row>
    <row r="655" spans="1:32" ht="15">
      <c r="A655" s="43"/>
      <c r="B655" s="43"/>
      <c r="C655" s="43"/>
      <c r="D655" s="43"/>
      <c r="E655" s="43"/>
      <c r="F655" s="203"/>
      <c r="G655" s="203"/>
      <c r="H655" s="43"/>
      <c r="I655" s="43"/>
      <c r="J655" s="43"/>
      <c r="K655" s="43"/>
      <c r="L655" s="43"/>
      <c r="M655" s="44"/>
      <c r="N655" s="43"/>
      <c r="O655" s="43"/>
      <c r="P655" s="43"/>
      <c r="Q655" s="43"/>
      <c r="R655" s="43"/>
      <c r="S655" s="43"/>
      <c r="T655" s="43"/>
      <c r="U655" s="43"/>
      <c r="V655" s="43"/>
      <c r="W655" s="43"/>
      <c r="X655" s="43"/>
      <c r="Y655" s="43"/>
      <c r="Z655" s="43"/>
      <c r="AA655" s="43"/>
      <c r="AB655" s="43"/>
      <c r="AC655" s="43"/>
      <c r="AD655" s="43"/>
      <c r="AE655" s="43"/>
      <c r="AF655" s="43"/>
    </row>
    <row r="656" spans="1:32" ht="15">
      <c r="A656" s="43"/>
      <c r="B656" s="43"/>
      <c r="C656" s="43"/>
      <c r="D656" s="43"/>
      <c r="E656" s="43"/>
      <c r="F656" s="203"/>
      <c r="G656" s="203"/>
      <c r="H656" s="43"/>
      <c r="I656" s="43"/>
      <c r="J656" s="43"/>
      <c r="K656" s="43"/>
      <c r="L656" s="43"/>
      <c r="M656" s="44"/>
      <c r="N656" s="43"/>
      <c r="O656" s="43"/>
      <c r="P656" s="43"/>
      <c r="Q656" s="43"/>
      <c r="R656" s="43"/>
      <c r="S656" s="43"/>
      <c r="T656" s="43"/>
      <c r="U656" s="43"/>
      <c r="V656" s="43"/>
      <c r="W656" s="43"/>
      <c r="X656" s="43"/>
      <c r="Y656" s="43"/>
      <c r="Z656" s="43"/>
      <c r="AA656" s="43"/>
      <c r="AB656" s="43"/>
      <c r="AC656" s="43"/>
      <c r="AD656" s="43"/>
      <c r="AE656" s="43"/>
      <c r="AF656" s="43"/>
    </row>
    <row r="657" spans="1:32" ht="15">
      <c r="A657" s="43"/>
      <c r="B657" s="43"/>
      <c r="C657" s="43"/>
      <c r="D657" s="43"/>
      <c r="E657" s="43"/>
      <c r="F657" s="203"/>
      <c r="G657" s="203"/>
      <c r="H657" s="43"/>
      <c r="I657" s="43"/>
      <c r="J657" s="43"/>
      <c r="K657" s="43"/>
      <c r="L657" s="43"/>
      <c r="M657" s="44"/>
      <c r="N657" s="43"/>
      <c r="O657" s="43"/>
      <c r="P657" s="43"/>
      <c r="Q657" s="43"/>
      <c r="R657" s="43"/>
      <c r="S657" s="43"/>
      <c r="T657" s="43"/>
      <c r="U657" s="43"/>
      <c r="V657" s="43"/>
      <c r="W657" s="43"/>
      <c r="X657" s="43"/>
      <c r="Y657" s="43"/>
      <c r="Z657" s="43"/>
      <c r="AA657" s="43"/>
      <c r="AB657" s="43"/>
      <c r="AC657" s="43"/>
      <c r="AD657" s="43"/>
      <c r="AE657" s="43"/>
      <c r="AF657" s="43"/>
    </row>
    <row r="658" spans="1:32" ht="15">
      <c r="A658" s="43"/>
      <c r="B658" s="43"/>
      <c r="C658" s="43"/>
      <c r="D658" s="43"/>
      <c r="E658" s="43"/>
      <c r="F658" s="203"/>
      <c r="G658" s="203"/>
      <c r="H658" s="43"/>
      <c r="I658" s="43"/>
      <c r="J658" s="43"/>
      <c r="K658" s="43"/>
      <c r="L658" s="43"/>
      <c r="M658" s="44"/>
      <c r="N658" s="43"/>
      <c r="O658" s="43"/>
      <c r="P658" s="43"/>
      <c r="Q658" s="43"/>
      <c r="R658" s="43"/>
      <c r="S658" s="43"/>
      <c r="T658" s="43"/>
      <c r="U658" s="43"/>
      <c r="V658" s="43"/>
      <c r="W658" s="43"/>
      <c r="X658" s="43"/>
      <c r="Y658" s="43"/>
      <c r="Z658" s="43"/>
      <c r="AA658" s="43"/>
      <c r="AB658" s="43"/>
      <c r="AC658" s="43"/>
      <c r="AD658" s="43"/>
      <c r="AE658" s="43"/>
      <c r="AF658" s="43"/>
    </row>
    <row r="659" spans="1:32" ht="15">
      <c r="A659" s="43"/>
      <c r="B659" s="43"/>
      <c r="C659" s="43"/>
      <c r="D659" s="43"/>
      <c r="E659" s="43"/>
      <c r="F659" s="203"/>
      <c r="G659" s="203"/>
      <c r="H659" s="43"/>
      <c r="I659" s="43"/>
      <c r="J659" s="43"/>
      <c r="K659" s="43"/>
      <c r="L659" s="43"/>
      <c r="M659" s="44"/>
      <c r="N659" s="43"/>
      <c r="O659" s="43"/>
      <c r="P659" s="43"/>
      <c r="Q659" s="43"/>
      <c r="R659" s="43"/>
      <c r="S659" s="43"/>
      <c r="T659" s="43"/>
      <c r="U659" s="43"/>
      <c r="V659" s="43"/>
      <c r="W659" s="43"/>
      <c r="X659" s="43"/>
      <c r="Y659" s="43"/>
      <c r="Z659" s="43"/>
      <c r="AA659" s="43"/>
      <c r="AB659" s="43"/>
      <c r="AC659" s="43"/>
      <c r="AD659" s="43"/>
      <c r="AE659" s="43"/>
      <c r="AF659" s="43"/>
    </row>
    <row r="660" spans="1:32" ht="15">
      <c r="A660" s="43"/>
      <c r="B660" s="43"/>
      <c r="C660" s="43"/>
      <c r="D660" s="43"/>
      <c r="E660" s="43"/>
      <c r="F660" s="203"/>
      <c r="G660" s="203"/>
      <c r="H660" s="43"/>
      <c r="I660" s="43"/>
      <c r="J660" s="43"/>
      <c r="K660" s="43"/>
      <c r="L660" s="43"/>
      <c r="M660" s="44"/>
      <c r="N660" s="43"/>
      <c r="O660" s="43"/>
      <c r="P660" s="43"/>
      <c r="Q660" s="43"/>
      <c r="R660" s="43"/>
      <c r="S660" s="43"/>
      <c r="T660" s="43"/>
      <c r="U660" s="43"/>
      <c r="V660" s="43"/>
      <c r="W660" s="43"/>
      <c r="X660" s="43"/>
      <c r="Y660" s="43"/>
      <c r="Z660" s="43"/>
      <c r="AA660" s="43"/>
      <c r="AB660" s="43"/>
      <c r="AC660" s="43"/>
      <c r="AD660" s="43"/>
      <c r="AE660" s="43"/>
      <c r="AF660" s="43"/>
    </row>
    <row r="661" spans="1:32" ht="15">
      <c r="A661" s="43"/>
      <c r="B661" s="43"/>
      <c r="C661" s="43"/>
      <c r="D661" s="43"/>
      <c r="E661" s="43"/>
      <c r="F661" s="203"/>
      <c r="G661" s="203"/>
      <c r="H661" s="43"/>
      <c r="I661" s="43"/>
      <c r="J661" s="43"/>
      <c r="K661" s="43"/>
      <c r="L661" s="43"/>
      <c r="M661" s="44"/>
      <c r="N661" s="43"/>
      <c r="O661" s="43"/>
      <c r="P661" s="43"/>
      <c r="Q661" s="43"/>
      <c r="R661" s="43"/>
      <c r="S661" s="43"/>
      <c r="T661" s="43"/>
      <c r="U661" s="43"/>
      <c r="V661" s="43"/>
      <c r="W661" s="43"/>
      <c r="X661" s="43"/>
      <c r="Y661" s="43"/>
      <c r="Z661" s="43"/>
      <c r="AA661" s="43"/>
      <c r="AB661" s="43"/>
      <c r="AC661" s="43"/>
      <c r="AD661" s="43"/>
      <c r="AE661" s="43"/>
      <c r="AF661" s="43"/>
    </row>
    <row r="662" spans="1:32" ht="15">
      <c r="A662" s="43"/>
      <c r="B662" s="43"/>
      <c r="C662" s="43"/>
      <c r="D662" s="43"/>
      <c r="E662" s="43"/>
      <c r="F662" s="203"/>
      <c r="G662" s="203"/>
      <c r="H662" s="43"/>
      <c r="I662" s="43"/>
      <c r="J662" s="43"/>
      <c r="K662" s="43"/>
      <c r="L662" s="43"/>
      <c r="M662" s="44"/>
      <c r="N662" s="43"/>
      <c r="O662" s="43"/>
      <c r="P662" s="43"/>
      <c r="Q662" s="43"/>
      <c r="R662" s="43"/>
      <c r="S662" s="43"/>
      <c r="T662" s="43"/>
      <c r="U662" s="43"/>
      <c r="V662" s="43"/>
      <c r="W662" s="43"/>
      <c r="X662" s="43"/>
      <c r="Y662" s="43"/>
      <c r="Z662" s="43"/>
      <c r="AA662" s="43"/>
      <c r="AB662" s="43"/>
      <c r="AC662" s="43"/>
      <c r="AD662" s="43"/>
      <c r="AE662" s="43"/>
      <c r="AF662" s="43"/>
    </row>
    <row r="663" spans="1:32" ht="15">
      <c r="A663" s="43"/>
      <c r="B663" s="43"/>
      <c r="C663" s="43"/>
      <c r="D663" s="43"/>
      <c r="E663" s="43"/>
      <c r="F663" s="203"/>
      <c r="G663" s="203"/>
      <c r="H663" s="43"/>
      <c r="I663" s="43"/>
      <c r="J663" s="43"/>
      <c r="K663" s="43"/>
      <c r="L663" s="43"/>
      <c r="M663" s="44"/>
      <c r="N663" s="43"/>
      <c r="O663" s="43"/>
      <c r="P663" s="43"/>
      <c r="Q663" s="43"/>
      <c r="R663" s="43"/>
      <c r="S663" s="43"/>
      <c r="T663" s="43"/>
      <c r="U663" s="43"/>
      <c r="V663" s="43"/>
      <c r="W663" s="43"/>
      <c r="X663" s="43"/>
      <c r="Y663" s="43"/>
      <c r="Z663" s="43"/>
      <c r="AA663" s="43"/>
      <c r="AB663" s="43"/>
      <c r="AC663" s="43"/>
      <c r="AD663" s="43"/>
      <c r="AE663" s="43"/>
      <c r="AF663" s="43"/>
    </row>
    <row r="664" spans="1:32" ht="15">
      <c r="A664" s="43"/>
      <c r="B664" s="43"/>
      <c r="C664" s="43"/>
      <c r="D664" s="43"/>
      <c r="E664" s="43"/>
      <c r="F664" s="203"/>
      <c r="G664" s="203"/>
      <c r="H664" s="43"/>
      <c r="I664" s="43"/>
      <c r="J664" s="43"/>
      <c r="K664" s="43"/>
      <c r="L664" s="43"/>
      <c r="M664" s="44"/>
      <c r="N664" s="43"/>
      <c r="O664" s="43"/>
      <c r="P664" s="43"/>
      <c r="Q664" s="43"/>
      <c r="R664" s="43"/>
      <c r="S664" s="43"/>
      <c r="T664" s="43"/>
      <c r="U664" s="43"/>
      <c r="V664" s="43"/>
      <c r="W664" s="43"/>
      <c r="X664" s="43"/>
      <c r="Y664" s="43"/>
      <c r="Z664" s="43"/>
      <c r="AA664" s="43"/>
      <c r="AB664" s="43"/>
      <c r="AC664" s="43"/>
      <c r="AD664" s="43"/>
      <c r="AE664" s="43"/>
      <c r="AF664" s="43"/>
    </row>
    <row r="665" spans="1:32" ht="15">
      <c r="A665" s="43"/>
      <c r="B665" s="43"/>
      <c r="C665" s="43"/>
      <c r="D665" s="43"/>
      <c r="E665" s="43"/>
      <c r="F665" s="203"/>
      <c r="G665" s="203"/>
      <c r="H665" s="43"/>
      <c r="I665" s="43"/>
      <c r="J665" s="43"/>
      <c r="K665" s="43"/>
      <c r="L665" s="43"/>
      <c r="M665" s="44"/>
      <c r="N665" s="43"/>
      <c r="O665" s="43"/>
      <c r="P665" s="43"/>
      <c r="Q665" s="43"/>
      <c r="R665" s="43"/>
      <c r="S665" s="43"/>
      <c r="T665" s="43"/>
      <c r="U665" s="43"/>
      <c r="V665" s="43"/>
      <c r="W665" s="43"/>
      <c r="X665" s="43"/>
      <c r="Y665" s="43"/>
      <c r="Z665" s="43"/>
      <c r="AA665" s="43"/>
      <c r="AB665" s="43"/>
      <c r="AC665" s="43"/>
      <c r="AD665" s="43"/>
      <c r="AE665" s="43"/>
      <c r="AF665" s="43"/>
    </row>
    <row r="666" spans="1:32" ht="15">
      <c r="A666" s="43"/>
      <c r="B666" s="43"/>
      <c r="C666" s="43"/>
      <c r="D666" s="43"/>
      <c r="E666" s="43"/>
      <c r="F666" s="203"/>
      <c r="G666" s="203"/>
      <c r="H666" s="43"/>
      <c r="I666" s="43"/>
      <c r="J666" s="43"/>
      <c r="K666" s="43"/>
      <c r="L666" s="43"/>
      <c r="M666" s="44"/>
      <c r="N666" s="43"/>
      <c r="O666" s="43"/>
      <c r="P666" s="43"/>
      <c r="Q666" s="43"/>
      <c r="R666" s="43"/>
      <c r="S666" s="43"/>
      <c r="T666" s="43"/>
      <c r="U666" s="43"/>
      <c r="V666" s="43"/>
      <c r="W666" s="43"/>
      <c r="X666" s="43"/>
      <c r="Y666" s="43"/>
      <c r="Z666" s="43"/>
      <c r="AA666" s="43"/>
      <c r="AB666" s="43"/>
      <c r="AC666" s="43"/>
      <c r="AD666" s="43"/>
      <c r="AE666" s="43"/>
      <c r="AF666" s="43"/>
    </row>
    <row r="667" spans="1:32" ht="15">
      <c r="A667" s="43"/>
      <c r="B667" s="43"/>
      <c r="C667" s="43"/>
      <c r="D667" s="43"/>
      <c r="E667" s="43"/>
      <c r="F667" s="203"/>
      <c r="G667" s="203"/>
      <c r="H667" s="43"/>
      <c r="I667" s="43"/>
      <c r="J667" s="43"/>
      <c r="K667" s="43"/>
      <c r="L667" s="43"/>
      <c r="M667" s="44"/>
      <c r="N667" s="43"/>
      <c r="O667" s="43"/>
      <c r="P667" s="43"/>
      <c r="Q667" s="43"/>
      <c r="R667" s="43"/>
      <c r="S667" s="43"/>
      <c r="T667" s="43"/>
      <c r="U667" s="43"/>
      <c r="V667" s="43"/>
      <c r="W667" s="43"/>
      <c r="X667" s="43"/>
      <c r="Y667" s="43"/>
      <c r="Z667" s="43"/>
      <c r="AA667" s="43"/>
      <c r="AB667" s="43"/>
      <c r="AC667" s="43"/>
      <c r="AD667" s="43"/>
      <c r="AE667" s="43"/>
      <c r="AF667" s="43"/>
    </row>
    <row r="668" spans="1:32" ht="15">
      <c r="A668" s="43"/>
      <c r="B668" s="43"/>
      <c r="C668" s="43"/>
      <c r="D668" s="43"/>
      <c r="E668" s="43"/>
      <c r="F668" s="203"/>
      <c r="G668" s="203"/>
      <c r="H668" s="43"/>
      <c r="I668" s="43"/>
      <c r="J668" s="43"/>
      <c r="K668" s="43"/>
      <c r="L668" s="43"/>
      <c r="M668" s="44"/>
      <c r="N668" s="43"/>
      <c r="O668" s="43"/>
      <c r="P668" s="43"/>
      <c r="Q668" s="43"/>
      <c r="R668" s="43"/>
      <c r="S668" s="43"/>
      <c r="T668" s="43"/>
      <c r="U668" s="43"/>
      <c r="V668" s="43"/>
      <c r="W668" s="43"/>
      <c r="X668" s="43"/>
      <c r="Y668" s="43"/>
      <c r="Z668" s="43"/>
      <c r="AA668" s="43"/>
      <c r="AB668" s="43"/>
      <c r="AC668" s="43"/>
      <c r="AD668" s="43"/>
      <c r="AE668" s="43"/>
      <c r="AF668" s="43"/>
    </row>
    <row r="669" spans="1:32" ht="15">
      <c r="A669" s="43"/>
      <c r="B669" s="43"/>
      <c r="C669" s="43"/>
      <c r="D669" s="43"/>
      <c r="E669" s="43"/>
      <c r="F669" s="203"/>
      <c r="G669" s="203"/>
      <c r="H669" s="43"/>
      <c r="I669" s="43"/>
      <c r="J669" s="43"/>
      <c r="K669" s="43"/>
      <c r="L669" s="43"/>
      <c r="M669" s="44"/>
      <c r="N669" s="43"/>
      <c r="O669" s="43"/>
      <c r="P669" s="43"/>
      <c r="Q669" s="43"/>
      <c r="R669" s="43"/>
      <c r="S669" s="43"/>
      <c r="T669" s="43"/>
      <c r="U669" s="43"/>
      <c r="V669" s="43"/>
      <c r="W669" s="43"/>
      <c r="X669" s="43"/>
      <c r="Y669" s="43"/>
      <c r="Z669" s="43"/>
      <c r="AA669" s="43"/>
      <c r="AB669" s="43"/>
      <c r="AC669" s="43"/>
      <c r="AD669" s="43"/>
      <c r="AE669" s="43"/>
      <c r="AF669" s="43"/>
    </row>
    <row r="670" spans="1:32" ht="15">
      <c r="A670" s="43"/>
      <c r="B670" s="43"/>
      <c r="C670" s="43"/>
      <c r="D670" s="43"/>
      <c r="E670" s="43"/>
      <c r="F670" s="203"/>
      <c r="G670" s="203"/>
      <c r="H670" s="43"/>
      <c r="I670" s="43"/>
      <c r="J670" s="43"/>
      <c r="K670" s="43"/>
      <c r="L670" s="43"/>
      <c r="M670" s="44"/>
      <c r="N670" s="43"/>
      <c r="O670" s="43"/>
      <c r="P670" s="43"/>
      <c r="Q670" s="43"/>
      <c r="R670" s="43"/>
      <c r="S670" s="43"/>
      <c r="T670" s="43"/>
      <c r="U670" s="43"/>
      <c r="V670" s="43"/>
      <c r="W670" s="43"/>
      <c r="X670" s="43"/>
      <c r="Y670" s="43"/>
      <c r="Z670" s="43"/>
      <c r="AA670" s="43"/>
      <c r="AB670" s="43"/>
      <c r="AC670" s="43"/>
      <c r="AD670" s="43"/>
      <c r="AE670" s="43"/>
      <c r="AF670" s="43"/>
    </row>
    <row r="671" spans="1:32" ht="15">
      <c r="A671" s="43"/>
      <c r="B671" s="43"/>
      <c r="C671" s="43"/>
      <c r="D671" s="43"/>
      <c r="E671" s="43"/>
      <c r="F671" s="203"/>
      <c r="G671" s="203"/>
      <c r="H671" s="43"/>
      <c r="I671" s="43"/>
      <c r="J671" s="43"/>
      <c r="K671" s="43"/>
      <c r="L671" s="43"/>
      <c r="M671" s="44"/>
      <c r="N671" s="43"/>
      <c r="O671" s="43"/>
      <c r="P671" s="43"/>
      <c r="Q671" s="43"/>
      <c r="R671" s="43"/>
      <c r="S671" s="43"/>
      <c r="T671" s="43"/>
      <c r="U671" s="43"/>
      <c r="V671" s="43"/>
      <c r="W671" s="43"/>
      <c r="X671" s="43"/>
      <c r="Y671" s="43"/>
      <c r="Z671" s="43"/>
      <c r="AA671" s="43"/>
      <c r="AB671" s="43"/>
      <c r="AC671" s="43"/>
      <c r="AD671" s="43"/>
      <c r="AE671" s="43"/>
      <c r="AF671" s="43"/>
    </row>
    <row r="672" spans="1:32" ht="15">
      <c r="A672" s="43"/>
      <c r="B672" s="43"/>
      <c r="C672" s="43"/>
      <c r="D672" s="43"/>
      <c r="E672" s="43"/>
      <c r="F672" s="203"/>
      <c r="G672" s="203"/>
      <c r="H672" s="43"/>
      <c r="I672" s="43"/>
      <c r="J672" s="43"/>
      <c r="K672" s="43"/>
      <c r="L672" s="43"/>
      <c r="M672" s="44"/>
      <c r="N672" s="43"/>
      <c r="O672" s="43"/>
      <c r="P672" s="43"/>
      <c r="Q672" s="43"/>
      <c r="R672" s="43"/>
      <c r="S672" s="43"/>
      <c r="T672" s="43"/>
      <c r="U672" s="43"/>
      <c r="V672" s="43"/>
      <c r="W672" s="43"/>
      <c r="X672" s="43"/>
      <c r="Y672" s="43"/>
      <c r="Z672" s="43"/>
      <c r="AA672" s="43"/>
      <c r="AB672" s="43"/>
      <c r="AC672" s="43"/>
      <c r="AD672" s="43"/>
      <c r="AE672" s="43"/>
      <c r="AF672" s="43"/>
    </row>
    <row r="673" spans="1:32" ht="15">
      <c r="A673" s="43"/>
      <c r="B673" s="43"/>
      <c r="C673" s="43"/>
      <c r="D673" s="43"/>
      <c r="E673" s="43"/>
      <c r="F673" s="203"/>
      <c r="G673" s="203"/>
      <c r="H673" s="43"/>
      <c r="I673" s="43"/>
      <c r="J673" s="43"/>
      <c r="K673" s="43"/>
      <c r="L673" s="43"/>
      <c r="M673" s="44"/>
      <c r="N673" s="43"/>
      <c r="O673" s="43"/>
      <c r="P673" s="43"/>
      <c r="Q673" s="43"/>
      <c r="R673" s="43"/>
      <c r="S673" s="43"/>
      <c r="T673" s="43"/>
      <c r="U673" s="43"/>
      <c r="V673" s="43"/>
      <c r="W673" s="43"/>
      <c r="X673" s="43"/>
      <c r="Y673" s="43"/>
      <c r="Z673" s="43"/>
      <c r="AA673" s="43"/>
      <c r="AB673" s="43"/>
      <c r="AC673" s="43"/>
      <c r="AD673" s="43"/>
      <c r="AE673" s="43"/>
      <c r="AF673" s="43"/>
    </row>
    <row r="674" spans="1:32" ht="15">
      <c r="A674" s="43"/>
      <c r="B674" s="43"/>
      <c r="C674" s="43"/>
      <c r="D674" s="43"/>
      <c r="E674" s="43"/>
      <c r="F674" s="203"/>
      <c r="G674" s="203"/>
      <c r="H674" s="43"/>
      <c r="I674" s="43"/>
      <c r="J674" s="43"/>
      <c r="K674" s="43"/>
      <c r="L674" s="43"/>
      <c r="M674" s="44"/>
      <c r="N674" s="43"/>
      <c r="O674" s="43"/>
      <c r="P674" s="43"/>
      <c r="Q674" s="43"/>
      <c r="R674" s="43"/>
      <c r="S674" s="43"/>
      <c r="T674" s="43"/>
      <c r="U674" s="43"/>
      <c r="V674" s="43"/>
      <c r="W674" s="43"/>
      <c r="X674" s="43"/>
      <c r="Y674" s="43"/>
      <c r="Z674" s="43"/>
      <c r="AA674" s="43"/>
      <c r="AB674" s="43"/>
      <c r="AC674" s="43"/>
      <c r="AD674" s="43"/>
      <c r="AE674" s="43"/>
      <c r="AF674" s="43"/>
    </row>
    <row r="675" spans="1:32" ht="15">
      <c r="A675" s="43"/>
      <c r="B675" s="43"/>
      <c r="C675" s="43"/>
      <c r="D675" s="43"/>
      <c r="E675" s="43"/>
      <c r="F675" s="203"/>
      <c r="G675" s="203"/>
      <c r="H675" s="43"/>
      <c r="I675" s="43"/>
      <c r="J675" s="43"/>
      <c r="K675" s="43"/>
      <c r="L675" s="43"/>
      <c r="M675" s="44"/>
      <c r="N675" s="43"/>
      <c r="O675" s="43"/>
      <c r="P675" s="43"/>
      <c r="Q675" s="43"/>
      <c r="R675" s="43"/>
      <c r="S675" s="43"/>
      <c r="T675" s="43"/>
      <c r="U675" s="43"/>
      <c r="V675" s="43"/>
      <c r="W675" s="43"/>
      <c r="X675" s="43"/>
      <c r="Y675" s="43"/>
      <c r="Z675" s="43"/>
      <c r="AA675" s="43"/>
      <c r="AB675" s="43"/>
      <c r="AC675" s="43"/>
      <c r="AD675" s="43"/>
      <c r="AE675" s="43"/>
      <c r="AF675" s="43"/>
    </row>
    <row r="676" spans="1:32" ht="15">
      <c r="A676" s="43"/>
      <c r="B676" s="43"/>
      <c r="C676" s="43"/>
      <c r="D676" s="43"/>
      <c r="E676" s="43"/>
      <c r="F676" s="203"/>
      <c r="G676" s="203"/>
      <c r="H676" s="43"/>
      <c r="I676" s="43"/>
      <c r="J676" s="43"/>
      <c r="K676" s="43"/>
      <c r="L676" s="43"/>
      <c r="M676" s="44"/>
      <c r="N676" s="43"/>
      <c r="O676" s="43"/>
      <c r="P676" s="43"/>
      <c r="Q676" s="43"/>
      <c r="R676" s="43"/>
      <c r="S676" s="43"/>
      <c r="T676" s="43"/>
      <c r="U676" s="43"/>
      <c r="V676" s="43"/>
      <c r="W676" s="43"/>
      <c r="X676" s="43"/>
      <c r="Y676" s="43"/>
      <c r="Z676" s="43"/>
      <c r="AA676" s="43"/>
      <c r="AB676" s="43"/>
      <c r="AC676" s="43"/>
      <c r="AD676" s="43"/>
      <c r="AE676" s="43"/>
      <c r="AF676" s="43"/>
    </row>
    <row r="677" spans="1:32" ht="15">
      <c r="A677" s="43"/>
      <c r="B677" s="43"/>
      <c r="C677" s="43"/>
      <c r="D677" s="43"/>
      <c r="E677" s="43"/>
      <c r="F677" s="203"/>
      <c r="G677" s="203"/>
      <c r="H677" s="43"/>
      <c r="I677" s="43"/>
      <c r="J677" s="43"/>
      <c r="K677" s="43"/>
      <c r="L677" s="43"/>
      <c r="M677" s="44"/>
      <c r="N677" s="43"/>
      <c r="O677" s="43"/>
      <c r="P677" s="43"/>
      <c r="Q677" s="43"/>
      <c r="R677" s="43"/>
      <c r="S677" s="43"/>
      <c r="T677" s="43"/>
      <c r="U677" s="43"/>
      <c r="V677" s="43"/>
      <c r="W677" s="43"/>
      <c r="X677" s="43"/>
      <c r="Y677" s="43"/>
      <c r="Z677" s="43"/>
      <c r="AA677" s="43"/>
      <c r="AB677" s="43"/>
      <c r="AC677" s="43"/>
      <c r="AD677" s="43"/>
      <c r="AE677" s="43"/>
      <c r="AF677" s="43"/>
    </row>
    <row r="678" spans="1:32" ht="15">
      <c r="A678" s="43"/>
      <c r="B678" s="43"/>
      <c r="C678" s="43"/>
      <c r="D678" s="43"/>
      <c r="E678" s="43"/>
      <c r="F678" s="203"/>
      <c r="G678" s="203"/>
      <c r="H678" s="43"/>
      <c r="I678" s="43"/>
      <c r="J678" s="43"/>
      <c r="K678" s="43"/>
      <c r="L678" s="43"/>
      <c r="M678" s="44"/>
      <c r="N678" s="43"/>
      <c r="O678" s="43"/>
      <c r="P678" s="43"/>
      <c r="Q678" s="43"/>
      <c r="R678" s="43"/>
      <c r="S678" s="43"/>
      <c r="T678" s="43"/>
      <c r="U678" s="43"/>
      <c r="V678" s="43"/>
      <c r="W678" s="43"/>
      <c r="X678" s="43"/>
      <c r="Y678" s="43"/>
      <c r="Z678" s="43"/>
      <c r="AA678" s="43"/>
      <c r="AB678" s="43"/>
      <c r="AC678" s="43"/>
      <c r="AD678" s="43"/>
      <c r="AE678" s="43"/>
      <c r="AF678" s="43"/>
    </row>
    <row r="679" spans="1:32" ht="15">
      <c r="A679" s="43"/>
      <c r="B679" s="43"/>
      <c r="C679" s="43"/>
      <c r="D679" s="43"/>
      <c r="E679" s="43"/>
      <c r="F679" s="203"/>
      <c r="G679" s="203"/>
      <c r="H679" s="43"/>
      <c r="I679" s="43"/>
      <c r="J679" s="43"/>
      <c r="K679" s="43"/>
      <c r="L679" s="43"/>
      <c r="M679" s="44"/>
      <c r="N679" s="43"/>
      <c r="O679" s="43"/>
      <c r="P679" s="43"/>
      <c r="Q679" s="43"/>
      <c r="R679" s="43"/>
      <c r="S679" s="43"/>
      <c r="T679" s="43"/>
      <c r="U679" s="43"/>
      <c r="V679" s="43"/>
      <c r="W679" s="43"/>
      <c r="X679" s="43"/>
      <c r="Y679" s="43"/>
      <c r="Z679" s="43"/>
      <c r="AA679" s="43"/>
      <c r="AB679" s="43"/>
      <c r="AC679" s="43"/>
      <c r="AD679" s="43"/>
      <c r="AE679" s="43"/>
      <c r="AF679" s="43"/>
    </row>
    <row r="680" spans="1:32" ht="15">
      <c r="A680" s="43"/>
      <c r="B680" s="43"/>
      <c r="C680" s="43"/>
      <c r="D680" s="43"/>
      <c r="E680" s="43"/>
      <c r="F680" s="203"/>
      <c r="G680" s="203"/>
      <c r="H680" s="43"/>
      <c r="I680" s="43"/>
      <c r="J680" s="43"/>
      <c r="K680" s="43"/>
      <c r="L680" s="43"/>
      <c r="M680" s="44"/>
      <c r="N680" s="43"/>
      <c r="O680" s="43"/>
      <c r="P680" s="43"/>
      <c r="Q680" s="43"/>
      <c r="R680" s="43"/>
      <c r="S680" s="43"/>
      <c r="T680" s="43"/>
      <c r="U680" s="43"/>
      <c r="V680" s="43"/>
      <c r="W680" s="43"/>
      <c r="X680" s="43"/>
      <c r="Y680" s="43"/>
      <c r="Z680" s="43"/>
      <c r="AA680" s="43"/>
      <c r="AB680" s="43"/>
      <c r="AC680" s="43"/>
      <c r="AD680" s="43"/>
      <c r="AE680" s="43"/>
      <c r="AF680" s="43"/>
    </row>
    <row r="681" spans="1:32" ht="15">
      <c r="A681" s="43"/>
      <c r="B681" s="43"/>
      <c r="C681" s="43"/>
      <c r="D681" s="43"/>
      <c r="E681" s="43"/>
      <c r="F681" s="203"/>
      <c r="G681" s="203"/>
      <c r="H681" s="43"/>
      <c r="I681" s="43"/>
      <c r="J681" s="43"/>
      <c r="K681" s="43"/>
      <c r="L681" s="43"/>
      <c r="M681" s="44"/>
      <c r="N681" s="43"/>
      <c r="O681" s="43"/>
      <c r="P681" s="43"/>
      <c r="Q681" s="43"/>
      <c r="R681" s="43"/>
      <c r="S681" s="43"/>
      <c r="T681" s="43"/>
      <c r="U681" s="43"/>
      <c r="V681" s="43"/>
      <c r="W681" s="43"/>
      <c r="X681" s="43"/>
      <c r="Y681" s="43"/>
      <c r="Z681" s="43"/>
      <c r="AA681" s="43"/>
      <c r="AB681" s="43"/>
      <c r="AC681" s="43"/>
      <c r="AD681" s="43"/>
      <c r="AE681" s="43"/>
      <c r="AF681" s="43"/>
    </row>
    <row r="682" spans="1:32" ht="15">
      <c r="A682" s="43"/>
      <c r="B682" s="43"/>
      <c r="C682" s="43"/>
      <c r="D682" s="43"/>
      <c r="E682" s="43"/>
      <c r="F682" s="203"/>
      <c r="G682" s="203"/>
      <c r="H682" s="43"/>
      <c r="I682" s="43"/>
      <c r="J682" s="43"/>
      <c r="K682" s="43"/>
      <c r="L682" s="43"/>
      <c r="M682" s="44"/>
      <c r="N682" s="43"/>
      <c r="O682" s="43"/>
      <c r="P682" s="43"/>
      <c r="Q682" s="43"/>
      <c r="R682" s="43"/>
      <c r="S682" s="43"/>
      <c r="T682" s="43"/>
      <c r="U682" s="43"/>
      <c r="V682" s="43"/>
      <c r="W682" s="43"/>
      <c r="X682" s="43"/>
      <c r="Y682" s="43"/>
      <c r="Z682" s="43"/>
      <c r="AA682" s="43"/>
      <c r="AB682" s="43"/>
      <c r="AC682" s="43"/>
      <c r="AD682" s="43"/>
      <c r="AE682" s="43"/>
      <c r="AF682" s="43"/>
    </row>
    <row r="683" spans="1:32" ht="15">
      <c r="A683" s="43"/>
      <c r="B683" s="43"/>
      <c r="C683" s="43"/>
      <c r="D683" s="43"/>
      <c r="E683" s="43"/>
      <c r="F683" s="203"/>
      <c r="G683" s="203"/>
      <c r="H683" s="43"/>
      <c r="I683" s="43"/>
      <c r="J683" s="43"/>
      <c r="K683" s="43"/>
      <c r="L683" s="43"/>
      <c r="M683" s="44"/>
      <c r="N683" s="43"/>
      <c r="O683" s="43"/>
      <c r="P683" s="43"/>
      <c r="Q683" s="43"/>
      <c r="R683" s="43"/>
      <c r="S683" s="43"/>
      <c r="T683" s="43"/>
      <c r="U683" s="43"/>
      <c r="V683" s="43"/>
      <c r="W683" s="43"/>
      <c r="X683" s="43"/>
      <c r="Y683" s="43"/>
      <c r="Z683" s="43"/>
      <c r="AA683" s="43"/>
      <c r="AB683" s="43"/>
      <c r="AC683" s="43"/>
      <c r="AD683" s="43"/>
      <c r="AE683" s="43"/>
      <c r="AF683" s="43"/>
    </row>
    <row r="684" spans="1:32" ht="15">
      <c r="A684" s="43"/>
      <c r="B684" s="43"/>
      <c r="C684" s="43"/>
      <c r="D684" s="43"/>
      <c r="E684" s="43"/>
      <c r="F684" s="203"/>
      <c r="G684" s="203"/>
      <c r="H684" s="43"/>
      <c r="I684" s="43"/>
      <c r="J684" s="43"/>
      <c r="K684" s="43"/>
      <c r="L684" s="43"/>
      <c r="M684" s="44"/>
      <c r="N684" s="43"/>
      <c r="O684" s="43"/>
      <c r="P684" s="43"/>
      <c r="Q684" s="43"/>
      <c r="R684" s="43"/>
      <c r="S684" s="43"/>
      <c r="T684" s="43"/>
      <c r="U684" s="43"/>
      <c r="V684" s="43"/>
      <c r="W684" s="43"/>
      <c r="X684" s="43"/>
      <c r="Y684" s="43"/>
      <c r="Z684" s="43"/>
      <c r="AA684" s="43"/>
      <c r="AB684" s="43"/>
      <c r="AC684" s="43"/>
      <c r="AD684" s="43"/>
      <c r="AE684" s="43"/>
      <c r="AF684" s="43"/>
    </row>
    <row r="685" spans="1:32" ht="15">
      <c r="A685" s="43"/>
      <c r="B685" s="43"/>
      <c r="C685" s="43"/>
      <c r="D685" s="43"/>
      <c r="E685" s="43"/>
      <c r="F685" s="203"/>
      <c r="G685" s="203"/>
      <c r="H685" s="43"/>
      <c r="I685" s="43"/>
      <c r="J685" s="43"/>
      <c r="K685" s="43"/>
      <c r="L685" s="43"/>
      <c r="M685" s="44"/>
      <c r="N685" s="43"/>
      <c r="O685" s="43"/>
      <c r="P685" s="43"/>
      <c r="Q685" s="43"/>
      <c r="R685" s="43"/>
      <c r="S685" s="43"/>
      <c r="T685" s="43"/>
      <c r="U685" s="43"/>
      <c r="V685" s="43"/>
      <c r="W685" s="43"/>
      <c r="X685" s="43"/>
      <c r="Y685" s="43"/>
      <c r="Z685" s="43"/>
      <c r="AA685" s="43"/>
      <c r="AB685" s="43"/>
      <c r="AC685" s="43"/>
      <c r="AD685" s="43"/>
      <c r="AE685" s="43"/>
      <c r="AF685" s="43"/>
    </row>
    <row r="686" spans="1:32" ht="15">
      <c r="A686" s="43"/>
      <c r="B686" s="43"/>
      <c r="C686" s="43"/>
      <c r="D686" s="43"/>
      <c r="E686" s="43"/>
      <c r="F686" s="203"/>
      <c r="G686" s="203"/>
      <c r="H686" s="43"/>
      <c r="I686" s="43"/>
      <c r="J686" s="43"/>
      <c r="K686" s="43"/>
      <c r="L686" s="43"/>
      <c r="M686" s="44"/>
      <c r="N686" s="43"/>
      <c r="O686" s="43"/>
      <c r="P686" s="43"/>
      <c r="Q686" s="43"/>
      <c r="R686" s="43"/>
      <c r="S686" s="43"/>
      <c r="T686" s="43"/>
      <c r="U686" s="43"/>
      <c r="V686" s="43"/>
      <c r="W686" s="43"/>
      <c r="X686" s="43"/>
      <c r="Y686" s="43"/>
      <c r="Z686" s="43"/>
      <c r="AA686" s="43"/>
      <c r="AB686" s="43"/>
      <c r="AC686" s="43"/>
      <c r="AD686" s="43"/>
      <c r="AE686" s="43"/>
      <c r="AF686" s="43"/>
    </row>
    <row r="687" spans="1:32" ht="15">
      <c r="A687" s="43"/>
      <c r="B687" s="43"/>
      <c r="C687" s="43"/>
      <c r="D687" s="43"/>
      <c r="E687" s="43"/>
      <c r="F687" s="203"/>
      <c r="G687" s="203"/>
      <c r="H687" s="43"/>
      <c r="I687" s="43"/>
      <c r="J687" s="43"/>
      <c r="K687" s="43"/>
      <c r="L687" s="43"/>
      <c r="M687" s="44"/>
      <c r="N687" s="43"/>
      <c r="O687" s="43"/>
      <c r="P687" s="43"/>
      <c r="Q687" s="43"/>
      <c r="R687" s="43"/>
      <c r="S687" s="43"/>
      <c r="T687" s="43"/>
      <c r="U687" s="43"/>
      <c r="V687" s="43"/>
      <c r="W687" s="43"/>
      <c r="X687" s="43"/>
      <c r="Y687" s="43"/>
      <c r="Z687" s="43"/>
      <c r="AA687" s="43"/>
      <c r="AB687" s="43"/>
      <c r="AC687" s="43"/>
      <c r="AD687" s="43"/>
      <c r="AE687" s="43"/>
      <c r="AF687" s="43"/>
    </row>
    <row r="688" spans="1:32" ht="15">
      <c r="A688" s="43"/>
      <c r="B688" s="43"/>
      <c r="C688" s="43"/>
      <c r="D688" s="43"/>
      <c r="E688" s="43"/>
      <c r="F688" s="203"/>
      <c r="G688" s="203"/>
      <c r="H688" s="43"/>
      <c r="I688" s="43"/>
      <c r="J688" s="43"/>
      <c r="K688" s="43"/>
      <c r="L688" s="43"/>
      <c r="M688" s="44"/>
      <c r="N688" s="43"/>
      <c r="O688" s="43"/>
      <c r="P688" s="43"/>
      <c r="Q688" s="43"/>
      <c r="R688" s="43"/>
      <c r="S688" s="43"/>
      <c r="T688" s="43"/>
      <c r="U688" s="43"/>
      <c r="V688" s="43"/>
      <c r="W688" s="43"/>
      <c r="X688" s="43"/>
      <c r="Y688" s="43"/>
      <c r="Z688" s="43"/>
      <c r="AA688" s="43"/>
      <c r="AB688" s="43"/>
      <c r="AC688" s="43"/>
      <c r="AD688" s="43"/>
      <c r="AE688" s="43"/>
      <c r="AF688" s="43"/>
    </row>
    <row r="689" spans="1:32" ht="15">
      <c r="A689" s="43"/>
      <c r="B689" s="43"/>
      <c r="C689" s="43"/>
      <c r="D689" s="43"/>
      <c r="E689" s="43"/>
      <c r="F689" s="203"/>
      <c r="G689" s="203"/>
      <c r="H689" s="43"/>
      <c r="I689" s="43"/>
      <c r="J689" s="43"/>
      <c r="K689" s="43"/>
      <c r="L689" s="43"/>
      <c r="M689" s="44"/>
      <c r="N689" s="43"/>
      <c r="O689" s="43"/>
      <c r="P689" s="43"/>
      <c r="Q689" s="43"/>
      <c r="R689" s="43"/>
      <c r="S689" s="43"/>
      <c r="T689" s="43"/>
      <c r="U689" s="43"/>
      <c r="V689" s="43"/>
      <c r="W689" s="43"/>
      <c r="X689" s="43"/>
      <c r="Y689" s="43"/>
      <c r="Z689" s="43"/>
      <c r="AA689" s="43"/>
      <c r="AB689" s="43"/>
      <c r="AC689" s="43"/>
      <c r="AD689" s="43"/>
      <c r="AE689" s="43"/>
      <c r="AF689" s="43"/>
    </row>
    <row r="690" spans="1:32" ht="15">
      <c r="A690" s="43"/>
      <c r="B690" s="43"/>
      <c r="C690" s="43"/>
      <c r="D690" s="43"/>
      <c r="E690" s="43"/>
      <c r="F690" s="203"/>
      <c r="G690" s="203"/>
      <c r="H690" s="43"/>
      <c r="I690" s="43"/>
      <c r="J690" s="43"/>
      <c r="K690" s="43"/>
      <c r="L690" s="43"/>
      <c r="M690" s="44"/>
      <c r="N690" s="43"/>
      <c r="O690" s="43"/>
      <c r="P690" s="43"/>
      <c r="Q690" s="43"/>
      <c r="R690" s="43"/>
      <c r="S690" s="43"/>
      <c r="T690" s="43"/>
      <c r="U690" s="43"/>
      <c r="V690" s="43"/>
      <c r="W690" s="43"/>
      <c r="X690" s="43"/>
      <c r="Y690" s="43"/>
      <c r="Z690" s="43"/>
      <c r="AA690" s="43"/>
      <c r="AB690" s="43"/>
      <c r="AC690" s="43"/>
      <c r="AD690" s="43"/>
      <c r="AE690" s="43"/>
      <c r="AF690" s="43"/>
    </row>
    <row r="691" spans="1:32" ht="15">
      <c r="A691" s="43"/>
      <c r="B691" s="43"/>
      <c r="C691" s="43"/>
      <c r="D691" s="43"/>
      <c r="E691" s="43"/>
      <c r="F691" s="203"/>
      <c r="G691" s="203"/>
      <c r="H691" s="43"/>
      <c r="I691" s="43"/>
      <c r="J691" s="43"/>
      <c r="K691" s="43"/>
      <c r="L691" s="43"/>
      <c r="M691" s="44"/>
      <c r="N691" s="43"/>
      <c r="O691" s="43"/>
      <c r="P691" s="43"/>
      <c r="Q691" s="43"/>
      <c r="R691" s="43"/>
      <c r="S691" s="43"/>
      <c r="T691" s="43"/>
      <c r="U691" s="43"/>
      <c r="V691" s="43"/>
      <c r="W691" s="43"/>
      <c r="X691" s="43"/>
      <c r="Y691" s="43"/>
      <c r="Z691" s="43"/>
      <c r="AA691" s="43"/>
      <c r="AB691" s="43"/>
      <c r="AC691" s="43"/>
      <c r="AD691" s="43"/>
      <c r="AE691" s="43"/>
      <c r="AF691" s="43"/>
    </row>
    <row r="692" spans="1:32" ht="15">
      <c r="A692" s="43"/>
      <c r="B692" s="43"/>
      <c r="C692" s="43"/>
      <c r="D692" s="43"/>
      <c r="E692" s="43"/>
      <c r="F692" s="203"/>
      <c r="G692" s="203"/>
      <c r="H692" s="43"/>
      <c r="I692" s="43"/>
      <c r="J692" s="43"/>
      <c r="K692" s="43"/>
      <c r="L692" s="43"/>
      <c r="M692" s="44"/>
      <c r="N692" s="43"/>
      <c r="O692" s="43"/>
      <c r="P692" s="43"/>
      <c r="Q692" s="43"/>
      <c r="R692" s="43"/>
      <c r="S692" s="43"/>
      <c r="T692" s="43"/>
      <c r="U692" s="43"/>
      <c r="V692" s="43"/>
      <c r="W692" s="43"/>
      <c r="X692" s="43"/>
      <c r="Y692" s="43"/>
      <c r="Z692" s="43"/>
      <c r="AA692" s="43"/>
      <c r="AB692" s="43"/>
      <c r="AC692" s="43"/>
      <c r="AD692" s="43"/>
      <c r="AE692" s="43"/>
      <c r="AF692" s="43"/>
    </row>
    <row r="693" spans="1:32" ht="15">
      <c r="A693" s="43"/>
      <c r="B693" s="43"/>
      <c r="C693" s="43"/>
      <c r="D693" s="43"/>
      <c r="E693" s="43"/>
      <c r="F693" s="203"/>
      <c r="G693" s="203"/>
      <c r="H693" s="43"/>
      <c r="I693" s="43"/>
      <c r="J693" s="43"/>
      <c r="K693" s="43"/>
      <c r="L693" s="43"/>
      <c r="M693" s="44"/>
      <c r="N693" s="43"/>
      <c r="O693" s="43"/>
      <c r="P693" s="43"/>
      <c r="Q693" s="43"/>
      <c r="R693" s="43"/>
      <c r="S693" s="43"/>
      <c r="T693" s="43"/>
      <c r="U693" s="43"/>
      <c r="V693" s="43"/>
      <c r="W693" s="43"/>
      <c r="X693" s="43"/>
      <c r="Y693" s="43"/>
      <c r="Z693" s="43"/>
      <c r="AA693" s="43"/>
      <c r="AB693" s="43"/>
      <c r="AC693" s="43"/>
      <c r="AD693" s="43"/>
      <c r="AE693" s="43"/>
      <c r="AF693" s="43"/>
    </row>
    <row r="694" spans="1:32" ht="15">
      <c r="A694" s="43"/>
      <c r="B694" s="43"/>
      <c r="C694" s="43"/>
      <c r="D694" s="43"/>
      <c r="E694" s="43"/>
      <c r="F694" s="203"/>
      <c r="G694" s="203"/>
      <c r="H694" s="43"/>
      <c r="I694" s="43"/>
      <c r="J694" s="43"/>
      <c r="K694" s="43"/>
      <c r="L694" s="43"/>
      <c r="M694" s="44"/>
      <c r="N694" s="43"/>
      <c r="O694" s="43"/>
      <c r="P694" s="43"/>
      <c r="Q694" s="43"/>
      <c r="R694" s="43"/>
      <c r="S694" s="43"/>
      <c r="T694" s="43"/>
      <c r="U694" s="43"/>
      <c r="V694" s="43"/>
      <c r="W694" s="43"/>
      <c r="X694" s="43"/>
      <c r="Y694" s="43"/>
      <c r="Z694" s="43"/>
      <c r="AA694" s="43"/>
      <c r="AB694" s="43"/>
      <c r="AC694" s="43"/>
      <c r="AD694" s="43"/>
      <c r="AE694" s="43"/>
      <c r="AF694" s="43"/>
    </row>
    <row r="695" spans="1:32" ht="15">
      <c r="A695" s="43"/>
      <c r="B695" s="43"/>
      <c r="C695" s="43"/>
      <c r="D695" s="43"/>
      <c r="E695" s="43"/>
      <c r="F695" s="203"/>
      <c r="G695" s="203"/>
      <c r="H695" s="43"/>
      <c r="I695" s="43"/>
      <c r="J695" s="43"/>
      <c r="K695" s="43"/>
      <c r="L695" s="43"/>
      <c r="M695" s="44"/>
      <c r="N695" s="43"/>
      <c r="O695" s="43"/>
      <c r="P695" s="43"/>
      <c r="Q695" s="43"/>
      <c r="R695" s="43"/>
      <c r="S695" s="43"/>
      <c r="T695" s="43"/>
      <c r="U695" s="43"/>
      <c r="V695" s="43"/>
      <c r="W695" s="43"/>
      <c r="X695" s="43"/>
      <c r="Y695" s="43"/>
      <c r="Z695" s="43"/>
      <c r="AA695" s="43"/>
      <c r="AB695" s="43"/>
      <c r="AC695" s="43"/>
      <c r="AD695" s="43"/>
      <c r="AE695" s="43"/>
      <c r="AF695" s="43"/>
    </row>
    <row r="696" spans="1:32" ht="15">
      <c r="A696" s="43"/>
      <c r="B696" s="43"/>
      <c r="C696" s="43"/>
      <c r="D696" s="43"/>
      <c r="E696" s="43"/>
      <c r="F696" s="203"/>
      <c r="G696" s="203"/>
      <c r="H696" s="43"/>
      <c r="I696" s="43"/>
      <c r="J696" s="43"/>
      <c r="K696" s="43"/>
      <c r="L696" s="43"/>
      <c r="M696" s="44"/>
      <c r="N696" s="43"/>
      <c r="O696" s="43"/>
      <c r="P696" s="43"/>
      <c r="Q696" s="43"/>
      <c r="R696" s="43"/>
      <c r="S696" s="43"/>
      <c r="T696" s="43"/>
      <c r="U696" s="43"/>
      <c r="V696" s="43"/>
      <c r="W696" s="43"/>
      <c r="X696" s="43"/>
      <c r="Y696" s="43"/>
      <c r="Z696" s="43"/>
      <c r="AA696" s="43"/>
      <c r="AB696" s="43"/>
      <c r="AC696" s="43"/>
      <c r="AD696" s="43"/>
      <c r="AE696" s="43"/>
      <c r="AF696" s="43"/>
    </row>
    <row r="697" spans="1:32" ht="15">
      <c r="A697" s="43"/>
      <c r="B697" s="43"/>
      <c r="C697" s="43"/>
      <c r="D697" s="43"/>
      <c r="E697" s="43"/>
      <c r="F697" s="203"/>
      <c r="G697" s="203"/>
      <c r="H697" s="43"/>
      <c r="I697" s="43"/>
      <c r="J697" s="43"/>
      <c r="K697" s="43"/>
      <c r="L697" s="43"/>
      <c r="M697" s="44"/>
      <c r="N697" s="43"/>
      <c r="O697" s="43"/>
      <c r="P697" s="43"/>
      <c r="Q697" s="43"/>
      <c r="R697" s="43"/>
      <c r="S697" s="43"/>
      <c r="T697" s="43"/>
      <c r="U697" s="43"/>
      <c r="V697" s="43"/>
      <c r="W697" s="43"/>
      <c r="X697" s="43"/>
      <c r="Y697" s="43"/>
      <c r="Z697" s="43"/>
      <c r="AA697" s="43"/>
      <c r="AB697" s="43"/>
      <c r="AC697" s="43"/>
      <c r="AD697" s="43"/>
      <c r="AE697" s="43"/>
      <c r="AF697" s="43"/>
    </row>
    <row r="698" spans="1:32" ht="15">
      <c r="A698" s="43"/>
      <c r="B698" s="43"/>
      <c r="C698" s="43"/>
      <c r="D698" s="43"/>
      <c r="E698" s="43"/>
      <c r="F698" s="203"/>
      <c r="G698" s="203"/>
      <c r="H698" s="43"/>
      <c r="I698" s="43"/>
      <c r="J698" s="43"/>
      <c r="K698" s="43"/>
      <c r="L698" s="43"/>
      <c r="M698" s="44"/>
      <c r="N698" s="43"/>
      <c r="O698" s="43"/>
      <c r="P698" s="43"/>
      <c r="Q698" s="43"/>
      <c r="R698" s="43"/>
      <c r="S698" s="43"/>
      <c r="T698" s="43"/>
      <c r="U698" s="43"/>
      <c r="V698" s="43"/>
      <c r="W698" s="43"/>
      <c r="X698" s="43"/>
      <c r="Y698" s="43"/>
      <c r="Z698" s="43"/>
      <c r="AA698" s="43"/>
      <c r="AB698" s="43"/>
      <c r="AC698" s="43"/>
      <c r="AD698" s="43"/>
      <c r="AE698" s="43"/>
      <c r="AF698" s="43"/>
    </row>
    <row r="699" spans="1:32" ht="15">
      <c r="A699" s="43"/>
      <c r="B699" s="43"/>
      <c r="C699" s="43"/>
      <c r="D699" s="43"/>
      <c r="E699" s="43"/>
      <c r="F699" s="203"/>
      <c r="G699" s="203"/>
      <c r="H699" s="43"/>
      <c r="I699" s="43"/>
      <c r="J699" s="43"/>
      <c r="K699" s="43"/>
      <c r="L699" s="43"/>
      <c r="M699" s="44"/>
      <c r="N699" s="43"/>
      <c r="O699" s="43"/>
      <c r="P699" s="43"/>
      <c r="Q699" s="43"/>
      <c r="R699" s="43"/>
      <c r="S699" s="43"/>
      <c r="T699" s="43"/>
      <c r="U699" s="43"/>
      <c r="V699" s="43"/>
      <c r="W699" s="43"/>
      <c r="X699" s="43"/>
      <c r="Y699" s="43"/>
      <c r="Z699" s="43"/>
      <c r="AA699" s="43"/>
      <c r="AB699" s="43"/>
      <c r="AC699" s="43"/>
      <c r="AD699" s="43"/>
      <c r="AE699" s="43"/>
      <c r="AF699" s="43"/>
    </row>
    <row r="700" spans="1:32" ht="15">
      <c r="A700" s="43"/>
      <c r="B700" s="43"/>
      <c r="C700" s="43"/>
      <c r="D700" s="43"/>
      <c r="E700" s="43"/>
      <c r="F700" s="203"/>
      <c r="G700" s="203"/>
      <c r="H700" s="43"/>
      <c r="I700" s="43"/>
      <c r="J700" s="43"/>
      <c r="K700" s="43"/>
      <c r="L700" s="43"/>
      <c r="M700" s="44"/>
      <c r="N700" s="43"/>
      <c r="O700" s="43"/>
      <c r="P700" s="43"/>
      <c r="Q700" s="43"/>
      <c r="R700" s="43"/>
      <c r="S700" s="43"/>
      <c r="T700" s="43"/>
      <c r="U700" s="43"/>
      <c r="V700" s="43"/>
      <c r="W700" s="43"/>
      <c r="X700" s="43"/>
      <c r="Y700" s="43"/>
      <c r="Z700" s="43"/>
      <c r="AA700" s="43"/>
      <c r="AB700" s="43"/>
      <c r="AC700" s="43"/>
      <c r="AD700" s="43"/>
      <c r="AE700" s="43"/>
      <c r="AF700" s="43"/>
    </row>
    <row r="701" spans="1:32" ht="15">
      <c r="A701" s="43"/>
      <c r="B701" s="43"/>
      <c r="C701" s="43"/>
      <c r="D701" s="43"/>
      <c r="E701" s="43"/>
      <c r="F701" s="203"/>
      <c r="G701" s="203"/>
      <c r="H701" s="43"/>
      <c r="I701" s="43"/>
      <c r="J701" s="43"/>
      <c r="K701" s="43"/>
      <c r="L701" s="43"/>
      <c r="M701" s="44"/>
      <c r="N701" s="43"/>
      <c r="O701" s="43"/>
      <c r="P701" s="43"/>
      <c r="Q701" s="43"/>
      <c r="R701" s="43"/>
      <c r="S701" s="43"/>
      <c r="T701" s="43"/>
      <c r="U701" s="43"/>
      <c r="V701" s="43"/>
      <c r="W701" s="43"/>
      <c r="X701" s="43"/>
      <c r="Y701" s="43"/>
      <c r="Z701" s="43"/>
      <c r="AA701" s="43"/>
      <c r="AB701" s="43"/>
      <c r="AC701" s="43"/>
      <c r="AD701" s="43"/>
      <c r="AE701" s="43"/>
      <c r="AF701" s="43"/>
    </row>
    <row r="702" spans="1:32" ht="15">
      <c r="A702" s="43"/>
      <c r="B702" s="43"/>
      <c r="C702" s="43"/>
      <c r="D702" s="43"/>
      <c r="E702" s="43"/>
      <c r="F702" s="203"/>
      <c r="G702" s="203"/>
      <c r="H702" s="43"/>
      <c r="I702" s="43"/>
      <c r="J702" s="43"/>
      <c r="K702" s="43"/>
      <c r="L702" s="43"/>
      <c r="M702" s="44"/>
      <c r="N702" s="43"/>
      <c r="O702" s="43"/>
      <c r="P702" s="43"/>
      <c r="Q702" s="43"/>
      <c r="R702" s="43"/>
      <c r="S702" s="43"/>
      <c r="T702" s="43"/>
      <c r="U702" s="43"/>
      <c r="V702" s="43"/>
      <c r="W702" s="43"/>
      <c r="X702" s="43"/>
      <c r="Y702" s="43"/>
      <c r="Z702" s="43"/>
      <c r="AA702" s="43"/>
      <c r="AB702" s="43"/>
      <c r="AC702" s="43"/>
      <c r="AD702" s="43"/>
      <c r="AE702" s="43"/>
      <c r="AF702" s="43"/>
    </row>
    <row r="703" spans="1:32" ht="15">
      <c r="A703" s="43"/>
      <c r="B703" s="43"/>
      <c r="C703" s="43"/>
      <c r="D703" s="43"/>
      <c r="E703" s="43"/>
      <c r="F703" s="203"/>
      <c r="G703" s="203"/>
      <c r="H703" s="43"/>
      <c r="I703" s="43"/>
      <c r="J703" s="43"/>
      <c r="K703" s="43"/>
      <c r="L703" s="43"/>
      <c r="M703" s="44"/>
      <c r="N703" s="43"/>
      <c r="O703" s="43"/>
      <c r="P703" s="43"/>
      <c r="Q703" s="43"/>
      <c r="R703" s="43"/>
      <c r="S703" s="43"/>
      <c r="T703" s="43"/>
      <c r="U703" s="43"/>
      <c r="V703" s="43"/>
      <c r="W703" s="43"/>
      <c r="X703" s="43"/>
      <c r="Y703" s="43"/>
      <c r="Z703" s="43"/>
      <c r="AA703" s="43"/>
      <c r="AB703" s="43"/>
      <c r="AC703" s="43"/>
      <c r="AD703" s="43"/>
      <c r="AE703" s="43"/>
      <c r="AF703" s="43"/>
    </row>
    <row r="704" spans="1:32" ht="15">
      <c r="A704" s="43"/>
      <c r="B704" s="43"/>
      <c r="C704" s="43"/>
      <c r="D704" s="43"/>
      <c r="E704" s="43"/>
      <c r="F704" s="203"/>
      <c r="G704" s="203"/>
      <c r="H704" s="43"/>
      <c r="I704" s="43"/>
      <c r="J704" s="43"/>
      <c r="K704" s="43"/>
      <c r="L704" s="43"/>
      <c r="M704" s="44"/>
      <c r="N704" s="43"/>
      <c r="O704" s="43"/>
      <c r="P704" s="43"/>
      <c r="Q704" s="43"/>
      <c r="R704" s="43"/>
      <c r="S704" s="43"/>
      <c r="T704" s="43"/>
      <c r="U704" s="43"/>
      <c r="V704" s="43"/>
      <c r="W704" s="43"/>
      <c r="X704" s="43"/>
      <c r="Y704" s="43"/>
      <c r="Z704" s="43"/>
      <c r="AA704" s="43"/>
      <c r="AB704" s="43"/>
      <c r="AC704" s="43"/>
      <c r="AD704" s="43"/>
      <c r="AE704" s="43"/>
      <c r="AF704" s="43"/>
    </row>
    <row r="705" spans="1:32" ht="15">
      <c r="A705" s="43"/>
      <c r="B705" s="43"/>
      <c r="C705" s="43"/>
      <c r="D705" s="43"/>
      <c r="E705" s="43"/>
      <c r="F705" s="203"/>
      <c r="G705" s="203"/>
      <c r="H705" s="43"/>
      <c r="I705" s="43"/>
      <c r="J705" s="43"/>
      <c r="K705" s="43"/>
      <c r="L705" s="43"/>
      <c r="M705" s="44"/>
      <c r="N705" s="43"/>
      <c r="O705" s="43"/>
      <c r="P705" s="43"/>
      <c r="Q705" s="43"/>
      <c r="R705" s="43"/>
      <c r="S705" s="43"/>
      <c r="T705" s="43"/>
      <c r="U705" s="43"/>
      <c r="V705" s="43"/>
      <c r="W705" s="43"/>
      <c r="X705" s="43"/>
      <c r="Y705" s="43"/>
      <c r="Z705" s="43"/>
      <c r="AA705" s="43"/>
      <c r="AB705" s="43"/>
      <c r="AC705" s="43"/>
      <c r="AD705" s="43"/>
      <c r="AE705" s="43"/>
      <c r="AF705" s="43"/>
    </row>
    <row r="706" spans="1:32" ht="15">
      <c r="A706" s="43"/>
      <c r="B706" s="43"/>
      <c r="C706" s="43"/>
      <c r="D706" s="43"/>
      <c r="E706" s="43"/>
      <c r="F706" s="203"/>
      <c r="G706" s="203"/>
      <c r="H706" s="43"/>
      <c r="I706" s="43"/>
      <c r="J706" s="43"/>
      <c r="K706" s="43"/>
      <c r="L706" s="43"/>
      <c r="M706" s="44"/>
      <c r="N706" s="43"/>
      <c r="O706" s="43"/>
      <c r="P706" s="43"/>
      <c r="Q706" s="43"/>
      <c r="R706" s="43"/>
      <c r="S706" s="43"/>
      <c r="T706" s="43"/>
      <c r="U706" s="43"/>
      <c r="V706" s="43"/>
      <c r="W706" s="43"/>
      <c r="X706" s="43"/>
      <c r="Y706" s="43"/>
      <c r="Z706" s="43"/>
      <c r="AA706" s="43"/>
      <c r="AB706" s="43"/>
      <c r="AC706" s="43"/>
      <c r="AD706" s="43"/>
      <c r="AE706" s="43"/>
      <c r="AF706" s="43"/>
    </row>
    <row r="707" spans="1:32" ht="15">
      <c r="A707" s="43"/>
      <c r="B707" s="43"/>
      <c r="C707" s="43"/>
      <c r="D707" s="43"/>
      <c r="E707" s="43"/>
      <c r="F707" s="203"/>
      <c r="G707" s="203"/>
      <c r="H707" s="43"/>
      <c r="I707" s="43"/>
      <c r="J707" s="43"/>
      <c r="K707" s="43"/>
      <c r="L707" s="43"/>
      <c r="M707" s="44"/>
      <c r="N707" s="43"/>
      <c r="O707" s="43"/>
      <c r="P707" s="43"/>
      <c r="Q707" s="43"/>
      <c r="R707" s="43"/>
      <c r="S707" s="43"/>
      <c r="T707" s="43"/>
      <c r="U707" s="43"/>
      <c r="V707" s="43"/>
      <c r="W707" s="43"/>
      <c r="X707" s="43"/>
      <c r="Y707" s="43"/>
      <c r="Z707" s="43"/>
      <c r="AA707" s="43"/>
      <c r="AB707" s="43"/>
      <c r="AC707" s="43"/>
      <c r="AD707" s="43"/>
      <c r="AE707" s="43"/>
      <c r="AF707" s="43"/>
    </row>
    <row r="708" spans="1:32" ht="15">
      <c r="A708" s="43"/>
      <c r="B708" s="43"/>
      <c r="C708" s="43"/>
      <c r="D708" s="43"/>
      <c r="E708" s="43"/>
      <c r="F708" s="203"/>
      <c r="G708" s="203"/>
      <c r="H708" s="43"/>
      <c r="I708" s="43"/>
      <c r="J708" s="43"/>
      <c r="K708" s="43"/>
      <c r="L708" s="43"/>
      <c r="M708" s="44"/>
      <c r="N708" s="43"/>
      <c r="O708" s="43"/>
      <c r="P708" s="43"/>
      <c r="Q708" s="43"/>
      <c r="R708" s="43"/>
      <c r="S708" s="43"/>
      <c r="T708" s="43"/>
      <c r="U708" s="43"/>
      <c r="V708" s="43"/>
      <c r="W708" s="43"/>
      <c r="X708" s="43"/>
      <c r="Y708" s="43"/>
      <c r="Z708" s="43"/>
      <c r="AA708" s="43"/>
      <c r="AB708" s="43"/>
      <c r="AC708" s="43"/>
      <c r="AD708" s="43"/>
      <c r="AE708" s="43"/>
      <c r="AF708" s="43"/>
    </row>
    <row r="709" spans="1:32" ht="15">
      <c r="A709" s="43"/>
      <c r="B709" s="43"/>
      <c r="C709" s="43"/>
      <c r="D709" s="43"/>
      <c r="E709" s="43"/>
      <c r="F709" s="203"/>
      <c r="G709" s="203"/>
      <c r="H709" s="43"/>
      <c r="I709" s="43"/>
      <c r="J709" s="43"/>
      <c r="K709" s="43"/>
      <c r="L709" s="43"/>
      <c r="M709" s="44"/>
      <c r="N709" s="43"/>
      <c r="O709" s="43"/>
      <c r="P709" s="43"/>
      <c r="Q709" s="43"/>
      <c r="R709" s="43"/>
      <c r="S709" s="43"/>
      <c r="T709" s="43"/>
      <c r="U709" s="43"/>
      <c r="V709" s="43"/>
      <c r="W709" s="43"/>
      <c r="X709" s="43"/>
      <c r="Y709" s="43"/>
      <c r="Z709" s="43"/>
      <c r="AA709" s="43"/>
      <c r="AB709" s="43"/>
      <c r="AC709" s="43"/>
      <c r="AD709" s="43"/>
      <c r="AE709" s="43"/>
      <c r="AF709" s="43"/>
    </row>
    <row r="710" spans="1:32" ht="15">
      <c r="A710" s="43"/>
      <c r="B710" s="43"/>
      <c r="C710" s="43"/>
      <c r="D710" s="43"/>
      <c r="E710" s="43"/>
      <c r="F710" s="203"/>
      <c r="G710" s="203"/>
      <c r="H710" s="43"/>
      <c r="I710" s="43"/>
      <c r="J710" s="43"/>
      <c r="K710" s="43"/>
      <c r="L710" s="43"/>
      <c r="M710" s="44"/>
      <c r="N710" s="43"/>
      <c r="O710" s="43"/>
      <c r="P710" s="43"/>
      <c r="Q710" s="43"/>
      <c r="R710" s="43"/>
      <c r="S710" s="43"/>
      <c r="T710" s="43"/>
      <c r="U710" s="43"/>
      <c r="V710" s="43"/>
      <c r="W710" s="43"/>
      <c r="X710" s="43"/>
      <c r="Y710" s="43"/>
      <c r="Z710" s="43"/>
      <c r="AA710" s="43"/>
      <c r="AB710" s="43"/>
      <c r="AC710" s="43"/>
      <c r="AD710" s="43"/>
      <c r="AE710" s="43"/>
      <c r="AF710" s="43"/>
    </row>
    <row r="711" spans="1:32" ht="15">
      <c r="A711" s="43"/>
      <c r="B711" s="43"/>
      <c r="C711" s="43"/>
      <c r="D711" s="43"/>
      <c r="E711" s="43"/>
      <c r="F711" s="203"/>
      <c r="G711" s="203"/>
      <c r="H711" s="43"/>
      <c r="I711" s="43"/>
      <c r="J711" s="43"/>
      <c r="K711" s="43"/>
      <c r="L711" s="43"/>
      <c r="M711" s="44"/>
      <c r="N711" s="43"/>
      <c r="O711" s="43"/>
      <c r="P711" s="43"/>
      <c r="Q711" s="43"/>
      <c r="R711" s="43"/>
      <c r="S711" s="43"/>
      <c r="T711" s="43"/>
      <c r="U711" s="43"/>
      <c r="V711" s="43"/>
      <c r="W711" s="43"/>
      <c r="X711" s="43"/>
      <c r="Y711" s="43"/>
      <c r="Z711" s="43"/>
      <c r="AA711" s="43"/>
      <c r="AB711" s="43"/>
      <c r="AC711" s="43"/>
      <c r="AD711" s="43"/>
      <c r="AE711" s="43"/>
      <c r="AF711" s="43"/>
    </row>
    <row r="712" spans="1:32" ht="15">
      <c r="A712" s="43"/>
      <c r="B712" s="43"/>
      <c r="C712" s="43"/>
      <c r="D712" s="43"/>
      <c r="E712" s="43"/>
      <c r="F712" s="203"/>
      <c r="G712" s="203"/>
      <c r="H712" s="43"/>
      <c r="I712" s="43"/>
      <c r="J712" s="43"/>
      <c r="K712" s="43"/>
      <c r="L712" s="43"/>
      <c r="M712" s="44"/>
      <c r="N712" s="43"/>
      <c r="O712" s="43"/>
      <c r="P712" s="43"/>
      <c r="Q712" s="43"/>
      <c r="R712" s="43"/>
      <c r="S712" s="43"/>
      <c r="T712" s="43"/>
      <c r="U712" s="43"/>
      <c r="V712" s="43"/>
      <c r="W712" s="43"/>
      <c r="X712" s="43"/>
      <c r="Y712" s="43"/>
      <c r="Z712" s="43"/>
      <c r="AA712" s="43"/>
      <c r="AB712" s="43"/>
      <c r="AC712" s="43"/>
      <c r="AD712" s="43"/>
      <c r="AE712" s="43"/>
      <c r="AF712" s="43"/>
    </row>
    <row r="713" spans="1:32" ht="15">
      <c r="A713" s="43"/>
      <c r="B713" s="43"/>
      <c r="C713" s="43"/>
      <c r="D713" s="43"/>
      <c r="E713" s="43"/>
      <c r="F713" s="203"/>
      <c r="G713" s="203"/>
      <c r="H713" s="43"/>
      <c r="I713" s="43"/>
      <c r="J713" s="43"/>
      <c r="K713" s="43"/>
      <c r="L713" s="43"/>
      <c r="M713" s="44"/>
      <c r="N713" s="43"/>
      <c r="O713" s="43"/>
      <c r="P713" s="43"/>
      <c r="Q713" s="43"/>
      <c r="R713" s="43"/>
      <c r="S713" s="43"/>
      <c r="T713" s="43"/>
      <c r="U713" s="43"/>
      <c r="V713" s="43"/>
      <c r="W713" s="43"/>
      <c r="X713" s="43"/>
      <c r="Y713" s="43"/>
      <c r="Z713" s="43"/>
      <c r="AA713" s="43"/>
      <c r="AB713" s="43"/>
      <c r="AC713" s="43"/>
      <c r="AD713" s="43"/>
      <c r="AE713" s="43"/>
      <c r="AF713" s="43"/>
    </row>
    <row r="714" spans="1:32" ht="15">
      <c r="A714" s="43"/>
      <c r="B714" s="43"/>
      <c r="C714" s="43"/>
      <c r="D714" s="43"/>
      <c r="E714" s="43"/>
      <c r="F714" s="203"/>
      <c r="G714" s="203"/>
      <c r="H714" s="43"/>
      <c r="I714" s="43"/>
      <c r="J714" s="43"/>
      <c r="K714" s="43"/>
      <c r="L714" s="43"/>
      <c r="M714" s="44"/>
      <c r="N714" s="43"/>
      <c r="O714" s="43"/>
      <c r="P714" s="43"/>
      <c r="Q714" s="43"/>
      <c r="R714" s="43"/>
      <c r="S714" s="43"/>
      <c r="T714" s="43"/>
      <c r="U714" s="43"/>
      <c r="V714" s="43"/>
      <c r="W714" s="43"/>
      <c r="X714" s="43"/>
      <c r="Y714" s="43"/>
      <c r="Z714" s="43"/>
      <c r="AA714" s="43"/>
      <c r="AB714" s="43"/>
      <c r="AC714" s="43"/>
      <c r="AD714" s="43"/>
      <c r="AE714" s="43"/>
      <c r="AF714" s="43"/>
    </row>
    <row r="715" spans="1:32" ht="15">
      <c r="A715" s="43"/>
      <c r="B715" s="43"/>
      <c r="C715" s="43"/>
      <c r="D715" s="43"/>
      <c r="E715" s="43"/>
      <c r="F715" s="203"/>
      <c r="G715" s="203"/>
      <c r="H715" s="43"/>
      <c r="I715" s="43"/>
      <c r="J715" s="43"/>
      <c r="K715" s="43"/>
      <c r="L715" s="43"/>
      <c r="M715" s="44"/>
      <c r="N715" s="43"/>
      <c r="O715" s="43"/>
      <c r="P715" s="43"/>
      <c r="Q715" s="43"/>
      <c r="R715" s="43"/>
      <c r="S715" s="43"/>
      <c r="T715" s="43"/>
      <c r="U715" s="43"/>
      <c r="V715" s="43"/>
      <c r="W715" s="43"/>
      <c r="X715" s="43"/>
      <c r="Y715" s="43"/>
      <c r="Z715" s="43"/>
      <c r="AA715" s="43"/>
      <c r="AB715" s="43"/>
      <c r="AC715" s="43"/>
      <c r="AD715" s="43"/>
      <c r="AE715" s="43"/>
      <c r="AF715" s="43"/>
    </row>
    <row r="716" spans="1:32" ht="15">
      <c r="A716" s="43"/>
      <c r="B716" s="43"/>
      <c r="C716" s="43"/>
      <c r="D716" s="43"/>
      <c r="E716" s="43"/>
      <c r="F716" s="203"/>
      <c r="G716" s="203"/>
      <c r="H716" s="43"/>
      <c r="I716" s="43"/>
      <c r="J716" s="43"/>
      <c r="K716" s="43"/>
      <c r="L716" s="43"/>
      <c r="M716" s="44"/>
      <c r="N716" s="43"/>
      <c r="O716" s="43"/>
      <c r="P716" s="43"/>
      <c r="Q716" s="43"/>
      <c r="R716" s="43"/>
      <c r="S716" s="43"/>
      <c r="T716" s="43"/>
      <c r="U716" s="43"/>
      <c r="V716" s="43"/>
      <c r="W716" s="43"/>
      <c r="X716" s="43"/>
      <c r="Y716" s="43"/>
      <c r="Z716" s="43"/>
      <c r="AA716" s="43"/>
      <c r="AB716" s="43"/>
      <c r="AC716" s="43"/>
      <c r="AD716" s="43"/>
      <c r="AE716" s="43"/>
      <c r="AF716" s="43"/>
    </row>
    <row r="717" spans="1:32" ht="15">
      <c r="A717" s="43"/>
      <c r="B717" s="43"/>
      <c r="C717" s="43"/>
      <c r="D717" s="43"/>
      <c r="E717" s="43"/>
      <c r="F717" s="203"/>
      <c r="G717" s="203"/>
      <c r="H717" s="43"/>
      <c r="I717" s="43"/>
      <c r="J717" s="43"/>
      <c r="K717" s="43"/>
      <c r="L717" s="43"/>
      <c r="M717" s="44"/>
      <c r="N717" s="43"/>
      <c r="O717" s="43"/>
      <c r="P717" s="43"/>
      <c r="Q717" s="43"/>
      <c r="R717" s="43"/>
      <c r="S717" s="43"/>
      <c r="T717" s="43"/>
      <c r="U717" s="43"/>
      <c r="V717" s="43"/>
      <c r="W717" s="43"/>
      <c r="X717" s="43"/>
      <c r="Y717" s="43"/>
      <c r="Z717" s="43"/>
      <c r="AA717" s="43"/>
      <c r="AB717" s="43"/>
      <c r="AC717" s="43"/>
      <c r="AD717" s="43"/>
      <c r="AE717" s="43"/>
      <c r="AF717" s="43"/>
    </row>
    <row r="718" spans="1:32" ht="15">
      <c r="A718" s="43"/>
      <c r="B718" s="43"/>
      <c r="C718" s="43"/>
      <c r="D718" s="43"/>
      <c r="E718" s="43"/>
      <c r="F718" s="203"/>
      <c r="G718" s="203"/>
      <c r="H718" s="43"/>
      <c r="I718" s="43"/>
      <c r="J718" s="43"/>
      <c r="K718" s="43"/>
      <c r="L718" s="43"/>
      <c r="M718" s="44"/>
      <c r="N718" s="43"/>
      <c r="O718" s="43"/>
      <c r="P718" s="43"/>
      <c r="Q718" s="43"/>
      <c r="R718" s="43"/>
      <c r="S718" s="43"/>
      <c r="T718" s="43"/>
      <c r="U718" s="43"/>
      <c r="V718" s="43"/>
      <c r="W718" s="43"/>
      <c r="X718" s="43"/>
      <c r="Y718" s="43"/>
      <c r="Z718" s="43"/>
      <c r="AA718" s="43"/>
      <c r="AB718" s="43"/>
      <c r="AC718" s="43"/>
      <c r="AD718" s="43"/>
      <c r="AE718" s="43"/>
      <c r="AF718" s="43"/>
    </row>
    <row r="719" spans="1:32" ht="15">
      <c r="A719" s="43"/>
      <c r="B719" s="43"/>
      <c r="C719" s="43"/>
      <c r="D719" s="43"/>
      <c r="E719" s="43"/>
      <c r="F719" s="203"/>
      <c r="G719" s="203"/>
      <c r="H719" s="43"/>
      <c r="I719" s="43"/>
      <c r="J719" s="43"/>
      <c r="K719" s="43"/>
      <c r="L719" s="43"/>
      <c r="M719" s="44"/>
      <c r="N719" s="43"/>
      <c r="O719" s="43"/>
      <c r="P719" s="43"/>
      <c r="Q719" s="43"/>
      <c r="R719" s="43"/>
      <c r="S719" s="43"/>
      <c r="T719" s="43"/>
      <c r="U719" s="43"/>
      <c r="V719" s="43"/>
      <c r="W719" s="43"/>
      <c r="X719" s="43"/>
      <c r="Y719" s="43"/>
      <c r="Z719" s="43"/>
      <c r="AA719" s="43"/>
      <c r="AB719" s="43"/>
      <c r="AC719" s="43"/>
      <c r="AD719" s="43"/>
      <c r="AE719" s="43"/>
      <c r="AF719" s="43"/>
    </row>
    <row r="720" spans="1:32" ht="15">
      <c r="A720" s="43"/>
      <c r="B720" s="43"/>
      <c r="C720" s="43"/>
      <c r="D720" s="43"/>
      <c r="E720" s="43"/>
      <c r="F720" s="203"/>
      <c r="G720" s="203"/>
      <c r="H720" s="43"/>
      <c r="I720" s="43"/>
      <c r="J720" s="43"/>
      <c r="K720" s="43"/>
      <c r="L720" s="43"/>
      <c r="M720" s="44"/>
      <c r="N720" s="43"/>
      <c r="O720" s="43"/>
      <c r="P720" s="43"/>
      <c r="Q720" s="43"/>
      <c r="R720" s="43"/>
      <c r="S720" s="43"/>
      <c r="T720" s="43"/>
      <c r="U720" s="43"/>
      <c r="V720" s="43"/>
      <c r="W720" s="43"/>
      <c r="X720" s="43"/>
      <c r="Y720" s="43"/>
      <c r="Z720" s="43"/>
      <c r="AA720" s="43"/>
      <c r="AB720" s="43"/>
      <c r="AC720" s="43"/>
      <c r="AD720" s="43"/>
      <c r="AE720" s="43"/>
      <c r="AF720" s="43"/>
    </row>
    <row r="721" spans="1:32" ht="15">
      <c r="A721" s="43"/>
      <c r="B721" s="43"/>
      <c r="C721" s="43"/>
      <c r="D721" s="43"/>
      <c r="E721" s="43"/>
      <c r="F721" s="203"/>
      <c r="G721" s="203"/>
      <c r="H721" s="43"/>
      <c r="I721" s="43"/>
      <c r="J721" s="43"/>
      <c r="K721" s="43"/>
      <c r="L721" s="43"/>
      <c r="M721" s="44"/>
      <c r="N721" s="43"/>
      <c r="O721" s="43"/>
      <c r="P721" s="43"/>
      <c r="Q721" s="43"/>
      <c r="R721" s="43"/>
      <c r="S721" s="43"/>
      <c r="T721" s="43"/>
      <c r="U721" s="43"/>
      <c r="V721" s="43"/>
      <c r="W721" s="43"/>
      <c r="X721" s="43"/>
      <c r="Y721" s="43"/>
      <c r="Z721" s="43"/>
      <c r="AA721" s="43"/>
      <c r="AB721" s="43"/>
      <c r="AC721" s="43"/>
      <c r="AD721" s="43"/>
      <c r="AE721" s="43"/>
      <c r="AF721" s="43"/>
    </row>
    <row r="722" spans="1:32" ht="15">
      <c r="A722" s="43"/>
      <c r="B722" s="43"/>
      <c r="C722" s="43"/>
      <c r="D722" s="43"/>
      <c r="E722" s="43"/>
      <c r="F722" s="203"/>
      <c r="G722" s="203"/>
      <c r="H722" s="43"/>
      <c r="I722" s="43"/>
      <c r="J722" s="43"/>
      <c r="K722" s="43"/>
      <c r="L722" s="43"/>
      <c r="M722" s="44"/>
      <c r="N722" s="43"/>
      <c r="O722" s="43"/>
      <c r="P722" s="43"/>
      <c r="Q722" s="43"/>
      <c r="R722" s="43"/>
      <c r="S722" s="43"/>
      <c r="T722" s="43"/>
      <c r="U722" s="43"/>
      <c r="V722" s="43"/>
      <c r="W722" s="43"/>
      <c r="X722" s="43"/>
      <c r="Y722" s="43"/>
      <c r="Z722" s="43"/>
      <c r="AA722" s="43"/>
      <c r="AB722" s="43"/>
      <c r="AC722" s="43"/>
      <c r="AD722" s="43"/>
      <c r="AE722" s="43"/>
      <c r="AF722" s="43"/>
    </row>
    <row r="723" spans="1:32" ht="15">
      <c r="A723" s="43"/>
      <c r="B723" s="43"/>
      <c r="C723" s="43"/>
      <c r="D723" s="43"/>
      <c r="E723" s="43"/>
      <c r="F723" s="203"/>
      <c r="G723" s="203"/>
      <c r="H723" s="43"/>
      <c r="I723" s="43"/>
      <c r="J723" s="43"/>
      <c r="K723" s="43"/>
      <c r="L723" s="43"/>
      <c r="M723" s="44"/>
      <c r="N723" s="43"/>
      <c r="O723" s="43"/>
      <c r="P723" s="43"/>
      <c r="Q723" s="43"/>
      <c r="R723" s="43"/>
      <c r="S723" s="43"/>
      <c r="T723" s="43"/>
      <c r="U723" s="43"/>
      <c r="V723" s="43"/>
      <c r="W723" s="43"/>
      <c r="X723" s="43"/>
      <c r="Y723" s="43"/>
      <c r="Z723" s="43"/>
      <c r="AA723" s="43"/>
      <c r="AB723" s="43"/>
      <c r="AC723" s="43"/>
      <c r="AD723" s="43"/>
      <c r="AE723" s="43"/>
      <c r="AF723" s="43"/>
    </row>
    <row r="724" spans="1:32" ht="15">
      <c r="A724" s="43"/>
      <c r="B724" s="43"/>
      <c r="C724" s="43"/>
      <c r="D724" s="43"/>
      <c r="E724" s="43"/>
      <c r="F724" s="203"/>
      <c r="G724" s="203"/>
      <c r="H724" s="43"/>
      <c r="I724" s="43"/>
      <c r="J724" s="43"/>
      <c r="K724" s="43"/>
      <c r="L724" s="43"/>
      <c r="M724" s="44"/>
      <c r="N724" s="43"/>
      <c r="O724" s="43"/>
      <c r="P724" s="43"/>
      <c r="Q724" s="43"/>
      <c r="R724" s="43"/>
      <c r="S724" s="43"/>
      <c r="T724" s="43"/>
      <c r="U724" s="43"/>
      <c r="V724" s="43"/>
      <c r="W724" s="43"/>
      <c r="X724" s="43"/>
      <c r="Y724" s="43"/>
      <c r="Z724" s="43"/>
      <c r="AA724" s="43"/>
      <c r="AB724" s="43"/>
      <c r="AC724" s="43"/>
      <c r="AD724" s="43"/>
      <c r="AE724" s="43"/>
      <c r="AF724" s="43"/>
    </row>
    <row r="725" spans="1:32" ht="15">
      <c r="A725" s="43"/>
      <c r="B725" s="43"/>
      <c r="C725" s="43"/>
      <c r="D725" s="43"/>
      <c r="E725" s="43"/>
      <c r="F725" s="203"/>
      <c r="G725" s="203"/>
      <c r="H725" s="43"/>
      <c r="I725" s="43"/>
      <c r="J725" s="43"/>
      <c r="K725" s="43"/>
      <c r="L725" s="43"/>
      <c r="M725" s="44"/>
      <c r="N725" s="43"/>
      <c r="O725" s="43"/>
      <c r="P725" s="43"/>
      <c r="Q725" s="43"/>
      <c r="R725" s="43"/>
      <c r="S725" s="43"/>
      <c r="T725" s="43"/>
      <c r="U725" s="43"/>
      <c r="V725" s="43"/>
      <c r="W725" s="43"/>
      <c r="X725" s="43"/>
      <c r="Y725" s="43"/>
      <c r="Z725" s="43"/>
      <c r="AA725" s="43"/>
      <c r="AB725" s="43"/>
      <c r="AC725" s="43"/>
      <c r="AD725" s="43"/>
      <c r="AE725" s="43"/>
      <c r="AF725" s="43"/>
    </row>
    <row r="726" spans="1:32" ht="15">
      <c r="A726" s="43"/>
      <c r="B726" s="43"/>
      <c r="C726" s="43"/>
      <c r="D726" s="43"/>
      <c r="E726" s="43"/>
      <c r="F726" s="203"/>
      <c r="G726" s="203"/>
      <c r="H726" s="43"/>
      <c r="I726" s="43"/>
      <c r="J726" s="43"/>
      <c r="K726" s="43"/>
      <c r="L726" s="43"/>
      <c r="M726" s="44"/>
      <c r="N726" s="43"/>
      <c r="O726" s="43"/>
      <c r="P726" s="43"/>
      <c r="Q726" s="43"/>
      <c r="R726" s="43"/>
      <c r="S726" s="43"/>
      <c r="T726" s="43"/>
      <c r="U726" s="43"/>
      <c r="V726" s="43"/>
      <c r="W726" s="43"/>
      <c r="X726" s="43"/>
      <c r="Y726" s="43"/>
      <c r="Z726" s="43"/>
      <c r="AA726" s="43"/>
      <c r="AB726" s="43"/>
      <c r="AC726" s="43"/>
      <c r="AD726" s="43"/>
      <c r="AE726" s="43"/>
      <c r="AF726" s="43"/>
    </row>
    <row r="727" spans="1:32" ht="15">
      <c r="A727" s="43"/>
      <c r="B727" s="43"/>
      <c r="C727" s="43"/>
      <c r="D727" s="43"/>
      <c r="E727" s="43"/>
      <c r="F727" s="203"/>
      <c r="G727" s="203"/>
      <c r="H727" s="43"/>
      <c r="I727" s="43"/>
      <c r="J727" s="43"/>
      <c r="K727" s="43"/>
      <c r="L727" s="43"/>
      <c r="M727" s="44"/>
      <c r="N727" s="43"/>
      <c r="O727" s="43"/>
      <c r="P727" s="43"/>
      <c r="Q727" s="43"/>
      <c r="R727" s="43"/>
      <c r="S727" s="43"/>
      <c r="T727" s="43"/>
      <c r="U727" s="43"/>
      <c r="V727" s="43"/>
      <c r="W727" s="43"/>
      <c r="X727" s="43"/>
      <c r="Y727" s="43"/>
      <c r="Z727" s="43"/>
      <c r="AA727" s="43"/>
      <c r="AB727" s="43"/>
      <c r="AC727" s="43"/>
      <c r="AD727" s="43"/>
      <c r="AE727" s="43"/>
      <c r="AF727" s="43"/>
    </row>
    <row r="728" spans="1:32" ht="15">
      <c r="A728" s="43"/>
      <c r="B728" s="43"/>
      <c r="C728" s="43"/>
      <c r="D728" s="43"/>
      <c r="E728" s="43"/>
      <c r="F728" s="203"/>
      <c r="G728" s="203"/>
      <c r="H728" s="43"/>
      <c r="I728" s="43"/>
      <c r="J728" s="43"/>
      <c r="K728" s="43"/>
      <c r="L728" s="43"/>
      <c r="M728" s="44"/>
      <c r="N728" s="43"/>
      <c r="O728" s="43"/>
      <c r="P728" s="43"/>
      <c r="Q728" s="43"/>
      <c r="R728" s="43"/>
      <c r="S728" s="43"/>
      <c r="T728" s="43"/>
      <c r="U728" s="43"/>
      <c r="V728" s="43"/>
      <c r="W728" s="43"/>
      <c r="X728" s="43"/>
      <c r="Y728" s="43"/>
      <c r="Z728" s="43"/>
      <c r="AA728" s="43"/>
      <c r="AB728" s="43"/>
      <c r="AC728" s="43"/>
      <c r="AD728" s="43"/>
      <c r="AE728" s="43"/>
      <c r="AF728" s="43"/>
    </row>
    <row r="729" spans="1:32" ht="15">
      <c r="A729" s="43"/>
      <c r="B729" s="43"/>
      <c r="C729" s="43"/>
      <c r="D729" s="43"/>
      <c r="E729" s="43"/>
      <c r="F729" s="203"/>
      <c r="G729" s="203"/>
      <c r="H729" s="43"/>
      <c r="I729" s="43"/>
      <c r="J729" s="43"/>
      <c r="K729" s="43"/>
      <c r="L729" s="43"/>
      <c r="M729" s="44"/>
      <c r="N729" s="43"/>
      <c r="O729" s="43"/>
      <c r="P729" s="43"/>
      <c r="Q729" s="43"/>
      <c r="R729" s="43"/>
      <c r="S729" s="43"/>
      <c r="T729" s="43"/>
      <c r="U729" s="43"/>
      <c r="V729" s="43"/>
      <c r="W729" s="43"/>
      <c r="X729" s="43"/>
      <c r="Y729" s="43"/>
      <c r="Z729" s="43"/>
      <c r="AA729" s="43"/>
      <c r="AB729" s="43"/>
      <c r="AC729" s="43"/>
      <c r="AD729" s="43"/>
      <c r="AE729" s="43"/>
      <c r="AF729" s="43"/>
    </row>
    <row r="730" spans="1:32" ht="15">
      <c r="A730" s="43"/>
      <c r="B730" s="43"/>
      <c r="C730" s="43"/>
      <c r="D730" s="43"/>
      <c r="E730" s="43"/>
      <c r="F730" s="203"/>
      <c r="G730" s="203"/>
      <c r="H730" s="43"/>
      <c r="I730" s="43"/>
      <c r="J730" s="43"/>
      <c r="K730" s="43"/>
      <c r="L730" s="43"/>
      <c r="M730" s="44"/>
      <c r="N730" s="43"/>
      <c r="O730" s="43"/>
      <c r="P730" s="43"/>
      <c r="Q730" s="43"/>
      <c r="R730" s="43"/>
      <c r="S730" s="43"/>
      <c r="T730" s="43"/>
      <c r="U730" s="43"/>
      <c r="V730" s="43"/>
      <c r="W730" s="43"/>
      <c r="X730" s="43"/>
      <c r="Y730" s="43"/>
      <c r="Z730" s="43"/>
      <c r="AA730" s="43"/>
      <c r="AB730" s="43"/>
      <c r="AC730" s="43"/>
      <c r="AD730" s="43"/>
      <c r="AE730" s="43"/>
      <c r="AF730" s="43"/>
    </row>
    <row r="731" spans="1:32" ht="15">
      <c r="A731" s="43"/>
      <c r="B731" s="43"/>
      <c r="C731" s="43"/>
      <c r="D731" s="43"/>
      <c r="E731" s="43"/>
      <c r="F731" s="203"/>
      <c r="G731" s="203"/>
      <c r="H731" s="43"/>
      <c r="I731" s="43"/>
      <c r="J731" s="43"/>
      <c r="K731" s="43"/>
      <c r="L731" s="43"/>
      <c r="M731" s="44"/>
      <c r="N731" s="43"/>
      <c r="O731" s="43"/>
      <c r="P731" s="43"/>
      <c r="Q731" s="43"/>
      <c r="R731" s="43"/>
      <c r="S731" s="43"/>
      <c r="T731" s="43"/>
      <c r="U731" s="43"/>
      <c r="V731" s="43"/>
      <c r="W731" s="43"/>
      <c r="X731" s="43"/>
      <c r="Y731" s="43"/>
      <c r="Z731" s="43"/>
      <c r="AA731" s="43"/>
      <c r="AB731" s="43"/>
      <c r="AC731" s="43"/>
      <c r="AD731" s="43"/>
      <c r="AE731" s="43"/>
      <c r="AF731" s="43"/>
    </row>
    <row r="732" spans="1:32" ht="15">
      <c r="A732" s="43"/>
      <c r="B732" s="43"/>
      <c r="C732" s="43"/>
      <c r="D732" s="43"/>
      <c r="E732" s="43"/>
      <c r="F732" s="203"/>
      <c r="G732" s="203"/>
      <c r="H732" s="43"/>
      <c r="I732" s="43"/>
      <c r="J732" s="43"/>
      <c r="K732" s="43"/>
      <c r="L732" s="43"/>
      <c r="M732" s="44"/>
      <c r="N732" s="43"/>
      <c r="O732" s="43"/>
      <c r="P732" s="43"/>
      <c r="Q732" s="43"/>
      <c r="R732" s="43"/>
      <c r="S732" s="43"/>
      <c r="T732" s="43"/>
      <c r="U732" s="43"/>
      <c r="V732" s="43"/>
      <c r="W732" s="43"/>
      <c r="X732" s="43"/>
      <c r="Y732" s="43"/>
      <c r="Z732" s="43"/>
      <c r="AA732" s="43"/>
      <c r="AB732" s="43"/>
      <c r="AC732" s="43"/>
      <c r="AD732" s="43"/>
      <c r="AE732" s="43"/>
      <c r="AF732" s="43"/>
    </row>
    <row r="733" spans="1:32" ht="15">
      <c r="A733" s="43"/>
      <c r="B733" s="43"/>
      <c r="C733" s="43"/>
      <c r="D733" s="43"/>
      <c r="E733" s="43"/>
      <c r="F733" s="203"/>
      <c r="G733" s="203"/>
      <c r="H733" s="43"/>
      <c r="I733" s="43"/>
      <c r="J733" s="43"/>
      <c r="K733" s="43"/>
      <c r="L733" s="43"/>
      <c r="M733" s="44"/>
      <c r="N733" s="43"/>
      <c r="O733" s="43"/>
      <c r="P733" s="43"/>
      <c r="Q733" s="43"/>
      <c r="R733" s="43"/>
      <c r="S733" s="43"/>
      <c r="T733" s="43"/>
      <c r="U733" s="43"/>
      <c r="V733" s="43"/>
      <c r="W733" s="43"/>
      <c r="X733" s="43"/>
      <c r="Y733" s="43"/>
      <c r="Z733" s="43"/>
      <c r="AA733" s="43"/>
      <c r="AB733" s="43"/>
      <c r="AC733" s="43"/>
      <c r="AD733" s="43"/>
      <c r="AE733" s="43"/>
      <c r="AF733" s="43"/>
    </row>
    <row r="734" spans="1:32" ht="15">
      <c r="A734" s="43"/>
      <c r="B734" s="43"/>
      <c r="C734" s="43"/>
      <c r="D734" s="43"/>
      <c r="E734" s="43"/>
      <c r="F734" s="203"/>
      <c r="G734" s="203"/>
      <c r="H734" s="43"/>
      <c r="I734" s="43"/>
      <c r="J734" s="43"/>
      <c r="K734" s="43"/>
      <c r="L734" s="43"/>
      <c r="M734" s="44"/>
      <c r="N734" s="43"/>
      <c r="O734" s="43"/>
      <c r="P734" s="43"/>
      <c r="Q734" s="43"/>
      <c r="R734" s="43"/>
      <c r="S734" s="43"/>
      <c r="T734" s="43"/>
      <c r="U734" s="43"/>
      <c r="V734" s="43"/>
      <c r="W734" s="43"/>
      <c r="X734" s="43"/>
      <c r="Y734" s="43"/>
      <c r="Z734" s="43"/>
      <c r="AA734" s="43"/>
      <c r="AB734" s="43"/>
      <c r="AC734" s="43"/>
      <c r="AD734" s="43"/>
      <c r="AE734" s="43"/>
      <c r="AF734" s="43"/>
    </row>
    <row r="735" spans="1:32" ht="15">
      <c r="A735" s="43"/>
      <c r="B735" s="43"/>
      <c r="C735" s="43"/>
      <c r="D735" s="43"/>
      <c r="E735" s="43"/>
      <c r="F735" s="203"/>
      <c r="G735" s="203"/>
      <c r="H735" s="43"/>
      <c r="I735" s="43"/>
      <c r="J735" s="43"/>
      <c r="K735" s="43"/>
      <c r="L735" s="43"/>
      <c r="M735" s="44"/>
      <c r="N735" s="43"/>
      <c r="O735" s="43"/>
      <c r="P735" s="43"/>
      <c r="Q735" s="43"/>
      <c r="R735" s="43"/>
      <c r="S735" s="43"/>
      <c r="T735" s="43"/>
      <c r="U735" s="43"/>
      <c r="V735" s="43"/>
      <c r="W735" s="43"/>
      <c r="X735" s="43"/>
      <c r="Y735" s="43"/>
      <c r="Z735" s="43"/>
      <c r="AA735" s="43"/>
      <c r="AB735" s="43"/>
      <c r="AC735" s="43"/>
      <c r="AD735" s="43"/>
      <c r="AE735" s="43"/>
      <c r="AF735" s="43"/>
    </row>
    <row r="736" spans="1:32" ht="15">
      <c r="A736" s="43"/>
      <c r="B736" s="43"/>
      <c r="C736" s="43"/>
      <c r="D736" s="43"/>
      <c r="E736" s="43"/>
      <c r="F736" s="203"/>
      <c r="G736" s="203"/>
      <c r="H736" s="43"/>
      <c r="I736" s="43"/>
      <c r="J736" s="43"/>
      <c r="K736" s="43"/>
      <c r="L736" s="43"/>
      <c r="M736" s="44"/>
      <c r="N736" s="43"/>
      <c r="O736" s="43"/>
      <c r="P736" s="43"/>
      <c r="Q736" s="43"/>
      <c r="R736" s="43"/>
      <c r="S736" s="43"/>
      <c r="T736" s="43"/>
      <c r="U736" s="43"/>
      <c r="V736" s="43"/>
      <c r="W736" s="43"/>
      <c r="X736" s="43"/>
      <c r="Y736" s="43"/>
      <c r="Z736" s="43"/>
      <c r="AA736" s="43"/>
      <c r="AB736" s="43"/>
      <c r="AC736" s="43"/>
      <c r="AD736" s="43"/>
      <c r="AE736" s="43"/>
      <c r="AF736" s="43"/>
    </row>
    <row r="737" spans="1:32" ht="15">
      <c r="A737" s="43"/>
      <c r="B737" s="43"/>
      <c r="C737" s="43"/>
      <c r="D737" s="43"/>
      <c r="E737" s="43"/>
      <c r="F737" s="203"/>
      <c r="G737" s="203"/>
      <c r="H737" s="43"/>
      <c r="I737" s="43"/>
      <c r="J737" s="43"/>
      <c r="K737" s="43"/>
      <c r="L737" s="43"/>
      <c r="M737" s="44"/>
      <c r="N737" s="43"/>
      <c r="O737" s="43"/>
      <c r="P737" s="43"/>
      <c r="Q737" s="43"/>
      <c r="R737" s="43"/>
      <c r="S737" s="43"/>
      <c r="T737" s="43"/>
      <c r="U737" s="43"/>
      <c r="V737" s="43"/>
      <c r="W737" s="43"/>
      <c r="X737" s="43"/>
      <c r="Y737" s="43"/>
      <c r="Z737" s="43"/>
      <c r="AA737" s="43"/>
      <c r="AB737" s="43"/>
      <c r="AC737" s="43"/>
      <c r="AD737" s="43"/>
      <c r="AE737" s="43"/>
      <c r="AF737" s="43"/>
    </row>
    <row r="738" spans="1:32" ht="15">
      <c r="A738" s="43"/>
      <c r="B738" s="43"/>
      <c r="C738" s="43"/>
      <c r="D738" s="43"/>
      <c r="E738" s="43"/>
      <c r="F738" s="203"/>
      <c r="G738" s="203"/>
      <c r="H738" s="43"/>
      <c r="I738" s="43"/>
      <c r="J738" s="43"/>
      <c r="K738" s="43"/>
      <c r="L738" s="43"/>
      <c r="M738" s="44"/>
      <c r="N738" s="43"/>
      <c r="O738" s="43"/>
      <c r="P738" s="43"/>
      <c r="Q738" s="43"/>
      <c r="R738" s="43"/>
      <c r="S738" s="43"/>
      <c r="T738" s="43"/>
      <c r="U738" s="43"/>
      <c r="V738" s="43"/>
      <c r="W738" s="43"/>
      <c r="X738" s="43"/>
      <c r="Y738" s="43"/>
      <c r="Z738" s="43"/>
      <c r="AA738" s="43"/>
      <c r="AB738" s="43"/>
      <c r="AC738" s="43"/>
      <c r="AD738" s="43"/>
      <c r="AE738" s="43"/>
      <c r="AF738" s="43"/>
    </row>
    <row r="739" spans="1:32" ht="15">
      <c r="A739" s="43"/>
      <c r="B739" s="43"/>
      <c r="C739" s="43"/>
      <c r="D739" s="43"/>
      <c r="E739" s="43"/>
      <c r="F739" s="203"/>
      <c r="G739" s="203"/>
      <c r="H739" s="43"/>
      <c r="I739" s="43"/>
      <c r="J739" s="43"/>
      <c r="K739" s="43"/>
      <c r="L739" s="43"/>
      <c r="M739" s="44"/>
      <c r="N739" s="43"/>
      <c r="O739" s="43"/>
      <c r="P739" s="43"/>
      <c r="Q739" s="43"/>
      <c r="R739" s="43"/>
      <c r="S739" s="43"/>
      <c r="T739" s="43"/>
      <c r="U739" s="43"/>
      <c r="V739" s="43"/>
      <c r="W739" s="43"/>
      <c r="X739" s="43"/>
      <c r="Y739" s="43"/>
      <c r="Z739" s="43"/>
      <c r="AA739" s="43"/>
      <c r="AB739" s="43"/>
      <c r="AC739" s="43"/>
      <c r="AD739" s="43"/>
      <c r="AE739" s="43"/>
      <c r="AF739" s="43"/>
    </row>
    <row r="740" spans="1:32" ht="15">
      <c r="A740" s="43"/>
      <c r="B740" s="43"/>
      <c r="C740" s="43"/>
      <c r="D740" s="43"/>
      <c r="E740" s="43"/>
      <c r="F740" s="203"/>
      <c r="G740" s="203"/>
      <c r="H740" s="43"/>
      <c r="I740" s="43"/>
      <c r="J740" s="43"/>
      <c r="K740" s="43"/>
      <c r="L740" s="43"/>
      <c r="M740" s="44"/>
      <c r="N740" s="43"/>
      <c r="O740" s="43"/>
      <c r="P740" s="43"/>
      <c r="Q740" s="43"/>
      <c r="R740" s="43"/>
      <c r="S740" s="43"/>
      <c r="T740" s="43"/>
      <c r="U740" s="43"/>
      <c r="V740" s="43"/>
      <c r="W740" s="43"/>
      <c r="X740" s="43"/>
      <c r="Y740" s="43"/>
      <c r="Z740" s="43"/>
      <c r="AA740" s="43"/>
      <c r="AB740" s="43"/>
      <c r="AC740" s="43"/>
      <c r="AD740" s="43"/>
      <c r="AE740" s="43"/>
      <c r="AF740" s="43"/>
    </row>
    <row r="741" spans="1:32" ht="15">
      <c r="A741" s="43"/>
      <c r="B741" s="43"/>
      <c r="C741" s="43"/>
      <c r="D741" s="43"/>
      <c r="E741" s="43"/>
      <c r="F741" s="203"/>
      <c r="G741" s="203"/>
      <c r="H741" s="43"/>
      <c r="I741" s="43"/>
      <c r="J741" s="43"/>
      <c r="K741" s="43"/>
      <c r="L741" s="43"/>
      <c r="M741" s="44"/>
      <c r="N741" s="43"/>
      <c r="O741" s="43"/>
      <c r="P741" s="43"/>
      <c r="Q741" s="43"/>
      <c r="R741" s="43"/>
      <c r="S741" s="43"/>
      <c r="T741" s="43"/>
      <c r="U741" s="43"/>
      <c r="V741" s="43"/>
      <c r="W741" s="43"/>
      <c r="X741" s="43"/>
      <c r="Y741" s="43"/>
      <c r="Z741" s="43"/>
      <c r="AA741" s="43"/>
      <c r="AB741" s="43"/>
      <c r="AC741" s="43"/>
      <c r="AD741" s="43"/>
      <c r="AE741" s="43"/>
      <c r="AF741" s="43"/>
    </row>
    <row r="742" spans="1:32" ht="15">
      <c r="A742" s="43"/>
      <c r="B742" s="43"/>
      <c r="C742" s="43"/>
      <c r="D742" s="43"/>
      <c r="E742" s="43"/>
      <c r="F742" s="203"/>
      <c r="G742" s="203"/>
      <c r="H742" s="43"/>
      <c r="I742" s="43"/>
      <c r="J742" s="43"/>
      <c r="K742" s="43"/>
      <c r="L742" s="43"/>
      <c r="M742" s="44"/>
      <c r="N742" s="43"/>
      <c r="O742" s="43"/>
      <c r="P742" s="43"/>
      <c r="Q742" s="43"/>
      <c r="R742" s="43"/>
      <c r="S742" s="43"/>
      <c r="T742" s="43"/>
      <c r="U742" s="43"/>
      <c r="V742" s="43"/>
      <c r="W742" s="43"/>
      <c r="X742" s="43"/>
      <c r="Y742" s="43"/>
      <c r="Z742" s="43"/>
      <c r="AA742" s="43"/>
      <c r="AB742" s="43"/>
      <c r="AC742" s="43"/>
      <c r="AD742" s="43"/>
      <c r="AE742" s="43"/>
      <c r="AF742" s="43"/>
    </row>
    <row r="743" spans="1:32" ht="15">
      <c r="A743" s="43"/>
      <c r="B743" s="43"/>
      <c r="C743" s="43"/>
      <c r="D743" s="43"/>
      <c r="E743" s="43"/>
      <c r="F743" s="203"/>
      <c r="G743" s="203"/>
      <c r="H743" s="43"/>
      <c r="I743" s="43"/>
      <c r="J743" s="43"/>
      <c r="K743" s="43"/>
      <c r="L743" s="43"/>
      <c r="M743" s="44"/>
      <c r="N743" s="43"/>
      <c r="O743" s="43"/>
      <c r="P743" s="43"/>
      <c r="Q743" s="43"/>
      <c r="R743" s="43"/>
      <c r="S743" s="43"/>
      <c r="T743" s="43"/>
      <c r="U743" s="43"/>
      <c r="V743" s="43"/>
      <c r="W743" s="43"/>
      <c r="X743" s="43"/>
      <c r="Y743" s="43"/>
      <c r="Z743" s="43"/>
      <c r="AA743" s="43"/>
      <c r="AB743" s="43"/>
      <c r="AC743" s="43"/>
      <c r="AD743" s="43"/>
      <c r="AE743" s="43"/>
      <c r="AF743" s="43"/>
    </row>
    <row r="744" spans="1:32" ht="15">
      <c r="A744" s="43"/>
      <c r="B744" s="43"/>
      <c r="C744" s="43"/>
      <c r="D744" s="43"/>
      <c r="E744" s="43"/>
      <c r="F744" s="203"/>
      <c r="G744" s="203"/>
      <c r="H744" s="43"/>
      <c r="I744" s="43"/>
      <c r="J744" s="43"/>
      <c r="K744" s="43"/>
      <c r="L744" s="43"/>
      <c r="M744" s="44"/>
      <c r="N744" s="43"/>
      <c r="O744" s="43"/>
      <c r="P744" s="43"/>
      <c r="Q744" s="43"/>
      <c r="R744" s="43"/>
      <c r="S744" s="43"/>
      <c r="T744" s="43"/>
      <c r="U744" s="43"/>
      <c r="V744" s="43"/>
      <c r="W744" s="43"/>
      <c r="X744" s="43"/>
      <c r="Y744" s="43"/>
      <c r="Z744" s="43"/>
      <c r="AA744" s="43"/>
      <c r="AB744" s="43"/>
      <c r="AC744" s="43"/>
      <c r="AD744" s="43"/>
      <c r="AE744" s="43"/>
      <c r="AF744" s="43"/>
    </row>
    <row r="745" spans="1:32" ht="15">
      <c r="A745" s="43"/>
      <c r="B745" s="43"/>
      <c r="C745" s="43"/>
      <c r="D745" s="43"/>
      <c r="E745" s="43"/>
      <c r="F745" s="203"/>
      <c r="G745" s="203"/>
      <c r="H745" s="43"/>
      <c r="I745" s="43"/>
      <c r="J745" s="43"/>
      <c r="K745" s="43"/>
      <c r="L745" s="43"/>
      <c r="M745" s="44"/>
      <c r="N745" s="43"/>
      <c r="O745" s="43"/>
      <c r="P745" s="43"/>
      <c r="Q745" s="43"/>
      <c r="R745" s="43"/>
      <c r="S745" s="43"/>
      <c r="T745" s="43"/>
      <c r="U745" s="43"/>
      <c r="V745" s="43"/>
      <c r="W745" s="43"/>
      <c r="X745" s="43"/>
      <c r="Y745" s="43"/>
      <c r="Z745" s="43"/>
      <c r="AA745" s="43"/>
      <c r="AB745" s="43"/>
      <c r="AC745" s="43"/>
      <c r="AD745" s="43"/>
      <c r="AE745" s="43"/>
      <c r="AF745" s="43"/>
    </row>
    <row r="746" spans="1:32" ht="15">
      <c r="A746" s="43"/>
      <c r="B746" s="43"/>
      <c r="C746" s="43"/>
      <c r="D746" s="43"/>
      <c r="E746" s="43"/>
      <c r="F746" s="203"/>
      <c r="G746" s="203"/>
      <c r="H746" s="43"/>
      <c r="I746" s="43"/>
      <c r="J746" s="43"/>
      <c r="K746" s="43"/>
      <c r="L746" s="43"/>
      <c r="M746" s="44"/>
      <c r="N746" s="43"/>
      <c r="O746" s="43"/>
      <c r="P746" s="43"/>
      <c r="Q746" s="43"/>
      <c r="R746" s="43"/>
      <c r="S746" s="43"/>
      <c r="T746" s="43"/>
      <c r="U746" s="43"/>
      <c r="V746" s="43"/>
      <c r="W746" s="43"/>
      <c r="X746" s="43"/>
      <c r="Y746" s="43"/>
      <c r="Z746" s="43"/>
      <c r="AA746" s="43"/>
      <c r="AB746" s="43"/>
      <c r="AC746" s="43"/>
      <c r="AD746" s="43"/>
      <c r="AE746" s="43"/>
      <c r="AF746" s="43"/>
    </row>
    <row r="747" spans="1:32" ht="15">
      <c r="A747" s="43"/>
      <c r="B747" s="43"/>
      <c r="C747" s="43"/>
      <c r="D747" s="43"/>
      <c r="E747" s="43"/>
      <c r="F747" s="203"/>
      <c r="G747" s="203"/>
      <c r="H747" s="43"/>
      <c r="I747" s="43"/>
      <c r="J747" s="43"/>
      <c r="K747" s="43"/>
      <c r="L747" s="43"/>
      <c r="M747" s="44"/>
      <c r="N747" s="43"/>
      <c r="O747" s="43"/>
      <c r="P747" s="43"/>
      <c r="Q747" s="43"/>
      <c r="R747" s="43"/>
      <c r="S747" s="43"/>
      <c r="T747" s="43"/>
      <c r="U747" s="43"/>
      <c r="V747" s="43"/>
      <c r="W747" s="43"/>
      <c r="X747" s="43"/>
      <c r="Y747" s="43"/>
      <c r="Z747" s="43"/>
      <c r="AA747" s="43"/>
      <c r="AB747" s="43"/>
      <c r="AC747" s="43"/>
      <c r="AD747" s="43"/>
      <c r="AE747" s="43"/>
      <c r="AF747" s="43"/>
    </row>
    <row r="748" spans="1:32" ht="15">
      <c r="A748" s="43"/>
      <c r="B748" s="43"/>
      <c r="C748" s="43"/>
      <c r="D748" s="43"/>
      <c r="E748" s="43"/>
      <c r="F748" s="203"/>
      <c r="G748" s="203"/>
      <c r="H748" s="43"/>
      <c r="I748" s="43"/>
      <c r="J748" s="43"/>
      <c r="K748" s="43"/>
      <c r="L748" s="43"/>
      <c r="M748" s="44"/>
      <c r="N748" s="43"/>
      <c r="O748" s="43"/>
      <c r="P748" s="43"/>
      <c r="Q748" s="43"/>
      <c r="R748" s="43"/>
      <c r="S748" s="43"/>
      <c r="T748" s="43"/>
      <c r="U748" s="43"/>
      <c r="V748" s="43"/>
      <c r="W748" s="43"/>
      <c r="X748" s="43"/>
      <c r="Y748" s="43"/>
      <c r="Z748" s="43"/>
      <c r="AA748" s="43"/>
      <c r="AB748" s="43"/>
      <c r="AC748" s="43"/>
      <c r="AD748" s="43"/>
      <c r="AE748" s="43"/>
      <c r="AF748" s="43"/>
    </row>
    <row r="749" spans="1:32" ht="15">
      <c r="A749" s="43"/>
      <c r="B749" s="43"/>
      <c r="C749" s="43"/>
      <c r="D749" s="43"/>
      <c r="E749" s="43"/>
      <c r="F749" s="203"/>
      <c r="G749" s="203"/>
      <c r="H749" s="43"/>
      <c r="I749" s="43"/>
      <c r="J749" s="43"/>
      <c r="K749" s="43"/>
      <c r="L749" s="43"/>
      <c r="M749" s="44"/>
      <c r="N749" s="43"/>
      <c r="O749" s="43"/>
      <c r="P749" s="43"/>
      <c r="Q749" s="43"/>
      <c r="R749" s="43"/>
      <c r="S749" s="43"/>
      <c r="T749" s="43"/>
      <c r="U749" s="43"/>
      <c r="V749" s="43"/>
      <c r="W749" s="43"/>
      <c r="X749" s="43"/>
      <c r="Y749" s="43"/>
      <c r="Z749" s="43"/>
      <c r="AA749" s="43"/>
      <c r="AB749" s="43"/>
      <c r="AC749" s="43"/>
      <c r="AD749" s="43"/>
      <c r="AE749" s="43"/>
      <c r="AF749" s="43"/>
    </row>
    <row r="750" spans="1:32" ht="15">
      <c r="A750" s="43"/>
      <c r="B750" s="43"/>
      <c r="C750" s="43"/>
      <c r="D750" s="43"/>
      <c r="E750" s="43"/>
      <c r="F750" s="203"/>
      <c r="G750" s="203"/>
      <c r="H750" s="43"/>
      <c r="I750" s="43"/>
      <c r="J750" s="43"/>
      <c r="K750" s="43"/>
      <c r="L750" s="43"/>
      <c r="M750" s="44"/>
      <c r="N750" s="43"/>
      <c r="O750" s="43"/>
      <c r="P750" s="43"/>
      <c r="Q750" s="43"/>
      <c r="R750" s="43"/>
      <c r="S750" s="43"/>
      <c r="T750" s="43"/>
      <c r="U750" s="43"/>
      <c r="V750" s="43"/>
      <c r="W750" s="43"/>
      <c r="X750" s="43"/>
      <c r="Y750" s="43"/>
      <c r="Z750" s="43"/>
      <c r="AA750" s="43"/>
      <c r="AB750" s="43"/>
      <c r="AC750" s="43"/>
      <c r="AD750" s="43"/>
      <c r="AE750" s="43"/>
      <c r="AF750" s="43"/>
    </row>
    <row r="751" spans="1:32" ht="15">
      <c r="A751" s="43"/>
      <c r="B751" s="43"/>
      <c r="C751" s="43"/>
      <c r="D751" s="43"/>
      <c r="E751" s="43"/>
      <c r="F751" s="203"/>
      <c r="G751" s="203"/>
      <c r="H751" s="43"/>
      <c r="I751" s="43"/>
      <c r="J751" s="43"/>
      <c r="K751" s="43"/>
      <c r="L751" s="43"/>
      <c r="M751" s="44"/>
      <c r="N751" s="43"/>
      <c r="O751" s="43"/>
      <c r="P751" s="43"/>
      <c r="Q751" s="43"/>
      <c r="R751" s="43"/>
      <c r="S751" s="43"/>
      <c r="T751" s="43"/>
      <c r="U751" s="43"/>
      <c r="V751" s="43"/>
      <c r="W751" s="43"/>
      <c r="X751" s="43"/>
      <c r="Y751" s="43"/>
      <c r="Z751" s="43"/>
      <c r="AA751" s="43"/>
      <c r="AB751" s="43"/>
      <c r="AC751" s="43"/>
      <c r="AD751" s="43"/>
      <c r="AE751" s="43"/>
      <c r="AF751" s="43"/>
    </row>
    <row r="752" spans="1:32" ht="15">
      <c r="A752" s="43"/>
      <c r="B752" s="43"/>
      <c r="C752" s="43"/>
      <c r="D752" s="43"/>
      <c r="E752" s="43"/>
      <c r="F752" s="203"/>
      <c r="G752" s="203"/>
      <c r="H752" s="43"/>
      <c r="I752" s="43"/>
      <c r="J752" s="43"/>
      <c r="K752" s="43"/>
      <c r="L752" s="43"/>
      <c r="M752" s="44"/>
      <c r="N752" s="43"/>
      <c r="O752" s="43"/>
      <c r="P752" s="43"/>
      <c r="Q752" s="43"/>
      <c r="R752" s="43"/>
      <c r="S752" s="43"/>
      <c r="T752" s="43"/>
      <c r="U752" s="43"/>
      <c r="V752" s="43"/>
      <c r="W752" s="43"/>
      <c r="X752" s="43"/>
      <c r="Y752" s="43"/>
      <c r="Z752" s="43"/>
      <c r="AA752" s="43"/>
      <c r="AB752" s="43"/>
      <c r="AC752" s="43"/>
      <c r="AD752" s="43"/>
      <c r="AE752" s="43"/>
      <c r="AF752" s="43"/>
    </row>
    <row r="753" spans="1:32" ht="15">
      <c r="A753" s="43"/>
      <c r="B753" s="43"/>
      <c r="C753" s="43"/>
      <c r="D753" s="43"/>
      <c r="E753" s="43"/>
      <c r="F753" s="203"/>
      <c r="G753" s="203"/>
      <c r="H753" s="43"/>
      <c r="I753" s="43"/>
      <c r="J753" s="43"/>
      <c r="K753" s="43"/>
      <c r="L753" s="43"/>
      <c r="M753" s="44"/>
      <c r="N753" s="43"/>
      <c r="O753" s="43"/>
      <c r="P753" s="43"/>
      <c r="Q753" s="43"/>
      <c r="R753" s="43"/>
      <c r="S753" s="43"/>
      <c r="T753" s="43"/>
      <c r="U753" s="43"/>
      <c r="V753" s="43"/>
      <c r="W753" s="43"/>
      <c r="X753" s="43"/>
      <c r="Y753" s="43"/>
      <c r="Z753" s="43"/>
      <c r="AA753" s="43"/>
      <c r="AB753" s="43"/>
      <c r="AC753" s="43"/>
      <c r="AD753" s="43"/>
      <c r="AE753" s="43"/>
      <c r="AF753" s="43"/>
    </row>
    <row r="754" spans="1:32" ht="15">
      <c r="A754" s="43"/>
      <c r="B754" s="43"/>
      <c r="C754" s="43"/>
      <c r="D754" s="43"/>
      <c r="E754" s="43"/>
      <c r="F754" s="203"/>
      <c r="G754" s="203"/>
      <c r="H754" s="43"/>
      <c r="I754" s="43"/>
      <c r="J754" s="43"/>
      <c r="K754" s="43"/>
      <c r="L754" s="43"/>
      <c r="M754" s="44"/>
      <c r="N754" s="43"/>
      <c r="O754" s="43"/>
      <c r="P754" s="43"/>
      <c r="Q754" s="43"/>
      <c r="R754" s="43"/>
      <c r="S754" s="43"/>
      <c r="T754" s="43"/>
      <c r="U754" s="43"/>
      <c r="V754" s="43"/>
      <c r="W754" s="43"/>
      <c r="X754" s="43"/>
      <c r="Y754" s="43"/>
      <c r="Z754" s="43"/>
      <c r="AA754" s="43"/>
      <c r="AB754" s="43"/>
      <c r="AC754" s="43"/>
      <c r="AD754" s="43"/>
      <c r="AE754" s="43"/>
      <c r="AF754" s="43"/>
    </row>
    <row r="755" spans="1:32" ht="15">
      <c r="A755" s="43"/>
      <c r="B755" s="43"/>
      <c r="C755" s="43"/>
      <c r="D755" s="43"/>
      <c r="E755" s="43"/>
      <c r="F755" s="203"/>
      <c r="G755" s="203"/>
      <c r="H755" s="43"/>
      <c r="I755" s="43"/>
      <c r="J755" s="43"/>
      <c r="K755" s="43"/>
      <c r="L755" s="43"/>
      <c r="M755" s="44"/>
      <c r="N755" s="43"/>
      <c r="O755" s="43"/>
      <c r="P755" s="43"/>
      <c r="Q755" s="43"/>
      <c r="R755" s="43"/>
      <c r="S755" s="43"/>
      <c r="T755" s="43"/>
      <c r="U755" s="43"/>
      <c r="V755" s="43"/>
      <c r="W755" s="43"/>
      <c r="X755" s="43"/>
      <c r="Y755" s="43"/>
      <c r="Z755" s="43"/>
      <c r="AA755" s="43"/>
      <c r="AB755" s="43"/>
      <c r="AC755" s="43"/>
      <c r="AD755" s="43"/>
      <c r="AE755" s="43"/>
      <c r="AF755" s="43"/>
    </row>
    <row r="756" spans="1:32" ht="15">
      <c r="A756" s="43"/>
      <c r="B756" s="43"/>
      <c r="C756" s="43"/>
      <c r="D756" s="43"/>
      <c r="E756" s="43"/>
      <c r="F756" s="203"/>
      <c r="G756" s="203"/>
      <c r="H756" s="43"/>
      <c r="I756" s="43"/>
      <c r="J756" s="43"/>
      <c r="K756" s="43"/>
      <c r="L756" s="43"/>
      <c r="M756" s="44"/>
      <c r="N756" s="43"/>
      <c r="O756" s="43"/>
      <c r="P756" s="43"/>
      <c r="Q756" s="43"/>
      <c r="R756" s="43"/>
      <c r="S756" s="43"/>
      <c r="T756" s="43"/>
      <c r="U756" s="43"/>
      <c r="V756" s="43"/>
      <c r="W756" s="43"/>
      <c r="X756" s="43"/>
      <c r="Y756" s="43"/>
      <c r="Z756" s="43"/>
      <c r="AA756" s="43"/>
      <c r="AB756" s="43"/>
      <c r="AC756" s="43"/>
      <c r="AD756" s="43"/>
      <c r="AE756" s="43"/>
      <c r="AF756" s="43"/>
    </row>
    <row r="757" spans="1:32" ht="15">
      <c r="A757" s="43"/>
      <c r="B757" s="43"/>
      <c r="C757" s="43"/>
      <c r="D757" s="43"/>
      <c r="E757" s="43"/>
      <c r="F757" s="203"/>
      <c r="G757" s="203"/>
      <c r="H757" s="43"/>
      <c r="I757" s="43"/>
      <c r="J757" s="43"/>
      <c r="K757" s="43"/>
      <c r="L757" s="43"/>
      <c r="M757" s="44"/>
      <c r="N757" s="43"/>
      <c r="O757" s="43"/>
      <c r="P757" s="43"/>
      <c r="Q757" s="43"/>
      <c r="R757" s="43"/>
      <c r="S757" s="43"/>
      <c r="T757" s="43"/>
      <c r="U757" s="43"/>
      <c r="V757" s="43"/>
      <c r="W757" s="43"/>
      <c r="X757" s="43"/>
      <c r="Y757" s="43"/>
      <c r="Z757" s="43"/>
      <c r="AA757" s="43"/>
      <c r="AB757" s="43"/>
      <c r="AC757" s="43"/>
      <c r="AD757" s="43"/>
      <c r="AE757" s="43"/>
      <c r="AF757" s="43"/>
    </row>
    <row r="758" spans="1:32" ht="15">
      <c r="A758" s="43"/>
      <c r="B758" s="43"/>
      <c r="C758" s="43"/>
      <c r="D758" s="43"/>
      <c r="E758" s="43"/>
      <c r="F758" s="203"/>
      <c r="G758" s="203"/>
      <c r="H758" s="43"/>
      <c r="I758" s="43"/>
      <c r="J758" s="43"/>
      <c r="K758" s="43"/>
      <c r="L758" s="43"/>
      <c r="M758" s="44"/>
      <c r="N758" s="43"/>
      <c r="O758" s="43"/>
      <c r="P758" s="43"/>
      <c r="Q758" s="43"/>
      <c r="R758" s="43"/>
      <c r="S758" s="43"/>
      <c r="T758" s="43"/>
      <c r="U758" s="43"/>
      <c r="V758" s="43"/>
      <c r="W758" s="43"/>
      <c r="X758" s="43"/>
      <c r="Y758" s="43"/>
      <c r="Z758" s="43"/>
      <c r="AA758" s="43"/>
      <c r="AB758" s="43"/>
      <c r="AC758" s="43"/>
      <c r="AD758" s="43"/>
      <c r="AE758" s="43"/>
      <c r="AF758" s="43"/>
    </row>
    <row r="759" spans="1:32" ht="15">
      <c r="A759" s="43"/>
      <c r="B759" s="43"/>
      <c r="C759" s="43"/>
      <c r="D759" s="43"/>
      <c r="E759" s="43"/>
      <c r="F759" s="203"/>
      <c r="G759" s="203"/>
      <c r="H759" s="43"/>
      <c r="I759" s="43"/>
      <c r="J759" s="43"/>
      <c r="K759" s="43"/>
      <c r="L759" s="43"/>
      <c r="M759" s="44"/>
      <c r="N759" s="43"/>
      <c r="O759" s="43"/>
      <c r="P759" s="43"/>
      <c r="Q759" s="43"/>
      <c r="R759" s="43"/>
      <c r="S759" s="43"/>
      <c r="T759" s="43"/>
      <c r="U759" s="43"/>
      <c r="V759" s="43"/>
      <c r="W759" s="43"/>
      <c r="X759" s="43"/>
      <c r="Y759" s="43"/>
      <c r="Z759" s="43"/>
      <c r="AA759" s="43"/>
      <c r="AB759" s="43"/>
      <c r="AC759" s="43"/>
      <c r="AD759" s="43"/>
      <c r="AE759" s="43"/>
      <c r="AF759" s="43"/>
    </row>
    <row r="760" spans="1:32" ht="15">
      <c r="A760" s="43"/>
      <c r="B760" s="43"/>
      <c r="C760" s="43"/>
      <c r="D760" s="43"/>
      <c r="E760" s="43"/>
      <c r="F760" s="203"/>
      <c r="G760" s="203"/>
      <c r="H760" s="43"/>
      <c r="I760" s="43"/>
      <c r="J760" s="43"/>
      <c r="K760" s="43"/>
      <c r="L760" s="43"/>
      <c r="M760" s="44"/>
      <c r="N760" s="43"/>
      <c r="O760" s="43"/>
      <c r="P760" s="43"/>
      <c r="Q760" s="43"/>
      <c r="R760" s="43"/>
      <c r="S760" s="43"/>
      <c r="T760" s="43"/>
      <c r="U760" s="43"/>
      <c r="V760" s="43"/>
      <c r="W760" s="43"/>
      <c r="X760" s="43"/>
      <c r="Y760" s="43"/>
      <c r="Z760" s="43"/>
      <c r="AA760" s="43"/>
      <c r="AB760" s="43"/>
      <c r="AC760" s="43"/>
      <c r="AD760" s="43"/>
      <c r="AE760" s="43"/>
      <c r="AF760" s="43"/>
    </row>
    <row r="761" spans="1:32" ht="15">
      <c r="A761" s="43"/>
      <c r="B761" s="43"/>
      <c r="C761" s="43"/>
      <c r="D761" s="43"/>
      <c r="E761" s="43"/>
      <c r="F761" s="203"/>
      <c r="G761" s="203"/>
      <c r="H761" s="43"/>
      <c r="I761" s="43"/>
      <c r="J761" s="43"/>
      <c r="K761" s="43"/>
      <c r="L761" s="43"/>
      <c r="M761" s="44"/>
      <c r="N761" s="43"/>
      <c r="O761" s="43"/>
      <c r="P761" s="43"/>
      <c r="Q761" s="43"/>
      <c r="R761" s="43"/>
      <c r="S761" s="43"/>
      <c r="T761" s="43"/>
      <c r="U761" s="43"/>
      <c r="V761" s="43"/>
      <c r="W761" s="43"/>
      <c r="X761" s="43"/>
      <c r="Y761" s="43"/>
      <c r="Z761" s="43"/>
      <c r="AA761" s="43"/>
      <c r="AB761" s="43"/>
      <c r="AC761" s="43"/>
      <c r="AD761" s="43"/>
      <c r="AE761" s="43"/>
      <c r="AF761" s="43"/>
    </row>
    <row r="762" spans="1:32" ht="15">
      <c r="A762" s="43"/>
      <c r="B762" s="43"/>
      <c r="C762" s="43"/>
      <c r="D762" s="43"/>
      <c r="E762" s="43"/>
      <c r="F762" s="203"/>
      <c r="G762" s="203"/>
      <c r="H762" s="43"/>
      <c r="I762" s="43"/>
      <c r="J762" s="43"/>
      <c r="K762" s="43"/>
      <c r="L762" s="43"/>
      <c r="M762" s="44"/>
      <c r="N762" s="43"/>
      <c r="O762" s="43"/>
      <c r="P762" s="43"/>
      <c r="Q762" s="43"/>
      <c r="R762" s="43"/>
      <c r="S762" s="43"/>
      <c r="T762" s="43"/>
      <c r="U762" s="43"/>
      <c r="V762" s="43"/>
      <c r="W762" s="43"/>
      <c r="X762" s="43"/>
      <c r="Y762" s="43"/>
      <c r="Z762" s="43"/>
      <c r="AA762" s="43"/>
      <c r="AB762" s="43"/>
      <c r="AC762" s="43"/>
      <c r="AD762" s="43"/>
      <c r="AE762" s="43"/>
      <c r="AF762" s="43"/>
    </row>
    <row r="763" spans="1:32" ht="15">
      <c r="A763" s="43"/>
      <c r="B763" s="43"/>
      <c r="C763" s="43"/>
      <c r="D763" s="43"/>
      <c r="E763" s="43"/>
      <c r="F763" s="203"/>
      <c r="G763" s="203"/>
      <c r="H763" s="43"/>
      <c r="I763" s="43"/>
      <c r="J763" s="43"/>
      <c r="K763" s="43"/>
      <c r="L763" s="43"/>
      <c r="M763" s="44"/>
      <c r="N763" s="43"/>
      <c r="O763" s="43"/>
      <c r="P763" s="43"/>
      <c r="Q763" s="43"/>
      <c r="R763" s="43"/>
      <c r="S763" s="43"/>
      <c r="T763" s="43"/>
      <c r="U763" s="43"/>
      <c r="V763" s="43"/>
      <c r="W763" s="43"/>
      <c r="X763" s="43"/>
      <c r="Y763" s="43"/>
      <c r="Z763" s="43"/>
      <c r="AA763" s="43"/>
      <c r="AB763" s="43"/>
      <c r="AC763" s="43"/>
      <c r="AD763" s="43"/>
      <c r="AE763" s="43"/>
      <c r="AF763" s="43"/>
    </row>
    <row r="764" spans="1:32" ht="15">
      <c r="A764" s="43"/>
      <c r="B764" s="43"/>
      <c r="C764" s="43"/>
      <c r="D764" s="43"/>
      <c r="E764" s="43"/>
      <c r="F764" s="203"/>
      <c r="G764" s="203"/>
      <c r="H764" s="43"/>
      <c r="I764" s="43"/>
      <c r="J764" s="43"/>
      <c r="K764" s="43"/>
      <c r="L764" s="43"/>
      <c r="M764" s="44"/>
      <c r="N764" s="43"/>
      <c r="O764" s="43"/>
      <c r="P764" s="43"/>
      <c r="Q764" s="43"/>
      <c r="R764" s="43"/>
      <c r="S764" s="43"/>
      <c r="T764" s="43"/>
      <c r="U764" s="43"/>
      <c r="V764" s="43"/>
      <c r="W764" s="43"/>
      <c r="X764" s="43"/>
      <c r="Y764" s="43"/>
      <c r="Z764" s="43"/>
      <c r="AA764" s="43"/>
      <c r="AB764" s="43"/>
      <c r="AC764" s="43"/>
      <c r="AD764" s="43"/>
      <c r="AE764" s="43"/>
      <c r="AF764" s="43"/>
    </row>
    <row r="765" spans="1:32" ht="15">
      <c r="A765" s="43"/>
      <c r="B765" s="43"/>
      <c r="C765" s="43"/>
      <c r="D765" s="43"/>
      <c r="E765" s="43"/>
      <c r="F765" s="203"/>
      <c r="G765" s="203"/>
      <c r="H765" s="43"/>
      <c r="I765" s="43"/>
      <c r="J765" s="43"/>
      <c r="K765" s="43"/>
      <c r="L765" s="43"/>
      <c r="M765" s="44"/>
      <c r="N765" s="43"/>
      <c r="O765" s="43"/>
      <c r="P765" s="43"/>
      <c r="Q765" s="43"/>
      <c r="R765" s="43"/>
      <c r="S765" s="43"/>
      <c r="T765" s="43"/>
      <c r="U765" s="43"/>
      <c r="V765" s="43"/>
      <c r="W765" s="43"/>
      <c r="X765" s="43"/>
      <c r="Y765" s="43"/>
      <c r="Z765" s="43"/>
      <c r="AA765" s="43"/>
      <c r="AB765" s="43"/>
      <c r="AC765" s="43"/>
      <c r="AD765" s="43"/>
      <c r="AE765" s="43"/>
      <c r="AF765" s="43"/>
    </row>
    <row r="766" spans="1:32" ht="15">
      <c r="A766" s="43"/>
      <c r="B766" s="43"/>
      <c r="C766" s="43"/>
      <c r="D766" s="43"/>
      <c r="E766" s="43"/>
      <c r="F766" s="203"/>
      <c r="G766" s="203"/>
      <c r="H766" s="43"/>
      <c r="I766" s="43"/>
      <c r="J766" s="43"/>
      <c r="K766" s="43"/>
      <c r="L766" s="43"/>
      <c r="M766" s="44"/>
      <c r="N766" s="43"/>
      <c r="O766" s="43"/>
      <c r="P766" s="43"/>
      <c r="Q766" s="43"/>
      <c r="R766" s="43"/>
      <c r="S766" s="43"/>
      <c r="T766" s="43"/>
      <c r="U766" s="43"/>
      <c r="V766" s="43"/>
      <c r="W766" s="43"/>
      <c r="X766" s="43"/>
      <c r="Y766" s="43"/>
      <c r="Z766" s="43"/>
      <c r="AA766" s="43"/>
      <c r="AB766" s="43"/>
      <c r="AC766" s="43"/>
      <c r="AD766" s="43"/>
      <c r="AE766" s="43"/>
      <c r="AF766" s="43"/>
    </row>
    <row r="767" spans="1:32" ht="15">
      <c r="A767" s="43"/>
      <c r="B767" s="43"/>
      <c r="C767" s="43"/>
      <c r="D767" s="43"/>
      <c r="E767" s="43"/>
      <c r="F767" s="203"/>
      <c r="G767" s="203"/>
      <c r="H767" s="43"/>
      <c r="I767" s="43"/>
      <c r="J767" s="43"/>
      <c r="K767" s="43"/>
      <c r="L767" s="43"/>
      <c r="M767" s="44"/>
      <c r="N767" s="43"/>
      <c r="O767" s="43"/>
      <c r="P767" s="43"/>
      <c r="Q767" s="43"/>
      <c r="R767" s="43"/>
      <c r="S767" s="43"/>
      <c r="T767" s="43"/>
      <c r="U767" s="43"/>
      <c r="V767" s="43"/>
      <c r="W767" s="43"/>
      <c r="X767" s="43"/>
      <c r="Y767" s="43"/>
      <c r="Z767" s="43"/>
      <c r="AA767" s="43"/>
      <c r="AB767" s="43"/>
      <c r="AC767" s="43"/>
      <c r="AD767" s="43"/>
      <c r="AE767" s="43"/>
      <c r="AF767" s="43"/>
    </row>
    <row r="768" spans="1:32" ht="15">
      <c r="A768" s="43"/>
      <c r="B768" s="43"/>
      <c r="C768" s="43"/>
      <c r="D768" s="43"/>
      <c r="E768" s="43"/>
      <c r="F768" s="203"/>
      <c r="G768" s="203"/>
      <c r="H768" s="43"/>
      <c r="I768" s="43"/>
      <c r="J768" s="43"/>
      <c r="K768" s="43"/>
      <c r="L768" s="43"/>
      <c r="M768" s="44"/>
      <c r="N768" s="43"/>
      <c r="O768" s="43"/>
      <c r="P768" s="43"/>
      <c r="Q768" s="43"/>
      <c r="R768" s="43"/>
      <c r="S768" s="43"/>
      <c r="T768" s="43"/>
      <c r="U768" s="43"/>
      <c r="V768" s="43"/>
      <c r="W768" s="43"/>
      <c r="X768" s="43"/>
      <c r="Y768" s="43"/>
      <c r="Z768" s="43"/>
      <c r="AA768" s="43"/>
      <c r="AB768" s="43"/>
      <c r="AC768" s="43"/>
      <c r="AD768" s="43"/>
      <c r="AE768" s="43"/>
      <c r="AF768" s="43"/>
    </row>
    <row r="769" spans="1:32" ht="15">
      <c r="A769" s="43"/>
      <c r="B769" s="43"/>
      <c r="C769" s="43"/>
      <c r="D769" s="43"/>
      <c r="E769" s="43"/>
      <c r="F769" s="203"/>
      <c r="G769" s="203"/>
      <c r="H769" s="43"/>
      <c r="I769" s="43"/>
      <c r="J769" s="43"/>
      <c r="K769" s="43"/>
      <c r="L769" s="43"/>
      <c r="M769" s="44"/>
      <c r="N769" s="43"/>
      <c r="O769" s="43"/>
      <c r="P769" s="43"/>
      <c r="Q769" s="43"/>
      <c r="R769" s="43"/>
      <c r="S769" s="43"/>
      <c r="T769" s="43"/>
      <c r="U769" s="43"/>
      <c r="V769" s="43"/>
      <c r="W769" s="43"/>
      <c r="X769" s="43"/>
      <c r="Y769" s="43"/>
      <c r="Z769" s="43"/>
      <c r="AA769" s="43"/>
      <c r="AB769" s="43"/>
      <c r="AC769" s="43"/>
      <c r="AD769" s="43"/>
      <c r="AE769" s="43"/>
      <c r="AF769" s="43"/>
    </row>
    <row r="770" spans="1:32" ht="15">
      <c r="A770" s="43"/>
      <c r="B770" s="43"/>
      <c r="C770" s="43"/>
      <c r="D770" s="43"/>
      <c r="E770" s="43"/>
      <c r="F770" s="203"/>
      <c r="G770" s="203"/>
      <c r="H770" s="43"/>
      <c r="I770" s="43"/>
      <c r="J770" s="43"/>
      <c r="K770" s="43"/>
      <c r="L770" s="43"/>
      <c r="M770" s="44"/>
      <c r="N770" s="43"/>
      <c r="O770" s="43"/>
      <c r="P770" s="43"/>
      <c r="Q770" s="43"/>
      <c r="R770" s="43"/>
      <c r="S770" s="43"/>
      <c r="T770" s="43"/>
      <c r="U770" s="43"/>
      <c r="V770" s="43"/>
      <c r="W770" s="43"/>
      <c r="X770" s="43"/>
      <c r="Y770" s="43"/>
      <c r="Z770" s="43"/>
      <c r="AA770" s="43"/>
      <c r="AB770" s="43"/>
      <c r="AC770" s="43"/>
      <c r="AD770" s="43"/>
      <c r="AE770" s="43"/>
      <c r="AF770" s="43"/>
    </row>
    <row r="771" spans="1:32" ht="15">
      <c r="A771" s="43"/>
      <c r="B771" s="43"/>
      <c r="C771" s="43"/>
      <c r="D771" s="43"/>
      <c r="E771" s="43"/>
      <c r="F771" s="203"/>
      <c r="G771" s="203"/>
      <c r="H771" s="43"/>
      <c r="I771" s="43"/>
      <c r="J771" s="43"/>
      <c r="K771" s="43"/>
      <c r="L771" s="43"/>
      <c r="M771" s="44"/>
      <c r="N771" s="43"/>
      <c r="O771" s="43"/>
      <c r="P771" s="43"/>
      <c r="Q771" s="43"/>
      <c r="R771" s="43"/>
      <c r="S771" s="43"/>
      <c r="T771" s="43"/>
      <c r="U771" s="43"/>
      <c r="V771" s="43"/>
      <c r="W771" s="43"/>
      <c r="X771" s="43"/>
      <c r="Y771" s="43"/>
      <c r="Z771" s="43"/>
      <c r="AA771" s="43"/>
      <c r="AB771" s="43"/>
      <c r="AC771" s="43"/>
      <c r="AD771" s="43"/>
      <c r="AE771" s="43"/>
      <c r="AF771" s="43"/>
    </row>
    <row r="772" spans="1:32" ht="15">
      <c r="A772" s="43"/>
      <c r="B772" s="43"/>
      <c r="C772" s="43"/>
      <c r="D772" s="43"/>
      <c r="E772" s="43"/>
      <c r="F772" s="203"/>
      <c r="G772" s="203"/>
      <c r="H772" s="43"/>
      <c r="I772" s="43"/>
      <c r="J772" s="43"/>
      <c r="K772" s="43"/>
      <c r="L772" s="43"/>
      <c r="M772" s="44"/>
      <c r="N772" s="43"/>
      <c r="O772" s="43"/>
      <c r="P772" s="43"/>
      <c r="Q772" s="43"/>
      <c r="R772" s="43"/>
      <c r="S772" s="43"/>
      <c r="T772" s="43"/>
      <c r="U772" s="43"/>
      <c r="V772" s="43"/>
      <c r="W772" s="43"/>
      <c r="X772" s="43"/>
      <c r="Y772" s="43"/>
      <c r="Z772" s="43"/>
      <c r="AA772" s="43"/>
      <c r="AB772" s="43"/>
      <c r="AC772" s="43"/>
      <c r="AD772" s="43"/>
      <c r="AE772" s="43"/>
      <c r="AF772" s="43"/>
    </row>
    <row r="773" spans="1:32" ht="15">
      <c r="A773" s="43"/>
      <c r="B773" s="43"/>
      <c r="C773" s="43"/>
      <c r="D773" s="43"/>
      <c r="E773" s="43"/>
      <c r="F773" s="203"/>
      <c r="G773" s="203"/>
      <c r="H773" s="43"/>
      <c r="I773" s="43"/>
      <c r="J773" s="43"/>
      <c r="K773" s="43"/>
      <c r="L773" s="43"/>
      <c r="M773" s="44"/>
      <c r="N773" s="43"/>
      <c r="O773" s="43"/>
      <c r="P773" s="43"/>
      <c r="Q773" s="43"/>
      <c r="R773" s="43"/>
      <c r="S773" s="43"/>
      <c r="T773" s="43"/>
      <c r="U773" s="43"/>
      <c r="V773" s="43"/>
      <c r="W773" s="43"/>
      <c r="X773" s="43"/>
      <c r="Y773" s="43"/>
      <c r="Z773" s="43"/>
      <c r="AA773" s="43"/>
      <c r="AB773" s="43"/>
      <c r="AC773" s="43"/>
      <c r="AD773" s="43"/>
      <c r="AE773" s="43"/>
      <c r="AF773" s="43"/>
    </row>
    <row r="774" spans="1:32" ht="15">
      <c r="A774" s="43"/>
      <c r="B774" s="43"/>
      <c r="C774" s="43"/>
      <c r="D774" s="43"/>
      <c r="E774" s="43"/>
      <c r="F774" s="203"/>
      <c r="G774" s="203"/>
      <c r="H774" s="43"/>
      <c r="I774" s="43"/>
      <c r="J774" s="43"/>
      <c r="K774" s="43"/>
      <c r="L774" s="43"/>
      <c r="M774" s="44"/>
      <c r="N774" s="43"/>
      <c r="O774" s="43"/>
      <c r="P774" s="43"/>
      <c r="Q774" s="43"/>
      <c r="R774" s="43"/>
      <c r="S774" s="43"/>
      <c r="T774" s="43"/>
      <c r="U774" s="43"/>
      <c r="V774" s="43"/>
      <c r="W774" s="43"/>
      <c r="X774" s="43"/>
      <c r="Y774" s="43"/>
      <c r="Z774" s="43"/>
      <c r="AA774" s="43"/>
      <c r="AB774" s="43"/>
      <c r="AC774" s="43"/>
      <c r="AD774" s="43"/>
      <c r="AE774" s="43"/>
      <c r="AF774" s="43"/>
    </row>
    <row r="775" spans="1:32" ht="15">
      <c r="A775" s="43"/>
      <c r="B775" s="43"/>
      <c r="C775" s="43"/>
      <c r="D775" s="43"/>
      <c r="E775" s="43"/>
      <c r="F775" s="203"/>
      <c r="G775" s="203"/>
      <c r="H775" s="43"/>
      <c r="I775" s="43"/>
      <c r="J775" s="43"/>
      <c r="K775" s="43"/>
      <c r="L775" s="43"/>
      <c r="M775" s="44"/>
      <c r="N775" s="43"/>
      <c r="O775" s="43"/>
      <c r="P775" s="43"/>
      <c r="Q775" s="43"/>
      <c r="R775" s="43"/>
      <c r="S775" s="43"/>
      <c r="T775" s="43"/>
      <c r="U775" s="43"/>
      <c r="V775" s="43"/>
      <c r="W775" s="43"/>
      <c r="X775" s="43"/>
      <c r="Y775" s="43"/>
      <c r="Z775" s="43"/>
      <c r="AA775" s="43"/>
      <c r="AB775" s="43"/>
      <c r="AC775" s="43"/>
      <c r="AD775" s="43"/>
      <c r="AE775" s="43"/>
      <c r="AF775" s="43"/>
    </row>
    <row r="776" spans="1:32" ht="15">
      <c r="A776" s="43"/>
      <c r="B776" s="43"/>
      <c r="C776" s="43"/>
      <c r="D776" s="43"/>
      <c r="E776" s="43"/>
      <c r="F776" s="203"/>
      <c r="G776" s="203"/>
      <c r="H776" s="43"/>
      <c r="I776" s="43"/>
      <c r="J776" s="43"/>
      <c r="K776" s="43"/>
      <c r="L776" s="43"/>
      <c r="M776" s="44"/>
      <c r="N776" s="43"/>
      <c r="O776" s="43"/>
      <c r="P776" s="43"/>
      <c r="Q776" s="43"/>
      <c r="R776" s="43"/>
      <c r="S776" s="43"/>
      <c r="T776" s="43"/>
      <c r="U776" s="43"/>
      <c r="V776" s="43"/>
      <c r="W776" s="43"/>
      <c r="X776" s="43"/>
      <c r="Y776" s="43"/>
      <c r="Z776" s="43"/>
      <c r="AA776" s="43"/>
      <c r="AB776" s="43"/>
      <c r="AC776" s="43"/>
      <c r="AD776" s="43"/>
      <c r="AE776" s="43"/>
      <c r="AF776" s="43"/>
    </row>
    <row r="777" spans="1:32" ht="15">
      <c r="A777" s="43"/>
      <c r="B777" s="43"/>
      <c r="C777" s="43"/>
      <c r="D777" s="43"/>
      <c r="E777" s="43"/>
      <c r="F777" s="203"/>
      <c r="G777" s="203"/>
      <c r="H777" s="43"/>
      <c r="I777" s="43"/>
      <c r="J777" s="43"/>
      <c r="K777" s="43"/>
      <c r="L777" s="43"/>
      <c r="M777" s="44"/>
      <c r="N777" s="43"/>
      <c r="O777" s="43"/>
      <c r="P777" s="43"/>
      <c r="Q777" s="43"/>
      <c r="R777" s="43"/>
      <c r="S777" s="43"/>
      <c r="T777" s="43"/>
      <c r="U777" s="43"/>
      <c r="V777" s="43"/>
      <c r="W777" s="43"/>
      <c r="X777" s="43"/>
      <c r="Y777" s="43"/>
      <c r="Z777" s="43"/>
      <c r="AA777" s="43"/>
      <c r="AB777" s="43"/>
      <c r="AC777" s="43"/>
      <c r="AD777" s="43"/>
      <c r="AE777" s="43"/>
      <c r="AF777" s="43"/>
    </row>
    <row r="778" spans="1:32" ht="15">
      <c r="A778" s="43"/>
      <c r="B778" s="43"/>
      <c r="C778" s="43"/>
      <c r="D778" s="43"/>
      <c r="E778" s="43"/>
      <c r="F778" s="203"/>
      <c r="G778" s="203"/>
      <c r="H778" s="43"/>
      <c r="I778" s="43"/>
      <c r="J778" s="43"/>
      <c r="K778" s="43"/>
      <c r="L778" s="43"/>
      <c r="M778" s="44"/>
      <c r="N778" s="43"/>
      <c r="O778" s="43"/>
      <c r="P778" s="43"/>
      <c r="Q778" s="43"/>
      <c r="R778" s="43"/>
      <c r="S778" s="43"/>
      <c r="T778" s="43"/>
      <c r="U778" s="43"/>
      <c r="V778" s="43"/>
      <c r="W778" s="43"/>
      <c r="X778" s="43"/>
      <c r="Y778" s="43"/>
      <c r="Z778" s="43"/>
      <c r="AA778" s="43"/>
      <c r="AB778" s="43"/>
      <c r="AC778" s="43"/>
      <c r="AD778" s="43"/>
      <c r="AE778" s="43"/>
      <c r="AF778" s="43"/>
    </row>
    <row r="779" spans="1:32" ht="15">
      <c r="A779" s="43"/>
      <c r="B779" s="43"/>
      <c r="C779" s="43"/>
      <c r="D779" s="43"/>
      <c r="E779" s="43"/>
      <c r="F779" s="203"/>
      <c r="G779" s="203"/>
      <c r="H779" s="43"/>
      <c r="I779" s="43"/>
      <c r="J779" s="43"/>
      <c r="K779" s="43"/>
      <c r="L779" s="43"/>
      <c r="M779" s="44"/>
      <c r="N779" s="43"/>
      <c r="O779" s="43"/>
      <c r="P779" s="43"/>
      <c r="Q779" s="43"/>
      <c r="R779" s="43"/>
      <c r="S779" s="43"/>
      <c r="T779" s="43"/>
      <c r="U779" s="43"/>
      <c r="V779" s="43"/>
      <c r="W779" s="43"/>
      <c r="X779" s="43"/>
      <c r="Y779" s="43"/>
      <c r="Z779" s="43"/>
      <c r="AA779" s="43"/>
      <c r="AB779" s="43"/>
      <c r="AC779" s="43"/>
      <c r="AD779" s="43"/>
      <c r="AE779" s="43"/>
      <c r="AF779" s="43"/>
    </row>
    <row r="780" spans="1:32" ht="15">
      <c r="A780" s="43"/>
      <c r="B780" s="43"/>
      <c r="C780" s="43"/>
      <c r="D780" s="43"/>
      <c r="E780" s="43"/>
      <c r="F780" s="203"/>
      <c r="G780" s="203"/>
      <c r="H780" s="43"/>
      <c r="I780" s="43"/>
      <c r="J780" s="43"/>
      <c r="K780" s="43"/>
      <c r="L780" s="43"/>
      <c r="M780" s="44"/>
      <c r="N780" s="43"/>
      <c r="O780" s="43"/>
      <c r="P780" s="43"/>
      <c r="Q780" s="43"/>
      <c r="R780" s="43"/>
      <c r="S780" s="43"/>
      <c r="T780" s="43"/>
      <c r="U780" s="43"/>
      <c r="V780" s="43"/>
      <c r="W780" s="43"/>
      <c r="X780" s="43"/>
      <c r="Y780" s="43"/>
      <c r="Z780" s="43"/>
      <c r="AA780" s="43"/>
      <c r="AB780" s="43"/>
      <c r="AC780" s="43"/>
      <c r="AD780" s="43"/>
      <c r="AE780" s="43"/>
      <c r="AF780" s="43"/>
    </row>
    <row r="781" spans="1:32" ht="15">
      <c r="A781" s="43"/>
      <c r="B781" s="43"/>
      <c r="C781" s="43"/>
      <c r="D781" s="43"/>
      <c r="E781" s="43"/>
      <c r="F781" s="203"/>
      <c r="G781" s="203"/>
      <c r="H781" s="43"/>
      <c r="I781" s="43"/>
      <c r="J781" s="43"/>
      <c r="K781" s="43"/>
      <c r="L781" s="43"/>
      <c r="M781" s="44"/>
      <c r="N781" s="43"/>
      <c r="O781" s="43"/>
      <c r="P781" s="43"/>
      <c r="Q781" s="43"/>
      <c r="R781" s="43"/>
      <c r="S781" s="43"/>
      <c r="T781" s="43"/>
      <c r="U781" s="43"/>
      <c r="V781" s="43"/>
      <c r="W781" s="43"/>
      <c r="X781" s="43"/>
      <c r="Y781" s="43"/>
      <c r="Z781" s="43"/>
      <c r="AA781" s="43"/>
      <c r="AB781" s="43"/>
      <c r="AC781" s="43"/>
      <c r="AD781" s="43"/>
      <c r="AE781" s="43"/>
      <c r="AF781" s="43"/>
    </row>
    <row r="782" spans="1:32" ht="15">
      <c r="A782" s="43"/>
      <c r="B782" s="43"/>
      <c r="C782" s="43"/>
      <c r="D782" s="43"/>
      <c r="E782" s="43"/>
      <c r="F782" s="203"/>
      <c r="G782" s="203"/>
      <c r="H782" s="43"/>
      <c r="I782" s="43"/>
      <c r="J782" s="43"/>
      <c r="K782" s="43"/>
      <c r="L782" s="43"/>
      <c r="M782" s="44"/>
      <c r="N782" s="43"/>
      <c r="O782" s="43"/>
      <c r="P782" s="43"/>
      <c r="Q782" s="43"/>
      <c r="R782" s="43"/>
      <c r="S782" s="43"/>
      <c r="T782" s="43"/>
      <c r="U782" s="43"/>
      <c r="V782" s="43"/>
      <c r="W782" s="43"/>
      <c r="X782" s="43"/>
      <c r="Y782" s="43"/>
      <c r="Z782" s="43"/>
      <c r="AA782" s="43"/>
      <c r="AB782" s="43"/>
      <c r="AC782" s="43"/>
      <c r="AD782" s="43"/>
      <c r="AE782" s="43"/>
      <c r="AF782" s="43"/>
    </row>
    <row r="783" spans="1:32" ht="15">
      <c r="A783" s="43"/>
      <c r="B783" s="43"/>
      <c r="C783" s="43"/>
      <c r="D783" s="43"/>
      <c r="E783" s="43"/>
      <c r="F783" s="203"/>
      <c r="G783" s="203"/>
      <c r="H783" s="43"/>
      <c r="I783" s="43"/>
      <c r="J783" s="43"/>
      <c r="K783" s="43"/>
      <c r="L783" s="43"/>
      <c r="M783" s="44"/>
      <c r="N783" s="43"/>
      <c r="O783" s="43"/>
      <c r="P783" s="43"/>
      <c r="Q783" s="43"/>
      <c r="R783" s="43"/>
      <c r="S783" s="43"/>
      <c r="T783" s="43"/>
      <c r="U783" s="43"/>
      <c r="V783" s="43"/>
      <c r="W783" s="43"/>
      <c r="X783" s="43"/>
      <c r="Y783" s="43"/>
      <c r="Z783" s="43"/>
      <c r="AA783" s="43"/>
      <c r="AB783" s="43"/>
      <c r="AC783" s="43"/>
      <c r="AD783" s="43"/>
      <c r="AE783" s="43"/>
      <c r="AF783" s="43"/>
    </row>
    <row r="784" spans="1:32" ht="15">
      <c r="A784" s="43"/>
      <c r="B784" s="43"/>
      <c r="C784" s="43"/>
      <c r="D784" s="43"/>
      <c r="E784" s="43"/>
      <c r="F784" s="203"/>
      <c r="G784" s="203"/>
      <c r="H784" s="43"/>
      <c r="I784" s="43"/>
      <c r="J784" s="43"/>
      <c r="K784" s="43"/>
      <c r="L784" s="43"/>
      <c r="M784" s="44"/>
      <c r="N784" s="43"/>
      <c r="O784" s="43"/>
      <c r="P784" s="43"/>
      <c r="Q784" s="43"/>
      <c r="R784" s="43"/>
      <c r="S784" s="43"/>
      <c r="T784" s="43"/>
      <c r="U784" s="43"/>
      <c r="V784" s="43"/>
      <c r="W784" s="43"/>
      <c r="X784" s="43"/>
      <c r="Y784" s="43"/>
      <c r="Z784" s="43"/>
      <c r="AA784" s="43"/>
      <c r="AB784" s="43"/>
      <c r="AC784" s="43"/>
      <c r="AD784" s="43"/>
      <c r="AE784" s="43"/>
      <c r="AF784" s="43"/>
    </row>
    <row r="785" spans="1:32" ht="15">
      <c r="A785" s="43"/>
      <c r="B785" s="43"/>
      <c r="C785" s="43"/>
      <c r="D785" s="43"/>
      <c r="E785" s="43"/>
      <c r="F785" s="203"/>
      <c r="G785" s="203"/>
      <c r="H785" s="43"/>
      <c r="I785" s="43"/>
      <c r="J785" s="43"/>
      <c r="K785" s="43"/>
      <c r="L785" s="43"/>
      <c r="M785" s="44"/>
      <c r="N785" s="43"/>
      <c r="O785" s="43"/>
      <c r="P785" s="43"/>
      <c r="Q785" s="43"/>
      <c r="R785" s="43"/>
      <c r="S785" s="43"/>
      <c r="T785" s="43"/>
      <c r="U785" s="43"/>
      <c r="V785" s="43"/>
      <c r="W785" s="43"/>
      <c r="X785" s="43"/>
      <c r="Y785" s="43"/>
      <c r="Z785" s="43"/>
      <c r="AA785" s="43"/>
      <c r="AB785" s="43"/>
      <c r="AC785" s="43"/>
      <c r="AD785" s="43"/>
      <c r="AE785" s="43"/>
      <c r="AF785" s="43"/>
    </row>
    <row r="786" spans="1:32" ht="15">
      <c r="A786" s="43"/>
      <c r="B786" s="43"/>
      <c r="C786" s="43"/>
      <c r="D786" s="43"/>
      <c r="E786" s="43"/>
      <c r="F786" s="203"/>
      <c r="G786" s="203"/>
      <c r="H786" s="43"/>
      <c r="I786" s="43"/>
      <c r="J786" s="43"/>
      <c r="K786" s="43"/>
      <c r="L786" s="43"/>
      <c r="M786" s="44"/>
      <c r="N786" s="43"/>
      <c r="O786" s="43"/>
      <c r="P786" s="43"/>
      <c r="Q786" s="43"/>
      <c r="R786" s="43"/>
      <c r="S786" s="43"/>
      <c r="T786" s="43"/>
      <c r="U786" s="43"/>
      <c r="V786" s="43"/>
      <c r="W786" s="43"/>
      <c r="X786" s="43"/>
      <c r="Y786" s="43"/>
      <c r="Z786" s="43"/>
      <c r="AA786" s="43"/>
      <c r="AB786" s="43"/>
      <c r="AC786" s="43"/>
      <c r="AD786" s="43"/>
      <c r="AE786" s="43"/>
      <c r="AF786" s="43"/>
    </row>
    <row r="787" spans="1:32" ht="15">
      <c r="A787" s="43"/>
      <c r="B787" s="43"/>
      <c r="C787" s="43"/>
      <c r="D787" s="43"/>
      <c r="E787" s="43"/>
      <c r="F787" s="203"/>
      <c r="G787" s="203"/>
      <c r="H787" s="43"/>
      <c r="I787" s="43"/>
      <c r="J787" s="43"/>
      <c r="K787" s="43"/>
      <c r="L787" s="43"/>
      <c r="M787" s="44"/>
      <c r="N787" s="43"/>
      <c r="O787" s="43"/>
      <c r="P787" s="43"/>
      <c r="Q787" s="43"/>
      <c r="R787" s="43"/>
      <c r="S787" s="43"/>
      <c r="T787" s="43"/>
      <c r="U787" s="43"/>
      <c r="V787" s="43"/>
      <c r="W787" s="43"/>
      <c r="X787" s="43"/>
      <c r="Y787" s="43"/>
      <c r="Z787" s="43"/>
      <c r="AA787" s="43"/>
      <c r="AB787" s="43"/>
      <c r="AC787" s="43"/>
      <c r="AD787" s="43"/>
      <c r="AE787" s="43"/>
      <c r="AF787" s="43"/>
    </row>
    <row r="788" spans="1:32" ht="15">
      <c r="A788" s="43"/>
      <c r="B788" s="43"/>
      <c r="C788" s="43"/>
      <c r="D788" s="43"/>
      <c r="E788" s="43"/>
      <c r="F788" s="203"/>
      <c r="G788" s="203"/>
      <c r="H788" s="43"/>
      <c r="I788" s="43"/>
      <c r="J788" s="43"/>
      <c r="K788" s="43"/>
      <c r="L788" s="43"/>
      <c r="M788" s="44"/>
      <c r="N788" s="43"/>
      <c r="O788" s="43"/>
      <c r="P788" s="43"/>
      <c r="Q788" s="43"/>
      <c r="R788" s="43"/>
      <c r="S788" s="43"/>
      <c r="T788" s="43"/>
      <c r="U788" s="43"/>
      <c r="V788" s="43"/>
      <c r="W788" s="43"/>
      <c r="X788" s="43"/>
      <c r="Y788" s="43"/>
      <c r="Z788" s="43"/>
      <c r="AA788" s="43"/>
      <c r="AB788" s="43"/>
      <c r="AC788" s="43"/>
      <c r="AD788" s="43"/>
      <c r="AE788" s="43"/>
      <c r="AF788" s="43"/>
    </row>
    <row r="789" spans="1:32" ht="15">
      <c r="A789" s="43"/>
      <c r="B789" s="43"/>
      <c r="C789" s="43"/>
      <c r="D789" s="43"/>
      <c r="E789" s="43"/>
      <c r="F789" s="203"/>
      <c r="G789" s="203"/>
      <c r="H789" s="43"/>
      <c r="I789" s="43"/>
      <c r="J789" s="43"/>
      <c r="K789" s="43"/>
      <c r="L789" s="43"/>
      <c r="M789" s="44"/>
      <c r="N789" s="43"/>
      <c r="O789" s="43"/>
      <c r="P789" s="43"/>
      <c r="Q789" s="43"/>
      <c r="R789" s="43"/>
      <c r="S789" s="43"/>
      <c r="T789" s="43"/>
      <c r="U789" s="43"/>
      <c r="V789" s="43"/>
      <c r="W789" s="43"/>
      <c r="X789" s="43"/>
      <c r="Y789" s="43"/>
      <c r="Z789" s="43"/>
      <c r="AA789" s="43"/>
      <c r="AB789" s="43"/>
      <c r="AC789" s="43"/>
      <c r="AD789" s="43"/>
      <c r="AE789" s="43"/>
      <c r="AF789" s="43"/>
    </row>
    <row r="790" spans="1:32" ht="15">
      <c r="A790" s="43"/>
      <c r="B790" s="43"/>
      <c r="C790" s="43"/>
      <c r="D790" s="43"/>
      <c r="E790" s="43"/>
      <c r="F790" s="203"/>
      <c r="G790" s="203"/>
      <c r="H790" s="43"/>
      <c r="I790" s="43"/>
      <c r="J790" s="43"/>
      <c r="K790" s="43"/>
      <c r="L790" s="43"/>
      <c r="M790" s="44"/>
      <c r="N790" s="43"/>
      <c r="O790" s="43"/>
      <c r="P790" s="43"/>
      <c r="Q790" s="43"/>
      <c r="R790" s="43"/>
      <c r="S790" s="43"/>
      <c r="T790" s="43"/>
      <c r="U790" s="43"/>
      <c r="V790" s="43"/>
      <c r="W790" s="43"/>
      <c r="X790" s="43"/>
      <c r="Y790" s="43"/>
      <c r="Z790" s="43"/>
      <c r="AA790" s="43"/>
      <c r="AB790" s="43"/>
      <c r="AC790" s="43"/>
      <c r="AD790" s="43"/>
      <c r="AE790" s="43"/>
      <c r="AF790" s="43"/>
    </row>
    <row r="791" spans="1:32" ht="15">
      <c r="A791" s="43"/>
      <c r="B791" s="43"/>
      <c r="C791" s="43"/>
      <c r="D791" s="43"/>
      <c r="E791" s="43"/>
      <c r="F791" s="203"/>
      <c r="G791" s="203"/>
      <c r="H791" s="43"/>
      <c r="I791" s="43"/>
      <c r="J791" s="43"/>
      <c r="K791" s="43"/>
      <c r="L791" s="43"/>
      <c r="M791" s="44"/>
      <c r="N791" s="43"/>
      <c r="O791" s="43"/>
      <c r="P791" s="43"/>
      <c r="Q791" s="43"/>
      <c r="R791" s="43"/>
      <c r="S791" s="43"/>
      <c r="T791" s="43"/>
      <c r="U791" s="43"/>
      <c r="V791" s="43"/>
      <c r="W791" s="43"/>
      <c r="X791" s="43"/>
      <c r="Y791" s="43"/>
      <c r="Z791" s="43"/>
      <c r="AA791" s="43"/>
      <c r="AB791" s="43"/>
      <c r="AC791" s="43"/>
      <c r="AD791" s="43"/>
      <c r="AE791" s="43"/>
      <c r="AF791" s="43"/>
    </row>
    <row r="792" spans="1:32" ht="15">
      <c r="A792" s="43"/>
      <c r="B792" s="43"/>
      <c r="C792" s="43"/>
      <c r="D792" s="43"/>
      <c r="E792" s="43"/>
      <c r="F792" s="203"/>
      <c r="G792" s="203"/>
      <c r="H792" s="43"/>
      <c r="I792" s="43"/>
      <c r="J792" s="43"/>
      <c r="K792" s="43"/>
      <c r="L792" s="43"/>
      <c r="M792" s="44"/>
      <c r="N792" s="43"/>
      <c r="O792" s="43"/>
      <c r="P792" s="43"/>
      <c r="Q792" s="43"/>
      <c r="R792" s="43"/>
      <c r="S792" s="43"/>
      <c r="T792" s="43"/>
      <c r="U792" s="43"/>
      <c r="V792" s="43"/>
      <c r="W792" s="43"/>
      <c r="X792" s="43"/>
      <c r="Y792" s="43"/>
      <c r="Z792" s="43"/>
      <c r="AA792" s="43"/>
      <c r="AB792" s="43"/>
      <c r="AC792" s="43"/>
      <c r="AD792" s="43"/>
      <c r="AE792" s="43"/>
      <c r="AF792" s="43"/>
    </row>
    <row r="793" spans="1:32" ht="15">
      <c r="A793" s="43"/>
      <c r="B793" s="43"/>
      <c r="C793" s="43"/>
      <c r="D793" s="43"/>
      <c r="E793" s="43"/>
      <c r="F793" s="203"/>
      <c r="G793" s="203"/>
      <c r="H793" s="43"/>
      <c r="I793" s="43"/>
      <c r="J793" s="43"/>
      <c r="K793" s="43"/>
      <c r="L793" s="43"/>
      <c r="M793" s="44"/>
      <c r="N793" s="43"/>
      <c r="O793" s="43"/>
      <c r="P793" s="43"/>
      <c r="Q793" s="43"/>
      <c r="R793" s="43"/>
      <c r="S793" s="43"/>
      <c r="T793" s="43"/>
      <c r="U793" s="43"/>
      <c r="V793" s="43"/>
      <c r="W793" s="43"/>
      <c r="X793" s="43"/>
      <c r="Y793" s="43"/>
      <c r="Z793" s="43"/>
      <c r="AA793" s="43"/>
      <c r="AB793" s="43"/>
      <c r="AC793" s="43"/>
      <c r="AD793" s="43"/>
      <c r="AE793" s="43"/>
      <c r="AF793" s="43"/>
    </row>
    <row r="794" spans="1:32" ht="15">
      <c r="A794" s="43"/>
      <c r="B794" s="43"/>
      <c r="C794" s="43"/>
      <c r="D794" s="43"/>
      <c r="E794" s="43"/>
      <c r="F794" s="203"/>
      <c r="G794" s="203"/>
      <c r="H794" s="43"/>
      <c r="I794" s="43"/>
      <c r="J794" s="43"/>
      <c r="K794" s="43"/>
      <c r="L794" s="43"/>
      <c r="M794" s="44"/>
      <c r="N794" s="43"/>
      <c r="O794" s="43"/>
      <c r="P794" s="43"/>
      <c r="Q794" s="43"/>
      <c r="R794" s="43"/>
      <c r="S794" s="43"/>
      <c r="T794" s="43"/>
      <c r="U794" s="43"/>
      <c r="V794" s="43"/>
      <c r="W794" s="43"/>
      <c r="X794" s="43"/>
      <c r="Y794" s="43"/>
      <c r="Z794" s="43"/>
      <c r="AA794" s="43"/>
      <c r="AB794" s="43"/>
      <c r="AC794" s="43"/>
      <c r="AD794" s="43"/>
      <c r="AE794" s="43"/>
      <c r="AF794" s="43"/>
    </row>
    <row r="795" spans="1:32" ht="15">
      <c r="A795" s="43"/>
      <c r="B795" s="43"/>
      <c r="C795" s="43"/>
      <c r="D795" s="43"/>
      <c r="E795" s="43"/>
      <c r="F795" s="203"/>
      <c r="G795" s="203"/>
      <c r="H795" s="43"/>
      <c r="I795" s="43"/>
      <c r="J795" s="43"/>
      <c r="K795" s="43"/>
      <c r="L795" s="43"/>
      <c r="M795" s="44"/>
      <c r="N795" s="43"/>
      <c r="O795" s="43"/>
      <c r="P795" s="43"/>
      <c r="Q795" s="43"/>
      <c r="R795" s="43"/>
      <c r="S795" s="43"/>
      <c r="T795" s="43"/>
      <c r="U795" s="43"/>
      <c r="V795" s="43"/>
      <c r="W795" s="43"/>
      <c r="X795" s="43"/>
      <c r="Y795" s="43"/>
      <c r="Z795" s="43"/>
      <c r="AA795" s="43"/>
      <c r="AB795" s="43"/>
      <c r="AC795" s="43"/>
      <c r="AD795" s="43"/>
      <c r="AE795" s="43"/>
      <c r="AF795" s="43"/>
    </row>
    <row r="796" spans="1:32" ht="15">
      <c r="A796" s="43"/>
      <c r="B796" s="43"/>
      <c r="C796" s="43"/>
      <c r="D796" s="43"/>
      <c r="E796" s="43"/>
      <c r="F796" s="203"/>
      <c r="G796" s="203"/>
      <c r="H796" s="43"/>
      <c r="I796" s="43"/>
      <c r="J796" s="43"/>
      <c r="K796" s="43"/>
      <c r="L796" s="43"/>
      <c r="M796" s="44"/>
      <c r="N796" s="43"/>
      <c r="O796" s="43"/>
      <c r="P796" s="43"/>
      <c r="Q796" s="43"/>
      <c r="R796" s="43"/>
      <c r="S796" s="43"/>
      <c r="T796" s="43"/>
      <c r="U796" s="43"/>
      <c r="V796" s="43"/>
      <c r="W796" s="43"/>
      <c r="X796" s="43"/>
      <c r="Y796" s="43"/>
      <c r="Z796" s="43"/>
      <c r="AA796" s="43"/>
      <c r="AB796" s="43"/>
      <c r="AC796" s="43"/>
      <c r="AD796" s="43"/>
      <c r="AE796" s="43"/>
      <c r="AF796" s="43"/>
    </row>
    <row r="797" spans="1:32" ht="15">
      <c r="A797" s="43"/>
      <c r="B797" s="43"/>
      <c r="C797" s="43"/>
      <c r="D797" s="43"/>
      <c r="E797" s="43"/>
      <c r="F797" s="203"/>
      <c r="G797" s="203"/>
      <c r="H797" s="43"/>
      <c r="I797" s="43"/>
      <c r="J797" s="43"/>
      <c r="K797" s="43"/>
      <c r="L797" s="43"/>
      <c r="M797" s="44"/>
      <c r="N797" s="43"/>
      <c r="O797" s="43"/>
      <c r="P797" s="43"/>
      <c r="Q797" s="43"/>
      <c r="R797" s="43"/>
      <c r="S797" s="43"/>
      <c r="T797" s="43"/>
      <c r="U797" s="43"/>
      <c r="V797" s="43"/>
      <c r="W797" s="43"/>
      <c r="X797" s="43"/>
      <c r="Y797" s="43"/>
      <c r="Z797" s="43"/>
      <c r="AA797" s="43"/>
      <c r="AB797" s="43"/>
      <c r="AC797" s="43"/>
      <c r="AD797" s="43"/>
      <c r="AE797" s="43"/>
      <c r="AF797" s="43"/>
    </row>
    <row r="798" spans="1:32" ht="15">
      <c r="A798" s="43"/>
      <c r="B798" s="43"/>
      <c r="C798" s="43"/>
      <c r="D798" s="43"/>
      <c r="E798" s="43"/>
      <c r="F798" s="203"/>
      <c r="G798" s="203"/>
      <c r="H798" s="43"/>
      <c r="I798" s="43"/>
      <c r="J798" s="43"/>
      <c r="K798" s="43"/>
      <c r="L798" s="43"/>
      <c r="M798" s="44"/>
      <c r="N798" s="43"/>
      <c r="O798" s="43"/>
      <c r="P798" s="43"/>
      <c r="Q798" s="43"/>
      <c r="R798" s="43"/>
      <c r="S798" s="43"/>
      <c r="T798" s="43"/>
      <c r="U798" s="43"/>
      <c r="V798" s="43"/>
      <c r="W798" s="43"/>
      <c r="X798" s="43"/>
      <c r="Y798" s="43"/>
      <c r="Z798" s="43"/>
      <c r="AA798" s="43"/>
      <c r="AB798" s="43"/>
      <c r="AC798" s="43"/>
      <c r="AD798" s="43"/>
      <c r="AE798" s="43"/>
      <c r="AF798" s="43"/>
    </row>
    <row r="799" spans="1:32" ht="15">
      <c r="A799" s="43"/>
      <c r="B799" s="43"/>
      <c r="C799" s="43"/>
      <c r="D799" s="43"/>
      <c r="E799" s="43"/>
      <c r="F799" s="203"/>
      <c r="G799" s="203"/>
      <c r="H799" s="43"/>
      <c r="I799" s="43"/>
      <c r="J799" s="43"/>
      <c r="K799" s="43"/>
      <c r="L799" s="43"/>
      <c r="M799" s="44"/>
      <c r="N799" s="43"/>
      <c r="O799" s="43"/>
      <c r="P799" s="43"/>
      <c r="Q799" s="43"/>
      <c r="R799" s="43"/>
      <c r="S799" s="43"/>
      <c r="T799" s="43"/>
      <c r="U799" s="43"/>
      <c r="V799" s="43"/>
      <c r="W799" s="43"/>
      <c r="X799" s="43"/>
      <c r="Y799" s="43"/>
      <c r="Z799" s="43"/>
      <c r="AA799" s="43"/>
      <c r="AB799" s="43"/>
      <c r="AC799" s="43"/>
      <c r="AD799" s="43"/>
      <c r="AE799" s="43"/>
      <c r="AF799" s="43"/>
    </row>
    <row r="800" spans="1:32" ht="15">
      <c r="A800" s="43"/>
      <c r="B800" s="43"/>
      <c r="C800" s="43"/>
      <c r="D800" s="43"/>
      <c r="E800" s="43"/>
      <c r="F800" s="203"/>
      <c r="G800" s="203"/>
      <c r="H800" s="43"/>
      <c r="I800" s="43"/>
      <c r="J800" s="43"/>
      <c r="K800" s="43"/>
      <c r="L800" s="43"/>
      <c r="M800" s="44"/>
      <c r="N800" s="43"/>
      <c r="O800" s="43"/>
      <c r="P800" s="43"/>
      <c r="Q800" s="43"/>
      <c r="R800" s="43"/>
      <c r="S800" s="43"/>
      <c r="T800" s="43"/>
      <c r="U800" s="43"/>
      <c r="V800" s="43"/>
      <c r="W800" s="43"/>
      <c r="X800" s="43"/>
      <c r="Y800" s="43"/>
      <c r="Z800" s="43"/>
      <c r="AA800" s="43"/>
      <c r="AB800" s="43"/>
      <c r="AC800" s="43"/>
      <c r="AD800" s="43"/>
      <c r="AE800" s="43"/>
      <c r="AF800" s="43"/>
    </row>
    <row r="801" spans="1:32" ht="15">
      <c r="A801" s="43"/>
      <c r="B801" s="43"/>
      <c r="C801" s="43"/>
      <c r="D801" s="43"/>
      <c r="E801" s="43"/>
      <c r="F801" s="203"/>
      <c r="G801" s="203"/>
      <c r="H801" s="43"/>
      <c r="I801" s="43"/>
      <c r="J801" s="43"/>
      <c r="K801" s="43"/>
      <c r="L801" s="43"/>
      <c r="M801" s="44"/>
      <c r="N801" s="43"/>
      <c r="O801" s="43"/>
      <c r="P801" s="43"/>
      <c r="Q801" s="43"/>
      <c r="R801" s="43"/>
      <c r="S801" s="43"/>
      <c r="T801" s="43"/>
      <c r="U801" s="43"/>
      <c r="V801" s="43"/>
      <c r="W801" s="43"/>
      <c r="X801" s="43"/>
      <c r="Y801" s="43"/>
      <c r="Z801" s="43"/>
      <c r="AA801" s="43"/>
      <c r="AB801" s="43"/>
      <c r="AC801" s="43"/>
      <c r="AD801" s="43"/>
      <c r="AE801" s="43"/>
      <c r="AF801" s="43"/>
    </row>
    <row r="802" spans="1:32" ht="15">
      <c r="A802" s="43"/>
      <c r="B802" s="43"/>
      <c r="C802" s="43"/>
      <c r="D802" s="43"/>
      <c r="E802" s="43"/>
      <c r="F802" s="203"/>
      <c r="G802" s="203"/>
      <c r="H802" s="43"/>
      <c r="I802" s="43"/>
      <c r="J802" s="43"/>
      <c r="K802" s="43"/>
      <c r="L802" s="43"/>
      <c r="M802" s="44"/>
      <c r="N802" s="43"/>
      <c r="O802" s="43"/>
      <c r="P802" s="43"/>
      <c r="Q802" s="43"/>
      <c r="R802" s="43"/>
      <c r="S802" s="43"/>
      <c r="T802" s="43"/>
      <c r="U802" s="43"/>
      <c r="V802" s="43"/>
      <c r="W802" s="43"/>
      <c r="X802" s="43"/>
      <c r="Y802" s="43"/>
      <c r="Z802" s="43"/>
      <c r="AA802" s="43"/>
      <c r="AB802" s="43"/>
      <c r="AC802" s="43"/>
      <c r="AD802" s="43"/>
      <c r="AE802" s="43"/>
      <c r="AF802" s="43"/>
    </row>
    <row r="803" spans="1:32" ht="15">
      <c r="A803" s="43"/>
      <c r="B803" s="43"/>
      <c r="C803" s="43"/>
      <c r="D803" s="43"/>
      <c r="E803" s="43"/>
      <c r="F803" s="203"/>
      <c r="G803" s="203"/>
      <c r="H803" s="43"/>
      <c r="I803" s="43"/>
      <c r="J803" s="43"/>
      <c r="K803" s="43"/>
      <c r="L803" s="43"/>
      <c r="M803" s="44"/>
      <c r="N803" s="43"/>
      <c r="O803" s="43"/>
      <c r="P803" s="43"/>
      <c r="Q803" s="43"/>
      <c r="R803" s="43"/>
      <c r="S803" s="43"/>
      <c r="T803" s="43"/>
      <c r="U803" s="43"/>
      <c r="V803" s="43"/>
      <c r="W803" s="43"/>
      <c r="X803" s="43"/>
      <c r="Y803" s="43"/>
      <c r="Z803" s="43"/>
      <c r="AA803" s="43"/>
      <c r="AB803" s="43"/>
      <c r="AC803" s="43"/>
      <c r="AD803" s="43"/>
      <c r="AE803" s="43"/>
      <c r="AF803" s="43"/>
    </row>
    <row r="804" spans="1:32" ht="15">
      <c r="A804" s="43"/>
      <c r="B804" s="43"/>
      <c r="C804" s="43"/>
      <c r="D804" s="43"/>
      <c r="E804" s="43"/>
      <c r="F804" s="203"/>
      <c r="G804" s="203"/>
      <c r="H804" s="43"/>
      <c r="I804" s="43"/>
      <c r="J804" s="43"/>
      <c r="K804" s="43"/>
      <c r="L804" s="43"/>
      <c r="M804" s="44"/>
      <c r="N804" s="43"/>
      <c r="O804" s="43"/>
      <c r="P804" s="43"/>
      <c r="Q804" s="43"/>
      <c r="R804" s="43"/>
      <c r="S804" s="43"/>
      <c r="T804" s="43"/>
      <c r="U804" s="43"/>
      <c r="V804" s="43"/>
      <c r="W804" s="43"/>
      <c r="X804" s="43"/>
      <c r="Y804" s="43"/>
      <c r="Z804" s="43"/>
      <c r="AA804" s="43"/>
      <c r="AB804" s="43"/>
      <c r="AC804" s="43"/>
      <c r="AD804" s="43"/>
      <c r="AE804" s="43"/>
      <c r="AF804" s="43"/>
    </row>
    <row r="805" spans="1:32" ht="15">
      <c r="A805" s="43"/>
      <c r="B805" s="43"/>
      <c r="C805" s="43"/>
      <c r="D805" s="43"/>
      <c r="E805" s="43"/>
      <c r="F805" s="203"/>
      <c r="G805" s="203"/>
      <c r="H805" s="43"/>
      <c r="I805" s="43"/>
      <c r="J805" s="43"/>
      <c r="K805" s="43"/>
      <c r="L805" s="43"/>
      <c r="M805" s="44"/>
      <c r="N805" s="43"/>
      <c r="O805" s="43"/>
      <c r="P805" s="43"/>
      <c r="Q805" s="43"/>
      <c r="R805" s="43"/>
      <c r="S805" s="43"/>
      <c r="T805" s="43"/>
      <c r="U805" s="43"/>
      <c r="V805" s="43"/>
      <c r="W805" s="43"/>
      <c r="X805" s="43"/>
      <c r="Y805" s="43"/>
      <c r="Z805" s="43"/>
      <c r="AA805" s="43"/>
      <c r="AB805" s="43"/>
      <c r="AC805" s="43"/>
      <c r="AD805" s="43"/>
      <c r="AE805" s="43"/>
      <c r="AF805" s="43"/>
    </row>
    <row r="806" spans="1:32" ht="15">
      <c r="A806" s="43"/>
      <c r="B806" s="43"/>
      <c r="C806" s="43"/>
      <c r="D806" s="43"/>
      <c r="E806" s="43"/>
      <c r="F806" s="203"/>
      <c r="G806" s="203"/>
      <c r="H806" s="43"/>
      <c r="I806" s="43"/>
      <c r="J806" s="43"/>
      <c r="K806" s="43"/>
      <c r="L806" s="43"/>
      <c r="M806" s="44"/>
      <c r="N806" s="43"/>
      <c r="O806" s="43"/>
      <c r="P806" s="43"/>
      <c r="Q806" s="43"/>
      <c r="R806" s="43"/>
      <c r="S806" s="43"/>
      <c r="T806" s="43"/>
      <c r="U806" s="43"/>
      <c r="V806" s="43"/>
      <c r="W806" s="43"/>
      <c r="X806" s="43"/>
      <c r="Y806" s="43"/>
      <c r="Z806" s="43"/>
      <c r="AA806" s="43"/>
      <c r="AB806" s="43"/>
      <c r="AC806" s="43"/>
      <c r="AD806" s="43"/>
      <c r="AE806" s="43"/>
      <c r="AF806" s="43"/>
    </row>
    <row r="807" spans="1:32" ht="15">
      <c r="A807" s="43"/>
      <c r="B807" s="43"/>
      <c r="C807" s="43"/>
      <c r="D807" s="43"/>
      <c r="E807" s="43"/>
      <c r="F807" s="203"/>
      <c r="G807" s="203"/>
      <c r="H807" s="43"/>
      <c r="I807" s="43"/>
      <c r="J807" s="43"/>
      <c r="K807" s="43"/>
      <c r="L807" s="43"/>
      <c r="M807" s="44"/>
      <c r="N807" s="43"/>
      <c r="O807" s="43"/>
      <c r="P807" s="43"/>
      <c r="Q807" s="43"/>
      <c r="R807" s="43"/>
      <c r="S807" s="43"/>
      <c r="T807" s="43"/>
      <c r="U807" s="43"/>
      <c r="V807" s="43"/>
      <c r="W807" s="43"/>
      <c r="X807" s="43"/>
      <c r="Y807" s="43"/>
      <c r="Z807" s="43"/>
      <c r="AA807" s="43"/>
      <c r="AB807" s="43"/>
      <c r="AC807" s="43"/>
      <c r="AD807" s="43"/>
      <c r="AE807" s="43"/>
      <c r="AF807" s="43"/>
    </row>
    <row r="808" spans="1:32" ht="15">
      <c r="A808" s="43"/>
      <c r="B808" s="43"/>
      <c r="C808" s="43"/>
      <c r="D808" s="43"/>
      <c r="E808" s="43"/>
      <c r="F808" s="203"/>
      <c r="G808" s="203"/>
      <c r="H808" s="43"/>
      <c r="I808" s="43"/>
      <c r="J808" s="43"/>
      <c r="K808" s="43"/>
      <c r="L808" s="43"/>
      <c r="M808" s="44"/>
      <c r="N808" s="43"/>
      <c r="O808" s="43"/>
      <c r="P808" s="43"/>
      <c r="Q808" s="43"/>
      <c r="R808" s="43"/>
      <c r="S808" s="43"/>
      <c r="T808" s="43"/>
      <c r="U808" s="43"/>
      <c r="V808" s="43"/>
      <c r="W808" s="43"/>
      <c r="X808" s="43"/>
      <c r="Y808" s="43"/>
      <c r="Z808" s="43"/>
      <c r="AA808" s="43"/>
      <c r="AB808" s="43"/>
      <c r="AC808" s="43"/>
      <c r="AD808" s="43"/>
      <c r="AE808" s="43"/>
      <c r="AF808" s="43"/>
    </row>
    <row r="809" spans="1:32" ht="15">
      <c r="A809" s="43"/>
      <c r="B809" s="43"/>
      <c r="C809" s="43"/>
      <c r="D809" s="43"/>
      <c r="E809" s="43"/>
      <c r="F809" s="203"/>
      <c r="G809" s="203"/>
      <c r="H809" s="43"/>
      <c r="I809" s="43"/>
      <c r="J809" s="43"/>
      <c r="K809" s="43"/>
      <c r="L809" s="43"/>
      <c r="M809" s="44"/>
      <c r="N809" s="43"/>
      <c r="O809" s="43"/>
      <c r="P809" s="43"/>
      <c r="Q809" s="43"/>
      <c r="R809" s="43"/>
      <c r="S809" s="43"/>
      <c r="T809" s="43"/>
      <c r="U809" s="43"/>
      <c r="V809" s="43"/>
      <c r="W809" s="43"/>
      <c r="X809" s="43"/>
      <c r="Y809" s="43"/>
      <c r="Z809" s="43"/>
      <c r="AA809" s="43"/>
      <c r="AB809" s="43"/>
      <c r="AC809" s="43"/>
      <c r="AD809" s="43"/>
      <c r="AE809" s="43"/>
      <c r="AF809" s="43"/>
    </row>
    <row r="810" spans="1:32" ht="15">
      <c r="A810" s="43"/>
      <c r="B810" s="43"/>
      <c r="C810" s="43"/>
      <c r="D810" s="43"/>
      <c r="E810" s="43"/>
      <c r="F810" s="203"/>
      <c r="G810" s="203"/>
      <c r="H810" s="43"/>
      <c r="I810" s="43"/>
      <c r="J810" s="43"/>
      <c r="K810" s="43"/>
      <c r="L810" s="43"/>
      <c r="M810" s="44"/>
      <c r="N810" s="43"/>
      <c r="O810" s="43"/>
      <c r="P810" s="43"/>
      <c r="Q810" s="43"/>
      <c r="R810" s="43"/>
      <c r="S810" s="43"/>
      <c r="T810" s="43"/>
      <c r="U810" s="43"/>
      <c r="V810" s="43"/>
      <c r="W810" s="43"/>
      <c r="X810" s="43"/>
      <c r="Y810" s="43"/>
      <c r="Z810" s="43"/>
      <c r="AA810" s="43"/>
      <c r="AB810" s="43"/>
      <c r="AC810" s="43"/>
      <c r="AD810" s="43"/>
      <c r="AE810" s="43"/>
      <c r="AF810" s="43"/>
    </row>
    <row r="811" spans="1:32" ht="15">
      <c r="A811" s="43"/>
      <c r="B811" s="43"/>
      <c r="C811" s="43"/>
      <c r="D811" s="43"/>
      <c r="E811" s="43"/>
      <c r="F811" s="203"/>
      <c r="G811" s="203"/>
      <c r="H811" s="43"/>
      <c r="I811" s="43"/>
      <c r="J811" s="43"/>
      <c r="K811" s="43"/>
      <c r="L811" s="43"/>
      <c r="M811" s="44"/>
      <c r="N811" s="43"/>
      <c r="O811" s="43"/>
      <c r="P811" s="43"/>
      <c r="Q811" s="43"/>
      <c r="R811" s="43"/>
      <c r="S811" s="43"/>
      <c r="T811" s="43"/>
      <c r="U811" s="43"/>
      <c r="V811" s="43"/>
      <c r="W811" s="43"/>
      <c r="X811" s="43"/>
      <c r="Y811" s="43"/>
      <c r="Z811" s="43"/>
      <c r="AA811" s="43"/>
      <c r="AB811" s="43"/>
      <c r="AC811" s="43"/>
      <c r="AD811" s="43"/>
      <c r="AE811" s="43"/>
      <c r="AF811" s="43"/>
    </row>
    <row r="812" spans="1:32" ht="15">
      <c r="A812" s="43"/>
      <c r="B812" s="43"/>
      <c r="C812" s="43"/>
      <c r="D812" s="43"/>
      <c r="E812" s="43"/>
      <c r="F812" s="203"/>
      <c r="G812" s="203"/>
      <c r="H812" s="43"/>
      <c r="I812" s="43"/>
      <c r="J812" s="43"/>
      <c r="K812" s="43"/>
      <c r="L812" s="43"/>
      <c r="M812" s="44"/>
      <c r="N812" s="43"/>
      <c r="O812" s="43"/>
      <c r="P812" s="43"/>
      <c r="Q812" s="43"/>
      <c r="R812" s="43"/>
      <c r="S812" s="43"/>
      <c r="T812" s="43"/>
      <c r="U812" s="43"/>
      <c r="V812" s="43"/>
      <c r="W812" s="43"/>
      <c r="X812" s="43"/>
      <c r="Y812" s="43"/>
      <c r="Z812" s="43"/>
      <c r="AA812" s="43"/>
      <c r="AB812" s="43"/>
      <c r="AC812" s="43"/>
      <c r="AD812" s="43"/>
      <c r="AE812" s="43"/>
      <c r="AF812" s="43"/>
    </row>
    <row r="813" spans="1:32" ht="15">
      <c r="A813" s="43"/>
      <c r="B813" s="43"/>
      <c r="C813" s="43"/>
      <c r="D813" s="43"/>
      <c r="E813" s="43"/>
      <c r="F813" s="203"/>
      <c r="G813" s="203"/>
      <c r="H813" s="43"/>
      <c r="I813" s="43"/>
      <c r="J813" s="43"/>
      <c r="K813" s="43"/>
      <c r="L813" s="43"/>
      <c r="M813" s="44"/>
      <c r="N813" s="43"/>
      <c r="O813" s="43"/>
      <c r="P813" s="43"/>
      <c r="Q813" s="43"/>
      <c r="R813" s="43"/>
      <c r="S813" s="43"/>
      <c r="T813" s="43"/>
      <c r="U813" s="43"/>
      <c r="V813" s="43"/>
      <c r="W813" s="43"/>
      <c r="X813" s="43"/>
      <c r="Y813" s="43"/>
      <c r="Z813" s="43"/>
      <c r="AA813" s="43"/>
      <c r="AB813" s="43"/>
      <c r="AC813" s="43"/>
      <c r="AD813" s="43"/>
      <c r="AE813" s="43"/>
      <c r="AF813" s="43"/>
    </row>
    <row r="814" spans="1:32" ht="15">
      <c r="A814" s="43"/>
      <c r="B814" s="43"/>
      <c r="C814" s="43"/>
      <c r="D814" s="43"/>
      <c r="E814" s="43"/>
      <c r="F814" s="203"/>
      <c r="G814" s="203"/>
      <c r="H814" s="43"/>
      <c r="I814" s="43"/>
      <c r="J814" s="43"/>
      <c r="K814" s="43"/>
      <c r="L814" s="43"/>
      <c r="M814" s="44"/>
      <c r="N814" s="43"/>
      <c r="O814" s="43"/>
      <c r="P814" s="43"/>
      <c r="Q814" s="43"/>
      <c r="R814" s="43"/>
      <c r="S814" s="43"/>
      <c r="T814" s="43"/>
      <c r="U814" s="43"/>
      <c r="V814" s="43"/>
      <c r="W814" s="43"/>
      <c r="X814" s="43"/>
      <c r="Y814" s="43"/>
      <c r="Z814" s="43"/>
      <c r="AA814" s="43"/>
      <c r="AB814" s="43"/>
      <c r="AC814" s="43"/>
      <c r="AD814" s="43"/>
      <c r="AE814" s="43"/>
      <c r="AF814" s="43"/>
    </row>
    <row r="815" spans="1:32" ht="15">
      <c r="A815" s="43"/>
      <c r="B815" s="43"/>
      <c r="C815" s="43"/>
      <c r="D815" s="43"/>
      <c r="E815" s="43"/>
      <c r="F815" s="203"/>
      <c r="G815" s="203"/>
      <c r="H815" s="43"/>
      <c r="I815" s="43"/>
      <c r="J815" s="43"/>
      <c r="K815" s="43"/>
      <c r="L815" s="43"/>
      <c r="M815" s="44"/>
      <c r="N815" s="43"/>
      <c r="O815" s="43"/>
      <c r="P815" s="43"/>
      <c r="Q815" s="43"/>
      <c r="R815" s="43"/>
      <c r="S815" s="43"/>
      <c r="T815" s="43"/>
      <c r="U815" s="43"/>
      <c r="V815" s="43"/>
      <c r="W815" s="43"/>
      <c r="X815" s="43"/>
      <c r="Y815" s="43"/>
      <c r="Z815" s="43"/>
      <c r="AA815" s="43"/>
      <c r="AB815" s="43"/>
      <c r="AC815" s="43"/>
      <c r="AD815" s="43"/>
      <c r="AE815" s="43"/>
      <c r="AF815" s="43"/>
    </row>
    <row r="816" spans="1:32" ht="15">
      <c r="A816" s="43"/>
      <c r="B816" s="43"/>
      <c r="C816" s="43"/>
      <c r="D816" s="43"/>
      <c r="E816" s="43"/>
      <c r="F816" s="203"/>
      <c r="G816" s="203"/>
      <c r="H816" s="43"/>
      <c r="I816" s="43"/>
      <c r="J816" s="43"/>
      <c r="K816" s="43"/>
      <c r="L816" s="43"/>
      <c r="M816" s="44"/>
      <c r="N816" s="43"/>
      <c r="O816" s="43"/>
      <c r="P816" s="43"/>
      <c r="Q816" s="43"/>
      <c r="R816" s="43"/>
      <c r="S816" s="43"/>
      <c r="T816" s="43"/>
      <c r="U816" s="43"/>
      <c r="V816" s="43"/>
      <c r="W816" s="43"/>
      <c r="X816" s="43"/>
      <c r="Y816" s="43"/>
      <c r="Z816" s="43"/>
      <c r="AA816" s="43"/>
      <c r="AB816" s="43"/>
      <c r="AC816" s="43"/>
      <c r="AD816" s="43"/>
      <c r="AE816" s="43"/>
      <c r="AF816" s="43"/>
    </row>
    <row r="817" spans="1:32" ht="15">
      <c r="A817" s="43"/>
      <c r="B817" s="43"/>
      <c r="C817" s="43"/>
      <c r="D817" s="43"/>
      <c r="E817" s="43"/>
      <c r="F817" s="203"/>
      <c r="G817" s="203"/>
      <c r="H817" s="43"/>
      <c r="I817" s="43"/>
      <c r="J817" s="43"/>
      <c r="K817" s="43"/>
      <c r="L817" s="43"/>
      <c r="M817" s="44"/>
      <c r="N817" s="43"/>
      <c r="O817" s="43"/>
      <c r="P817" s="43"/>
      <c r="Q817" s="43"/>
      <c r="R817" s="43"/>
      <c r="S817" s="43"/>
      <c r="T817" s="43"/>
      <c r="U817" s="43"/>
      <c r="V817" s="43"/>
      <c r="W817" s="43"/>
      <c r="X817" s="43"/>
      <c r="Y817" s="43"/>
      <c r="Z817" s="43"/>
      <c r="AA817" s="43"/>
      <c r="AB817" s="43"/>
      <c r="AC817" s="43"/>
      <c r="AD817" s="43"/>
      <c r="AE817" s="43"/>
      <c r="AF817" s="43"/>
    </row>
    <row r="818" spans="1:32" ht="15">
      <c r="A818" s="43"/>
      <c r="B818" s="43"/>
      <c r="C818" s="43"/>
      <c r="D818" s="43"/>
      <c r="E818" s="43"/>
      <c r="F818" s="203"/>
      <c r="G818" s="203"/>
      <c r="H818" s="43"/>
      <c r="I818" s="43"/>
      <c r="J818" s="43"/>
      <c r="K818" s="43"/>
      <c r="L818" s="43"/>
      <c r="M818" s="44"/>
      <c r="N818" s="43"/>
      <c r="O818" s="43"/>
      <c r="P818" s="43"/>
      <c r="Q818" s="43"/>
      <c r="R818" s="43"/>
      <c r="S818" s="43"/>
      <c r="T818" s="43"/>
      <c r="U818" s="43"/>
      <c r="V818" s="43"/>
      <c r="W818" s="43"/>
      <c r="X818" s="43"/>
      <c r="Y818" s="43"/>
      <c r="Z818" s="43"/>
      <c r="AA818" s="43"/>
      <c r="AB818" s="43"/>
      <c r="AC818" s="43"/>
      <c r="AD818" s="43"/>
      <c r="AE818" s="43"/>
      <c r="AF818" s="43"/>
    </row>
    <row r="819" spans="1:32" ht="15">
      <c r="A819" s="43"/>
      <c r="B819" s="43"/>
      <c r="C819" s="43"/>
      <c r="D819" s="43"/>
      <c r="E819" s="43"/>
      <c r="F819" s="203"/>
      <c r="G819" s="203"/>
      <c r="H819" s="43"/>
      <c r="I819" s="43"/>
      <c r="J819" s="43"/>
      <c r="K819" s="43"/>
      <c r="L819" s="43"/>
      <c r="M819" s="44"/>
      <c r="N819" s="43"/>
      <c r="O819" s="43"/>
      <c r="P819" s="43"/>
      <c r="Q819" s="43"/>
      <c r="R819" s="43"/>
      <c r="S819" s="43"/>
      <c r="T819" s="43"/>
      <c r="U819" s="43"/>
      <c r="V819" s="43"/>
      <c r="W819" s="43"/>
      <c r="X819" s="43"/>
      <c r="Y819" s="43"/>
      <c r="Z819" s="43"/>
      <c r="AA819" s="43"/>
      <c r="AB819" s="43"/>
      <c r="AC819" s="43"/>
      <c r="AD819" s="43"/>
      <c r="AE819" s="43"/>
      <c r="AF819" s="43"/>
    </row>
    <row r="820" spans="1:32" ht="15">
      <c r="A820" s="43"/>
      <c r="B820" s="43"/>
      <c r="C820" s="43"/>
      <c r="D820" s="43"/>
      <c r="E820" s="43"/>
      <c r="F820" s="203"/>
      <c r="G820" s="203"/>
      <c r="H820" s="43"/>
      <c r="I820" s="43"/>
      <c r="J820" s="43"/>
      <c r="K820" s="43"/>
      <c r="L820" s="43"/>
      <c r="M820" s="44"/>
      <c r="N820" s="43"/>
      <c r="O820" s="43"/>
      <c r="P820" s="43"/>
      <c r="Q820" s="43"/>
      <c r="R820" s="43"/>
      <c r="S820" s="43"/>
      <c r="T820" s="43"/>
      <c r="U820" s="43"/>
      <c r="V820" s="43"/>
      <c r="W820" s="43"/>
      <c r="X820" s="43"/>
      <c r="Y820" s="43"/>
      <c r="Z820" s="43"/>
      <c r="AA820" s="43"/>
      <c r="AB820" s="43"/>
      <c r="AC820" s="43"/>
      <c r="AD820" s="43"/>
      <c r="AE820" s="43"/>
      <c r="AF820" s="43"/>
    </row>
    <row r="821" spans="1:32" ht="15">
      <c r="A821" s="43"/>
      <c r="B821" s="43"/>
      <c r="C821" s="43"/>
      <c r="D821" s="43"/>
      <c r="E821" s="43"/>
      <c r="F821" s="203"/>
      <c r="G821" s="203"/>
      <c r="H821" s="43"/>
      <c r="I821" s="43"/>
      <c r="J821" s="43"/>
      <c r="K821" s="43"/>
      <c r="L821" s="43"/>
      <c r="M821" s="44"/>
      <c r="N821" s="43"/>
      <c r="O821" s="43"/>
      <c r="P821" s="43"/>
      <c r="Q821" s="43"/>
      <c r="R821" s="43"/>
      <c r="S821" s="43"/>
      <c r="T821" s="43"/>
      <c r="U821" s="43"/>
      <c r="V821" s="43"/>
      <c r="W821" s="43"/>
      <c r="X821" s="43"/>
      <c r="Y821" s="43"/>
      <c r="Z821" s="43"/>
      <c r="AA821" s="43"/>
      <c r="AB821" s="43"/>
      <c r="AC821" s="43"/>
      <c r="AD821" s="43"/>
      <c r="AE821" s="43"/>
      <c r="AF821" s="43"/>
    </row>
    <row r="822" spans="1:32" ht="15">
      <c r="A822" s="43"/>
      <c r="B822" s="43"/>
      <c r="C822" s="43"/>
      <c r="D822" s="43"/>
      <c r="E822" s="43"/>
      <c r="F822" s="203"/>
      <c r="G822" s="203"/>
      <c r="H822" s="43"/>
      <c r="I822" s="43"/>
      <c r="J822" s="43"/>
      <c r="K822" s="43"/>
      <c r="L822" s="43"/>
      <c r="M822" s="44"/>
      <c r="N822" s="43"/>
      <c r="O822" s="43"/>
      <c r="P822" s="43"/>
      <c r="Q822" s="43"/>
      <c r="R822" s="43"/>
      <c r="S822" s="43"/>
      <c r="T822" s="43"/>
      <c r="U822" s="43"/>
      <c r="V822" s="43"/>
      <c r="W822" s="43"/>
      <c r="X822" s="43"/>
      <c r="Y822" s="43"/>
      <c r="Z822" s="43"/>
      <c r="AA822" s="43"/>
      <c r="AB822" s="43"/>
      <c r="AC822" s="43"/>
      <c r="AD822" s="43"/>
      <c r="AE822" s="43"/>
      <c r="AF822" s="43"/>
    </row>
    <row r="823" spans="1:32" ht="15">
      <c r="A823" s="43"/>
      <c r="B823" s="43"/>
      <c r="C823" s="43"/>
      <c r="D823" s="43"/>
      <c r="E823" s="43"/>
      <c r="F823" s="203"/>
      <c r="G823" s="203"/>
      <c r="H823" s="43"/>
      <c r="I823" s="43"/>
      <c r="J823" s="43"/>
      <c r="K823" s="43"/>
      <c r="L823" s="43"/>
      <c r="M823" s="44"/>
      <c r="N823" s="43"/>
      <c r="O823" s="43"/>
      <c r="P823" s="43"/>
      <c r="Q823" s="43"/>
      <c r="R823" s="43"/>
      <c r="S823" s="43"/>
      <c r="T823" s="43"/>
      <c r="U823" s="43"/>
      <c r="V823" s="43"/>
      <c r="W823" s="43"/>
      <c r="X823" s="43"/>
      <c r="Y823" s="43"/>
      <c r="Z823" s="43"/>
      <c r="AA823" s="43"/>
      <c r="AB823" s="43"/>
      <c r="AC823" s="43"/>
      <c r="AD823" s="43"/>
      <c r="AE823" s="43"/>
      <c r="AF823" s="43"/>
    </row>
    <row r="824" spans="1:32" ht="15">
      <c r="A824" s="43"/>
      <c r="B824" s="43"/>
      <c r="C824" s="43"/>
      <c r="D824" s="43"/>
      <c r="E824" s="43"/>
      <c r="F824" s="203"/>
      <c r="G824" s="203"/>
      <c r="H824" s="43"/>
      <c r="I824" s="43"/>
      <c r="J824" s="43"/>
      <c r="K824" s="43"/>
      <c r="L824" s="43"/>
      <c r="M824" s="44"/>
      <c r="N824" s="43"/>
      <c r="O824" s="43"/>
      <c r="P824" s="43"/>
      <c r="Q824" s="43"/>
      <c r="R824" s="43"/>
      <c r="S824" s="43"/>
      <c r="T824" s="43"/>
      <c r="U824" s="43"/>
      <c r="V824" s="43"/>
      <c r="W824" s="43"/>
      <c r="X824" s="43"/>
      <c r="Y824" s="43"/>
      <c r="Z824" s="43"/>
      <c r="AA824" s="43"/>
      <c r="AB824" s="43"/>
      <c r="AC824" s="43"/>
      <c r="AD824" s="43"/>
      <c r="AE824" s="43"/>
      <c r="AF824" s="43"/>
    </row>
    <row r="825" spans="1:32" ht="15">
      <c r="A825" s="43"/>
      <c r="B825" s="43"/>
      <c r="C825" s="43"/>
      <c r="D825" s="43"/>
      <c r="E825" s="43"/>
      <c r="F825" s="203"/>
      <c r="G825" s="203"/>
      <c r="H825" s="43"/>
      <c r="I825" s="43"/>
      <c r="J825" s="43"/>
      <c r="K825" s="43"/>
      <c r="L825" s="43"/>
      <c r="M825" s="44"/>
      <c r="N825" s="43"/>
      <c r="O825" s="43"/>
      <c r="P825" s="43"/>
      <c r="Q825" s="43"/>
      <c r="R825" s="43"/>
      <c r="S825" s="43"/>
      <c r="T825" s="43"/>
      <c r="U825" s="43"/>
      <c r="V825" s="43"/>
      <c r="W825" s="43"/>
      <c r="X825" s="43"/>
      <c r="Y825" s="43"/>
      <c r="Z825" s="43"/>
      <c r="AA825" s="43"/>
      <c r="AB825" s="43"/>
      <c r="AC825" s="43"/>
      <c r="AD825" s="43"/>
      <c r="AE825" s="43"/>
      <c r="AF825" s="43"/>
    </row>
    <row r="826" spans="1:32" ht="15">
      <c r="A826" s="43"/>
      <c r="B826" s="43"/>
      <c r="C826" s="43"/>
      <c r="D826" s="43"/>
      <c r="E826" s="43"/>
      <c r="F826" s="203"/>
      <c r="G826" s="203"/>
      <c r="H826" s="43"/>
      <c r="I826" s="43"/>
      <c r="J826" s="43"/>
      <c r="K826" s="43"/>
      <c r="L826" s="43"/>
      <c r="M826" s="44"/>
      <c r="N826" s="43"/>
      <c r="O826" s="43"/>
      <c r="P826" s="43"/>
      <c r="Q826" s="43"/>
      <c r="R826" s="43"/>
      <c r="S826" s="43"/>
      <c r="T826" s="43"/>
      <c r="U826" s="43"/>
      <c r="V826" s="43"/>
      <c r="W826" s="43"/>
      <c r="X826" s="43"/>
      <c r="Y826" s="43"/>
      <c r="Z826" s="43"/>
      <c r="AA826" s="43"/>
      <c r="AB826" s="43"/>
      <c r="AC826" s="43"/>
      <c r="AD826" s="43"/>
      <c r="AE826" s="43"/>
      <c r="AF826" s="43"/>
    </row>
    <row r="827" spans="1:32" ht="15">
      <c r="A827" s="43"/>
      <c r="B827" s="43"/>
      <c r="C827" s="43"/>
      <c r="D827" s="43"/>
      <c r="E827" s="43"/>
      <c r="F827" s="203"/>
      <c r="G827" s="203"/>
      <c r="H827" s="43"/>
      <c r="I827" s="43"/>
      <c r="J827" s="43"/>
      <c r="K827" s="43"/>
      <c r="L827" s="43"/>
      <c r="M827" s="44"/>
      <c r="N827" s="43"/>
      <c r="O827" s="43"/>
      <c r="P827" s="43"/>
      <c r="Q827" s="43"/>
      <c r="R827" s="43"/>
      <c r="S827" s="43"/>
      <c r="T827" s="43"/>
      <c r="U827" s="43"/>
      <c r="V827" s="43"/>
      <c r="W827" s="43"/>
      <c r="X827" s="43"/>
      <c r="Y827" s="43"/>
      <c r="Z827" s="43"/>
      <c r="AA827" s="43"/>
      <c r="AB827" s="43"/>
      <c r="AC827" s="43"/>
      <c r="AD827" s="43"/>
      <c r="AE827" s="43"/>
      <c r="AF827" s="43"/>
    </row>
    <row r="828" spans="1:32" ht="15">
      <c r="A828" s="43"/>
      <c r="B828" s="43"/>
      <c r="C828" s="43"/>
      <c r="D828" s="43"/>
      <c r="E828" s="43"/>
      <c r="F828" s="203"/>
      <c r="G828" s="203"/>
      <c r="H828" s="43"/>
      <c r="I828" s="43"/>
      <c r="J828" s="43"/>
      <c r="K828" s="43"/>
      <c r="L828" s="43"/>
      <c r="M828" s="44"/>
      <c r="N828" s="43"/>
      <c r="O828" s="43"/>
      <c r="P828" s="43"/>
      <c r="Q828" s="43"/>
      <c r="R828" s="43"/>
      <c r="S828" s="43"/>
      <c r="T828" s="43"/>
      <c r="U828" s="43"/>
      <c r="V828" s="43"/>
      <c r="W828" s="43"/>
      <c r="X828" s="43"/>
      <c r="Y828" s="43"/>
      <c r="Z828" s="43"/>
      <c r="AA828" s="43"/>
      <c r="AB828" s="43"/>
      <c r="AC828" s="43"/>
      <c r="AD828" s="43"/>
      <c r="AE828" s="43"/>
      <c r="AF828" s="43"/>
    </row>
    <row r="829" spans="1:32" ht="15">
      <c r="A829" s="43"/>
      <c r="B829" s="43"/>
      <c r="C829" s="43"/>
      <c r="D829" s="43"/>
      <c r="E829" s="43"/>
      <c r="F829" s="203"/>
      <c r="G829" s="203"/>
      <c r="H829" s="43"/>
      <c r="I829" s="43"/>
      <c r="J829" s="43"/>
      <c r="K829" s="43"/>
      <c r="L829" s="43"/>
      <c r="M829" s="44"/>
      <c r="N829" s="43"/>
      <c r="O829" s="43"/>
      <c r="P829" s="43"/>
      <c r="Q829" s="43"/>
      <c r="R829" s="43"/>
      <c r="S829" s="43"/>
      <c r="T829" s="43"/>
      <c r="U829" s="43"/>
      <c r="V829" s="43"/>
      <c r="W829" s="43"/>
      <c r="X829" s="43"/>
      <c r="Y829" s="43"/>
      <c r="Z829" s="43"/>
      <c r="AA829" s="43"/>
      <c r="AB829" s="43"/>
      <c r="AC829" s="43"/>
      <c r="AD829" s="43"/>
      <c r="AE829" s="43"/>
      <c r="AF829" s="43"/>
    </row>
    <row r="830" spans="1:32" ht="15">
      <c r="A830" s="43"/>
      <c r="B830" s="43"/>
      <c r="C830" s="43"/>
      <c r="D830" s="43"/>
      <c r="E830" s="43"/>
      <c r="F830" s="203"/>
      <c r="G830" s="203"/>
      <c r="H830" s="43"/>
      <c r="I830" s="43"/>
      <c r="J830" s="43"/>
      <c r="K830" s="43"/>
      <c r="L830" s="43"/>
      <c r="M830" s="44"/>
      <c r="N830" s="43"/>
      <c r="O830" s="43"/>
      <c r="P830" s="43"/>
      <c r="Q830" s="43"/>
      <c r="R830" s="43"/>
      <c r="S830" s="43"/>
      <c r="T830" s="43"/>
      <c r="U830" s="43"/>
      <c r="V830" s="43"/>
      <c r="W830" s="43"/>
      <c r="X830" s="43"/>
      <c r="Y830" s="43"/>
      <c r="Z830" s="43"/>
      <c r="AA830" s="43"/>
      <c r="AB830" s="43"/>
      <c r="AC830" s="43"/>
      <c r="AD830" s="43"/>
      <c r="AE830" s="43"/>
      <c r="AF830" s="43"/>
    </row>
    <row r="831" spans="1:32" ht="15">
      <c r="A831" s="43"/>
      <c r="B831" s="43"/>
      <c r="C831" s="43"/>
      <c r="D831" s="43"/>
      <c r="E831" s="43"/>
      <c r="F831" s="203"/>
      <c r="G831" s="203"/>
      <c r="H831" s="43"/>
      <c r="I831" s="43"/>
      <c r="J831" s="43"/>
      <c r="K831" s="43"/>
      <c r="L831" s="43"/>
      <c r="M831" s="44"/>
      <c r="N831" s="43"/>
      <c r="O831" s="43"/>
      <c r="P831" s="43"/>
      <c r="Q831" s="43"/>
      <c r="R831" s="43"/>
      <c r="S831" s="43"/>
      <c r="T831" s="43"/>
      <c r="U831" s="43"/>
      <c r="V831" s="43"/>
      <c r="W831" s="43"/>
      <c r="X831" s="43"/>
      <c r="Y831" s="43"/>
      <c r="Z831" s="43"/>
      <c r="AA831" s="43"/>
      <c r="AB831" s="43"/>
      <c r="AC831" s="43"/>
      <c r="AD831" s="43"/>
      <c r="AE831" s="43"/>
      <c r="AF831" s="43"/>
    </row>
    <row r="832" spans="1:32" ht="15">
      <c r="A832" s="43"/>
      <c r="B832" s="43"/>
      <c r="C832" s="43"/>
      <c r="D832" s="43"/>
      <c r="E832" s="43"/>
      <c r="F832" s="203"/>
      <c r="G832" s="203"/>
      <c r="H832" s="43"/>
      <c r="I832" s="43"/>
      <c r="J832" s="43"/>
      <c r="K832" s="43"/>
      <c r="L832" s="43"/>
      <c r="M832" s="44"/>
      <c r="N832" s="43"/>
      <c r="O832" s="43"/>
      <c r="P832" s="43"/>
      <c r="Q832" s="43"/>
      <c r="R832" s="43"/>
      <c r="S832" s="43"/>
      <c r="T832" s="43"/>
      <c r="U832" s="43"/>
      <c r="V832" s="43"/>
      <c r="W832" s="43"/>
      <c r="X832" s="43"/>
      <c r="Y832" s="43"/>
      <c r="Z832" s="43"/>
      <c r="AA832" s="43"/>
      <c r="AB832" s="43"/>
      <c r="AC832" s="43"/>
      <c r="AD832" s="43"/>
      <c r="AE832" s="43"/>
      <c r="AF832" s="43"/>
    </row>
    <row r="833" spans="1:32" ht="15">
      <c r="A833" s="43"/>
      <c r="B833" s="43"/>
      <c r="C833" s="43"/>
      <c r="D833" s="43"/>
      <c r="E833" s="43"/>
      <c r="F833" s="203"/>
      <c r="G833" s="203"/>
      <c r="H833" s="43"/>
      <c r="I833" s="43"/>
      <c r="J833" s="43"/>
      <c r="K833" s="43"/>
      <c r="L833" s="43"/>
      <c r="M833" s="44"/>
      <c r="N833" s="43"/>
      <c r="O833" s="43"/>
      <c r="P833" s="43"/>
      <c r="Q833" s="43"/>
      <c r="R833" s="43"/>
      <c r="S833" s="43"/>
      <c r="T833" s="43"/>
      <c r="U833" s="43"/>
      <c r="V833" s="43"/>
      <c r="W833" s="43"/>
      <c r="X833" s="43"/>
      <c r="Y833" s="43"/>
      <c r="Z833" s="43"/>
      <c r="AA833" s="43"/>
      <c r="AB833" s="43"/>
      <c r="AC833" s="43"/>
      <c r="AD833" s="43"/>
      <c r="AE833" s="43"/>
      <c r="AF833" s="43"/>
    </row>
    <row r="834" spans="1:32" ht="15">
      <c r="A834" s="43"/>
      <c r="B834" s="43"/>
      <c r="C834" s="43"/>
      <c r="D834" s="43"/>
      <c r="E834" s="43"/>
      <c r="F834" s="203"/>
      <c r="G834" s="203"/>
      <c r="H834" s="43"/>
      <c r="I834" s="43"/>
      <c r="J834" s="43"/>
      <c r="K834" s="43"/>
      <c r="L834" s="43"/>
      <c r="M834" s="44"/>
      <c r="N834" s="43"/>
      <c r="O834" s="43"/>
      <c r="P834" s="43"/>
      <c r="Q834" s="43"/>
      <c r="R834" s="43"/>
      <c r="S834" s="43"/>
      <c r="T834" s="43"/>
      <c r="U834" s="43"/>
      <c r="V834" s="43"/>
      <c r="W834" s="43"/>
      <c r="X834" s="43"/>
      <c r="Y834" s="43"/>
      <c r="Z834" s="43"/>
      <c r="AA834" s="43"/>
      <c r="AB834" s="43"/>
      <c r="AC834" s="43"/>
      <c r="AD834" s="43"/>
      <c r="AE834" s="43"/>
      <c r="AF834" s="43"/>
    </row>
    <row r="835" spans="1:32" ht="15">
      <c r="A835" s="43"/>
      <c r="B835" s="43"/>
      <c r="C835" s="43"/>
      <c r="D835" s="43"/>
      <c r="E835" s="43"/>
      <c r="F835" s="203"/>
      <c r="G835" s="203"/>
      <c r="H835" s="43"/>
      <c r="I835" s="43"/>
      <c r="J835" s="43"/>
      <c r="K835" s="43"/>
      <c r="L835" s="43"/>
      <c r="M835" s="44"/>
      <c r="N835" s="43"/>
      <c r="O835" s="43"/>
      <c r="P835" s="43"/>
      <c r="Q835" s="43"/>
      <c r="R835" s="43"/>
      <c r="S835" s="43"/>
      <c r="T835" s="43"/>
      <c r="U835" s="43"/>
      <c r="V835" s="43"/>
      <c r="W835" s="43"/>
      <c r="X835" s="43"/>
      <c r="Y835" s="43"/>
      <c r="Z835" s="43"/>
      <c r="AA835" s="43"/>
      <c r="AB835" s="43"/>
      <c r="AC835" s="43"/>
      <c r="AD835" s="43"/>
      <c r="AE835" s="43"/>
      <c r="AF835" s="43"/>
    </row>
    <row r="836" spans="1:32" ht="15">
      <c r="A836" s="43"/>
      <c r="B836" s="43"/>
      <c r="C836" s="43"/>
      <c r="D836" s="43"/>
      <c r="E836" s="43"/>
      <c r="F836" s="203"/>
      <c r="G836" s="203"/>
      <c r="H836" s="43"/>
      <c r="I836" s="43"/>
      <c r="J836" s="43"/>
      <c r="K836" s="43"/>
      <c r="L836" s="43"/>
      <c r="M836" s="44"/>
      <c r="N836" s="43"/>
      <c r="O836" s="43"/>
      <c r="P836" s="43"/>
      <c r="Q836" s="43"/>
      <c r="R836" s="43"/>
      <c r="S836" s="43"/>
      <c r="T836" s="43"/>
      <c r="U836" s="43"/>
      <c r="V836" s="43"/>
      <c r="W836" s="43"/>
      <c r="X836" s="43"/>
      <c r="Y836" s="43"/>
      <c r="Z836" s="43"/>
      <c r="AA836" s="43"/>
      <c r="AB836" s="43"/>
      <c r="AC836" s="43"/>
      <c r="AD836" s="43"/>
      <c r="AE836" s="43"/>
      <c r="AF836" s="43"/>
    </row>
    <row r="837" spans="1:32" ht="15">
      <c r="A837" s="43"/>
      <c r="B837" s="43"/>
      <c r="C837" s="43"/>
      <c r="D837" s="43"/>
      <c r="E837" s="43"/>
      <c r="F837" s="203"/>
      <c r="G837" s="203"/>
      <c r="H837" s="43"/>
      <c r="I837" s="43"/>
      <c r="J837" s="43"/>
      <c r="K837" s="43"/>
      <c r="L837" s="43"/>
      <c r="M837" s="44"/>
      <c r="N837" s="43"/>
      <c r="O837" s="43"/>
      <c r="P837" s="43"/>
      <c r="Q837" s="43"/>
      <c r="R837" s="43"/>
      <c r="S837" s="43"/>
      <c r="T837" s="43"/>
      <c r="U837" s="43"/>
      <c r="V837" s="43"/>
      <c r="W837" s="43"/>
      <c r="X837" s="43"/>
      <c r="Y837" s="43"/>
      <c r="Z837" s="43"/>
      <c r="AA837" s="43"/>
      <c r="AB837" s="43"/>
      <c r="AC837" s="43"/>
      <c r="AD837" s="43"/>
      <c r="AE837" s="43"/>
      <c r="AF837" s="43"/>
    </row>
    <row r="838" spans="1:32" ht="15">
      <c r="A838" s="43"/>
      <c r="B838" s="43"/>
      <c r="C838" s="43"/>
      <c r="D838" s="43"/>
      <c r="E838" s="43"/>
      <c r="F838" s="203"/>
      <c r="G838" s="203"/>
      <c r="H838" s="43"/>
      <c r="I838" s="43"/>
      <c r="J838" s="43"/>
      <c r="K838" s="43"/>
      <c r="L838" s="43"/>
      <c r="M838" s="44"/>
      <c r="N838" s="43"/>
      <c r="O838" s="43"/>
      <c r="P838" s="43"/>
      <c r="Q838" s="43"/>
      <c r="R838" s="43"/>
      <c r="S838" s="43"/>
      <c r="T838" s="43"/>
      <c r="U838" s="43"/>
      <c r="V838" s="43"/>
      <c r="W838" s="43"/>
      <c r="X838" s="43"/>
      <c r="Y838" s="43"/>
      <c r="Z838" s="43"/>
      <c r="AA838" s="43"/>
      <c r="AB838" s="43"/>
      <c r="AC838" s="43"/>
      <c r="AD838" s="43"/>
      <c r="AE838" s="43"/>
      <c r="AF838" s="43"/>
    </row>
    <row r="839" spans="1:32" ht="15">
      <c r="A839" s="43"/>
      <c r="B839" s="43"/>
      <c r="C839" s="43"/>
      <c r="D839" s="43"/>
      <c r="E839" s="43"/>
      <c r="F839" s="203"/>
      <c r="G839" s="203"/>
      <c r="H839" s="43"/>
      <c r="I839" s="43"/>
      <c r="J839" s="43"/>
      <c r="K839" s="43"/>
      <c r="L839" s="43"/>
      <c r="M839" s="44"/>
      <c r="N839" s="43"/>
      <c r="O839" s="43"/>
      <c r="P839" s="43"/>
      <c r="Q839" s="43"/>
      <c r="R839" s="43"/>
      <c r="S839" s="43"/>
      <c r="T839" s="43"/>
      <c r="U839" s="43"/>
      <c r="V839" s="43"/>
      <c r="W839" s="43"/>
      <c r="X839" s="43"/>
      <c r="Y839" s="43"/>
      <c r="Z839" s="43"/>
      <c r="AA839" s="43"/>
      <c r="AB839" s="43"/>
      <c r="AC839" s="43"/>
      <c r="AD839" s="43"/>
      <c r="AE839" s="43"/>
      <c r="AF839" s="43"/>
    </row>
    <row r="840" spans="1:32" ht="15">
      <c r="A840" s="43"/>
      <c r="B840" s="43"/>
      <c r="C840" s="43"/>
      <c r="D840" s="43"/>
      <c r="E840" s="43"/>
      <c r="F840" s="203"/>
      <c r="G840" s="203"/>
      <c r="H840" s="43"/>
      <c r="I840" s="43"/>
      <c r="J840" s="43"/>
      <c r="K840" s="43"/>
      <c r="L840" s="43"/>
      <c r="M840" s="44"/>
      <c r="N840" s="43"/>
      <c r="O840" s="43"/>
      <c r="P840" s="43"/>
      <c r="Q840" s="43"/>
      <c r="R840" s="43"/>
      <c r="S840" s="43"/>
      <c r="T840" s="43"/>
      <c r="U840" s="43"/>
      <c r="V840" s="43"/>
      <c r="W840" s="43"/>
      <c r="X840" s="43"/>
      <c r="Y840" s="43"/>
      <c r="Z840" s="43"/>
      <c r="AA840" s="43"/>
      <c r="AB840" s="43"/>
      <c r="AC840" s="43"/>
      <c r="AD840" s="43"/>
      <c r="AE840" s="43"/>
      <c r="AF840" s="43"/>
    </row>
    <row r="841" spans="1:32" ht="15">
      <c r="A841" s="43"/>
      <c r="B841" s="43"/>
      <c r="C841" s="43"/>
      <c r="D841" s="43"/>
      <c r="E841" s="43"/>
      <c r="F841" s="203"/>
      <c r="G841" s="203"/>
      <c r="H841" s="43"/>
      <c r="I841" s="43"/>
      <c r="J841" s="43"/>
      <c r="K841" s="43"/>
      <c r="L841" s="43"/>
      <c r="M841" s="44"/>
      <c r="N841" s="43"/>
      <c r="O841" s="43"/>
      <c r="P841" s="43"/>
      <c r="Q841" s="43"/>
      <c r="R841" s="43"/>
      <c r="S841" s="43"/>
      <c r="T841" s="43"/>
      <c r="U841" s="43"/>
      <c r="V841" s="43"/>
      <c r="W841" s="43"/>
      <c r="X841" s="43"/>
      <c r="Y841" s="43"/>
      <c r="Z841" s="43"/>
      <c r="AA841" s="43"/>
      <c r="AB841" s="43"/>
      <c r="AC841" s="43"/>
      <c r="AD841" s="43"/>
      <c r="AE841" s="43"/>
      <c r="AF841" s="43"/>
    </row>
    <row r="842" spans="1:32" ht="15">
      <c r="A842" s="43"/>
      <c r="B842" s="43"/>
      <c r="C842" s="43"/>
      <c r="D842" s="43"/>
      <c r="E842" s="43"/>
      <c r="F842" s="203"/>
      <c r="G842" s="203"/>
      <c r="H842" s="43"/>
      <c r="I842" s="43"/>
      <c r="J842" s="43"/>
      <c r="K842" s="43"/>
      <c r="L842" s="43"/>
      <c r="M842" s="44"/>
      <c r="N842" s="43"/>
      <c r="O842" s="43"/>
      <c r="P842" s="43"/>
      <c r="Q842" s="43"/>
      <c r="R842" s="43"/>
      <c r="S842" s="43"/>
      <c r="T842" s="43"/>
      <c r="U842" s="43"/>
      <c r="V842" s="43"/>
      <c r="W842" s="43"/>
      <c r="X842" s="43"/>
      <c r="Y842" s="43"/>
      <c r="Z842" s="43"/>
      <c r="AA842" s="43"/>
      <c r="AB842" s="43"/>
      <c r="AC842" s="43"/>
      <c r="AD842" s="43"/>
      <c r="AE842" s="43"/>
      <c r="AF842" s="43"/>
    </row>
    <row r="843" spans="1:32" ht="15">
      <c r="A843" s="43"/>
      <c r="B843" s="43"/>
      <c r="C843" s="43"/>
      <c r="D843" s="43"/>
      <c r="E843" s="43"/>
      <c r="F843" s="203"/>
      <c r="G843" s="203"/>
      <c r="H843" s="43"/>
      <c r="I843" s="43"/>
      <c r="J843" s="43"/>
      <c r="K843" s="43"/>
      <c r="L843" s="43"/>
      <c r="M843" s="44"/>
      <c r="N843" s="43"/>
      <c r="O843" s="43"/>
      <c r="P843" s="43"/>
      <c r="Q843" s="43"/>
      <c r="R843" s="43"/>
      <c r="S843" s="43"/>
      <c r="T843" s="43"/>
      <c r="U843" s="43"/>
      <c r="V843" s="43"/>
      <c r="W843" s="43"/>
      <c r="X843" s="43"/>
      <c r="Y843" s="43"/>
      <c r="Z843" s="43"/>
      <c r="AA843" s="43"/>
      <c r="AB843" s="43"/>
      <c r="AC843" s="43"/>
      <c r="AD843" s="43"/>
      <c r="AE843" s="43"/>
      <c r="AF843" s="43"/>
    </row>
    <row r="844" spans="1:32" ht="15">
      <c r="A844" s="43"/>
      <c r="B844" s="43"/>
      <c r="C844" s="43"/>
      <c r="D844" s="43"/>
      <c r="E844" s="43"/>
      <c r="F844" s="203"/>
      <c r="G844" s="203"/>
      <c r="H844" s="43"/>
      <c r="I844" s="43"/>
      <c r="J844" s="43"/>
      <c r="K844" s="43"/>
      <c r="L844" s="43"/>
      <c r="M844" s="44"/>
      <c r="N844" s="43"/>
      <c r="O844" s="43"/>
      <c r="P844" s="43"/>
      <c r="Q844" s="43"/>
      <c r="R844" s="43"/>
      <c r="S844" s="43"/>
      <c r="T844" s="43"/>
      <c r="U844" s="43"/>
      <c r="V844" s="43"/>
      <c r="W844" s="43"/>
      <c r="X844" s="43"/>
      <c r="Y844" s="43"/>
      <c r="Z844" s="43"/>
      <c r="AA844" s="43"/>
      <c r="AB844" s="43"/>
      <c r="AC844" s="43"/>
      <c r="AD844" s="43"/>
      <c r="AE844" s="43"/>
      <c r="AF844" s="43"/>
    </row>
    <row r="845" spans="1:32" ht="15">
      <c r="A845" s="43"/>
      <c r="B845" s="43"/>
      <c r="C845" s="43"/>
      <c r="D845" s="43"/>
      <c r="E845" s="43"/>
      <c r="F845" s="203"/>
      <c r="G845" s="203"/>
      <c r="H845" s="43"/>
      <c r="I845" s="43"/>
      <c r="J845" s="43"/>
      <c r="K845" s="43"/>
      <c r="L845" s="43"/>
      <c r="M845" s="44"/>
      <c r="N845" s="43"/>
      <c r="O845" s="43"/>
      <c r="P845" s="43"/>
      <c r="Q845" s="43"/>
      <c r="R845" s="43"/>
      <c r="S845" s="43"/>
      <c r="T845" s="43"/>
      <c r="U845" s="43"/>
      <c r="V845" s="43"/>
      <c r="W845" s="43"/>
      <c r="X845" s="43"/>
      <c r="Y845" s="43"/>
      <c r="Z845" s="43"/>
      <c r="AA845" s="43"/>
      <c r="AB845" s="43"/>
      <c r="AC845" s="43"/>
      <c r="AD845" s="43"/>
      <c r="AE845" s="43"/>
      <c r="AF845" s="43"/>
    </row>
    <row r="846" spans="1:32" ht="15">
      <c r="A846" s="43"/>
      <c r="B846" s="43"/>
      <c r="C846" s="43"/>
      <c r="D846" s="43"/>
      <c r="E846" s="43"/>
      <c r="F846" s="203"/>
      <c r="G846" s="203"/>
      <c r="H846" s="43"/>
      <c r="I846" s="43"/>
      <c r="J846" s="43"/>
      <c r="K846" s="43"/>
      <c r="L846" s="43"/>
      <c r="M846" s="44"/>
      <c r="N846" s="43"/>
      <c r="O846" s="43"/>
      <c r="P846" s="43"/>
      <c r="Q846" s="43"/>
      <c r="R846" s="43"/>
      <c r="S846" s="43"/>
      <c r="T846" s="43"/>
      <c r="U846" s="43"/>
      <c r="V846" s="43"/>
      <c r="W846" s="43"/>
      <c r="X846" s="43"/>
      <c r="Y846" s="43"/>
      <c r="Z846" s="43"/>
      <c r="AA846" s="43"/>
      <c r="AB846" s="43"/>
      <c r="AC846" s="43"/>
      <c r="AD846" s="43"/>
      <c r="AE846" s="43"/>
      <c r="AF846" s="43"/>
    </row>
    <row r="847" spans="1:32" ht="15">
      <c r="A847" s="43"/>
      <c r="B847" s="43"/>
      <c r="C847" s="43"/>
      <c r="D847" s="43"/>
      <c r="E847" s="43"/>
      <c r="F847" s="203"/>
      <c r="G847" s="203"/>
      <c r="H847" s="43"/>
      <c r="I847" s="43"/>
      <c r="J847" s="43"/>
      <c r="K847" s="43"/>
      <c r="L847" s="43"/>
      <c r="M847" s="44"/>
      <c r="N847" s="43"/>
      <c r="O847" s="43"/>
      <c r="P847" s="43"/>
      <c r="Q847" s="43"/>
      <c r="R847" s="43"/>
      <c r="S847" s="43"/>
      <c r="T847" s="43"/>
      <c r="U847" s="43"/>
      <c r="V847" s="43"/>
      <c r="W847" s="43"/>
      <c r="X847" s="43"/>
      <c r="Y847" s="43"/>
      <c r="Z847" s="43"/>
      <c r="AA847" s="43"/>
      <c r="AB847" s="43"/>
      <c r="AC847" s="43"/>
      <c r="AD847" s="43"/>
      <c r="AE847" s="43"/>
      <c r="AF847" s="43"/>
    </row>
    <row r="848" spans="1:32" ht="15">
      <c r="A848" s="43"/>
      <c r="B848" s="43"/>
      <c r="C848" s="43"/>
      <c r="D848" s="43"/>
      <c r="E848" s="43"/>
      <c r="F848" s="203"/>
      <c r="G848" s="203"/>
      <c r="H848" s="43"/>
      <c r="I848" s="43"/>
      <c r="J848" s="43"/>
      <c r="K848" s="43"/>
      <c r="L848" s="43"/>
      <c r="M848" s="44"/>
      <c r="N848" s="43"/>
      <c r="O848" s="43"/>
      <c r="P848" s="43"/>
      <c r="Q848" s="43"/>
      <c r="R848" s="43"/>
      <c r="S848" s="43"/>
      <c r="T848" s="43"/>
      <c r="U848" s="43"/>
      <c r="V848" s="43"/>
      <c r="W848" s="43"/>
      <c r="X848" s="43"/>
      <c r="Y848" s="43"/>
      <c r="Z848" s="43"/>
      <c r="AA848" s="43"/>
      <c r="AB848" s="43"/>
      <c r="AC848" s="43"/>
      <c r="AD848" s="43"/>
      <c r="AE848" s="43"/>
      <c r="AF848" s="43"/>
    </row>
    <row r="849" spans="1:32" ht="15">
      <c r="A849" s="43"/>
      <c r="B849" s="43"/>
      <c r="C849" s="43"/>
      <c r="D849" s="43"/>
      <c r="E849" s="43"/>
      <c r="F849" s="203"/>
      <c r="G849" s="203"/>
      <c r="H849" s="43"/>
      <c r="I849" s="43"/>
      <c r="J849" s="43"/>
      <c r="K849" s="43"/>
      <c r="L849" s="43"/>
      <c r="M849" s="44"/>
      <c r="N849" s="43"/>
      <c r="O849" s="43"/>
      <c r="P849" s="43"/>
      <c r="Q849" s="43"/>
      <c r="R849" s="43"/>
      <c r="S849" s="43"/>
      <c r="T849" s="43"/>
      <c r="U849" s="43"/>
      <c r="V849" s="43"/>
      <c r="W849" s="43"/>
      <c r="X849" s="43"/>
      <c r="Y849" s="43"/>
      <c r="Z849" s="43"/>
      <c r="AA849" s="43"/>
      <c r="AB849" s="43"/>
      <c r="AC849" s="43"/>
      <c r="AD849" s="43"/>
      <c r="AE849" s="43"/>
      <c r="AF849" s="43"/>
    </row>
    <row r="850" spans="1:32" ht="15">
      <c r="A850" s="43"/>
      <c r="B850" s="43"/>
      <c r="C850" s="43"/>
      <c r="D850" s="43"/>
      <c r="E850" s="43"/>
      <c r="F850" s="203"/>
      <c r="G850" s="203"/>
      <c r="H850" s="43"/>
      <c r="I850" s="43"/>
      <c r="J850" s="43"/>
      <c r="K850" s="43"/>
      <c r="L850" s="43"/>
      <c r="M850" s="44"/>
      <c r="N850" s="43"/>
      <c r="O850" s="43"/>
      <c r="P850" s="43"/>
      <c r="Q850" s="43"/>
      <c r="R850" s="43"/>
      <c r="S850" s="43"/>
      <c r="T850" s="43"/>
      <c r="U850" s="43"/>
      <c r="V850" s="43"/>
      <c r="W850" s="43"/>
      <c r="X850" s="43"/>
      <c r="Y850" s="43"/>
      <c r="Z850" s="43"/>
      <c r="AA850" s="43"/>
      <c r="AB850" s="43"/>
      <c r="AC850" s="43"/>
      <c r="AD850" s="43"/>
      <c r="AE850" s="43"/>
      <c r="AF850" s="43"/>
    </row>
    <row r="851" spans="1:32" ht="15">
      <c r="A851" s="43"/>
      <c r="B851" s="43"/>
      <c r="C851" s="43"/>
      <c r="D851" s="43"/>
      <c r="E851" s="43"/>
      <c r="F851" s="203"/>
      <c r="G851" s="203"/>
      <c r="H851" s="43"/>
      <c r="I851" s="43"/>
      <c r="J851" s="43"/>
      <c r="K851" s="43"/>
      <c r="L851" s="43"/>
      <c r="M851" s="44"/>
      <c r="N851" s="43"/>
      <c r="O851" s="43"/>
      <c r="P851" s="43"/>
      <c r="Q851" s="43"/>
      <c r="R851" s="43"/>
      <c r="S851" s="43"/>
      <c r="T851" s="43"/>
      <c r="U851" s="43"/>
      <c r="V851" s="43"/>
      <c r="W851" s="43"/>
      <c r="X851" s="43"/>
      <c r="Y851" s="43"/>
      <c r="Z851" s="43"/>
      <c r="AA851" s="43"/>
      <c r="AB851" s="43"/>
      <c r="AC851" s="43"/>
      <c r="AD851" s="43"/>
      <c r="AE851" s="43"/>
      <c r="AF851" s="43"/>
    </row>
    <row r="852" spans="1:32" ht="15">
      <c r="A852" s="43"/>
      <c r="B852" s="43"/>
      <c r="C852" s="43"/>
      <c r="D852" s="43"/>
      <c r="E852" s="43"/>
      <c r="F852" s="203"/>
      <c r="G852" s="203"/>
      <c r="H852" s="43"/>
      <c r="I852" s="43"/>
      <c r="J852" s="43"/>
      <c r="K852" s="43"/>
      <c r="L852" s="43"/>
      <c r="M852" s="44"/>
      <c r="N852" s="43"/>
      <c r="O852" s="43"/>
      <c r="P852" s="43"/>
      <c r="Q852" s="43"/>
      <c r="R852" s="43"/>
      <c r="S852" s="43"/>
      <c r="T852" s="43"/>
      <c r="U852" s="43"/>
      <c r="V852" s="43"/>
      <c r="W852" s="43"/>
      <c r="X852" s="43"/>
      <c r="Y852" s="43"/>
      <c r="Z852" s="43"/>
      <c r="AA852" s="43"/>
      <c r="AB852" s="43"/>
      <c r="AC852" s="43"/>
      <c r="AD852" s="43"/>
      <c r="AE852" s="43"/>
      <c r="AF852" s="43"/>
    </row>
    <row r="853" spans="1:32" ht="15">
      <c r="A853" s="43"/>
      <c r="B853" s="43"/>
      <c r="C853" s="43"/>
      <c r="D853" s="43"/>
      <c r="E853" s="43"/>
      <c r="F853" s="203"/>
      <c r="G853" s="203"/>
      <c r="H853" s="43"/>
      <c r="I853" s="43"/>
      <c r="J853" s="43"/>
      <c r="K853" s="43"/>
      <c r="L853" s="43"/>
      <c r="M853" s="44"/>
      <c r="N853" s="43"/>
      <c r="O853" s="43"/>
      <c r="P853" s="43"/>
      <c r="Q853" s="43"/>
      <c r="R853" s="43"/>
      <c r="S853" s="43"/>
      <c r="T853" s="43"/>
      <c r="U853" s="43"/>
      <c r="V853" s="43"/>
      <c r="W853" s="43"/>
      <c r="X853" s="43"/>
      <c r="Y853" s="43"/>
      <c r="Z853" s="43"/>
      <c r="AA853" s="43"/>
      <c r="AB853" s="43"/>
      <c r="AC853" s="43"/>
      <c r="AD853" s="43"/>
      <c r="AE853" s="43"/>
      <c r="AF853" s="43"/>
    </row>
    <row r="854" spans="1:32" ht="15">
      <c r="A854" s="43"/>
      <c r="B854" s="43"/>
      <c r="C854" s="43"/>
      <c r="D854" s="43"/>
      <c r="E854" s="43"/>
      <c r="F854" s="203"/>
      <c r="G854" s="203"/>
      <c r="H854" s="43"/>
      <c r="I854" s="43"/>
      <c r="J854" s="43"/>
      <c r="K854" s="43"/>
      <c r="L854" s="43"/>
      <c r="M854" s="44"/>
      <c r="N854" s="43"/>
      <c r="O854" s="43"/>
      <c r="P854" s="43"/>
      <c r="Q854" s="43"/>
      <c r="R854" s="43"/>
      <c r="S854" s="43"/>
      <c r="T854" s="43"/>
      <c r="U854" s="43"/>
      <c r="V854" s="43"/>
      <c r="W854" s="43"/>
      <c r="X854" s="43"/>
      <c r="Y854" s="43"/>
      <c r="Z854" s="43"/>
      <c r="AA854" s="43"/>
      <c r="AB854" s="43"/>
      <c r="AC854" s="43"/>
      <c r="AD854" s="43"/>
      <c r="AE854" s="43"/>
      <c r="AF854" s="43"/>
    </row>
    <row r="855" spans="1:32" ht="15">
      <c r="A855" s="43"/>
      <c r="B855" s="43"/>
      <c r="C855" s="43"/>
      <c r="D855" s="43"/>
      <c r="E855" s="43"/>
      <c r="F855" s="203"/>
      <c r="G855" s="203"/>
      <c r="H855" s="43"/>
      <c r="I855" s="43"/>
      <c r="J855" s="43"/>
      <c r="K855" s="43"/>
      <c r="L855" s="43"/>
      <c r="M855" s="44"/>
      <c r="N855" s="43"/>
      <c r="O855" s="43"/>
      <c r="P855" s="43"/>
      <c r="Q855" s="43"/>
      <c r="R855" s="43"/>
      <c r="S855" s="43"/>
      <c r="T855" s="43"/>
      <c r="U855" s="43"/>
      <c r="V855" s="43"/>
      <c r="W855" s="43"/>
      <c r="X855" s="43"/>
      <c r="Y855" s="43"/>
      <c r="Z855" s="43"/>
      <c r="AA855" s="43"/>
      <c r="AB855" s="43"/>
      <c r="AC855" s="43"/>
      <c r="AD855" s="43"/>
      <c r="AE855" s="43"/>
      <c r="AF855" s="43"/>
    </row>
    <row r="856" spans="1:32" ht="15">
      <c r="A856" s="43"/>
      <c r="B856" s="43"/>
      <c r="C856" s="43"/>
      <c r="D856" s="43"/>
      <c r="E856" s="43"/>
      <c r="F856" s="203"/>
      <c r="G856" s="203"/>
      <c r="H856" s="43"/>
      <c r="I856" s="43"/>
      <c r="J856" s="43"/>
      <c r="K856" s="43"/>
      <c r="L856" s="43"/>
      <c r="M856" s="44"/>
      <c r="N856" s="43"/>
      <c r="O856" s="43"/>
      <c r="P856" s="43"/>
      <c r="Q856" s="43"/>
      <c r="R856" s="43"/>
      <c r="S856" s="43"/>
      <c r="T856" s="43"/>
      <c r="U856" s="43"/>
      <c r="V856" s="43"/>
      <c r="W856" s="43"/>
      <c r="X856" s="43"/>
      <c r="Y856" s="43"/>
      <c r="Z856" s="43"/>
      <c r="AA856" s="43"/>
      <c r="AB856" s="43"/>
      <c r="AC856" s="43"/>
      <c r="AD856" s="43"/>
      <c r="AE856" s="43"/>
      <c r="AF856" s="43"/>
    </row>
    <row r="857" spans="1:32" ht="15">
      <c r="A857" s="43"/>
      <c r="B857" s="43"/>
      <c r="C857" s="43"/>
      <c r="D857" s="43"/>
      <c r="E857" s="43"/>
      <c r="F857" s="203"/>
      <c r="G857" s="203"/>
      <c r="H857" s="43"/>
      <c r="I857" s="43"/>
      <c r="J857" s="43"/>
      <c r="K857" s="43"/>
      <c r="L857" s="43"/>
      <c r="M857" s="44"/>
      <c r="N857" s="43"/>
      <c r="O857" s="43"/>
      <c r="P857" s="43"/>
      <c r="Q857" s="43"/>
      <c r="R857" s="43"/>
      <c r="S857" s="43"/>
      <c r="T857" s="43"/>
      <c r="U857" s="43"/>
      <c r="V857" s="43"/>
      <c r="W857" s="43"/>
      <c r="X857" s="43"/>
      <c r="Y857" s="43"/>
      <c r="Z857" s="43"/>
      <c r="AA857" s="43"/>
      <c r="AB857" s="43"/>
      <c r="AC857" s="43"/>
      <c r="AD857" s="43"/>
      <c r="AE857" s="43"/>
      <c r="AF857" s="43"/>
    </row>
    <row r="858" spans="1:32" ht="15">
      <c r="A858" s="43"/>
      <c r="B858" s="43"/>
      <c r="C858" s="43"/>
      <c r="D858" s="43"/>
      <c r="E858" s="43"/>
      <c r="F858" s="203"/>
      <c r="G858" s="203"/>
      <c r="H858" s="43"/>
      <c r="I858" s="43"/>
      <c r="J858" s="43"/>
      <c r="K858" s="43"/>
      <c r="L858" s="43"/>
      <c r="M858" s="44"/>
      <c r="N858" s="43"/>
      <c r="O858" s="43"/>
      <c r="P858" s="43"/>
      <c r="Q858" s="43"/>
      <c r="R858" s="43"/>
      <c r="S858" s="43"/>
      <c r="T858" s="43"/>
      <c r="U858" s="43"/>
      <c r="V858" s="43"/>
      <c r="W858" s="43"/>
      <c r="X858" s="43"/>
      <c r="Y858" s="43"/>
      <c r="Z858" s="43"/>
      <c r="AA858" s="43"/>
      <c r="AB858" s="43"/>
      <c r="AC858" s="43"/>
      <c r="AD858" s="43"/>
      <c r="AE858" s="43"/>
      <c r="AF858" s="43"/>
    </row>
    <row r="859" spans="1:32" ht="15">
      <c r="A859" s="43"/>
      <c r="B859" s="43"/>
      <c r="C859" s="43"/>
      <c r="D859" s="43"/>
      <c r="E859" s="43"/>
      <c r="F859" s="203"/>
      <c r="G859" s="203"/>
      <c r="H859" s="43"/>
      <c r="I859" s="43"/>
      <c r="J859" s="43"/>
      <c r="K859" s="43"/>
      <c r="L859" s="43"/>
      <c r="M859" s="44"/>
      <c r="N859" s="43"/>
      <c r="O859" s="43"/>
      <c r="P859" s="43"/>
      <c r="Q859" s="43"/>
      <c r="R859" s="43"/>
      <c r="S859" s="43"/>
      <c r="T859" s="43"/>
      <c r="U859" s="43"/>
      <c r="V859" s="43"/>
      <c r="W859" s="43"/>
      <c r="X859" s="43"/>
      <c r="Y859" s="43"/>
      <c r="Z859" s="43"/>
      <c r="AA859" s="43"/>
      <c r="AB859" s="43"/>
      <c r="AC859" s="43"/>
      <c r="AD859" s="43"/>
      <c r="AE859" s="43"/>
      <c r="AF859" s="43"/>
    </row>
    <row r="860" spans="1:32" ht="15">
      <c r="A860" s="43"/>
      <c r="B860" s="43"/>
      <c r="C860" s="43"/>
      <c r="D860" s="43"/>
      <c r="E860" s="43"/>
      <c r="F860" s="203"/>
      <c r="G860" s="203"/>
      <c r="H860" s="43"/>
      <c r="I860" s="43"/>
      <c r="J860" s="43"/>
      <c r="K860" s="43"/>
      <c r="L860" s="43"/>
      <c r="M860" s="44"/>
      <c r="N860" s="43"/>
      <c r="O860" s="43"/>
      <c r="P860" s="43"/>
      <c r="Q860" s="43"/>
      <c r="R860" s="43"/>
      <c r="S860" s="43"/>
      <c r="T860" s="43"/>
      <c r="U860" s="43"/>
      <c r="V860" s="43"/>
      <c r="W860" s="43"/>
      <c r="X860" s="43"/>
      <c r="Y860" s="43"/>
      <c r="Z860" s="43"/>
      <c r="AA860" s="43"/>
      <c r="AB860" s="43"/>
      <c r="AC860" s="43"/>
      <c r="AD860" s="43"/>
      <c r="AE860" s="43"/>
      <c r="AF860" s="43"/>
    </row>
    <row r="861" spans="1:32" ht="15">
      <c r="A861" s="43"/>
      <c r="B861" s="43"/>
      <c r="C861" s="43"/>
      <c r="D861" s="43"/>
      <c r="E861" s="43"/>
      <c r="F861" s="203"/>
      <c r="G861" s="203"/>
      <c r="H861" s="43"/>
      <c r="I861" s="43"/>
      <c r="J861" s="43"/>
      <c r="K861" s="43"/>
      <c r="L861" s="43"/>
      <c r="M861" s="44"/>
      <c r="N861" s="43"/>
      <c r="O861" s="43"/>
      <c r="P861" s="43"/>
      <c r="Q861" s="43"/>
      <c r="R861" s="43"/>
      <c r="S861" s="43"/>
      <c r="T861" s="43"/>
      <c r="U861" s="43"/>
      <c r="V861" s="43"/>
      <c r="W861" s="43"/>
      <c r="X861" s="43"/>
      <c r="Y861" s="43"/>
      <c r="Z861" s="43"/>
      <c r="AA861" s="43"/>
      <c r="AB861" s="43"/>
      <c r="AC861" s="43"/>
      <c r="AD861" s="43"/>
      <c r="AE861" s="43"/>
      <c r="AF861" s="43"/>
    </row>
    <row r="862" spans="1:32" ht="15">
      <c r="A862" s="43"/>
      <c r="B862" s="43"/>
      <c r="C862" s="43"/>
      <c r="D862" s="43"/>
      <c r="E862" s="43"/>
      <c r="F862" s="203"/>
      <c r="G862" s="203"/>
      <c r="H862" s="43"/>
      <c r="I862" s="43"/>
      <c r="J862" s="43"/>
      <c r="K862" s="43"/>
      <c r="L862" s="43"/>
      <c r="M862" s="44"/>
      <c r="N862" s="43"/>
      <c r="O862" s="43"/>
      <c r="P862" s="43"/>
      <c r="Q862" s="43"/>
      <c r="R862" s="43"/>
      <c r="S862" s="43"/>
      <c r="T862" s="43"/>
      <c r="U862" s="43"/>
      <c r="V862" s="43"/>
      <c r="W862" s="43"/>
      <c r="X862" s="43"/>
      <c r="Y862" s="43"/>
      <c r="Z862" s="43"/>
      <c r="AA862" s="43"/>
      <c r="AB862" s="43"/>
      <c r="AC862" s="43"/>
      <c r="AD862" s="43"/>
      <c r="AE862" s="43"/>
      <c r="AF862" s="43"/>
    </row>
    <row r="863" spans="1:32" ht="15">
      <c r="A863" s="43"/>
      <c r="B863" s="43"/>
      <c r="C863" s="43"/>
      <c r="D863" s="43"/>
      <c r="E863" s="43"/>
      <c r="F863" s="203"/>
      <c r="G863" s="203"/>
      <c r="H863" s="43"/>
      <c r="I863" s="43"/>
      <c r="J863" s="43"/>
      <c r="K863" s="43"/>
      <c r="L863" s="43"/>
      <c r="M863" s="44"/>
      <c r="N863" s="43"/>
      <c r="O863" s="43"/>
      <c r="P863" s="43"/>
      <c r="Q863" s="43"/>
      <c r="R863" s="43"/>
      <c r="S863" s="43"/>
      <c r="T863" s="43"/>
      <c r="U863" s="43"/>
      <c r="V863" s="43"/>
      <c r="W863" s="43"/>
      <c r="X863" s="43"/>
      <c r="Y863" s="43"/>
      <c r="Z863" s="43"/>
      <c r="AA863" s="43"/>
      <c r="AB863" s="43"/>
      <c r="AC863" s="43"/>
      <c r="AD863" s="43"/>
      <c r="AE863" s="43"/>
      <c r="AF863" s="43"/>
    </row>
    <row r="864" spans="1:32" ht="15">
      <c r="A864" s="43"/>
      <c r="B864" s="43"/>
      <c r="C864" s="43"/>
      <c r="D864" s="43"/>
      <c r="E864" s="43"/>
      <c r="F864" s="203"/>
      <c r="G864" s="203"/>
      <c r="H864" s="43"/>
      <c r="I864" s="43"/>
      <c r="J864" s="43"/>
      <c r="K864" s="43"/>
      <c r="L864" s="43"/>
      <c r="M864" s="44"/>
      <c r="N864" s="43"/>
      <c r="O864" s="43"/>
      <c r="P864" s="43"/>
      <c r="Q864" s="43"/>
      <c r="R864" s="43"/>
      <c r="S864" s="43"/>
      <c r="T864" s="43"/>
      <c r="U864" s="43"/>
      <c r="V864" s="43"/>
      <c r="W864" s="43"/>
      <c r="X864" s="43"/>
      <c r="Y864" s="43"/>
      <c r="Z864" s="43"/>
      <c r="AA864" s="43"/>
      <c r="AB864" s="43"/>
      <c r="AC864" s="43"/>
      <c r="AD864" s="43"/>
      <c r="AE864" s="43"/>
      <c r="AF864" s="43"/>
    </row>
    <row r="865" spans="1:32" ht="15">
      <c r="A865" s="43"/>
      <c r="B865" s="43"/>
      <c r="C865" s="43"/>
      <c r="D865" s="43"/>
      <c r="E865" s="43"/>
      <c r="F865" s="203"/>
      <c r="G865" s="203"/>
      <c r="H865" s="43"/>
      <c r="I865" s="43"/>
      <c r="J865" s="43"/>
      <c r="K865" s="43"/>
      <c r="L865" s="43"/>
      <c r="M865" s="44"/>
      <c r="N865" s="43"/>
      <c r="O865" s="43"/>
      <c r="P865" s="43"/>
      <c r="Q865" s="43"/>
      <c r="R865" s="43"/>
      <c r="S865" s="43"/>
      <c r="T865" s="43"/>
      <c r="U865" s="43"/>
      <c r="V865" s="43"/>
      <c r="W865" s="43"/>
      <c r="X865" s="43"/>
      <c r="Y865" s="43"/>
      <c r="Z865" s="43"/>
      <c r="AA865" s="43"/>
      <c r="AB865" s="43"/>
      <c r="AC865" s="43"/>
      <c r="AD865" s="43"/>
      <c r="AE865" s="43"/>
      <c r="AF865" s="43"/>
    </row>
    <row r="866" spans="1:32" ht="15">
      <c r="A866" s="43"/>
      <c r="B866" s="43"/>
      <c r="C866" s="43"/>
      <c r="D866" s="43"/>
      <c r="E866" s="43"/>
      <c r="F866" s="203"/>
      <c r="G866" s="203"/>
      <c r="H866" s="43"/>
      <c r="I866" s="43"/>
      <c r="J866" s="43"/>
      <c r="K866" s="43"/>
      <c r="L866" s="43"/>
      <c r="M866" s="44"/>
      <c r="N866" s="43"/>
      <c r="O866" s="43"/>
      <c r="P866" s="43"/>
      <c r="Q866" s="43"/>
      <c r="R866" s="43"/>
      <c r="S866" s="43"/>
      <c r="T866" s="43"/>
      <c r="U866" s="43"/>
      <c r="V866" s="43"/>
      <c r="W866" s="43"/>
      <c r="X866" s="43"/>
      <c r="Y866" s="43"/>
      <c r="Z866" s="43"/>
      <c r="AA866" s="43"/>
      <c r="AB866" s="43"/>
      <c r="AC866" s="43"/>
      <c r="AD866" s="43"/>
      <c r="AE866" s="43"/>
      <c r="AF866" s="43"/>
    </row>
    <row r="867" spans="1:32" ht="15">
      <c r="A867" s="43"/>
      <c r="B867" s="43"/>
      <c r="C867" s="43"/>
      <c r="D867" s="43"/>
      <c r="E867" s="43"/>
      <c r="F867" s="203"/>
      <c r="G867" s="203"/>
      <c r="H867" s="43"/>
      <c r="I867" s="43"/>
      <c r="J867" s="43"/>
      <c r="K867" s="43"/>
      <c r="L867" s="43"/>
      <c r="M867" s="44"/>
      <c r="N867" s="43"/>
      <c r="O867" s="43"/>
      <c r="P867" s="43"/>
      <c r="Q867" s="43"/>
      <c r="R867" s="43"/>
      <c r="S867" s="43"/>
      <c r="T867" s="43"/>
      <c r="U867" s="43"/>
      <c r="V867" s="43"/>
      <c r="W867" s="43"/>
      <c r="X867" s="43"/>
      <c r="Y867" s="43"/>
      <c r="Z867" s="43"/>
      <c r="AA867" s="43"/>
      <c r="AB867" s="43"/>
      <c r="AC867" s="43"/>
      <c r="AD867" s="43"/>
      <c r="AE867" s="43"/>
      <c r="AF867" s="43"/>
    </row>
    <row r="868" spans="1:32" ht="15">
      <c r="A868" s="43"/>
      <c r="B868" s="43"/>
      <c r="C868" s="43"/>
      <c r="D868" s="43"/>
      <c r="E868" s="43"/>
      <c r="F868" s="203"/>
      <c r="G868" s="203"/>
      <c r="H868" s="43"/>
      <c r="I868" s="43"/>
      <c r="J868" s="43"/>
      <c r="K868" s="43"/>
      <c r="L868" s="43"/>
      <c r="M868" s="44"/>
      <c r="N868" s="43"/>
      <c r="O868" s="43"/>
      <c r="P868" s="43"/>
      <c r="Q868" s="43"/>
      <c r="R868" s="43"/>
      <c r="S868" s="43"/>
      <c r="T868" s="43"/>
      <c r="U868" s="43"/>
      <c r="V868" s="43"/>
      <c r="W868" s="43"/>
      <c r="X868" s="43"/>
      <c r="Y868" s="43"/>
      <c r="Z868" s="43"/>
      <c r="AA868" s="43"/>
      <c r="AB868" s="43"/>
      <c r="AC868" s="43"/>
      <c r="AD868" s="43"/>
      <c r="AE868" s="43"/>
      <c r="AF868" s="43"/>
    </row>
    <row r="869" spans="1:32" ht="15">
      <c r="A869" s="43"/>
      <c r="B869" s="43"/>
      <c r="C869" s="43"/>
      <c r="D869" s="43"/>
      <c r="E869" s="43"/>
      <c r="F869" s="203"/>
      <c r="G869" s="203"/>
      <c r="H869" s="43"/>
      <c r="I869" s="43"/>
      <c r="J869" s="43"/>
      <c r="K869" s="43"/>
      <c r="L869" s="43"/>
      <c r="M869" s="44"/>
      <c r="N869" s="43"/>
      <c r="O869" s="43"/>
      <c r="P869" s="43"/>
      <c r="Q869" s="43"/>
      <c r="R869" s="43"/>
      <c r="S869" s="43"/>
      <c r="T869" s="43"/>
      <c r="U869" s="43"/>
      <c r="V869" s="43"/>
      <c r="W869" s="43"/>
      <c r="X869" s="43"/>
      <c r="Y869" s="43"/>
      <c r="Z869" s="43"/>
      <c r="AA869" s="43"/>
      <c r="AB869" s="43"/>
      <c r="AC869" s="43"/>
      <c r="AD869" s="43"/>
      <c r="AE869" s="43"/>
      <c r="AF869" s="43"/>
    </row>
    <row r="870" spans="1:32" ht="15">
      <c r="A870" s="43"/>
      <c r="B870" s="43"/>
      <c r="C870" s="43"/>
      <c r="D870" s="43"/>
      <c r="E870" s="43"/>
      <c r="F870" s="203"/>
      <c r="G870" s="203"/>
      <c r="H870" s="43"/>
      <c r="I870" s="43"/>
      <c r="J870" s="43"/>
      <c r="K870" s="43"/>
      <c r="L870" s="43"/>
      <c r="M870" s="44"/>
      <c r="N870" s="43"/>
      <c r="O870" s="43"/>
      <c r="P870" s="43"/>
      <c r="Q870" s="43"/>
      <c r="R870" s="43"/>
      <c r="S870" s="43"/>
      <c r="T870" s="43"/>
      <c r="U870" s="43"/>
      <c r="V870" s="43"/>
      <c r="W870" s="43"/>
      <c r="X870" s="43"/>
      <c r="Y870" s="43"/>
      <c r="Z870" s="43"/>
      <c r="AA870" s="43"/>
      <c r="AB870" s="43"/>
      <c r="AC870" s="43"/>
      <c r="AD870" s="43"/>
      <c r="AE870" s="43"/>
      <c r="AF870" s="43"/>
    </row>
    <row r="871" spans="1:32" ht="15">
      <c r="A871" s="43"/>
      <c r="B871" s="43"/>
      <c r="C871" s="43"/>
      <c r="D871" s="43"/>
      <c r="E871" s="43"/>
      <c r="F871" s="203"/>
      <c r="G871" s="203"/>
      <c r="H871" s="43"/>
      <c r="I871" s="43"/>
      <c r="J871" s="43"/>
      <c r="K871" s="43"/>
      <c r="L871" s="43"/>
      <c r="M871" s="44"/>
      <c r="N871" s="43"/>
      <c r="O871" s="43"/>
      <c r="P871" s="43"/>
      <c r="Q871" s="43"/>
      <c r="R871" s="43"/>
      <c r="S871" s="43"/>
      <c r="T871" s="43"/>
      <c r="U871" s="43"/>
      <c r="V871" s="43"/>
      <c r="W871" s="43"/>
      <c r="X871" s="43"/>
      <c r="Y871" s="43"/>
      <c r="Z871" s="43"/>
      <c r="AA871" s="43"/>
      <c r="AB871" s="43"/>
      <c r="AC871" s="43"/>
      <c r="AD871" s="43"/>
      <c r="AE871" s="43"/>
      <c r="AF871" s="43"/>
    </row>
    <row r="872" spans="1:32" ht="15">
      <c r="A872" s="43"/>
      <c r="B872" s="43"/>
      <c r="C872" s="43"/>
      <c r="D872" s="43"/>
      <c r="E872" s="43"/>
      <c r="F872" s="203"/>
      <c r="G872" s="203"/>
      <c r="H872" s="43"/>
      <c r="I872" s="43"/>
      <c r="J872" s="43"/>
      <c r="K872" s="43"/>
      <c r="L872" s="43"/>
      <c r="M872" s="44"/>
      <c r="N872" s="43"/>
      <c r="O872" s="43"/>
      <c r="P872" s="43"/>
      <c r="Q872" s="43"/>
      <c r="R872" s="43"/>
      <c r="S872" s="43"/>
      <c r="T872" s="43"/>
      <c r="U872" s="43"/>
      <c r="V872" s="43"/>
      <c r="W872" s="43"/>
      <c r="X872" s="43"/>
      <c r="Y872" s="43"/>
      <c r="Z872" s="43"/>
      <c r="AA872" s="43"/>
      <c r="AB872" s="43"/>
      <c r="AC872" s="43"/>
      <c r="AD872" s="43"/>
      <c r="AE872" s="43"/>
      <c r="AF872" s="43"/>
    </row>
    <row r="873" spans="1:32" ht="15">
      <c r="A873" s="43"/>
      <c r="B873" s="43"/>
      <c r="C873" s="43"/>
      <c r="D873" s="43"/>
      <c r="E873" s="43"/>
      <c r="F873" s="203"/>
      <c r="G873" s="203"/>
      <c r="H873" s="43"/>
      <c r="I873" s="43"/>
      <c r="J873" s="43"/>
      <c r="K873" s="43"/>
      <c r="L873" s="43"/>
      <c r="M873" s="44"/>
      <c r="N873" s="43"/>
      <c r="O873" s="43"/>
      <c r="P873" s="43"/>
      <c r="Q873" s="43"/>
      <c r="R873" s="43"/>
      <c r="S873" s="43"/>
      <c r="T873" s="43"/>
      <c r="U873" s="43"/>
      <c r="V873" s="43"/>
      <c r="W873" s="43"/>
      <c r="X873" s="43"/>
      <c r="Y873" s="43"/>
      <c r="Z873" s="43"/>
      <c r="AA873" s="43"/>
      <c r="AB873" s="43"/>
      <c r="AC873" s="43"/>
      <c r="AD873" s="43"/>
      <c r="AE873" s="43"/>
      <c r="AF873" s="43"/>
    </row>
    <row r="874" spans="1:32" ht="15">
      <c r="A874" s="43"/>
      <c r="B874" s="43"/>
      <c r="C874" s="43"/>
      <c r="D874" s="43"/>
      <c r="E874" s="43"/>
      <c r="F874" s="203"/>
      <c r="G874" s="203"/>
      <c r="H874" s="43"/>
      <c r="I874" s="43"/>
      <c r="J874" s="43"/>
      <c r="K874" s="43"/>
      <c r="L874" s="43"/>
      <c r="M874" s="44"/>
      <c r="N874" s="43"/>
      <c r="O874" s="43"/>
      <c r="P874" s="43"/>
      <c r="Q874" s="43"/>
      <c r="R874" s="43"/>
      <c r="S874" s="43"/>
      <c r="T874" s="43"/>
      <c r="U874" s="43"/>
      <c r="V874" s="43"/>
      <c r="W874" s="43"/>
      <c r="X874" s="43"/>
      <c r="Y874" s="43"/>
      <c r="Z874" s="43"/>
      <c r="AA874" s="43"/>
      <c r="AB874" s="43"/>
      <c r="AC874" s="43"/>
      <c r="AD874" s="43"/>
      <c r="AE874" s="43"/>
      <c r="AF874" s="43"/>
    </row>
    <row r="875" spans="1:32" ht="15">
      <c r="A875" s="43"/>
      <c r="B875" s="43"/>
      <c r="C875" s="43"/>
      <c r="D875" s="43"/>
      <c r="E875" s="43"/>
      <c r="F875" s="203"/>
      <c r="G875" s="203"/>
      <c r="H875" s="43"/>
      <c r="I875" s="43"/>
      <c r="J875" s="43"/>
      <c r="K875" s="43"/>
      <c r="L875" s="43"/>
      <c r="M875" s="44"/>
      <c r="N875" s="43"/>
      <c r="O875" s="43"/>
      <c r="P875" s="43"/>
      <c r="Q875" s="43"/>
      <c r="R875" s="43"/>
      <c r="S875" s="43"/>
      <c r="T875" s="43"/>
      <c r="U875" s="43"/>
      <c r="V875" s="43"/>
      <c r="W875" s="43"/>
      <c r="X875" s="43"/>
      <c r="Y875" s="43"/>
      <c r="Z875" s="43"/>
      <c r="AA875" s="43"/>
      <c r="AB875" s="43"/>
      <c r="AC875" s="43"/>
      <c r="AD875" s="43"/>
      <c r="AE875" s="43"/>
      <c r="AF875" s="43"/>
    </row>
    <row r="876" spans="1:32" ht="15">
      <c r="A876" s="43"/>
      <c r="B876" s="43"/>
      <c r="C876" s="43"/>
      <c r="D876" s="43"/>
      <c r="E876" s="43"/>
      <c r="F876" s="203"/>
      <c r="G876" s="203"/>
      <c r="H876" s="43"/>
      <c r="I876" s="43"/>
      <c r="J876" s="43"/>
      <c r="K876" s="43"/>
      <c r="L876" s="43"/>
      <c r="M876" s="44"/>
      <c r="N876" s="43"/>
      <c r="O876" s="43"/>
      <c r="P876" s="43"/>
      <c r="Q876" s="43"/>
      <c r="R876" s="43"/>
      <c r="S876" s="43"/>
      <c r="T876" s="43"/>
      <c r="U876" s="43"/>
      <c r="V876" s="43"/>
      <c r="W876" s="43"/>
      <c r="X876" s="43"/>
      <c r="Y876" s="43"/>
      <c r="Z876" s="43"/>
      <c r="AA876" s="43"/>
      <c r="AB876" s="43"/>
      <c r="AC876" s="43"/>
      <c r="AD876" s="43"/>
      <c r="AE876" s="43"/>
      <c r="AF876" s="43"/>
    </row>
    <row r="877" spans="1:32" ht="15">
      <c r="A877" s="43"/>
      <c r="B877" s="43"/>
      <c r="C877" s="43"/>
      <c r="D877" s="43"/>
      <c r="E877" s="43"/>
      <c r="F877" s="203"/>
      <c r="G877" s="203"/>
      <c r="H877" s="43"/>
      <c r="I877" s="43"/>
      <c r="J877" s="43"/>
      <c r="K877" s="43"/>
      <c r="L877" s="43"/>
      <c r="M877" s="44"/>
      <c r="N877" s="43"/>
      <c r="O877" s="43"/>
      <c r="P877" s="43"/>
      <c r="Q877" s="43"/>
      <c r="R877" s="43"/>
      <c r="S877" s="43"/>
      <c r="T877" s="43"/>
      <c r="U877" s="43"/>
      <c r="V877" s="43"/>
      <c r="W877" s="43"/>
      <c r="X877" s="43"/>
      <c r="Y877" s="43"/>
      <c r="Z877" s="43"/>
      <c r="AA877" s="43"/>
      <c r="AB877" s="43"/>
      <c r="AC877" s="43"/>
      <c r="AD877" s="43"/>
      <c r="AE877" s="43"/>
      <c r="AF877" s="43"/>
    </row>
    <row r="878" spans="1:32" ht="15">
      <c r="A878" s="43"/>
      <c r="B878" s="43"/>
      <c r="C878" s="43"/>
      <c r="D878" s="43"/>
      <c r="E878" s="43"/>
      <c r="F878" s="203"/>
      <c r="G878" s="203"/>
      <c r="H878" s="43"/>
      <c r="I878" s="43"/>
      <c r="J878" s="43"/>
      <c r="K878" s="43"/>
      <c r="L878" s="43"/>
      <c r="M878" s="44"/>
      <c r="N878" s="43"/>
      <c r="O878" s="43"/>
      <c r="P878" s="43"/>
      <c r="Q878" s="43"/>
      <c r="R878" s="43"/>
      <c r="S878" s="43"/>
      <c r="T878" s="43"/>
      <c r="U878" s="43"/>
      <c r="V878" s="43"/>
      <c r="W878" s="43"/>
      <c r="X878" s="43"/>
      <c r="Y878" s="43"/>
      <c r="Z878" s="43"/>
      <c r="AA878" s="43"/>
      <c r="AB878" s="43"/>
      <c r="AC878" s="43"/>
      <c r="AD878" s="43"/>
      <c r="AE878" s="43"/>
      <c r="AF878" s="43"/>
    </row>
    <row r="879" spans="1:32" ht="15">
      <c r="A879" s="43"/>
      <c r="B879" s="43"/>
      <c r="C879" s="43"/>
      <c r="D879" s="43"/>
      <c r="E879" s="43"/>
      <c r="F879" s="203"/>
      <c r="G879" s="203"/>
      <c r="H879" s="43"/>
      <c r="I879" s="43"/>
      <c r="J879" s="43"/>
      <c r="K879" s="43"/>
      <c r="L879" s="43"/>
      <c r="M879" s="44"/>
      <c r="N879" s="43"/>
      <c r="O879" s="43"/>
      <c r="P879" s="43"/>
      <c r="Q879" s="43"/>
      <c r="R879" s="43"/>
      <c r="S879" s="43"/>
      <c r="T879" s="43"/>
      <c r="U879" s="43"/>
      <c r="V879" s="43"/>
      <c r="W879" s="43"/>
      <c r="X879" s="43"/>
      <c r="Y879" s="43"/>
      <c r="Z879" s="43"/>
      <c r="AA879" s="43"/>
      <c r="AB879" s="43"/>
      <c r="AC879" s="43"/>
      <c r="AD879" s="43"/>
      <c r="AE879" s="43"/>
      <c r="AF879" s="43"/>
    </row>
    <row r="880" spans="1:32" ht="15">
      <c r="A880" s="43"/>
      <c r="B880" s="43"/>
      <c r="C880" s="43"/>
      <c r="D880" s="43"/>
      <c r="E880" s="43"/>
      <c r="F880" s="203"/>
      <c r="G880" s="203"/>
      <c r="H880" s="43"/>
      <c r="I880" s="43"/>
      <c r="J880" s="43"/>
      <c r="K880" s="43"/>
      <c r="L880" s="43"/>
      <c r="M880" s="44"/>
      <c r="N880" s="43"/>
      <c r="O880" s="43"/>
      <c r="P880" s="43"/>
      <c r="Q880" s="43"/>
      <c r="R880" s="43"/>
      <c r="S880" s="43"/>
      <c r="T880" s="43"/>
      <c r="U880" s="43"/>
      <c r="V880" s="43"/>
      <c r="W880" s="43"/>
      <c r="X880" s="43"/>
      <c r="Y880" s="43"/>
      <c r="Z880" s="43"/>
      <c r="AA880" s="43"/>
      <c r="AB880" s="43"/>
      <c r="AC880" s="43"/>
      <c r="AD880" s="43"/>
      <c r="AE880" s="43"/>
      <c r="AF880" s="43"/>
    </row>
    <row r="881" spans="1:32" ht="15">
      <c r="A881" s="43"/>
      <c r="B881" s="43"/>
      <c r="C881" s="43"/>
      <c r="D881" s="43"/>
      <c r="E881" s="43"/>
      <c r="F881" s="203"/>
      <c r="G881" s="203"/>
      <c r="H881" s="43"/>
      <c r="I881" s="43"/>
      <c r="J881" s="43"/>
      <c r="K881" s="43"/>
      <c r="L881" s="43"/>
      <c r="M881" s="44"/>
      <c r="N881" s="43"/>
      <c r="O881" s="43"/>
      <c r="P881" s="43"/>
      <c r="Q881" s="43"/>
      <c r="R881" s="43"/>
      <c r="S881" s="43"/>
      <c r="T881" s="43"/>
      <c r="U881" s="43"/>
      <c r="V881" s="43"/>
      <c r="W881" s="43"/>
      <c r="X881" s="43"/>
      <c r="Y881" s="43"/>
      <c r="Z881" s="43"/>
      <c r="AA881" s="43"/>
      <c r="AB881" s="43"/>
      <c r="AC881" s="43"/>
      <c r="AD881" s="43"/>
      <c r="AE881" s="43"/>
      <c r="AF881" s="43"/>
    </row>
    <row r="882" spans="1:32" ht="15">
      <c r="A882" s="43"/>
      <c r="B882" s="43"/>
      <c r="C882" s="43"/>
      <c r="D882" s="43"/>
      <c r="E882" s="43"/>
      <c r="F882" s="203"/>
      <c r="G882" s="203"/>
      <c r="H882" s="43"/>
      <c r="I882" s="43"/>
      <c r="J882" s="43"/>
      <c r="K882" s="43"/>
      <c r="L882" s="43"/>
      <c r="M882" s="44"/>
      <c r="N882" s="43"/>
      <c r="O882" s="43"/>
      <c r="P882" s="43"/>
      <c r="Q882" s="43"/>
      <c r="R882" s="43"/>
      <c r="S882" s="43"/>
      <c r="T882" s="43"/>
      <c r="U882" s="43"/>
      <c r="V882" s="43"/>
      <c r="W882" s="43"/>
      <c r="X882" s="43"/>
      <c r="Y882" s="43"/>
      <c r="Z882" s="43"/>
      <c r="AA882" s="43"/>
      <c r="AB882" s="43"/>
      <c r="AC882" s="43"/>
      <c r="AD882" s="43"/>
      <c r="AE882" s="43"/>
      <c r="AF882" s="43"/>
    </row>
    <row r="883" spans="1:32" ht="15">
      <c r="A883" s="43"/>
      <c r="B883" s="43"/>
      <c r="C883" s="43"/>
      <c r="D883" s="43"/>
      <c r="E883" s="43"/>
      <c r="F883" s="203"/>
      <c r="G883" s="203"/>
      <c r="H883" s="43"/>
      <c r="I883" s="43"/>
      <c r="J883" s="43"/>
      <c r="K883" s="43"/>
      <c r="L883" s="43"/>
      <c r="M883" s="44"/>
      <c r="N883" s="43"/>
      <c r="O883" s="43"/>
      <c r="P883" s="43"/>
      <c r="Q883" s="43"/>
      <c r="R883" s="43"/>
      <c r="S883" s="43"/>
      <c r="T883" s="43"/>
      <c r="U883" s="43"/>
      <c r="V883" s="43"/>
      <c r="W883" s="43"/>
      <c r="X883" s="43"/>
      <c r="Y883" s="43"/>
      <c r="Z883" s="43"/>
      <c r="AA883" s="43"/>
      <c r="AB883" s="43"/>
      <c r="AC883" s="43"/>
      <c r="AD883" s="43"/>
      <c r="AE883" s="43"/>
      <c r="AF883" s="43"/>
    </row>
    <row r="884" spans="1:32" ht="15">
      <c r="A884" s="43"/>
      <c r="B884" s="43"/>
      <c r="C884" s="43"/>
      <c r="D884" s="43"/>
      <c r="E884" s="43"/>
      <c r="F884" s="203"/>
      <c r="G884" s="203"/>
      <c r="H884" s="43"/>
      <c r="I884" s="43"/>
      <c r="J884" s="43"/>
      <c r="K884" s="43"/>
      <c r="L884" s="43"/>
      <c r="M884" s="44"/>
      <c r="N884" s="43"/>
      <c r="O884" s="43"/>
      <c r="P884" s="43"/>
      <c r="Q884" s="43"/>
      <c r="R884" s="43"/>
      <c r="S884" s="43"/>
      <c r="T884" s="43"/>
      <c r="U884" s="43"/>
      <c r="V884" s="43"/>
      <c r="W884" s="43"/>
      <c r="X884" s="43"/>
      <c r="Y884" s="43"/>
      <c r="Z884" s="43"/>
      <c r="AA884" s="43"/>
      <c r="AB884" s="43"/>
      <c r="AC884" s="43"/>
      <c r="AD884" s="43"/>
      <c r="AE884" s="43"/>
      <c r="AF884" s="43"/>
    </row>
    <row r="885" spans="1:32" ht="15">
      <c r="A885" s="43"/>
      <c r="B885" s="43"/>
      <c r="C885" s="43"/>
      <c r="D885" s="43"/>
      <c r="E885" s="43"/>
      <c r="F885" s="203"/>
      <c r="G885" s="203"/>
      <c r="H885" s="43"/>
      <c r="I885" s="43"/>
      <c r="J885" s="43"/>
      <c r="K885" s="43"/>
      <c r="L885" s="43"/>
      <c r="M885" s="44"/>
      <c r="N885" s="43"/>
      <c r="O885" s="43"/>
      <c r="P885" s="43"/>
      <c r="Q885" s="43"/>
      <c r="R885" s="43"/>
      <c r="S885" s="43"/>
      <c r="T885" s="43"/>
      <c r="U885" s="43"/>
      <c r="V885" s="43"/>
      <c r="W885" s="43"/>
      <c r="X885" s="43"/>
      <c r="Y885" s="43"/>
      <c r="Z885" s="43"/>
      <c r="AA885" s="43"/>
      <c r="AB885" s="43"/>
      <c r="AC885" s="43"/>
      <c r="AD885" s="43"/>
      <c r="AE885" s="43"/>
      <c r="AF885" s="43"/>
    </row>
    <row r="886" spans="1:32" ht="15">
      <c r="A886" s="43"/>
      <c r="B886" s="43"/>
      <c r="C886" s="43"/>
      <c r="D886" s="43"/>
      <c r="E886" s="43"/>
      <c r="F886" s="203"/>
      <c r="G886" s="203"/>
      <c r="H886" s="43"/>
      <c r="I886" s="43"/>
      <c r="J886" s="43"/>
      <c r="K886" s="43"/>
      <c r="L886" s="43"/>
      <c r="M886" s="44"/>
      <c r="N886" s="43"/>
      <c r="O886" s="43"/>
      <c r="P886" s="43"/>
      <c r="Q886" s="43"/>
      <c r="R886" s="43"/>
      <c r="S886" s="43"/>
      <c r="T886" s="43"/>
      <c r="U886" s="43"/>
      <c r="V886" s="43"/>
      <c r="W886" s="43"/>
      <c r="X886" s="43"/>
      <c r="Y886" s="43"/>
      <c r="Z886" s="43"/>
      <c r="AA886" s="43"/>
      <c r="AB886" s="43"/>
      <c r="AC886" s="43"/>
      <c r="AD886" s="43"/>
      <c r="AE886" s="43"/>
      <c r="AF886" s="43"/>
    </row>
    <row r="887" spans="1:32" ht="15">
      <c r="A887" s="43"/>
      <c r="B887" s="43"/>
      <c r="C887" s="43"/>
      <c r="D887" s="43"/>
      <c r="E887" s="43"/>
      <c r="F887" s="203"/>
      <c r="G887" s="203"/>
      <c r="H887" s="43"/>
      <c r="I887" s="43"/>
      <c r="J887" s="43"/>
      <c r="K887" s="43"/>
      <c r="L887" s="43"/>
      <c r="M887" s="44"/>
      <c r="N887" s="43"/>
      <c r="O887" s="43"/>
      <c r="P887" s="43"/>
      <c r="Q887" s="43"/>
      <c r="R887" s="43"/>
      <c r="S887" s="43"/>
      <c r="T887" s="43"/>
      <c r="U887" s="43"/>
      <c r="V887" s="43"/>
      <c r="W887" s="43"/>
      <c r="X887" s="43"/>
      <c r="Y887" s="43"/>
      <c r="Z887" s="43"/>
      <c r="AA887" s="43"/>
      <c r="AB887" s="43"/>
      <c r="AC887" s="43"/>
      <c r="AD887" s="43"/>
      <c r="AE887" s="43"/>
      <c r="AF887" s="43"/>
    </row>
    <row r="888" spans="1:32" ht="15">
      <c r="A888" s="43"/>
      <c r="B888" s="43"/>
      <c r="C888" s="43"/>
      <c r="D888" s="43"/>
      <c r="E888" s="43"/>
      <c r="F888" s="203"/>
      <c r="G888" s="203"/>
      <c r="H888" s="43"/>
      <c r="I888" s="43"/>
      <c r="J888" s="43"/>
      <c r="K888" s="43"/>
      <c r="L888" s="43"/>
      <c r="M888" s="44"/>
      <c r="N888" s="43"/>
      <c r="O888" s="43"/>
      <c r="P888" s="43"/>
      <c r="Q888" s="43"/>
      <c r="R888" s="43"/>
      <c r="S888" s="43"/>
      <c r="T888" s="43"/>
      <c r="U888" s="43"/>
      <c r="V888" s="43"/>
      <c r="W888" s="43"/>
      <c r="X888" s="43"/>
      <c r="Y888" s="43"/>
      <c r="Z888" s="43"/>
      <c r="AA888" s="43"/>
      <c r="AB888" s="43"/>
      <c r="AC888" s="43"/>
      <c r="AD888" s="43"/>
      <c r="AE888" s="43"/>
      <c r="AF888" s="43"/>
    </row>
    <row r="889" spans="1:32" ht="15">
      <c r="A889" s="43"/>
      <c r="B889" s="43"/>
      <c r="C889" s="43"/>
      <c r="D889" s="43"/>
      <c r="E889" s="43"/>
      <c r="F889" s="203"/>
      <c r="G889" s="203"/>
      <c r="H889" s="43"/>
      <c r="I889" s="43"/>
      <c r="J889" s="43"/>
      <c r="K889" s="43"/>
      <c r="L889" s="43"/>
      <c r="M889" s="44"/>
      <c r="N889" s="43"/>
      <c r="O889" s="43"/>
      <c r="P889" s="43"/>
      <c r="Q889" s="43"/>
      <c r="R889" s="43"/>
      <c r="S889" s="43"/>
      <c r="T889" s="43"/>
      <c r="U889" s="43"/>
      <c r="V889" s="43"/>
      <c r="W889" s="43"/>
      <c r="X889" s="43"/>
      <c r="Y889" s="43"/>
      <c r="Z889" s="43"/>
      <c r="AA889" s="43"/>
      <c r="AB889" s="43"/>
      <c r="AC889" s="43"/>
      <c r="AD889" s="43"/>
      <c r="AE889" s="43"/>
      <c r="AF889" s="43"/>
    </row>
    <row r="890" spans="1:32" ht="15">
      <c r="A890" s="43"/>
      <c r="B890" s="43"/>
      <c r="C890" s="43"/>
      <c r="D890" s="43"/>
      <c r="E890" s="43"/>
      <c r="F890" s="203"/>
      <c r="G890" s="203"/>
      <c r="H890" s="43"/>
      <c r="I890" s="43"/>
      <c r="J890" s="43"/>
      <c r="K890" s="43"/>
      <c r="L890" s="43"/>
      <c r="M890" s="44"/>
      <c r="N890" s="43"/>
      <c r="O890" s="43"/>
      <c r="P890" s="43"/>
      <c r="Q890" s="43"/>
      <c r="R890" s="43"/>
      <c r="S890" s="43"/>
      <c r="T890" s="43"/>
      <c r="U890" s="43"/>
      <c r="V890" s="43"/>
      <c r="W890" s="43"/>
      <c r="X890" s="43"/>
      <c r="Y890" s="43"/>
      <c r="Z890" s="43"/>
      <c r="AA890" s="43"/>
      <c r="AB890" s="43"/>
      <c r="AC890" s="43"/>
      <c r="AD890" s="43"/>
      <c r="AE890" s="43"/>
      <c r="AF890" s="43"/>
    </row>
    <row r="891" spans="1:32" ht="15">
      <c r="A891" s="43"/>
      <c r="B891" s="43"/>
      <c r="C891" s="43"/>
      <c r="D891" s="43"/>
      <c r="E891" s="43"/>
      <c r="F891" s="203"/>
      <c r="G891" s="203"/>
      <c r="H891" s="43"/>
      <c r="I891" s="43"/>
      <c r="J891" s="43"/>
      <c r="K891" s="43"/>
      <c r="L891" s="43"/>
      <c r="M891" s="44"/>
      <c r="N891" s="43"/>
      <c r="O891" s="43"/>
      <c r="P891" s="43"/>
      <c r="Q891" s="43"/>
      <c r="R891" s="43"/>
      <c r="S891" s="43"/>
      <c r="T891" s="43"/>
      <c r="U891" s="43"/>
      <c r="V891" s="43"/>
      <c r="W891" s="43"/>
      <c r="X891" s="43"/>
      <c r="Y891" s="43"/>
      <c r="Z891" s="43"/>
      <c r="AA891" s="43"/>
      <c r="AB891" s="43"/>
      <c r="AC891" s="43"/>
      <c r="AD891" s="43"/>
      <c r="AE891" s="43"/>
      <c r="AF891" s="43"/>
    </row>
    <row r="892" spans="1:32" ht="15">
      <c r="A892" s="43"/>
      <c r="B892" s="43"/>
      <c r="C892" s="43"/>
      <c r="D892" s="43"/>
      <c r="E892" s="43"/>
      <c r="F892" s="203"/>
      <c r="G892" s="203"/>
      <c r="H892" s="43"/>
      <c r="I892" s="43"/>
      <c r="J892" s="43"/>
      <c r="K892" s="43"/>
      <c r="L892" s="43"/>
      <c r="M892" s="44"/>
      <c r="N892" s="43"/>
      <c r="O892" s="43"/>
      <c r="P892" s="43"/>
      <c r="Q892" s="43"/>
      <c r="R892" s="43"/>
      <c r="S892" s="43"/>
      <c r="T892" s="43"/>
      <c r="U892" s="43"/>
      <c r="V892" s="43"/>
      <c r="W892" s="43"/>
      <c r="X892" s="43"/>
      <c r="Y892" s="43"/>
      <c r="Z892" s="43"/>
      <c r="AA892" s="43"/>
      <c r="AB892" s="43"/>
      <c r="AC892" s="43"/>
      <c r="AD892" s="43"/>
      <c r="AE892" s="43"/>
      <c r="AF892" s="43"/>
    </row>
    <row r="893" spans="1:32" ht="15">
      <c r="A893" s="43"/>
      <c r="B893" s="43"/>
      <c r="C893" s="43"/>
      <c r="D893" s="43"/>
      <c r="E893" s="43"/>
      <c r="F893" s="203"/>
      <c r="G893" s="203"/>
      <c r="H893" s="43"/>
      <c r="I893" s="43"/>
      <c r="J893" s="43"/>
      <c r="K893" s="43"/>
      <c r="L893" s="43"/>
      <c r="M893" s="44"/>
      <c r="N893" s="43"/>
      <c r="O893" s="43"/>
      <c r="P893" s="43"/>
      <c r="Q893" s="43"/>
      <c r="R893" s="43"/>
      <c r="S893" s="43"/>
      <c r="T893" s="43"/>
      <c r="U893" s="43"/>
      <c r="V893" s="43"/>
      <c r="W893" s="43"/>
      <c r="X893" s="43"/>
      <c r="Y893" s="43"/>
      <c r="Z893" s="43"/>
      <c r="AA893" s="43"/>
      <c r="AB893" s="43"/>
      <c r="AC893" s="43"/>
      <c r="AD893" s="43"/>
      <c r="AE893" s="43"/>
      <c r="AF893" s="43"/>
    </row>
    <row r="894" spans="1:32" ht="15">
      <c r="A894" s="43"/>
      <c r="B894" s="43"/>
      <c r="C894" s="43"/>
      <c r="D894" s="43"/>
      <c r="E894" s="43"/>
      <c r="F894" s="203"/>
      <c r="G894" s="203"/>
      <c r="H894" s="43"/>
      <c r="I894" s="43"/>
      <c r="J894" s="43"/>
      <c r="K894" s="43"/>
      <c r="L894" s="43"/>
      <c r="M894" s="44"/>
      <c r="N894" s="43"/>
      <c r="O894" s="43"/>
      <c r="P894" s="43"/>
      <c r="Q894" s="43"/>
      <c r="R894" s="43"/>
      <c r="S894" s="43"/>
      <c r="T894" s="43"/>
      <c r="U894" s="43"/>
      <c r="V894" s="43"/>
      <c r="W894" s="43"/>
      <c r="X894" s="43"/>
      <c r="Y894" s="43"/>
      <c r="Z894" s="43"/>
      <c r="AA894" s="43"/>
      <c r="AB894" s="43"/>
      <c r="AC894" s="43"/>
      <c r="AD894" s="43"/>
      <c r="AE894" s="43"/>
      <c r="AF894" s="43"/>
    </row>
    <row r="895" spans="1:32" ht="15">
      <c r="A895" s="43"/>
      <c r="B895" s="43"/>
      <c r="C895" s="43"/>
      <c r="D895" s="43"/>
      <c r="E895" s="43"/>
      <c r="F895" s="203"/>
      <c r="G895" s="203"/>
      <c r="H895" s="43"/>
      <c r="I895" s="43"/>
      <c r="J895" s="43"/>
      <c r="K895" s="43"/>
      <c r="L895" s="43"/>
      <c r="M895" s="44"/>
      <c r="N895" s="43"/>
      <c r="O895" s="43"/>
      <c r="P895" s="43"/>
      <c r="Q895" s="43"/>
      <c r="R895" s="43"/>
      <c r="S895" s="43"/>
      <c r="T895" s="43"/>
      <c r="U895" s="43"/>
      <c r="V895" s="43"/>
      <c r="W895" s="43"/>
      <c r="X895" s="43"/>
      <c r="Y895" s="43"/>
      <c r="Z895" s="43"/>
      <c r="AA895" s="43"/>
      <c r="AB895" s="43"/>
      <c r="AC895" s="43"/>
      <c r="AD895" s="43"/>
      <c r="AE895" s="43"/>
      <c r="AF895" s="43"/>
    </row>
    <row r="896" spans="1:32" ht="15">
      <c r="A896" s="43"/>
      <c r="B896" s="43"/>
      <c r="C896" s="43"/>
      <c r="D896" s="43"/>
      <c r="E896" s="43"/>
      <c r="F896" s="203"/>
      <c r="G896" s="203"/>
      <c r="H896" s="43"/>
      <c r="I896" s="43"/>
      <c r="J896" s="43"/>
      <c r="K896" s="43"/>
      <c r="L896" s="43"/>
      <c r="M896" s="44"/>
      <c r="N896" s="43"/>
      <c r="O896" s="43"/>
      <c r="P896" s="43"/>
      <c r="Q896" s="43"/>
      <c r="R896" s="43"/>
      <c r="S896" s="43"/>
      <c r="T896" s="43"/>
      <c r="U896" s="43"/>
      <c r="V896" s="43"/>
      <c r="W896" s="43"/>
      <c r="X896" s="43"/>
      <c r="Y896" s="43"/>
      <c r="Z896" s="43"/>
      <c r="AA896" s="43"/>
      <c r="AB896" s="43"/>
      <c r="AC896" s="43"/>
      <c r="AD896" s="43"/>
      <c r="AE896" s="43"/>
      <c r="AF896" s="43"/>
    </row>
    <row r="897" spans="1:32" ht="15">
      <c r="A897" s="43"/>
      <c r="B897" s="43"/>
      <c r="C897" s="43"/>
      <c r="D897" s="43"/>
      <c r="E897" s="43"/>
      <c r="F897" s="203"/>
      <c r="G897" s="203"/>
      <c r="H897" s="43"/>
      <c r="I897" s="43"/>
      <c r="J897" s="43"/>
      <c r="K897" s="43"/>
      <c r="L897" s="43"/>
      <c r="M897" s="44"/>
      <c r="N897" s="43"/>
      <c r="O897" s="43"/>
      <c r="P897" s="43"/>
      <c r="Q897" s="43"/>
      <c r="R897" s="43"/>
      <c r="S897" s="43"/>
      <c r="T897" s="43"/>
      <c r="U897" s="43"/>
      <c r="V897" s="43"/>
      <c r="W897" s="43"/>
      <c r="X897" s="43"/>
      <c r="Y897" s="43"/>
      <c r="Z897" s="43"/>
      <c r="AA897" s="43"/>
      <c r="AB897" s="43"/>
      <c r="AC897" s="43"/>
      <c r="AD897" s="43"/>
      <c r="AE897" s="43"/>
      <c r="AF897" s="43"/>
    </row>
    <row r="898" spans="1:32" ht="15">
      <c r="A898" s="43"/>
      <c r="B898" s="43"/>
      <c r="C898" s="43"/>
      <c r="D898" s="43"/>
      <c r="E898" s="43"/>
      <c r="F898" s="203"/>
      <c r="G898" s="203"/>
      <c r="H898" s="43"/>
      <c r="I898" s="43"/>
      <c r="J898" s="43"/>
      <c r="K898" s="43"/>
      <c r="L898" s="43"/>
      <c r="M898" s="44"/>
      <c r="N898" s="43"/>
      <c r="O898" s="43"/>
      <c r="P898" s="43"/>
      <c r="Q898" s="43"/>
      <c r="R898" s="43"/>
      <c r="S898" s="43"/>
      <c r="T898" s="43"/>
      <c r="U898" s="43"/>
      <c r="V898" s="43"/>
      <c r="W898" s="43"/>
      <c r="X898" s="43"/>
      <c r="Y898" s="43"/>
      <c r="Z898" s="43"/>
      <c r="AA898" s="43"/>
      <c r="AB898" s="43"/>
      <c r="AC898" s="43"/>
      <c r="AD898" s="43"/>
      <c r="AE898" s="43"/>
      <c r="AF898" s="43"/>
    </row>
    <row r="899" spans="1:32" ht="15">
      <c r="A899" s="43"/>
      <c r="B899" s="43"/>
      <c r="C899" s="43"/>
      <c r="D899" s="43"/>
      <c r="E899" s="43"/>
      <c r="F899" s="203"/>
      <c r="G899" s="203"/>
      <c r="H899" s="43"/>
      <c r="I899" s="43"/>
      <c r="J899" s="43"/>
      <c r="K899" s="43"/>
      <c r="L899" s="43"/>
      <c r="M899" s="44"/>
      <c r="N899" s="43"/>
      <c r="O899" s="43"/>
      <c r="P899" s="43"/>
      <c r="Q899" s="43"/>
      <c r="R899" s="43"/>
      <c r="S899" s="43"/>
      <c r="T899" s="43"/>
      <c r="U899" s="43"/>
      <c r="V899" s="43"/>
      <c r="W899" s="43"/>
      <c r="X899" s="43"/>
      <c r="Y899" s="43"/>
      <c r="Z899" s="43"/>
      <c r="AA899" s="43"/>
      <c r="AB899" s="43"/>
      <c r="AC899" s="43"/>
      <c r="AD899" s="43"/>
      <c r="AE899" s="43"/>
      <c r="AF899" s="43"/>
    </row>
    <row r="900" spans="1:32" ht="15">
      <c r="A900" s="43"/>
      <c r="B900" s="43"/>
      <c r="C900" s="43"/>
      <c r="D900" s="43"/>
      <c r="E900" s="43"/>
      <c r="F900" s="203"/>
      <c r="G900" s="203"/>
      <c r="H900" s="43"/>
      <c r="I900" s="43"/>
      <c r="J900" s="43"/>
      <c r="K900" s="43"/>
      <c r="L900" s="43"/>
      <c r="M900" s="44"/>
      <c r="N900" s="43"/>
      <c r="O900" s="43"/>
      <c r="P900" s="43"/>
      <c r="Q900" s="43"/>
      <c r="R900" s="43"/>
      <c r="S900" s="43"/>
      <c r="T900" s="43"/>
      <c r="U900" s="43"/>
      <c r="V900" s="43"/>
      <c r="W900" s="43"/>
      <c r="X900" s="43"/>
      <c r="Y900" s="43"/>
      <c r="Z900" s="43"/>
      <c r="AA900" s="43"/>
      <c r="AB900" s="43"/>
      <c r="AC900" s="43"/>
      <c r="AD900" s="43"/>
      <c r="AE900" s="43"/>
      <c r="AF900" s="43"/>
    </row>
    <row r="901" spans="1:32" ht="15">
      <c r="A901" s="43"/>
      <c r="B901" s="43"/>
      <c r="C901" s="43"/>
      <c r="D901" s="43"/>
      <c r="E901" s="43"/>
      <c r="F901" s="203"/>
      <c r="G901" s="203"/>
      <c r="H901" s="43"/>
      <c r="I901" s="43"/>
      <c r="J901" s="43"/>
      <c r="K901" s="43"/>
      <c r="L901" s="43"/>
      <c r="M901" s="44"/>
      <c r="N901" s="43"/>
      <c r="O901" s="43"/>
      <c r="P901" s="43"/>
      <c r="Q901" s="43"/>
      <c r="R901" s="43"/>
      <c r="S901" s="43"/>
      <c r="T901" s="43"/>
      <c r="U901" s="43"/>
      <c r="V901" s="43"/>
      <c r="W901" s="43"/>
      <c r="X901" s="43"/>
      <c r="Y901" s="43"/>
      <c r="Z901" s="43"/>
      <c r="AA901" s="43"/>
      <c r="AB901" s="43"/>
      <c r="AC901" s="43"/>
      <c r="AD901" s="43"/>
      <c r="AE901" s="43"/>
      <c r="AF901" s="43"/>
    </row>
    <row r="902" spans="1:32" ht="15">
      <c r="A902" s="43"/>
      <c r="B902" s="43"/>
      <c r="C902" s="43"/>
      <c r="D902" s="43"/>
      <c r="E902" s="43"/>
      <c r="F902" s="203"/>
      <c r="G902" s="203"/>
      <c r="H902" s="43"/>
      <c r="I902" s="43"/>
      <c r="J902" s="43"/>
      <c r="K902" s="43"/>
      <c r="L902" s="43"/>
      <c r="M902" s="44"/>
      <c r="N902" s="43"/>
      <c r="O902" s="43"/>
      <c r="P902" s="43"/>
      <c r="Q902" s="43"/>
      <c r="R902" s="43"/>
      <c r="S902" s="43"/>
      <c r="T902" s="43"/>
      <c r="U902" s="43"/>
      <c r="V902" s="43"/>
      <c r="W902" s="43"/>
      <c r="X902" s="43"/>
      <c r="Y902" s="43"/>
      <c r="Z902" s="43"/>
      <c r="AA902" s="43"/>
      <c r="AB902" s="43"/>
      <c r="AC902" s="43"/>
      <c r="AD902" s="43"/>
      <c r="AE902" s="43"/>
      <c r="AF902" s="43"/>
    </row>
    <row r="903" spans="1:32" ht="15">
      <c r="A903" s="43"/>
      <c r="B903" s="43"/>
      <c r="C903" s="43"/>
      <c r="D903" s="43"/>
      <c r="E903" s="43"/>
      <c r="F903" s="203"/>
      <c r="G903" s="203"/>
      <c r="H903" s="43"/>
      <c r="I903" s="43"/>
      <c r="J903" s="43"/>
      <c r="K903" s="43"/>
      <c r="L903" s="43"/>
      <c r="M903" s="44"/>
      <c r="N903" s="43"/>
      <c r="O903" s="43"/>
      <c r="P903" s="43"/>
      <c r="Q903" s="43"/>
      <c r="R903" s="43"/>
      <c r="S903" s="43"/>
      <c r="T903" s="43"/>
      <c r="U903" s="43"/>
      <c r="V903" s="43"/>
      <c r="W903" s="43"/>
      <c r="X903" s="43"/>
      <c r="Y903" s="43"/>
      <c r="Z903" s="43"/>
      <c r="AA903" s="43"/>
      <c r="AB903" s="43"/>
      <c r="AC903" s="43"/>
      <c r="AD903" s="43"/>
      <c r="AE903" s="43"/>
      <c r="AF903" s="43"/>
    </row>
    <row r="904" spans="1:32" ht="15">
      <c r="A904" s="43"/>
      <c r="B904" s="43"/>
      <c r="C904" s="43"/>
      <c r="D904" s="43"/>
      <c r="E904" s="43"/>
      <c r="F904" s="203"/>
      <c r="G904" s="203"/>
      <c r="H904" s="43"/>
      <c r="I904" s="43"/>
      <c r="J904" s="43"/>
      <c r="K904" s="43"/>
      <c r="L904" s="43"/>
      <c r="M904" s="44"/>
      <c r="N904" s="43"/>
      <c r="O904" s="43"/>
      <c r="P904" s="43"/>
      <c r="Q904" s="43"/>
      <c r="R904" s="43"/>
      <c r="S904" s="43"/>
      <c r="T904" s="43"/>
      <c r="U904" s="43"/>
      <c r="V904" s="43"/>
      <c r="W904" s="43"/>
      <c r="X904" s="43"/>
      <c r="Y904" s="43"/>
      <c r="Z904" s="43"/>
      <c r="AA904" s="43"/>
      <c r="AB904" s="43"/>
      <c r="AC904" s="43"/>
      <c r="AD904" s="43"/>
      <c r="AE904" s="43"/>
      <c r="AF904" s="43"/>
    </row>
    <row r="905" spans="1:32" ht="15">
      <c r="A905" s="43"/>
      <c r="B905" s="43"/>
      <c r="C905" s="43"/>
      <c r="D905" s="43"/>
      <c r="E905" s="43"/>
      <c r="F905" s="203"/>
      <c r="G905" s="203"/>
      <c r="H905" s="43"/>
      <c r="I905" s="43"/>
      <c r="J905" s="43"/>
      <c r="K905" s="43"/>
      <c r="L905" s="43"/>
      <c r="M905" s="44"/>
      <c r="N905" s="43"/>
      <c r="O905" s="43"/>
      <c r="P905" s="43"/>
      <c r="Q905" s="43"/>
      <c r="R905" s="43"/>
      <c r="S905" s="43"/>
      <c r="T905" s="43"/>
      <c r="U905" s="43"/>
      <c r="V905" s="43"/>
      <c r="W905" s="43"/>
      <c r="X905" s="43"/>
      <c r="Y905" s="43"/>
      <c r="Z905" s="43"/>
      <c r="AA905" s="43"/>
      <c r="AB905" s="43"/>
      <c r="AC905" s="43"/>
      <c r="AD905" s="43"/>
      <c r="AE905" s="43"/>
      <c r="AF905" s="43"/>
    </row>
    <row r="906" spans="1:32" ht="15">
      <c r="A906" s="43"/>
      <c r="B906" s="43"/>
      <c r="C906" s="43"/>
      <c r="D906" s="43"/>
      <c r="E906" s="43"/>
      <c r="F906" s="203"/>
      <c r="G906" s="203"/>
      <c r="H906" s="43"/>
      <c r="I906" s="43"/>
      <c r="J906" s="43"/>
      <c r="K906" s="43"/>
      <c r="L906" s="43"/>
      <c r="M906" s="44"/>
      <c r="N906" s="43"/>
      <c r="O906" s="43"/>
      <c r="P906" s="43"/>
      <c r="Q906" s="43"/>
      <c r="R906" s="43"/>
      <c r="S906" s="43"/>
      <c r="T906" s="43"/>
      <c r="U906" s="43"/>
      <c r="V906" s="43"/>
      <c r="W906" s="43"/>
      <c r="X906" s="43"/>
      <c r="Y906" s="43"/>
      <c r="Z906" s="43"/>
      <c r="AA906" s="43"/>
      <c r="AB906" s="43"/>
      <c r="AC906" s="43"/>
      <c r="AD906" s="43"/>
      <c r="AE906" s="43"/>
      <c r="AF906" s="43"/>
    </row>
    <row r="907" spans="1:32" ht="15">
      <c r="A907" s="43"/>
      <c r="B907" s="43"/>
      <c r="C907" s="43"/>
      <c r="D907" s="43"/>
      <c r="E907" s="43"/>
      <c r="F907" s="203"/>
      <c r="G907" s="203"/>
      <c r="H907" s="43"/>
      <c r="I907" s="43"/>
      <c r="J907" s="43"/>
      <c r="K907" s="43"/>
      <c r="L907" s="43"/>
      <c r="M907" s="44"/>
      <c r="N907" s="43"/>
      <c r="O907" s="43"/>
      <c r="P907" s="43"/>
      <c r="Q907" s="43"/>
      <c r="R907" s="43"/>
      <c r="S907" s="43"/>
      <c r="T907" s="43"/>
      <c r="U907" s="43"/>
      <c r="V907" s="43"/>
      <c r="W907" s="43"/>
      <c r="X907" s="43"/>
      <c r="Y907" s="43"/>
      <c r="Z907" s="43"/>
      <c r="AA907" s="43"/>
      <c r="AB907" s="43"/>
      <c r="AC907" s="43"/>
      <c r="AD907" s="43"/>
      <c r="AE907" s="43"/>
      <c r="AF907" s="43"/>
    </row>
    <row r="908" spans="1:32" ht="15">
      <c r="A908" s="43"/>
      <c r="B908" s="43"/>
      <c r="C908" s="43"/>
      <c r="D908" s="43"/>
      <c r="E908" s="43"/>
      <c r="F908" s="203"/>
      <c r="G908" s="203"/>
      <c r="H908" s="43"/>
      <c r="I908" s="43"/>
      <c r="J908" s="43"/>
      <c r="K908" s="43"/>
      <c r="L908" s="43"/>
      <c r="M908" s="44"/>
      <c r="N908" s="43"/>
      <c r="O908" s="43"/>
      <c r="P908" s="43"/>
      <c r="Q908" s="43"/>
      <c r="R908" s="43"/>
      <c r="S908" s="43"/>
      <c r="T908" s="43"/>
      <c r="U908" s="43"/>
      <c r="V908" s="43"/>
      <c r="W908" s="43"/>
      <c r="X908" s="43"/>
      <c r="Y908" s="43"/>
      <c r="Z908" s="43"/>
      <c r="AA908" s="43"/>
      <c r="AB908" s="43"/>
      <c r="AC908" s="43"/>
      <c r="AD908" s="43"/>
      <c r="AE908" s="43"/>
      <c r="AF908" s="43"/>
    </row>
    <row r="909" spans="1:32" ht="15">
      <c r="A909" s="43"/>
      <c r="B909" s="43"/>
      <c r="C909" s="43"/>
      <c r="D909" s="43"/>
      <c r="E909" s="43"/>
      <c r="F909" s="203"/>
      <c r="G909" s="203"/>
      <c r="H909" s="43"/>
      <c r="I909" s="43"/>
      <c r="J909" s="43"/>
      <c r="K909" s="43"/>
      <c r="L909" s="43"/>
      <c r="M909" s="44"/>
      <c r="N909" s="43"/>
      <c r="O909" s="43"/>
      <c r="P909" s="43"/>
      <c r="Q909" s="43"/>
      <c r="R909" s="43"/>
      <c r="S909" s="43"/>
      <c r="T909" s="43"/>
      <c r="U909" s="43"/>
      <c r="V909" s="43"/>
      <c r="W909" s="43"/>
      <c r="X909" s="43"/>
      <c r="Y909" s="43"/>
      <c r="Z909" s="43"/>
      <c r="AA909" s="43"/>
      <c r="AB909" s="43"/>
      <c r="AC909" s="43"/>
      <c r="AD909" s="43"/>
      <c r="AE909" s="43"/>
      <c r="AF909" s="43"/>
    </row>
    <row r="910" spans="1:32" ht="15">
      <c r="A910" s="43"/>
      <c r="B910" s="43"/>
      <c r="C910" s="43"/>
      <c r="D910" s="43"/>
      <c r="E910" s="43"/>
      <c r="F910" s="203"/>
      <c r="G910" s="203"/>
      <c r="H910" s="43"/>
      <c r="I910" s="43"/>
      <c r="J910" s="43"/>
      <c r="K910" s="43"/>
      <c r="L910" s="43"/>
      <c r="M910" s="44"/>
      <c r="N910" s="43"/>
      <c r="O910" s="43"/>
      <c r="P910" s="43"/>
      <c r="Q910" s="43"/>
      <c r="R910" s="43"/>
      <c r="S910" s="43"/>
      <c r="T910" s="43"/>
      <c r="U910" s="43"/>
      <c r="V910" s="43"/>
      <c r="W910" s="43"/>
      <c r="X910" s="43"/>
      <c r="Y910" s="43"/>
      <c r="Z910" s="43"/>
      <c r="AA910" s="43"/>
      <c r="AB910" s="43"/>
      <c r="AC910" s="43"/>
      <c r="AD910" s="43"/>
      <c r="AE910" s="43"/>
      <c r="AF910" s="43"/>
    </row>
    <row r="911" spans="1:32" ht="15">
      <c r="A911" s="43"/>
      <c r="B911" s="43"/>
      <c r="C911" s="43"/>
      <c r="D911" s="43"/>
      <c r="E911" s="43"/>
      <c r="F911" s="203"/>
      <c r="G911" s="203"/>
      <c r="H911" s="43"/>
      <c r="I911" s="43"/>
      <c r="J911" s="43"/>
      <c r="K911" s="43"/>
      <c r="L911" s="43"/>
      <c r="M911" s="44"/>
      <c r="N911" s="43"/>
      <c r="O911" s="43"/>
      <c r="P911" s="43"/>
      <c r="Q911" s="43"/>
      <c r="R911" s="43"/>
      <c r="S911" s="43"/>
      <c r="T911" s="43"/>
      <c r="U911" s="43"/>
      <c r="V911" s="43"/>
      <c r="W911" s="43"/>
      <c r="X911" s="43"/>
      <c r="Y911" s="43"/>
      <c r="Z911" s="43"/>
      <c r="AA911" s="43"/>
      <c r="AB911" s="43"/>
      <c r="AC911" s="43"/>
      <c r="AD911" s="43"/>
      <c r="AE911" s="43"/>
      <c r="AF911" s="43"/>
    </row>
    <row r="912" spans="1:32" ht="15">
      <c r="A912" s="43"/>
      <c r="B912" s="43"/>
      <c r="C912" s="43"/>
      <c r="D912" s="43"/>
      <c r="E912" s="43"/>
      <c r="F912" s="203"/>
      <c r="G912" s="203"/>
      <c r="H912" s="43"/>
      <c r="I912" s="43"/>
      <c r="J912" s="43"/>
      <c r="K912" s="43"/>
      <c r="L912" s="43"/>
      <c r="M912" s="44"/>
      <c r="N912" s="43"/>
      <c r="O912" s="43"/>
      <c r="P912" s="43"/>
      <c r="Q912" s="43"/>
      <c r="R912" s="43"/>
      <c r="S912" s="43"/>
      <c r="T912" s="43"/>
      <c r="U912" s="43"/>
      <c r="V912" s="43"/>
      <c r="W912" s="43"/>
      <c r="X912" s="43"/>
      <c r="Y912" s="43"/>
      <c r="Z912" s="43"/>
      <c r="AA912" s="43"/>
      <c r="AB912" s="43"/>
      <c r="AC912" s="43"/>
      <c r="AD912" s="43"/>
      <c r="AE912" s="43"/>
      <c r="AF912" s="43"/>
    </row>
    <row r="913" spans="1:32" ht="15">
      <c r="A913" s="43"/>
      <c r="B913" s="43"/>
      <c r="C913" s="43"/>
      <c r="D913" s="43"/>
      <c r="E913" s="43"/>
      <c r="F913" s="203"/>
      <c r="G913" s="203"/>
      <c r="H913" s="43"/>
      <c r="I913" s="43"/>
      <c r="J913" s="43"/>
      <c r="K913" s="43"/>
      <c r="L913" s="43"/>
      <c r="M913" s="44"/>
      <c r="N913" s="43"/>
      <c r="O913" s="43"/>
      <c r="P913" s="43"/>
      <c r="Q913" s="43"/>
      <c r="R913" s="43"/>
      <c r="S913" s="43"/>
      <c r="T913" s="43"/>
      <c r="U913" s="43"/>
      <c r="V913" s="43"/>
      <c r="W913" s="43"/>
      <c r="X913" s="43"/>
      <c r="Y913" s="43"/>
      <c r="Z913" s="43"/>
      <c r="AA913" s="43"/>
      <c r="AB913" s="43"/>
      <c r="AC913" s="43"/>
      <c r="AD913" s="43"/>
      <c r="AE913" s="43"/>
      <c r="AF913" s="43"/>
    </row>
    <row r="914" spans="1:32" ht="15">
      <c r="A914" s="43"/>
      <c r="B914" s="43"/>
      <c r="C914" s="43"/>
      <c r="D914" s="43"/>
      <c r="E914" s="43"/>
      <c r="F914" s="203"/>
      <c r="G914" s="203"/>
      <c r="H914" s="43"/>
      <c r="I914" s="43"/>
      <c r="J914" s="43"/>
      <c r="K914" s="43"/>
      <c r="L914" s="43"/>
      <c r="M914" s="44"/>
      <c r="N914" s="43"/>
      <c r="O914" s="43"/>
      <c r="P914" s="43"/>
      <c r="Q914" s="43"/>
      <c r="R914" s="43"/>
      <c r="S914" s="43"/>
      <c r="T914" s="43"/>
      <c r="U914" s="43"/>
      <c r="V914" s="43"/>
      <c r="W914" s="43"/>
      <c r="X914" s="43"/>
      <c r="Y914" s="43"/>
      <c r="Z914" s="43"/>
      <c r="AA914" s="43"/>
      <c r="AB914" s="43"/>
      <c r="AC914" s="43"/>
      <c r="AD914" s="43"/>
      <c r="AE914" s="43"/>
      <c r="AF914" s="43"/>
    </row>
    <row r="915" spans="1:32" ht="15">
      <c r="A915" s="43"/>
      <c r="B915" s="43"/>
      <c r="C915" s="43"/>
      <c r="D915" s="43"/>
      <c r="E915" s="43"/>
      <c r="F915" s="203"/>
      <c r="G915" s="203"/>
      <c r="H915" s="43"/>
      <c r="I915" s="43"/>
      <c r="J915" s="43"/>
      <c r="K915" s="43"/>
      <c r="L915" s="43"/>
      <c r="M915" s="44"/>
      <c r="N915" s="43"/>
      <c r="O915" s="43"/>
      <c r="P915" s="43"/>
      <c r="Q915" s="43"/>
      <c r="R915" s="43"/>
      <c r="S915" s="43"/>
      <c r="T915" s="43"/>
      <c r="U915" s="43"/>
      <c r="V915" s="43"/>
      <c r="W915" s="43"/>
      <c r="X915" s="43"/>
      <c r="Y915" s="43"/>
      <c r="Z915" s="43"/>
      <c r="AA915" s="43"/>
      <c r="AB915" s="43"/>
      <c r="AC915" s="43"/>
      <c r="AD915" s="43"/>
      <c r="AE915" s="43"/>
      <c r="AF915" s="43"/>
    </row>
    <row r="916" spans="1:32" ht="15">
      <c r="A916" s="43"/>
      <c r="B916" s="43"/>
      <c r="C916" s="43"/>
      <c r="D916" s="43"/>
      <c r="E916" s="43"/>
      <c r="F916" s="203"/>
      <c r="G916" s="203"/>
      <c r="H916" s="43"/>
      <c r="I916" s="43"/>
      <c r="J916" s="43"/>
      <c r="K916" s="43"/>
      <c r="L916" s="43"/>
      <c r="M916" s="44"/>
      <c r="N916" s="43"/>
      <c r="O916" s="43"/>
      <c r="P916" s="43"/>
      <c r="Q916" s="43"/>
      <c r="R916" s="43"/>
      <c r="S916" s="43"/>
      <c r="T916" s="43"/>
      <c r="U916" s="43"/>
      <c r="V916" s="43"/>
      <c r="W916" s="43"/>
      <c r="X916" s="43"/>
      <c r="Y916" s="43"/>
      <c r="Z916" s="43"/>
      <c r="AA916" s="43"/>
      <c r="AB916" s="43"/>
      <c r="AC916" s="43"/>
      <c r="AD916" s="43"/>
      <c r="AE916" s="43"/>
      <c r="AF916" s="43"/>
    </row>
    <row r="917" spans="1:32" ht="15">
      <c r="A917" s="43"/>
      <c r="B917" s="43"/>
      <c r="C917" s="43"/>
      <c r="D917" s="43"/>
      <c r="E917" s="43"/>
      <c r="F917" s="203"/>
      <c r="G917" s="203"/>
      <c r="H917" s="43"/>
      <c r="I917" s="43"/>
      <c r="J917" s="43"/>
      <c r="K917" s="43"/>
      <c r="L917" s="43"/>
      <c r="M917" s="44"/>
      <c r="N917" s="43"/>
      <c r="O917" s="43"/>
      <c r="P917" s="43"/>
      <c r="Q917" s="43"/>
      <c r="R917" s="43"/>
      <c r="S917" s="43"/>
      <c r="T917" s="43"/>
      <c r="U917" s="43"/>
      <c r="V917" s="43"/>
      <c r="W917" s="43"/>
      <c r="X917" s="43"/>
      <c r="Y917" s="43"/>
      <c r="Z917" s="43"/>
      <c r="AA917" s="43"/>
      <c r="AB917" s="43"/>
      <c r="AC917" s="43"/>
      <c r="AD917" s="43"/>
      <c r="AE917" s="43"/>
      <c r="AF917" s="43"/>
    </row>
    <row r="918" spans="1:32" ht="15">
      <c r="A918" s="43"/>
      <c r="B918" s="43"/>
      <c r="C918" s="43"/>
      <c r="D918" s="43"/>
      <c r="E918" s="43"/>
      <c r="F918" s="203"/>
      <c r="G918" s="203"/>
      <c r="H918" s="43"/>
      <c r="I918" s="43"/>
      <c r="J918" s="43"/>
      <c r="K918" s="43"/>
      <c r="L918" s="43"/>
      <c r="M918" s="44"/>
      <c r="N918" s="43"/>
      <c r="O918" s="43"/>
      <c r="P918" s="43"/>
      <c r="Q918" s="43"/>
      <c r="R918" s="43"/>
      <c r="S918" s="43"/>
      <c r="T918" s="43"/>
      <c r="U918" s="43"/>
      <c r="V918" s="43"/>
      <c r="W918" s="43"/>
      <c r="X918" s="43"/>
      <c r="Y918" s="43"/>
      <c r="Z918" s="43"/>
      <c r="AA918" s="43"/>
      <c r="AB918" s="43"/>
      <c r="AC918" s="43"/>
      <c r="AD918" s="43"/>
      <c r="AE918" s="43"/>
      <c r="AF918" s="43"/>
    </row>
    <row r="919" spans="1:32" ht="15">
      <c r="A919" s="43"/>
      <c r="B919" s="43"/>
      <c r="C919" s="43"/>
      <c r="D919" s="43"/>
      <c r="E919" s="43"/>
      <c r="F919" s="203"/>
      <c r="G919" s="203"/>
      <c r="H919" s="43"/>
      <c r="I919" s="43"/>
      <c r="J919" s="43"/>
      <c r="K919" s="43"/>
      <c r="L919" s="43"/>
      <c r="M919" s="44"/>
      <c r="N919" s="43"/>
      <c r="O919" s="43"/>
      <c r="P919" s="43"/>
      <c r="Q919" s="43"/>
      <c r="R919" s="43"/>
      <c r="S919" s="43"/>
      <c r="T919" s="43"/>
      <c r="U919" s="43"/>
      <c r="V919" s="43"/>
      <c r="W919" s="43"/>
      <c r="X919" s="43"/>
      <c r="Y919" s="43"/>
      <c r="Z919" s="43"/>
      <c r="AA919" s="43"/>
      <c r="AB919" s="43"/>
      <c r="AC919" s="43"/>
      <c r="AD919" s="43"/>
      <c r="AE919" s="43"/>
      <c r="AF919" s="43"/>
    </row>
    <row r="920" spans="1:32" ht="15">
      <c r="A920" s="43"/>
      <c r="B920" s="43"/>
      <c r="C920" s="43"/>
      <c r="D920" s="43"/>
      <c r="E920" s="43"/>
      <c r="F920" s="203"/>
      <c r="G920" s="203"/>
      <c r="H920" s="43"/>
      <c r="I920" s="43"/>
      <c r="J920" s="43"/>
      <c r="K920" s="43"/>
      <c r="L920" s="43"/>
      <c r="M920" s="44"/>
      <c r="N920" s="43"/>
      <c r="O920" s="43"/>
      <c r="P920" s="43"/>
      <c r="Q920" s="43"/>
      <c r="R920" s="43"/>
      <c r="S920" s="43"/>
      <c r="T920" s="43"/>
      <c r="U920" s="43"/>
      <c r="V920" s="43"/>
      <c r="W920" s="43"/>
      <c r="X920" s="43"/>
      <c r="Y920" s="43"/>
      <c r="Z920" s="43"/>
      <c r="AA920" s="43"/>
      <c r="AB920" s="43"/>
      <c r="AC920" s="43"/>
      <c r="AD920" s="43"/>
      <c r="AE920" s="43"/>
      <c r="AF920" s="43"/>
    </row>
    <row r="921" spans="1:32" ht="15">
      <c r="A921" s="43"/>
      <c r="B921" s="43"/>
      <c r="C921" s="43"/>
      <c r="D921" s="43"/>
      <c r="E921" s="43"/>
      <c r="F921" s="203"/>
      <c r="G921" s="203"/>
      <c r="H921" s="43"/>
      <c r="I921" s="43"/>
      <c r="J921" s="43"/>
      <c r="K921" s="43"/>
      <c r="L921" s="43"/>
      <c r="M921" s="44"/>
      <c r="N921" s="43"/>
      <c r="O921" s="43"/>
      <c r="P921" s="43"/>
      <c r="Q921" s="43"/>
      <c r="R921" s="43"/>
      <c r="S921" s="43"/>
      <c r="T921" s="43"/>
      <c r="U921" s="43"/>
      <c r="V921" s="43"/>
      <c r="W921" s="43"/>
      <c r="X921" s="43"/>
      <c r="Y921" s="43"/>
      <c r="Z921" s="43"/>
      <c r="AA921" s="43"/>
      <c r="AB921" s="43"/>
      <c r="AC921" s="43"/>
      <c r="AD921" s="43"/>
      <c r="AE921" s="43"/>
      <c r="AF921" s="43"/>
    </row>
    <row r="922" spans="1:32" ht="15">
      <c r="A922" s="43"/>
      <c r="B922" s="43"/>
      <c r="C922" s="43"/>
      <c r="D922" s="43"/>
      <c r="E922" s="43"/>
      <c r="F922" s="203"/>
      <c r="G922" s="203"/>
      <c r="H922" s="43"/>
      <c r="I922" s="43"/>
      <c r="J922" s="43"/>
      <c r="K922" s="43"/>
      <c r="L922" s="43"/>
      <c r="M922" s="44"/>
      <c r="N922" s="43"/>
      <c r="O922" s="43"/>
      <c r="P922" s="43"/>
      <c r="Q922" s="43"/>
      <c r="R922" s="43"/>
      <c r="S922" s="43"/>
      <c r="T922" s="43"/>
      <c r="U922" s="43"/>
      <c r="V922" s="43"/>
      <c r="W922" s="43"/>
      <c r="X922" s="43"/>
      <c r="Y922" s="43"/>
      <c r="Z922" s="43"/>
      <c r="AA922" s="43"/>
      <c r="AB922" s="43"/>
      <c r="AC922" s="43"/>
      <c r="AD922" s="43"/>
      <c r="AE922" s="43"/>
      <c r="AF922" s="43"/>
    </row>
    <row r="923" spans="1:32" ht="15">
      <c r="A923" s="43"/>
      <c r="B923" s="43"/>
      <c r="C923" s="43"/>
      <c r="D923" s="43"/>
      <c r="E923" s="43"/>
      <c r="F923" s="203"/>
      <c r="G923" s="203"/>
      <c r="H923" s="43"/>
      <c r="I923" s="43"/>
      <c r="J923" s="43"/>
      <c r="K923" s="43"/>
      <c r="L923" s="43"/>
      <c r="M923" s="44"/>
      <c r="N923" s="43"/>
      <c r="O923" s="43"/>
      <c r="P923" s="43"/>
      <c r="Q923" s="43"/>
      <c r="R923" s="43"/>
      <c r="S923" s="43"/>
      <c r="T923" s="43"/>
      <c r="U923" s="43"/>
      <c r="V923" s="43"/>
      <c r="W923" s="43"/>
      <c r="X923" s="43"/>
      <c r="Y923" s="43"/>
      <c r="Z923" s="43"/>
      <c r="AA923" s="43"/>
      <c r="AB923" s="43"/>
      <c r="AC923" s="43"/>
      <c r="AD923" s="43"/>
      <c r="AE923" s="43"/>
      <c r="AF923" s="43"/>
    </row>
    <row r="924" spans="1:32" ht="15">
      <c r="A924" s="43"/>
      <c r="B924" s="43"/>
      <c r="C924" s="43"/>
      <c r="D924" s="43"/>
      <c r="E924" s="43"/>
      <c r="F924" s="203"/>
      <c r="G924" s="203"/>
      <c r="H924" s="43"/>
      <c r="I924" s="43"/>
      <c r="J924" s="43"/>
      <c r="K924" s="43"/>
      <c r="L924" s="43"/>
      <c r="M924" s="44"/>
      <c r="N924" s="43"/>
      <c r="O924" s="43"/>
      <c r="P924" s="43"/>
      <c r="Q924" s="43"/>
      <c r="R924" s="43"/>
      <c r="S924" s="43"/>
      <c r="T924" s="43"/>
      <c r="U924" s="43"/>
      <c r="V924" s="43"/>
      <c r="W924" s="43"/>
      <c r="X924" s="43"/>
      <c r="Y924" s="43"/>
      <c r="Z924" s="43"/>
      <c r="AA924" s="43"/>
      <c r="AB924" s="43"/>
      <c r="AC924" s="43"/>
      <c r="AD924" s="43"/>
      <c r="AE924" s="43"/>
      <c r="AF924" s="43"/>
    </row>
    <row r="925" spans="1:32" ht="15">
      <c r="A925" s="43"/>
      <c r="B925" s="43"/>
      <c r="C925" s="43"/>
      <c r="D925" s="43"/>
      <c r="E925" s="43"/>
      <c r="F925" s="203"/>
      <c r="G925" s="203"/>
      <c r="H925" s="43"/>
      <c r="I925" s="43"/>
      <c r="J925" s="43"/>
      <c r="K925" s="43"/>
      <c r="L925" s="43"/>
      <c r="M925" s="44"/>
      <c r="N925" s="43"/>
      <c r="O925" s="43"/>
      <c r="P925" s="43"/>
      <c r="Q925" s="43"/>
      <c r="R925" s="43"/>
      <c r="S925" s="43"/>
      <c r="T925" s="43"/>
      <c r="U925" s="43"/>
      <c r="V925" s="43"/>
      <c r="W925" s="43"/>
      <c r="X925" s="43"/>
      <c r="Y925" s="43"/>
      <c r="Z925" s="43"/>
      <c r="AA925" s="43"/>
      <c r="AB925" s="43"/>
      <c r="AC925" s="43"/>
      <c r="AD925" s="43"/>
      <c r="AE925" s="43"/>
      <c r="AF925" s="43"/>
    </row>
    <row r="926" spans="1:32" ht="15">
      <c r="A926" s="43"/>
      <c r="B926" s="43"/>
      <c r="C926" s="43"/>
      <c r="D926" s="43"/>
      <c r="E926" s="43"/>
      <c r="F926" s="203"/>
      <c r="G926" s="203"/>
      <c r="H926" s="43"/>
      <c r="I926" s="43"/>
      <c r="J926" s="43"/>
      <c r="K926" s="43"/>
      <c r="L926" s="43"/>
      <c r="M926" s="44"/>
      <c r="N926" s="43"/>
      <c r="O926" s="43"/>
      <c r="P926" s="43"/>
      <c r="Q926" s="43"/>
      <c r="R926" s="43"/>
      <c r="S926" s="43"/>
      <c r="T926" s="43"/>
      <c r="U926" s="43"/>
      <c r="V926" s="43"/>
      <c r="W926" s="43"/>
      <c r="X926" s="43"/>
      <c r="Y926" s="43"/>
      <c r="Z926" s="43"/>
      <c r="AA926" s="43"/>
      <c r="AB926" s="43"/>
      <c r="AC926" s="43"/>
      <c r="AD926" s="43"/>
      <c r="AE926" s="43"/>
      <c r="AF926" s="43"/>
    </row>
    <row r="927" spans="1:32" ht="15">
      <c r="A927" s="43"/>
      <c r="B927" s="43"/>
      <c r="C927" s="43"/>
      <c r="D927" s="43"/>
      <c r="E927" s="43"/>
      <c r="F927" s="203"/>
      <c r="G927" s="203"/>
      <c r="H927" s="43"/>
      <c r="I927" s="43"/>
      <c r="J927" s="43"/>
      <c r="K927" s="43"/>
      <c r="L927" s="43"/>
      <c r="M927" s="44"/>
      <c r="N927" s="43"/>
      <c r="O927" s="43"/>
      <c r="P927" s="43"/>
      <c r="Q927" s="43"/>
      <c r="R927" s="43"/>
      <c r="S927" s="43"/>
      <c r="T927" s="43"/>
      <c r="U927" s="43"/>
      <c r="V927" s="43"/>
      <c r="W927" s="43"/>
      <c r="X927" s="43"/>
      <c r="Y927" s="43"/>
      <c r="Z927" s="43"/>
      <c r="AA927" s="43"/>
      <c r="AB927" s="43"/>
      <c r="AC927" s="43"/>
      <c r="AD927" s="43"/>
      <c r="AE927" s="43"/>
      <c r="AF927" s="43"/>
    </row>
    <row r="928" spans="1:32" ht="15">
      <c r="A928" s="43"/>
      <c r="B928" s="43"/>
      <c r="C928" s="43"/>
      <c r="D928" s="43"/>
      <c r="E928" s="43"/>
      <c r="F928" s="203"/>
      <c r="G928" s="203"/>
      <c r="H928" s="43"/>
      <c r="I928" s="43"/>
      <c r="J928" s="43"/>
      <c r="K928" s="43"/>
      <c r="L928" s="43"/>
      <c r="M928" s="44"/>
      <c r="N928" s="43"/>
      <c r="O928" s="43"/>
      <c r="P928" s="43"/>
      <c r="Q928" s="43"/>
      <c r="R928" s="43"/>
      <c r="S928" s="43"/>
      <c r="T928" s="43"/>
      <c r="U928" s="43"/>
      <c r="V928" s="43"/>
      <c r="W928" s="43"/>
      <c r="X928" s="43"/>
      <c r="Y928" s="43"/>
      <c r="Z928" s="43"/>
      <c r="AA928" s="43"/>
      <c r="AB928" s="43"/>
      <c r="AC928" s="43"/>
      <c r="AD928" s="43"/>
      <c r="AE928" s="43"/>
      <c r="AF928" s="43"/>
    </row>
    <row r="929" spans="1:32" ht="15">
      <c r="A929" s="43"/>
      <c r="B929" s="43"/>
      <c r="C929" s="43"/>
      <c r="D929" s="43"/>
      <c r="E929" s="43"/>
      <c r="F929" s="203"/>
      <c r="G929" s="203"/>
      <c r="H929" s="43"/>
      <c r="I929" s="43"/>
      <c r="J929" s="43"/>
      <c r="K929" s="43"/>
      <c r="L929" s="43"/>
      <c r="M929" s="44"/>
      <c r="N929" s="43"/>
      <c r="O929" s="43"/>
      <c r="P929" s="43"/>
      <c r="Q929" s="43"/>
      <c r="R929" s="43"/>
      <c r="S929" s="43"/>
      <c r="T929" s="43"/>
      <c r="U929" s="43"/>
      <c r="V929" s="43"/>
      <c r="W929" s="43"/>
      <c r="X929" s="43"/>
      <c r="Y929" s="43"/>
      <c r="Z929" s="43"/>
      <c r="AA929" s="43"/>
      <c r="AB929" s="43"/>
      <c r="AC929" s="43"/>
      <c r="AD929" s="43"/>
      <c r="AE929" s="43"/>
      <c r="AF929" s="43"/>
    </row>
    <row r="930" spans="1:32" ht="15">
      <c r="A930" s="43"/>
      <c r="B930" s="43"/>
      <c r="C930" s="43"/>
      <c r="D930" s="43"/>
      <c r="E930" s="43"/>
      <c r="F930" s="203"/>
      <c r="G930" s="203"/>
      <c r="H930" s="43"/>
      <c r="I930" s="43"/>
      <c r="J930" s="43"/>
      <c r="K930" s="43"/>
      <c r="L930" s="43"/>
      <c r="M930" s="44"/>
      <c r="N930" s="43"/>
      <c r="O930" s="43"/>
      <c r="P930" s="43"/>
      <c r="Q930" s="43"/>
      <c r="R930" s="43"/>
      <c r="S930" s="43"/>
      <c r="T930" s="43"/>
      <c r="U930" s="43"/>
      <c r="V930" s="43"/>
      <c r="W930" s="43"/>
      <c r="X930" s="43"/>
      <c r="Y930" s="43"/>
      <c r="Z930" s="43"/>
      <c r="AA930" s="43"/>
      <c r="AB930" s="43"/>
      <c r="AC930" s="43"/>
      <c r="AD930" s="43"/>
      <c r="AE930" s="43"/>
      <c r="AF930" s="43"/>
    </row>
    <row r="931" spans="1:32" ht="15">
      <c r="A931" s="43"/>
      <c r="B931" s="43"/>
      <c r="C931" s="43"/>
      <c r="D931" s="43"/>
      <c r="E931" s="43"/>
      <c r="F931" s="203"/>
      <c r="G931" s="203"/>
      <c r="H931" s="43"/>
      <c r="I931" s="43"/>
      <c r="J931" s="43"/>
      <c r="K931" s="43"/>
      <c r="L931" s="43"/>
      <c r="M931" s="44"/>
      <c r="N931" s="43"/>
      <c r="O931" s="43"/>
      <c r="P931" s="43"/>
      <c r="Q931" s="43"/>
      <c r="R931" s="43"/>
      <c r="S931" s="43"/>
      <c r="T931" s="43"/>
      <c r="U931" s="43"/>
      <c r="V931" s="43"/>
      <c r="W931" s="43"/>
      <c r="X931" s="43"/>
      <c r="Y931" s="43"/>
      <c r="Z931" s="43"/>
      <c r="AA931" s="43"/>
      <c r="AB931" s="43"/>
      <c r="AC931" s="43"/>
      <c r="AD931" s="43"/>
      <c r="AE931" s="43"/>
      <c r="AF931" s="43"/>
    </row>
    <row r="932" spans="1:32" ht="15">
      <c r="A932" s="43"/>
      <c r="B932" s="43"/>
      <c r="C932" s="43"/>
      <c r="D932" s="43"/>
      <c r="E932" s="43"/>
      <c r="F932" s="203"/>
      <c r="G932" s="203"/>
      <c r="H932" s="43"/>
      <c r="I932" s="43"/>
      <c r="J932" s="43"/>
      <c r="K932" s="43"/>
      <c r="L932" s="43"/>
      <c r="M932" s="44"/>
      <c r="N932" s="43"/>
      <c r="O932" s="43"/>
      <c r="P932" s="43"/>
      <c r="Q932" s="43"/>
      <c r="R932" s="43"/>
      <c r="S932" s="43"/>
      <c r="T932" s="43"/>
      <c r="U932" s="43"/>
      <c r="V932" s="43"/>
      <c r="W932" s="43"/>
      <c r="X932" s="43"/>
      <c r="Y932" s="43"/>
      <c r="Z932" s="43"/>
      <c r="AA932" s="43"/>
      <c r="AB932" s="43"/>
      <c r="AC932" s="43"/>
      <c r="AD932" s="43"/>
      <c r="AE932" s="43"/>
      <c r="AF932" s="43"/>
    </row>
    <row r="933" spans="1:32" ht="15">
      <c r="A933" s="43"/>
      <c r="B933" s="43"/>
      <c r="C933" s="43"/>
      <c r="D933" s="43"/>
      <c r="E933" s="43"/>
      <c r="F933" s="203"/>
      <c r="G933" s="203"/>
      <c r="H933" s="43"/>
      <c r="I933" s="43"/>
      <c r="J933" s="43"/>
      <c r="K933" s="43"/>
      <c r="L933" s="43"/>
      <c r="M933" s="44"/>
      <c r="N933" s="43"/>
      <c r="O933" s="43"/>
      <c r="P933" s="43"/>
      <c r="Q933" s="43"/>
      <c r="R933" s="43"/>
      <c r="S933" s="43"/>
      <c r="T933" s="43"/>
      <c r="U933" s="43"/>
      <c r="V933" s="43"/>
      <c r="W933" s="43"/>
      <c r="X933" s="43"/>
      <c r="Y933" s="43"/>
      <c r="Z933" s="43"/>
      <c r="AA933" s="43"/>
      <c r="AB933" s="43"/>
      <c r="AC933" s="43"/>
      <c r="AD933" s="43"/>
      <c r="AE933" s="43"/>
      <c r="AF933" s="43"/>
    </row>
    <row r="934" spans="1:32" ht="15">
      <c r="A934" s="43"/>
      <c r="B934" s="43"/>
      <c r="C934" s="43"/>
      <c r="D934" s="43"/>
      <c r="E934" s="43"/>
      <c r="F934" s="203"/>
      <c r="G934" s="203"/>
      <c r="H934" s="43"/>
      <c r="I934" s="43"/>
      <c r="J934" s="43"/>
      <c r="K934" s="43"/>
      <c r="L934" s="43"/>
      <c r="M934" s="44"/>
      <c r="N934" s="43"/>
      <c r="O934" s="43"/>
      <c r="P934" s="43"/>
      <c r="Q934" s="43"/>
      <c r="R934" s="43"/>
      <c r="S934" s="43"/>
      <c r="T934" s="43"/>
      <c r="U934" s="43"/>
      <c r="V934" s="43"/>
      <c r="W934" s="43"/>
      <c r="X934" s="43"/>
      <c r="Y934" s="43"/>
      <c r="Z934" s="43"/>
      <c r="AA934" s="43"/>
      <c r="AB934" s="43"/>
      <c r="AC934" s="43"/>
      <c r="AD934" s="43"/>
      <c r="AE934" s="43"/>
      <c r="AF934" s="43"/>
    </row>
    <row r="935" spans="1:32" ht="15">
      <c r="A935" s="43"/>
      <c r="B935" s="43"/>
      <c r="C935" s="43"/>
      <c r="D935" s="43"/>
      <c r="E935" s="43"/>
      <c r="F935" s="203"/>
      <c r="G935" s="203"/>
      <c r="H935" s="43"/>
      <c r="I935" s="43"/>
      <c r="J935" s="43"/>
      <c r="K935" s="43"/>
      <c r="L935" s="43"/>
      <c r="M935" s="44"/>
      <c r="N935" s="43"/>
      <c r="O935" s="43"/>
      <c r="P935" s="43"/>
      <c r="Q935" s="43"/>
      <c r="R935" s="43"/>
      <c r="S935" s="43"/>
      <c r="T935" s="43"/>
      <c r="U935" s="43"/>
      <c r="V935" s="43"/>
      <c r="W935" s="43"/>
      <c r="X935" s="43"/>
      <c r="Y935" s="43"/>
      <c r="Z935" s="43"/>
      <c r="AA935" s="43"/>
      <c r="AB935" s="43"/>
      <c r="AC935" s="43"/>
      <c r="AD935" s="43"/>
      <c r="AE935" s="43"/>
      <c r="AF935" s="43"/>
    </row>
    <row r="936" spans="1:32" ht="15">
      <c r="A936" s="43"/>
      <c r="B936" s="43"/>
      <c r="C936" s="43"/>
      <c r="D936" s="43"/>
      <c r="E936" s="43"/>
      <c r="F936" s="203"/>
      <c r="G936" s="203"/>
      <c r="H936" s="43"/>
      <c r="I936" s="43"/>
      <c r="J936" s="43"/>
      <c r="K936" s="43"/>
      <c r="L936" s="43"/>
      <c r="M936" s="44"/>
      <c r="N936" s="43"/>
      <c r="O936" s="43"/>
      <c r="P936" s="43"/>
      <c r="Q936" s="43"/>
      <c r="R936" s="43"/>
      <c r="S936" s="43"/>
      <c r="T936" s="43"/>
      <c r="U936" s="43"/>
      <c r="V936" s="43"/>
      <c r="W936" s="43"/>
      <c r="X936" s="43"/>
      <c r="Y936" s="43"/>
      <c r="Z936" s="43"/>
      <c r="AA936" s="43"/>
      <c r="AB936" s="43"/>
      <c r="AC936" s="43"/>
      <c r="AD936" s="43"/>
      <c r="AE936" s="43"/>
      <c r="AF936" s="43"/>
    </row>
    <row r="937" spans="1:32" ht="15">
      <c r="A937" s="43"/>
      <c r="B937" s="43"/>
      <c r="C937" s="43"/>
      <c r="D937" s="43"/>
      <c r="E937" s="43"/>
      <c r="F937" s="203"/>
      <c r="G937" s="203"/>
      <c r="H937" s="43"/>
      <c r="I937" s="43"/>
      <c r="J937" s="43"/>
      <c r="K937" s="43"/>
      <c r="L937" s="43"/>
      <c r="M937" s="44"/>
      <c r="N937" s="43"/>
      <c r="O937" s="43"/>
      <c r="P937" s="43"/>
      <c r="Q937" s="43"/>
      <c r="R937" s="43"/>
      <c r="S937" s="43"/>
      <c r="T937" s="43"/>
      <c r="U937" s="43"/>
      <c r="V937" s="43"/>
      <c r="W937" s="43"/>
      <c r="X937" s="43"/>
      <c r="Y937" s="43"/>
      <c r="Z937" s="43"/>
      <c r="AA937" s="43"/>
      <c r="AB937" s="43"/>
      <c r="AC937" s="43"/>
      <c r="AD937" s="43"/>
      <c r="AE937" s="43"/>
      <c r="AF937" s="43"/>
    </row>
    <row r="938" spans="1:32" ht="15">
      <c r="A938" s="43"/>
      <c r="B938" s="43"/>
      <c r="C938" s="43"/>
      <c r="D938" s="43"/>
      <c r="E938" s="43"/>
      <c r="F938" s="203"/>
      <c r="G938" s="203"/>
      <c r="H938" s="43"/>
      <c r="I938" s="43"/>
      <c r="J938" s="43"/>
      <c r="K938" s="43"/>
      <c r="L938" s="43"/>
      <c r="M938" s="44"/>
      <c r="N938" s="43"/>
      <c r="O938" s="43"/>
      <c r="P938" s="43"/>
      <c r="Q938" s="43"/>
      <c r="R938" s="43"/>
      <c r="S938" s="43"/>
      <c r="T938" s="43"/>
      <c r="U938" s="43"/>
      <c r="V938" s="43"/>
      <c r="W938" s="43"/>
      <c r="X938" s="43"/>
      <c r="Y938" s="43"/>
      <c r="Z938" s="43"/>
      <c r="AA938" s="43"/>
      <c r="AB938" s="43"/>
      <c r="AC938" s="43"/>
      <c r="AD938" s="43"/>
      <c r="AE938" s="43"/>
      <c r="AF938" s="43"/>
    </row>
    <row r="939" spans="1:32" ht="15">
      <c r="A939" s="43"/>
      <c r="B939" s="43"/>
      <c r="C939" s="43"/>
      <c r="D939" s="43"/>
      <c r="E939" s="43"/>
      <c r="F939" s="203"/>
      <c r="G939" s="203"/>
      <c r="H939" s="43"/>
      <c r="I939" s="43"/>
      <c r="J939" s="43"/>
      <c r="K939" s="43"/>
      <c r="L939" s="43"/>
      <c r="M939" s="44"/>
      <c r="N939" s="43"/>
      <c r="O939" s="43"/>
      <c r="P939" s="43"/>
      <c r="Q939" s="43"/>
      <c r="R939" s="43"/>
      <c r="S939" s="43"/>
      <c r="T939" s="43"/>
      <c r="U939" s="43"/>
      <c r="V939" s="43"/>
      <c r="W939" s="43"/>
      <c r="X939" s="43"/>
      <c r="Y939" s="43"/>
      <c r="Z939" s="43"/>
      <c r="AA939" s="43"/>
      <c r="AB939" s="43"/>
      <c r="AC939" s="43"/>
      <c r="AD939" s="43"/>
      <c r="AE939" s="43"/>
      <c r="AF939" s="43"/>
    </row>
    <row r="940" spans="1:32" ht="15">
      <c r="A940" s="43"/>
      <c r="B940" s="43"/>
      <c r="C940" s="43"/>
      <c r="D940" s="43"/>
      <c r="E940" s="43"/>
      <c r="F940" s="203"/>
      <c r="G940" s="203"/>
      <c r="H940" s="43"/>
      <c r="I940" s="43"/>
      <c r="J940" s="43"/>
      <c r="K940" s="43"/>
      <c r="L940" s="43"/>
      <c r="M940" s="44"/>
      <c r="N940" s="43"/>
      <c r="O940" s="43"/>
      <c r="P940" s="43"/>
      <c r="Q940" s="43"/>
      <c r="R940" s="43"/>
      <c r="S940" s="43"/>
      <c r="T940" s="43"/>
      <c r="U940" s="43"/>
      <c r="V940" s="43"/>
      <c r="W940" s="43"/>
      <c r="X940" s="43"/>
      <c r="Y940" s="43"/>
      <c r="Z940" s="43"/>
      <c r="AA940" s="43"/>
      <c r="AB940" s="43"/>
      <c r="AC940" s="43"/>
      <c r="AD940" s="43"/>
      <c r="AE940" s="43"/>
      <c r="AF940" s="43"/>
    </row>
    <row r="941" spans="1:32" ht="15">
      <c r="A941" s="43"/>
      <c r="B941" s="43"/>
      <c r="C941" s="43"/>
      <c r="D941" s="43"/>
      <c r="E941" s="43"/>
      <c r="F941" s="203"/>
      <c r="G941" s="203"/>
      <c r="H941" s="43"/>
      <c r="I941" s="43"/>
      <c r="J941" s="43"/>
      <c r="K941" s="43"/>
      <c r="L941" s="43"/>
      <c r="M941" s="44"/>
      <c r="N941" s="43"/>
      <c r="O941" s="43"/>
      <c r="P941" s="43"/>
      <c r="Q941" s="43"/>
      <c r="R941" s="43"/>
      <c r="S941" s="43"/>
      <c r="T941" s="43"/>
      <c r="U941" s="43"/>
      <c r="V941" s="43"/>
      <c r="W941" s="43"/>
      <c r="X941" s="43"/>
      <c r="Y941" s="43"/>
      <c r="Z941" s="43"/>
      <c r="AA941" s="43"/>
      <c r="AB941" s="43"/>
      <c r="AC941" s="43"/>
      <c r="AD941" s="43"/>
      <c r="AE941" s="43"/>
      <c r="AF941" s="43"/>
    </row>
    <row r="942" spans="1:32" ht="15">
      <c r="A942" s="43"/>
      <c r="B942" s="43"/>
      <c r="C942" s="43"/>
      <c r="D942" s="43"/>
      <c r="E942" s="43"/>
      <c r="F942" s="203"/>
      <c r="G942" s="203"/>
      <c r="H942" s="43"/>
      <c r="I942" s="43"/>
      <c r="J942" s="43"/>
      <c r="K942" s="43"/>
      <c r="L942" s="43"/>
      <c r="M942" s="44"/>
      <c r="N942" s="43"/>
      <c r="O942" s="43"/>
      <c r="P942" s="43"/>
      <c r="Q942" s="43"/>
      <c r="R942" s="43"/>
      <c r="S942" s="43"/>
      <c r="T942" s="43"/>
      <c r="U942" s="43"/>
      <c r="V942" s="43"/>
      <c r="W942" s="43"/>
      <c r="X942" s="43"/>
      <c r="Y942" s="43"/>
      <c r="Z942" s="43"/>
      <c r="AA942" s="43"/>
      <c r="AB942" s="43"/>
      <c r="AC942" s="43"/>
      <c r="AD942" s="43"/>
      <c r="AE942" s="43"/>
      <c r="AF942" s="43"/>
    </row>
    <row r="943" spans="1:32" ht="15">
      <c r="A943" s="43"/>
      <c r="B943" s="43"/>
      <c r="C943" s="43"/>
      <c r="D943" s="43"/>
      <c r="E943" s="43"/>
      <c r="F943" s="203"/>
      <c r="G943" s="203"/>
      <c r="H943" s="43"/>
      <c r="I943" s="43"/>
      <c r="J943" s="43"/>
      <c r="K943" s="43"/>
      <c r="L943" s="43"/>
      <c r="M943" s="44"/>
      <c r="N943" s="43"/>
      <c r="O943" s="43"/>
      <c r="P943" s="43"/>
      <c r="Q943" s="43"/>
      <c r="R943" s="43"/>
      <c r="S943" s="43"/>
      <c r="T943" s="43"/>
      <c r="U943" s="43"/>
      <c r="V943" s="43"/>
      <c r="W943" s="43"/>
      <c r="X943" s="43"/>
      <c r="Y943" s="43"/>
      <c r="Z943" s="43"/>
      <c r="AA943" s="43"/>
      <c r="AB943" s="43"/>
      <c r="AC943" s="43"/>
      <c r="AD943" s="43"/>
      <c r="AE943" s="43"/>
      <c r="AF943" s="43"/>
    </row>
    <row r="944" spans="1:32" ht="15">
      <c r="A944" s="43"/>
      <c r="B944" s="43"/>
      <c r="C944" s="43"/>
      <c r="D944" s="43"/>
      <c r="E944" s="43"/>
      <c r="F944" s="203"/>
      <c r="G944" s="203"/>
      <c r="H944" s="43"/>
      <c r="I944" s="43"/>
      <c r="J944" s="43"/>
      <c r="K944" s="43"/>
      <c r="L944" s="43"/>
      <c r="M944" s="44"/>
      <c r="N944" s="43"/>
      <c r="O944" s="43"/>
      <c r="P944" s="43"/>
      <c r="Q944" s="43"/>
      <c r="R944" s="43"/>
      <c r="S944" s="43"/>
      <c r="T944" s="43"/>
      <c r="U944" s="43"/>
      <c r="V944" s="43"/>
      <c r="W944" s="43"/>
      <c r="X944" s="43"/>
      <c r="Y944" s="43"/>
      <c r="Z944" s="43"/>
      <c r="AA944" s="43"/>
      <c r="AB944" s="43"/>
      <c r="AC944" s="43"/>
      <c r="AD944" s="43"/>
      <c r="AE944" s="43"/>
      <c r="AF944" s="43"/>
    </row>
    <row r="945" spans="1:32" ht="15">
      <c r="A945" s="43"/>
      <c r="B945" s="43"/>
      <c r="C945" s="43"/>
      <c r="D945" s="43"/>
      <c r="E945" s="43"/>
      <c r="F945" s="203"/>
      <c r="G945" s="203"/>
      <c r="H945" s="43"/>
      <c r="I945" s="43"/>
      <c r="J945" s="43"/>
      <c r="K945" s="43"/>
      <c r="L945" s="43"/>
      <c r="M945" s="44"/>
      <c r="N945" s="43"/>
      <c r="O945" s="43"/>
      <c r="P945" s="43"/>
      <c r="Q945" s="43"/>
      <c r="R945" s="43"/>
      <c r="S945" s="43"/>
      <c r="T945" s="43"/>
      <c r="U945" s="43"/>
      <c r="V945" s="43"/>
      <c r="W945" s="43"/>
      <c r="X945" s="43"/>
      <c r="Y945" s="43"/>
      <c r="Z945" s="43"/>
      <c r="AA945" s="43"/>
      <c r="AB945" s="43"/>
      <c r="AC945" s="43"/>
      <c r="AD945" s="43"/>
      <c r="AE945" s="43"/>
      <c r="AF945" s="43"/>
    </row>
    <row r="946" spans="1:32" ht="15">
      <c r="A946" s="43"/>
      <c r="B946" s="43"/>
      <c r="C946" s="43"/>
      <c r="D946" s="43"/>
      <c r="E946" s="43"/>
      <c r="F946" s="203"/>
      <c r="G946" s="203"/>
      <c r="H946" s="43"/>
      <c r="I946" s="43"/>
      <c r="J946" s="43"/>
      <c r="K946" s="43"/>
      <c r="L946" s="43"/>
      <c r="M946" s="44"/>
      <c r="N946" s="43"/>
      <c r="O946" s="43"/>
      <c r="P946" s="43"/>
      <c r="Q946" s="43"/>
      <c r="R946" s="43"/>
      <c r="S946" s="43"/>
      <c r="T946" s="43"/>
      <c r="U946" s="43"/>
      <c r="V946" s="43"/>
      <c r="W946" s="43"/>
      <c r="X946" s="43"/>
      <c r="Y946" s="43"/>
      <c r="Z946" s="43"/>
      <c r="AA946" s="43"/>
      <c r="AB946" s="43"/>
      <c r="AC946" s="43"/>
      <c r="AD946" s="43"/>
      <c r="AE946" s="43"/>
      <c r="AF946" s="43"/>
    </row>
    <row r="947" spans="1:32" ht="15">
      <c r="A947" s="43"/>
      <c r="B947" s="43"/>
      <c r="C947" s="43"/>
      <c r="D947" s="43"/>
      <c r="E947" s="43"/>
      <c r="F947" s="203"/>
      <c r="G947" s="203"/>
      <c r="H947" s="43"/>
      <c r="I947" s="43"/>
      <c r="J947" s="43"/>
      <c r="K947" s="43"/>
      <c r="L947" s="43"/>
      <c r="M947" s="44"/>
      <c r="N947" s="43"/>
      <c r="O947" s="43"/>
      <c r="P947" s="43"/>
      <c r="Q947" s="43"/>
      <c r="R947" s="43"/>
      <c r="S947" s="43"/>
      <c r="T947" s="43"/>
      <c r="U947" s="43"/>
      <c r="V947" s="43"/>
      <c r="W947" s="43"/>
      <c r="X947" s="43"/>
      <c r="Y947" s="43"/>
      <c r="Z947" s="43"/>
      <c r="AA947" s="43"/>
      <c r="AB947" s="43"/>
      <c r="AC947" s="43"/>
      <c r="AD947" s="43"/>
      <c r="AE947" s="43"/>
      <c r="AF947" s="43"/>
    </row>
    <row r="948" spans="1:32" ht="15">
      <c r="A948" s="43"/>
      <c r="B948" s="43"/>
      <c r="C948" s="43"/>
      <c r="D948" s="43"/>
      <c r="E948" s="43"/>
      <c r="F948" s="203"/>
      <c r="G948" s="203"/>
      <c r="H948" s="43"/>
      <c r="I948" s="43"/>
      <c r="J948" s="43"/>
      <c r="K948" s="43"/>
      <c r="L948" s="43"/>
      <c r="M948" s="44"/>
      <c r="N948" s="43"/>
      <c r="O948" s="43"/>
      <c r="P948" s="43"/>
      <c r="Q948" s="43"/>
      <c r="R948" s="43"/>
      <c r="S948" s="43"/>
      <c r="T948" s="43"/>
      <c r="U948" s="43"/>
      <c r="V948" s="43"/>
      <c r="W948" s="43"/>
      <c r="X948" s="43"/>
      <c r="Y948" s="43"/>
      <c r="Z948" s="43"/>
      <c r="AA948" s="43"/>
      <c r="AB948" s="43"/>
      <c r="AC948" s="43"/>
      <c r="AD948" s="43"/>
      <c r="AE948" s="43"/>
      <c r="AF948" s="43"/>
    </row>
    <row r="949" spans="1:32" ht="15">
      <c r="A949" s="43"/>
      <c r="B949" s="43"/>
      <c r="C949" s="43"/>
      <c r="D949" s="43"/>
      <c r="E949" s="43"/>
      <c r="F949" s="203"/>
      <c r="G949" s="203"/>
      <c r="H949" s="43"/>
      <c r="I949" s="43"/>
      <c r="J949" s="43"/>
      <c r="K949" s="43"/>
      <c r="L949" s="43"/>
      <c r="M949" s="44"/>
      <c r="N949" s="43"/>
      <c r="O949" s="43"/>
      <c r="P949" s="43"/>
      <c r="Q949" s="43"/>
      <c r="R949" s="43"/>
      <c r="S949" s="43"/>
      <c r="T949" s="43"/>
      <c r="U949" s="43"/>
      <c r="V949" s="43"/>
      <c r="W949" s="43"/>
      <c r="X949" s="43"/>
      <c r="Y949" s="43"/>
      <c r="Z949" s="43"/>
      <c r="AA949" s="43"/>
      <c r="AB949" s="43"/>
      <c r="AC949" s="43"/>
      <c r="AD949" s="43"/>
      <c r="AE949" s="43"/>
      <c r="AF949" s="43"/>
    </row>
    <row r="950" spans="1:32" ht="15">
      <c r="A950" s="43"/>
      <c r="B950" s="43"/>
      <c r="C950" s="43"/>
      <c r="D950" s="43"/>
      <c r="E950" s="43"/>
      <c r="F950" s="203"/>
      <c r="G950" s="203"/>
      <c r="H950" s="43"/>
      <c r="I950" s="43"/>
      <c r="J950" s="43"/>
      <c r="K950" s="43"/>
      <c r="L950" s="43"/>
      <c r="M950" s="44"/>
      <c r="N950" s="43"/>
      <c r="O950" s="43"/>
      <c r="P950" s="43"/>
      <c r="Q950" s="43"/>
      <c r="R950" s="43"/>
      <c r="S950" s="43"/>
      <c r="T950" s="43"/>
      <c r="U950" s="43"/>
      <c r="V950" s="43"/>
      <c r="W950" s="43"/>
      <c r="X950" s="43"/>
      <c r="Y950" s="43"/>
      <c r="Z950" s="43"/>
      <c r="AA950" s="43"/>
      <c r="AB950" s="43"/>
      <c r="AC950" s="43"/>
      <c r="AD950" s="43"/>
      <c r="AE950" s="43"/>
      <c r="AF950" s="43"/>
    </row>
    <row r="951" spans="1:32" ht="15">
      <c r="A951" s="43"/>
      <c r="B951" s="43"/>
      <c r="C951" s="43"/>
      <c r="D951" s="43"/>
      <c r="E951" s="43"/>
      <c r="F951" s="203"/>
      <c r="G951" s="203"/>
      <c r="H951" s="43"/>
      <c r="I951" s="43"/>
      <c r="J951" s="43"/>
      <c r="K951" s="43"/>
      <c r="L951" s="43"/>
      <c r="M951" s="44"/>
      <c r="N951" s="43"/>
      <c r="O951" s="43"/>
      <c r="P951" s="43"/>
      <c r="Q951" s="43"/>
      <c r="R951" s="43"/>
      <c r="S951" s="43"/>
      <c r="T951" s="43"/>
      <c r="U951" s="43"/>
      <c r="V951" s="43"/>
      <c r="W951" s="43"/>
      <c r="X951" s="43"/>
      <c r="Y951" s="43"/>
      <c r="Z951" s="43"/>
      <c r="AA951" s="43"/>
      <c r="AB951" s="43"/>
      <c r="AC951" s="43"/>
      <c r="AD951" s="43"/>
      <c r="AE951" s="43"/>
      <c r="AF951" s="43"/>
    </row>
    <row r="952" spans="1:32" ht="15">
      <c r="A952" s="43"/>
      <c r="B952" s="43"/>
      <c r="C952" s="43"/>
      <c r="D952" s="43"/>
      <c r="E952" s="43"/>
      <c r="F952" s="203"/>
      <c r="G952" s="203"/>
      <c r="H952" s="43"/>
      <c r="I952" s="43"/>
      <c r="J952" s="43"/>
      <c r="K952" s="43"/>
      <c r="L952" s="43"/>
      <c r="M952" s="44"/>
      <c r="N952" s="43"/>
      <c r="O952" s="43"/>
      <c r="P952" s="43"/>
      <c r="Q952" s="43"/>
      <c r="R952" s="43"/>
      <c r="S952" s="43"/>
      <c r="T952" s="43"/>
      <c r="U952" s="43"/>
      <c r="V952" s="43"/>
      <c r="W952" s="43"/>
      <c r="X952" s="43"/>
      <c r="Y952" s="43"/>
      <c r="Z952" s="43"/>
      <c r="AA952" s="43"/>
      <c r="AB952" s="43"/>
      <c r="AC952" s="43"/>
      <c r="AD952" s="43"/>
      <c r="AE952" s="43"/>
      <c r="AF952" s="43"/>
    </row>
    <row r="953" spans="1:32" ht="15">
      <c r="A953" s="43"/>
      <c r="B953" s="43"/>
      <c r="C953" s="43"/>
      <c r="D953" s="43"/>
      <c r="E953" s="43"/>
      <c r="F953" s="203"/>
      <c r="G953" s="203"/>
      <c r="H953" s="43"/>
      <c r="I953" s="43"/>
      <c r="J953" s="43"/>
      <c r="K953" s="43"/>
      <c r="L953" s="43"/>
      <c r="M953" s="44"/>
      <c r="N953" s="43"/>
      <c r="O953" s="43"/>
      <c r="P953" s="43"/>
      <c r="Q953" s="43"/>
      <c r="R953" s="43"/>
      <c r="S953" s="43"/>
      <c r="T953" s="43"/>
      <c r="U953" s="43"/>
      <c r="V953" s="43"/>
      <c r="W953" s="43"/>
      <c r="X953" s="43"/>
      <c r="Y953" s="43"/>
      <c r="Z953" s="43"/>
      <c r="AA953" s="43"/>
      <c r="AB953" s="43"/>
      <c r="AC953" s="43"/>
      <c r="AD953" s="43"/>
      <c r="AE953" s="43"/>
      <c r="AF953" s="43"/>
    </row>
    <row r="954" spans="1:32" ht="15">
      <c r="A954" s="43"/>
      <c r="B954" s="43"/>
      <c r="C954" s="43"/>
      <c r="D954" s="43"/>
      <c r="E954" s="43"/>
      <c r="F954" s="203"/>
      <c r="G954" s="203"/>
      <c r="H954" s="43"/>
      <c r="I954" s="43"/>
      <c r="J954" s="43"/>
      <c r="K954" s="43"/>
      <c r="L954" s="43"/>
      <c r="M954" s="44"/>
      <c r="N954" s="43"/>
      <c r="O954" s="43"/>
      <c r="P954" s="43"/>
      <c r="Q954" s="43"/>
      <c r="R954" s="43"/>
      <c r="S954" s="43"/>
      <c r="T954" s="43"/>
      <c r="U954" s="43"/>
      <c r="V954" s="43"/>
      <c r="W954" s="43"/>
      <c r="X954" s="43"/>
      <c r="Y954" s="43"/>
      <c r="Z954" s="43"/>
      <c r="AA954" s="43"/>
      <c r="AB954" s="43"/>
      <c r="AC954" s="43"/>
      <c r="AD954" s="43"/>
      <c r="AE954" s="43"/>
      <c r="AF954" s="43"/>
    </row>
    <row r="955" spans="1:32" ht="15">
      <c r="A955" s="43"/>
      <c r="B955" s="43"/>
      <c r="C955" s="43"/>
      <c r="D955" s="43"/>
      <c r="E955" s="43"/>
      <c r="F955" s="203"/>
      <c r="G955" s="203"/>
      <c r="H955" s="43"/>
      <c r="I955" s="43"/>
      <c r="J955" s="43"/>
      <c r="K955" s="43"/>
      <c r="L955" s="43"/>
      <c r="M955" s="44"/>
      <c r="N955" s="43"/>
      <c r="O955" s="43"/>
      <c r="P955" s="43"/>
      <c r="Q955" s="43"/>
      <c r="R955" s="43"/>
      <c r="S955" s="43"/>
      <c r="T955" s="43"/>
      <c r="U955" s="43"/>
      <c r="V955" s="43"/>
      <c r="W955" s="43"/>
      <c r="X955" s="43"/>
      <c r="Y955" s="43"/>
      <c r="Z955" s="43"/>
      <c r="AA955" s="43"/>
      <c r="AB955" s="43"/>
      <c r="AC955" s="43"/>
      <c r="AD955" s="43"/>
      <c r="AE955" s="43"/>
      <c r="AF955" s="43"/>
    </row>
    <row r="956" spans="1:32" ht="15">
      <c r="A956" s="43"/>
      <c r="B956" s="43"/>
      <c r="C956" s="43"/>
      <c r="D956" s="43"/>
      <c r="E956" s="43"/>
      <c r="F956" s="203"/>
      <c r="G956" s="203"/>
      <c r="H956" s="43"/>
      <c r="I956" s="43"/>
      <c r="J956" s="43"/>
      <c r="K956" s="43"/>
      <c r="L956" s="43"/>
      <c r="M956" s="44"/>
      <c r="N956" s="43"/>
      <c r="O956" s="43"/>
      <c r="P956" s="43"/>
      <c r="Q956" s="43"/>
      <c r="R956" s="43"/>
      <c r="S956" s="43"/>
      <c r="T956" s="43"/>
      <c r="U956" s="43"/>
      <c r="V956" s="43"/>
      <c r="W956" s="43"/>
      <c r="X956" s="43"/>
      <c r="Y956" s="43"/>
      <c r="Z956" s="43"/>
      <c r="AA956" s="43"/>
      <c r="AB956" s="43"/>
      <c r="AC956" s="43"/>
      <c r="AD956" s="43"/>
      <c r="AE956" s="43"/>
      <c r="AF956" s="43"/>
    </row>
    <row r="957" spans="1:32" ht="15">
      <c r="A957" s="43"/>
      <c r="B957" s="43"/>
      <c r="C957" s="43"/>
      <c r="D957" s="43"/>
      <c r="E957" s="43"/>
      <c r="F957" s="203"/>
      <c r="G957" s="203"/>
      <c r="H957" s="43"/>
      <c r="I957" s="43"/>
      <c r="J957" s="43"/>
      <c r="K957" s="43"/>
      <c r="L957" s="43"/>
      <c r="M957" s="44"/>
      <c r="N957" s="43"/>
      <c r="O957" s="43"/>
      <c r="P957" s="43"/>
      <c r="Q957" s="43"/>
      <c r="R957" s="43"/>
      <c r="S957" s="43"/>
      <c r="T957" s="43"/>
      <c r="U957" s="43"/>
      <c r="V957" s="43"/>
      <c r="W957" s="43"/>
      <c r="X957" s="43"/>
      <c r="Y957" s="43"/>
      <c r="Z957" s="43"/>
      <c r="AA957" s="43"/>
      <c r="AB957" s="43"/>
      <c r="AC957" s="43"/>
      <c r="AD957" s="43"/>
      <c r="AE957" s="43"/>
      <c r="AF957" s="43"/>
    </row>
    <row r="958" spans="1:32" ht="15">
      <c r="A958" s="43"/>
      <c r="B958" s="43"/>
      <c r="C958" s="43"/>
      <c r="D958" s="43"/>
      <c r="E958" s="43"/>
      <c r="F958" s="203"/>
      <c r="G958" s="203"/>
      <c r="H958" s="43"/>
      <c r="I958" s="43"/>
      <c r="J958" s="43"/>
      <c r="K958" s="43"/>
      <c r="L958" s="43"/>
      <c r="M958" s="44"/>
      <c r="N958" s="43"/>
      <c r="O958" s="43"/>
      <c r="P958" s="43"/>
      <c r="Q958" s="43"/>
      <c r="R958" s="43"/>
      <c r="S958" s="43"/>
      <c r="T958" s="43"/>
      <c r="U958" s="43"/>
      <c r="V958" s="43"/>
      <c r="W958" s="43"/>
      <c r="X958" s="43"/>
      <c r="Y958" s="43"/>
      <c r="Z958" s="43"/>
      <c r="AA958" s="43"/>
      <c r="AB958" s="43"/>
      <c r="AC958" s="43"/>
      <c r="AD958" s="43"/>
      <c r="AE958" s="43"/>
      <c r="AF958" s="43"/>
    </row>
    <row r="959" spans="1:32" ht="15">
      <c r="A959" s="43"/>
      <c r="B959" s="43"/>
      <c r="C959" s="43"/>
      <c r="D959" s="43"/>
      <c r="E959" s="43"/>
      <c r="F959" s="203"/>
      <c r="G959" s="203"/>
      <c r="H959" s="43"/>
      <c r="I959" s="43"/>
      <c r="J959" s="43"/>
      <c r="K959" s="43"/>
      <c r="L959" s="43"/>
      <c r="M959" s="44"/>
      <c r="N959" s="43"/>
      <c r="O959" s="43"/>
      <c r="P959" s="43"/>
      <c r="Q959" s="43"/>
      <c r="R959" s="43"/>
      <c r="S959" s="43"/>
      <c r="T959" s="43"/>
      <c r="U959" s="43"/>
      <c r="V959" s="43"/>
      <c r="W959" s="43"/>
      <c r="X959" s="43"/>
      <c r="Y959" s="43"/>
      <c r="Z959" s="43"/>
      <c r="AA959" s="43"/>
      <c r="AB959" s="43"/>
      <c r="AC959" s="43"/>
      <c r="AD959" s="43"/>
      <c r="AE959" s="43"/>
      <c r="AF959" s="43"/>
    </row>
    <row r="960" spans="1:32" ht="15">
      <c r="A960" s="43"/>
      <c r="B960" s="43"/>
      <c r="C960" s="43"/>
      <c r="D960" s="43"/>
      <c r="E960" s="43"/>
      <c r="F960" s="203"/>
      <c r="G960" s="203"/>
      <c r="H960" s="43"/>
      <c r="I960" s="43"/>
      <c r="J960" s="43"/>
      <c r="K960" s="43"/>
      <c r="L960" s="43"/>
      <c r="M960" s="44"/>
      <c r="N960" s="43"/>
      <c r="O960" s="43"/>
      <c r="P960" s="43"/>
      <c r="Q960" s="43"/>
      <c r="R960" s="43"/>
      <c r="S960" s="43"/>
      <c r="T960" s="43"/>
      <c r="U960" s="43"/>
      <c r="V960" s="43"/>
      <c r="W960" s="43"/>
      <c r="X960" s="43"/>
      <c r="Y960" s="43"/>
      <c r="Z960" s="43"/>
      <c r="AA960" s="43"/>
      <c r="AB960" s="43"/>
      <c r="AC960" s="43"/>
      <c r="AD960" s="43"/>
      <c r="AE960" s="43"/>
      <c r="AF960" s="43"/>
    </row>
    <row r="961" spans="1:32" ht="15">
      <c r="A961" s="43"/>
      <c r="B961" s="43"/>
      <c r="C961" s="43"/>
      <c r="D961" s="43"/>
      <c r="E961" s="43"/>
      <c r="F961" s="203"/>
      <c r="G961" s="203"/>
      <c r="H961" s="43"/>
      <c r="I961" s="43"/>
      <c r="J961" s="43"/>
      <c r="K961" s="43"/>
      <c r="L961" s="43"/>
      <c r="M961" s="44"/>
      <c r="N961" s="43"/>
      <c r="O961" s="43"/>
      <c r="P961" s="43"/>
      <c r="Q961" s="43"/>
      <c r="R961" s="43"/>
      <c r="S961" s="43"/>
      <c r="T961" s="43"/>
      <c r="U961" s="43"/>
      <c r="V961" s="43"/>
      <c r="W961" s="43"/>
      <c r="X961" s="43"/>
      <c r="Y961" s="43"/>
      <c r="Z961" s="43"/>
      <c r="AA961" s="43"/>
      <c r="AB961" s="43"/>
      <c r="AC961" s="43"/>
      <c r="AD961" s="43"/>
      <c r="AE961" s="43"/>
      <c r="AF961" s="43"/>
    </row>
    <row r="962" spans="1:32" ht="15">
      <c r="A962" s="43"/>
      <c r="B962" s="43"/>
      <c r="C962" s="43"/>
      <c r="D962" s="43"/>
      <c r="E962" s="43"/>
      <c r="F962" s="203"/>
      <c r="G962" s="203"/>
      <c r="H962" s="43"/>
      <c r="I962" s="43"/>
      <c r="J962" s="43"/>
      <c r="K962" s="43"/>
      <c r="L962" s="43"/>
      <c r="M962" s="44"/>
      <c r="N962" s="43"/>
      <c r="O962" s="43"/>
      <c r="P962" s="43"/>
      <c r="Q962" s="43"/>
      <c r="R962" s="43"/>
      <c r="S962" s="43"/>
      <c r="T962" s="43"/>
      <c r="U962" s="43"/>
      <c r="V962" s="43"/>
      <c r="W962" s="43"/>
      <c r="X962" s="43"/>
      <c r="Y962" s="43"/>
      <c r="Z962" s="43"/>
      <c r="AA962" s="43"/>
      <c r="AB962" s="43"/>
      <c r="AC962" s="43"/>
      <c r="AD962" s="43"/>
      <c r="AE962" s="43"/>
      <c r="AF962" s="43"/>
    </row>
    <row r="963" spans="1:32" ht="15">
      <c r="A963" s="43"/>
      <c r="B963" s="43"/>
      <c r="C963" s="43"/>
      <c r="D963" s="43"/>
      <c r="E963" s="43"/>
      <c r="F963" s="203"/>
      <c r="G963" s="203"/>
      <c r="H963" s="43"/>
      <c r="I963" s="43"/>
      <c r="J963" s="43"/>
      <c r="K963" s="43"/>
      <c r="L963" s="43"/>
      <c r="M963" s="44"/>
      <c r="N963" s="43"/>
      <c r="O963" s="43"/>
      <c r="P963" s="43"/>
      <c r="Q963" s="43"/>
      <c r="R963" s="43"/>
      <c r="S963" s="43"/>
      <c r="T963" s="43"/>
      <c r="U963" s="43"/>
      <c r="V963" s="43"/>
      <c r="W963" s="43"/>
      <c r="X963" s="43"/>
      <c r="Y963" s="43"/>
      <c r="Z963" s="43"/>
      <c r="AA963" s="43"/>
      <c r="AB963" s="43"/>
      <c r="AC963" s="43"/>
      <c r="AD963" s="43"/>
      <c r="AE963" s="43"/>
      <c r="AF963" s="43"/>
    </row>
    <row r="964" spans="1:32" ht="15">
      <c r="A964" s="43"/>
      <c r="B964" s="43"/>
      <c r="C964" s="43"/>
      <c r="D964" s="43"/>
      <c r="E964" s="43"/>
      <c r="F964" s="203"/>
      <c r="G964" s="203"/>
      <c r="H964" s="43"/>
      <c r="I964" s="43"/>
      <c r="J964" s="43"/>
      <c r="K964" s="43"/>
      <c r="L964" s="43"/>
      <c r="M964" s="44"/>
      <c r="N964" s="43"/>
      <c r="O964" s="43"/>
      <c r="P964" s="43"/>
      <c r="Q964" s="43"/>
      <c r="R964" s="43"/>
      <c r="S964" s="43"/>
      <c r="T964" s="43"/>
      <c r="U964" s="43"/>
      <c r="V964" s="43"/>
      <c r="W964" s="43"/>
      <c r="X964" s="43"/>
      <c r="Y964" s="43"/>
      <c r="Z964" s="43"/>
      <c r="AA964" s="43"/>
      <c r="AB964" s="43"/>
      <c r="AC964" s="43"/>
      <c r="AD964" s="43"/>
      <c r="AE964" s="43"/>
      <c r="AF964" s="43"/>
    </row>
    <row r="965" spans="1:32" ht="15">
      <c r="A965" s="43"/>
      <c r="B965" s="43"/>
      <c r="C965" s="43"/>
      <c r="D965" s="43"/>
      <c r="E965" s="43"/>
      <c r="F965" s="203"/>
      <c r="G965" s="203"/>
      <c r="H965" s="43"/>
      <c r="I965" s="43"/>
      <c r="J965" s="43"/>
      <c r="K965" s="43"/>
      <c r="L965" s="43"/>
      <c r="M965" s="44"/>
      <c r="N965" s="43"/>
      <c r="O965" s="43"/>
      <c r="P965" s="43"/>
      <c r="Q965" s="43"/>
      <c r="R965" s="43"/>
      <c r="S965" s="43"/>
      <c r="T965" s="43"/>
      <c r="U965" s="43"/>
      <c r="V965" s="43"/>
      <c r="W965" s="43"/>
      <c r="X965" s="43"/>
      <c r="Y965" s="43"/>
      <c r="Z965" s="43"/>
      <c r="AA965" s="43"/>
      <c r="AB965" s="43"/>
      <c r="AC965" s="43"/>
      <c r="AD965" s="43"/>
      <c r="AE965" s="43"/>
      <c r="AF965" s="43"/>
    </row>
    <row r="966" spans="1:32" ht="15">
      <c r="A966" s="43"/>
      <c r="B966" s="43"/>
      <c r="C966" s="43"/>
      <c r="D966" s="43"/>
      <c r="E966" s="43"/>
      <c r="F966" s="203"/>
      <c r="G966" s="203"/>
      <c r="H966" s="43"/>
      <c r="I966" s="43"/>
      <c r="J966" s="43"/>
      <c r="K966" s="43"/>
      <c r="L966" s="43"/>
      <c r="M966" s="44"/>
      <c r="N966" s="43"/>
      <c r="O966" s="43"/>
      <c r="P966" s="43"/>
      <c r="Q966" s="43"/>
      <c r="R966" s="43"/>
      <c r="S966" s="43"/>
      <c r="T966" s="43"/>
      <c r="U966" s="43"/>
      <c r="V966" s="43"/>
      <c r="W966" s="43"/>
      <c r="X966" s="43"/>
      <c r="Y966" s="43"/>
      <c r="Z966" s="43"/>
      <c r="AA966" s="43"/>
      <c r="AB966" s="43"/>
      <c r="AC966" s="43"/>
      <c r="AD966" s="43"/>
      <c r="AE966" s="43"/>
      <c r="AF966" s="43"/>
    </row>
    <row r="967" spans="1:32" ht="15">
      <c r="A967" s="43"/>
      <c r="B967" s="43"/>
      <c r="C967" s="43"/>
      <c r="D967" s="43"/>
      <c r="E967" s="43"/>
      <c r="F967" s="203"/>
      <c r="G967" s="203"/>
      <c r="H967" s="43"/>
      <c r="I967" s="43"/>
      <c r="J967" s="43"/>
      <c r="K967" s="43"/>
      <c r="L967" s="43"/>
      <c r="M967" s="44"/>
      <c r="N967" s="43"/>
      <c r="O967" s="43"/>
      <c r="P967" s="43"/>
      <c r="Q967" s="43"/>
      <c r="R967" s="43"/>
      <c r="S967" s="43"/>
      <c r="T967" s="43"/>
      <c r="U967" s="43"/>
      <c r="V967" s="43"/>
      <c r="W967" s="43"/>
      <c r="X967" s="43"/>
      <c r="Y967" s="43"/>
      <c r="Z967" s="43"/>
      <c r="AA967" s="43"/>
      <c r="AB967" s="43"/>
      <c r="AC967" s="43"/>
      <c r="AD967" s="43"/>
      <c r="AE967" s="43"/>
      <c r="AF967" s="43"/>
    </row>
    <row r="968" spans="1:32" ht="15">
      <c r="A968" s="43"/>
      <c r="B968" s="43"/>
      <c r="C968" s="43"/>
      <c r="D968" s="43"/>
      <c r="E968" s="43"/>
      <c r="F968" s="203"/>
      <c r="G968" s="203"/>
      <c r="H968" s="43"/>
      <c r="I968" s="43"/>
      <c r="J968" s="43"/>
      <c r="K968" s="43"/>
      <c r="L968" s="43"/>
      <c r="M968" s="44"/>
      <c r="N968" s="43"/>
      <c r="O968" s="43"/>
      <c r="P968" s="43"/>
      <c r="Q968" s="43"/>
      <c r="R968" s="43"/>
      <c r="S968" s="43"/>
      <c r="T968" s="43"/>
      <c r="U968" s="43"/>
      <c r="V968" s="43"/>
      <c r="W968" s="43"/>
      <c r="X968" s="43"/>
      <c r="Y968" s="43"/>
      <c r="Z968" s="43"/>
      <c r="AA968" s="43"/>
      <c r="AB968" s="43"/>
      <c r="AC968" s="43"/>
      <c r="AD968" s="43"/>
      <c r="AE968" s="43"/>
      <c r="AF968" s="43"/>
    </row>
    <row r="969" spans="1:32" ht="15">
      <c r="A969" s="43"/>
      <c r="B969" s="43"/>
      <c r="C969" s="43"/>
      <c r="D969" s="43"/>
      <c r="E969" s="43"/>
      <c r="F969" s="203"/>
      <c r="G969" s="203"/>
      <c r="H969" s="43"/>
      <c r="I969" s="43"/>
      <c r="J969" s="43"/>
      <c r="K969" s="43"/>
      <c r="L969" s="43"/>
      <c r="M969" s="44"/>
      <c r="N969" s="43"/>
      <c r="O969" s="43"/>
      <c r="P969" s="43"/>
      <c r="Q969" s="43"/>
      <c r="R969" s="43"/>
      <c r="S969" s="43"/>
      <c r="T969" s="43"/>
      <c r="U969" s="43"/>
      <c r="V969" s="43"/>
      <c r="W969" s="43"/>
      <c r="X969" s="43"/>
      <c r="Y969" s="43"/>
      <c r="Z969" s="43"/>
      <c r="AA969" s="43"/>
      <c r="AB969" s="43"/>
      <c r="AC969" s="43"/>
      <c r="AD969" s="43"/>
      <c r="AE969" s="43"/>
      <c r="AF969" s="43"/>
    </row>
    <row r="970" spans="1:32" ht="15">
      <c r="A970" s="43"/>
      <c r="B970" s="43"/>
      <c r="C970" s="43"/>
      <c r="D970" s="43"/>
      <c r="E970" s="43"/>
      <c r="F970" s="203"/>
      <c r="G970" s="203"/>
      <c r="H970" s="43"/>
      <c r="I970" s="43"/>
      <c r="J970" s="43"/>
      <c r="K970" s="43"/>
      <c r="L970" s="43"/>
      <c r="M970" s="44"/>
      <c r="N970" s="43"/>
      <c r="O970" s="43"/>
      <c r="P970" s="43"/>
      <c r="Q970" s="43"/>
      <c r="R970" s="43"/>
      <c r="S970" s="43"/>
      <c r="T970" s="43"/>
      <c r="U970" s="43"/>
      <c r="V970" s="43"/>
      <c r="W970" s="43"/>
      <c r="X970" s="43"/>
      <c r="Y970" s="43"/>
      <c r="Z970" s="43"/>
      <c r="AA970" s="43"/>
      <c r="AB970" s="43"/>
      <c r="AC970" s="43"/>
      <c r="AD970" s="43"/>
      <c r="AE970" s="43"/>
      <c r="AF970" s="43"/>
    </row>
    <row r="971" spans="1:32" ht="15">
      <c r="A971" s="43"/>
      <c r="B971" s="43"/>
      <c r="C971" s="43"/>
      <c r="D971" s="43"/>
      <c r="E971" s="43"/>
      <c r="F971" s="203"/>
      <c r="G971" s="203"/>
      <c r="H971" s="43"/>
      <c r="I971" s="43"/>
      <c r="J971" s="43"/>
      <c r="K971" s="43"/>
      <c r="L971" s="43"/>
      <c r="M971" s="44"/>
      <c r="N971" s="43"/>
      <c r="O971" s="43"/>
      <c r="P971" s="43"/>
      <c r="Q971" s="43"/>
      <c r="R971" s="43"/>
      <c r="S971" s="43"/>
      <c r="T971" s="43"/>
      <c r="U971" s="43"/>
      <c r="V971" s="43"/>
      <c r="W971" s="43"/>
      <c r="X971" s="43"/>
      <c r="Y971" s="43"/>
      <c r="Z971" s="43"/>
      <c r="AA971" s="43"/>
      <c r="AB971" s="43"/>
      <c r="AC971" s="43"/>
      <c r="AD971" s="43"/>
      <c r="AE971" s="43"/>
      <c r="AF971" s="43"/>
    </row>
    <row r="972" spans="1:32" ht="15">
      <c r="A972" s="43"/>
      <c r="B972" s="43"/>
      <c r="C972" s="43"/>
      <c r="D972" s="43"/>
      <c r="E972" s="43"/>
      <c r="F972" s="203"/>
      <c r="G972" s="203"/>
      <c r="H972" s="43"/>
      <c r="I972" s="43"/>
      <c r="J972" s="43"/>
      <c r="K972" s="43"/>
      <c r="L972" s="43"/>
      <c r="M972" s="44"/>
      <c r="N972" s="43"/>
      <c r="O972" s="43"/>
      <c r="P972" s="43"/>
      <c r="Q972" s="43"/>
      <c r="R972" s="43"/>
      <c r="S972" s="43"/>
      <c r="T972" s="43"/>
      <c r="U972" s="43"/>
      <c r="V972" s="43"/>
      <c r="W972" s="43"/>
      <c r="X972" s="43"/>
      <c r="Y972" s="43"/>
      <c r="Z972" s="43"/>
      <c r="AA972" s="43"/>
      <c r="AB972" s="43"/>
      <c r="AC972" s="43"/>
      <c r="AD972" s="43"/>
      <c r="AE972" s="43"/>
      <c r="AF972" s="43"/>
    </row>
    <row r="973" spans="1:32" ht="15">
      <c r="A973" s="43"/>
      <c r="B973" s="43"/>
      <c r="C973" s="43"/>
      <c r="D973" s="43"/>
      <c r="E973" s="43"/>
      <c r="F973" s="203"/>
      <c r="G973" s="203"/>
      <c r="H973" s="43"/>
      <c r="I973" s="43"/>
      <c r="J973" s="43"/>
      <c r="K973" s="43"/>
      <c r="L973" s="43"/>
      <c r="M973" s="44"/>
      <c r="N973" s="43"/>
      <c r="O973" s="43"/>
      <c r="P973" s="43"/>
      <c r="Q973" s="43"/>
      <c r="R973" s="43"/>
      <c r="S973" s="43"/>
      <c r="T973" s="43"/>
      <c r="U973" s="43"/>
      <c r="V973" s="43"/>
      <c r="W973" s="43"/>
      <c r="X973" s="43"/>
      <c r="Y973" s="43"/>
      <c r="Z973" s="43"/>
      <c r="AA973" s="43"/>
      <c r="AB973" s="43"/>
      <c r="AC973" s="43"/>
      <c r="AD973" s="43"/>
      <c r="AE973" s="43"/>
      <c r="AF973" s="43"/>
    </row>
    <row r="974" spans="1:32" ht="15">
      <c r="A974" s="43"/>
      <c r="B974" s="43"/>
      <c r="C974" s="43"/>
      <c r="D974" s="43"/>
      <c r="E974" s="43"/>
      <c r="F974" s="203"/>
      <c r="G974" s="203"/>
      <c r="H974" s="43"/>
      <c r="I974" s="43"/>
      <c r="J974" s="43"/>
      <c r="K974" s="43"/>
      <c r="L974" s="43"/>
      <c r="M974" s="44"/>
      <c r="N974" s="43"/>
      <c r="O974" s="43"/>
      <c r="P974" s="43"/>
      <c r="Q974" s="43"/>
      <c r="R974" s="43"/>
      <c r="S974" s="43"/>
      <c r="T974" s="43"/>
      <c r="U974" s="43"/>
      <c r="V974" s="43"/>
      <c r="W974" s="43"/>
      <c r="X974" s="43"/>
      <c r="Y974" s="43"/>
      <c r="Z974" s="43"/>
      <c r="AA974" s="43"/>
      <c r="AB974" s="43"/>
      <c r="AC974" s="43"/>
      <c r="AD974" s="43"/>
      <c r="AE974" s="43"/>
      <c r="AF974" s="43"/>
    </row>
    <row r="975" spans="1:32" ht="15">
      <c r="A975" s="43"/>
      <c r="B975" s="43"/>
      <c r="C975" s="43"/>
      <c r="D975" s="43"/>
      <c r="E975" s="43"/>
      <c r="F975" s="203"/>
      <c r="G975" s="203"/>
      <c r="H975" s="43"/>
      <c r="I975" s="43"/>
      <c r="J975" s="43"/>
      <c r="K975" s="43"/>
      <c r="L975" s="43"/>
      <c r="M975" s="44"/>
      <c r="N975" s="43"/>
      <c r="O975" s="43"/>
      <c r="P975" s="43"/>
      <c r="Q975" s="43"/>
      <c r="R975" s="43"/>
      <c r="S975" s="43"/>
      <c r="T975" s="43"/>
      <c r="U975" s="43"/>
      <c r="V975" s="43"/>
      <c r="W975" s="43"/>
      <c r="X975" s="43"/>
      <c r="Y975" s="43"/>
      <c r="Z975" s="43"/>
      <c r="AA975" s="43"/>
      <c r="AB975" s="43"/>
      <c r="AC975" s="43"/>
      <c r="AD975" s="43"/>
      <c r="AE975" s="43"/>
      <c r="AF975" s="43"/>
    </row>
    <row r="976" spans="1:32" ht="15">
      <c r="A976" s="43"/>
      <c r="B976" s="43"/>
      <c r="C976" s="43"/>
      <c r="D976" s="43"/>
      <c r="E976" s="43"/>
      <c r="F976" s="203"/>
      <c r="G976" s="203"/>
      <c r="H976" s="43"/>
      <c r="I976" s="43"/>
      <c r="J976" s="43"/>
      <c r="K976" s="43"/>
      <c r="L976" s="43"/>
      <c r="M976" s="44"/>
      <c r="N976" s="43"/>
      <c r="O976" s="43"/>
      <c r="P976" s="43"/>
      <c r="Q976" s="43"/>
      <c r="R976" s="43"/>
      <c r="S976" s="43"/>
      <c r="T976" s="43"/>
      <c r="U976" s="43"/>
      <c r="V976" s="43"/>
      <c r="W976" s="43"/>
      <c r="X976" s="43"/>
      <c r="Y976" s="43"/>
      <c r="Z976" s="43"/>
      <c r="AA976" s="43"/>
      <c r="AB976" s="43"/>
      <c r="AC976" s="43"/>
      <c r="AD976" s="43"/>
      <c r="AE976" s="43"/>
      <c r="AF976" s="43"/>
    </row>
    <row r="977" spans="1:32" ht="15">
      <c r="A977" s="43"/>
      <c r="B977" s="43"/>
      <c r="C977" s="43"/>
      <c r="D977" s="43"/>
      <c r="E977" s="43"/>
      <c r="F977" s="203"/>
      <c r="G977" s="203"/>
      <c r="H977" s="43"/>
      <c r="I977" s="43"/>
      <c r="J977" s="43"/>
      <c r="K977" s="43"/>
      <c r="L977" s="43"/>
      <c r="M977" s="44"/>
      <c r="N977" s="43"/>
      <c r="O977" s="43"/>
      <c r="P977" s="43"/>
      <c r="Q977" s="43"/>
      <c r="R977" s="43"/>
      <c r="S977" s="43"/>
      <c r="T977" s="43"/>
      <c r="U977" s="43"/>
      <c r="V977" s="43"/>
      <c r="W977" s="43"/>
      <c r="X977" s="43"/>
      <c r="Y977" s="43"/>
      <c r="Z977" s="43"/>
      <c r="AA977" s="43"/>
      <c r="AB977" s="43"/>
      <c r="AC977" s="43"/>
      <c r="AD977" s="43"/>
      <c r="AE977" s="43"/>
      <c r="AF977" s="43"/>
    </row>
    <row r="978" spans="1:32" ht="15">
      <c r="A978" s="43"/>
      <c r="B978" s="43"/>
      <c r="C978" s="43"/>
      <c r="D978" s="43"/>
      <c r="E978" s="43"/>
      <c r="F978" s="203"/>
      <c r="G978" s="203"/>
      <c r="H978" s="43"/>
      <c r="I978" s="43"/>
      <c r="J978" s="43"/>
      <c r="K978" s="43"/>
      <c r="L978" s="43"/>
      <c r="M978" s="44"/>
      <c r="N978" s="43"/>
      <c r="O978" s="43"/>
      <c r="P978" s="43"/>
      <c r="Q978" s="43"/>
      <c r="R978" s="43"/>
      <c r="S978" s="43"/>
      <c r="T978" s="43"/>
      <c r="U978" s="43"/>
      <c r="V978" s="43"/>
      <c r="W978" s="43"/>
      <c r="X978" s="43"/>
      <c r="Y978" s="43"/>
      <c r="Z978" s="43"/>
      <c r="AA978" s="43"/>
      <c r="AB978" s="43"/>
      <c r="AC978" s="43"/>
      <c r="AD978" s="43"/>
      <c r="AE978" s="43"/>
      <c r="AF978" s="43"/>
    </row>
    <row r="979" spans="1:32" ht="15">
      <c r="A979" s="43"/>
      <c r="B979" s="43"/>
      <c r="C979" s="43"/>
      <c r="D979" s="43"/>
      <c r="E979" s="43"/>
      <c r="F979" s="203"/>
      <c r="G979" s="203"/>
      <c r="H979" s="43"/>
      <c r="I979" s="43"/>
      <c r="J979" s="43"/>
      <c r="K979" s="43"/>
      <c r="L979" s="43"/>
      <c r="M979" s="44"/>
      <c r="N979" s="43"/>
      <c r="O979" s="43"/>
      <c r="P979" s="43"/>
      <c r="Q979" s="43"/>
      <c r="R979" s="43"/>
      <c r="S979" s="43"/>
      <c r="T979" s="43"/>
      <c r="U979" s="43"/>
      <c r="V979" s="43"/>
      <c r="W979" s="43"/>
      <c r="X979" s="43"/>
      <c r="Y979" s="43"/>
      <c r="Z979" s="43"/>
      <c r="AA979" s="43"/>
      <c r="AB979" s="43"/>
      <c r="AC979" s="43"/>
      <c r="AD979" s="43"/>
      <c r="AE979" s="43"/>
      <c r="AF979" s="43"/>
    </row>
    <row r="980" spans="1:32" ht="15">
      <c r="A980" s="43"/>
      <c r="B980" s="43"/>
      <c r="C980" s="43"/>
      <c r="D980" s="43"/>
      <c r="E980" s="43"/>
      <c r="F980" s="203"/>
      <c r="G980" s="203"/>
      <c r="H980" s="43"/>
      <c r="I980" s="43"/>
      <c r="J980" s="43"/>
      <c r="K980" s="43"/>
      <c r="L980" s="43"/>
      <c r="M980" s="44"/>
      <c r="N980" s="43"/>
      <c r="O980" s="43"/>
      <c r="P980" s="43"/>
      <c r="Q980" s="43"/>
      <c r="R980" s="43"/>
      <c r="S980" s="43"/>
      <c r="T980" s="43"/>
      <c r="U980" s="43"/>
      <c r="V980" s="43"/>
      <c r="W980" s="43"/>
      <c r="X980" s="43"/>
      <c r="Y980" s="43"/>
      <c r="Z980" s="43"/>
      <c r="AA980" s="43"/>
      <c r="AB980" s="43"/>
      <c r="AC980" s="43"/>
      <c r="AD980" s="43"/>
      <c r="AE980" s="43"/>
      <c r="AF980" s="43"/>
    </row>
    <row r="981" spans="1:32" ht="15">
      <c r="A981" s="43"/>
      <c r="B981" s="43"/>
      <c r="C981" s="43"/>
      <c r="D981" s="43"/>
      <c r="E981" s="43"/>
      <c r="F981" s="203"/>
      <c r="G981" s="203"/>
      <c r="H981" s="43"/>
      <c r="I981" s="43"/>
      <c r="J981" s="43"/>
      <c r="K981" s="43"/>
      <c r="L981" s="43"/>
      <c r="M981" s="44"/>
      <c r="N981" s="43"/>
      <c r="O981" s="43"/>
      <c r="P981" s="43"/>
      <c r="Q981" s="43"/>
      <c r="R981" s="43"/>
      <c r="S981" s="43"/>
      <c r="T981" s="43"/>
      <c r="U981" s="43"/>
      <c r="V981" s="43"/>
      <c r="W981" s="43"/>
      <c r="X981" s="43"/>
      <c r="Y981" s="43"/>
      <c r="Z981" s="43"/>
      <c r="AA981" s="43"/>
      <c r="AB981" s="43"/>
      <c r="AC981" s="43"/>
      <c r="AD981" s="43"/>
      <c r="AE981" s="43"/>
      <c r="AF981" s="43"/>
    </row>
    <row r="982" spans="1:32" ht="15">
      <c r="A982" s="43"/>
      <c r="B982" s="43"/>
      <c r="C982" s="43"/>
      <c r="D982" s="43"/>
      <c r="E982" s="43"/>
      <c r="F982" s="203"/>
      <c r="G982" s="203"/>
      <c r="H982" s="43"/>
      <c r="I982" s="43"/>
      <c r="J982" s="43"/>
      <c r="K982" s="43"/>
      <c r="L982" s="43"/>
      <c r="M982" s="44"/>
      <c r="N982" s="43"/>
      <c r="O982" s="43"/>
      <c r="P982" s="43"/>
      <c r="Q982" s="43"/>
      <c r="R982" s="43"/>
      <c r="S982" s="43"/>
      <c r="T982" s="43"/>
      <c r="U982" s="43"/>
      <c r="V982" s="43"/>
      <c r="W982" s="43"/>
      <c r="X982" s="43"/>
      <c r="Y982" s="43"/>
      <c r="Z982" s="43"/>
      <c r="AA982" s="43"/>
      <c r="AB982" s="43"/>
      <c r="AC982" s="43"/>
      <c r="AD982" s="43"/>
      <c r="AE982" s="43"/>
      <c r="AF982" s="43"/>
    </row>
    <row r="983" spans="1:32" ht="15">
      <c r="A983" s="43"/>
      <c r="B983" s="43"/>
      <c r="C983" s="43"/>
      <c r="D983" s="43"/>
      <c r="E983" s="43"/>
      <c r="F983" s="203"/>
      <c r="G983" s="203"/>
      <c r="H983" s="43"/>
      <c r="I983" s="43"/>
      <c r="J983" s="43"/>
      <c r="K983" s="43"/>
      <c r="L983" s="43"/>
      <c r="M983" s="44"/>
      <c r="N983" s="43"/>
      <c r="O983" s="43"/>
      <c r="P983" s="43"/>
      <c r="Q983" s="43"/>
      <c r="R983" s="43"/>
      <c r="S983" s="43"/>
      <c r="T983" s="43"/>
      <c r="U983" s="43"/>
      <c r="V983" s="43"/>
      <c r="W983" s="43"/>
      <c r="X983" s="43"/>
      <c r="Y983" s="43"/>
      <c r="Z983" s="43"/>
      <c r="AA983" s="43"/>
      <c r="AB983" s="43"/>
      <c r="AC983" s="43"/>
      <c r="AD983" s="43"/>
      <c r="AE983" s="43"/>
      <c r="AF983" s="43"/>
    </row>
    <row r="984" spans="1:32" ht="15">
      <c r="A984" s="43"/>
      <c r="B984" s="43"/>
      <c r="C984" s="43"/>
      <c r="D984" s="43"/>
      <c r="E984" s="43"/>
      <c r="F984" s="203"/>
      <c r="G984" s="203"/>
      <c r="H984" s="43"/>
      <c r="I984" s="43"/>
      <c r="J984" s="43"/>
      <c r="K984" s="43"/>
      <c r="L984" s="43"/>
      <c r="M984" s="44"/>
      <c r="N984" s="43"/>
      <c r="O984" s="43"/>
      <c r="P984" s="43"/>
      <c r="Q984" s="43"/>
      <c r="R984" s="43"/>
      <c r="S984" s="43"/>
      <c r="T984" s="43"/>
      <c r="U984" s="43"/>
      <c r="V984" s="43"/>
      <c r="W984" s="43"/>
      <c r="X984" s="43"/>
      <c r="Y984" s="43"/>
      <c r="Z984" s="43"/>
      <c r="AA984" s="43"/>
      <c r="AB984" s="43"/>
      <c r="AC984" s="43"/>
      <c r="AD984" s="43"/>
      <c r="AE984" s="43"/>
      <c r="AF984" s="43"/>
    </row>
    <row r="985" spans="1:32" ht="15">
      <c r="A985" s="43"/>
      <c r="B985" s="43"/>
      <c r="C985" s="43"/>
      <c r="D985" s="43"/>
      <c r="E985" s="43"/>
      <c r="F985" s="203"/>
      <c r="G985" s="203"/>
      <c r="H985" s="43"/>
      <c r="I985" s="43"/>
      <c r="J985" s="43"/>
      <c r="K985" s="43"/>
      <c r="L985" s="43"/>
      <c r="M985" s="44"/>
      <c r="N985" s="43"/>
      <c r="O985" s="43"/>
      <c r="P985" s="43"/>
      <c r="Q985" s="43"/>
      <c r="R985" s="43"/>
      <c r="S985" s="43"/>
      <c r="T985" s="43"/>
      <c r="U985" s="43"/>
      <c r="V985" s="43"/>
      <c r="W985" s="43"/>
      <c r="X985" s="43"/>
      <c r="Y985" s="43"/>
      <c r="Z985" s="43"/>
      <c r="AA985" s="43"/>
      <c r="AB985" s="43"/>
      <c r="AC985" s="43"/>
      <c r="AD985" s="43"/>
      <c r="AE985" s="43"/>
      <c r="AF985" s="43"/>
    </row>
    <row r="986" spans="1:32" ht="15">
      <c r="A986" s="43"/>
      <c r="B986" s="43"/>
      <c r="C986" s="43"/>
      <c r="D986" s="43"/>
      <c r="E986" s="43"/>
      <c r="F986" s="203"/>
      <c r="G986" s="203"/>
      <c r="H986" s="43"/>
      <c r="I986" s="43"/>
      <c r="J986" s="43"/>
      <c r="K986" s="43"/>
      <c r="L986" s="43"/>
      <c r="M986" s="44"/>
      <c r="N986" s="43"/>
      <c r="O986" s="43"/>
      <c r="P986" s="43"/>
      <c r="Q986" s="43"/>
      <c r="R986" s="43"/>
      <c r="S986" s="43"/>
      <c r="T986" s="43"/>
      <c r="U986" s="43"/>
      <c r="V986" s="43"/>
      <c r="W986" s="43"/>
      <c r="X986" s="43"/>
      <c r="Y986" s="43"/>
      <c r="Z986" s="43"/>
      <c r="AA986" s="43"/>
      <c r="AB986" s="43"/>
      <c r="AC986" s="43"/>
      <c r="AD986" s="43"/>
      <c r="AE986" s="43"/>
      <c r="AF986" s="43"/>
    </row>
    <row r="987" spans="1:32" ht="15">
      <c r="A987" s="43"/>
      <c r="B987" s="43"/>
      <c r="C987" s="43"/>
      <c r="D987" s="43"/>
      <c r="E987" s="43"/>
      <c r="F987" s="203"/>
      <c r="G987" s="203"/>
      <c r="H987" s="43"/>
      <c r="I987" s="43"/>
      <c r="J987" s="43"/>
      <c r="K987" s="43"/>
      <c r="L987" s="43"/>
      <c r="M987" s="44"/>
      <c r="N987" s="43"/>
      <c r="O987" s="43"/>
      <c r="P987" s="43"/>
      <c r="Q987" s="43"/>
      <c r="R987" s="43"/>
      <c r="S987" s="43"/>
      <c r="T987" s="43"/>
      <c r="U987" s="43"/>
      <c r="V987" s="43"/>
      <c r="W987" s="43"/>
      <c r="X987" s="43"/>
      <c r="Y987" s="43"/>
      <c r="Z987" s="43"/>
      <c r="AA987" s="43"/>
      <c r="AB987" s="43"/>
      <c r="AC987" s="43"/>
      <c r="AD987" s="43"/>
      <c r="AE987" s="43"/>
      <c r="AF987" s="43"/>
    </row>
    <row r="988" spans="1:32" ht="15">
      <c r="A988" s="43"/>
      <c r="B988" s="43"/>
      <c r="C988" s="43"/>
      <c r="D988" s="43"/>
      <c r="E988" s="43"/>
      <c r="F988" s="203"/>
      <c r="G988" s="203"/>
      <c r="H988" s="43"/>
      <c r="I988" s="43"/>
      <c r="J988" s="43"/>
      <c r="K988" s="43"/>
      <c r="L988" s="43"/>
      <c r="M988" s="44"/>
      <c r="N988" s="43"/>
      <c r="O988" s="43"/>
      <c r="P988" s="43"/>
      <c r="Q988" s="43"/>
      <c r="R988" s="43"/>
      <c r="S988" s="43"/>
      <c r="T988" s="43"/>
      <c r="U988" s="43"/>
      <c r="V988" s="43"/>
      <c r="W988" s="43"/>
      <c r="X988" s="43"/>
      <c r="Y988" s="43"/>
      <c r="Z988" s="43"/>
      <c r="AA988" s="43"/>
      <c r="AB988" s="43"/>
      <c r="AC988" s="43"/>
      <c r="AD988" s="43"/>
      <c r="AE988" s="43"/>
      <c r="AF988" s="43"/>
    </row>
    <row r="989" spans="1:32" ht="15">
      <c r="A989" s="43"/>
      <c r="B989" s="43"/>
      <c r="C989" s="43"/>
      <c r="D989" s="43"/>
      <c r="E989" s="43"/>
      <c r="F989" s="203"/>
      <c r="G989" s="203"/>
      <c r="H989" s="43"/>
      <c r="I989" s="43"/>
      <c r="J989" s="43"/>
      <c r="K989" s="43"/>
      <c r="L989" s="43"/>
      <c r="M989" s="44"/>
      <c r="N989" s="43"/>
      <c r="O989" s="43"/>
      <c r="P989" s="43"/>
      <c r="Q989" s="43"/>
      <c r="R989" s="43"/>
      <c r="S989" s="43"/>
      <c r="T989" s="43"/>
      <c r="U989" s="43"/>
      <c r="V989" s="43"/>
      <c r="W989" s="43"/>
      <c r="X989" s="43"/>
      <c r="Y989" s="43"/>
      <c r="Z989" s="43"/>
      <c r="AA989" s="43"/>
      <c r="AB989" s="43"/>
      <c r="AC989" s="43"/>
      <c r="AD989" s="43"/>
      <c r="AE989" s="43"/>
      <c r="AF989" s="43"/>
    </row>
    <row r="990" spans="1:32" ht="15">
      <c r="A990" s="43"/>
      <c r="B990" s="43"/>
      <c r="C990" s="43"/>
      <c r="D990" s="43"/>
      <c r="E990" s="43"/>
      <c r="F990" s="203"/>
      <c r="G990" s="203"/>
      <c r="H990" s="43"/>
      <c r="I990" s="43"/>
      <c r="J990" s="43"/>
      <c r="K990" s="43"/>
      <c r="L990" s="43"/>
      <c r="M990" s="44"/>
      <c r="N990" s="43"/>
      <c r="O990" s="43"/>
      <c r="P990" s="43"/>
      <c r="Q990" s="43"/>
      <c r="R990" s="43"/>
      <c r="S990" s="43"/>
      <c r="T990" s="43"/>
      <c r="U990" s="43"/>
      <c r="V990" s="43"/>
      <c r="W990" s="43"/>
      <c r="X990" s="43"/>
      <c r="Y990" s="43"/>
      <c r="Z990" s="43"/>
      <c r="AA990" s="43"/>
      <c r="AB990" s="43"/>
      <c r="AC990" s="43"/>
      <c r="AD990" s="43"/>
      <c r="AE990" s="43"/>
      <c r="AF990" s="43"/>
    </row>
    <row r="991" spans="1:32" ht="15">
      <c r="A991" s="43"/>
      <c r="B991" s="43"/>
      <c r="C991" s="43"/>
      <c r="D991" s="43"/>
      <c r="E991" s="43"/>
      <c r="F991" s="203"/>
      <c r="G991" s="203"/>
      <c r="H991" s="43"/>
      <c r="I991" s="43"/>
      <c r="J991" s="43"/>
      <c r="K991" s="43"/>
      <c r="L991" s="43"/>
      <c r="M991" s="44"/>
      <c r="N991" s="43"/>
      <c r="O991" s="43"/>
      <c r="P991" s="43"/>
      <c r="Q991" s="43"/>
      <c r="R991" s="43"/>
      <c r="S991" s="43"/>
      <c r="T991" s="43"/>
      <c r="U991" s="43"/>
      <c r="V991" s="43"/>
      <c r="W991" s="43"/>
      <c r="X991" s="43"/>
      <c r="Y991" s="43"/>
      <c r="Z991" s="43"/>
      <c r="AA991" s="43"/>
      <c r="AB991" s="43"/>
      <c r="AC991" s="43"/>
      <c r="AD991" s="43"/>
      <c r="AE991" s="43"/>
      <c r="AF991" s="43"/>
    </row>
    <row r="992" spans="1:32" ht="15">
      <c r="A992" s="43"/>
      <c r="B992" s="43"/>
      <c r="C992" s="43"/>
      <c r="D992" s="43"/>
      <c r="E992" s="43"/>
      <c r="F992" s="203"/>
      <c r="G992" s="203"/>
      <c r="H992" s="43"/>
      <c r="I992" s="43"/>
      <c r="J992" s="43"/>
      <c r="K992" s="43"/>
      <c r="L992" s="43"/>
      <c r="M992" s="44"/>
      <c r="N992" s="43"/>
      <c r="O992" s="43"/>
      <c r="P992" s="43"/>
      <c r="Q992" s="43"/>
      <c r="R992" s="43"/>
      <c r="S992" s="43"/>
      <c r="T992" s="43"/>
      <c r="U992" s="43"/>
      <c r="V992" s="43"/>
      <c r="W992" s="43"/>
      <c r="X992" s="43"/>
      <c r="Y992" s="43"/>
      <c r="Z992" s="43"/>
      <c r="AA992" s="43"/>
      <c r="AB992" s="43"/>
      <c r="AC992" s="43"/>
      <c r="AD992" s="43"/>
      <c r="AE992" s="43"/>
      <c r="AF992" s="43"/>
    </row>
    <row r="993" spans="1:32" ht="15">
      <c r="A993" s="43"/>
      <c r="B993" s="43"/>
      <c r="C993" s="43"/>
      <c r="D993" s="43"/>
      <c r="E993" s="43"/>
      <c r="F993" s="203"/>
      <c r="G993" s="203"/>
      <c r="H993" s="43"/>
      <c r="I993" s="43"/>
      <c r="J993" s="43"/>
      <c r="K993" s="43"/>
      <c r="L993" s="43"/>
      <c r="M993" s="44"/>
      <c r="N993" s="43"/>
      <c r="O993" s="43"/>
      <c r="P993" s="43"/>
      <c r="Q993" s="43"/>
      <c r="R993" s="43"/>
      <c r="S993" s="43"/>
      <c r="T993" s="43"/>
      <c r="U993" s="43"/>
      <c r="V993" s="43"/>
      <c r="W993" s="43"/>
      <c r="X993" s="43"/>
      <c r="Y993" s="43"/>
      <c r="Z993" s="43"/>
      <c r="AA993" s="43"/>
      <c r="AB993" s="43"/>
      <c r="AC993" s="43"/>
      <c r="AD993" s="43"/>
      <c r="AE993" s="43"/>
      <c r="AF993" s="43"/>
    </row>
    <row r="994" spans="1:32" ht="15">
      <c r="A994" s="43"/>
      <c r="B994" s="43"/>
      <c r="C994" s="43"/>
      <c r="D994" s="43"/>
      <c r="E994" s="43"/>
      <c r="F994" s="203"/>
      <c r="G994" s="203"/>
      <c r="H994" s="43"/>
      <c r="I994" s="43"/>
      <c r="J994" s="43"/>
      <c r="K994" s="43"/>
      <c r="L994" s="43"/>
      <c r="M994" s="44"/>
      <c r="N994" s="43"/>
      <c r="O994" s="43"/>
      <c r="P994" s="43"/>
      <c r="Q994" s="43"/>
      <c r="R994" s="43"/>
      <c r="S994" s="43"/>
      <c r="T994" s="43"/>
      <c r="U994" s="43"/>
      <c r="V994" s="43"/>
      <c r="W994" s="43"/>
      <c r="X994" s="43"/>
      <c r="Y994" s="43"/>
      <c r="Z994" s="43"/>
      <c r="AA994" s="43"/>
      <c r="AB994" s="43"/>
      <c r="AC994" s="43"/>
      <c r="AD994" s="43"/>
      <c r="AE994" s="43"/>
      <c r="AF994" s="43"/>
    </row>
    <row r="995" spans="1:32" ht="15">
      <c r="A995" s="43"/>
      <c r="B995" s="43"/>
      <c r="C995" s="43"/>
      <c r="D995" s="43"/>
      <c r="E995" s="43"/>
      <c r="F995" s="203"/>
      <c r="G995" s="203"/>
      <c r="H995" s="43"/>
      <c r="I995" s="43"/>
      <c r="J995" s="43"/>
      <c r="K995" s="43"/>
      <c r="L995" s="43"/>
      <c r="M995" s="44"/>
      <c r="N995" s="43"/>
      <c r="O995" s="43"/>
      <c r="P995" s="43"/>
      <c r="Q995" s="43"/>
      <c r="R995" s="43"/>
      <c r="S995" s="43"/>
      <c r="T995" s="43"/>
      <c r="U995" s="43"/>
      <c r="V995" s="43"/>
      <c r="W995" s="43"/>
      <c r="X995" s="43"/>
      <c r="Y995" s="43"/>
      <c r="Z995" s="43"/>
      <c r="AA995" s="43"/>
      <c r="AB995" s="43"/>
      <c r="AC995" s="43"/>
      <c r="AD995" s="43"/>
      <c r="AE995" s="43"/>
      <c r="AF995" s="43"/>
    </row>
    <row r="996" spans="1:32" ht="15">
      <c r="A996" s="43"/>
      <c r="B996" s="43"/>
      <c r="C996" s="43"/>
      <c r="D996" s="43"/>
      <c r="E996" s="43"/>
      <c r="F996" s="203"/>
      <c r="G996" s="203"/>
      <c r="H996" s="43"/>
      <c r="I996" s="43"/>
      <c r="J996" s="43"/>
      <c r="K996" s="43"/>
      <c r="L996" s="43"/>
      <c r="M996" s="44"/>
      <c r="N996" s="43"/>
      <c r="O996" s="43"/>
      <c r="P996" s="43"/>
      <c r="Q996" s="43"/>
      <c r="R996" s="43"/>
      <c r="S996" s="43"/>
      <c r="T996" s="43"/>
      <c r="U996" s="43"/>
      <c r="V996" s="43"/>
      <c r="W996" s="43"/>
      <c r="X996" s="43"/>
      <c r="Y996" s="43"/>
      <c r="Z996" s="43"/>
      <c r="AA996" s="43"/>
      <c r="AB996" s="43"/>
      <c r="AC996" s="43"/>
      <c r="AD996" s="43"/>
      <c r="AE996" s="43"/>
      <c r="AF996" s="43"/>
    </row>
    <row r="997" spans="1:32" ht="15">
      <c r="A997" s="43"/>
      <c r="B997" s="43"/>
      <c r="C997" s="43"/>
      <c r="D997" s="43"/>
      <c r="E997" s="43"/>
      <c r="F997" s="203"/>
      <c r="G997" s="203"/>
      <c r="H997" s="43"/>
      <c r="I997" s="43"/>
      <c r="J997" s="43"/>
      <c r="K997" s="43"/>
      <c r="L997" s="43"/>
      <c r="M997" s="44"/>
      <c r="N997" s="43"/>
      <c r="O997" s="43"/>
      <c r="P997" s="43"/>
      <c r="Q997" s="43"/>
      <c r="R997" s="43"/>
      <c r="S997" s="43"/>
      <c r="T997" s="43"/>
      <c r="U997" s="43"/>
      <c r="V997" s="43"/>
      <c r="W997" s="43"/>
      <c r="X997" s="43"/>
      <c r="Y997" s="43"/>
      <c r="Z997" s="43"/>
      <c r="AA997" s="43"/>
      <c r="AB997" s="43"/>
      <c r="AC997" s="43"/>
      <c r="AD997" s="43"/>
      <c r="AE997" s="43"/>
      <c r="AF997" s="43"/>
    </row>
    <row r="998" spans="1:32" ht="15">
      <c r="A998" s="43"/>
      <c r="B998" s="43"/>
      <c r="C998" s="43"/>
      <c r="D998" s="43"/>
      <c r="E998" s="43"/>
      <c r="F998" s="203"/>
      <c r="G998" s="203"/>
      <c r="H998" s="43"/>
      <c r="I998" s="43"/>
      <c r="J998" s="43"/>
      <c r="K998" s="43"/>
      <c r="L998" s="43"/>
      <c r="M998" s="44"/>
      <c r="N998" s="43"/>
      <c r="O998" s="43"/>
      <c r="P998" s="43"/>
      <c r="Q998" s="43"/>
      <c r="R998" s="43"/>
      <c r="S998" s="43"/>
      <c r="T998" s="43"/>
      <c r="U998" s="43"/>
      <c r="V998" s="43"/>
      <c r="W998" s="43"/>
      <c r="X998" s="43"/>
      <c r="Y998" s="43"/>
      <c r="Z998" s="43"/>
      <c r="AA998" s="43"/>
      <c r="AB998" s="43"/>
      <c r="AC998" s="43"/>
      <c r="AD998" s="43"/>
      <c r="AE998" s="43"/>
      <c r="AF998" s="43"/>
    </row>
    <row r="999" spans="1:32" ht="15">
      <c r="A999" s="43"/>
      <c r="B999" s="43"/>
      <c r="C999" s="43"/>
      <c r="D999" s="43"/>
      <c r="E999" s="43"/>
      <c r="F999" s="203"/>
      <c r="G999" s="203"/>
      <c r="H999" s="43"/>
      <c r="I999" s="43"/>
      <c r="J999" s="43"/>
      <c r="K999" s="43"/>
      <c r="L999" s="43"/>
      <c r="M999" s="44"/>
      <c r="N999" s="43"/>
      <c r="O999" s="43"/>
      <c r="P999" s="43"/>
      <c r="Q999" s="43"/>
      <c r="R999" s="43"/>
      <c r="S999" s="43"/>
      <c r="T999" s="43"/>
      <c r="U999" s="43"/>
      <c r="V999" s="43"/>
      <c r="W999" s="43"/>
      <c r="X999" s="43"/>
      <c r="Y999" s="43"/>
      <c r="Z999" s="43"/>
      <c r="AA999" s="43"/>
      <c r="AB999" s="43"/>
      <c r="AC999" s="43"/>
      <c r="AD999" s="43"/>
      <c r="AE999" s="43"/>
      <c r="AF999" s="43"/>
    </row>
    <row r="1000" spans="1:32" ht="15">
      <c r="A1000" s="43"/>
      <c r="B1000" s="43"/>
      <c r="C1000" s="43"/>
      <c r="D1000" s="43"/>
      <c r="E1000" s="43"/>
      <c r="F1000" s="203"/>
      <c r="G1000" s="203"/>
      <c r="H1000" s="43"/>
      <c r="I1000" s="43"/>
      <c r="J1000" s="43"/>
      <c r="K1000" s="43"/>
      <c r="L1000" s="43"/>
      <c r="M1000" s="44"/>
      <c r="N1000" s="43"/>
      <c r="O1000" s="43"/>
      <c r="P1000" s="43"/>
      <c r="Q1000" s="43"/>
      <c r="R1000" s="43"/>
      <c r="S1000" s="43"/>
      <c r="T1000" s="43"/>
      <c r="U1000" s="43"/>
      <c r="V1000" s="43"/>
      <c r="W1000" s="43"/>
      <c r="X1000" s="43"/>
      <c r="Y1000" s="43"/>
      <c r="Z1000" s="43"/>
      <c r="AA1000" s="43"/>
      <c r="AB1000" s="43"/>
      <c r="AC1000" s="43"/>
      <c r="AD1000" s="43"/>
      <c r="AE1000" s="43"/>
      <c r="AF1000" s="43"/>
    </row>
    <row r="1001" spans="1:32" ht="15">
      <c r="A1001" s="43"/>
      <c r="B1001" s="43"/>
      <c r="C1001" s="43"/>
      <c r="D1001" s="43"/>
      <c r="E1001" s="43"/>
      <c r="F1001" s="203"/>
      <c r="G1001" s="203"/>
      <c r="H1001" s="43"/>
      <c r="I1001" s="43"/>
      <c r="J1001" s="43"/>
      <c r="K1001" s="43"/>
      <c r="L1001" s="43"/>
      <c r="M1001" s="44"/>
      <c r="N1001" s="43"/>
      <c r="O1001" s="43"/>
      <c r="P1001" s="43"/>
      <c r="Q1001" s="43"/>
      <c r="R1001" s="43"/>
      <c r="S1001" s="43"/>
      <c r="T1001" s="43"/>
      <c r="U1001" s="43"/>
      <c r="V1001" s="43"/>
      <c r="W1001" s="43"/>
      <c r="X1001" s="43"/>
      <c r="Y1001" s="43"/>
      <c r="Z1001" s="43"/>
      <c r="AA1001" s="43"/>
      <c r="AB1001" s="43"/>
      <c r="AC1001" s="43"/>
      <c r="AD1001" s="43"/>
      <c r="AE1001" s="43"/>
      <c r="AF1001" s="43"/>
    </row>
    <row r="1002" spans="1:32" ht="15">
      <c r="A1002" s="43"/>
      <c r="B1002" s="43"/>
      <c r="C1002" s="43"/>
      <c r="D1002" s="43"/>
      <c r="E1002" s="43"/>
      <c r="F1002" s="203"/>
      <c r="G1002" s="203"/>
      <c r="H1002" s="43"/>
      <c r="I1002" s="43"/>
      <c r="J1002" s="43"/>
      <c r="K1002" s="43"/>
      <c r="L1002" s="43"/>
      <c r="M1002" s="44"/>
      <c r="N1002" s="43"/>
      <c r="O1002" s="43"/>
      <c r="P1002" s="43"/>
      <c r="Q1002" s="43"/>
      <c r="R1002" s="43"/>
      <c r="S1002" s="43"/>
      <c r="T1002" s="43"/>
      <c r="U1002" s="43"/>
      <c r="V1002" s="43"/>
      <c r="W1002" s="43"/>
      <c r="X1002" s="43"/>
      <c r="Y1002" s="43"/>
      <c r="Z1002" s="43"/>
      <c r="AA1002" s="43"/>
      <c r="AB1002" s="43"/>
      <c r="AC1002" s="43"/>
      <c r="AD1002" s="43"/>
      <c r="AE1002" s="43"/>
      <c r="AF1002" s="43"/>
    </row>
    <row r="1003" spans="1:32" ht="15">
      <c r="A1003" s="43"/>
      <c r="B1003" s="43"/>
      <c r="C1003" s="43"/>
      <c r="D1003" s="43"/>
      <c r="E1003" s="43"/>
      <c r="F1003" s="203"/>
      <c r="G1003" s="203"/>
      <c r="H1003" s="43"/>
      <c r="I1003" s="43"/>
      <c r="J1003" s="43"/>
      <c r="K1003" s="43"/>
      <c r="L1003" s="43"/>
      <c r="M1003" s="44"/>
      <c r="N1003" s="43"/>
      <c r="O1003" s="43"/>
      <c r="P1003" s="43"/>
      <c r="Q1003" s="43"/>
      <c r="R1003" s="43"/>
      <c r="S1003" s="43"/>
      <c r="T1003" s="43"/>
      <c r="U1003" s="43"/>
      <c r="V1003" s="43"/>
      <c r="W1003" s="43"/>
      <c r="X1003" s="43"/>
      <c r="Y1003" s="43"/>
      <c r="Z1003" s="43"/>
      <c r="AA1003" s="43"/>
      <c r="AB1003" s="43"/>
      <c r="AC1003" s="43"/>
      <c r="AD1003" s="43"/>
      <c r="AE1003" s="43"/>
      <c r="AF1003" s="43"/>
    </row>
    <row r="1004" spans="1:32" ht="15">
      <c r="A1004" s="43"/>
      <c r="B1004" s="43"/>
      <c r="C1004" s="43"/>
      <c r="D1004" s="43"/>
      <c r="E1004" s="43"/>
      <c r="F1004" s="203"/>
      <c r="G1004" s="203"/>
      <c r="H1004" s="43"/>
      <c r="I1004" s="43"/>
      <c r="J1004" s="43"/>
      <c r="K1004" s="43"/>
      <c r="L1004" s="43"/>
      <c r="M1004" s="44"/>
      <c r="N1004" s="43"/>
      <c r="O1004" s="43"/>
      <c r="P1004" s="43"/>
      <c r="Q1004" s="43"/>
      <c r="R1004" s="43"/>
      <c r="S1004" s="43"/>
      <c r="T1004" s="43"/>
      <c r="U1004" s="43"/>
      <c r="V1004" s="43"/>
      <c r="W1004" s="43"/>
      <c r="X1004" s="43"/>
      <c r="Y1004" s="43"/>
      <c r="Z1004" s="43"/>
      <c r="AA1004" s="43"/>
      <c r="AB1004" s="43"/>
      <c r="AC1004" s="43"/>
      <c r="AD1004" s="43"/>
      <c r="AE1004" s="43"/>
      <c r="AF1004" s="43"/>
    </row>
    <row r="1005" spans="1:32" ht="15">
      <c r="A1005" s="43"/>
      <c r="B1005" s="43"/>
      <c r="C1005" s="43"/>
      <c r="D1005" s="43"/>
      <c r="E1005" s="43"/>
      <c r="F1005" s="203"/>
      <c r="G1005" s="203"/>
      <c r="H1005" s="43"/>
      <c r="I1005" s="43"/>
      <c r="J1005" s="43"/>
      <c r="K1005" s="43"/>
      <c r="L1005" s="43"/>
      <c r="M1005" s="44"/>
      <c r="N1005" s="43"/>
      <c r="O1005" s="43"/>
      <c r="P1005" s="43"/>
      <c r="Q1005" s="43"/>
      <c r="R1005" s="43"/>
      <c r="S1005" s="43"/>
      <c r="T1005" s="43"/>
      <c r="U1005" s="43"/>
      <c r="V1005" s="43"/>
      <c r="W1005" s="43"/>
      <c r="X1005" s="43"/>
      <c r="Y1005" s="43"/>
      <c r="Z1005" s="43"/>
      <c r="AA1005" s="43"/>
      <c r="AB1005" s="43"/>
      <c r="AC1005" s="43"/>
      <c r="AD1005" s="43"/>
      <c r="AE1005" s="43"/>
      <c r="AF1005" s="43"/>
    </row>
    <row r="1006" spans="1:32" ht="15">
      <c r="A1006" s="43"/>
      <c r="B1006" s="43"/>
      <c r="C1006" s="43"/>
      <c r="D1006" s="43"/>
      <c r="E1006" s="43"/>
      <c r="F1006" s="203"/>
      <c r="G1006" s="203"/>
      <c r="H1006" s="43"/>
      <c r="I1006" s="43"/>
      <c r="J1006" s="43"/>
      <c r="K1006" s="43"/>
      <c r="L1006" s="43"/>
      <c r="M1006" s="44"/>
      <c r="N1006" s="43"/>
      <c r="O1006" s="43"/>
      <c r="P1006" s="43"/>
      <c r="Q1006" s="43"/>
      <c r="R1006" s="43"/>
      <c r="S1006" s="43"/>
      <c r="T1006" s="43"/>
      <c r="U1006" s="43"/>
      <c r="V1006" s="43"/>
      <c r="W1006" s="43"/>
      <c r="X1006" s="43"/>
      <c r="Y1006" s="43"/>
      <c r="Z1006" s="43"/>
      <c r="AA1006" s="43"/>
      <c r="AB1006" s="43"/>
      <c r="AC1006" s="43"/>
      <c r="AD1006" s="43"/>
      <c r="AE1006" s="43"/>
      <c r="AF1006" s="43"/>
    </row>
    <row r="1007" spans="1:32" ht="15">
      <c r="A1007" s="43"/>
      <c r="B1007" s="43"/>
      <c r="C1007" s="43"/>
      <c r="D1007" s="43"/>
      <c r="E1007" s="43"/>
      <c r="F1007" s="203"/>
      <c r="G1007" s="203"/>
      <c r="H1007" s="43"/>
      <c r="I1007" s="43"/>
      <c r="J1007" s="43"/>
      <c r="K1007" s="43"/>
      <c r="L1007" s="43"/>
      <c r="M1007" s="44"/>
      <c r="N1007" s="43"/>
      <c r="O1007" s="43"/>
      <c r="P1007" s="43"/>
      <c r="Q1007" s="43"/>
      <c r="R1007" s="43"/>
      <c r="S1007" s="43"/>
      <c r="T1007" s="43"/>
      <c r="U1007" s="43"/>
      <c r="V1007" s="43"/>
      <c r="W1007" s="43"/>
      <c r="X1007" s="43"/>
      <c r="Y1007" s="43"/>
      <c r="Z1007" s="43"/>
      <c r="AA1007" s="43"/>
      <c r="AB1007" s="43"/>
      <c r="AC1007" s="43"/>
      <c r="AD1007" s="43"/>
      <c r="AE1007" s="43"/>
      <c r="AF1007" s="43"/>
    </row>
    <row r="1008" spans="1:32" ht="15">
      <c r="A1008" s="43"/>
      <c r="B1008" s="43"/>
      <c r="C1008" s="43"/>
      <c r="D1008" s="43"/>
      <c r="E1008" s="43"/>
      <c r="F1008" s="203"/>
      <c r="G1008" s="203"/>
      <c r="H1008" s="43"/>
      <c r="I1008" s="43"/>
      <c r="J1008" s="43"/>
      <c r="K1008" s="43"/>
      <c r="L1008" s="43"/>
      <c r="M1008" s="44"/>
      <c r="N1008" s="43"/>
      <c r="O1008" s="43"/>
      <c r="P1008" s="43"/>
      <c r="Q1008" s="43"/>
      <c r="R1008" s="43"/>
      <c r="S1008" s="43"/>
      <c r="T1008" s="43"/>
      <c r="U1008" s="43"/>
      <c r="V1008" s="43"/>
      <c r="W1008" s="43"/>
      <c r="X1008" s="43"/>
      <c r="Y1008" s="43"/>
      <c r="Z1008" s="43"/>
      <c r="AA1008" s="43"/>
      <c r="AB1008" s="43"/>
      <c r="AC1008" s="43"/>
      <c r="AD1008" s="43"/>
      <c r="AE1008" s="43"/>
      <c r="AF1008" s="43"/>
    </row>
    <row r="1009" spans="1:32" ht="15">
      <c r="A1009" s="43"/>
      <c r="B1009" s="43"/>
      <c r="C1009" s="43"/>
      <c r="D1009" s="43"/>
      <c r="E1009" s="43"/>
      <c r="F1009" s="203"/>
      <c r="G1009" s="203"/>
      <c r="H1009" s="43"/>
      <c r="I1009" s="43"/>
      <c r="J1009" s="43"/>
      <c r="K1009" s="43"/>
      <c r="L1009" s="43"/>
      <c r="M1009" s="44"/>
      <c r="N1009" s="43"/>
      <c r="O1009" s="43"/>
      <c r="P1009" s="43"/>
      <c r="Q1009" s="43"/>
      <c r="R1009" s="43"/>
      <c r="S1009" s="43"/>
      <c r="T1009" s="43"/>
      <c r="U1009" s="43"/>
      <c r="V1009" s="43"/>
      <c r="W1009" s="43"/>
      <c r="X1009" s="43"/>
      <c r="Y1009" s="43"/>
      <c r="Z1009" s="43"/>
      <c r="AA1009" s="43"/>
      <c r="AB1009" s="43"/>
      <c r="AC1009" s="43"/>
      <c r="AD1009" s="43"/>
      <c r="AE1009" s="43"/>
      <c r="AF1009" s="43"/>
    </row>
    <row r="1010" spans="1:32" ht="15">
      <c r="A1010" s="43"/>
      <c r="B1010" s="43"/>
      <c r="C1010" s="43"/>
      <c r="D1010" s="43"/>
      <c r="E1010" s="43"/>
      <c r="F1010" s="203"/>
      <c r="G1010" s="203"/>
      <c r="H1010" s="43"/>
      <c r="I1010" s="43"/>
      <c r="J1010" s="43"/>
      <c r="K1010" s="43"/>
      <c r="L1010" s="43"/>
      <c r="M1010" s="44"/>
      <c r="N1010" s="43"/>
      <c r="O1010" s="43"/>
      <c r="P1010" s="43"/>
      <c r="Q1010" s="43"/>
      <c r="R1010" s="43"/>
      <c r="S1010" s="43"/>
      <c r="T1010" s="43"/>
      <c r="U1010" s="43"/>
      <c r="V1010" s="43"/>
      <c r="W1010" s="43"/>
      <c r="X1010" s="43"/>
      <c r="Y1010" s="43"/>
      <c r="Z1010" s="43"/>
      <c r="AA1010" s="43"/>
      <c r="AB1010" s="43"/>
      <c r="AC1010" s="43"/>
      <c r="AD1010" s="43"/>
      <c r="AE1010" s="43"/>
      <c r="AF1010" s="43"/>
    </row>
    <row r="1011" spans="1:32" ht="15">
      <c r="A1011" s="43"/>
      <c r="B1011" s="43"/>
      <c r="C1011" s="43"/>
      <c r="D1011" s="43"/>
      <c r="E1011" s="43"/>
      <c r="F1011" s="203"/>
      <c r="G1011" s="203"/>
      <c r="H1011" s="43"/>
      <c r="I1011" s="43"/>
      <c r="J1011" s="43"/>
      <c r="K1011" s="43"/>
      <c r="L1011" s="43"/>
      <c r="M1011" s="44"/>
      <c r="N1011" s="43"/>
      <c r="O1011" s="43"/>
      <c r="P1011" s="43"/>
      <c r="Q1011" s="43"/>
      <c r="R1011" s="43"/>
      <c r="S1011" s="43"/>
      <c r="T1011" s="43"/>
      <c r="U1011" s="43"/>
      <c r="V1011" s="43"/>
      <c r="W1011" s="43"/>
      <c r="X1011" s="43"/>
      <c r="Y1011" s="43"/>
      <c r="Z1011" s="43"/>
      <c r="AA1011" s="43"/>
      <c r="AB1011" s="43"/>
      <c r="AC1011" s="43"/>
      <c r="AD1011" s="43"/>
      <c r="AE1011" s="43"/>
      <c r="AF1011" s="43"/>
    </row>
    <row r="1012" spans="1:32" ht="15">
      <c r="A1012" s="43"/>
      <c r="B1012" s="43"/>
      <c r="C1012" s="43"/>
      <c r="D1012" s="43"/>
      <c r="E1012" s="43"/>
      <c r="F1012" s="203"/>
      <c r="G1012" s="203"/>
      <c r="H1012" s="43"/>
      <c r="I1012" s="43"/>
      <c r="J1012" s="43"/>
      <c r="K1012" s="43"/>
      <c r="L1012" s="43"/>
      <c r="M1012" s="44"/>
      <c r="N1012" s="43"/>
      <c r="O1012" s="43"/>
      <c r="P1012" s="43"/>
      <c r="Q1012" s="43"/>
      <c r="R1012" s="43"/>
      <c r="S1012" s="43"/>
      <c r="T1012" s="43"/>
      <c r="U1012" s="43"/>
      <c r="V1012" s="43"/>
      <c r="W1012" s="43"/>
      <c r="X1012" s="43"/>
      <c r="Y1012" s="43"/>
      <c r="Z1012" s="43"/>
      <c r="AA1012" s="43"/>
      <c r="AB1012" s="43"/>
      <c r="AC1012" s="43"/>
      <c r="AD1012" s="43"/>
      <c r="AE1012" s="43"/>
      <c r="AF1012" s="43"/>
    </row>
    <row r="1013" spans="1:32" ht="15">
      <c r="A1013" s="43"/>
      <c r="B1013" s="43"/>
      <c r="C1013" s="43"/>
      <c r="D1013" s="43"/>
      <c r="E1013" s="43"/>
      <c r="F1013" s="203"/>
      <c r="G1013" s="203"/>
      <c r="H1013" s="43"/>
      <c r="I1013" s="43"/>
      <c r="J1013" s="43"/>
      <c r="K1013" s="43"/>
      <c r="L1013" s="43"/>
      <c r="M1013" s="44"/>
      <c r="N1013" s="43"/>
      <c r="O1013" s="43"/>
      <c r="P1013" s="43"/>
      <c r="Q1013" s="43"/>
      <c r="R1013" s="43"/>
      <c r="S1013" s="43"/>
      <c r="T1013" s="43"/>
      <c r="U1013" s="43"/>
      <c r="V1013" s="43"/>
      <c r="W1013" s="43"/>
      <c r="X1013" s="43"/>
      <c r="Y1013" s="43"/>
      <c r="Z1013" s="43"/>
      <c r="AA1013" s="43"/>
      <c r="AB1013" s="43"/>
      <c r="AC1013" s="43"/>
      <c r="AD1013" s="43"/>
      <c r="AE1013" s="43"/>
      <c r="AF1013" s="43"/>
    </row>
    <row r="1014" spans="1:32" ht="15">
      <c r="A1014" s="43"/>
      <c r="B1014" s="43"/>
      <c r="C1014" s="43"/>
      <c r="D1014" s="43"/>
      <c r="E1014" s="43"/>
      <c r="F1014" s="203"/>
      <c r="G1014" s="203"/>
      <c r="H1014" s="43"/>
      <c r="I1014" s="43"/>
      <c r="J1014" s="43"/>
      <c r="K1014" s="43"/>
      <c r="L1014" s="43"/>
      <c r="M1014" s="44"/>
      <c r="N1014" s="43"/>
      <c r="O1014" s="43"/>
      <c r="P1014" s="43"/>
      <c r="Q1014" s="43"/>
      <c r="R1014" s="43"/>
      <c r="S1014" s="43"/>
      <c r="T1014" s="43"/>
      <c r="U1014" s="43"/>
      <c r="V1014" s="43"/>
      <c r="W1014" s="43"/>
      <c r="X1014" s="43"/>
      <c r="Y1014" s="43"/>
      <c r="Z1014" s="43"/>
      <c r="AA1014" s="43"/>
      <c r="AB1014" s="43"/>
      <c r="AC1014" s="43"/>
      <c r="AD1014" s="43"/>
      <c r="AE1014" s="43"/>
      <c r="AF1014" s="43"/>
    </row>
    <row r="1015" spans="1:32" ht="15">
      <c r="A1015" s="43"/>
      <c r="B1015" s="43"/>
      <c r="C1015" s="43"/>
      <c r="D1015" s="43"/>
      <c r="E1015" s="43"/>
      <c r="F1015" s="203"/>
      <c r="G1015" s="203"/>
      <c r="H1015" s="43"/>
      <c r="I1015" s="43"/>
      <c r="J1015" s="43"/>
      <c r="K1015" s="43"/>
      <c r="L1015" s="43"/>
      <c r="M1015" s="44"/>
      <c r="N1015" s="43"/>
      <c r="O1015" s="43"/>
      <c r="P1015" s="43"/>
      <c r="Q1015" s="43"/>
      <c r="R1015" s="43"/>
      <c r="S1015" s="43"/>
      <c r="T1015" s="43"/>
      <c r="U1015" s="43"/>
      <c r="V1015" s="43"/>
      <c r="W1015" s="43"/>
      <c r="X1015" s="43"/>
      <c r="Y1015" s="43"/>
      <c r="Z1015" s="43"/>
      <c r="AA1015" s="43"/>
      <c r="AB1015" s="43"/>
      <c r="AC1015" s="43"/>
      <c r="AD1015" s="43"/>
      <c r="AE1015" s="43"/>
      <c r="AF1015" s="43"/>
    </row>
    <row r="1016" spans="1:32" ht="15">
      <c r="A1016" s="43"/>
      <c r="B1016" s="43"/>
      <c r="C1016" s="43"/>
      <c r="D1016" s="43"/>
      <c r="E1016" s="43"/>
      <c r="F1016" s="203"/>
      <c r="G1016" s="203"/>
      <c r="H1016" s="43"/>
      <c r="I1016" s="43"/>
      <c r="J1016" s="43"/>
      <c r="K1016" s="43"/>
      <c r="L1016" s="43"/>
      <c r="M1016" s="44"/>
      <c r="N1016" s="43"/>
      <c r="O1016" s="43"/>
      <c r="P1016" s="43"/>
      <c r="Q1016" s="43"/>
      <c r="R1016" s="43"/>
      <c r="S1016" s="43"/>
      <c r="T1016" s="43"/>
      <c r="U1016" s="43"/>
      <c r="V1016" s="43"/>
      <c r="W1016" s="43"/>
      <c r="X1016" s="43"/>
      <c r="Y1016" s="43"/>
      <c r="Z1016" s="43"/>
      <c r="AA1016" s="43"/>
      <c r="AB1016" s="43"/>
      <c r="AC1016" s="43"/>
      <c r="AD1016" s="43"/>
      <c r="AE1016" s="43"/>
      <c r="AF1016" s="43"/>
    </row>
    <row r="1017" spans="1:32" ht="15">
      <c r="A1017" s="43"/>
      <c r="B1017" s="43"/>
      <c r="C1017" s="43"/>
      <c r="D1017" s="43"/>
      <c r="E1017" s="43"/>
      <c r="F1017" s="203"/>
      <c r="G1017" s="203"/>
      <c r="H1017" s="43"/>
      <c r="I1017" s="43"/>
      <c r="J1017" s="43"/>
      <c r="K1017" s="43"/>
      <c r="L1017" s="43"/>
      <c r="M1017" s="44"/>
      <c r="N1017" s="43"/>
      <c r="O1017" s="43"/>
      <c r="P1017" s="43"/>
      <c r="Q1017" s="43"/>
      <c r="R1017" s="43"/>
      <c r="S1017" s="43"/>
      <c r="T1017" s="43"/>
      <c r="U1017" s="43"/>
      <c r="V1017" s="43"/>
      <c r="W1017" s="43"/>
      <c r="X1017" s="43"/>
      <c r="Y1017" s="43"/>
      <c r="Z1017" s="43"/>
      <c r="AA1017" s="43"/>
      <c r="AB1017" s="43"/>
      <c r="AC1017" s="43"/>
      <c r="AD1017" s="43"/>
      <c r="AE1017" s="43"/>
      <c r="AF1017" s="43"/>
    </row>
    <row r="1018" spans="1:32" ht="15">
      <c r="A1018" s="43"/>
      <c r="B1018" s="43"/>
      <c r="C1018" s="43"/>
      <c r="D1018" s="43"/>
      <c r="E1018" s="43"/>
      <c r="F1018" s="203"/>
      <c r="G1018" s="203"/>
      <c r="H1018" s="43"/>
      <c r="I1018" s="43"/>
      <c r="J1018" s="43"/>
      <c r="K1018" s="43"/>
      <c r="L1018" s="43"/>
      <c r="M1018" s="44"/>
      <c r="N1018" s="43"/>
      <c r="O1018" s="43"/>
      <c r="P1018" s="43"/>
      <c r="Q1018" s="43"/>
      <c r="R1018" s="43"/>
      <c r="S1018" s="43"/>
      <c r="T1018" s="43"/>
      <c r="U1018" s="43"/>
      <c r="V1018" s="43"/>
      <c r="W1018" s="43"/>
      <c r="X1018" s="43"/>
      <c r="Y1018" s="43"/>
      <c r="Z1018" s="43"/>
      <c r="AA1018" s="43"/>
      <c r="AB1018" s="43"/>
      <c r="AC1018" s="43"/>
      <c r="AD1018" s="43"/>
      <c r="AE1018" s="43"/>
      <c r="AF1018" s="43"/>
    </row>
    <row r="1019" spans="1:32" ht="15">
      <c r="A1019" s="43"/>
      <c r="B1019" s="43"/>
      <c r="C1019" s="43"/>
      <c r="D1019" s="43"/>
      <c r="E1019" s="43"/>
      <c r="F1019" s="203"/>
      <c r="G1019" s="203"/>
      <c r="H1019" s="43"/>
      <c r="I1019" s="43"/>
      <c r="J1019" s="43"/>
      <c r="K1019" s="43"/>
      <c r="L1019" s="43"/>
      <c r="M1019" s="44"/>
      <c r="N1019" s="43"/>
      <c r="O1019" s="43"/>
      <c r="P1019" s="43"/>
      <c r="Q1019" s="43"/>
      <c r="R1019" s="43"/>
      <c r="S1019" s="43"/>
      <c r="T1019" s="43"/>
      <c r="U1019" s="43"/>
      <c r="V1019" s="43"/>
      <c r="W1019" s="43"/>
      <c r="X1019" s="43"/>
      <c r="Y1019" s="43"/>
      <c r="Z1019" s="43"/>
      <c r="AA1019" s="43"/>
      <c r="AB1019" s="43"/>
      <c r="AC1019" s="43"/>
      <c r="AD1019" s="43"/>
      <c r="AE1019" s="43"/>
      <c r="AF1019" s="43"/>
    </row>
    <row r="1020" spans="1:32" ht="15">
      <c r="A1020" s="43"/>
      <c r="B1020" s="43"/>
      <c r="C1020" s="43"/>
      <c r="D1020" s="43"/>
      <c r="E1020" s="43"/>
      <c r="F1020" s="203"/>
      <c r="G1020" s="203"/>
      <c r="H1020" s="43"/>
      <c r="I1020" s="43"/>
      <c r="J1020" s="43"/>
      <c r="K1020" s="43"/>
      <c r="L1020" s="43"/>
      <c r="M1020" s="44"/>
      <c r="N1020" s="43"/>
      <c r="O1020" s="43"/>
      <c r="P1020" s="43"/>
      <c r="Q1020" s="43"/>
      <c r="R1020" s="43"/>
      <c r="S1020" s="43"/>
      <c r="T1020" s="43"/>
      <c r="U1020" s="43"/>
      <c r="V1020" s="43"/>
      <c r="W1020" s="43"/>
      <c r="X1020" s="43"/>
      <c r="Y1020" s="43"/>
      <c r="Z1020" s="43"/>
      <c r="AA1020" s="43"/>
      <c r="AB1020" s="43"/>
      <c r="AC1020" s="43"/>
      <c r="AD1020" s="43"/>
      <c r="AE1020" s="43"/>
      <c r="AF1020" s="43"/>
    </row>
    <row r="1021" spans="1:32" ht="15">
      <c r="A1021" s="43"/>
      <c r="B1021" s="43"/>
      <c r="C1021" s="43"/>
      <c r="D1021" s="43"/>
      <c r="E1021" s="43"/>
      <c r="F1021" s="203"/>
      <c r="G1021" s="203"/>
      <c r="H1021" s="43"/>
      <c r="I1021" s="43"/>
      <c r="J1021" s="43"/>
      <c r="K1021" s="43"/>
      <c r="L1021" s="43"/>
      <c r="M1021" s="44"/>
      <c r="N1021" s="43"/>
      <c r="O1021" s="43"/>
      <c r="P1021" s="43"/>
      <c r="Q1021" s="43"/>
      <c r="R1021" s="43"/>
      <c r="S1021" s="43"/>
      <c r="T1021" s="43"/>
      <c r="U1021" s="43"/>
      <c r="V1021" s="43"/>
      <c r="W1021" s="43"/>
      <c r="X1021" s="43"/>
      <c r="Y1021" s="43"/>
      <c r="Z1021" s="43"/>
      <c r="AA1021" s="43"/>
      <c r="AB1021" s="43"/>
      <c r="AC1021" s="43"/>
      <c r="AD1021" s="43"/>
      <c r="AE1021" s="43"/>
      <c r="AF1021" s="43"/>
    </row>
    <row r="1022" spans="1:32" ht="15">
      <c r="A1022" s="43"/>
      <c r="B1022" s="43"/>
      <c r="C1022" s="43"/>
      <c r="D1022" s="43"/>
      <c r="E1022" s="43"/>
      <c r="F1022" s="203"/>
      <c r="G1022" s="203"/>
      <c r="H1022" s="43"/>
      <c r="I1022" s="43"/>
      <c r="J1022" s="43"/>
      <c r="K1022" s="43"/>
      <c r="L1022" s="43"/>
      <c r="M1022" s="44"/>
      <c r="N1022" s="43"/>
      <c r="O1022" s="43"/>
      <c r="P1022" s="43"/>
      <c r="Q1022" s="43"/>
      <c r="R1022" s="43"/>
      <c r="S1022" s="43"/>
      <c r="T1022" s="43"/>
      <c r="U1022" s="43"/>
      <c r="V1022" s="43"/>
      <c r="W1022" s="43"/>
      <c r="X1022" s="43"/>
      <c r="Y1022" s="43"/>
      <c r="Z1022" s="43"/>
      <c r="AA1022" s="43"/>
      <c r="AB1022" s="43"/>
      <c r="AC1022" s="43"/>
      <c r="AD1022" s="43"/>
      <c r="AE1022" s="43"/>
      <c r="AF1022" s="43"/>
    </row>
    <row r="1023" spans="1:32" ht="15">
      <c r="A1023" s="43"/>
      <c r="B1023" s="43"/>
      <c r="C1023" s="43"/>
      <c r="D1023" s="43"/>
      <c r="E1023" s="43"/>
      <c r="F1023" s="203"/>
      <c r="G1023" s="203"/>
      <c r="H1023" s="43"/>
      <c r="I1023" s="43"/>
      <c r="J1023" s="43"/>
      <c r="K1023" s="43"/>
      <c r="L1023" s="43"/>
      <c r="M1023" s="44"/>
      <c r="N1023" s="43"/>
      <c r="O1023" s="43"/>
      <c r="P1023" s="43"/>
      <c r="Q1023" s="43"/>
      <c r="R1023" s="43"/>
      <c r="S1023" s="43"/>
      <c r="T1023" s="43"/>
      <c r="U1023" s="43"/>
      <c r="V1023" s="43"/>
      <c r="W1023" s="43"/>
      <c r="X1023" s="43"/>
      <c r="Y1023" s="43"/>
      <c r="Z1023" s="43"/>
      <c r="AA1023" s="43"/>
      <c r="AB1023" s="43"/>
      <c r="AC1023" s="43"/>
      <c r="AD1023" s="43"/>
      <c r="AE1023" s="43"/>
      <c r="AF1023" s="43"/>
    </row>
    <row r="1024" spans="1:32" ht="15">
      <c r="A1024" s="43"/>
      <c r="B1024" s="43"/>
      <c r="C1024" s="43"/>
      <c r="D1024" s="43"/>
      <c r="E1024" s="43"/>
      <c r="F1024" s="203"/>
      <c r="G1024" s="203"/>
      <c r="H1024" s="43"/>
      <c r="I1024" s="43"/>
      <c r="J1024" s="43"/>
      <c r="K1024" s="43"/>
      <c r="L1024" s="43"/>
      <c r="M1024" s="44"/>
      <c r="N1024" s="43"/>
      <c r="O1024" s="43"/>
      <c r="P1024" s="43"/>
      <c r="Q1024" s="43"/>
      <c r="R1024" s="43"/>
      <c r="S1024" s="43"/>
      <c r="T1024" s="43"/>
      <c r="U1024" s="43"/>
      <c r="V1024" s="43"/>
      <c r="W1024" s="43"/>
      <c r="X1024" s="43"/>
      <c r="Y1024" s="43"/>
      <c r="Z1024" s="43"/>
      <c r="AA1024" s="43"/>
      <c r="AB1024" s="43"/>
      <c r="AC1024" s="43"/>
      <c r="AD1024" s="43"/>
      <c r="AE1024" s="43"/>
      <c r="AF1024" s="43"/>
    </row>
    <row r="1025" spans="1:32" ht="15">
      <c r="A1025" s="43"/>
      <c r="B1025" s="43"/>
      <c r="C1025" s="43"/>
      <c r="D1025" s="43"/>
      <c r="E1025" s="43"/>
      <c r="F1025" s="203"/>
      <c r="G1025" s="203"/>
      <c r="H1025" s="43"/>
      <c r="I1025" s="43"/>
      <c r="J1025" s="43"/>
      <c r="K1025" s="43"/>
      <c r="L1025" s="43"/>
      <c r="M1025" s="44"/>
      <c r="N1025" s="43"/>
      <c r="O1025" s="43"/>
      <c r="P1025" s="43"/>
      <c r="Q1025" s="43"/>
      <c r="R1025" s="43"/>
      <c r="S1025" s="43"/>
      <c r="T1025" s="43"/>
      <c r="U1025" s="43"/>
      <c r="V1025" s="43"/>
      <c r="W1025" s="43"/>
      <c r="X1025" s="43"/>
      <c r="Y1025" s="43"/>
      <c r="Z1025" s="43"/>
      <c r="AA1025" s="43"/>
      <c r="AB1025" s="43"/>
      <c r="AC1025" s="43"/>
      <c r="AD1025" s="43"/>
      <c r="AE1025" s="43"/>
      <c r="AF1025" s="43"/>
    </row>
    <row r="1026" spans="1:32" ht="15">
      <c r="A1026" s="43"/>
      <c r="B1026" s="43"/>
      <c r="C1026" s="43"/>
      <c r="D1026" s="43"/>
      <c r="E1026" s="43"/>
      <c r="F1026" s="203"/>
      <c r="G1026" s="203"/>
      <c r="H1026" s="43"/>
      <c r="I1026" s="43"/>
      <c r="J1026" s="43"/>
      <c r="K1026" s="43"/>
      <c r="L1026" s="43"/>
      <c r="M1026" s="44"/>
      <c r="N1026" s="43"/>
      <c r="O1026" s="43"/>
      <c r="P1026" s="43"/>
      <c r="Q1026" s="43"/>
      <c r="R1026" s="43"/>
      <c r="S1026" s="43"/>
      <c r="T1026" s="43"/>
      <c r="U1026" s="43"/>
      <c r="V1026" s="43"/>
      <c r="W1026" s="43"/>
      <c r="X1026" s="43"/>
      <c r="Y1026" s="43"/>
      <c r="Z1026" s="43"/>
      <c r="AA1026" s="43"/>
      <c r="AB1026" s="43"/>
      <c r="AC1026" s="43"/>
      <c r="AD1026" s="43"/>
      <c r="AE1026" s="43"/>
      <c r="AF1026" s="43"/>
    </row>
    <row r="1027" spans="1:32" ht="15">
      <c r="A1027" s="43"/>
      <c r="B1027" s="43"/>
      <c r="C1027" s="43"/>
      <c r="D1027" s="43"/>
      <c r="E1027" s="43"/>
      <c r="F1027" s="203"/>
      <c r="G1027" s="203"/>
      <c r="H1027" s="43"/>
      <c r="I1027" s="43"/>
      <c r="J1027" s="43"/>
      <c r="K1027" s="43"/>
      <c r="L1027" s="43"/>
      <c r="M1027" s="44"/>
      <c r="N1027" s="43"/>
      <c r="O1027" s="43"/>
      <c r="P1027" s="43"/>
      <c r="Q1027" s="43"/>
      <c r="R1027" s="43"/>
      <c r="S1027" s="43"/>
      <c r="T1027" s="43"/>
      <c r="U1027" s="43"/>
      <c r="V1027" s="43"/>
      <c r="W1027" s="43"/>
      <c r="X1027" s="43"/>
      <c r="Y1027" s="43"/>
      <c r="Z1027" s="43"/>
      <c r="AA1027" s="43"/>
      <c r="AB1027" s="43"/>
      <c r="AC1027" s="43"/>
      <c r="AD1027" s="43"/>
      <c r="AE1027" s="43"/>
      <c r="AF1027" s="43"/>
    </row>
    <row r="1028" spans="1:32" ht="15">
      <c r="A1028" s="43"/>
      <c r="B1028" s="43"/>
      <c r="C1028" s="43"/>
      <c r="D1028" s="43"/>
      <c r="E1028" s="43"/>
      <c r="F1028" s="203"/>
      <c r="G1028" s="203"/>
      <c r="H1028" s="43"/>
      <c r="I1028" s="43"/>
      <c r="J1028" s="43"/>
      <c r="K1028" s="43"/>
      <c r="L1028" s="43"/>
      <c r="M1028" s="44"/>
      <c r="N1028" s="43"/>
      <c r="O1028" s="43"/>
      <c r="P1028" s="43"/>
      <c r="Q1028" s="43"/>
      <c r="R1028" s="43"/>
      <c r="S1028" s="43"/>
      <c r="T1028" s="43"/>
      <c r="U1028" s="43"/>
      <c r="V1028" s="43"/>
      <c r="W1028" s="43"/>
      <c r="X1028" s="43"/>
      <c r="Y1028" s="43"/>
      <c r="Z1028" s="43"/>
      <c r="AA1028" s="43"/>
      <c r="AB1028" s="43"/>
      <c r="AC1028" s="43"/>
      <c r="AD1028" s="43"/>
      <c r="AE1028" s="43"/>
      <c r="AF1028" s="43"/>
    </row>
    <row r="1029" spans="1:32" ht="15">
      <c r="A1029" s="43"/>
      <c r="B1029" s="43"/>
      <c r="C1029" s="43"/>
      <c r="D1029" s="43"/>
      <c r="E1029" s="43"/>
      <c r="F1029" s="203"/>
      <c r="G1029" s="203"/>
      <c r="H1029" s="43"/>
      <c r="I1029" s="43"/>
      <c r="J1029" s="43"/>
      <c r="K1029" s="43"/>
      <c r="L1029" s="43"/>
      <c r="M1029" s="44"/>
      <c r="N1029" s="43"/>
      <c r="O1029" s="43"/>
      <c r="P1029" s="43"/>
      <c r="Q1029" s="43"/>
      <c r="R1029" s="43"/>
      <c r="S1029" s="43"/>
      <c r="T1029" s="43"/>
      <c r="U1029" s="43"/>
      <c r="V1029" s="43"/>
      <c r="W1029" s="43"/>
      <c r="X1029" s="43"/>
      <c r="Y1029" s="43"/>
      <c r="Z1029" s="43"/>
      <c r="AA1029" s="43"/>
      <c r="AB1029" s="43"/>
      <c r="AC1029" s="43"/>
      <c r="AD1029" s="43"/>
      <c r="AE1029" s="43"/>
      <c r="AF1029" s="43"/>
    </row>
    <row r="1030" spans="1:32" ht="15">
      <c r="A1030" s="43"/>
      <c r="B1030" s="43"/>
      <c r="C1030" s="43"/>
      <c r="D1030" s="43"/>
      <c r="E1030" s="43"/>
      <c r="F1030" s="203"/>
      <c r="G1030" s="203"/>
      <c r="H1030" s="43"/>
      <c r="I1030" s="43"/>
      <c r="J1030" s="43"/>
      <c r="K1030" s="43"/>
      <c r="L1030" s="43"/>
      <c r="M1030" s="44"/>
      <c r="N1030" s="43"/>
      <c r="O1030" s="43"/>
      <c r="P1030" s="43"/>
      <c r="Q1030" s="43"/>
      <c r="R1030" s="43"/>
      <c r="S1030" s="43"/>
      <c r="T1030" s="43"/>
      <c r="U1030" s="43"/>
      <c r="V1030" s="43"/>
      <c r="W1030" s="43"/>
      <c r="X1030" s="43"/>
      <c r="Y1030" s="43"/>
      <c r="Z1030" s="43"/>
      <c r="AA1030" s="43"/>
      <c r="AB1030" s="43"/>
      <c r="AC1030" s="43"/>
      <c r="AD1030" s="43"/>
      <c r="AE1030" s="43"/>
      <c r="AF1030" s="43"/>
    </row>
    <row r="1031" spans="1:32" ht="15">
      <c r="A1031" s="43"/>
      <c r="B1031" s="43"/>
      <c r="C1031" s="43"/>
      <c r="D1031" s="43"/>
      <c r="E1031" s="43"/>
      <c r="F1031" s="203"/>
      <c r="G1031" s="203"/>
      <c r="H1031" s="43"/>
      <c r="I1031" s="43"/>
      <c r="J1031" s="43"/>
      <c r="K1031" s="43"/>
      <c r="L1031" s="43"/>
      <c r="M1031" s="44"/>
      <c r="N1031" s="43"/>
      <c r="O1031" s="43"/>
      <c r="P1031" s="43"/>
      <c r="Q1031" s="43"/>
      <c r="R1031" s="43"/>
      <c r="S1031" s="43"/>
      <c r="T1031" s="43"/>
      <c r="U1031" s="43"/>
      <c r="V1031" s="43"/>
      <c r="W1031" s="43"/>
      <c r="X1031" s="43"/>
      <c r="Y1031" s="43"/>
      <c r="Z1031" s="43"/>
      <c r="AA1031" s="43"/>
      <c r="AB1031" s="43"/>
      <c r="AC1031" s="43"/>
      <c r="AD1031" s="43"/>
      <c r="AE1031" s="43"/>
      <c r="AF1031" s="43"/>
    </row>
    <row r="1032" spans="1:32" ht="15">
      <c r="A1032" s="43"/>
      <c r="B1032" s="43"/>
      <c r="C1032" s="43"/>
      <c r="D1032" s="43"/>
      <c r="E1032" s="43"/>
      <c r="F1032" s="203"/>
      <c r="G1032" s="203"/>
      <c r="H1032" s="43"/>
      <c r="I1032" s="43"/>
      <c r="J1032" s="43"/>
      <c r="K1032" s="43"/>
      <c r="L1032" s="43"/>
      <c r="M1032" s="44"/>
      <c r="N1032" s="43"/>
      <c r="O1032" s="43"/>
      <c r="P1032" s="43"/>
      <c r="Q1032" s="43"/>
      <c r="R1032" s="43"/>
      <c r="S1032" s="43"/>
      <c r="T1032" s="43"/>
      <c r="U1032" s="43"/>
      <c r="V1032" s="43"/>
      <c r="W1032" s="43"/>
      <c r="X1032" s="43"/>
      <c r="Y1032" s="43"/>
      <c r="Z1032" s="43"/>
      <c r="AA1032" s="43"/>
      <c r="AB1032" s="43"/>
      <c r="AC1032" s="43"/>
      <c r="AD1032" s="43"/>
      <c r="AE1032" s="43"/>
      <c r="AF1032" s="43"/>
    </row>
    <row r="1033" spans="1:32" ht="15">
      <c r="A1033" s="43"/>
      <c r="B1033" s="43"/>
      <c r="C1033" s="43"/>
      <c r="D1033" s="43"/>
      <c r="E1033" s="43"/>
      <c r="F1033" s="203"/>
      <c r="G1033" s="203"/>
      <c r="H1033" s="43"/>
      <c r="I1033" s="43"/>
      <c r="J1033" s="43"/>
      <c r="K1033" s="43"/>
      <c r="L1033" s="43"/>
      <c r="M1033" s="44"/>
      <c r="N1033" s="43"/>
      <c r="O1033" s="43"/>
      <c r="P1033" s="43"/>
      <c r="Q1033" s="43"/>
      <c r="R1033" s="43"/>
      <c r="S1033" s="43"/>
      <c r="T1033" s="43"/>
      <c r="U1033" s="43"/>
      <c r="V1033" s="43"/>
      <c r="W1033" s="43"/>
      <c r="X1033" s="43"/>
      <c r="Y1033" s="43"/>
      <c r="Z1033" s="43"/>
      <c r="AA1033" s="43"/>
      <c r="AB1033" s="43"/>
      <c r="AC1033" s="43"/>
      <c r="AD1033" s="43"/>
      <c r="AE1033" s="43"/>
      <c r="AF1033" s="43"/>
    </row>
    <row r="1034" spans="1:32" ht="15">
      <c r="A1034" s="43"/>
      <c r="B1034" s="43"/>
      <c r="C1034" s="43"/>
      <c r="D1034" s="43"/>
      <c r="E1034" s="43"/>
      <c r="F1034" s="203"/>
      <c r="G1034" s="203"/>
      <c r="H1034" s="43"/>
      <c r="I1034" s="43"/>
      <c r="J1034" s="43"/>
      <c r="K1034" s="43"/>
      <c r="L1034" s="43"/>
      <c r="M1034" s="44"/>
      <c r="N1034" s="43"/>
      <c r="O1034" s="43"/>
      <c r="P1034" s="43"/>
      <c r="Q1034" s="43"/>
      <c r="R1034" s="43"/>
      <c r="S1034" s="43"/>
      <c r="T1034" s="43"/>
      <c r="U1034" s="43"/>
      <c r="V1034" s="43"/>
      <c r="W1034" s="43"/>
      <c r="X1034" s="43"/>
      <c r="Y1034" s="43"/>
      <c r="Z1034" s="43"/>
      <c r="AA1034" s="43"/>
      <c r="AB1034" s="43"/>
      <c r="AC1034" s="43"/>
      <c r="AD1034" s="43"/>
      <c r="AE1034" s="43"/>
      <c r="AF1034" s="43"/>
    </row>
    <row r="1035" spans="1:32" ht="15">
      <c r="A1035" s="43"/>
      <c r="B1035" s="43"/>
      <c r="C1035" s="43"/>
      <c r="D1035" s="43"/>
      <c r="E1035" s="43"/>
      <c r="F1035" s="203"/>
      <c r="G1035" s="203"/>
      <c r="H1035" s="43"/>
      <c r="I1035" s="43"/>
      <c r="J1035" s="43"/>
      <c r="K1035" s="43"/>
      <c r="L1035" s="43"/>
      <c r="M1035" s="44"/>
      <c r="N1035" s="43"/>
      <c r="O1035" s="43"/>
      <c r="P1035" s="43"/>
      <c r="Q1035" s="43"/>
      <c r="R1035" s="43"/>
      <c r="S1035" s="43"/>
      <c r="T1035" s="43"/>
      <c r="U1035" s="43"/>
      <c r="V1035" s="43"/>
      <c r="W1035" s="43"/>
      <c r="X1035" s="43"/>
      <c r="Y1035" s="43"/>
      <c r="Z1035" s="43"/>
      <c r="AA1035" s="43"/>
      <c r="AB1035" s="43"/>
      <c r="AC1035" s="43"/>
      <c r="AD1035" s="43"/>
      <c r="AE1035" s="43"/>
      <c r="AF1035" s="43"/>
    </row>
    <row r="1036" spans="1:32" ht="15">
      <c r="A1036" s="43"/>
      <c r="B1036" s="43"/>
      <c r="C1036" s="43"/>
      <c r="D1036" s="43"/>
      <c r="E1036" s="43"/>
      <c r="F1036" s="203"/>
      <c r="G1036" s="203"/>
      <c r="H1036" s="43"/>
      <c r="I1036" s="43"/>
      <c r="J1036" s="43"/>
      <c r="K1036" s="43"/>
      <c r="L1036" s="43"/>
      <c r="M1036" s="44"/>
      <c r="N1036" s="43"/>
      <c r="O1036" s="43"/>
      <c r="P1036" s="43"/>
      <c r="Q1036" s="43"/>
      <c r="R1036" s="43"/>
      <c r="S1036" s="43"/>
      <c r="T1036" s="43"/>
      <c r="U1036" s="43"/>
      <c r="V1036" s="43"/>
      <c r="W1036" s="43"/>
      <c r="X1036" s="43"/>
      <c r="Y1036" s="43"/>
      <c r="Z1036" s="43"/>
      <c r="AA1036" s="43"/>
      <c r="AB1036" s="43"/>
      <c r="AC1036" s="43"/>
      <c r="AD1036" s="43"/>
      <c r="AE1036" s="43"/>
      <c r="AF1036" s="43"/>
    </row>
    <row r="1037" spans="1:32" ht="15">
      <c r="A1037" s="43"/>
      <c r="B1037" s="43"/>
      <c r="C1037" s="43"/>
      <c r="D1037" s="43"/>
      <c r="E1037" s="43"/>
      <c r="F1037" s="203"/>
      <c r="G1037" s="203"/>
      <c r="H1037" s="43"/>
      <c r="I1037" s="43"/>
      <c r="J1037" s="43"/>
      <c r="K1037" s="43"/>
      <c r="L1037" s="43"/>
      <c r="M1037" s="44"/>
      <c r="N1037" s="43"/>
      <c r="O1037" s="43"/>
      <c r="P1037" s="43"/>
      <c r="Q1037" s="43"/>
      <c r="R1037" s="43"/>
      <c r="S1037" s="43"/>
      <c r="T1037" s="43"/>
      <c r="U1037" s="43"/>
      <c r="V1037" s="43"/>
      <c r="W1037" s="43"/>
      <c r="X1037" s="43"/>
      <c r="Y1037" s="43"/>
      <c r="Z1037" s="43"/>
      <c r="AA1037" s="43"/>
      <c r="AB1037" s="43"/>
      <c r="AC1037" s="43"/>
      <c r="AD1037" s="43"/>
      <c r="AE1037" s="43"/>
      <c r="AF1037" s="43"/>
    </row>
    <row r="1038" spans="1:32" ht="15">
      <c r="A1038" s="43"/>
      <c r="B1038" s="43"/>
      <c r="C1038" s="43"/>
      <c r="D1038" s="43"/>
      <c r="E1038" s="43"/>
      <c r="F1038" s="203"/>
      <c r="G1038" s="203"/>
      <c r="H1038" s="43"/>
      <c r="I1038" s="43"/>
      <c r="J1038" s="43"/>
      <c r="K1038" s="43"/>
      <c r="L1038" s="43"/>
      <c r="M1038" s="44"/>
      <c r="N1038" s="43"/>
      <c r="O1038" s="43"/>
      <c r="P1038" s="43"/>
      <c r="Q1038" s="43"/>
      <c r="R1038" s="43"/>
      <c r="S1038" s="43"/>
      <c r="T1038" s="43"/>
      <c r="U1038" s="43"/>
      <c r="V1038" s="43"/>
      <c r="W1038" s="43"/>
      <c r="X1038" s="43"/>
      <c r="Y1038" s="43"/>
      <c r="Z1038" s="43"/>
      <c r="AA1038" s="43"/>
      <c r="AB1038" s="43"/>
      <c r="AC1038" s="43"/>
      <c r="AD1038" s="43"/>
      <c r="AE1038" s="43"/>
      <c r="AF1038" s="43"/>
    </row>
    <row r="1039" spans="1:32" ht="15">
      <c r="A1039" s="43"/>
      <c r="B1039" s="43"/>
      <c r="C1039" s="43"/>
      <c r="D1039" s="43"/>
      <c r="E1039" s="43"/>
      <c r="F1039" s="203"/>
      <c r="G1039" s="203"/>
      <c r="H1039" s="43"/>
      <c r="I1039" s="43"/>
      <c r="J1039" s="43"/>
      <c r="K1039" s="43"/>
      <c r="L1039" s="43"/>
      <c r="M1039" s="44"/>
      <c r="N1039" s="43"/>
      <c r="O1039" s="43"/>
      <c r="P1039" s="43"/>
      <c r="Q1039" s="43"/>
      <c r="R1039" s="43"/>
      <c r="S1039" s="43"/>
      <c r="T1039" s="43"/>
      <c r="U1039" s="43"/>
      <c r="V1039" s="43"/>
      <c r="W1039" s="43"/>
      <c r="X1039" s="43"/>
      <c r="Y1039" s="43"/>
      <c r="Z1039" s="43"/>
      <c r="AA1039" s="43"/>
      <c r="AB1039" s="43"/>
      <c r="AC1039" s="43"/>
      <c r="AD1039" s="43"/>
      <c r="AE1039" s="43"/>
      <c r="AF1039" s="43"/>
    </row>
    <row r="1040" spans="1:32" ht="15">
      <c r="A1040" s="43"/>
      <c r="B1040" s="43"/>
      <c r="C1040" s="43"/>
      <c r="D1040" s="43"/>
      <c r="E1040" s="43"/>
      <c r="F1040" s="203"/>
      <c r="G1040" s="203"/>
      <c r="H1040" s="43"/>
      <c r="I1040" s="43"/>
      <c r="J1040" s="43"/>
      <c r="K1040" s="43"/>
      <c r="L1040" s="43"/>
      <c r="M1040" s="44"/>
      <c r="N1040" s="43"/>
      <c r="O1040" s="43"/>
      <c r="P1040" s="43"/>
      <c r="Q1040" s="43"/>
      <c r="R1040" s="43"/>
      <c r="S1040" s="43"/>
      <c r="T1040" s="43"/>
      <c r="U1040" s="43"/>
      <c r="V1040" s="43"/>
      <c r="W1040" s="43"/>
      <c r="X1040" s="43"/>
      <c r="Y1040" s="43"/>
      <c r="Z1040" s="43"/>
      <c r="AA1040" s="43"/>
      <c r="AB1040" s="43"/>
      <c r="AC1040" s="43"/>
      <c r="AD1040" s="43"/>
      <c r="AE1040" s="43"/>
      <c r="AF1040" s="43"/>
    </row>
    <row r="1041" spans="1:32" ht="15">
      <c r="A1041" s="43"/>
      <c r="B1041" s="43"/>
      <c r="C1041" s="43"/>
      <c r="D1041" s="43"/>
      <c r="E1041" s="43"/>
      <c r="F1041" s="203"/>
      <c r="G1041" s="203"/>
      <c r="H1041" s="43"/>
      <c r="I1041" s="43"/>
      <c r="J1041" s="43"/>
      <c r="K1041" s="43"/>
      <c r="L1041" s="43"/>
      <c r="M1041" s="44"/>
      <c r="N1041" s="43"/>
      <c r="O1041" s="43"/>
      <c r="P1041" s="43"/>
      <c r="Q1041" s="43"/>
      <c r="R1041" s="43"/>
      <c r="S1041" s="43"/>
      <c r="T1041" s="43"/>
      <c r="U1041" s="43"/>
      <c r="V1041" s="43"/>
      <c r="W1041" s="43"/>
      <c r="X1041" s="43"/>
      <c r="Y1041" s="43"/>
      <c r="Z1041" s="43"/>
      <c r="AA1041" s="43"/>
      <c r="AB1041" s="43"/>
      <c r="AC1041" s="43"/>
      <c r="AD1041" s="43"/>
      <c r="AE1041" s="43"/>
      <c r="AF1041" s="43"/>
    </row>
  </sheetData>
  <customSheetViews>
    <customSheetView guid="{6987177C-E7C3-4245-A017-71E03108C57F}" filter="1" showAutoFilter="1">
      <pageMargins left="0.7" right="0.7" top="0.75" bottom="0.75" header="0.3" footer="0.3"/>
      <autoFilter ref="A2:AF20"/>
    </customSheetView>
    <customSheetView guid="{5549978B-6762-4B48-803B-C8D8E470D19D}" filter="1" showAutoFilter="1">
      <pageMargins left="0.7" right="0.7" top="0.75" bottom="0.75" header="0.3" footer="0.3"/>
      <autoFilter ref="A2:AF37"/>
    </customSheetView>
  </customSheetViews>
  <mergeCells count="2">
    <mergeCell ref="Q81:S81"/>
    <mergeCell ref="P107:Q108"/>
  </mergeCells>
  <conditionalFormatting sqref="J1:J1041">
    <cfRule type="cellIs" dxfId="19" priority="1" operator="equal">
      <formula>0</formula>
    </cfRule>
  </conditionalFormatting>
  <hyperlinks>
    <hyperlink ref="N4"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E1387"/>
  <sheetViews>
    <sheetView tabSelected="1" workbookViewId="0">
      <pane ySplit="1" topLeftCell="A2" activePane="bottomLeft" state="frozen"/>
      <selection pane="bottomLeft" activeCell="B3" sqref="B3"/>
    </sheetView>
  </sheetViews>
  <sheetFormatPr defaultColWidth="12.5703125" defaultRowHeight="15.75" customHeight="1"/>
  <cols>
    <col min="1" max="2" width="22.85546875" customWidth="1"/>
    <col min="3" max="3" width="14.85546875" customWidth="1"/>
    <col min="4" max="4" width="11.28515625" customWidth="1"/>
    <col min="5" max="5" width="10.28515625" customWidth="1"/>
    <col min="6" max="7" width="8.42578125" customWidth="1"/>
    <col min="8" max="8" width="11.140625" customWidth="1"/>
    <col min="9" max="9" width="8.5703125" customWidth="1"/>
    <col min="10" max="10" width="7.140625" customWidth="1"/>
    <col min="11" max="13" width="22.85546875" customWidth="1"/>
  </cols>
  <sheetData>
    <row r="1" spans="1:31" ht="15">
      <c r="A1" s="402" t="s">
        <v>156</v>
      </c>
      <c r="B1" s="402" t="s">
        <v>157</v>
      </c>
      <c r="C1" s="402" t="s">
        <v>1059</v>
      </c>
      <c r="D1" s="402" t="s">
        <v>159</v>
      </c>
      <c r="E1" s="403" t="s">
        <v>158</v>
      </c>
      <c r="F1" s="403" t="s">
        <v>1060</v>
      </c>
      <c r="G1" s="403" t="s">
        <v>1061</v>
      </c>
      <c r="H1" s="402" t="s">
        <v>418</v>
      </c>
      <c r="I1" s="403" t="s">
        <v>1062</v>
      </c>
      <c r="J1" s="403" t="s">
        <v>1063</v>
      </c>
      <c r="K1" s="404" t="s">
        <v>164</v>
      </c>
      <c r="L1" s="404" t="s">
        <v>1064</v>
      </c>
      <c r="M1" s="402" t="s">
        <v>6</v>
      </c>
      <c r="N1" s="18"/>
      <c r="O1" s="18"/>
      <c r="P1" s="18"/>
      <c r="Q1" s="18"/>
      <c r="R1" s="18"/>
      <c r="S1" s="18"/>
      <c r="T1" s="18"/>
      <c r="U1" s="18"/>
      <c r="V1" s="18"/>
      <c r="W1" s="18"/>
      <c r="X1" s="18"/>
      <c r="Y1" s="18"/>
      <c r="Z1" s="18"/>
      <c r="AA1" s="18"/>
      <c r="AB1" s="18"/>
      <c r="AC1" s="18"/>
      <c r="AD1" s="18"/>
      <c r="AE1" s="18"/>
    </row>
    <row r="2" spans="1:31" ht="15">
      <c r="A2" s="1081" t="s">
        <v>1065</v>
      </c>
      <c r="B2" s="405" t="s">
        <v>1066</v>
      </c>
      <c r="C2" s="406" t="s">
        <v>1067</v>
      </c>
      <c r="D2" s="405">
        <v>1</v>
      </c>
      <c r="E2" s="407">
        <v>690</v>
      </c>
      <c r="F2" s="1094">
        <f>E2+E3+J2</f>
        <v>1410</v>
      </c>
      <c r="G2" s="1094">
        <v>1410</v>
      </c>
      <c r="H2" s="1081">
        <f>F2-G2</f>
        <v>0</v>
      </c>
      <c r="I2" s="1081" t="s">
        <v>11</v>
      </c>
      <c r="J2" s="1081">
        <v>30</v>
      </c>
      <c r="K2" s="1077" t="s">
        <v>1068</v>
      </c>
      <c r="L2" s="1087" t="s">
        <v>1069</v>
      </c>
      <c r="M2" s="26"/>
      <c r="N2" s="18"/>
      <c r="O2" s="18"/>
      <c r="P2" s="18"/>
      <c r="Q2" s="18"/>
      <c r="R2" s="18"/>
      <c r="S2" s="18"/>
      <c r="T2" s="18"/>
      <c r="U2" s="18"/>
      <c r="V2" s="26"/>
      <c r="W2" s="26"/>
      <c r="X2" s="26"/>
      <c r="Y2" s="26"/>
      <c r="Z2" s="26"/>
      <c r="AA2" s="26"/>
      <c r="AB2" s="26"/>
      <c r="AC2" s="26"/>
      <c r="AD2" s="26"/>
      <c r="AE2" s="26"/>
    </row>
    <row r="3" spans="1:31" ht="15">
      <c r="A3" s="1032"/>
      <c r="B3" s="405" t="s">
        <v>1066</v>
      </c>
      <c r="C3" s="406" t="s">
        <v>1070</v>
      </c>
      <c r="D3" s="405">
        <v>1</v>
      </c>
      <c r="E3" s="407">
        <v>690</v>
      </c>
      <c r="F3" s="1032"/>
      <c r="G3" s="1032"/>
      <c r="H3" s="1032"/>
      <c r="I3" s="1032"/>
      <c r="J3" s="1032"/>
      <c r="K3" s="1032"/>
      <c r="L3" s="1032"/>
      <c r="M3" s="18"/>
      <c r="N3" s="18"/>
      <c r="O3" s="18"/>
      <c r="P3" s="18"/>
      <c r="Q3" s="18"/>
      <c r="R3" s="18"/>
      <c r="S3" s="18"/>
      <c r="T3" s="18"/>
      <c r="U3" s="18"/>
      <c r="V3" s="26"/>
      <c r="W3" s="26"/>
      <c r="X3" s="26"/>
      <c r="Y3" s="26"/>
      <c r="Z3" s="26"/>
      <c r="AA3" s="26"/>
      <c r="AB3" s="26"/>
      <c r="AC3" s="26"/>
      <c r="AD3" s="26"/>
      <c r="AE3" s="26"/>
    </row>
    <row r="4" spans="1:31" ht="15">
      <c r="A4" s="1082" t="s">
        <v>1071</v>
      </c>
      <c r="B4" s="412" t="s">
        <v>1066</v>
      </c>
      <c r="C4" s="413" t="s">
        <v>1072</v>
      </c>
      <c r="D4" s="412">
        <v>1</v>
      </c>
      <c r="E4" s="414">
        <v>690</v>
      </c>
      <c r="F4" s="1095">
        <f>E5+E6+E7+E8+J5+E4</f>
        <v>1960</v>
      </c>
      <c r="G4" s="1095">
        <f>1270+690</f>
        <v>1960</v>
      </c>
      <c r="H4" s="1082">
        <f>F4-G4</f>
        <v>0</v>
      </c>
      <c r="I4" s="411"/>
      <c r="J4" s="412"/>
      <c r="K4" s="88"/>
      <c r="L4" s="89"/>
      <c r="M4" s="26"/>
      <c r="N4" s="18"/>
      <c r="O4" s="18"/>
      <c r="P4" s="18"/>
      <c r="Q4" s="18"/>
      <c r="R4" s="18"/>
      <c r="S4" s="18"/>
      <c r="T4" s="18"/>
      <c r="U4" s="18"/>
      <c r="V4" s="26"/>
      <c r="W4" s="26"/>
      <c r="X4" s="26"/>
      <c r="Y4" s="26"/>
      <c r="Z4" s="26"/>
      <c r="AA4" s="26"/>
      <c r="AB4" s="26"/>
      <c r="AC4" s="26"/>
      <c r="AD4" s="26"/>
      <c r="AE4" s="26"/>
    </row>
    <row r="5" spans="1:31" ht="15">
      <c r="A5" s="1032"/>
      <c r="B5" s="411" t="s">
        <v>1073</v>
      </c>
      <c r="C5" s="413" t="s">
        <v>1072</v>
      </c>
      <c r="D5" s="411">
        <v>1</v>
      </c>
      <c r="E5" s="414">
        <v>460</v>
      </c>
      <c r="F5" s="1032"/>
      <c r="G5" s="1032"/>
      <c r="H5" s="1032"/>
      <c r="I5" s="1082" t="s">
        <v>11</v>
      </c>
      <c r="J5" s="1082">
        <v>30</v>
      </c>
      <c r="K5" s="1079" t="s">
        <v>1074</v>
      </c>
      <c r="L5" s="1088" t="s">
        <v>1075</v>
      </c>
      <c r="M5" s="26"/>
      <c r="N5" s="18"/>
      <c r="O5" s="18"/>
      <c r="P5" s="18"/>
      <c r="Q5" s="18"/>
      <c r="R5" s="18"/>
      <c r="S5" s="18"/>
      <c r="T5" s="18"/>
      <c r="U5" s="18"/>
      <c r="V5" s="26"/>
      <c r="W5" s="26"/>
      <c r="X5" s="26"/>
      <c r="Y5" s="26"/>
      <c r="Z5" s="26"/>
      <c r="AA5" s="26"/>
      <c r="AB5" s="26"/>
      <c r="AC5" s="26"/>
      <c r="AD5" s="26"/>
      <c r="AE5" s="26"/>
    </row>
    <row r="6" spans="1:31" ht="15">
      <c r="A6" s="1032"/>
      <c r="B6" s="411" t="s">
        <v>1073</v>
      </c>
      <c r="C6" s="411" t="s">
        <v>1076</v>
      </c>
      <c r="D6" s="411">
        <v>1</v>
      </c>
      <c r="E6" s="414">
        <v>460</v>
      </c>
      <c r="F6" s="1032"/>
      <c r="G6" s="1032"/>
      <c r="H6" s="1032"/>
      <c r="I6" s="1032"/>
      <c r="J6" s="1032"/>
      <c r="K6" s="1032"/>
      <c r="L6" s="1032"/>
      <c r="M6" s="26"/>
      <c r="N6" s="18"/>
      <c r="O6" s="18"/>
      <c r="P6" s="18"/>
      <c r="Q6" s="18"/>
      <c r="R6" s="18"/>
      <c r="S6" s="18"/>
      <c r="T6" s="18"/>
      <c r="U6" s="18"/>
      <c r="V6" s="26"/>
      <c r="W6" s="26"/>
      <c r="X6" s="26"/>
      <c r="Y6" s="26"/>
      <c r="Z6" s="26"/>
      <c r="AA6" s="26"/>
      <c r="AB6" s="26"/>
      <c r="AC6" s="26"/>
      <c r="AD6" s="26"/>
      <c r="AE6" s="26"/>
    </row>
    <row r="7" spans="1:31" ht="15">
      <c r="A7" s="1032"/>
      <c r="B7" s="411" t="s">
        <v>1077</v>
      </c>
      <c r="C7" s="411" t="s">
        <v>1072</v>
      </c>
      <c r="D7" s="411">
        <v>1</v>
      </c>
      <c r="E7" s="414">
        <v>160</v>
      </c>
      <c r="F7" s="1032"/>
      <c r="G7" s="1032"/>
      <c r="H7" s="1032"/>
      <c r="I7" s="1032"/>
      <c r="J7" s="1032"/>
      <c r="K7" s="1032"/>
      <c r="L7" s="1032"/>
      <c r="M7" s="26"/>
      <c r="N7" s="18"/>
      <c r="O7" s="18"/>
      <c r="P7" s="18"/>
      <c r="Q7" s="18"/>
      <c r="R7" s="18"/>
      <c r="S7" s="18"/>
      <c r="T7" s="18"/>
      <c r="U7" s="18"/>
      <c r="V7" s="26"/>
      <c r="W7" s="26"/>
      <c r="X7" s="26"/>
      <c r="Y7" s="26"/>
      <c r="Z7" s="26"/>
      <c r="AA7" s="26"/>
      <c r="AB7" s="26"/>
      <c r="AC7" s="26"/>
      <c r="AD7" s="26"/>
      <c r="AE7" s="26"/>
    </row>
    <row r="8" spans="1:31" ht="15">
      <c r="A8" s="1032"/>
      <c r="B8" s="411" t="s">
        <v>1077</v>
      </c>
      <c r="C8" s="411" t="s">
        <v>1076</v>
      </c>
      <c r="D8" s="411">
        <v>1</v>
      </c>
      <c r="E8" s="414">
        <v>160</v>
      </c>
      <c r="F8" s="1032"/>
      <c r="G8" s="1032"/>
      <c r="H8" s="1032"/>
      <c r="I8" s="1032"/>
      <c r="J8" s="1032"/>
      <c r="K8" s="1032"/>
      <c r="L8" s="1032"/>
      <c r="M8" s="26"/>
      <c r="N8" s="18"/>
      <c r="O8" s="18"/>
      <c r="P8" s="18"/>
      <c r="Q8" s="18"/>
      <c r="R8" s="18"/>
      <c r="S8" s="18"/>
      <c r="T8" s="18"/>
      <c r="U8" s="18"/>
      <c r="V8" s="26"/>
      <c r="W8" s="26"/>
      <c r="X8" s="26"/>
      <c r="Y8" s="26"/>
      <c r="Z8" s="26"/>
      <c r="AA8" s="26"/>
      <c r="AB8" s="26"/>
      <c r="AC8" s="26"/>
      <c r="AD8" s="26"/>
      <c r="AE8" s="26"/>
    </row>
    <row r="9" spans="1:31" ht="15">
      <c r="A9" s="1081" t="s">
        <v>1078</v>
      </c>
      <c r="B9" s="405" t="s">
        <v>1079</v>
      </c>
      <c r="C9" s="405" t="s">
        <v>1067</v>
      </c>
      <c r="D9" s="405">
        <v>1</v>
      </c>
      <c r="E9" s="407">
        <v>750</v>
      </c>
      <c r="F9" s="1081">
        <f>E9+E10+E11+J9</f>
        <v>1950</v>
      </c>
      <c r="G9" s="1081">
        <f>1260+690</f>
        <v>1950</v>
      </c>
      <c r="H9" s="1081">
        <f>F9-G9</f>
        <v>0</v>
      </c>
      <c r="I9" s="1081" t="s">
        <v>172</v>
      </c>
      <c r="J9" s="1081">
        <v>50</v>
      </c>
      <c r="K9" s="1077" t="s">
        <v>1080</v>
      </c>
      <c r="L9" s="1076" t="s">
        <v>1081</v>
      </c>
      <c r="M9" s="26"/>
      <c r="N9" s="18"/>
      <c r="O9" s="18"/>
      <c r="P9" s="18"/>
      <c r="Q9" s="18"/>
      <c r="R9" s="18"/>
      <c r="S9" s="18"/>
      <c r="T9" s="18"/>
      <c r="U9" s="18"/>
      <c r="V9" s="18"/>
      <c r="W9" s="18"/>
      <c r="X9" s="18"/>
      <c r="Y9" s="18"/>
      <c r="Z9" s="18"/>
      <c r="AA9" s="18"/>
      <c r="AB9" s="18"/>
      <c r="AC9" s="18"/>
      <c r="AD9" s="18"/>
      <c r="AE9" s="18"/>
    </row>
    <row r="10" spans="1:31" ht="15">
      <c r="A10" s="1032"/>
      <c r="B10" s="405" t="s">
        <v>1073</v>
      </c>
      <c r="C10" s="405" t="s">
        <v>1067</v>
      </c>
      <c r="D10" s="405">
        <v>1</v>
      </c>
      <c r="E10" s="407">
        <v>460</v>
      </c>
      <c r="F10" s="1032"/>
      <c r="G10" s="1032"/>
      <c r="H10" s="1032"/>
      <c r="I10" s="1032"/>
      <c r="J10" s="1032"/>
      <c r="K10" s="1032"/>
      <c r="L10" s="1032"/>
      <c r="M10" s="18"/>
      <c r="N10" s="18"/>
      <c r="O10" s="18"/>
      <c r="P10" s="18"/>
      <c r="Q10" s="18"/>
      <c r="R10" s="18"/>
      <c r="S10" s="18"/>
      <c r="T10" s="18"/>
      <c r="U10" s="18"/>
      <c r="V10" s="18"/>
      <c r="W10" s="18"/>
      <c r="X10" s="18"/>
      <c r="Y10" s="18"/>
      <c r="Z10" s="18"/>
      <c r="AA10" s="18"/>
      <c r="AB10" s="18"/>
      <c r="AC10" s="18"/>
      <c r="AD10" s="18"/>
      <c r="AE10" s="18"/>
    </row>
    <row r="11" spans="1:31" ht="15">
      <c r="A11" s="1032"/>
      <c r="B11" s="408" t="s">
        <v>1066</v>
      </c>
      <c r="C11" s="405" t="s">
        <v>1067</v>
      </c>
      <c r="D11" s="405">
        <v>1</v>
      </c>
      <c r="E11" s="407">
        <v>690</v>
      </c>
      <c r="F11" s="1032"/>
      <c r="G11" s="1032"/>
      <c r="H11" s="1032"/>
      <c r="I11" s="1032"/>
      <c r="J11" s="1032"/>
      <c r="K11" s="1032"/>
      <c r="L11" s="1032"/>
      <c r="M11" s="18"/>
      <c r="N11" s="18"/>
      <c r="O11" s="18"/>
      <c r="P11" s="18"/>
      <c r="Q11" s="18"/>
      <c r="R11" s="18"/>
      <c r="S11" s="18"/>
      <c r="T11" s="18"/>
      <c r="U11" s="18"/>
      <c r="V11" s="18"/>
      <c r="W11" s="18"/>
      <c r="X11" s="18"/>
      <c r="Y11" s="18"/>
      <c r="Z11" s="18"/>
      <c r="AA11" s="18"/>
      <c r="AB11" s="18"/>
      <c r="AC11" s="18"/>
      <c r="AD11" s="18"/>
      <c r="AE11" s="18"/>
    </row>
    <row r="12" spans="1:31" ht="15">
      <c r="A12" s="1082" t="s">
        <v>1082</v>
      </c>
      <c r="B12" s="411" t="s">
        <v>1073</v>
      </c>
      <c r="C12" s="221" t="s">
        <v>1067</v>
      </c>
      <c r="D12" s="411">
        <v>1</v>
      </c>
      <c r="E12" s="414">
        <v>460</v>
      </c>
      <c r="F12" s="1095">
        <f>E12+E13+E14+E15</f>
        <v>1840</v>
      </c>
      <c r="G12" s="1095">
        <v>800</v>
      </c>
      <c r="H12" s="1082">
        <f>F12-G12</f>
        <v>1040</v>
      </c>
      <c r="I12" s="1082" t="s">
        <v>172</v>
      </c>
      <c r="J12" s="1082">
        <v>50</v>
      </c>
      <c r="K12" s="1079" t="s">
        <v>1083</v>
      </c>
      <c r="L12" s="1079" t="s">
        <v>1084</v>
      </c>
      <c r="M12" s="18"/>
      <c r="N12" s="18"/>
      <c r="O12" s="18"/>
      <c r="P12" s="18"/>
      <c r="Q12" s="18"/>
      <c r="R12" s="18"/>
      <c r="S12" s="18"/>
      <c r="T12" s="18"/>
      <c r="U12" s="18"/>
      <c r="V12" s="18"/>
      <c r="W12" s="18"/>
      <c r="X12" s="18"/>
      <c r="Y12" s="18"/>
      <c r="Z12" s="18"/>
      <c r="AA12" s="18"/>
      <c r="AB12" s="18"/>
      <c r="AC12" s="18"/>
      <c r="AD12" s="18"/>
      <c r="AE12" s="18"/>
    </row>
    <row r="13" spans="1:31" ht="15">
      <c r="A13" s="1032"/>
      <c r="B13" s="411" t="s">
        <v>1073</v>
      </c>
      <c r="C13" s="221" t="s">
        <v>1070</v>
      </c>
      <c r="D13" s="411">
        <v>1</v>
      </c>
      <c r="E13" s="414">
        <v>460</v>
      </c>
      <c r="F13" s="1032"/>
      <c r="G13" s="1032"/>
      <c r="H13" s="1032"/>
      <c r="I13" s="1032"/>
      <c r="J13" s="1032"/>
      <c r="K13" s="1032"/>
      <c r="L13" s="1032"/>
      <c r="M13" s="18"/>
      <c r="N13" s="18"/>
      <c r="O13" s="18"/>
      <c r="P13" s="18"/>
      <c r="Q13" s="18"/>
      <c r="R13" s="18"/>
      <c r="S13" s="18"/>
      <c r="T13" s="18"/>
      <c r="U13" s="18"/>
      <c r="V13" s="18"/>
      <c r="W13" s="18"/>
      <c r="X13" s="18"/>
      <c r="Y13" s="18"/>
      <c r="Z13" s="18"/>
      <c r="AA13" s="18"/>
      <c r="AB13" s="18"/>
      <c r="AC13" s="18"/>
      <c r="AD13" s="18"/>
      <c r="AE13" s="18"/>
    </row>
    <row r="14" spans="1:31" ht="15">
      <c r="A14" s="1032"/>
      <c r="B14" s="411" t="s">
        <v>1073</v>
      </c>
      <c r="C14" s="413" t="s">
        <v>1072</v>
      </c>
      <c r="D14" s="411">
        <v>1</v>
      </c>
      <c r="E14" s="414">
        <v>460</v>
      </c>
      <c r="F14" s="1032"/>
      <c r="G14" s="1032"/>
      <c r="H14" s="1032"/>
      <c r="I14" s="1032"/>
      <c r="J14" s="1032"/>
      <c r="K14" s="1032"/>
      <c r="L14" s="1032"/>
      <c r="M14" s="18"/>
      <c r="N14" s="18"/>
      <c r="O14" s="18"/>
      <c r="P14" s="18"/>
      <c r="Q14" s="18"/>
      <c r="R14" s="18"/>
      <c r="S14" s="18"/>
      <c r="T14" s="18"/>
      <c r="U14" s="18"/>
      <c r="V14" s="18"/>
      <c r="W14" s="18"/>
      <c r="X14" s="18"/>
      <c r="Y14" s="18"/>
      <c r="Z14" s="18"/>
      <c r="AA14" s="18"/>
      <c r="AB14" s="18"/>
      <c r="AC14" s="18"/>
      <c r="AD14" s="18"/>
      <c r="AE14" s="18"/>
    </row>
    <row r="15" spans="1:31" ht="15">
      <c r="A15" s="1032"/>
      <c r="B15" s="411" t="s">
        <v>1073</v>
      </c>
      <c r="C15" s="411" t="s">
        <v>1076</v>
      </c>
      <c r="D15" s="411">
        <v>1</v>
      </c>
      <c r="E15" s="414">
        <v>460</v>
      </c>
      <c r="F15" s="1032"/>
      <c r="G15" s="1032"/>
      <c r="H15" s="1032"/>
      <c r="I15" s="1032"/>
      <c r="J15" s="1032"/>
      <c r="K15" s="1032"/>
      <c r="L15" s="1032"/>
      <c r="M15" s="18"/>
      <c r="N15" s="18"/>
      <c r="O15" s="18"/>
      <c r="P15" s="18"/>
      <c r="Q15" s="18"/>
      <c r="R15" s="18"/>
      <c r="S15" s="18"/>
      <c r="T15" s="18"/>
      <c r="U15" s="18"/>
      <c r="V15" s="18"/>
      <c r="W15" s="18"/>
      <c r="X15" s="18"/>
      <c r="Y15" s="18"/>
      <c r="Z15" s="18"/>
      <c r="AA15" s="18"/>
      <c r="AB15" s="18"/>
      <c r="AC15" s="18"/>
      <c r="AD15" s="18"/>
      <c r="AE15" s="18"/>
    </row>
    <row r="16" spans="1:31" ht="51">
      <c r="A16" s="405" t="s">
        <v>1085</v>
      </c>
      <c r="B16" s="405" t="s">
        <v>1073</v>
      </c>
      <c r="C16" s="405" t="s">
        <v>1067</v>
      </c>
      <c r="D16" s="405">
        <v>1</v>
      </c>
      <c r="E16" s="407">
        <v>460</v>
      </c>
      <c r="F16" s="405">
        <f>D16*E16+J16</f>
        <v>510</v>
      </c>
      <c r="G16" s="408">
        <f>200+310</f>
        <v>510</v>
      </c>
      <c r="H16" s="405">
        <f t="shared" ref="H16:H17" si="0">F16-G16</f>
        <v>0</v>
      </c>
      <c r="I16" s="405" t="s">
        <v>172</v>
      </c>
      <c r="J16" s="408">
        <v>50</v>
      </c>
      <c r="K16" s="409" t="s">
        <v>1086</v>
      </c>
      <c r="L16" s="410" t="s">
        <v>1087</v>
      </c>
      <c r="M16" s="18"/>
      <c r="N16" s="18"/>
      <c r="O16" s="18"/>
      <c r="P16" s="18"/>
      <c r="Q16" s="18"/>
      <c r="R16" s="18"/>
      <c r="S16" s="18"/>
      <c r="T16" s="18"/>
      <c r="U16" s="18"/>
      <c r="V16" s="18"/>
      <c r="W16" s="18"/>
      <c r="X16" s="18"/>
      <c r="Y16" s="18"/>
      <c r="Z16" s="18"/>
      <c r="AA16" s="18"/>
      <c r="AB16" s="18"/>
      <c r="AC16" s="18"/>
      <c r="AD16" s="18"/>
      <c r="AE16" s="18"/>
    </row>
    <row r="17" spans="1:31" ht="15">
      <c r="A17" s="1082" t="s">
        <v>1088</v>
      </c>
      <c r="B17" s="411" t="s">
        <v>1073</v>
      </c>
      <c r="C17" s="412" t="s">
        <v>1089</v>
      </c>
      <c r="D17" s="411">
        <v>1</v>
      </c>
      <c r="E17" s="414">
        <v>460</v>
      </c>
      <c r="F17" s="1095">
        <f>E17+E18+J17</f>
        <v>1180</v>
      </c>
      <c r="G17" s="1095">
        <f>500+200</f>
        <v>700</v>
      </c>
      <c r="H17" s="1082">
        <f t="shared" si="0"/>
        <v>480</v>
      </c>
      <c r="I17" s="1082" t="s">
        <v>11</v>
      </c>
      <c r="J17" s="1082">
        <v>30</v>
      </c>
      <c r="K17" s="1079" t="s">
        <v>1090</v>
      </c>
      <c r="L17" s="1096" t="s">
        <v>1091</v>
      </c>
      <c r="M17" s="18"/>
      <c r="N17" s="18"/>
      <c r="O17" s="18"/>
      <c r="P17" s="18"/>
      <c r="Q17" s="18"/>
      <c r="R17" s="18"/>
      <c r="S17" s="18"/>
      <c r="T17" s="18"/>
      <c r="U17" s="18"/>
      <c r="V17" s="18"/>
      <c r="W17" s="18"/>
      <c r="X17" s="18"/>
      <c r="Y17" s="18"/>
      <c r="Z17" s="18"/>
      <c r="AA17" s="18"/>
      <c r="AB17" s="18"/>
      <c r="AC17" s="18"/>
      <c r="AD17" s="18"/>
      <c r="AE17" s="18"/>
    </row>
    <row r="18" spans="1:31" ht="15">
      <c r="A18" s="1032"/>
      <c r="B18" s="411" t="s">
        <v>1066</v>
      </c>
      <c r="C18" s="411" t="s">
        <v>1092</v>
      </c>
      <c r="D18" s="411">
        <v>1</v>
      </c>
      <c r="E18" s="414">
        <v>690</v>
      </c>
      <c r="F18" s="1032"/>
      <c r="G18" s="1032"/>
      <c r="H18" s="1032"/>
      <c r="I18" s="1032"/>
      <c r="J18" s="1032"/>
      <c r="K18" s="1032"/>
      <c r="L18" s="1032"/>
      <c r="M18" s="18"/>
      <c r="N18" s="18"/>
      <c r="O18" s="18"/>
      <c r="P18" s="18"/>
      <c r="Q18" s="18"/>
      <c r="R18" s="18"/>
      <c r="S18" s="18"/>
      <c r="T18" s="18"/>
      <c r="U18" s="18"/>
      <c r="V18" s="18"/>
      <c r="W18" s="18"/>
      <c r="X18" s="18"/>
      <c r="Y18" s="18"/>
      <c r="Z18" s="18"/>
      <c r="AA18" s="18"/>
      <c r="AB18" s="18"/>
      <c r="AC18" s="18"/>
      <c r="AD18" s="18"/>
      <c r="AE18" s="18"/>
    </row>
    <row r="19" spans="1:31" ht="76.5">
      <c r="A19" s="408" t="s">
        <v>1093</v>
      </c>
      <c r="B19" s="405" t="s">
        <v>1073</v>
      </c>
      <c r="C19" s="405" t="s">
        <v>1072</v>
      </c>
      <c r="D19" s="405">
        <v>1</v>
      </c>
      <c r="E19" s="407">
        <v>460</v>
      </c>
      <c r="F19" s="405">
        <f>D19*E19+J19</f>
        <v>510</v>
      </c>
      <c r="G19" s="408">
        <v>200</v>
      </c>
      <c r="H19" s="405">
        <f t="shared" ref="H19:H20" si="1">F19-G19</f>
        <v>310</v>
      </c>
      <c r="I19" s="405" t="s">
        <v>172</v>
      </c>
      <c r="J19" s="408">
        <v>50</v>
      </c>
      <c r="K19" s="409" t="s">
        <v>1094</v>
      </c>
      <c r="L19" s="410" t="s">
        <v>1095</v>
      </c>
      <c r="M19" s="18"/>
      <c r="N19" s="18"/>
      <c r="O19" s="18"/>
      <c r="P19" s="18"/>
      <c r="Q19" s="18"/>
      <c r="R19" s="18"/>
      <c r="S19" s="18"/>
      <c r="T19" s="18"/>
      <c r="U19" s="18"/>
      <c r="V19" s="18"/>
      <c r="W19" s="18"/>
      <c r="X19" s="18"/>
      <c r="Y19" s="18"/>
      <c r="Z19" s="18"/>
      <c r="AA19" s="18"/>
      <c r="AB19" s="18"/>
      <c r="AC19" s="18"/>
      <c r="AD19" s="18"/>
      <c r="AE19" s="18"/>
    </row>
    <row r="20" spans="1:31" ht="15">
      <c r="A20" s="1082" t="s">
        <v>393</v>
      </c>
      <c r="B20" s="411" t="s">
        <v>1073</v>
      </c>
      <c r="C20" s="411" t="s">
        <v>395</v>
      </c>
      <c r="D20" s="419">
        <v>1</v>
      </c>
      <c r="E20" s="420">
        <v>460</v>
      </c>
      <c r="F20" s="1082">
        <f>E20+E21+J20</f>
        <v>670</v>
      </c>
      <c r="G20" s="1082">
        <f>280+390</f>
        <v>670</v>
      </c>
      <c r="H20" s="1082">
        <f t="shared" si="1"/>
        <v>0</v>
      </c>
      <c r="I20" s="1082" t="s">
        <v>172</v>
      </c>
      <c r="J20" s="1082">
        <v>50</v>
      </c>
      <c r="K20" s="1079" t="s">
        <v>1096</v>
      </c>
      <c r="L20" s="1079" t="s">
        <v>1084</v>
      </c>
      <c r="M20" s="18"/>
      <c r="N20" s="18"/>
      <c r="O20" s="18"/>
      <c r="P20" s="18"/>
      <c r="Q20" s="18"/>
      <c r="R20" s="18"/>
      <c r="S20" s="18"/>
      <c r="T20" s="18"/>
      <c r="U20" s="18"/>
      <c r="V20" s="18"/>
      <c r="W20" s="18"/>
      <c r="X20" s="18"/>
      <c r="Y20" s="18"/>
      <c r="Z20" s="18"/>
      <c r="AA20" s="18"/>
      <c r="AB20" s="18"/>
      <c r="AC20" s="18"/>
      <c r="AD20" s="18"/>
      <c r="AE20" s="18"/>
    </row>
    <row r="21" spans="1:31" ht="15">
      <c r="A21" s="1032"/>
      <c r="B21" s="411" t="s">
        <v>1077</v>
      </c>
      <c r="C21" s="411" t="s">
        <v>395</v>
      </c>
      <c r="D21" s="419">
        <v>1</v>
      </c>
      <c r="E21" s="420">
        <v>160</v>
      </c>
      <c r="F21" s="1032"/>
      <c r="G21" s="1032"/>
      <c r="H21" s="1032"/>
      <c r="I21" s="1032"/>
      <c r="J21" s="1032"/>
      <c r="K21" s="1032"/>
      <c r="L21" s="1032"/>
      <c r="M21" s="18"/>
      <c r="N21" s="18"/>
      <c r="O21" s="18"/>
      <c r="P21" s="18"/>
      <c r="Q21" s="18"/>
      <c r="R21" s="18"/>
      <c r="S21" s="18"/>
      <c r="T21" s="18"/>
      <c r="U21" s="18"/>
      <c r="V21" s="18"/>
      <c r="W21" s="18"/>
      <c r="X21" s="18"/>
      <c r="Y21" s="18"/>
      <c r="Z21" s="18"/>
      <c r="AA21" s="18"/>
      <c r="AB21" s="18"/>
      <c r="AC21" s="18"/>
      <c r="AD21" s="18"/>
      <c r="AE21" s="18"/>
    </row>
    <row r="22" spans="1:31" ht="102">
      <c r="A22" s="405" t="s">
        <v>1097</v>
      </c>
      <c r="B22" s="405" t="s">
        <v>1079</v>
      </c>
      <c r="C22" s="405" t="s">
        <v>1067</v>
      </c>
      <c r="D22" s="405">
        <v>1</v>
      </c>
      <c r="E22" s="405">
        <v>750</v>
      </c>
      <c r="F22" s="405">
        <v>750</v>
      </c>
      <c r="G22" s="405">
        <f>400+350</f>
        <v>750</v>
      </c>
      <c r="H22" s="405">
        <f t="shared" ref="H22:H23" si="2">F22-G22</f>
        <v>0</v>
      </c>
      <c r="I22" s="405" t="s">
        <v>1039</v>
      </c>
      <c r="J22" s="405"/>
      <c r="K22" s="409" t="s">
        <v>1098</v>
      </c>
      <c r="L22" s="89" t="s">
        <v>1099</v>
      </c>
      <c r="M22" s="18"/>
      <c r="N22" s="18"/>
      <c r="O22" s="18"/>
      <c r="P22" s="18"/>
      <c r="Q22" s="18"/>
      <c r="R22" s="18"/>
      <c r="S22" s="18"/>
      <c r="T22" s="18"/>
      <c r="U22" s="18"/>
      <c r="V22" s="18"/>
      <c r="W22" s="18"/>
      <c r="X22" s="18"/>
      <c r="Y22" s="18"/>
      <c r="Z22" s="18"/>
      <c r="AA22" s="18"/>
      <c r="AB22" s="18"/>
      <c r="AC22" s="18"/>
      <c r="AD22" s="18"/>
      <c r="AE22" s="18"/>
    </row>
    <row r="23" spans="1:31" ht="15">
      <c r="A23" s="1082" t="s">
        <v>1100</v>
      </c>
      <c r="B23" s="411" t="s">
        <v>1073</v>
      </c>
      <c r="C23" s="221" t="s">
        <v>1067</v>
      </c>
      <c r="D23" s="419">
        <v>1</v>
      </c>
      <c r="E23" s="414">
        <v>460</v>
      </c>
      <c r="F23" s="1082">
        <f>E23+E24</f>
        <v>920</v>
      </c>
      <c r="G23" s="1082">
        <v>400</v>
      </c>
      <c r="H23" s="1083">
        <f t="shared" si="2"/>
        <v>520</v>
      </c>
      <c r="I23" s="1082" t="s">
        <v>11</v>
      </c>
      <c r="J23" s="1082">
        <v>30</v>
      </c>
      <c r="K23" s="1079" t="s">
        <v>1101</v>
      </c>
      <c r="L23" s="1089" t="s">
        <v>1102</v>
      </c>
      <c r="M23" s="18"/>
      <c r="N23" s="18"/>
      <c r="O23" s="18"/>
      <c r="P23" s="18"/>
      <c r="Q23" s="18"/>
      <c r="R23" s="18"/>
      <c r="S23" s="18"/>
      <c r="T23" s="18"/>
      <c r="U23" s="18"/>
      <c r="V23" s="18"/>
      <c r="W23" s="18"/>
      <c r="X23" s="18"/>
      <c r="Y23" s="18"/>
      <c r="Z23" s="18"/>
      <c r="AA23" s="18"/>
      <c r="AB23" s="18"/>
      <c r="AC23" s="18"/>
      <c r="AD23" s="18"/>
      <c r="AE23" s="18"/>
    </row>
    <row r="24" spans="1:31" ht="15">
      <c r="A24" s="1032"/>
      <c r="B24" s="411" t="s">
        <v>1073</v>
      </c>
      <c r="C24" s="221" t="s">
        <v>1070</v>
      </c>
      <c r="D24" s="419">
        <v>1</v>
      </c>
      <c r="E24" s="414">
        <v>460</v>
      </c>
      <c r="F24" s="1032"/>
      <c r="G24" s="1032"/>
      <c r="H24" s="1032"/>
      <c r="I24" s="1032"/>
      <c r="J24" s="1032"/>
      <c r="K24" s="1032"/>
      <c r="L24" s="1032"/>
      <c r="M24" s="18"/>
      <c r="N24" s="18"/>
      <c r="O24" s="18"/>
      <c r="P24" s="18"/>
      <c r="Q24" s="18"/>
      <c r="R24" s="18"/>
      <c r="S24" s="18"/>
      <c r="T24" s="18"/>
      <c r="U24" s="18"/>
      <c r="V24" s="18"/>
      <c r="W24" s="18"/>
      <c r="X24" s="18"/>
      <c r="Y24" s="18"/>
      <c r="Z24" s="18"/>
      <c r="AA24" s="18"/>
      <c r="AB24" s="18"/>
      <c r="AC24" s="18"/>
      <c r="AD24" s="18"/>
      <c r="AE24" s="18"/>
    </row>
    <row r="25" spans="1:31" ht="15">
      <c r="A25" s="1080" t="s">
        <v>1103</v>
      </c>
      <c r="B25" s="422" t="s">
        <v>1073</v>
      </c>
      <c r="C25" s="422" t="s">
        <v>1104</v>
      </c>
      <c r="D25" s="422">
        <v>1</v>
      </c>
      <c r="E25" s="423">
        <v>460</v>
      </c>
      <c r="F25" s="1080">
        <f>E25+E26+J25</f>
        <v>650</v>
      </c>
      <c r="G25" s="1080">
        <f>400+250</f>
        <v>650</v>
      </c>
      <c r="H25" s="1080">
        <f>F25-G25</f>
        <v>0</v>
      </c>
      <c r="I25" s="1080" t="s">
        <v>11</v>
      </c>
      <c r="J25" s="1080">
        <v>30</v>
      </c>
      <c r="K25" s="1092" t="s">
        <v>1105</v>
      </c>
      <c r="L25" s="1088" t="s">
        <v>1106</v>
      </c>
      <c r="M25" s="18"/>
      <c r="N25" s="18"/>
      <c r="O25" s="18"/>
      <c r="P25" s="18"/>
      <c r="Q25" s="18"/>
      <c r="R25" s="18"/>
      <c r="S25" s="18"/>
      <c r="T25" s="18"/>
      <c r="U25" s="18"/>
      <c r="V25" s="18"/>
      <c r="W25" s="18"/>
      <c r="X25" s="18"/>
      <c r="Y25" s="18"/>
      <c r="Z25" s="18"/>
      <c r="AA25" s="18"/>
      <c r="AB25" s="18"/>
      <c r="AC25" s="18"/>
      <c r="AD25" s="18"/>
      <c r="AE25" s="18"/>
    </row>
    <row r="26" spans="1:31" ht="15">
      <c r="A26" s="1032"/>
      <c r="B26" s="422" t="s">
        <v>1077</v>
      </c>
      <c r="C26" s="422" t="s">
        <v>1104</v>
      </c>
      <c r="D26" s="422">
        <v>1</v>
      </c>
      <c r="E26" s="423">
        <v>160</v>
      </c>
      <c r="F26" s="1032"/>
      <c r="G26" s="1032"/>
      <c r="H26" s="1032"/>
      <c r="I26" s="1032"/>
      <c r="J26" s="1032"/>
      <c r="K26" s="1032"/>
      <c r="L26" s="1032"/>
      <c r="M26" s="18"/>
      <c r="N26" s="18"/>
      <c r="O26" s="18"/>
      <c r="P26" s="18"/>
      <c r="Q26" s="18"/>
      <c r="R26" s="18"/>
      <c r="S26" s="18"/>
      <c r="T26" s="18"/>
      <c r="U26" s="18"/>
      <c r="V26" s="18"/>
      <c r="W26" s="18"/>
      <c r="X26" s="18"/>
      <c r="Y26" s="18"/>
      <c r="Z26" s="18"/>
      <c r="AA26" s="18"/>
      <c r="AB26" s="18"/>
      <c r="AC26" s="18"/>
      <c r="AD26" s="18"/>
      <c r="AE26" s="18"/>
    </row>
    <row r="27" spans="1:31" ht="15">
      <c r="A27" s="1082" t="s">
        <v>1107</v>
      </c>
      <c r="B27" s="412" t="s">
        <v>1073</v>
      </c>
      <c r="C27" s="221" t="s">
        <v>1067</v>
      </c>
      <c r="D27" s="419">
        <v>1</v>
      </c>
      <c r="E27" s="412">
        <v>460</v>
      </c>
      <c r="F27" s="1082">
        <f>E27+E28+J27</f>
        <v>1180</v>
      </c>
      <c r="G27" s="1082">
        <v>500</v>
      </c>
      <c r="H27" s="1082">
        <f>F27-G27</f>
        <v>680</v>
      </c>
      <c r="I27" s="1082" t="s">
        <v>11</v>
      </c>
      <c r="J27" s="1095">
        <v>30</v>
      </c>
      <c r="K27" s="1079" t="s">
        <v>1108</v>
      </c>
      <c r="L27" s="1088" t="s">
        <v>1109</v>
      </c>
      <c r="M27" s="18"/>
      <c r="N27" s="18"/>
      <c r="O27" s="18"/>
      <c r="P27" s="18"/>
      <c r="Q27" s="18"/>
      <c r="R27" s="18"/>
      <c r="S27" s="18"/>
      <c r="T27" s="18"/>
      <c r="U27" s="18"/>
      <c r="V27" s="18"/>
      <c r="W27" s="18"/>
      <c r="X27" s="18"/>
      <c r="Y27" s="18"/>
      <c r="Z27" s="18"/>
      <c r="AA27" s="18"/>
      <c r="AB27" s="18"/>
      <c r="AC27" s="18"/>
      <c r="AD27" s="18"/>
      <c r="AE27" s="18"/>
    </row>
    <row r="28" spans="1:31" ht="15">
      <c r="A28" s="1032"/>
      <c r="B28" s="412" t="s">
        <v>1066</v>
      </c>
      <c r="C28" s="221" t="s">
        <v>1070</v>
      </c>
      <c r="D28" s="419">
        <v>1</v>
      </c>
      <c r="E28" s="412">
        <v>690</v>
      </c>
      <c r="F28" s="1032"/>
      <c r="G28" s="1032"/>
      <c r="H28" s="1032"/>
      <c r="I28" s="1032"/>
      <c r="J28" s="1032"/>
      <c r="K28" s="1032"/>
      <c r="L28" s="1032"/>
      <c r="M28" s="18"/>
      <c r="N28" s="18"/>
      <c r="O28" s="18"/>
      <c r="P28" s="18"/>
      <c r="Q28" s="18"/>
      <c r="R28" s="18"/>
      <c r="S28" s="18"/>
      <c r="T28" s="18"/>
      <c r="U28" s="18"/>
      <c r="V28" s="18"/>
      <c r="W28" s="18"/>
      <c r="X28" s="18"/>
      <c r="Y28" s="18"/>
      <c r="Z28" s="18"/>
      <c r="AA28" s="18"/>
      <c r="AB28" s="18"/>
      <c r="AC28" s="18"/>
      <c r="AD28" s="18"/>
      <c r="AE28" s="18"/>
    </row>
    <row r="29" spans="1:31" ht="63.75">
      <c r="A29" s="408" t="s">
        <v>1110</v>
      </c>
      <c r="B29" s="408" t="s">
        <v>1073</v>
      </c>
      <c r="C29" s="408" t="s">
        <v>1076</v>
      </c>
      <c r="D29" s="405">
        <v>1</v>
      </c>
      <c r="E29" s="408">
        <v>460</v>
      </c>
      <c r="F29" s="405">
        <f>E29+J29</f>
        <v>490</v>
      </c>
      <c r="G29" s="408">
        <v>200</v>
      </c>
      <c r="H29" s="405">
        <f t="shared" ref="H29:H30" si="3">F29-G29</f>
        <v>290</v>
      </c>
      <c r="I29" s="408" t="s">
        <v>11</v>
      </c>
      <c r="J29" s="408">
        <v>30</v>
      </c>
      <c r="K29" s="409" t="s">
        <v>1111</v>
      </c>
      <c r="L29" s="410" t="s">
        <v>1112</v>
      </c>
      <c r="M29" s="18"/>
      <c r="N29" s="1036" t="s">
        <v>1113</v>
      </c>
      <c r="O29" s="1032"/>
      <c r="P29" s="1032"/>
      <c r="Q29" s="1032"/>
      <c r="R29" s="1032"/>
      <c r="S29" s="18"/>
      <c r="T29" s="18"/>
      <c r="U29" s="18"/>
      <c r="V29" s="18"/>
      <c r="W29" s="18"/>
      <c r="X29" s="18"/>
      <c r="Y29" s="18"/>
      <c r="Z29" s="18"/>
      <c r="AA29" s="18"/>
      <c r="AB29" s="18"/>
      <c r="AC29" s="18"/>
      <c r="AD29" s="18"/>
      <c r="AE29" s="18"/>
    </row>
    <row r="30" spans="1:31" ht="15">
      <c r="A30" s="1082" t="s">
        <v>1114</v>
      </c>
      <c r="B30" s="412" t="s">
        <v>1079</v>
      </c>
      <c r="C30" s="221" t="s">
        <v>1067</v>
      </c>
      <c r="D30" s="419">
        <v>1</v>
      </c>
      <c r="E30" s="412">
        <v>750</v>
      </c>
      <c r="F30" s="1082">
        <f>SUM(E30:E37)+J30</f>
        <v>4690</v>
      </c>
      <c r="G30" s="1082">
        <v>4690</v>
      </c>
      <c r="H30" s="1082">
        <f t="shared" si="3"/>
        <v>0</v>
      </c>
      <c r="I30" s="1082" t="s">
        <v>11</v>
      </c>
      <c r="J30" s="1082">
        <v>30</v>
      </c>
      <c r="K30" s="1079" t="s">
        <v>1115</v>
      </c>
      <c r="L30" s="1088" t="s">
        <v>1116</v>
      </c>
      <c r="M30" s="18"/>
      <c r="N30" s="1032"/>
      <c r="O30" s="1032"/>
      <c r="P30" s="1032"/>
      <c r="Q30" s="1032"/>
      <c r="R30" s="1032"/>
      <c r="S30" s="18"/>
      <c r="T30" s="18"/>
      <c r="U30" s="18"/>
      <c r="V30" s="18"/>
      <c r="W30" s="18"/>
      <c r="X30" s="18"/>
      <c r="Y30" s="18"/>
      <c r="Z30" s="18"/>
      <c r="AA30" s="18"/>
      <c r="AB30" s="18"/>
      <c r="AC30" s="18"/>
      <c r="AD30" s="18"/>
      <c r="AE30" s="18"/>
    </row>
    <row r="31" spans="1:31" ht="15">
      <c r="A31" s="1032"/>
      <c r="B31" s="412" t="s">
        <v>1073</v>
      </c>
      <c r="C31" s="221" t="s">
        <v>1067</v>
      </c>
      <c r="D31" s="419">
        <v>1</v>
      </c>
      <c r="E31" s="414">
        <v>460</v>
      </c>
      <c r="F31" s="1032"/>
      <c r="G31" s="1032"/>
      <c r="H31" s="1032"/>
      <c r="I31" s="1032"/>
      <c r="J31" s="1032"/>
      <c r="K31" s="1032"/>
      <c r="L31" s="1032"/>
      <c r="M31" s="18"/>
      <c r="N31" s="1032"/>
      <c r="O31" s="1032"/>
      <c r="P31" s="1032"/>
      <c r="Q31" s="1032"/>
      <c r="R31" s="1032"/>
      <c r="S31" s="18"/>
      <c r="T31" s="18"/>
      <c r="U31" s="18"/>
      <c r="V31" s="18"/>
      <c r="W31" s="18"/>
      <c r="X31" s="18"/>
      <c r="Y31" s="18"/>
      <c r="Z31" s="18"/>
      <c r="AA31" s="18"/>
      <c r="AB31" s="18"/>
      <c r="AC31" s="18"/>
      <c r="AD31" s="18"/>
      <c r="AE31" s="18"/>
    </row>
    <row r="32" spans="1:31" ht="15">
      <c r="A32" s="1032"/>
      <c r="B32" s="412" t="s">
        <v>1073</v>
      </c>
      <c r="C32" s="412" t="s">
        <v>1117</v>
      </c>
      <c r="D32" s="419">
        <v>1</v>
      </c>
      <c r="E32" s="414">
        <v>460</v>
      </c>
      <c r="F32" s="1032"/>
      <c r="G32" s="1032"/>
      <c r="H32" s="1032"/>
      <c r="I32" s="1032"/>
      <c r="J32" s="1032"/>
      <c r="K32" s="1032"/>
      <c r="L32" s="1032"/>
      <c r="M32" s="18"/>
      <c r="N32" s="1032"/>
      <c r="O32" s="1032"/>
      <c r="P32" s="1032"/>
      <c r="Q32" s="1032"/>
      <c r="R32" s="1032"/>
      <c r="S32" s="18"/>
      <c r="T32" s="18"/>
      <c r="U32" s="18"/>
      <c r="V32" s="18"/>
      <c r="W32" s="18"/>
      <c r="X32" s="18"/>
      <c r="Y32" s="18"/>
      <c r="Z32" s="18"/>
      <c r="AA32" s="18"/>
      <c r="AB32" s="18"/>
      <c r="AC32" s="18"/>
      <c r="AD32" s="18"/>
      <c r="AE32" s="18"/>
    </row>
    <row r="33" spans="1:31" ht="15">
      <c r="A33" s="1032"/>
      <c r="B33" s="412" t="s">
        <v>1073</v>
      </c>
      <c r="C33" s="412" t="s">
        <v>1092</v>
      </c>
      <c r="D33" s="419">
        <v>1</v>
      </c>
      <c r="E33" s="414">
        <v>460</v>
      </c>
      <c r="F33" s="1032"/>
      <c r="G33" s="1032"/>
      <c r="H33" s="1032"/>
      <c r="I33" s="1032"/>
      <c r="J33" s="1032"/>
      <c r="K33" s="1032"/>
      <c r="L33" s="1032"/>
      <c r="M33" s="18"/>
      <c r="N33" s="1032"/>
      <c r="O33" s="1032"/>
      <c r="P33" s="1032"/>
      <c r="Q33" s="1032"/>
      <c r="R33" s="1032"/>
      <c r="S33" s="18"/>
      <c r="T33" s="18"/>
      <c r="U33" s="18"/>
      <c r="V33" s="18"/>
      <c r="W33" s="18"/>
      <c r="X33" s="18"/>
      <c r="Y33" s="18"/>
      <c r="Z33" s="18"/>
      <c r="AA33" s="18"/>
      <c r="AB33" s="18"/>
      <c r="AC33" s="18"/>
      <c r="AD33" s="18"/>
      <c r="AE33" s="18"/>
    </row>
    <row r="34" spans="1:31" ht="15">
      <c r="A34" s="1032"/>
      <c r="B34" s="412" t="s">
        <v>1073</v>
      </c>
      <c r="C34" s="412" t="s">
        <v>1118</v>
      </c>
      <c r="D34" s="419">
        <v>1</v>
      </c>
      <c r="E34" s="414">
        <v>460</v>
      </c>
      <c r="F34" s="1032"/>
      <c r="G34" s="1032"/>
      <c r="H34" s="1032"/>
      <c r="I34" s="1032"/>
      <c r="J34" s="1032"/>
      <c r="K34" s="1032"/>
      <c r="L34" s="1032"/>
      <c r="M34" s="26"/>
      <c r="N34" s="1032"/>
      <c r="O34" s="1032"/>
      <c r="P34" s="1032"/>
      <c r="Q34" s="1032"/>
      <c r="R34" s="1032"/>
      <c r="S34" s="18"/>
      <c r="T34" s="18"/>
      <c r="U34" s="18"/>
      <c r="V34" s="18"/>
      <c r="W34" s="18"/>
      <c r="X34" s="18"/>
      <c r="Y34" s="18"/>
      <c r="Z34" s="18"/>
      <c r="AA34" s="18"/>
      <c r="AB34" s="18"/>
      <c r="AC34" s="18"/>
      <c r="AD34" s="18"/>
      <c r="AE34" s="18"/>
    </row>
    <row r="35" spans="1:31" ht="15">
      <c r="A35" s="1032"/>
      <c r="B35" s="412" t="s">
        <v>1066</v>
      </c>
      <c r="C35" s="412" t="s">
        <v>1067</v>
      </c>
      <c r="D35" s="419">
        <v>1</v>
      </c>
      <c r="E35" s="414">
        <v>690</v>
      </c>
      <c r="F35" s="1032"/>
      <c r="G35" s="1032"/>
      <c r="H35" s="1032"/>
      <c r="I35" s="1032"/>
      <c r="J35" s="1032"/>
      <c r="K35" s="1032"/>
      <c r="L35" s="1032"/>
      <c r="M35" s="26"/>
      <c r="N35" s="1032"/>
      <c r="O35" s="1032"/>
      <c r="P35" s="1032"/>
      <c r="Q35" s="1032"/>
      <c r="R35" s="1032"/>
      <c r="S35" s="18"/>
      <c r="T35" s="18"/>
      <c r="U35" s="18"/>
      <c r="V35" s="18"/>
      <c r="W35" s="18"/>
      <c r="X35" s="18"/>
      <c r="Y35" s="18"/>
      <c r="Z35" s="18"/>
      <c r="AA35" s="18"/>
      <c r="AB35" s="18"/>
      <c r="AC35" s="18"/>
      <c r="AD35" s="18"/>
      <c r="AE35" s="18"/>
    </row>
    <row r="36" spans="1:31" ht="15">
      <c r="A36" s="1032"/>
      <c r="B36" s="412" t="s">
        <v>1066</v>
      </c>
      <c r="C36" s="412" t="s">
        <v>1092</v>
      </c>
      <c r="D36" s="419">
        <v>1</v>
      </c>
      <c r="E36" s="414">
        <v>690</v>
      </c>
      <c r="F36" s="1032"/>
      <c r="G36" s="1032"/>
      <c r="H36" s="1032"/>
      <c r="I36" s="1032"/>
      <c r="J36" s="1032"/>
      <c r="K36" s="1032"/>
      <c r="L36" s="1032"/>
      <c r="M36" s="26"/>
      <c r="N36" s="1032"/>
      <c r="O36" s="1032"/>
      <c r="P36" s="1032"/>
      <c r="Q36" s="1032"/>
      <c r="R36" s="1032"/>
      <c r="S36" s="18"/>
      <c r="T36" s="18"/>
      <c r="U36" s="18"/>
      <c r="V36" s="18"/>
      <c r="W36" s="18"/>
      <c r="X36" s="18"/>
      <c r="Y36" s="18"/>
      <c r="Z36" s="18"/>
      <c r="AA36" s="18"/>
      <c r="AB36" s="18"/>
      <c r="AC36" s="18"/>
      <c r="AD36" s="18"/>
      <c r="AE36" s="18"/>
    </row>
    <row r="37" spans="1:31" ht="15">
      <c r="A37" s="1032"/>
      <c r="B37" s="412" t="s">
        <v>1066</v>
      </c>
      <c r="C37" s="412" t="s">
        <v>1118</v>
      </c>
      <c r="D37" s="419">
        <v>1</v>
      </c>
      <c r="E37" s="414">
        <v>690</v>
      </c>
      <c r="F37" s="1032"/>
      <c r="G37" s="1032"/>
      <c r="H37" s="1032"/>
      <c r="I37" s="1032"/>
      <c r="J37" s="1032"/>
      <c r="K37" s="1032"/>
      <c r="L37" s="1032"/>
      <c r="M37" s="26"/>
      <c r="N37" s="1032"/>
      <c r="O37" s="1032"/>
      <c r="P37" s="1032"/>
      <c r="Q37" s="1032"/>
      <c r="R37" s="1032"/>
      <c r="S37" s="18"/>
      <c r="T37" s="18"/>
      <c r="U37" s="18"/>
      <c r="V37" s="18"/>
      <c r="W37" s="18"/>
      <c r="X37" s="18"/>
      <c r="Y37" s="18"/>
      <c r="Z37" s="18"/>
      <c r="AA37" s="18"/>
      <c r="AB37" s="18"/>
      <c r="AC37" s="18"/>
      <c r="AD37" s="18"/>
      <c r="AE37" s="18"/>
    </row>
    <row r="38" spans="1:31" ht="51">
      <c r="A38" s="408" t="s">
        <v>1119</v>
      </c>
      <c r="B38" s="408" t="s">
        <v>1073</v>
      </c>
      <c r="C38" s="408" t="s">
        <v>1072</v>
      </c>
      <c r="D38" s="408">
        <v>1</v>
      </c>
      <c r="E38" s="408">
        <v>460</v>
      </c>
      <c r="F38" s="405">
        <f>E38+J38</f>
        <v>490</v>
      </c>
      <c r="G38" s="408">
        <v>490</v>
      </c>
      <c r="H38" s="405">
        <f t="shared" ref="H38:H39" si="4">F38-G38</f>
        <v>0</v>
      </c>
      <c r="I38" s="408" t="s">
        <v>11</v>
      </c>
      <c r="J38" s="408">
        <v>30</v>
      </c>
      <c r="K38" s="409" t="s">
        <v>1120</v>
      </c>
      <c r="L38" s="410" t="s">
        <v>1121</v>
      </c>
      <c r="M38" s="26"/>
      <c r="N38" s="18"/>
      <c r="O38" s="18"/>
      <c r="P38" s="18"/>
      <c r="Q38" s="18"/>
      <c r="R38" s="18"/>
      <c r="S38" s="18"/>
      <c r="T38" s="18"/>
      <c r="U38" s="18"/>
      <c r="V38" s="18"/>
      <c r="W38" s="18"/>
      <c r="X38" s="18"/>
      <c r="Y38" s="18"/>
      <c r="Z38" s="18"/>
      <c r="AA38" s="18"/>
      <c r="AB38" s="18"/>
      <c r="AC38" s="18"/>
      <c r="AD38" s="18"/>
      <c r="AE38" s="18"/>
    </row>
    <row r="39" spans="1:31" ht="15">
      <c r="A39" s="1082" t="s">
        <v>1122</v>
      </c>
      <c r="B39" s="412" t="s">
        <v>1073</v>
      </c>
      <c r="C39" s="412" t="s">
        <v>1072</v>
      </c>
      <c r="D39" s="419">
        <v>1</v>
      </c>
      <c r="E39" s="414">
        <v>460</v>
      </c>
      <c r="F39" s="1082">
        <f>E39+E40+J39</f>
        <v>950</v>
      </c>
      <c r="G39" s="1082">
        <v>400</v>
      </c>
      <c r="H39" s="1082">
        <f t="shared" si="4"/>
        <v>550</v>
      </c>
      <c r="I39" s="1082" t="s">
        <v>11</v>
      </c>
      <c r="J39" s="1082">
        <v>30</v>
      </c>
      <c r="K39" s="1079" t="s">
        <v>1123</v>
      </c>
      <c r="L39" s="1096" t="s">
        <v>1124</v>
      </c>
      <c r="M39" s="26"/>
      <c r="N39" s="18"/>
      <c r="O39" s="18"/>
      <c r="P39" s="18"/>
      <c r="Q39" s="18"/>
      <c r="R39" s="18"/>
      <c r="S39" s="18"/>
      <c r="T39" s="18"/>
      <c r="U39" s="18"/>
      <c r="V39" s="18"/>
      <c r="W39" s="18"/>
      <c r="X39" s="18"/>
      <c r="Y39" s="18"/>
      <c r="Z39" s="18"/>
      <c r="AA39" s="18"/>
      <c r="AB39" s="18"/>
      <c r="AC39" s="18"/>
      <c r="AD39" s="18"/>
      <c r="AE39" s="18"/>
    </row>
    <row r="40" spans="1:31" ht="15">
      <c r="A40" s="1032"/>
      <c r="B40" s="412" t="s">
        <v>1073</v>
      </c>
      <c r="C40" s="221" t="s">
        <v>1067</v>
      </c>
      <c r="D40" s="419">
        <v>1</v>
      </c>
      <c r="E40" s="414">
        <v>460</v>
      </c>
      <c r="F40" s="1032"/>
      <c r="G40" s="1032"/>
      <c r="H40" s="1032"/>
      <c r="I40" s="1032"/>
      <c r="J40" s="1032"/>
      <c r="K40" s="1032"/>
      <c r="L40" s="1032"/>
      <c r="M40" s="26"/>
      <c r="N40" s="18"/>
      <c r="O40" s="18"/>
      <c r="P40" s="18"/>
      <c r="Q40" s="18"/>
      <c r="R40" s="18"/>
      <c r="S40" s="18"/>
      <c r="T40" s="18"/>
      <c r="U40" s="18"/>
      <c r="V40" s="18"/>
      <c r="W40" s="18"/>
      <c r="X40" s="18"/>
      <c r="Y40" s="18"/>
      <c r="Z40" s="18"/>
      <c r="AA40" s="18"/>
      <c r="AB40" s="18"/>
      <c r="AC40" s="18"/>
      <c r="AD40" s="18"/>
      <c r="AE40" s="18"/>
    </row>
    <row r="41" spans="1:31" ht="15">
      <c r="A41" s="1080" t="s">
        <v>1125</v>
      </c>
      <c r="B41" s="422" t="s">
        <v>1073</v>
      </c>
      <c r="C41" s="423" t="s">
        <v>1067</v>
      </c>
      <c r="D41" s="424">
        <v>1</v>
      </c>
      <c r="E41" s="422">
        <v>460</v>
      </c>
      <c r="F41" s="1080">
        <f>E41+E42+J41</f>
        <v>1180</v>
      </c>
      <c r="G41" s="1080">
        <v>500</v>
      </c>
      <c r="H41" s="1080">
        <f>F41-G41</f>
        <v>680</v>
      </c>
      <c r="I41" s="1080" t="s">
        <v>11</v>
      </c>
      <c r="J41" s="1080">
        <v>30</v>
      </c>
      <c r="K41" s="1092" t="s">
        <v>1126</v>
      </c>
      <c r="L41" s="1093" t="s">
        <v>1127</v>
      </c>
      <c r="M41" s="26"/>
      <c r="N41" s="18"/>
      <c r="O41" s="18"/>
      <c r="P41" s="18"/>
      <c r="Q41" s="18"/>
      <c r="R41" s="18"/>
      <c r="S41" s="18"/>
      <c r="T41" s="18"/>
      <c r="U41" s="18"/>
      <c r="V41" s="18"/>
      <c r="W41" s="18"/>
      <c r="X41" s="18"/>
      <c r="Y41" s="18"/>
      <c r="Z41" s="18"/>
      <c r="AA41" s="18"/>
      <c r="AB41" s="18"/>
      <c r="AC41" s="18"/>
      <c r="AD41" s="18"/>
      <c r="AE41" s="18"/>
    </row>
    <row r="42" spans="1:31" ht="15">
      <c r="A42" s="1032"/>
      <c r="B42" s="422" t="s">
        <v>1128</v>
      </c>
      <c r="C42" s="423" t="s">
        <v>1067</v>
      </c>
      <c r="D42" s="424">
        <v>1</v>
      </c>
      <c r="E42" s="422">
        <v>690</v>
      </c>
      <c r="F42" s="1032"/>
      <c r="G42" s="1032"/>
      <c r="H42" s="1032"/>
      <c r="I42" s="1032"/>
      <c r="J42" s="1032"/>
      <c r="K42" s="1032"/>
      <c r="L42" s="1032"/>
      <c r="M42" s="26"/>
      <c r="N42" s="18"/>
      <c r="O42" s="18"/>
      <c r="P42" s="18"/>
      <c r="Q42" s="18"/>
      <c r="R42" s="18"/>
      <c r="S42" s="18"/>
      <c r="T42" s="18"/>
      <c r="U42" s="18"/>
      <c r="V42" s="18"/>
      <c r="W42" s="18"/>
      <c r="X42" s="18"/>
      <c r="Y42" s="18"/>
      <c r="Z42" s="18"/>
      <c r="AA42" s="18"/>
      <c r="AB42" s="18"/>
      <c r="AC42" s="18"/>
      <c r="AD42" s="18"/>
      <c r="AE42" s="18"/>
    </row>
    <row r="43" spans="1:31" ht="15">
      <c r="A43" s="1072" t="s">
        <v>1129</v>
      </c>
      <c r="B43" s="412" t="s">
        <v>1079</v>
      </c>
      <c r="C43" s="412" t="s">
        <v>1118</v>
      </c>
      <c r="D43" s="412">
        <v>1</v>
      </c>
      <c r="E43" s="412">
        <v>750</v>
      </c>
      <c r="F43" s="1082">
        <f>E43+E44+E45+J43</f>
        <v>1930</v>
      </c>
      <c r="G43" s="1082">
        <v>900</v>
      </c>
      <c r="H43" s="1082">
        <f>F43-G43</f>
        <v>1030</v>
      </c>
      <c r="I43" s="1082" t="s">
        <v>11</v>
      </c>
      <c r="J43" s="1082">
        <v>30</v>
      </c>
      <c r="K43" s="1079" t="s">
        <v>1130</v>
      </c>
      <c r="L43" s="1089" t="s">
        <v>1131</v>
      </c>
      <c r="M43" s="26"/>
      <c r="N43" s="18"/>
      <c r="O43" s="18"/>
      <c r="P43" s="18"/>
      <c r="Q43" s="18"/>
      <c r="R43" s="18"/>
      <c r="S43" s="18"/>
      <c r="T43" s="18"/>
      <c r="U43" s="18"/>
      <c r="V43" s="18"/>
      <c r="W43" s="18"/>
      <c r="X43" s="18"/>
      <c r="Y43" s="18"/>
      <c r="Z43" s="18"/>
      <c r="AA43" s="18"/>
      <c r="AB43" s="18"/>
      <c r="AC43" s="18"/>
      <c r="AD43" s="18"/>
      <c r="AE43" s="18"/>
    </row>
    <row r="44" spans="1:31" ht="15">
      <c r="A44" s="1032"/>
      <c r="B44" s="412" t="s">
        <v>1073</v>
      </c>
      <c r="C44" s="412" t="s">
        <v>1118</v>
      </c>
      <c r="D44" s="412">
        <v>1</v>
      </c>
      <c r="E44" s="412">
        <v>460</v>
      </c>
      <c r="F44" s="1032"/>
      <c r="G44" s="1032"/>
      <c r="H44" s="1032"/>
      <c r="I44" s="1032"/>
      <c r="J44" s="1032"/>
      <c r="K44" s="1032"/>
      <c r="L44" s="1032"/>
      <c r="M44" s="26"/>
      <c r="N44" s="18"/>
      <c r="O44" s="18"/>
      <c r="P44" s="18"/>
      <c r="Q44" s="18"/>
      <c r="R44" s="18"/>
      <c r="S44" s="18"/>
      <c r="T44" s="18"/>
      <c r="U44" s="18"/>
      <c r="V44" s="18"/>
      <c r="W44" s="18"/>
      <c r="X44" s="18"/>
      <c r="Y44" s="18"/>
      <c r="Z44" s="18"/>
      <c r="AA44" s="18"/>
      <c r="AB44" s="18"/>
      <c r="AC44" s="18"/>
      <c r="AD44" s="18"/>
      <c r="AE44" s="18"/>
    </row>
    <row r="45" spans="1:31" ht="15">
      <c r="A45" s="1032"/>
      <c r="B45" s="426" t="s">
        <v>1066</v>
      </c>
      <c r="C45" s="412" t="s">
        <v>1118</v>
      </c>
      <c r="D45" s="412">
        <v>1</v>
      </c>
      <c r="E45" s="412">
        <v>690</v>
      </c>
      <c r="F45" s="1032"/>
      <c r="G45" s="1032"/>
      <c r="H45" s="1032"/>
      <c r="I45" s="1032"/>
      <c r="J45" s="1032"/>
      <c r="K45" s="1032"/>
      <c r="L45" s="1032"/>
      <c r="M45" s="26"/>
      <c r="N45" s="18"/>
      <c r="O45" s="18"/>
      <c r="P45" s="18"/>
      <c r="Q45" s="18"/>
      <c r="R45" s="18"/>
      <c r="S45" s="18"/>
      <c r="T45" s="18"/>
      <c r="U45" s="18"/>
      <c r="V45" s="18"/>
      <c r="W45" s="18"/>
      <c r="X45" s="18"/>
      <c r="Y45" s="18"/>
      <c r="Z45" s="18"/>
      <c r="AA45" s="18"/>
      <c r="AB45" s="18"/>
      <c r="AC45" s="18"/>
      <c r="AD45" s="18"/>
      <c r="AE45" s="18"/>
    </row>
    <row r="46" spans="1:31" ht="15">
      <c r="A46" s="1080" t="s">
        <v>1132</v>
      </c>
      <c r="B46" s="422" t="s">
        <v>1073</v>
      </c>
      <c r="C46" s="422" t="s">
        <v>1070</v>
      </c>
      <c r="D46" s="422">
        <v>1</v>
      </c>
      <c r="E46" s="422">
        <v>460</v>
      </c>
      <c r="F46" s="1080">
        <f>E46+E47+J46</f>
        <v>970</v>
      </c>
      <c r="G46" s="1080">
        <v>970</v>
      </c>
      <c r="H46" s="1080">
        <f>F46-G46</f>
        <v>0</v>
      </c>
      <c r="I46" s="1080" t="s">
        <v>172</v>
      </c>
      <c r="J46" s="1080">
        <v>50</v>
      </c>
      <c r="K46" s="1092" t="s">
        <v>1133</v>
      </c>
      <c r="L46" s="1097" t="s">
        <v>1134</v>
      </c>
      <c r="M46" s="26"/>
      <c r="N46" s="18"/>
      <c r="O46" s="18"/>
      <c r="P46" s="18"/>
      <c r="Q46" s="18"/>
      <c r="R46" s="18"/>
      <c r="S46" s="18"/>
      <c r="T46" s="18"/>
      <c r="U46" s="18"/>
      <c r="V46" s="18"/>
      <c r="W46" s="18"/>
      <c r="X46" s="18"/>
      <c r="Y46" s="18"/>
      <c r="Z46" s="18"/>
      <c r="AA46" s="18"/>
      <c r="AB46" s="18"/>
      <c r="AC46" s="18"/>
      <c r="AD46" s="18"/>
      <c r="AE46" s="18"/>
    </row>
    <row r="47" spans="1:31" ht="15">
      <c r="A47" s="1032"/>
      <c r="B47" s="422" t="s">
        <v>1073</v>
      </c>
      <c r="C47" s="422" t="s">
        <v>1067</v>
      </c>
      <c r="D47" s="422">
        <v>1</v>
      </c>
      <c r="E47" s="422">
        <v>460</v>
      </c>
      <c r="F47" s="1032"/>
      <c r="G47" s="1032"/>
      <c r="H47" s="1032"/>
      <c r="I47" s="1032"/>
      <c r="J47" s="1032"/>
      <c r="K47" s="1032"/>
      <c r="L47" s="1032"/>
      <c r="M47" s="26"/>
      <c r="N47" s="18"/>
      <c r="O47" s="18"/>
      <c r="P47" s="18"/>
      <c r="Q47" s="18"/>
      <c r="R47" s="18"/>
      <c r="S47" s="18"/>
      <c r="T47" s="18"/>
      <c r="U47" s="18"/>
      <c r="V47" s="18"/>
      <c r="W47" s="18"/>
      <c r="X47" s="18"/>
      <c r="Y47" s="18"/>
      <c r="Z47" s="18"/>
      <c r="AA47" s="18"/>
      <c r="AB47" s="18"/>
      <c r="AC47" s="18"/>
      <c r="AD47" s="18"/>
      <c r="AE47" s="18"/>
    </row>
    <row r="48" spans="1:31" ht="51">
      <c r="A48" s="426" t="s">
        <v>1135</v>
      </c>
      <c r="B48" s="426" t="s">
        <v>1073</v>
      </c>
      <c r="C48" s="412" t="s">
        <v>1072</v>
      </c>
      <c r="D48" s="412">
        <v>1</v>
      </c>
      <c r="E48" s="412">
        <v>460</v>
      </c>
      <c r="F48" s="411">
        <f t="shared" ref="F48:F50" si="5">E48+J48</f>
        <v>490</v>
      </c>
      <c r="G48" s="412">
        <v>490</v>
      </c>
      <c r="H48" s="415">
        <f t="shared" ref="H48:H51" si="6">F48-G48</f>
        <v>0</v>
      </c>
      <c r="I48" s="412" t="s">
        <v>11</v>
      </c>
      <c r="J48" s="412">
        <v>30</v>
      </c>
      <c r="K48" s="88" t="s">
        <v>1136</v>
      </c>
      <c r="L48" s="421" t="s">
        <v>1137</v>
      </c>
      <c r="M48" s="26"/>
      <c r="N48" s="18"/>
      <c r="O48" s="18"/>
      <c r="P48" s="18"/>
      <c r="Q48" s="18"/>
      <c r="R48" s="18"/>
      <c r="S48" s="18"/>
      <c r="T48" s="18"/>
      <c r="U48" s="18"/>
      <c r="V48" s="18"/>
      <c r="W48" s="18"/>
      <c r="X48" s="18"/>
      <c r="Y48" s="18"/>
      <c r="Z48" s="18"/>
      <c r="AA48" s="18"/>
      <c r="AB48" s="18"/>
      <c r="AC48" s="18"/>
      <c r="AD48" s="18"/>
      <c r="AE48" s="18"/>
    </row>
    <row r="49" spans="1:31" ht="63.75">
      <c r="A49" s="422" t="s">
        <v>1138</v>
      </c>
      <c r="B49" s="422" t="s">
        <v>1066</v>
      </c>
      <c r="C49" s="422" t="s">
        <v>1072</v>
      </c>
      <c r="D49" s="422">
        <v>1</v>
      </c>
      <c r="E49" s="422">
        <v>690</v>
      </c>
      <c r="F49" s="424">
        <f t="shared" si="5"/>
        <v>720</v>
      </c>
      <c r="G49" s="422">
        <v>720</v>
      </c>
      <c r="H49" s="424">
        <f t="shared" si="6"/>
        <v>0</v>
      </c>
      <c r="I49" s="422" t="s">
        <v>11</v>
      </c>
      <c r="J49" s="422">
        <v>30</v>
      </c>
      <c r="K49" s="425" t="s">
        <v>1139</v>
      </c>
      <c r="L49" s="427" t="s">
        <v>1140</v>
      </c>
      <c r="M49" s="26"/>
      <c r="N49" s="18"/>
      <c r="O49" s="18"/>
      <c r="P49" s="18"/>
      <c r="Q49" s="18"/>
      <c r="R49" s="18"/>
      <c r="S49" s="18"/>
      <c r="T49" s="18"/>
      <c r="U49" s="18"/>
      <c r="V49" s="18"/>
      <c r="W49" s="18"/>
      <c r="X49" s="18"/>
      <c r="Y49" s="18"/>
      <c r="Z49" s="18"/>
      <c r="AA49" s="18"/>
      <c r="AB49" s="18"/>
      <c r="AC49" s="18"/>
      <c r="AD49" s="18"/>
      <c r="AE49" s="18"/>
    </row>
    <row r="50" spans="1:31" ht="127.5">
      <c r="A50" s="426" t="s">
        <v>1056</v>
      </c>
      <c r="B50" s="426" t="s">
        <v>1073</v>
      </c>
      <c r="C50" s="426" t="s">
        <v>1141</v>
      </c>
      <c r="D50" s="426">
        <v>1</v>
      </c>
      <c r="E50" s="426">
        <v>460</v>
      </c>
      <c r="F50" s="419">
        <f t="shared" si="5"/>
        <v>490</v>
      </c>
      <c r="G50" s="426">
        <v>200</v>
      </c>
      <c r="H50" s="419">
        <f t="shared" si="6"/>
        <v>290</v>
      </c>
      <c r="I50" s="412" t="s">
        <v>11</v>
      </c>
      <c r="J50" s="412">
        <v>30</v>
      </c>
      <c r="K50" s="257" t="s">
        <v>1142</v>
      </c>
      <c r="L50" s="421" t="s">
        <v>1143</v>
      </c>
      <c r="M50" s="26"/>
      <c r="N50" s="18"/>
      <c r="O50" s="18"/>
      <c r="P50" s="18"/>
      <c r="Q50" s="18"/>
      <c r="R50" s="18"/>
      <c r="S50" s="18"/>
      <c r="T50" s="18"/>
      <c r="U50" s="18"/>
      <c r="V50" s="18"/>
      <c r="W50" s="18"/>
      <c r="X50" s="18"/>
      <c r="Y50" s="18"/>
      <c r="Z50" s="18"/>
      <c r="AA50" s="18"/>
      <c r="AB50" s="18"/>
      <c r="AC50" s="18"/>
      <c r="AD50" s="18"/>
      <c r="AE50" s="18"/>
    </row>
    <row r="51" spans="1:31" ht="15">
      <c r="A51" s="1080" t="s">
        <v>1144</v>
      </c>
      <c r="B51" s="422" t="s">
        <v>1079</v>
      </c>
      <c r="C51" s="422" t="s">
        <v>1067</v>
      </c>
      <c r="D51" s="422">
        <v>1</v>
      </c>
      <c r="E51" s="422">
        <v>750</v>
      </c>
      <c r="F51" s="1080">
        <f>E51+E52+E53+J51</f>
        <v>1950</v>
      </c>
      <c r="G51" s="1080">
        <v>1950</v>
      </c>
      <c r="H51" s="1080">
        <f t="shared" si="6"/>
        <v>0</v>
      </c>
      <c r="I51" s="1080" t="s">
        <v>172</v>
      </c>
      <c r="J51" s="1080">
        <v>50</v>
      </c>
      <c r="K51" s="1092" t="s">
        <v>1145</v>
      </c>
      <c r="L51" s="1093" t="s">
        <v>1146</v>
      </c>
      <c r="M51" s="26"/>
      <c r="N51" s="18"/>
      <c r="O51" s="18"/>
      <c r="P51" s="18"/>
      <c r="Q51" s="18"/>
      <c r="R51" s="18"/>
      <c r="S51" s="18"/>
      <c r="T51" s="18"/>
      <c r="U51" s="18"/>
      <c r="V51" s="18"/>
      <c r="W51" s="18"/>
      <c r="X51" s="18"/>
      <c r="Y51" s="18"/>
      <c r="Z51" s="18"/>
      <c r="AA51" s="18"/>
      <c r="AB51" s="18"/>
      <c r="AC51" s="18"/>
      <c r="AD51" s="18"/>
      <c r="AE51" s="18"/>
    </row>
    <row r="52" spans="1:31" ht="15">
      <c r="A52" s="1032"/>
      <c r="B52" s="422" t="s">
        <v>1073</v>
      </c>
      <c r="C52" s="422" t="s">
        <v>1067</v>
      </c>
      <c r="D52" s="422">
        <v>1</v>
      </c>
      <c r="E52" s="422">
        <v>460</v>
      </c>
      <c r="F52" s="1032"/>
      <c r="G52" s="1032"/>
      <c r="H52" s="1032"/>
      <c r="I52" s="1032"/>
      <c r="J52" s="1032"/>
      <c r="K52" s="1032"/>
      <c r="L52" s="1032"/>
      <c r="M52" s="18"/>
      <c r="N52" s="18"/>
      <c r="O52" s="18"/>
      <c r="P52" s="18"/>
      <c r="Q52" s="18"/>
      <c r="R52" s="18"/>
      <c r="S52" s="18"/>
      <c r="T52" s="18"/>
      <c r="U52" s="18"/>
      <c r="V52" s="18"/>
      <c r="W52" s="18"/>
      <c r="X52" s="18"/>
      <c r="Y52" s="18"/>
      <c r="Z52" s="18"/>
      <c r="AA52" s="18"/>
      <c r="AB52" s="18"/>
      <c r="AC52" s="18"/>
      <c r="AD52" s="18"/>
      <c r="AE52" s="18"/>
    </row>
    <row r="53" spans="1:31" ht="15">
      <c r="A53" s="1032"/>
      <c r="B53" s="422" t="s">
        <v>1066</v>
      </c>
      <c r="C53" s="422" t="s">
        <v>1067</v>
      </c>
      <c r="D53" s="422">
        <v>1</v>
      </c>
      <c r="E53" s="422">
        <v>690</v>
      </c>
      <c r="F53" s="1032"/>
      <c r="G53" s="1032"/>
      <c r="H53" s="1032"/>
      <c r="I53" s="1032"/>
      <c r="J53" s="1032"/>
      <c r="K53" s="1032"/>
      <c r="L53" s="1032"/>
      <c r="M53" s="18"/>
      <c r="N53" s="18"/>
      <c r="O53" s="18"/>
      <c r="P53" s="18"/>
      <c r="Q53" s="18"/>
      <c r="R53" s="18"/>
      <c r="S53" s="18"/>
      <c r="T53" s="18"/>
      <c r="U53" s="18"/>
      <c r="V53" s="18"/>
      <c r="W53" s="18"/>
      <c r="X53" s="18"/>
      <c r="Y53" s="18"/>
      <c r="Z53" s="18"/>
      <c r="AA53" s="18"/>
      <c r="AB53" s="18"/>
      <c r="AC53" s="18"/>
      <c r="AD53" s="18"/>
      <c r="AE53" s="18"/>
    </row>
    <row r="54" spans="1:31" ht="15">
      <c r="A54" s="1082" t="s">
        <v>1147</v>
      </c>
      <c r="B54" s="411" t="s">
        <v>1073</v>
      </c>
      <c r="C54" s="413" t="s">
        <v>1072</v>
      </c>
      <c r="D54" s="426">
        <v>1</v>
      </c>
      <c r="E54" s="426">
        <v>460</v>
      </c>
      <c r="F54" s="1083">
        <f>E54+J54+E55</f>
        <v>1180</v>
      </c>
      <c r="G54" s="1083">
        <f>200+300</f>
        <v>500</v>
      </c>
      <c r="H54" s="1083">
        <f>F54-G54</f>
        <v>680</v>
      </c>
      <c r="I54" s="1082" t="s">
        <v>11</v>
      </c>
      <c r="J54" s="1082">
        <v>30</v>
      </c>
      <c r="K54" s="1079" t="s">
        <v>1148</v>
      </c>
      <c r="L54" s="1089" t="s">
        <v>1149</v>
      </c>
      <c r="M54" s="18"/>
      <c r="N54" s="18"/>
      <c r="O54" s="18"/>
      <c r="P54" s="18"/>
      <c r="Q54" s="18"/>
      <c r="R54" s="18"/>
      <c r="S54" s="18"/>
      <c r="T54" s="18"/>
      <c r="U54" s="18"/>
      <c r="V54" s="18"/>
      <c r="W54" s="18"/>
      <c r="X54" s="18"/>
      <c r="Y54" s="18"/>
      <c r="Z54" s="18"/>
      <c r="AA54" s="18"/>
      <c r="AB54" s="18"/>
      <c r="AC54" s="18"/>
      <c r="AD54" s="18"/>
      <c r="AE54" s="18"/>
    </row>
    <row r="55" spans="1:31" ht="15">
      <c r="A55" s="1032"/>
      <c r="B55" s="412" t="s">
        <v>1066</v>
      </c>
      <c r="C55" s="413" t="s">
        <v>1072</v>
      </c>
      <c r="D55" s="426">
        <v>1</v>
      </c>
      <c r="E55" s="426">
        <v>690</v>
      </c>
      <c r="F55" s="1032"/>
      <c r="G55" s="1032"/>
      <c r="H55" s="1032"/>
      <c r="I55" s="1032"/>
      <c r="J55" s="1032"/>
      <c r="K55" s="1032"/>
      <c r="L55" s="1032"/>
      <c r="M55" s="18"/>
      <c r="N55" s="18"/>
      <c r="O55" s="18"/>
      <c r="P55" s="18"/>
      <c r="Q55" s="18"/>
      <c r="R55" s="18"/>
      <c r="S55" s="18"/>
      <c r="T55" s="18"/>
      <c r="U55" s="18"/>
      <c r="V55" s="18"/>
      <c r="W55" s="18"/>
      <c r="X55" s="18"/>
      <c r="Y55" s="18"/>
      <c r="Z55" s="18"/>
      <c r="AA55" s="18"/>
      <c r="AB55" s="18"/>
      <c r="AC55" s="18"/>
      <c r="AD55" s="18"/>
      <c r="AE55" s="18"/>
    </row>
    <row r="56" spans="1:31" ht="15">
      <c r="A56" s="1080" t="s">
        <v>1150</v>
      </c>
      <c r="B56" s="422" t="s">
        <v>1079</v>
      </c>
      <c r="C56" s="422" t="s">
        <v>1151</v>
      </c>
      <c r="D56" s="422">
        <v>1</v>
      </c>
      <c r="E56" s="422">
        <v>750</v>
      </c>
      <c r="F56" s="1080">
        <f>SUM(E56:E62)</f>
        <v>3960</v>
      </c>
      <c r="G56" s="1080">
        <f>2000+160+1800</f>
        <v>3960</v>
      </c>
      <c r="H56" s="1080">
        <f>F56-G56</f>
        <v>0</v>
      </c>
      <c r="I56" s="1080" t="s">
        <v>1039</v>
      </c>
      <c r="J56" s="1080">
        <v>0</v>
      </c>
      <c r="K56" s="1092"/>
      <c r="L56" s="1092"/>
      <c r="M56" s="18"/>
      <c r="N56" s="18"/>
      <c r="O56" s="18"/>
      <c r="P56" s="18"/>
      <c r="Q56" s="18"/>
      <c r="R56" s="18"/>
      <c r="S56" s="18"/>
      <c r="T56" s="18"/>
      <c r="U56" s="18"/>
      <c r="V56" s="18"/>
      <c r="W56" s="18"/>
      <c r="X56" s="18"/>
      <c r="Y56" s="18"/>
      <c r="Z56" s="18"/>
      <c r="AA56" s="18"/>
      <c r="AB56" s="18"/>
      <c r="AC56" s="18"/>
      <c r="AD56" s="18"/>
      <c r="AE56" s="18"/>
    </row>
    <row r="57" spans="1:31" ht="15">
      <c r="A57" s="1032"/>
      <c r="B57" s="422" t="s">
        <v>1073</v>
      </c>
      <c r="C57" s="422" t="s">
        <v>1151</v>
      </c>
      <c r="D57" s="422">
        <v>1</v>
      </c>
      <c r="E57" s="422">
        <v>460</v>
      </c>
      <c r="F57" s="1032"/>
      <c r="G57" s="1032"/>
      <c r="H57" s="1032"/>
      <c r="I57" s="1032"/>
      <c r="J57" s="1032"/>
      <c r="K57" s="1032"/>
      <c r="L57" s="1032"/>
      <c r="M57" s="18"/>
      <c r="N57" s="18"/>
      <c r="O57" s="18"/>
      <c r="P57" s="18"/>
      <c r="Q57" s="18"/>
      <c r="R57" s="18"/>
      <c r="S57" s="18"/>
      <c r="T57" s="18"/>
      <c r="U57" s="18"/>
      <c r="V57" s="18"/>
      <c r="W57" s="18"/>
      <c r="X57" s="18"/>
      <c r="Y57" s="18"/>
      <c r="Z57" s="18"/>
      <c r="AA57" s="18"/>
      <c r="AB57" s="18"/>
      <c r="AC57" s="18"/>
      <c r="AD57" s="18"/>
      <c r="AE57" s="18"/>
    </row>
    <row r="58" spans="1:31" ht="15">
      <c r="A58" s="1032"/>
      <c r="B58" s="422" t="s">
        <v>1066</v>
      </c>
      <c r="C58" s="422" t="s">
        <v>1151</v>
      </c>
      <c r="D58" s="422">
        <v>1</v>
      </c>
      <c r="E58" s="422">
        <v>690</v>
      </c>
      <c r="F58" s="1032"/>
      <c r="G58" s="1032"/>
      <c r="H58" s="1032"/>
      <c r="I58" s="1032"/>
      <c r="J58" s="1032"/>
      <c r="K58" s="1032"/>
      <c r="L58" s="1032"/>
      <c r="M58" s="18"/>
      <c r="N58" s="18"/>
      <c r="O58" s="18"/>
      <c r="P58" s="18"/>
      <c r="Q58" s="18"/>
      <c r="R58" s="18"/>
      <c r="S58" s="18"/>
      <c r="T58" s="18"/>
      <c r="U58" s="18"/>
      <c r="V58" s="18"/>
      <c r="W58" s="18"/>
      <c r="X58" s="18"/>
      <c r="Y58" s="18"/>
      <c r="Z58" s="18"/>
      <c r="AA58" s="18"/>
      <c r="AB58" s="18"/>
      <c r="AC58" s="18"/>
      <c r="AD58" s="18"/>
      <c r="AE58" s="18"/>
    </row>
    <row r="59" spans="1:31" ht="15">
      <c r="A59" s="1032"/>
      <c r="B59" s="422" t="s">
        <v>1079</v>
      </c>
      <c r="C59" s="422" t="s">
        <v>1152</v>
      </c>
      <c r="D59" s="422">
        <v>1</v>
      </c>
      <c r="E59" s="422">
        <v>750</v>
      </c>
      <c r="F59" s="1032"/>
      <c r="G59" s="1032"/>
      <c r="H59" s="1032"/>
      <c r="I59" s="1032"/>
      <c r="J59" s="1032"/>
      <c r="K59" s="1032"/>
      <c r="L59" s="1032"/>
      <c r="M59" s="18"/>
      <c r="N59" s="18"/>
      <c r="O59" s="18"/>
      <c r="P59" s="18"/>
      <c r="Q59" s="18"/>
      <c r="R59" s="18"/>
      <c r="S59" s="18"/>
      <c r="T59" s="18"/>
      <c r="U59" s="18"/>
      <c r="V59" s="18"/>
      <c r="W59" s="18"/>
      <c r="X59" s="18"/>
      <c r="Y59" s="18"/>
      <c r="Z59" s="18"/>
      <c r="AA59" s="18"/>
      <c r="AB59" s="18"/>
      <c r="AC59" s="18"/>
      <c r="AD59" s="18"/>
      <c r="AE59" s="18"/>
    </row>
    <row r="60" spans="1:31" ht="15">
      <c r="A60" s="1032"/>
      <c r="B60" s="422" t="s">
        <v>1073</v>
      </c>
      <c r="C60" s="422" t="s">
        <v>1152</v>
      </c>
      <c r="D60" s="422">
        <v>1</v>
      </c>
      <c r="E60" s="422">
        <v>460</v>
      </c>
      <c r="F60" s="1032"/>
      <c r="G60" s="1032"/>
      <c r="H60" s="1032"/>
      <c r="I60" s="1032"/>
      <c r="J60" s="1032"/>
      <c r="K60" s="1032"/>
      <c r="L60" s="1032"/>
      <c r="M60" s="18"/>
      <c r="N60" s="18"/>
      <c r="O60" s="18"/>
      <c r="P60" s="18"/>
      <c r="Q60" s="18"/>
      <c r="R60" s="18"/>
      <c r="S60" s="18"/>
      <c r="T60" s="18"/>
      <c r="U60" s="18"/>
      <c r="V60" s="18"/>
      <c r="W60" s="18"/>
      <c r="X60" s="18"/>
      <c r="Y60" s="18"/>
      <c r="Z60" s="18"/>
      <c r="AA60" s="18"/>
      <c r="AB60" s="18"/>
      <c r="AC60" s="18"/>
      <c r="AD60" s="18"/>
      <c r="AE60" s="18"/>
    </row>
    <row r="61" spans="1:31" ht="15">
      <c r="A61" s="1032"/>
      <c r="B61" s="422" t="s">
        <v>1066</v>
      </c>
      <c r="C61" s="422" t="s">
        <v>1152</v>
      </c>
      <c r="D61" s="422">
        <v>1</v>
      </c>
      <c r="E61" s="422">
        <v>690</v>
      </c>
      <c r="F61" s="1032"/>
      <c r="G61" s="1032"/>
      <c r="H61" s="1032"/>
      <c r="I61" s="1032"/>
      <c r="J61" s="1032"/>
      <c r="K61" s="1032"/>
      <c r="L61" s="1032"/>
      <c r="M61" s="18"/>
      <c r="N61" s="18"/>
      <c r="O61" s="18"/>
      <c r="P61" s="18"/>
      <c r="Q61" s="18"/>
      <c r="R61" s="18"/>
      <c r="S61" s="18"/>
      <c r="T61" s="18"/>
      <c r="U61" s="18"/>
      <c r="V61" s="18"/>
      <c r="W61" s="18"/>
      <c r="X61" s="18"/>
      <c r="Y61" s="18"/>
      <c r="Z61" s="18"/>
      <c r="AA61" s="18"/>
      <c r="AB61" s="18"/>
      <c r="AC61" s="18"/>
      <c r="AD61" s="18"/>
      <c r="AE61" s="18"/>
    </row>
    <row r="62" spans="1:31" ht="15">
      <c r="A62" s="1032"/>
      <c r="B62" s="422" t="s">
        <v>1077</v>
      </c>
      <c r="C62" s="408" t="s">
        <v>1152</v>
      </c>
      <c r="D62" s="422">
        <v>1</v>
      </c>
      <c r="E62" s="422">
        <v>160</v>
      </c>
      <c r="F62" s="424"/>
      <c r="G62" s="422"/>
      <c r="H62" s="424"/>
      <c r="I62" s="422"/>
      <c r="J62" s="422"/>
      <c r="K62" s="428"/>
      <c r="L62" s="428"/>
      <c r="M62" s="18"/>
      <c r="N62" s="18"/>
      <c r="O62" s="18"/>
      <c r="P62" s="18"/>
      <c r="Q62" s="18"/>
      <c r="R62" s="18"/>
      <c r="S62" s="18"/>
      <c r="T62" s="18"/>
      <c r="U62" s="18"/>
      <c r="V62" s="18"/>
      <c r="W62" s="18"/>
      <c r="X62" s="18"/>
      <c r="Y62" s="18"/>
      <c r="Z62" s="18"/>
      <c r="AA62" s="18"/>
      <c r="AB62" s="18"/>
      <c r="AC62" s="18"/>
      <c r="AD62" s="18"/>
      <c r="AE62" s="18"/>
    </row>
    <row r="63" spans="1:31" ht="15">
      <c r="A63" s="1082" t="s">
        <v>1153</v>
      </c>
      <c r="B63" s="412" t="s">
        <v>1073</v>
      </c>
      <c r="C63" s="426" t="s">
        <v>1154</v>
      </c>
      <c r="D63" s="422">
        <v>1</v>
      </c>
      <c r="E63" s="426">
        <v>460</v>
      </c>
      <c r="F63" s="1083">
        <f>E63+E64+J63</f>
        <v>950</v>
      </c>
      <c r="G63" s="1083">
        <v>400</v>
      </c>
      <c r="H63" s="1083">
        <f>F63-G63</f>
        <v>550</v>
      </c>
      <c r="I63" s="1082" t="s">
        <v>11</v>
      </c>
      <c r="J63" s="1082">
        <v>30</v>
      </c>
      <c r="K63" s="1079" t="s">
        <v>1155</v>
      </c>
      <c r="L63" s="1089" t="s">
        <v>1156</v>
      </c>
      <c r="M63" s="18"/>
      <c r="N63" s="18"/>
      <c r="O63" s="18"/>
      <c r="P63" s="18"/>
      <c r="Q63" s="18"/>
      <c r="R63" s="18"/>
      <c r="S63" s="18"/>
      <c r="T63" s="18"/>
      <c r="U63" s="18"/>
      <c r="V63" s="18"/>
      <c r="W63" s="18"/>
      <c r="X63" s="18"/>
      <c r="Y63" s="18"/>
      <c r="Z63" s="18"/>
      <c r="AA63" s="18"/>
      <c r="AB63" s="18"/>
      <c r="AC63" s="18"/>
      <c r="AD63" s="18"/>
      <c r="AE63" s="18"/>
    </row>
    <row r="64" spans="1:31" ht="15">
      <c r="A64" s="1032"/>
      <c r="B64" s="412" t="s">
        <v>1073</v>
      </c>
      <c r="C64" s="426" t="s">
        <v>1089</v>
      </c>
      <c r="D64" s="422">
        <v>1</v>
      </c>
      <c r="E64" s="426">
        <v>460</v>
      </c>
      <c r="F64" s="1032"/>
      <c r="G64" s="1032"/>
      <c r="H64" s="1032"/>
      <c r="I64" s="1032"/>
      <c r="J64" s="1032"/>
      <c r="K64" s="1032"/>
      <c r="L64" s="1032"/>
      <c r="M64" s="18"/>
      <c r="N64" s="18"/>
      <c r="O64" s="18"/>
      <c r="P64" s="18"/>
      <c r="Q64" s="18"/>
      <c r="R64" s="18"/>
      <c r="S64" s="18"/>
      <c r="T64" s="18"/>
      <c r="U64" s="18"/>
      <c r="V64" s="18"/>
      <c r="W64" s="18"/>
      <c r="X64" s="18"/>
      <c r="Y64" s="18"/>
      <c r="Z64" s="18"/>
      <c r="AA64" s="18"/>
      <c r="AB64" s="18"/>
      <c r="AC64" s="18"/>
      <c r="AD64" s="18"/>
      <c r="AE64" s="18"/>
    </row>
    <row r="65" spans="1:31" ht="15">
      <c r="A65" s="1081" t="s">
        <v>1157</v>
      </c>
      <c r="B65" s="408" t="s">
        <v>1073</v>
      </c>
      <c r="C65" s="408" t="s">
        <v>1158</v>
      </c>
      <c r="D65" s="422">
        <v>1</v>
      </c>
      <c r="E65" s="408">
        <v>460</v>
      </c>
      <c r="F65" s="1081">
        <f>E65+E66+E67+J65</f>
        <v>1410</v>
      </c>
      <c r="G65" s="1081">
        <v>1410</v>
      </c>
      <c r="H65" s="1081">
        <f>F65-G65</f>
        <v>0</v>
      </c>
      <c r="I65" s="1081" t="s">
        <v>11</v>
      </c>
      <c r="J65" s="1081">
        <v>30</v>
      </c>
      <c r="K65" s="1077" t="s">
        <v>1159</v>
      </c>
      <c r="L65" s="1076" t="s">
        <v>1160</v>
      </c>
      <c r="M65" s="18"/>
      <c r="N65" s="18"/>
      <c r="O65" s="18"/>
      <c r="P65" s="18"/>
      <c r="Q65" s="18"/>
      <c r="R65" s="18"/>
      <c r="S65" s="18"/>
      <c r="T65" s="18"/>
      <c r="U65" s="18"/>
      <c r="V65" s="18"/>
      <c r="W65" s="18"/>
      <c r="X65" s="18"/>
      <c r="Y65" s="18"/>
      <c r="Z65" s="18"/>
      <c r="AA65" s="18"/>
      <c r="AB65" s="18"/>
      <c r="AC65" s="18"/>
      <c r="AD65" s="18"/>
      <c r="AE65" s="18"/>
    </row>
    <row r="66" spans="1:31" ht="15">
      <c r="A66" s="1032"/>
      <c r="B66" s="408" t="s">
        <v>1073</v>
      </c>
      <c r="C66" s="408" t="s">
        <v>1161</v>
      </c>
      <c r="D66" s="422">
        <v>1</v>
      </c>
      <c r="E66" s="408">
        <v>460</v>
      </c>
      <c r="F66" s="1032"/>
      <c r="G66" s="1032"/>
      <c r="H66" s="1032"/>
      <c r="I66" s="1032"/>
      <c r="J66" s="1032"/>
      <c r="K66" s="1032"/>
      <c r="L66" s="1032"/>
      <c r="M66" s="18"/>
      <c r="N66" s="18"/>
      <c r="O66" s="18"/>
      <c r="P66" s="18"/>
      <c r="Q66" s="18"/>
      <c r="R66" s="18"/>
      <c r="S66" s="18"/>
      <c r="T66" s="18"/>
      <c r="U66" s="18"/>
      <c r="V66" s="18"/>
      <c r="W66" s="18"/>
      <c r="X66" s="18"/>
      <c r="Y66" s="18"/>
      <c r="Z66" s="18"/>
      <c r="AA66" s="18"/>
      <c r="AB66" s="18"/>
      <c r="AC66" s="18"/>
      <c r="AD66" s="18"/>
      <c r="AE66" s="18"/>
    </row>
    <row r="67" spans="1:31" ht="15">
      <c r="A67" s="1032"/>
      <c r="B67" s="408" t="s">
        <v>1073</v>
      </c>
      <c r="C67" s="408" t="s">
        <v>1162</v>
      </c>
      <c r="D67" s="422">
        <v>1</v>
      </c>
      <c r="E67" s="408">
        <v>460</v>
      </c>
      <c r="F67" s="1032"/>
      <c r="G67" s="1032"/>
      <c r="H67" s="1032"/>
      <c r="I67" s="1032"/>
      <c r="J67" s="1032"/>
      <c r="K67" s="1032"/>
      <c r="L67" s="1032"/>
      <c r="M67" s="18"/>
      <c r="N67" s="18"/>
      <c r="O67" s="18"/>
      <c r="P67" s="18"/>
      <c r="Q67" s="18"/>
      <c r="R67" s="18"/>
      <c r="S67" s="18"/>
      <c r="T67" s="18"/>
      <c r="U67" s="18"/>
      <c r="V67" s="18"/>
      <c r="W67" s="18"/>
      <c r="X67" s="18"/>
      <c r="Y67" s="18"/>
      <c r="Z67" s="18"/>
      <c r="AA67" s="18"/>
      <c r="AB67" s="18"/>
      <c r="AC67" s="18"/>
      <c r="AD67" s="18"/>
      <c r="AE67" s="18"/>
    </row>
    <row r="68" spans="1:31" ht="51">
      <c r="A68" s="412" t="s">
        <v>1163</v>
      </c>
      <c r="B68" s="416" t="s">
        <v>1073</v>
      </c>
      <c r="C68" s="426" t="s">
        <v>1158</v>
      </c>
      <c r="D68" s="422">
        <v>1</v>
      </c>
      <c r="E68" s="426">
        <v>460</v>
      </c>
      <c r="F68" s="419">
        <f t="shared" ref="F68:F69" si="7">E68+J68</f>
        <v>490</v>
      </c>
      <c r="G68" s="426">
        <v>490</v>
      </c>
      <c r="H68" s="419">
        <f t="shared" ref="H68:H70" si="8">F68-G68</f>
        <v>0</v>
      </c>
      <c r="I68" s="412" t="s">
        <v>11</v>
      </c>
      <c r="J68" s="412">
        <v>30</v>
      </c>
      <c r="K68" s="88" t="s">
        <v>1164</v>
      </c>
      <c r="L68" s="421" t="s">
        <v>1165</v>
      </c>
      <c r="M68" s="18"/>
      <c r="N68" s="18"/>
      <c r="O68" s="18"/>
      <c r="P68" s="18"/>
      <c r="Q68" s="18"/>
      <c r="R68" s="18"/>
      <c r="S68" s="18"/>
      <c r="T68" s="18"/>
      <c r="U68" s="18"/>
      <c r="V68" s="18"/>
      <c r="W68" s="18"/>
      <c r="X68" s="18"/>
      <c r="Y68" s="18"/>
      <c r="Z68" s="18"/>
      <c r="AA68" s="18"/>
      <c r="AB68" s="18"/>
      <c r="AC68" s="18"/>
      <c r="AD68" s="18"/>
      <c r="AE68" s="18"/>
    </row>
    <row r="69" spans="1:31" ht="51">
      <c r="A69" s="429" t="s">
        <v>1166</v>
      </c>
      <c r="B69" s="408" t="s">
        <v>1073</v>
      </c>
      <c r="C69" s="408" t="s">
        <v>1072</v>
      </c>
      <c r="D69" s="408">
        <v>1</v>
      </c>
      <c r="E69" s="408">
        <v>460</v>
      </c>
      <c r="F69" s="405">
        <f t="shared" si="7"/>
        <v>490</v>
      </c>
      <c r="G69" s="408">
        <v>490</v>
      </c>
      <c r="H69" s="405">
        <f t="shared" si="8"/>
        <v>0</v>
      </c>
      <c r="I69" s="408" t="s">
        <v>11</v>
      </c>
      <c r="J69" s="408">
        <v>30</v>
      </c>
      <c r="K69" s="409" t="s">
        <v>1167</v>
      </c>
      <c r="L69" s="410" t="s">
        <v>1168</v>
      </c>
      <c r="M69" s="18"/>
      <c r="N69" s="18"/>
      <c r="O69" s="18"/>
      <c r="P69" s="18"/>
      <c r="Q69" s="18"/>
      <c r="R69" s="18"/>
      <c r="S69" s="18"/>
      <c r="T69" s="18"/>
      <c r="U69" s="18"/>
      <c r="V69" s="18"/>
      <c r="W69" s="18"/>
      <c r="X69" s="18"/>
      <c r="Y69" s="18"/>
      <c r="Z69" s="18"/>
      <c r="AA69" s="18"/>
      <c r="AB69" s="18"/>
      <c r="AC69" s="18"/>
      <c r="AD69" s="18"/>
      <c r="AE69" s="18"/>
    </row>
    <row r="70" spans="1:31" ht="15">
      <c r="A70" s="1082" t="s">
        <v>1169</v>
      </c>
      <c r="B70" s="416" t="s">
        <v>1073</v>
      </c>
      <c r="C70" s="426" t="s">
        <v>1151</v>
      </c>
      <c r="D70" s="422">
        <v>1</v>
      </c>
      <c r="E70" s="426">
        <v>460</v>
      </c>
      <c r="F70" s="1083">
        <f>E70+E71+E72+E73+E74+J70+E75</f>
        <v>2790</v>
      </c>
      <c r="G70" s="1083">
        <f>1200+1590</f>
        <v>2790</v>
      </c>
      <c r="H70" s="1083">
        <f t="shared" si="8"/>
        <v>0</v>
      </c>
      <c r="I70" s="1082" t="s">
        <v>11</v>
      </c>
      <c r="J70" s="1082">
        <v>30</v>
      </c>
      <c r="K70" s="1079" t="s">
        <v>1170</v>
      </c>
      <c r="L70" s="1088" t="s">
        <v>1171</v>
      </c>
      <c r="M70" s="18"/>
      <c r="N70" s="18"/>
      <c r="O70" s="18"/>
      <c r="P70" s="18"/>
      <c r="Q70" s="18"/>
      <c r="R70" s="18"/>
      <c r="S70" s="18"/>
      <c r="T70" s="18"/>
      <c r="U70" s="18"/>
      <c r="V70" s="18"/>
      <c r="W70" s="18"/>
      <c r="X70" s="18"/>
      <c r="Y70" s="18"/>
      <c r="Z70" s="18"/>
      <c r="AA70" s="18"/>
      <c r="AB70" s="18"/>
      <c r="AC70" s="18"/>
      <c r="AD70" s="18"/>
      <c r="AE70" s="18"/>
    </row>
    <row r="71" spans="1:31" ht="15">
      <c r="A71" s="1032"/>
      <c r="B71" s="416" t="s">
        <v>1073</v>
      </c>
      <c r="C71" s="426" t="s">
        <v>490</v>
      </c>
      <c r="D71" s="422">
        <v>1</v>
      </c>
      <c r="E71" s="426">
        <v>460</v>
      </c>
      <c r="F71" s="1032"/>
      <c r="G71" s="1032"/>
      <c r="H71" s="1032"/>
      <c r="I71" s="1032"/>
      <c r="J71" s="1032"/>
      <c r="K71" s="1032"/>
      <c r="L71" s="1032"/>
      <c r="M71" s="18"/>
      <c r="N71" s="18"/>
      <c r="O71" s="18"/>
      <c r="P71" s="18"/>
      <c r="Q71" s="18"/>
      <c r="R71" s="18"/>
      <c r="S71" s="18"/>
      <c r="T71" s="18"/>
      <c r="U71" s="18"/>
      <c r="V71" s="18"/>
      <c r="W71" s="18"/>
      <c r="X71" s="18"/>
      <c r="Y71" s="18"/>
      <c r="Z71" s="18"/>
      <c r="AA71" s="18"/>
      <c r="AB71" s="18"/>
      <c r="AC71" s="18"/>
      <c r="AD71" s="18"/>
      <c r="AE71" s="18"/>
    </row>
    <row r="72" spans="1:31" ht="15">
      <c r="A72" s="1032"/>
      <c r="B72" s="416" t="s">
        <v>1073</v>
      </c>
      <c r="C72" s="426" t="s">
        <v>1172</v>
      </c>
      <c r="D72" s="422">
        <v>1</v>
      </c>
      <c r="E72" s="426">
        <v>460</v>
      </c>
      <c r="F72" s="1032"/>
      <c r="G72" s="1032"/>
      <c r="H72" s="1032"/>
      <c r="I72" s="1032"/>
      <c r="J72" s="1032"/>
      <c r="K72" s="1032"/>
      <c r="L72" s="1032"/>
      <c r="M72" s="18"/>
      <c r="N72" s="18"/>
      <c r="O72" s="18"/>
      <c r="P72" s="18"/>
      <c r="Q72" s="18"/>
      <c r="R72" s="18"/>
      <c r="S72" s="18"/>
      <c r="T72" s="18"/>
      <c r="U72" s="18"/>
      <c r="V72" s="18"/>
      <c r="W72" s="18"/>
      <c r="X72" s="18"/>
      <c r="Y72" s="18"/>
      <c r="Z72" s="18"/>
      <c r="AA72" s="18"/>
      <c r="AB72" s="18"/>
      <c r="AC72" s="18"/>
      <c r="AD72" s="18"/>
      <c r="AE72" s="18"/>
    </row>
    <row r="73" spans="1:31" ht="15">
      <c r="A73" s="1032"/>
      <c r="B73" s="416" t="s">
        <v>1073</v>
      </c>
      <c r="C73" s="426" t="s">
        <v>1118</v>
      </c>
      <c r="D73" s="422">
        <v>1</v>
      </c>
      <c r="E73" s="426">
        <v>460</v>
      </c>
      <c r="F73" s="1032"/>
      <c r="G73" s="1032"/>
      <c r="H73" s="1032"/>
      <c r="I73" s="1032"/>
      <c r="J73" s="1032"/>
      <c r="K73" s="1032"/>
      <c r="L73" s="1032"/>
      <c r="M73" s="18"/>
      <c r="N73" s="18"/>
      <c r="O73" s="18"/>
      <c r="P73" s="18"/>
      <c r="Q73" s="18"/>
      <c r="R73" s="18"/>
      <c r="S73" s="18"/>
      <c r="T73" s="18"/>
      <c r="U73" s="18"/>
      <c r="V73" s="18"/>
      <c r="W73" s="18"/>
      <c r="X73" s="18"/>
      <c r="Y73" s="18"/>
      <c r="Z73" s="18"/>
      <c r="AA73" s="18"/>
      <c r="AB73" s="18"/>
      <c r="AC73" s="18"/>
      <c r="AD73" s="18"/>
      <c r="AE73" s="18"/>
    </row>
    <row r="74" spans="1:31" ht="15">
      <c r="A74" s="1032"/>
      <c r="B74" s="416" t="s">
        <v>1073</v>
      </c>
      <c r="C74" s="412" t="s">
        <v>1141</v>
      </c>
      <c r="D74" s="422">
        <v>1</v>
      </c>
      <c r="E74" s="426">
        <v>460</v>
      </c>
      <c r="F74" s="1032"/>
      <c r="G74" s="1032"/>
      <c r="H74" s="1032"/>
      <c r="I74" s="1032"/>
      <c r="J74" s="1032"/>
      <c r="K74" s="1032"/>
      <c r="L74" s="1032"/>
      <c r="M74" s="18"/>
      <c r="N74" s="18"/>
      <c r="O74" s="18"/>
      <c r="P74" s="18"/>
      <c r="Q74" s="18"/>
      <c r="R74" s="18"/>
      <c r="S74" s="18"/>
      <c r="T74" s="18"/>
      <c r="U74" s="18"/>
      <c r="V74" s="18"/>
      <c r="W74" s="18"/>
      <c r="X74" s="18"/>
      <c r="Y74" s="18"/>
      <c r="Z74" s="18"/>
      <c r="AA74" s="18"/>
      <c r="AB74" s="18"/>
      <c r="AC74" s="18"/>
      <c r="AD74" s="18"/>
      <c r="AE74" s="18"/>
    </row>
    <row r="75" spans="1:31" ht="15">
      <c r="A75" s="1032"/>
      <c r="B75" s="416" t="s">
        <v>1073</v>
      </c>
      <c r="C75" s="412" t="s">
        <v>1092</v>
      </c>
      <c r="D75" s="422">
        <v>1</v>
      </c>
      <c r="E75" s="426">
        <v>460</v>
      </c>
      <c r="F75" s="1032"/>
      <c r="G75" s="1032"/>
      <c r="H75" s="1032"/>
      <c r="I75" s="1032"/>
      <c r="J75" s="1032"/>
      <c r="K75" s="1032"/>
      <c r="L75" s="1032"/>
      <c r="M75" s="18"/>
      <c r="N75" s="18"/>
      <c r="O75" s="18"/>
      <c r="P75" s="18"/>
      <c r="Q75" s="18"/>
      <c r="R75" s="18"/>
      <c r="S75" s="18"/>
      <c r="T75" s="18"/>
      <c r="U75" s="18"/>
      <c r="V75" s="18"/>
      <c r="W75" s="18"/>
      <c r="X75" s="18"/>
      <c r="Y75" s="18"/>
      <c r="Z75" s="18"/>
      <c r="AA75" s="18"/>
      <c r="AB75" s="18"/>
      <c r="AC75" s="18"/>
      <c r="AD75" s="18"/>
      <c r="AE75" s="18"/>
    </row>
    <row r="76" spans="1:31" ht="102">
      <c r="A76" s="408" t="s">
        <v>1173</v>
      </c>
      <c r="B76" s="408" t="s">
        <v>1066</v>
      </c>
      <c r="C76" s="408" t="s">
        <v>1174</v>
      </c>
      <c r="D76" s="422">
        <v>1</v>
      </c>
      <c r="E76" s="408">
        <v>690</v>
      </c>
      <c r="F76" s="405">
        <f t="shared" ref="F76:F77" si="9">E76+J76</f>
        <v>720</v>
      </c>
      <c r="G76" s="408">
        <v>300</v>
      </c>
      <c r="H76" s="405">
        <f t="shared" ref="H76:H78" si="10">F76-G76</f>
        <v>420</v>
      </c>
      <c r="I76" s="408" t="s">
        <v>11</v>
      </c>
      <c r="J76" s="408">
        <v>30</v>
      </c>
      <c r="K76" s="409" t="s">
        <v>1175</v>
      </c>
      <c r="L76" s="417" t="s">
        <v>1176</v>
      </c>
      <c r="M76" s="18"/>
      <c r="N76" s="18"/>
      <c r="O76" s="18"/>
      <c r="P76" s="18"/>
      <c r="Q76" s="18"/>
      <c r="R76" s="18"/>
      <c r="S76" s="18"/>
      <c r="T76" s="18"/>
      <c r="U76" s="18"/>
      <c r="V76" s="18"/>
      <c r="W76" s="18"/>
      <c r="X76" s="18"/>
      <c r="Y76" s="18"/>
      <c r="Z76" s="18"/>
      <c r="AA76" s="18"/>
      <c r="AB76" s="18"/>
      <c r="AC76" s="18"/>
      <c r="AD76" s="18"/>
      <c r="AE76" s="18"/>
    </row>
    <row r="77" spans="1:31" ht="51">
      <c r="A77" s="412" t="s">
        <v>1177</v>
      </c>
      <c r="B77" s="412" t="s">
        <v>1073</v>
      </c>
      <c r="C77" s="412" t="s">
        <v>1067</v>
      </c>
      <c r="D77" s="422">
        <v>1</v>
      </c>
      <c r="E77" s="412">
        <v>460</v>
      </c>
      <c r="F77" s="411">
        <f t="shared" si="9"/>
        <v>490</v>
      </c>
      <c r="G77" s="412">
        <v>490</v>
      </c>
      <c r="H77" s="411">
        <f t="shared" si="10"/>
        <v>0</v>
      </c>
      <c r="I77" s="412" t="s">
        <v>11</v>
      </c>
      <c r="J77" s="412">
        <v>30</v>
      </c>
      <c r="K77" s="88" t="s">
        <v>1178</v>
      </c>
      <c r="L77" s="421" t="s">
        <v>1179</v>
      </c>
      <c r="M77" s="18"/>
      <c r="N77" s="18"/>
      <c r="O77" s="18"/>
      <c r="P77" s="18"/>
      <c r="Q77" s="18"/>
      <c r="R77" s="18"/>
      <c r="S77" s="18"/>
      <c r="T77" s="18"/>
      <c r="U77" s="18"/>
      <c r="V77" s="18"/>
      <c r="W77" s="18"/>
      <c r="X77" s="18"/>
      <c r="Y77" s="18"/>
      <c r="Z77" s="18"/>
      <c r="AA77" s="18"/>
      <c r="AB77" s="18"/>
      <c r="AC77" s="18"/>
      <c r="AD77" s="18"/>
      <c r="AE77" s="18"/>
    </row>
    <row r="78" spans="1:31" ht="15">
      <c r="A78" s="1080" t="s">
        <v>1180</v>
      </c>
      <c r="B78" s="422" t="s">
        <v>1073</v>
      </c>
      <c r="C78" s="422" t="s">
        <v>1072</v>
      </c>
      <c r="D78" s="422">
        <v>1</v>
      </c>
      <c r="E78" s="422">
        <v>460</v>
      </c>
      <c r="F78" s="1080">
        <f>E78+J78+E79</f>
        <v>950</v>
      </c>
      <c r="G78" s="1080">
        <v>550</v>
      </c>
      <c r="H78" s="1080">
        <f t="shared" si="10"/>
        <v>400</v>
      </c>
      <c r="I78" s="1080" t="s">
        <v>11</v>
      </c>
      <c r="J78" s="1080">
        <v>30</v>
      </c>
      <c r="K78" s="1092" t="s">
        <v>1181</v>
      </c>
      <c r="L78" s="1093" t="s">
        <v>1182</v>
      </c>
      <c r="M78" s="18"/>
      <c r="N78" s="18"/>
      <c r="O78" s="18"/>
      <c r="P78" s="18"/>
      <c r="Q78" s="18"/>
      <c r="R78" s="18"/>
      <c r="S78" s="18"/>
      <c r="T78" s="18"/>
      <c r="U78" s="18"/>
      <c r="V78" s="18"/>
      <c r="W78" s="18"/>
      <c r="X78" s="18"/>
      <c r="Y78" s="18"/>
      <c r="Z78" s="18"/>
      <c r="AA78" s="18"/>
      <c r="AB78" s="18"/>
      <c r="AC78" s="18"/>
      <c r="AD78" s="18"/>
      <c r="AE78" s="18"/>
    </row>
    <row r="79" spans="1:31" ht="15">
      <c r="A79" s="1032"/>
      <c r="B79" s="422" t="s">
        <v>1073</v>
      </c>
      <c r="C79" s="422" t="s">
        <v>1076</v>
      </c>
      <c r="D79" s="422">
        <v>1</v>
      </c>
      <c r="E79" s="422">
        <v>460</v>
      </c>
      <c r="F79" s="1032"/>
      <c r="G79" s="1032"/>
      <c r="H79" s="1032"/>
      <c r="I79" s="1032"/>
      <c r="J79" s="1032"/>
      <c r="K79" s="1032"/>
      <c r="L79" s="1032"/>
      <c r="M79" s="18"/>
      <c r="N79" s="18"/>
      <c r="O79" s="18"/>
      <c r="P79" s="18"/>
      <c r="Q79" s="18"/>
      <c r="R79" s="18"/>
      <c r="S79" s="18"/>
      <c r="T79" s="18"/>
      <c r="U79" s="18"/>
      <c r="V79" s="18"/>
      <c r="W79" s="18"/>
      <c r="X79" s="18"/>
      <c r="Y79" s="18"/>
      <c r="Z79" s="18"/>
      <c r="AA79" s="18"/>
      <c r="AB79" s="18"/>
      <c r="AC79" s="18"/>
      <c r="AD79" s="18"/>
      <c r="AE79" s="18"/>
    </row>
    <row r="80" spans="1:31" ht="15">
      <c r="A80" s="430" t="s">
        <v>1183</v>
      </c>
      <c r="B80" s="431"/>
      <c r="C80" s="431"/>
      <c r="D80" s="431"/>
      <c r="E80" s="431"/>
      <c r="F80" s="431"/>
      <c r="G80" s="431"/>
      <c r="H80" s="431"/>
      <c r="I80" s="431"/>
      <c r="J80" s="431"/>
      <c r="K80" s="432"/>
      <c r="L80" s="432"/>
      <c r="M80" s="18"/>
      <c r="N80" s="18"/>
      <c r="O80" s="18"/>
      <c r="P80" s="18"/>
      <c r="Q80" s="18"/>
      <c r="R80" s="18"/>
      <c r="S80" s="18"/>
      <c r="T80" s="18"/>
      <c r="U80" s="18"/>
      <c r="V80" s="18"/>
      <c r="W80" s="18"/>
      <c r="X80" s="18"/>
      <c r="Y80" s="18"/>
      <c r="Z80" s="18"/>
      <c r="AA80" s="18"/>
      <c r="AB80" s="18"/>
      <c r="AC80" s="18"/>
      <c r="AD80" s="18"/>
      <c r="AE80" s="18"/>
    </row>
    <row r="81" spans="1:31" ht="15">
      <c r="A81" s="1082" t="s">
        <v>1184</v>
      </c>
      <c r="B81" s="416" t="s">
        <v>1079</v>
      </c>
      <c r="C81" s="416" t="s">
        <v>1067</v>
      </c>
      <c r="D81" s="416">
        <v>1</v>
      </c>
      <c r="E81" s="416">
        <v>750</v>
      </c>
      <c r="F81" s="1082">
        <f>E81+E82+E83+J81</f>
        <v>1950</v>
      </c>
      <c r="G81" s="1082">
        <f>1000+560</f>
        <v>1560</v>
      </c>
      <c r="H81" s="1082">
        <f>F81-G81</f>
        <v>390</v>
      </c>
      <c r="I81" s="1095" t="s">
        <v>172</v>
      </c>
      <c r="J81" s="1095">
        <v>50</v>
      </c>
      <c r="K81" s="1079" t="s">
        <v>1185</v>
      </c>
      <c r="L81" s="1089" t="s">
        <v>1186</v>
      </c>
      <c r="M81" s="18"/>
      <c r="N81" s="18"/>
      <c r="O81" s="18"/>
      <c r="P81" s="18"/>
      <c r="Q81" s="18"/>
      <c r="R81" s="18"/>
      <c r="S81" s="18"/>
      <c r="T81" s="18"/>
      <c r="U81" s="18"/>
      <c r="V81" s="18"/>
      <c r="W81" s="18"/>
      <c r="X81" s="18"/>
      <c r="Y81" s="18"/>
      <c r="Z81" s="18"/>
      <c r="AA81" s="18"/>
      <c r="AB81" s="18"/>
      <c r="AC81" s="18"/>
      <c r="AD81" s="18"/>
      <c r="AE81" s="18"/>
    </row>
    <row r="82" spans="1:31" ht="15">
      <c r="A82" s="1032"/>
      <c r="B82" s="416" t="s">
        <v>1073</v>
      </c>
      <c r="C82" s="416" t="s">
        <v>1067</v>
      </c>
      <c r="D82" s="416">
        <v>1</v>
      </c>
      <c r="E82" s="416">
        <v>460</v>
      </c>
      <c r="F82" s="1032"/>
      <c r="G82" s="1032"/>
      <c r="H82" s="1032"/>
      <c r="I82" s="1032"/>
      <c r="J82" s="1032"/>
      <c r="K82" s="1032"/>
      <c r="L82" s="1032"/>
      <c r="M82" s="18"/>
      <c r="N82" s="18"/>
      <c r="O82" s="18"/>
      <c r="P82" s="18"/>
      <c r="Q82" s="18"/>
      <c r="R82" s="18"/>
      <c r="S82" s="18"/>
      <c r="T82" s="18"/>
      <c r="U82" s="18"/>
      <c r="V82" s="18"/>
      <c r="W82" s="18"/>
      <c r="X82" s="18"/>
      <c r="Y82" s="18"/>
      <c r="Z82" s="18"/>
      <c r="AA82" s="18"/>
      <c r="AB82" s="18"/>
      <c r="AC82" s="18"/>
      <c r="AD82" s="18"/>
      <c r="AE82" s="18"/>
    </row>
    <row r="83" spans="1:31" ht="15">
      <c r="A83" s="1032"/>
      <c r="B83" s="416" t="s">
        <v>1066</v>
      </c>
      <c r="C83" s="416" t="s">
        <v>1067</v>
      </c>
      <c r="D83" s="416">
        <v>1</v>
      </c>
      <c r="E83" s="416">
        <v>690</v>
      </c>
      <c r="F83" s="1032"/>
      <c r="G83" s="1032"/>
      <c r="H83" s="1032"/>
      <c r="I83" s="1032"/>
      <c r="J83" s="1032"/>
      <c r="K83" s="1032"/>
      <c r="L83" s="1032"/>
      <c r="M83" s="18"/>
      <c r="N83" s="18"/>
      <c r="O83" s="18"/>
      <c r="P83" s="18"/>
      <c r="Q83" s="18"/>
      <c r="R83" s="18"/>
      <c r="S83" s="18"/>
      <c r="T83" s="18"/>
      <c r="U83" s="18"/>
      <c r="V83" s="18"/>
      <c r="W83" s="18"/>
      <c r="X83" s="18"/>
      <c r="Y83" s="18"/>
      <c r="Z83" s="18"/>
      <c r="AA83" s="18"/>
      <c r="AB83" s="18"/>
      <c r="AC83" s="18"/>
      <c r="AD83" s="18"/>
      <c r="AE83" s="18"/>
    </row>
    <row r="84" spans="1:31" ht="51">
      <c r="A84" s="408" t="s">
        <v>568</v>
      </c>
      <c r="B84" s="408" t="s">
        <v>1073</v>
      </c>
      <c r="C84" s="433" t="s">
        <v>1072</v>
      </c>
      <c r="D84" s="408">
        <v>1</v>
      </c>
      <c r="E84" s="408">
        <v>460</v>
      </c>
      <c r="F84" s="408">
        <f>E84+J84</f>
        <v>490</v>
      </c>
      <c r="G84" s="408">
        <f>200+290</f>
        <v>490</v>
      </c>
      <c r="H84" s="405">
        <f t="shared" ref="H84:H85" si="11">F84-G84</f>
        <v>0</v>
      </c>
      <c r="I84" s="408" t="s">
        <v>11</v>
      </c>
      <c r="J84" s="408">
        <v>30</v>
      </c>
      <c r="K84" s="409" t="s">
        <v>1187</v>
      </c>
      <c r="L84" s="410" t="s">
        <v>1188</v>
      </c>
      <c r="M84" s="18"/>
      <c r="N84" s="18"/>
      <c r="O84" s="18"/>
      <c r="P84" s="18"/>
      <c r="Q84" s="18"/>
      <c r="R84" s="18"/>
      <c r="S84" s="18"/>
      <c r="T84" s="18"/>
      <c r="U84" s="18"/>
      <c r="V84" s="18"/>
      <c r="W84" s="18"/>
      <c r="X84" s="18"/>
      <c r="Y84" s="18"/>
      <c r="Z84" s="18"/>
      <c r="AA84" s="18"/>
      <c r="AB84" s="18"/>
      <c r="AC84" s="18"/>
      <c r="AD84" s="18"/>
      <c r="AE84" s="18"/>
    </row>
    <row r="85" spans="1:31" ht="15">
      <c r="A85" s="1082" t="s">
        <v>1189</v>
      </c>
      <c r="B85" s="416" t="s">
        <v>1079</v>
      </c>
      <c r="C85" s="416" t="s">
        <v>1172</v>
      </c>
      <c r="D85" s="416">
        <v>1</v>
      </c>
      <c r="E85" s="416">
        <v>750</v>
      </c>
      <c r="F85" s="1082">
        <f>SUM(E85:E88)</f>
        <v>2060</v>
      </c>
      <c r="G85" s="1082">
        <v>980</v>
      </c>
      <c r="H85" s="1082">
        <f t="shared" si="11"/>
        <v>1080</v>
      </c>
      <c r="I85" s="1082" t="s">
        <v>1039</v>
      </c>
      <c r="J85" s="1082">
        <v>0</v>
      </c>
      <c r="K85" s="1079" t="s">
        <v>1190</v>
      </c>
      <c r="L85" s="1089" t="s">
        <v>1191</v>
      </c>
      <c r="M85" s="18"/>
      <c r="N85" s="18"/>
      <c r="O85" s="18"/>
      <c r="P85" s="18"/>
      <c r="Q85" s="18"/>
      <c r="R85" s="18"/>
      <c r="S85" s="18"/>
      <c r="T85" s="18"/>
      <c r="U85" s="18"/>
      <c r="V85" s="18"/>
      <c r="W85" s="18"/>
      <c r="X85" s="18"/>
      <c r="Y85" s="18"/>
      <c r="Z85" s="18"/>
      <c r="AA85" s="18"/>
      <c r="AB85" s="18"/>
      <c r="AC85" s="18"/>
      <c r="AD85" s="18"/>
      <c r="AE85" s="18"/>
    </row>
    <row r="86" spans="1:31" ht="15">
      <c r="A86" s="1032"/>
      <c r="B86" s="416" t="s">
        <v>1073</v>
      </c>
      <c r="C86" s="416" t="s">
        <v>1172</v>
      </c>
      <c r="D86" s="416">
        <v>1</v>
      </c>
      <c r="E86" s="416">
        <v>460</v>
      </c>
      <c r="F86" s="1032"/>
      <c r="G86" s="1032"/>
      <c r="H86" s="1032"/>
      <c r="I86" s="1032"/>
      <c r="J86" s="1032"/>
      <c r="K86" s="1032"/>
      <c r="L86" s="1032"/>
      <c r="M86" s="18"/>
      <c r="N86" s="18"/>
      <c r="O86" s="18"/>
      <c r="P86" s="18"/>
      <c r="Q86" s="18"/>
      <c r="R86" s="18"/>
      <c r="S86" s="18"/>
      <c r="T86" s="18"/>
      <c r="U86" s="18"/>
      <c r="V86" s="18"/>
      <c r="W86" s="18"/>
      <c r="X86" s="18"/>
      <c r="Y86" s="18"/>
      <c r="Z86" s="18"/>
      <c r="AA86" s="18"/>
      <c r="AB86" s="18"/>
      <c r="AC86" s="18"/>
      <c r="AD86" s="18"/>
      <c r="AE86" s="18"/>
    </row>
    <row r="87" spans="1:31" ht="15">
      <c r="A87" s="1032"/>
      <c r="B87" s="416" t="s">
        <v>1066</v>
      </c>
      <c r="C87" s="416" t="s">
        <v>1172</v>
      </c>
      <c r="D87" s="416">
        <v>1</v>
      </c>
      <c r="E87" s="416">
        <v>690</v>
      </c>
      <c r="F87" s="1032"/>
      <c r="G87" s="1032"/>
      <c r="H87" s="1032"/>
      <c r="I87" s="1032"/>
      <c r="J87" s="1032"/>
      <c r="K87" s="1032"/>
      <c r="L87" s="1032"/>
      <c r="M87" s="18"/>
      <c r="N87" s="18"/>
      <c r="O87" s="18"/>
      <c r="P87" s="18"/>
      <c r="Q87" s="18"/>
      <c r="R87" s="18"/>
      <c r="S87" s="18"/>
      <c r="T87" s="18"/>
      <c r="U87" s="18"/>
      <c r="V87" s="18"/>
      <c r="W87" s="18"/>
      <c r="X87" s="18"/>
      <c r="Y87" s="18"/>
      <c r="Z87" s="18"/>
      <c r="AA87" s="18"/>
      <c r="AB87" s="18"/>
      <c r="AC87" s="18"/>
      <c r="AD87" s="18"/>
      <c r="AE87" s="18"/>
    </row>
    <row r="88" spans="1:31" ht="15">
      <c r="A88" s="1032"/>
      <c r="B88" s="416" t="s">
        <v>1077</v>
      </c>
      <c r="C88" s="416" t="s">
        <v>1172</v>
      </c>
      <c r="D88" s="416">
        <v>1</v>
      </c>
      <c r="E88" s="416">
        <v>160</v>
      </c>
      <c r="F88" s="1032"/>
      <c r="G88" s="1032"/>
      <c r="H88" s="1032"/>
      <c r="I88" s="1032"/>
      <c r="J88" s="1032"/>
      <c r="K88" s="1032"/>
      <c r="L88" s="1032"/>
      <c r="M88" s="18"/>
      <c r="N88" s="18"/>
      <c r="O88" s="18"/>
      <c r="P88" s="18"/>
      <c r="Q88" s="18"/>
      <c r="R88" s="18"/>
      <c r="S88" s="18"/>
      <c r="T88" s="18"/>
      <c r="U88" s="18"/>
      <c r="V88" s="18"/>
      <c r="W88" s="18"/>
      <c r="X88" s="18"/>
      <c r="Y88" s="18"/>
      <c r="Z88" s="18"/>
      <c r="AA88" s="18"/>
      <c r="AB88" s="18"/>
      <c r="AC88" s="18"/>
      <c r="AD88" s="18"/>
      <c r="AE88" s="18"/>
    </row>
    <row r="89" spans="1:31" ht="51">
      <c r="A89" s="408" t="s">
        <v>1192</v>
      </c>
      <c r="B89" s="408" t="s">
        <v>1066</v>
      </c>
      <c r="C89" s="408" t="s">
        <v>1118</v>
      </c>
      <c r="D89" s="408">
        <v>1</v>
      </c>
      <c r="E89" s="408">
        <v>690</v>
      </c>
      <c r="F89" s="408">
        <f>E89+J89</f>
        <v>720</v>
      </c>
      <c r="G89" s="408">
        <v>300</v>
      </c>
      <c r="H89" s="405">
        <f t="shared" ref="H89:H90" si="12">F89-G89</f>
        <v>420</v>
      </c>
      <c r="I89" s="408" t="s">
        <v>11</v>
      </c>
      <c r="J89" s="408">
        <v>30</v>
      </c>
      <c r="K89" s="409" t="s">
        <v>1193</v>
      </c>
      <c r="L89" s="410" t="s">
        <v>1194</v>
      </c>
      <c r="M89" s="18"/>
      <c r="N89" s="18"/>
      <c r="O89" s="18"/>
      <c r="P89" s="18"/>
      <c r="Q89" s="18"/>
      <c r="R89" s="18"/>
      <c r="S89" s="18"/>
      <c r="T89" s="18"/>
      <c r="U89" s="18"/>
      <c r="V89" s="18"/>
      <c r="W89" s="18"/>
      <c r="X89" s="18"/>
      <c r="Y89" s="18"/>
      <c r="Z89" s="18"/>
      <c r="AA89" s="18"/>
      <c r="AB89" s="18"/>
      <c r="AC89" s="18"/>
      <c r="AD89" s="18"/>
      <c r="AE89" s="18"/>
    </row>
    <row r="90" spans="1:31" ht="15">
      <c r="A90" s="1082" t="s">
        <v>1195</v>
      </c>
      <c r="B90" s="416" t="s">
        <v>1073</v>
      </c>
      <c r="C90" s="416" t="s">
        <v>1158</v>
      </c>
      <c r="D90" s="416">
        <v>1</v>
      </c>
      <c r="E90" s="416">
        <v>460</v>
      </c>
      <c r="F90" s="1082">
        <f>E90+E91+J90</f>
        <v>1200</v>
      </c>
      <c r="G90" s="1082">
        <v>500</v>
      </c>
      <c r="H90" s="1082">
        <f t="shared" si="12"/>
        <v>700</v>
      </c>
      <c r="I90" s="1082" t="s">
        <v>172</v>
      </c>
      <c r="J90" s="1082">
        <v>50</v>
      </c>
      <c r="K90" s="1079" t="s">
        <v>1196</v>
      </c>
      <c r="L90" s="1089" t="s">
        <v>1197</v>
      </c>
      <c r="M90" s="18"/>
      <c r="N90" s="18"/>
      <c r="O90" s="18"/>
      <c r="P90" s="18"/>
      <c r="Q90" s="18"/>
      <c r="R90" s="18"/>
      <c r="S90" s="18"/>
      <c r="T90" s="18"/>
      <c r="U90" s="18"/>
      <c r="V90" s="18"/>
      <c r="W90" s="18"/>
      <c r="X90" s="18"/>
      <c r="Y90" s="18"/>
      <c r="Z90" s="18"/>
      <c r="AA90" s="18"/>
      <c r="AB90" s="18"/>
      <c r="AC90" s="18"/>
      <c r="AD90" s="18"/>
      <c r="AE90" s="18"/>
    </row>
    <row r="91" spans="1:31" ht="15">
      <c r="A91" s="1032"/>
      <c r="B91" s="416" t="s">
        <v>1066</v>
      </c>
      <c r="C91" s="416" t="s">
        <v>1158</v>
      </c>
      <c r="D91" s="416">
        <v>1</v>
      </c>
      <c r="E91" s="416">
        <v>690</v>
      </c>
      <c r="F91" s="1032"/>
      <c r="G91" s="1032"/>
      <c r="H91" s="1032"/>
      <c r="I91" s="1032"/>
      <c r="J91" s="1032"/>
      <c r="K91" s="1032"/>
      <c r="L91" s="1032"/>
      <c r="M91" s="18"/>
      <c r="N91" s="18"/>
      <c r="O91" s="18"/>
      <c r="P91" s="18"/>
      <c r="Q91" s="18"/>
      <c r="R91" s="18"/>
      <c r="S91" s="18"/>
      <c r="T91" s="18"/>
      <c r="U91" s="18"/>
      <c r="V91" s="18"/>
      <c r="W91" s="18"/>
      <c r="X91" s="18"/>
      <c r="Y91" s="18"/>
      <c r="Z91" s="18"/>
      <c r="AA91" s="18"/>
      <c r="AB91" s="18"/>
      <c r="AC91" s="18"/>
      <c r="AD91" s="18"/>
      <c r="AE91" s="18"/>
    </row>
    <row r="92" spans="1:31" ht="15">
      <c r="A92" s="1081" t="s">
        <v>1198</v>
      </c>
      <c r="B92" s="408" t="s">
        <v>1073</v>
      </c>
      <c r="C92" s="433" t="s">
        <v>1072</v>
      </c>
      <c r="D92" s="408">
        <v>1</v>
      </c>
      <c r="E92" s="408">
        <v>460</v>
      </c>
      <c r="F92" s="1081">
        <f>E92+E93+E94+J92</f>
        <v>1410</v>
      </c>
      <c r="G92" s="1081">
        <v>600</v>
      </c>
      <c r="H92" s="1081">
        <f>F92-G92</f>
        <v>810</v>
      </c>
      <c r="I92" s="1081" t="s">
        <v>11</v>
      </c>
      <c r="J92" s="1081">
        <v>30</v>
      </c>
      <c r="K92" s="1079" t="s">
        <v>1199</v>
      </c>
      <c r="L92" s="1089" t="s">
        <v>1200</v>
      </c>
      <c r="M92" s="18"/>
      <c r="N92" s="18"/>
      <c r="O92" s="18"/>
      <c r="P92" s="18"/>
      <c r="Q92" s="18"/>
      <c r="R92" s="18"/>
      <c r="S92" s="18"/>
      <c r="T92" s="18"/>
      <c r="U92" s="18"/>
      <c r="V92" s="18"/>
      <c r="W92" s="18"/>
      <c r="X92" s="18"/>
      <c r="Y92" s="18"/>
      <c r="Z92" s="18"/>
      <c r="AA92" s="18"/>
      <c r="AB92" s="18"/>
      <c r="AC92" s="18"/>
      <c r="AD92" s="18"/>
      <c r="AE92" s="18"/>
    </row>
    <row r="93" spans="1:31" ht="15">
      <c r="A93" s="1032"/>
      <c r="B93" s="408" t="s">
        <v>1073</v>
      </c>
      <c r="C93" s="433" t="s">
        <v>1072</v>
      </c>
      <c r="D93" s="408">
        <v>1</v>
      </c>
      <c r="E93" s="408">
        <v>460</v>
      </c>
      <c r="F93" s="1032"/>
      <c r="G93" s="1032"/>
      <c r="H93" s="1032"/>
      <c r="I93" s="1032"/>
      <c r="J93" s="1032"/>
      <c r="K93" s="1032"/>
      <c r="L93" s="1032"/>
      <c r="M93" s="18"/>
      <c r="N93" s="18"/>
      <c r="O93" s="18"/>
      <c r="P93" s="18"/>
      <c r="Q93" s="18"/>
      <c r="R93" s="18"/>
      <c r="S93" s="18"/>
      <c r="T93" s="18"/>
      <c r="U93" s="18"/>
      <c r="V93" s="18"/>
      <c r="W93" s="18"/>
      <c r="X93" s="18"/>
      <c r="Y93" s="18"/>
      <c r="Z93" s="18"/>
      <c r="AA93" s="18"/>
      <c r="AB93" s="18"/>
      <c r="AC93" s="18"/>
      <c r="AD93" s="18"/>
      <c r="AE93" s="18"/>
    </row>
    <row r="94" spans="1:31" ht="15">
      <c r="A94" s="1032"/>
      <c r="B94" s="408" t="s">
        <v>1073</v>
      </c>
      <c r="C94" s="408" t="s">
        <v>1201</v>
      </c>
      <c r="D94" s="408">
        <v>1</v>
      </c>
      <c r="E94" s="408">
        <v>460</v>
      </c>
      <c r="F94" s="1032"/>
      <c r="G94" s="1032"/>
      <c r="H94" s="1032"/>
      <c r="I94" s="1032"/>
      <c r="J94" s="1032"/>
      <c r="K94" s="1032"/>
      <c r="L94" s="1032"/>
      <c r="M94" s="18"/>
      <c r="N94" s="18"/>
      <c r="O94" s="18"/>
      <c r="P94" s="18"/>
      <c r="Q94" s="18"/>
      <c r="R94" s="18"/>
      <c r="S94" s="18"/>
      <c r="T94" s="18"/>
      <c r="U94" s="18"/>
      <c r="V94" s="18"/>
      <c r="W94" s="18"/>
      <c r="X94" s="18"/>
      <c r="Y94" s="18"/>
      <c r="Z94" s="18"/>
      <c r="AA94" s="18"/>
      <c r="AB94" s="18"/>
      <c r="AC94" s="18"/>
      <c r="AD94" s="18"/>
      <c r="AE94" s="18"/>
    </row>
    <row r="95" spans="1:31" ht="15">
      <c r="A95" s="1082" t="s">
        <v>1202</v>
      </c>
      <c r="B95" s="416" t="s">
        <v>1073</v>
      </c>
      <c r="C95" s="416" t="s">
        <v>1154</v>
      </c>
      <c r="D95" s="416">
        <v>1</v>
      </c>
      <c r="E95" s="416">
        <v>460</v>
      </c>
      <c r="F95" s="1082">
        <f>E95+E96+E97+E98+E99+E100+E101+J95</f>
        <v>4400</v>
      </c>
      <c r="G95" s="1082">
        <v>1900</v>
      </c>
      <c r="H95" s="1082">
        <f>F95-G95</f>
        <v>2500</v>
      </c>
      <c r="I95" s="1082" t="s">
        <v>11</v>
      </c>
      <c r="J95" s="1082">
        <v>30</v>
      </c>
      <c r="K95" s="1079" t="s">
        <v>1203</v>
      </c>
      <c r="L95" s="1089" t="s">
        <v>1204</v>
      </c>
      <c r="M95" s="18"/>
      <c r="N95" s="18"/>
      <c r="O95" s="18"/>
      <c r="P95" s="18"/>
      <c r="Q95" s="18"/>
      <c r="R95" s="18"/>
      <c r="S95" s="18"/>
      <c r="T95" s="18"/>
      <c r="U95" s="18"/>
      <c r="V95" s="18"/>
      <c r="W95" s="18"/>
      <c r="X95" s="18"/>
      <c r="Y95" s="18"/>
      <c r="Z95" s="18"/>
      <c r="AA95" s="18"/>
      <c r="AB95" s="18"/>
      <c r="AC95" s="18"/>
      <c r="AD95" s="18"/>
      <c r="AE95" s="18"/>
    </row>
    <row r="96" spans="1:31" ht="15">
      <c r="A96" s="1032"/>
      <c r="B96" s="416" t="s">
        <v>1073</v>
      </c>
      <c r="C96" s="416" t="s">
        <v>1161</v>
      </c>
      <c r="D96" s="416">
        <v>1</v>
      </c>
      <c r="E96" s="416">
        <v>460</v>
      </c>
      <c r="F96" s="1032"/>
      <c r="G96" s="1032"/>
      <c r="H96" s="1032"/>
      <c r="I96" s="1032"/>
      <c r="J96" s="1032"/>
      <c r="K96" s="1032"/>
      <c r="L96" s="1032"/>
      <c r="M96" s="18"/>
      <c r="N96" s="18"/>
      <c r="O96" s="18"/>
      <c r="P96" s="18"/>
      <c r="Q96" s="18"/>
      <c r="R96" s="18"/>
      <c r="S96" s="18"/>
      <c r="T96" s="18"/>
      <c r="U96" s="18"/>
      <c r="V96" s="18"/>
      <c r="W96" s="18"/>
      <c r="X96" s="18"/>
      <c r="Y96" s="18"/>
      <c r="Z96" s="18"/>
      <c r="AA96" s="18"/>
      <c r="AB96" s="18"/>
      <c r="AC96" s="18"/>
      <c r="AD96" s="18"/>
      <c r="AE96" s="18"/>
    </row>
    <row r="97" spans="1:31" ht="15">
      <c r="A97" s="1032"/>
      <c r="B97" s="416" t="s">
        <v>1066</v>
      </c>
      <c r="C97" s="426" t="s">
        <v>1154</v>
      </c>
      <c r="D97" s="416">
        <v>1</v>
      </c>
      <c r="E97" s="416">
        <v>690</v>
      </c>
      <c r="F97" s="1032"/>
      <c r="G97" s="1032"/>
      <c r="H97" s="1032"/>
      <c r="I97" s="1032"/>
      <c r="J97" s="1032"/>
      <c r="K97" s="1032"/>
      <c r="L97" s="1032"/>
      <c r="M97" s="18"/>
      <c r="N97" s="18"/>
      <c r="O97" s="18"/>
      <c r="P97" s="18"/>
      <c r="Q97" s="18"/>
      <c r="R97" s="18"/>
      <c r="S97" s="18"/>
      <c r="T97" s="18"/>
      <c r="U97" s="18"/>
      <c r="V97" s="18"/>
      <c r="W97" s="18"/>
      <c r="X97" s="18"/>
      <c r="Y97" s="18"/>
      <c r="Z97" s="18"/>
      <c r="AA97" s="18"/>
      <c r="AB97" s="18"/>
      <c r="AC97" s="18"/>
      <c r="AD97" s="18"/>
      <c r="AE97" s="18"/>
    </row>
    <row r="98" spans="1:31" ht="15">
      <c r="A98" s="1032"/>
      <c r="B98" s="416" t="s">
        <v>1066</v>
      </c>
      <c r="C98" s="426" t="s">
        <v>1089</v>
      </c>
      <c r="D98" s="416">
        <v>1</v>
      </c>
      <c r="E98" s="416">
        <v>690</v>
      </c>
      <c r="F98" s="1032"/>
      <c r="G98" s="1032"/>
      <c r="H98" s="1032"/>
      <c r="I98" s="1032"/>
      <c r="J98" s="1032"/>
      <c r="K98" s="1032"/>
      <c r="L98" s="1032"/>
      <c r="M98" s="18"/>
      <c r="N98" s="18"/>
      <c r="O98" s="18"/>
      <c r="P98" s="18"/>
      <c r="Q98" s="18"/>
      <c r="R98" s="18"/>
      <c r="S98" s="18"/>
      <c r="T98" s="18"/>
      <c r="U98" s="18"/>
      <c r="V98" s="18"/>
      <c r="W98" s="18"/>
      <c r="X98" s="18"/>
      <c r="Y98" s="18"/>
      <c r="Z98" s="18"/>
      <c r="AA98" s="18"/>
      <c r="AB98" s="18"/>
      <c r="AC98" s="18"/>
      <c r="AD98" s="18"/>
      <c r="AE98" s="18"/>
    </row>
    <row r="99" spans="1:31" ht="15">
      <c r="A99" s="1032"/>
      <c r="B99" s="416" t="s">
        <v>1066</v>
      </c>
      <c r="C99" s="416" t="s">
        <v>1158</v>
      </c>
      <c r="D99" s="416">
        <v>1</v>
      </c>
      <c r="E99" s="416">
        <v>690</v>
      </c>
      <c r="F99" s="1032"/>
      <c r="G99" s="1032"/>
      <c r="H99" s="1032"/>
      <c r="I99" s="1032"/>
      <c r="J99" s="1032"/>
      <c r="K99" s="1032"/>
      <c r="L99" s="1032"/>
      <c r="M99" s="18"/>
      <c r="N99" s="18"/>
      <c r="O99" s="18"/>
      <c r="P99" s="18"/>
      <c r="Q99" s="18"/>
      <c r="R99" s="18"/>
      <c r="S99" s="18"/>
      <c r="T99" s="18"/>
      <c r="U99" s="18"/>
      <c r="V99" s="18"/>
      <c r="W99" s="18"/>
      <c r="X99" s="18"/>
      <c r="Y99" s="18"/>
      <c r="Z99" s="18"/>
      <c r="AA99" s="18"/>
      <c r="AB99" s="18"/>
      <c r="AC99" s="18"/>
      <c r="AD99" s="18"/>
      <c r="AE99" s="18"/>
    </row>
    <row r="100" spans="1:31" ht="15">
      <c r="A100" s="1032"/>
      <c r="B100" s="416" t="s">
        <v>1066</v>
      </c>
      <c r="C100" s="416" t="s">
        <v>1161</v>
      </c>
      <c r="D100" s="416">
        <v>1</v>
      </c>
      <c r="E100" s="416">
        <v>690</v>
      </c>
      <c r="F100" s="1032"/>
      <c r="G100" s="1032"/>
      <c r="H100" s="1032"/>
      <c r="I100" s="1032"/>
      <c r="J100" s="1032"/>
      <c r="K100" s="1032"/>
      <c r="L100" s="1032"/>
      <c r="M100" s="18"/>
      <c r="N100" s="18"/>
      <c r="O100" s="18"/>
      <c r="P100" s="18"/>
      <c r="Q100" s="18"/>
      <c r="R100" s="18"/>
      <c r="S100" s="18"/>
      <c r="T100" s="18"/>
      <c r="U100" s="18"/>
      <c r="V100" s="18"/>
      <c r="W100" s="18"/>
      <c r="X100" s="18"/>
      <c r="Y100" s="18"/>
      <c r="Z100" s="18"/>
      <c r="AA100" s="18"/>
      <c r="AB100" s="18"/>
      <c r="AC100" s="18"/>
      <c r="AD100" s="18"/>
      <c r="AE100" s="18"/>
    </row>
    <row r="101" spans="1:31" ht="15">
      <c r="A101" s="1032"/>
      <c r="B101" s="416" t="s">
        <v>1066</v>
      </c>
      <c r="C101" s="416" t="s">
        <v>490</v>
      </c>
      <c r="D101" s="416">
        <v>1</v>
      </c>
      <c r="E101" s="416">
        <v>690</v>
      </c>
      <c r="F101" s="1032"/>
      <c r="G101" s="1032"/>
      <c r="H101" s="1032"/>
      <c r="I101" s="1032"/>
      <c r="J101" s="1032"/>
      <c r="K101" s="1032"/>
      <c r="L101" s="1032"/>
      <c r="M101" s="18"/>
      <c r="N101" s="18"/>
      <c r="O101" s="18"/>
      <c r="P101" s="18"/>
      <c r="Q101" s="18"/>
      <c r="R101" s="18"/>
      <c r="S101" s="18"/>
      <c r="T101" s="18"/>
      <c r="U101" s="18"/>
      <c r="V101" s="18"/>
      <c r="W101" s="18"/>
      <c r="X101" s="18"/>
      <c r="Y101" s="18"/>
      <c r="Z101" s="18"/>
      <c r="AA101" s="18"/>
      <c r="AB101" s="18"/>
      <c r="AC101" s="18"/>
      <c r="AD101" s="18"/>
      <c r="AE101" s="18"/>
    </row>
    <row r="102" spans="1:31" ht="15">
      <c r="A102" s="1082" t="s">
        <v>1205</v>
      </c>
      <c r="B102" s="408" t="s">
        <v>1073</v>
      </c>
      <c r="C102" s="408" t="s">
        <v>1158</v>
      </c>
      <c r="D102" s="408">
        <v>1</v>
      </c>
      <c r="E102" s="408">
        <v>460</v>
      </c>
      <c r="F102" s="1081">
        <f>E102+E103+J102+E104</f>
        <v>1660</v>
      </c>
      <c r="G102" s="1081">
        <f>500+200</f>
        <v>700</v>
      </c>
      <c r="H102" s="1081">
        <f>F102-G102</f>
        <v>960</v>
      </c>
      <c r="I102" s="1081" t="s">
        <v>172</v>
      </c>
      <c r="J102" s="1081">
        <v>50</v>
      </c>
      <c r="K102" s="1079" t="s">
        <v>1206</v>
      </c>
      <c r="L102" s="1088" t="s">
        <v>1207</v>
      </c>
      <c r="M102" s="18"/>
      <c r="N102" s="18"/>
      <c r="O102" s="18"/>
      <c r="P102" s="18"/>
      <c r="Q102" s="18"/>
      <c r="R102" s="18"/>
      <c r="S102" s="18"/>
      <c r="T102" s="18"/>
      <c r="U102" s="18"/>
      <c r="V102" s="18"/>
      <c r="W102" s="18"/>
      <c r="X102" s="18"/>
      <c r="Y102" s="18"/>
      <c r="Z102" s="18"/>
      <c r="AA102" s="18"/>
      <c r="AB102" s="18"/>
      <c r="AC102" s="18"/>
      <c r="AD102" s="18"/>
      <c r="AE102" s="18"/>
    </row>
    <row r="103" spans="1:31" ht="15">
      <c r="A103" s="1032"/>
      <c r="B103" s="408" t="s">
        <v>1066</v>
      </c>
      <c r="C103" s="408" t="s">
        <v>1158</v>
      </c>
      <c r="D103" s="408">
        <v>1</v>
      </c>
      <c r="E103" s="408">
        <v>690</v>
      </c>
      <c r="F103" s="1032"/>
      <c r="G103" s="1032"/>
      <c r="H103" s="1032"/>
      <c r="I103" s="1032"/>
      <c r="J103" s="1032"/>
      <c r="K103" s="1032"/>
      <c r="L103" s="1032"/>
      <c r="M103" s="18"/>
      <c r="N103" s="18"/>
      <c r="O103" s="18"/>
      <c r="P103" s="18"/>
      <c r="Q103" s="18"/>
      <c r="R103" s="18"/>
      <c r="S103" s="18"/>
      <c r="T103" s="18"/>
      <c r="U103" s="18"/>
      <c r="V103" s="18"/>
      <c r="W103" s="18"/>
      <c r="X103" s="18"/>
      <c r="Y103" s="18"/>
      <c r="Z103" s="18"/>
      <c r="AA103" s="18"/>
      <c r="AB103" s="18"/>
      <c r="AC103" s="18"/>
      <c r="AD103" s="18"/>
      <c r="AE103" s="18"/>
    </row>
    <row r="104" spans="1:31" ht="15">
      <c r="A104" s="1032"/>
      <c r="B104" s="408" t="s">
        <v>1073</v>
      </c>
      <c r="C104" s="408" t="s">
        <v>1072</v>
      </c>
      <c r="D104" s="408">
        <v>1</v>
      </c>
      <c r="E104" s="408">
        <v>460</v>
      </c>
      <c r="F104" s="1032"/>
      <c r="G104" s="1032"/>
      <c r="H104" s="1032"/>
      <c r="I104" s="1032"/>
      <c r="J104" s="1032"/>
      <c r="K104" s="1032"/>
      <c r="L104" s="1032"/>
      <c r="M104" s="18"/>
      <c r="N104" s="18"/>
      <c r="O104" s="18"/>
      <c r="P104" s="18"/>
      <c r="Q104" s="18"/>
      <c r="R104" s="18"/>
      <c r="S104" s="18"/>
      <c r="T104" s="18"/>
      <c r="U104" s="18"/>
      <c r="V104" s="18"/>
      <c r="W104" s="18"/>
      <c r="X104" s="18"/>
      <c r="Y104" s="18"/>
      <c r="Z104" s="18"/>
      <c r="AA104" s="18"/>
      <c r="AB104" s="18"/>
      <c r="AC104" s="18"/>
      <c r="AD104" s="18"/>
      <c r="AE104" s="18"/>
    </row>
    <row r="105" spans="1:31" ht="51">
      <c r="A105" s="412" t="s">
        <v>1208</v>
      </c>
      <c r="B105" s="416" t="s">
        <v>1066</v>
      </c>
      <c r="C105" s="416" t="s">
        <v>1072</v>
      </c>
      <c r="D105" s="416">
        <v>1</v>
      </c>
      <c r="E105" s="416">
        <v>690</v>
      </c>
      <c r="F105" s="412">
        <f t="shared" ref="F105:F106" si="13">E105+J105</f>
        <v>740</v>
      </c>
      <c r="G105" s="412">
        <v>740</v>
      </c>
      <c r="H105" s="411">
        <f t="shared" ref="H105:H107" si="14">F105-G105</f>
        <v>0</v>
      </c>
      <c r="I105" s="412" t="s">
        <v>172</v>
      </c>
      <c r="J105" s="412">
        <v>50</v>
      </c>
      <c r="K105" s="88" t="s">
        <v>1209</v>
      </c>
      <c r="L105" s="89" t="s">
        <v>1210</v>
      </c>
      <c r="M105" s="18"/>
      <c r="N105" s="18"/>
      <c r="O105" s="18"/>
      <c r="P105" s="18"/>
      <c r="Q105" s="18"/>
      <c r="R105" s="18"/>
      <c r="S105" s="18"/>
      <c r="T105" s="18"/>
      <c r="U105" s="18"/>
      <c r="V105" s="18"/>
      <c r="W105" s="18"/>
      <c r="X105" s="18"/>
      <c r="Y105" s="18"/>
      <c r="Z105" s="18"/>
      <c r="AA105" s="18"/>
      <c r="AB105" s="18"/>
      <c r="AC105" s="18"/>
      <c r="AD105" s="18"/>
      <c r="AE105" s="18"/>
    </row>
    <row r="106" spans="1:31" ht="63.75">
      <c r="A106" s="422" t="s">
        <v>1211</v>
      </c>
      <c r="B106" s="408" t="s">
        <v>1073</v>
      </c>
      <c r="C106" s="433" t="s">
        <v>1072</v>
      </c>
      <c r="D106" s="408">
        <v>1</v>
      </c>
      <c r="E106" s="408">
        <v>460</v>
      </c>
      <c r="F106" s="408">
        <f t="shared" si="13"/>
        <v>490</v>
      </c>
      <c r="G106" s="408">
        <v>490</v>
      </c>
      <c r="H106" s="405">
        <f t="shared" si="14"/>
        <v>0</v>
      </c>
      <c r="I106" s="408" t="s">
        <v>11</v>
      </c>
      <c r="J106" s="408">
        <v>30</v>
      </c>
      <c r="K106" s="88" t="s">
        <v>1212</v>
      </c>
      <c r="L106" s="89" t="s">
        <v>1213</v>
      </c>
      <c r="M106" s="18"/>
      <c r="N106" s="18"/>
      <c r="O106" s="18"/>
      <c r="P106" s="18"/>
      <c r="Q106" s="18"/>
      <c r="R106" s="18"/>
      <c r="S106" s="18"/>
      <c r="T106" s="18"/>
      <c r="U106" s="18"/>
      <c r="V106" s="18"/>
      <c r="W106" s="18"/>
      <c r="X106" s="18"/>
      <c r="Y106" s="18"/>
      <c r="Z106" s="18"/>
      <c r="AA106" s="18"/>
      <c r="AB106" s="18"/>
      <c r="AC106" s="18"/>
      <c r="AD106" s="18"/>
      <c r="AE106" s="18"/>
    </row>
    <row r="107" spans="1:31" ht="15">
      <c r="A107" s="1082" t="s">
        <v>1214</v>
      </c>
      <c r="B107" s="416" t="s">
        <v>1066</v>
      </c>
      <c r="C107" s="416" t="s">
        <v>1072</v>
      </c>
      <c r="D107" s="416">
        <v>1</v>
      </c>
      <c r="E107" s="416">
        <v>690</v>
      </c>
      <c r="F107" s="1082">
        <f>E107+E108+E109+J107</f>
        <v>2100</v>
      </c>
      <c r="G107" s="1082">
        <v>900</v>
      </c>
      <c r="H107" s="1082">
        <f t="shared" si="14"/>
        <v>1200</v>
      </c>
      <c r="I107" s="1082" t="s">
        <v>11</v>
      </c>
      <c r="J107" s="1082">
        <v>30</v>
      </c>
      <c r="K107" s="1079" t="s">
        <v>1215</v>
      </c>
      <c r="L107" s="1089" t="s">
        <v>1216</v>
      </c>
      <c r="M107" s="18"/>
      <c r="N107" s="18"/>
      <c r="O107" s="18"/>
      <c r="P107" s="18"/>
      <c r="Q107" s="18"/>
      <c r="R107" s="18"/>
      <c r="S107" s="18"/>
      <c r="T107" s="18"/>
      <c r="U107" s="18"/>
      <c r="V107" s="18"/>
      <c r="W107" s="18"/>
      <c r="X107" s="18"/>
      <c r="Y107" s="18"/>
      <c r="Z107" s="18"/>
      <c r="AA107" s="18"/>
      <c r="AB107" s="18"/>
      <c r="AC107" s="18"/>
      <c r="AD107" s="18"/>
      <c r="AE107" s="18"/>
    </row>
    <row r="108" spans="1:31" ht="15">
      <c r="A108" s="1032"/>
      <c r="B108" s="416" t="s">
        <v>1066</v>
      </c>
      <c r="C108" s="416" t="s">
        <v>1154</v>
      </c>
      <c r="D108" s="416">
        <v>1</v>
      </c>
      <c r="E108" s="416">
        <v>690</v>
      </c>
      <c r="F108" s="1032"/>
      <c r="G108" s="1032"/>
      <c r="H108" s="1032"/>
      <c r="I108" s="1032"/>
      <c r="J108" s="1032"/>
      <c r="K108" s="1032"/>
      <c r="L108" s="1032"/>
      <c r="M108" s="18"/>
      <c r="N108" s="18"/>
      <c r="O108" s="18"/>
      <c r="P108" s="18"/>
      <c r="Q108" s="18"/>
      <c r="R108" s="18"/>
      <c r="S108" s="18"/>
      <c r="T108" s="18"/>
      <c r="U108" s="18"/>
      <c r="V108" s="18"/>
      <c r="W108" s="18"/>
      <c r="X108" s="18"/>
      <c r="Y108" s="18"/>
      <c r="Z108" s="18"/>
      <c r="AA108" s="18"/>
      <c r="AB108" s="18"/>
      <c r="AC108" s="18"/>
      <c r="AD108" s="18"/>
      <c r="AE108" s="18"/>
    </row>
    <row r="109" spans="1:31" ht="15">
      <c r="A109" s="1032"/>
      <c r="B109" s="416" t="s">
        <v>1066</v>
      </c>
      <c r="C109" s="416" t="s">
        <v>1158</v>
      </c>
      <c r="D109" s="416">
        <v>1</v>
      </c>
      <c r="E109" s="416">
        <v>690</v>
      </c>
      <c r="F109" s="1032"/>
      <c r="G109" s="1032"/>
      <c r="H109" s="1032"/>
      <c r="I109" s="1032"/>
      <c r="J109" s="1032"/>
      <c r="K109" s="1032"/>
      <c r="L109" s="1032"/>
      <c r="M109" s="18"/>
      <c r="N109" s="18"/>
      <c r="O109" s="18"/>
      <c r="P109" s="18"/>
      <c r="Q109" s="18"/>
      <c r="R109" s="18"/>
      <c r="S109" s="18"/>
      <c r="T109" s="18"/>
      <c r="U109" s="18"/>
      <c r="V109" s="18"/>
      <c r="W109" s="18"/>
      <c r="X109" s="18"/>
      <c r="Y109" s="18"/>
      <c r="Z109" s="18"/>
      <c r="AA109" s="18"/>
      <c r="AB109" s="18"/>
      <c r="AC109" s="18"/>
      <c r="AD109" s="18"/>
      <c r="AE109" s="18"/>
    </row>
    <row r="110" spans="1:31" ht="76.5">
      <c r="A110" s="408" t="s">
        <v>1217</v>
      </c>
      <c r="B110" s="408" t="s">
        <v>1073</v>
      </c>
      <c r="C110" s="408" t="s">
        <v>1067</v>
      </c>
      <c r="D110" s="408">
        <v>1</v>
      </c>
      <c r="E110" s="408">
        <v>460</v>
      </c>
      <c r="F110" s="408">
        <f>E110+J110</f>
        <v>490</v>
      </c>
      <c r="G110" s="408">
        <v>490</v>
      </c>
      <c r="H110" s="405">
        <f t="shared" ref="H110:H111" si="15">F110-G110</f>
        <v>0</v>
      </c>
      <c r="I110" s="408" t="s">
        <v>11</v>
      </c>
      <c r="J110" s="408">
        <v>30</v>
      </c>
      <c r="K110" s="409" t="s">
        <v>1218</v>
      </c>
      <c r="L110" s="410" t="s">
        <v>1219</v>
      </c>
      <c r="M110" s="18"/>
      <c r="N110" s="18"/>
      <c r="O110" s="18"/>
      <c r="P110" s="18"/>
      <c r="Q110" s="18"/>
      <c r="R110" s="18"/>
      <c r="S110" s="18"/>
      <c r="T110" s="18"/>
      <c r="U110" s="18"/>
      <c r="V110" s="18"/>
      <c r="W110" s="18"/>
      <c r="X110" s="18"/>
      <c r="Y110" s="18"/>
      <c r="Z110" s="18"/>
      <c r="AA110" s="18"/>
      <c r="AB110" s="18"/>
      <c r="AC110" s="18"/>
      <c r="AD110" s="18"/>
      <c r="AE110" s="18"/>
    </row>
    <row r="111" spans="1:31" ht="15">
      <c r="A111" s="248" t="s">
        <v>1220</v>
      </c>
      <c r="B111" s="416" t="s">
        <v>1073</v>
      </c>
      <c r="C111" s="416" t="s">
        <v>1221</v>
      </c>
      <c r="D111" s="416">
        <v>1</v>
      </c>
      <c r="E111" s="416">
        <v>460</v>
      </c>
      <c r="F111" s="1082">
        <f>E111+J111+E112+E113</f>
        <v>1870</v>
      </c>
      <c r="G111" s="1082">
        <v>800</v>
      </c>
      <c r="H111" s="1082">
        <f t="shared" si="15"/>
        <v>1070</v>
      </c>
      <c r="I111" s="1082" t="s">
        <v>11</v>
      </c>
      <c r="J111" s="1082">
        <v>30</v>
      </c>
      <c r="K111" s="1079" t="s">
        <v>1222</v>
      </c>
      <c r="L111" s="1079" t="s">
        <v>1223</v>
      </c>
      <c r="M111" s="18"/>
      <c r="N111" s="18"/>
      <c r="O111" s="18"/>
      <c r="P111" s="18"/>
      <c r="Q111" s="18"/>
      <c r="R111" s="18"/>
      <c r="S111" s="18"/>
      <c r="T111" s="18"/>
      <c r="U111" s="18"/>
      <c r="V111" s="18"/>
      <c r="W111" s="18"/>
      <c r="X111" s="18"/>
      <c r="Y111" s="18"/>
      <c r="Z111" s="18"/>
      <c r="AA111" s="18"/>
      <c r="AB111" s="18"/>
      <c r="AC111" s="18"/>
      <c r="AD111" s="18"/>
      <c r="AE111" s="18"/>
    </row>
    <row r="112" spans="1:31" ht="15">
      <c r="A112" s="412"/>
      <c r="B112" s="416" t="s">
        <v>1066</v>
      </c>
      <c r="C112" s="426" t="s">
        <v>1089</v>
      </c>
      <c r="D112" s="416">
        <v>1</v>
      </c>
      <c r="E112" s="416">
        <v>690</v>
      </c>
      <c r="F112" s="1032"/>
      <c r="G112" s="1032"/>
      <c r="H112" s="1032"/>
      <c r="I112" s="1032"/>
      <c r="J112" s="1032"/>
      <c r="K112" s="1032"/>
      <c r="L112" s="1032"/>
      <c r="M112" s="18"/>
      <c r="N112" s="18"/>
      <c r="O112" s="18"/>
      <c r="P112" s="18"/>
      <c r="Q112" s="18"/>
      <c r="R112" s="18"/>
      <c r="S112" s="18"/>
      <c r="T112" s="18"/>
      <c r="U112" s="18"/>
      <c r="V112" s="18"/>
      <c r="W112" s="18"/>
      <c r="X112" s="18"/>
      <c r="Y112" s="18"/>
      <c r="Z112" s="18"/>
      <c r="AA112" s="18"/>
      <c r="AB112" s="18"/>
      <c r="AC112" s="18"/>
      <c r="AD112" s="18"/>
      <c r="AE112" s="18"/>
    </row>
    <row r="113" spans="1:31" ht="15">
      <c r="A113" s="412"/>
      <c r="B113" s="416" t="s">
        <v>1066</v>
      </c>
      <c r="C113" s="416" t="s">
        <v>1158</v>
      </c>
      <c r="D113" s="416">
        <v>1</v>
      </c>
      <c r="E113" s="416">
        <v>690</v>
      </c>
      <c r="F113" s="1032"/>
      <c r="G113" s="1032"/>
      <c r="H113" s="1032"/>
      <c r="I113" s="1032"/>
      <c r="J113" s="1032"/>
      <c r="K113" s="1032"/>
      <c r="L113" s="1032"/>
      <c r="M113" s="18"/>
      <c r="N113" s="18"/>
      <c r="O113" s="18"/>
      <c r="P113" s="18"/>
      <c r="Q113" s="18"/>
      <c r="R113" s="18"/>
      <c r="S113" s="18"/>
      <c r="T113" s="18"/>
      <c r="U113" s="18"/>
      <c r="V113" s="18"/>
      <c r="W113" s="18"/>
      <c r="X113" s="18"/>
      <c r="Y113" s="18"/>
      <c r="Z113" s="18"/>
      <c r="AA113" s="18"/>
      <c r="AB113" s="18"/>
      <c r="AC113" s="18"/>
      <c r="AD113" s="18"/>
      <c r="AE113" s="18"/>
    </row>
    <row r="114" spans="1:31" ht="15">
      <c r="A114" s="1081" t="s">
        <v>1224</v>
      </c>
      <c r="B114" s="408" t="s">
        <v>1079</v>
      </c>
      <c r="C114" s="408" t="s">
        <v>1225</v>
      </c>
      <c r="D114" s="408">
        <v>1</v>
      </c>
      <c r="E114" s="408">
        <v>750</v>
      </c>
      <c r="F114" s="1081">
        <f>E114+E115+E116+E117+E118+E119+J114</f>
        <v>3560</v>
      </c>
      <c r="G114" s="1081">
        <v>3560</v>
      </c>
      <c r="H114" s="1081">
        <f>F114-G114</f>
        <v>0</v>
      </c>
      <c r="I114" s="1081" t="s">
        <v>172</v>
      </c>
      <c r="J114" s="1081">
        <v>50</v>
      </c>
      <c r="K114" s="1077" t="s">
        <v>1226</v>
      </c>
      <c r="L114" s="1076" t="s">
        <v>1227</v>
      </c>
      <c r="M114" s="18"/>
      <c r="N114" s="18"/>
      <c r="O114" s="18"/>
      <c r="P114" s="18"/>
      <c r="Q114" s="18"/>
      <c r="R114" s="18"/>
      <c r="S114" s="18"/>
      <c r="T114" s="18"/>
      <c r="U114" s="18"/>
      <c r="V114" s="18"/>
      <c r="W114" s="18"/>
      <c r="X114" s="18"/>
      <c r="Y114" s="18"/>
      <c r="Z114" s="18"/>
      <c r="AA114" s="18"/>
      <c r="AB114" s="18"/>
      <c r="AC114" s="18"/>
      <c r="AD114" s="18"/>
      <c r="AE114" s="18"/>
    </row>
    <row r="115" spans="1:31" ht="15">
      <c r="A115" s="1032"/>
      <c r="B115" s="408" t="s">
        <v>1073</v>
      </c>
      <c r="C115" s="434" t="s">
        <v>1225</v>
      </c>
      <c r="D115" s="408">
        <v>1</v>
      </c>
      <c r="E115" s="408">
        <v>460</v>
      </c>
      <c r="F115" s="1032"/>
      <c r="G115" s="1032"/>
      <c r="H115" s="1032"/>
      <c r="I115" s="1032"/>
      <c r="J115" s="1032"/>
      <c r="K115" s="1032"/>
      <c r="L115" s="1032"/>
      <c r="M115" s="18"/>
      <c r="N115" s="18"/>
      <c r="O115" s="18"/>
      <c r="P115" s="18"/>
      <c r="Q115" s="18"/>
      <c r="R115" s="18"/>
      <c r="S115" s="18"/>
      <c r="T115" s="18"/>
      <c r="U115" s="18"/>
      <c r="V115" s="18"/>
      <c r="W115" s="18"/>
      <c r="X115" s="18"/>
      <c r="Y115" s="18"/>
      <c r="Z115" s="18"/>
      <c r="AA115" s="18"/>
      <c r="AB115" s="18"/>
      <c r="AC115" s="18"/>
      <c r="AD115" s="18"/>
      <c r="AE115" s="18"/>
    </row>
    <row r="116" spans="1:31" ht="15">
      <c r="A116" s="1032"/>
      <c r="B116" s="408" t="s">
        <v>1073</v>
      </c>
      <c r="C116" s="433" t="s">
        <v>1072</v>
      </c>
      <c r="D116" s="408">
        <v>1</v>
      </c>
      <c r="E116" s="408">
        <v>460</v>
      </c>
      <c r="F116" s="1032"/>
      <c r="G116" s="1032"/>
      <c r="H116" s="1032"/>
      <c r="I116" s="1032"/>
      <c r="J116" s="1032"/>
      <c r="K116" s="1032"/>
      <c r="L116" s="1032"/>
      <c r="M116" s="18"/>
      <c r="N116" s="18"/>
      <c r="O116" s="18"/>
      <c r="P116" s="18"/>
      <c r="Q116" s="18"/>
      <c r="R116" s="18"/>
      <c r="S116" s="18"/>
      <c r="T116" s="18"/>
      <c r="U116" s="18"/>
      <c r="V116" s="18"/>
      <c r="W116" s="18"/>
      <c r="X116" s="18"/>
      <c r="Y116" s="18"/>
      <c r="Z116" s="18"/>
      <c r="AA116" s="18"/>
      <c r="AB116" s="18"/>
      <c r="AC116" s="18"/>
      <c r="AD116" s="18"/>
      <c r="AE116" s="18"/>
    </row>
    <row r="117" spans="1:31" ht="15">
      <c r="A117" s="1032"/>
      <c r="B117" s="408" t="s">
        <v>1073</v>
      </c>
      <c r="C117" s="408" t="s">
        <v>1228</v>
      </c>
      <c r="D117" s="408">
        <v>1</v>
      </c>
      <c r="E117" s="408">
        <v>460</v>
      </c>
      <c r="F117" s="1032"/>
      <c r="G117" s="1032"/>
      <c r="H117" s="1032"/>
      <c r="I117" s="1032"/>
      <c r="J117" s="1032"/>
      <c r="K117" s="1032"/>
      <c r="L117" s="1032"/>
      <c r="M117" s="18"/>
      <c r="N117" s="18"/>
      <c r="O117" s="18"/>
      <c r="P117" s="18"/>
      <c r="Q117" s="18"/>
      <c r="R117" s="18"/>
      <c r="S117" s="18"/>
      <c r="T117" s="18"/>
      <c r="U117" s="18"/>
      <c r="V117" s="18"/>
      <c r="W117" s="18"/>
      <c r="X117" s="18"/>
      <c r="Y117" s="18"/>
      <c r="Z117" s="18"/>
      <c r="AA117" s="18"/>
      <c r="AB117" s="18"/>
      <c r="AC117" s="18"/>
      <c r="AD117" s="18"/>
      <c r="AE117" s="18"/>
    </row>
    <row r="118" spans="1:31" ht="15">
      <c r="A118" s="1032"/>
      <c r="B118" s="408" t="s">
        <v>1066</v>
      </c>
      <c r="C118" s="408" t="s">
        <v>1225</v>
      </c>
      <c r="D118" s="408">
        <v>1</v>
      </c>
      <c r="E118" s="408">
        <v>690</v>
      </c>
      <c r="F118" s="1032"/>
      <c r="G118" s="1032"/>
      <c r="H118" s="1032"/>
      <c r="I118" s="1032"/>
      <c r="J118" s="1032"/>
      <c r="K118" s="1032"/>
      <c r="L118" s="1032"/>
      <c r="M118" s="18"/>
      <c r="N118" s="18"/>
      <c r="O118" s="18"/>
      <c r="P118" s="18"/>
      <c r="Q118" s="18"/>
      <c r="R118" s="18"/>
      <c r="S118" s="18"/>
      <c r="T118" s="18"/>
      <c r="U118" s="18"/>
      <c r="V118" s="18"/>
      <c r="W118" s="18"/>
      <c r="X118" s="18"/>
      <c r="Y118" s="18"/>
      <c r="Z118" s="18"/>
      <c r="AA118" s="18"/>
      <c r="AB118" s="18"/>
      <c r="AC118" s="18"/>
      <c r="AD118" s="18"/>
      <c r="AE118" s="18"/>
    </row>
    <row r="119" spans="1:31" ht="15">
      <c r="A119" s="1032"/>
      <c r="B119" s="408" t="s">
        <v>1066</v>
      </c>
      <c r="C119" s="408" t="s">
        <v>1228</v>
      </c>
      <c r="D119" s="408">
        <v>1</v>
      </c>
      <c r="E119" s="408">
        <v>690</v>
      </c>
      <c r="F119" s="1032"/>
      <c r="G119" s="1032"/>
      <c r="H119" s="1032"/>
      <c r="I119" s="1032"/>
      <c r="J119" s="1032"/>
      <c r="K119" s="1032"/>
      <c r="L119" s="1032"/>
      <c r="M119" s="18"/>
      <c r="N119" s="18"/>
      <c r="O119" s="18"/>
      <c r="P119" s="18"/>
      <c r="Q119" s="18"/>
      <c r="R119" s="18"/>
      <c r="S119" s="18"/>
      <c r="T119" s="18"/>
      <c r="U119" s="18"/>
      <c r="V119" s="18"/>
      <c r="W119" s="18"/>
      <c r="X119" s="18"/>
      <c r="Y119" s="18"/>
      <c r="Z119" s="18"/>
      <c r="AA119" s="18"/>
      <c r="AB119" s="18"/>
      <c r="AC119" s="18"/>
      <c r="AD119" s="18"/>
      <c r="AE119" s="18"/>
    </row>
    <row r="120" spans="1:31" ht="15">
      <c r="A120" s="1082" t="s">
        <v>1229</v>
      </c>
      <c r="B120" s="416" t="s">
        <v>1066</v>
      </c>
      <c r="C120" s="416" t="s">
        <v>490</v>
      </c>
      <c r="D120" s="416">
        <v>1</v>
      </c>
      <c r="E120" s="416">
        <v>690</v>
      </c>
      <c r="F120" s="1082">
        <f>E120+E121+J120</f>
        <v>1410</v>
      </c>
      <c r="G120" s="1082">
        <v>600</v>
      </c>
      <c r="H120" s="1082">
        <f>F120-G120</f>
        <v>810</v>
      </c>
      <c r="I120" s="1082" t="s">
        <v>11</v>
      </c>
      <c r="J120" s="1082">
        <v>30</v>
      </c>
      <c r="K120" s="1079" t="s">
        <v>1230</v>
      </c>
      <c r="L120" s="1089" t="s">
        <v>1231</v>
      </c>
      <c r="M120" s="18"/>
      <c r="N120" s="18"/>
      <c r="O120" s="18"/>
      <c r="P120" s="18"/>
      <c r="Q120" s="18"/>
      <c r="R120" s="18"/>
      <c r="S120" s="18"/>
      <c r="T120" s="18"/>
      <c r="U120" s="18"/>
      <c r="V120" s="18"/>
      <c r="W120" s="18"/>
      <c r="X120" s="18"/>
      <c r="Y120" s="18"/>
      <c r="Z120" s="18"/>
      <c r="AA120" s="18"/>
      <c r="AB120" s="18"/>
      <c r="AC120" s="18"/>
      <c r="AD120" s="18"/>
      <c r="AE120" s="18"/>
    </row>
    <row r="121" spans="1:31" ht="15">
      <c r="A121" s="1032"/>
      <c r="B121" s="416" t="s">
        <v>1066</v>
      </c>
      <c r="C121" s="416" t="s">
        <v>1232</v>
      </c>
      <c r="D121" s="416">
        <v>1</v>
      </c>
      <c r="E121" s="416">
        <v>690</v>
      </c>
      <c r="F121" s="1032"/>
      <c r="G121" s="1032"/>
      <c r="H121" s="1032"/>
      <c r="I121" s="1032"/>
      <c r="J121" s="1032"/>
      <c r="K121" s="1032"/>
      <c r="L121" s="1032"/>
      <c r="M121" s="18"/>
      <c r="N121" s="18"/>
      <c r="O121" s="18"/>
      <c r="P121" s="18"/>
      <c r="Q121" s="18"/>
      <c r="R121" s="18"/>
      <c r="S121" s="18"/>
      <c r="T121" s="18"/>
      <c r="U121" s="18"/>
      <c r="V121" s="18"/>
      <c r="W121" s="18"/>
      <c r="X121" s="18"/>
      <c r="Y121" s="18"/>
      <c r="Z121" s="18"/>
      <c r="AA121" s="18"/>
      <c r="AB121" s="18"/>
      <c r="AC121" s="18"/>
      <c r="AD121" s="18"/>
      <c r="AE121" s="18"/>
    </row>
    <row r="122" spans="1:31" ht="63.75">
      <c r="A122" s="408" t="s">
        <v>1233</v>
      </c>
      <c r="B122" s="408" t="s">
        <v>1073</v>
      </c>
      <c r="C122" s="408" t="s">
        <v>1067</v>
      </c>
      <c r="D122" s="408">
        <v>1</v>
      </c>
      <c r="E122" s="408">
        <v>460</v>
      </c>
      <c r="F122" s="408">
        <f t="shared" ref="F122:F123" si="16">E122+J122</f>
        <v>490</v>
      </c>
      <c r="G122" s="408">
        <v>200</v>
      </c>
      <c r="H122" s="405">
        <f t="shared" ref="H122:H124" si="17">F122-G122</f>
        <v>290</v>
      </c>
      <c r="I122" s="408" t="s">
        <v>11</v>
      </c>
      <c r="J122" s="408">
        <v>30</v>
      </c>
      <c r="K122" s="409" t="s">
        <v>1234</v>
      </c>
      <c r="L122" s="410" t="s">
        <v>1235</v>
      </c>
      <c r="M122" s="18"/>
      <c r="N122" s="18"/>
      <c r="O122" s="18"/>
      <c r="P122" s="18"/>
      <c r="Q122" s="18"/>
      <c r="R122" s="18"/>
      <c r="S122" s="18"/>
      <c r="T122" s="18"/>
      <c r="U122" s="18"/>
      <c r="V122" s="18"/>
      <c r="W122" s="18"/>
      <c r="X122" s="18"/>
      <c r="Y122" s="18"/>
      <c r="Z122" s="18"/>
      <c r="AA122" s="18"/>
      <c r="AB122" s="18"/>
      <c r="AC122" s="18"/>
      <c r="AD122" s="18"/>
      <c r="AE122" s="18"/>
    </row>
    <row r="123" spans="1:31" ht="89.25">
      <c r="A123" s="416" t="s">
        <v>1236</v>
      </c>
      <c r="B123" s="416" t="s">
        <v>1073</v>
      </c>
      <c r="C123" s="416" t="s">
        <v>1201</v>
      </c>
      <c r="D123" s="416">
        <v>1</v>
      </c>
      <c r="E123" s="416">
        <v>460</v>
      </c>
      <c r="F123" s="416">
        <f t="shared" si="16"/>
        <v>490</v>
      </c>
      <c r="G123" s="416">
        <v>490</v>
      </c>
      <c r="H123" s="415">
        <f t="shared" si="17"/>
        <v>0</v>
      </c>
      <c r="I123" s="416" t="s">
        <v>11</v>
      </c>
      <c r="J123" s="416">
        <v>30</v>
      </c>
      <c r="K123" s="435" t="s">
        <v>1237</v>
      </c>
      <c r="L123" s="436" t="s">
        <v>1238</v>
      </c>
      <c r="M123" s="18"/>
      <c r="N123" s="18"/>
      <c r="O123" s="18"/>
      <c r="P123" s="18"/>
      <c r="Q123" s="18"/>
      <c r="R123" s="18"/>
      <c r="S123" s="18"/>
      <c r="T123" s="18"/>
      <c r="U123" s="18"/>
      <c r="V123" s="18"/>
      <c r="W123" s="18"/>
      <c r="X123" s="18"/>
      <c r="Y123" s="18"/>
      <c r="Z123" s="18"/>
      <c r="AA123" s="18"/>
      <c r="AB123" s="18"/>
      <c r="AC123" s="18"/>
      <c r="AD123" s="18"/>
      <c r="AE123" s="18"/>
    </row>
    <row r="124" spans="1:31">
      <c r="A124" s="1103" t="s">
        <v>1239</v>
      </c>
      <c r="B124" s="438" t="s">
        <v>1079</v>
      </c>
      <c r="C124" s="408" t="s">
        <v>1072</v>
      </c>
      <c r="D124" s="408">
        <v>1</v>
      </c>
      <c r="E124" s="439">
        <v>750</v>
      </c>
      <c r="F124" s="1084">
        <f>E124+E125+J124</f>
        <v>1240</v>
      </c>
      <c r="G124" s="1085">
        <v>1240</v>
      </c>
      <c r="H124" s="1085">
        <f t="shared" si="17"/>
        <v>0</v>
      </c>
      <c r="I124" s="1086" t="s">
        <v>11</v>
      </c>
      <c r="J124" s="1086">
        <v>30</v>
      </c>
      <c r="K124" s="1077" t="s">
        <v>1240</v>
      </c>
      <c r="L124" s="1087" t="s">
        <v>1241</v>
      </c>
      <c r="M124" s="18"/>
      <c r="N124" s="18"/>
      <c r="O124" s="18"/>
      <c r="P124" s="18"/>
      <c r="Q124" s="18"/>
      <c r="R124" s="18"/>
      <c r="S124" s="18"/>
      <c r="T124" s="18"/>
      <c r="U124" s="18"/>
      <c r="V124" s="18"/>
      <c r="W124" s="18"/>
      <c r="X124" s="18"/>
      <c r="Y124" s="18"/>
      <c r="Z124" s="18"/>
      <c r="AA124" s="18"/>
      <c r="AB124" s="18"/>
      <c r="AC124" s="18"/>
      <c r="AD124" s="18"/>
      <c r="AE124" s="18"/>
    </row>
    <row r="125" spans="1:31">
      <c r="A125" s="1032"/>
      <c r="B125" s="438" t="s">
        <v>1073</v>
      </c>
      <c r="C125" s="408" t="s">
        <v>1072</v>
      </c>
      <c r="D125" s="408">
        <v>1</v>
      </c>
      <c r="E125" s="439">
        <v>460</v>
      </c>
      <c r="F125" s="1032"/>
      <c r="G125" s="1032"/>
      <c r="H125" s="1032"/>
      <c r="I125" s="1032"/>
      <c r="J125" s="1032"/>
      <c r="K125" s="1032"/>
      <c r="L125" s="1032"/>
      <c r="M125" s="18"/>
      <c r="N125" s="18"/>
      <c r="O125" s="18"/>
      <c r="P125" s="18"/>
      <c r="Q125" s="18"/>
      <c r="R125" s="18"/>
      <c r="S125" s="18"/>
      <c r="T125" s="18"/>
      <c r="U125" s="18"/>
      <c r="V125" s="18"/>
      <c r="W125" s="18"/>
      <c r="X125" s="18"/>
      <c r="Y125" s="18"/>
      <c r="Z125" s="18"/>
      <c r="AA125" s="18"/>
      <c r="AB125" s="18"/>
      <c r="AC125" s="18"/>
      <c r="AD125" s="18"/>
      <c r="AE125" s="18"/>
    </row>
    <row r="126" spans="1:31">
      <c r="A126" s="1102" t="s">
        <v>1242</v>
      </c>
      <c r="B126" s="69" t="s">
        <v>1073</v>
      </c>
      <c r="C126" s="69" t="s">
        <v>1070</v>
      </c>
      <c r="D126" s="443">
        <v>1</v>
      </c>
      <c r="E126" s="444">
        <v>460</v>
      </c>
      <c r="F126" s="1061">
        <f>E126+E127+J126</f>
        <v>1200</v>
      </c>
      <c r="G126" s="1061">
        <v>500</v>
      </c>
      <c r="H126" s="1061">
        <f>F126-G126</f>
        <v>700</v>
      </c>
      <c r="I126" s="1036" t="s">
        <v>172</v>
      </c>
      <c r="J126" s="1036">
        <v>50</v>
      </c>
      <c r="K126" s="1079" t="s">
        <v>1243</v>
      </c>
      <c r="L126" s="1088" t="s">
        <v>1244</v>
      </c>
      <c r="M126" s="18"/>
      <c r="N126" s="18"/>
      <c r="O126" s="18"/>
      <c r="P126" s="18"/>
      <c r="Q126" s="18"/>
      <c r="R126" s="18"/>
      <c r="S126" s="18"/>
      <c r="T126" s="18"/>
      <c r="U126" s="18"/>
      <c r="V126" s="18"/>
      <c r="W126" s="18"/>
      <c r="X126" s="18"/>
      <c r="Y126" s="18"/>
      <c r="Z126" s="18"/>
      <c r="AA126" s="18"/>
      <c r="AB126" s="18"/>
      <c r="AC126" s="18"/>
      <c r="AD126" s="18"/>
      <c r="AE126" s="18"/>
    </row>
    <row r="127" spans="1:31">
      <c r="A127" s="1032"/>
      <c r="B127" s="69" t="s">
        <v>1066</v>
      </c>
      <c r="C127" s="69" t="s">
        <v>1070</v>
      </c>
      <c r="D127" s="443">
        <v>1</v>
      </c>
      <c r="E127" s="444">
        <v>690</v>
      </c>
      <c r="F127" s="1032"/>
      <c r="G127" s="1032"/>
      <c r="H127" s="1032"/>
      <c r="I127" s="1032"/>
      <c r="J127" s="1032"/>
      <c r="K127" s="1032"/>
      <c r="L127" s="1032"/>
      <c r="M127" s="18"/>
      <c r="N127" s="18"/>
      <c r="O127" s="18"/>
      <c r="P127" s="18"/>
      <c r="Q127" s="18"/>
      <c r="R127" s="18"/>
      <c r="S127" s="18"/>
      <c r="T127" s="18"/>
      <c r="U127" s="18"/>
      <c r="V127" s="18"/>
      <c r="W127" s="18"/>
      <c r="X127" s="18"/>
      <c r="Y127" s="18"/>
      <c r="Z127" s="18"/>
      <c r="AA127" s="18"/>
      <c r="AB127" s="18"/>
      <c r="AC127" s="18"/>
      <c r="AD127" s="18"/>
      <c r="AE127" s="18"/>
    </row>
    <row r="128" spans="1:31" ht="76.5">
      <c r="A128" s="437" t="s">
        <v>1245</v>
      </c>
      <c r="B128" s="438" t="s">
        <v>1066</v>
      </c>
      <c r="C128" s="438" t="s">
        <v>1072</v>
      </c>
      <c r="D128" s="445">
        <v>1</v>
      </c>
      <c r="E128" s="439">
        <v>690</v>
      </c>
      <c r="F128" s="441">
        <f>E128+J128</f>
        <v>720</v>
      </c>
      <c r="G128" s="441">
        <f>300+420</f>
        <v>720</v>
      </c>
      <c r="H128" s="442">
        <f t="shared" ref="H128:H129" si="18">F128-G128</f>
        <v>0</v>
      </c>
      <c r="I128" s="408" t="s">
        <v>11</v>
      </c>
      <c r="J128" s="408">
        <v>30</v>
      </c>
      <c r="K128" s="409" t="s">
        <v>1246</v>
      </c>
      <c r="L128" s="446"/>
      <c r="M128" s="18"/>
      <c r="N128" s="18"/>
      <c r="O128" s="18"/>
      <c r="P128" s="18"/>
      <c r="Q128" s="18"/>
      <c r="R128" s="18"/>
      <c r="S128" s="18"/>
      <c r="T128" s="18"/>
      <c r="U128" s="18"/>
      <c r="V128" s="18"/>
      <c r="W128" s="18"/>
      <c r="X128" s="18"/>
      <c r="Y128" s="18"/>
      <c r="Z128" s="18"/>
      <c r="AA128" s="18"/>
      <c r="AB128" s="18"/>
      <c r="AC128" s="18"/>
      <c r="AD128" s="18"/>
      <c r="AE128" s="18"/>
    </row>
    <row r="129" spans="1:31">
      <c r="A129" s="1102" t="s">
        <v>1247</v>
      </c>
      <c r="B129" s="69" t="s">
        <v>1079</v>
      </c>
      <c r="C129" s="69" t="s">
        <v>1076</v>
      </c>
      <c r="D129" s="443">
        <v>1</v>
      </c>
      <c r="E129" s="444">
        <v>750</v>
      </c>
      <c r="F129" s="1061">
        <f>SUM(E129:E136)</f>
        <v>4430</v>
      </c>
      <c r="G129" s="1061">
        <v>2000</v>
      </c>
      <c r="H129" s="1061">
        <f t="shared" si="18"/>
        <v>2430</v>
      </c>
      <c r="I129" s="1036" t="s">
        <v>1039</v>
      </c>
      <c r="J129" s="1036">
        <v>0</v>
      </c>
      <c r="K129" s="1079" t="s">
        <v>1248</v>
      </c>
      <c r="L129" s="1089" t="s">
        <v>1249</v>
      </c>
      <c r="M129" s="18"/>
      <c r="N129" s="18"/>
      <c r="O129" s="18"/>
      <c r="P129" s="18"/>
      <c r="Q129" s="18"/>
      <c r="R129" s="18"/>
      <c r="S129" s="18"/>
      <c r="T129" s="18"/>
      <c r="U129" s="18"/>
      <c r="V129" s="18"/>
      <c r="W129" s="18"/>
      <c r="X129" s="18"/>
      <c r="Y129" s="18"/>
      <c r="Z129" s="18"/>
      <c r="AA129" s="18"/>
      <c r="AB129" s="18"/>
      <c r="AC129" s="18"/>
      <c r="AD129" s="18"/>
      <c r="AE129" s="18"/>
    </row>
    <row r="130" spans="1:31">
      <c r="A130" s="1032"/>
      <c r="B130" s="69" t="s">
        <v>1073</v>
      </c>
      <c r="C130" s="69" t="s">
        <v>1072</v>
      </c>
      <c r="D130" s="443">
        <v>1</v>
      </c>
      <c r="E130" s="444">
        <v>460</v>
      </c>
      <c r="F130" s="1032"/>
      <c r="G130" s="1032"/>
      <c r="H130" s="1032"/>
      <c r="I130" s="1032"/>
      <c r="J130" s="1032"/>
      <c r="K130" s="1032"/>
      <c r="L130" s="1032"/>
      <c r="M130" s="18"/>
      <c r="N130" s="18"/>
      <c r="O130" s="18"/>
      <c r="P130" s="18"/>
      <c r="Q130" s="18"/>
      <c r="R130" s="18"/>
      <c r="S130" s="18"/>
      <c r="T130" s="18"/>
      <c r="U130" s="18"/>
      <c r="V130" s="18"/>
      <c r="W130" s="18"/>
      <c r="X130" s="18"/>
      <c r="Y130" s="18"/>
      <c r="Z130" s="18"/>
      <c r="AA130" s="18"/>
      <c r="AB130" s="18"/>
      <c r="AC130" s="18"/>
      <c r="AD130" s="18"/>
      <c r="AE130" s="18"/>
    </row>
    <row r="131" spans="1:31">
      <c r="A131" s="1032"/>
      <c r="B131" s="69" t="s">
        <v>1073</v>
      </c>
      <c r="C131" s="69" t="s">
        <v>1076</v>
      </c>
      <c r="D131" s="443">
        <v>1</v>
      </c>
      <c r="E131" s="444">
        <v>460</v>
      </c>
      <c r="F131" s="1032"/>
      <c r="G131" s="1032"/>
      <c r="H131" s="1032"/>
      <c r="I131" s="1032"/>
      <c r="J131" s="1032"/>
      <c r="K131" s="1032"/>
      <c r="L131" s="1032"/>
      <c r="M131" s="18"/>
      <c r="N131" s="18"/>
      <c r="O131" s="18"/>
      <c r="P131" s="18"/>
      <c r="Q131" s="18"/>
      <c r="R131" s="18"/>
      <c r="S131" s="18"/>
      <c r="T131" s="18"/>
      <c r="U131" s="18"/>
      <c r="V131" s="18"/>
      <c r="W131" s="18"/>
      <c r="X131" s="18"/>
      <c r="Y131" s="18"/>
      <c r="Z131" s="18"/>
      <c r="AA131" s="18"/>
      <c r="AB131" s="18"/>
      <c r="AC131" s="18"/>
      <c r="AD131" s="18"/>
      <c r="AE131" s="18"/>
    </row>
    <row r="132" spans="1:31">
      <c r="A132" s="1032"/>
      <c r="B132" s="69" t="s">
        <v>1073</v>
      </c>
      <c r="C132" s="69" t="s">
        <v>1250</v>
      </c>
      <c r="D132" s="443">
        <v>1</v>
      </c>
      <c r="E132" s="444">
        <v>460</v>
      </c>
      <c r="F132" s="1032"/>
      <c r="G132" s="1032"/>
      <c r="H132" s="1032"/>
      <c r="I132" s="1032"/>
      <c r="J132" s="1032"/>
      <c r="K132" s="1032"/>
      <c r="L132" s="1032"/>
      <c r="M132" s="18"/>
      <c r="N132" s="18"/>
      <c r="O132" s="18"/>
      <c r="P132" s="18"/>
      <c r="Q132" s="18"/>
      <c r="R132" s="18"/>
      <c r="S132" s="18"/>
      <c r="T132" s="18"/>
      <c r="U132" s="18"/>
      <c r="V132" s="18"/>
      <c r="W132" s="18"/>
      <c r="X132" s="18"/>
      <c r="Y132" s="18"/>
      <c r="Z132" s="18"/>
      <c r="AA132" s="18"/>
      <c r="AB132" s="18"/>
      <c r="AC132" s="18"/>
      <c r="AD132" s="18"/>
      <c r="AE132" s="18"/>
    </row>
    <row r="133" spans="1:31">
      <c r="A133" s="1032"/>
      <c r="B133" s="69" t="s">
        <v>1073</v>
      </c>
      <c r="C133" s="69" t="s">
        <v>1228</v>
      </c>
      <c r="D133" s="443">
        <v>1</v>
      </c>
      <c r="E133" s="444">
        <v>460</v>
      </c>
      <c r="F133" s="1032"/>
      <c r="G133" s="1032"/>
      <c r="H133" s="1032"/>
      <c r="I133" s="1032"/>
      <c r="J133" s="1032"/>
      <c r="K133" s="1032"/>
      <c r="L133" s="1032"/>
      <c r="M133" s="18"/>
      <c r="N133" s="18"/>
      <c r="O133" s="18"/>
      <c r="P133" s="18"/>
      <c r="Q133" s="18"/>
      <c r="R133" s="18"/>
      <c r="S133" s="18"/>
      <c r="T133" s="18"/>
      <c r="U133" s="18"/>
      <c r="V133" s="18"/>
      <c r="W133" s="18"/>
      <c r="X133" s="18"/>
      <c r="Y133" s="18"/>
      <c r="Z133" s="18"/>
      <c r="AA133" s="18"/>
      <c r="AB133" s="18"/>
      <c r="AC133" s="18"/>
      <c r="AD133" s="18"/>
      <c r="AE133" s="18"/>
    </row>
    <row r="134" spans="1:31">
      <c r="A134" s="1032"/>
      <c r="B134" s="69" t="s">
        <v>1073</v>
      </c>
      <c r="C134" s="69" t="s">
        <v>1251</v>
      </c>
      <c r="D134" s="443">
        <v>1</v>
      </c>
      <c r="E134" s="444">
        <v>460</v>
      </c>
      <c r="F134" s="1032"/>
      <c r="G134" s="1032"/>
      <c r="H134" s="1032"/>
      <c r="I134" s="1032"/>
      <c r="J134" s="1032"/>
      <c r="K134" s="1032"/>
      <c r="L134" s="1032"/>
      <c r="M134" s="18"/>
      <c r="N134" s="18"/>
      <c r="O134" s="18"/>
      <c r="P134" s="18"/>
      <c r="Q134" s="18"/>
      <c r="R134" s="18"/>
      <c r="S134" s="18"/>
      <c r="T134" s="18"/>
      <c r="U134" s="18"/>
      <c r="V134" s="18"/>
      <c r="W134" s="18"/>
      <c r="X134" s="18"/>
      <c r="Y134" s="18"/>
      <c r="Z134" s="18"/>
      <c r="AA134" s="18"/>
      <c r="AB134" s="18"/>
      <c r="AC134" s="18"/>
      <c r="AD134" s="18"/>
      <c r="AE134" s="18"/>
    </row>
    <row r="135" spans="1:31">
      <c r="A135" s="1032"/>
      <c r="B135" s="69" t="s">
        <v>1066</v>
      </c>
      <c r="C135" s="69" t="s">
        <v>1072</v>
      </c>
      <c r="D135" s="443">
        <v>1</v>
      </c>
      <c r="E135" s="444">
        <v>690</v>
      </c>
      <c r="F135" s="1032"/>
      <c r="G135" s="1032"/>
      <c r="H135" s="1032"/>
      <c r="I135" s="1032"/>
      <c r="J135" s="1032"/>
      <c r="K135" s="1032"/>
      <c r="L135" s="1032"/>
      <c r="M135" s="18"/>
      <c r="N135" s="18"/>
      <c r="O135" s="18"/>
      <c r="P135" s="18"/>
      <c r="Q135" s="18"/>
      <c r="R135" s="18"/>
      <c r="S135" s="18"/>
      <c r="T135" s="18"/>
      <c r="U135" s="18"/>
      <c r="V135" s="18"/>
      <c r="W135" s="18"/>
      <c r="X135" s="18"/>
      <c r="Y135" s="18"/>
      <c r="Z135" s="18"/>
      <c r="AA135" s="18"/>
      <c r="AB135" s="18"/>
      <c r="AC135" s="18"/>
      <c r="AD135" s="18"/>
      <c r="AE135" s="18"/>
    </row>
    <row r="136" spans="1:31">
      <c r="A136" s="1032"/>
      <c r="B136" s="69" t="s">
        <v>1066</v>
      </c>
      <c r="C136" s="69" t="s">
        <v>1076</v>
      </c>
      <c r="D136" s="443">
        <v>1</v>
      </c>
      <c r="E136" s="444">
        <v>690</v>
      </c>
      <c r="F136" s="1032"/>
      <c r="G136" s="1032"/>
      <c r="H136" s="1032"/>
      <c r="I136" s="1032"/>
      <c r="J136" s="1032"/>
      <c r="K136" s="1032"/>
      <c r="L136" s="1032"/>
      <c r="M136" s="18"/>
      <c r="N136" s="18"/>
      <c r="O136" s="18"/>
      <c r="P136" s="18"/>
      <c r="Q136" s="18"/>
      <c r="R136" s="18"/>
      <c r="S136" s="18"/>
      <c r="T136" s="18"/>
      <c r="U136" s="18"/>
      <c r="V136" s="18"/>
      <c r="W136" s="18"/>
      <c r="X136" s="18"/>
      <c r="Y136" s="18"/>
      <c r="Z136" s="18"/>
      <c r="AA136" s="18"/>
      <c r="AB136" s="18"/>
      <c r="AC136" s="18"/>
      <c r="AD136" s="18"/>
      <c r="AE136" s="18"/>
    </row>
    <row r="137" spans="1:31" ht="63.75">
      <c r="A137" s="437" t="s">
        <v>1252</v>
      </c>
      <c r="B137" s="438" t="s">
        <v>1073</v>
      </c>
      <c r="C137" s="438" t="s">
        <v>1076</v>
      </c>
      <c r="D137" s="445">
        <v>1</v>
      </c>
      <c r="E137" s="439">
        <v>460</v>
      </c>
      <c r="F137" s="441">
        <f t="shared" ref="F137:F138" si="19">E137+J137</f>
        <v>490</v>
      </c>
      <c r="G137" s="441">
        <v>200</v>
      </c>
      <c r="H137" s="442">
        <f t="shared" ref="H137:H139" si="20">F137-G137</f>
        <v>290</v>
      </c>
      <c r="I137" s="438" t="s">
        <v>11</v>
      </c>
      <c r="J137" s="438">
        <v>30</v>
      </c>
      <c r="K137" s="409" t="s">
        <v>1253</v>
      </c>
      <c r="L137" s="410" t="s">
        <v>1254</v>
      </c>
      <c r="M137" s="18"/>
      <c r="N137" s="18"/>
      <c r="O137" s="18"/>
      <c r="P137" s="18"/>
      <c r="Q137" s="18"/>
      <c r="R137" s="18"/>
      <c r="S137" s="18"/>
      <c r="T137" s="18"/>
      <c r="U137" s="18"/>
      <c r="V137" s="18"/>
      <c r="W137" s="18"/>
      <c r="X137" s="18"/>
      <c r="Y137" s="18"/>
      <c r="Z137" s="18"/>
      <c r="AA137" s="18"/>
      <c r="AB137" s="18"/>
      <c r="AC137" s="18"/>
      <c r="AD137" s="18"/>
      <c r="AE137" s="18"/>
    </row>
    <row r="138" spans="1:31" ht="63.75">
      <c r="A138" s="80" t="s">
        <v>1255</v>
      </c>
      <c r="B138" s="29" t="s">
        <v>1073</v>
      </c>
      <c r="C138" s="29" t="s">
        <v>1067</v>
      </c>
      <c r="D138" s="398">
        <v>1</v>
      </c>
      <c r="E138" s="447">
        <v>460</v>
      </c>
      <c r="F138" s="55">
        <f t="shared" si="19"/>
        <v>490</v>
      </c>
      <c r="G138" s="55">
        <f>460+30</f>
        <v>490</v>
      </c>
      <c r="H138" s="17">
        <f t="shared" si="20"/>
        <v>0</v>
      </c>
      <c r="I138" s="29" t="s">
        <v>11</v>
      </c>
      <c r="J138" s="29">
        <v>30</v>
      </c>
      <c r="K138" s="88" t="s">
        <v>1256</v>
      </c>
      <c r="L138" s="89" t="s">
        <v>1257</v>
      </c>
      <c r="M138" s="18"/>
      <c r="N138" s="29" t="s">
        <v>1258</v>
      </c>
      <c r="O138" s="18"/>
      <c r="P138" s="18"/>
      <c r="Q138" s="18"/>
      <c r="R138" s="18"/>
      <c r="S138" s="18"/>
      <c r="T138" s="18"/>
      <c r="U138" s="18"/>
      <c r="V138" s="18"/>
      <c r="W138" s="18"/>
      <c r="X138" s="18"/>
      <c r="Y138" s="18"/>
      <c r="Z138" s="18"/>
      <c r="AA138" s="18"/>
      <c r="AB138" s="18"/>
      <c r="AC138" s="18"/>
      <c r="AD138" s="18"/>
      <c r="AE138" s="18"/>
    </row>
    <row r="139" spans="1:31">
      <c r="A139" s="1115" t="s">
        <v>1259</v>
      </c>
      <c r="B139" s="448" t="s">
        <v>1073</v>
      </c>
      <c r="C139" s="448" t="s">
        <v>1067</v>
      </c>
      <c r="D139" s="449">
        <v>1</v>
      </c>
      <c r="E139" s="450">
        <v>460</v>
      </c>
      <c r="F139" s="1090">
        <f>E139+E140+J139</f>
        <v>1180</v>
      </c>
      <c r="G139" s="1090">
        <v>500</v>
      </c>
      <c r="H139" s="1090">
        <f t="shared" si="20"/>
        <v>680</v>
      </c>
      <c r="I139" s="1091" t="s">
        <v>11</v>
      </c>
      <c r="J139" s="1091">
        <v>30</v>
      </c>
      <c r="K139" s="1092" t="s">
        <v>1260</v>
      </c>
      <c r="L139" s="1093" t="s">
        <v>1261</v>
      </c>
      <c r="M139" s="18"/>
      <c r="N139" s="18"/>
      <c r="O139" s="18"/>
      <c r="P139" s="18"/>
      <c r="Q139" s="18"/>
      <c r="R139" s="18"/>
      <c r="S139" s="18"/>
      <c r="T139" s="18"/>
      <c r="U139" s="18"/>
      <c r="V139" s="18"/>
      <c r="W139" s="18"/>
      <c r="X139" s="18"/>
      <c r="Y139" s="18"/>
      <c r="Z139" s="18"/>
      <c r="AA139" s="18"/>
      <c r="AB139" s="18"/>
      <c r="AC139" s="18"/>
      <c r="AD139" s="18"/>
      <c r="AE139" s="18"/>
    </row>
    <row r="140" spans="1:31">
      <c r="A140" s="1032"/>
      <c r="B140" s="448" t="s">
        <v>1066</v>
      </c>
      <c r="C140" s="448" t="s">
        <v>1067</v>
      </c>
      <c r="D140" s="449">
        <v>1</v>
      </c>
      <c r="E140" s="450">
        <v>690</v>
      </c>
      <c r="F140" s="1032"/>
      <c r="G140" s="1032"/>
      <c r="H140" s="1032"/>
      <c r="I140" s="1032"/>
      <c r="J140" s="1032"/>
      <c r="K140" s="1032"/>
      <c r="L140" s="1032"/>
      <c r="M140" s="18"/>
      <c r="N140" s="18"/>
      <c r="O140" s="18"/>
      <c r="P140" s="18"/>
      <c r="Q140" s="18"/>
      <c r="R140" s="18"/>
      <c r="S140" s="18"/>
      <c r="T140" s="18"/>
      <c r="U140" s="18"/>
      <c r="V140" s="18"/>
      <c r="W140" s="18"/>
      <c r="X140" s="18"/>
      <c r="Y140" s="18"/>
      <c r="Z140" s="18"/>
      <c r="AA140" s="18"/>
      <c r="AB140" s="18"/>
      <c r="AC140" s="18"/>
      <c r="AD140" s="18"/>
      <c r="AE140" s="18"/>
    </row>
    <row r="141" spans="1:31">
      <c r="A141" s="80" t="s">
        <v>1262</v>
      </c>
      <c r="B141" s="69" t="s">
        <v>1079</v>
      </c>
      <c r="C141" s="69" t="s">
        <v>1076</v>
      </c>
      <c r="D141" s="443">
        <v>1</v>
      </c>
      <c r="E141" s="444">
        <v>750</v>
      </c>
      <c r="F141" s="1061">
        <f>E141+E142+J141</f>
        <v>1240</v>
      </c>
      <c r="G141" s="1061">
        <v>1240</v>
      </c>
      <c r="H141" s="1061">
        <f>F141-G141</f>
        <v>0</v>
      </c>
      <c r="I141" s="1036" t="s">
        <v>11</v>
      </c>
      <c r="J141" s="1036">
        <v>30</v>
      </c>
      <c r="K141" s="1079" t="s">
        <v>1263</v>
      </c>
      <c r="L141" s="1079" t="s">
        <v>1264</v>
      </c>
      <c r="M141" s="18"/>
      <c r="N141" s="18"/>
      <c r="O141" s="18"/>
      <c r="P141" s="18"/>
      <c r="Q141" s="18"/>
      <c r="R141" s="18"/>
      <c r="S141" s="18"/>
      <c r="T141" s="18"/>
      <c r="U141" s="18"/>
      <c r="V141" s="18"/>
      <c r="W141" s="18"/>
      <c r="X141" s="18"/>
      <c r="Y141" s="18"/>
      <c r="Z141" s="18"/>
      <c r="AA141" s="18"/>
      <c r="AB141" s="18"/>
      <c r="AC141" s="18"/>
      <c r="AD141" s="18"/>
      <c r="AE141" s="18"/>
    </row>
    <row r="142" spans="1:31">
      <c r="A142" s="80"/>
      <c r="B142" s="69" t="s">
        <v>1073</v>
      </c>
      <c r="C142" s="69" t="s">
        <v>1076</v>
      </c>
      <c r="D142" s="443">
        <v>1</v>
      </c>
      <c r="E142" s="444">
        <v>460</v>
      </c>
      <c r="F142" s="1032"/>
      <c r="G142" s="1032"/>
      <c r="H142" s="1032"/>
      <c r="I142" s="1032"/>
      <c r="J142" s="1032"/>
      <c r="K142" s="1032"/>
      <c r="L142" s="1032"/>
      <c r="M142" s="18"/>
      <c r="N142" s="18"/>
      <c r="O142" s="18"/>
      <c r="P142" s="18"/>
      <c r="Q142" s="18"/>
      <c r="R142" s="18"/>
      <c r="S142" s="18"/>
      <c r="T142" s="18"/>
      <c r="U142" s="18"/>
      <c r="V142" s="18"/>
      <c r="W142" s="18"/>
      <c r="X142" s="18"/>
      <c r="Y142" s="18"/>
      <c r="Z142" s="18"/>
      <c r="AA142" s="18"/>
      <c r="AB142" s="18"/>
      <c r="AC142" s="18"/>
      <c r="AD142" s="18"/>
      <c r="AE142" s="18"/>
    </row>
    <row r="143" spans="1:31" ht="63.75">
      <c r="A143" s="437" t="s">
        <v>1265</v>
      </c>
      <c r="B143" s="438" t="s">
        <v>1073</v>
      </c>
      <c r="C143" s="438" t="s">
        <v>1076</v>
      </c>
      <c r="D143" s="445">
        <v>1</v>
      </c>
      <c r="E143" s="439">
        <v>460</v>
      </c>
      <c r="F143" s="441">
        <f>E143+J143</f>
        <v>490</v>
      </c>
      <c r="G143" s="441">
        <v>490</v>
      </c>
      <c r="H143" s="442">
        <f t="shared" ref="H143:H144" si="21">F143-G143</f>
        <v>0</v>
      </c>
      <c r="I143" s="438" t="s">
        <v>11</v>
      </c>
      <c r="J143" s="438">
        <v>30</v>
      </c>
      <c r="K143" s="409" t="s">
        <v>1266</v>
      </c>
      <c r="L143" s="410" t="s">
        <v>1267</v>
      </c>
      <c r="M143" s="18"/>
      <c r="N143" s="18"/>
      <c r="O143" s="18"/>
      <c r="P143" s="18"/>
      <c r="Q143" s="18"/>
      <c r="R143" s="18"/>
      <c r="S143" s="18"/>
      <c r="T143" s="18"/>
      <c r="U143" s="18"/>
      <c r="V143" s="18"/>
      <c r="W143" s="18"/>
      <c r="X143" s="18"/>
      <c r="Y143" s="18"/>
      <c r="Z143" s="18"/>
      <c r="AA143" s="18"/>
      <c r="AB143" s="18"/>
      <c r="AC143" s="18"/>
      <c r="AD143" s="18"/>
      <c r="AE143" s="18"/>
    </row>
    <row r="144" spans="1:31">
      <c r="A144" s="1102" t="s">
        <v>1268</v>
      </c>
      <c r="B144" s="69" t="s">
        <v>1073</v>
      </c>
      <c r="C144" s="69" t="s">
        <v>1269</v>
      </c>
      <c r="D144" s="443">
        <v>1</v>
      </c>
      <c r="E144" s="444">
        <v>460</v>
      </c>
      <c r="F144" s="1061">
        <f>E144+E145+J144</f>
        <v>1200</v>
      </c>
      <c r="G144" s="1061">
        <f>500+700</f>
        <v>1200</v>
      </c>
      <c r="H144" s="1061">
        <f t="shared" si="21"/>
        <v>0</v>
      </c>
      <c r="I144" s="1036" t="s">
        <v>172</v>
      </c>
      <c r="J144" s="1036">
        <v>50</v>
      </c>
      <c r="K144" s="1079" t="s">
        <v>1270</v>
      </c>
      <c r="L144" s="1088" t="s">
        <v>1271</v>
      </c>
      <c r="M144" s="18"/>
      <c r="N144" s="18"/>
      <c r="O144" s="18"/>
      <c r="P144" s="18"/>
      <c r="Q144" s="18"/>
      <c r="R144" s="18"/>
      <c r="S144" s="18"/>
      <c r="T144" s="18"/>
      <c r="U144" s="18"/>
      <c r="V144" s="18"/>
      <c r="W144" s="18"/>
      <c r="X144" s="18"/>
      <c r="Y144" s="18"/>
      <c r="Z144" s="18"/>
      <c r="AA144" s="18"/>
      <c r="AB144" s="18"/>
      <c r="AC144" s="18"/>
      <c r="AD144" s="18"/>
      <c r="AE144" s="18"/>
    </row>
    <row r="145" spans="1:31" ht="36.75" customHeight="1">
      <c r="A145" s="1032"/>
      <c r="B145" s="69" t="s">
        <v>1066</v>
      </c>
      <c r="C145" s="69" t="s">
        <v>1272</v>
      </c>
      <c r="D145" s="443">
        <v>1</v>
      </c>
      <c r="E145" s="444">
        <v>690</v>
      </c>
      <c r="F145" s="1032"/>
      <c r="G145" s="1032"/>
      <c r="H145" s="1032"/>
      <c r="I145" s="1032"/>
      <c r="J145" s="1032"/>
      <c r="K145" s="1032"/>
      <c r="L145" s="1032"/>
      <c r="M145" s="18"/>
      <c r="N145" s="18"/>
      <c r="O145" s="18"/>
      <c r="P145" s="18"/>
      <c r="Q145" s="18"/>
      <c r="R145" s="18"/>
      <c r="S145" s="18"/>
      <c r="T145" s="18"/>
      <c r="U145" s="18"/>
      <c r="V145" s="18"/>
      <c r="W145" s="18"/>
      <c r="X145" s="18"/>
      <c r="Y145" s="18"/>
      <c r="Z145" s="18"/>
      <c r="AA145" s="18"/>
      <c r="AB145" s="18"/>
      <c r="AC145" s="18"/>
      <c r="AD145" s="18"/>
      <c r="AE145" s="18"/>
    </row>
    <row r="146" spans="1:31">
      <c r="A146" s="1103" t="s">
        <v>1273</v>
      </c>
      <c r="B146" s="453" t="s">
        <v>1079</v>
      </c>
      <c r="C146" s="453" t="s">
        <v>1201</v>
      </c>
      <c r="D146" s="50">
        <v>1</v>
      </c>
      <c r="E146" s="454">
        <v>750</v>
      </c>
      <c r="F146" s="1074">
        <f>SUM(E146:E164,J146)</f>
        <v>6460</v>
      </c>
      <c r="G146" s="1074">
        <f>1300+1760</f>
        <v>3060</v>
      </c>
      <c r="H146" s="1074">
        <f>F146-G146</f>
        <v>3400</v>
      </c>
      <c r="I146" s="1075" t="s">
        <v>172</v>
      </c>
      <c r="J146" s="1075">
        <v>50</v>
      </c>
      <c r="K146" s="1076" t="s">
        <v>1274</v>
      </c>
      <c r="L146" s="1077" t="s">
        <v>1275</v>
      </c>
      <c r="M146" s="18"/>
      <c r="N146" s="18"/>
      <c r="O146" s="18"/>
      <c r="P146" s="18"/>
      <c r="Q146" s="18"/>
      <c r="R146" s="18"/>
      <c r="S146" s="18"/>
      <c r="T146" s="18"/>
      <c r="U146" s="18"/>
      <c r="V146" s="18"/>
      <c r="W146" s="18"/>
      <c r="X146" s="18"/>
      <c r="Y146" s="18"/>
      <c r="Z146" s="18"/>
      <c r="AA146" s="18"/>
      <c r="AB146" s="18"/>
      <c r="AC146" s="18"/>
      <c r="AD146" s="18"/>
      <c r="AE146" s="18"/>
    </row>
    <row r="147" spans="1:31">
      <c r="A147" s="1032"/>
      <c r="B147" s="453" t="s">
        <v>1079</v>
      </c>
      <c r="C147" s="453" t="s">
        <v>1092</v>
      </c>
      <c r="D147" s="50">
        <v>1</v>
      </c>
      <c r="E147" s="454">
        <v>750</v>
      </c>
      <c r="F147" s="1032"/>
      <c r="G147" s="1032"/>
      <c r="H147" s="1032"/>
      <c r="I147" s="1032"/>
      <c r="J147" s="1032"/>
      <c r="K147" s="1032"/>
      <c r="L147" s="1032"/>
      <c r="M147" s="18"/>
      <c r="N147" s="18"/>
      <c r="O147" s="18"/>
      <c r="P147" s="18"/>
      <c r="Q147" s="18"/>
      <c r="R147" s="18"/>
      <c r="S147" s="18"/>
      <c r="T147" s="18"/>
      <c r="U147" s="18"/>
      <c r="V147" s="18"/>
      <c r="W147" s="18"/>
      <c r="X147" s="18"/>
      <c r="Y147" s="18"/>
      <c r="Z147" s="18"/>
      <c r="AA147" s="18"/>
      <c r="AB147" s="18"/>
      <c r="AC147" s="18"/>
      <c r="AD147" s="18"/>
      <c r="AE147" s="18"/>
    </row>
    <row r="148" spans="1:31">
      <c r="A148" s="1032"/>
      <c r="B148" s="453" t="s">
        <v>1073</v>
      </c>
      <c r="C148" s="453" t="s">
        <v>1201</v>
      </c>
      <c r="D148" s="50">
        <v>1</v>
      </c>
      <c r="E148" s="454">
        <v>460</v>
      </c>
      <c r="F148" s="1032"/>
      <c r="G148" s="1032"/>
      <c r="H148" s="1032"/>
      <c r="I148" s="1032"/>
      <c r="J148" s="1032"/>
      <c r="K148" s="1032"/>
      <c r="L148" s="1032"/>
      <c r="M148" s="18"/>
      <c r="N148" s="18"/>
      <c r="O148" s="18"/>
      <c r="P148" s="18"/>
      <c r="Q148" s="18"/>
      <c r="R148" s="18"/>
      <c r="S148" s="18"/>
      <c r="T148" s="18"/>
      <c r="U148" s="18"/>
      <c r="V148" s="18"/>
      <c r="W148" s="18"/>
      <c r="X148" s="18"/>
      <c r="Y148" s="18"/>
      <c r="Z148" s="18"/>
      <c r="AA148" s="18"/>
      <c r="AB148" s="18"/>
      <c r="AC148" s="18"/>
      <c r="AD148" s="18"/>
      <c r="AE148" s="18"/>
    </row>
    <row r="149" spans="1:31">
      <c r="A149" s="1032"/>
      <c r="B149" s="453" t="s">
        <v>1073</v>
      </c>
      <c r="C149" s="453" t="s">
        <v>1272</v>
      </c>
      <c r="D149" s="50">
        <v>1</v>
      </c>
      <c r="E149" s="454">
        <v>460</v>
      </c>
      <c r="F149" s="1032"/>
      <c r="G149" s="1032"/>
      <c r="H149" s="1032"/>
      <c r="I149" s="1032"/>
      <c r="J149" s="1032"/>
      <c r="K149" s="1032"/>
      <c r="L149" s="1032"/>
      <c r="M149" s="18"/>
      <c r="N149" s="18"/>
      <c r="O149" s="18"/>
      <c r="P149" s="18"/>
      <c r="Q149" s="18"/>
      <c r="R149" s="18"/>
      <c r="S149" s="18"/>
      <c r="T149" s="18"/>
      <c r="U149" s="18"/>
      <c r="V149" s="18"/>
      <c r="W149" s="18"/>
      <c r="X149" s="18"/>
      <c r="Y149" s="18"/>
      <c r="Z149" s="18"/>
      <c r="AA149" s="18"/>
      <c r="AB149" s="18"/>
      <c r="AC149" s="18"/>
      <c r="AD149" s="18"/>
      <c r="AE149" s="18"/>
    </row>
    <row r="150" spans="1:31">
      <c r="A150" s="1032"/>
      <c r="B150" s="453" t="s">
        <v>1066</v>
      </c>
      <c r="C150" s="453" t="s">
        <v>1201</v>
      </c>
      <c r="D150" s="50">
        <v>1</v>
      </c>
      <c r="E150" s="454">
        <v>690</v>
      </c>
      <c r="F150" s="1032"/>
      <c r="G150" s="1032"/>
      <c r="H150" s="1032"/>
      <c r="I150" s="1032"/>
      <c r="J150" s="1032"/>
      <c r="K150" s="1032"/>
      <c r="L150" s="1032"/>
      <c r="M150" s="18"/>
      <c r="N150" s="18"/>
      <c r="O150" s="18"/>
      <c r="P150" s="18"/>
      <c r="Q150" s="18"/>
      <c r="R150" s="18"/>
      <c r="S150" s="18"/>
      <c r="T150" s="18"/>
      <c r="U150" s="18"/>
      <c r="V150" s="18"/>
      <c r="W150" s="18"/>
      <c r="X150" s="18"/>
      <c r="Y150" s="18"/>
      <c r="Z150" s="18"/>
      <c r="AA150" s="18"/>
      <c r="AB150" s="18"/>
      <c r="AC150" s="18"/>
      <c r="AD150" s="18"/>
      <c r="AE150" s="18"/>
    </row>
    <row r="151" spans="1:31">
      <c r="A151" s="1032"/>
      <c r="B151" s="453" t="s">
        <v>1066</v>
      </c>
      <c r="C151" s="453" t="s">
        <v>1272</v>
      </c>
      <c r="D151" s="50">
        <v>1</v>
      </c>
      <c r="E151" s="454">
        <v>690</v>
      </c>
      <c r="F151" s="1032"/>
      <c r="G151" s="1032"/>
      <c r="H151" s="1032"/>
      <c r="I151" s="1032"/>
      <c r="J151" s="1032"/>
      <c r="K151" s="1032"/>
      <c r="L151" s="1032"/>
      <c r="M151" s="18"/>
      <c r="N151" s="18"/>
      <c r="O151" s="18"/>
      <c r="P151" s="18"/>
      <c r="Q151" s="18"/>
      <c r="R151" s="18"/>
      <c r="S151" s="18"/>
      <c r="T151" s="18"/>
      <c r="U151" s="18"/>
      <c r="V151" s="18"/>
      <c r="W151" s="18"/>
      <c r="X151" s="18"/>
      <c r="Y151" s="18"/>
      <c r="Z151" s="18"/>
      <c r="AA151" s="18"/>
      <c r="AB151" s="18"/>
      <c r="AC151" s="18"/>
      <c r="AD151" s="18"/>
      <c r="AE151" s="18"/>
    </row>
    <row r="152" spans="1:31">
      <c r="A152" s="1032"/>
      <c r="B152" s="453" t="s">
        <v>1066</v>
      </c>
      <c r="C152" s="453" t="s">
        <v>1201</v>
      </c>
      <c r="D152" s="50">
        <v>1</v>
      </c>
      <c r="E152" s="454">
        <v>690</v>
      </c>
      <c r="F152" s="1032"/>
      <c r="G152" s="1032"/>
      <c r="H152" s="1032"/>
      <c r="I152" s="1032"/>
      <c r="J152" s="1032"/>
      <c r="K152" s="1032"/>
      <c r="L152" s="1032"/>
      <c r="M152" s="18"/>
      <c r="N152" s="18"/>
      <c r="O152" s="18"/>
      <c r="P152" s="18"/>
      <c r="Q152" s="18"/>
      <c r="R152" s="18"/>
      <c r="S152" s="18"/>
      <c r="T152" s="18"/>
      <c r="U152" s="18"/>
      <c r="V152" s="18"/>
      <c r="W152" s="18"/>
      <c r="X152" s="18"/>
      <c r="Y152" s="18"/>
      <c r="Z152" s="18"/>
      <c r="AA152" s="18"/>
      <c r="AB152" s="18"/>
      <c r="AC152" s="18"/>
      <c r="AD152" s="18"/>
      <c r="AE152" s="18"/>
    </row>
    <row r="153" spans="1:31">
      <c r="A153" s="1032"/>
      <c r="B153" s="453" t="s">
        <v>1077</v>
      </c>
      <c r="C153" s="453" t="s">
        <v>1201</v>
      </c>
      <c r="D153" s="50">
        <v>1</v>
      </c>
      <c r="E153" s="454">
        <v>160</v>
      </c>
      <c r="F153" s="1032"/>
      <c r="G153" s="1032"/>
      <c r="H153" s="1032"/>
      <c r="I153" s="1032"/>
      <c r="J153" s="1032"/>
      <c r="K153" s="1032"/>
      <c r="L153" s="1032"/>
      <c r="M153" s="18"/>
      <c r="N153" s="18"/>
      <c r="O153" s="18"/>
      <c r="P153" s="18"/>
      <c r="Q153" s="18"/>
      <c r="R153" s="18"/>
      <c r="S153" s="18"/>
      <c r="T153" s="18"/>
      <c r="U153" s="18"/>
      <c r="V153" s="18"/>
      <c r="W153" s="18"/>
      <c r="X153" s="18"/>
      <c r="Y153" s="18"/>
      <c r="Z153" s="18"/>
      <c r="AA153" s="18"/>
      <c r="AB153" s="18"/>
      <c r="AC153" s="18"/>
      <c r="AD153" s="18"/>
      <c r="AE153" s="18"/>
    </row>
    <row r="154" spans="1:31">
      <c r="A154" s="1032"/>
      <c r="B154" s="453" t="s">
        <v>1077</v>
      </c>
      <c r="C154" s="453" t="s">
        <v>1072</v>
      </c>
      <c r="D154" s="50">
        <v>1</v>
      </c>
      <c r="E154" s="454">
        <v>160</v>
      </c>
      <c r="F154" s="1032"/>
      <c r="G154" s="1032"/>
      <c r="H154" s="1032"/>
      <c r="I154" s="1032"/>
      <c r="J154" s="1032"/>
      <c r="K154" s="1032"/>
      <c r="L154" s="1032"/>
      <c r="M154" s="18"/>
      <c r="N154" s="18"/>
      <c r="O154" s="18"/>
      <c r="P154" s="18"/>
      <c r="Q154" s="18"/>
      <c r="R154" s="18"/>
      <c r="S154" s="18"/>
      <c r="T154" s="18"/>
      <c r="U154" s="18"/>
      <c r="V154" s="18"/>
      <c r="W154" s="18"/>
      <c r="X154" s="18"/>
      <c r="Y154" s="18"/>
      <c r="Z154" s="18"/>
      <c r="AA154" s="18"/>
      <c r="AB154" s="18"/>
      <c r="AC154" s="18"/>
      <c r="AD154" s="18"/>
      <c r="AE154" s="18"/>
    </row>
    <row r="155" spans="1:31">
      <c r="A155" s="1032"/>
      <c r="B155" s="453" t="s">
        <v>1077</v>
      </c>
      <c r="C155" s="453" t="s">
        <v>1067</v>
      </c>
      <c r="D155" s="50">
        <v>1</v>
      </c>
      <c r="E155" s="454">
        <v>160</v>
      </c>
      <c r="F155" s="1032"/>
      <c r="G155" s="1032"/>
      <c r="H155" s="1032"/>
      <c r="I155" s="1032"/>
      <c r="J155" s="1032"/>
      <c r="K155" s="1032"/>
      <c r="L155" s="1032"/>
      <c r="M155" s="18"/>
      <c r="N155" s="18"/>
      <c r="O155" s="18"/>
      <c r="P155" s="18"/>
      <c r="Q155" s="18"/>
      <c r="R155" s="18"/>
      <c r="S155" s="18"/>
      <c r="T155" s="18"/>
      <c r="U155" s="18"/>
      <c r="V155" s="18"/>
      <c r="W155" s="18"/>
      <c r="X155" s="18"/>
      <c r="Y155" s="18"/>
      <c r="Z155" s="18"/>
      <c r="AA155" s="18"/>
      <c r="AB155" s="18"/>
      <c r="AC155" s="18"/>
      <c r="AD155" s="18"/>
      <c r="AE155" s="18"/>
    </row>
    <row r="156" spans="1:31">
      <c r="A156" s="1032"/>
      <c r="B156" s="453" t="s">
        <v>1077</v>
      </c>
      <c r="C156" s="453" t="s">
        <v>1070</v>
      </c>
      <c r="D156" s="50">
        <v>1</v>
      </c>
      <c r="E156" s="454">
        <v>160</v>
      </c>
      <c r="F156" s="1032"/>
      <c r="G156" s="1032"/>
      <c r="H156" s="1032"/>
      <c r="I156" s="1032"/>
      <c r="J156" s="1032"/>
      <c r="K156" s="1032"/>
      <c r="L156" s="1032"/>
      <c r="M156" s="18"/>
      <c r="N156" s="18"/>
      <c r="O156" s="18"/>
      <c r="P156" s="18"/>
      <c r="Q156" s="18"/>
      <c r="R156" s="18"/>
      <c r="S156" s="18"/>
      <c r="T156" s="18"/>
      <c r="U156" s="18"/>
      <c r="V156" s="18"/>
      <c r="W156" s="18"/>
      <c r="X156" s="18"/>
      <c r="Y156" s="18"/>
      <c r="Z156" s="18"/>
      <c r="AA156" s="18"/>
      <c r="AB156" s="18"/>
      <c r="AC156" s="18"/>
      <c r="AD156" s="18"/>
      <c r="AE156" s="18"/>
    </row>
    <row r="157" spans="1:31">
      <c r="A157" s="1032"/>
      <c r="B157" s="453" t="s">
        <v>1077</v>
      </c>
      <c r="C157" s="453" t="s">
        <v>481</v>
      </c>
      <c r="D157" s="50">
        <v>1</v>
      </c>
      <c r="E157" s="454">
        <v>160</v>
      </c>
      <c r="F157" s="1032"/>
      <c r="G157" s="1032"/>
      <c r="H157" s="1032"/>
      <c r="I157" s="1032"/>
      <c r="J157" s="1032"/>
      <c r="K157" s="1032"/>
      <c r="L157" s="1032"/>
      <c r="M157" s="18"/>
      <c r="N157" s="18"/>
      <c r="O157" s="18"/>
      <c r="P157" s="18"/>
      <c r="Q157" s="18"/>
      <c r="R157" s="18"/>
      <c r="S157" s="18"/>
      <c r="T157" s="18"/>
      <c r="U157" s="18"/>
      <c r="V157" s="18"/>
      <c r="W157" s="18"/>
      <c r="X157" s="18"/>
      <c r="Y157" s="18"/>
      <c r="Z157" s="18"/>
      <c r="AA157" s="18"/>
      <c r="AB157" s="18"/>
      <c r="AC157" s="18"/>
      <c r="AD157" s="18"/>
      <c r="AE157" s="18"/>
    </row>
    <row r="158" spans="1:31">
      <c r="A158" s="1032"/>
      <c r="B158" s="453" t="s">
        <v>1077</v>
      </c>
      <c r="C158" s="453" t="s">
        <v>1092</v>
      </c>
      <c r="D158" s="50">
        <v>1</v>
      </c>
      <c r="E158" s="454">
        <v>160</v>
      </c>
      <c r="F158" s="1032"/>
      <c r="G158" s="1032"/>
      <c r="H158" s="1032"/>
      <c r="I158" s="1032"/>
      <c r="J158" s="1032"/>
      <c r="K158" s="1032"/>
      <c r="L158" s="1032"/>
      <c r="M158" s="18"/>
      <c r="N158" s="18"/>
      <c r="O158" s="18"/>
      <c r="P158" s="18"/>
      <c r="Q158" s="18"/>
      <c r="R158" s="18"/>
      <c r="S158" s="18"/>
      <c r="T158" s="18"/>
      <c r="U158" s="18"/>
      <c r="V158" s="18"/>
      <c r="W158" s="18"/>
      <c r="X158" s="18"/>
      <c r="Y158" s="18"/>
      <c r="Z158" s="18"/>
      <c r="AA158" s="18"/>
      <c r="AB158" s="18"/>
      <c r="AC158" s="18"/>
      <c r="AD158" s="18"/>
      <c r="AE158" s="18"/>
    </row>
    <row r="159" spans="1:31">
      <c r="A159" s="1032"/>
      <c r="B159" s="453" t="s">
        <v>1077</v>
      </c>
      <c r="C159" s="453" t="s">
        <v>1276</v>
      </c>
      <c r="D159" s="50">
        <v>1</v>
      </c>
      <c r="E159" s="454">
        <v>160</v>
      </c>
      <c r="F159" s="1032"/>
      <c r="G159" s="1032"/>
      <c r="H159" s="1032"/>
      <c r="I159" s="1032"/>
      <c r="J159" s="1032"/>
      <c r="K159" s="1032"/>
      <c r="L159" s="1032"/>
      <c r="M159" s="18"/>
      <c r="N159" s="18"/>
      <c r="O159" s="18"/>
      <c r="P159" s="18"/>
      <c r="Q159" s="18"/>
      <c r="R159" s="18"/>
      <c r="S159" s="18"/>
      <c r="T159" s="18"/>
      <c r="U159" s="18"/>
      <c r="V159" s="18"/>
      <c r="W159" s="18"/>
      <c r="X159" s="18"/>
      <c r="Y159" s="18"/>
      <c r="Z159" s="18"/>
      <c r="AA159" s="18"/>
      <c r="AB159" s="18"/>
      <c r="AC159" s="18"/>
      <c r="AD159" s="18"/>
      <c r="AE159" s="18"/>
    </row>
    <row r="160" spans="1:31">
      <c r="A160" s="1032"/>
      <c r="B160" s="453" t="s">
        <v>1077</v>
      </c>
      <c r="C160" s="453" t="s">
        <v>1118</v>
      </c>
      <c r="D160" s="50">
        <v>1</v>
      </c>
      <c r="E160" s="454">
        <v>160</v>
      </c>
      <c r="F160" s="1032"/>
      <c r="G160" s="1032"/>
      <c r="H160" s="1032"/>
      <c r="I160" s="1032"/>
      <c r="J160" s="1032"/>
      <c r="K160" s="1032"/>
      <c r="L160" s="1032"/>
      <c r="M160" s="18"/>
      <c r="N160" s="18"/>
      <c r="O160" s="18"/>
      <c r="P160" s="18"/>
      <c r="Q160" s="18"/>
      <c r="R160" s="18"/>
      <c r="S160" s="18"/>
      <c r="T160" s="18"/>
      <c r="U160" s="18"/>
      <c r="V160" s="18"/>
      <c r="W160" s="18"/>
      <c r="X160" s="18"/>
      <c r="Y160" s="18"/>
      <c r="Z160" s="18"/>
      <c r="AA160" s="18"/>
      <c r="AB160" s="18"/>
      <c r="AC160" s="18"/>
      <c r="AD160" s="18"/>
      <c r="AE160" s="18"/>
    </row>
    <row r="161" spans="1:31">
      <c r="A161" s="1032"/>
      <c r="B161" s="453" t="s">
        <v>1077</v>
      </c>
      <c r="C161" s="453" t="s">
        <v>485</v>
      </c>
      <c r="D161" s="50">
        <v>1</v>
      </c>
      <c r="E161" s="454">
        <v>160</v>
      </c>
      <c r="F161" s="1032"/>
      <c r="G161" s="1032"/>
      <c r="H161" s="1032"/>
      <c r="I161" s="1032"/>
      <c r="J161" s="1032"/>
      <c r="K161" s="1032"/>
      <c r="L161" s="1032"/>
      <c r="M161" s="18"/>
      <c r="N161" s="18"/>
      <c r="O161" s="18"/>
      <c r="P161" s="18"/>
      <c r="Q161" s="18"/>
      <c r="R161" s="18"/>
      <c r="S161" s="18"/>
      <c r="T161" s="18"/>
      <c r="U161" s="18"/>
      <c r="V161" s="18"/>
      <c r="W161" s="18"/>
      <c r="X161" s="18"/>
      <c r="Y161" s="18"/>
      <c r="Z161" s="18"/>
      <c r="AA161" s="18"/>
      <c r="AB161" s="18"/>
      <c r="AC161" s="18"/>
      <c r="AD161" s="18"/>
      <c r="AE161" s="18"/>
    </row>
    <row r="162" spans="1:31">
      <c r="A162" s="1032"/>
      <c r="B162" s="453" t="s">
        <v>1077</v>
      </c>
      <c r="C162" s="453" t="s">
        <v>1172</v>
      </c>
      <c r="D162" s="50">
        <v>1</v>
      </c>
      <c r="E162" s="454">
        <v>160</v>
      </c>
      <c r="F162" s="1032"/>
      <c r="G162" s="1032"/>
      <c r="H162" s="1032"/>
      <c r="I162" s="1032"/>
      <c r="J162" s="1032"/>
      <c r="K162" s="1032"/>
      <c r="L162" s="1032"/>
      <c r="M162" s="18"/>
      <c r="N162" s="18"/>
      <c r="O162" s="18"/>
      <c r="P162" s="18"/>
      <c r="Q162" s="18"/>
      <c r="R162" s="18"/>
      <c r="S162" s="18"/>
      <c r="T162" s="18"/>
      <c r="U162" s="18"/>
      <c r="V162" s="18"/>
      <c r="W162" s="18"/>
      <c r="X162" s="18"/>
      <c r="Y162" s="18"/>
      <c r="Z162" s="18"/>
      <c r="AA162" s="18"/>
      <c r="AB162" s="18"/>
      <c r="AC162" s="18"/>
      <c r="AD162" s="18"/>
      <c r="AE162" s="18"/>
    </row>
    <row r="163" spans="1:31">
      <c r="A163" s="1032"/>
      <c r="B163" s="453" t="s">
        <v>1077</v>
      </c>
      <c r="C163" s="453" t="s">
        <v>1117</v>
      </c>
      <c r="D163" s="50">
        <v>1</v>
      </c>
      <c r="E163" s="454">
        <v>160</v>
      </c>
      <c r="F163" s="1032"/>
      <c r="G163" s="1032"/>
      <c r="H163" s="1032"/>
      <c r="I163" s="1032"/>
      <c r="J163" s="1032"/>
      <c r="K163" s="1032"/>
      <c r="L163" s="1032"/>
      <c r="M163" s="18"/>
      <c r="N163" s="18"/>
      <c r="O163" s="18"/>
      <c r="P163" s="18"/>
      <c r="Q163" s="18"/>
      <c r="R163" s="18"/>
      <c r="S163" s="18"/>
      <c r="T163" s="18"/>
      <c r="U163" s="18"/>
      <c r="V163" s="18"/>
      <c r="W163" s="18"/>
      <c r="X163" s="18"/>
      <c r="Y163" s="18"/>
      <c r="Z163" s="18"/>
      <c r="AA163" s="18"/>
      <c r="AB163" s="18"/>
      <c r="AC163" s="18"/>
      <c r="AD163" s="18"/>
      <c r="AE163" s="18"/>
    </row>
    <row r="164" spans="1:31">
      <c r="A164" s="1032"/>
      <c r="B164" s="453" t="s">
        <v>1077</v>
      </c>
      <c r="C164" s="453" t="s">
        <v>1277</v>
      </c>
      <c r="D164" s="50">
        <v>1</v>
      </c>
      <c r="E164" s="454">
        <v>160</v>
      </c>
      <c r="F164" s="1032"/>
      <c r="G164" s="1032"/>
      <c r="H164" s="1032"/>
      <c r="I164" s="1032"/>
      <c r="J164" s="1032"/>
      <c r="K164" s="1032"/>
      <c r="L164" s="1032"/>
      <c r="M164" s="18"/>
      <c r="N164" s="18"/>
      <c r="O164" s="18"/>
      <c r="P164" s="18"/>
      <c r="Q164" s="18"/>
      <c r="R164" s="18"/>
      <c r="S164" s="18"/>
      <c r="T164" s="18"/>
      <c r="U164" s="18"/>
      <c r="V164" s="18"/>
      <c r="W164" s="18"/>
      <c r="X164" s="18"/>
      <c r="Y164" s="18"/>
      <c r="Z164" s="18"/>
      <c r="AA164" s="18"/>
      <c r="AB164" s="18"/>
      <c r="AC164" s="18"/>
      <c r="AD164" s="18"/>
      <c r="AE164" s="18"/>
    </row>
    <row r="165" spans="1:31">
      <c r="A165" s="455" t="s">
        <v>1278</v>
      </c>
      <c r="B165" s="456"/>
      <c r="C165" s="456"/>
      <c r="D165" s="457"/>
      <c r="E165" s="458"/>
      <c r="F165" s="459"/>
      <c r="G165" s="460"/>
      <c r="H165" s="460"/>
      <c r="I165" s="461"/>
      <c r="J165" s="461"/>
      <c r="K165" s="432"/>
      <c r="L165" s="432"/>
      <c r="M165" s="18"/>
      <c r="N165" s="18"/>
      <c r="O165" s="18"/>
      <c r="P165" s="18"/>
      <c r="Q165" s="18"/>
      <c r="R165" s="18"/>
      <c r="S165" s="18"/>
      <c r="T165" s="18"/>
      <c r="U165" s="18"/>
      <c r="V165" s="18"/>
      <c r="W165" s="18"/>
      <c r="X165" s="18"/>
      <c r="Y165" s="18"/>
      <c r="Z165" s="18"/>
      <c r="AA165" s="18"/>
      <c r="AB165" s="18"/>
      <c r="AC165" s="18"/>
      <c r="AD165" s="18"/>
      <c r="AE165" s="18"/>
    </row>
    <row r="166" spans="1:31">
      <c r="A166" s="1039" t="s">
        <v>1279</v>
      </c>
      <c r="B166" s="69" t="s">
        <v>1079</v>
      </c>
      <c r="C166" s="69" t="s">
        <v>1280</v>
      </c>
      <c r="D166" s="443">
        <v>1</v>
      </c>
      <c r="E166" s="444">
        <v>750</v>
      </c>
      <c r="F166" s="1061">
        <f>E166+E167+J166</f>
        <v>1260</v>
      </c>
      <c r="G166" s="1061">
        <f>800+200</f>
        <v>1000</v>
      </c>
      <c r="H166" s="1061">
        <f>F166-G166</f>
        <v>260</v>
      </c>
      <c r="I166" s="1036" t="s">
        <v>11</v>
      </c>
      <c r="J166" s="1036">
        <v>50</v>
      </c>
      <c r="K166" s="1078" t="s">
        <v>1281</v>
      </c>
      <c r="L166" s="1079" t="s">
        <v>1282</v>
      </c>
      <c r="M166" s="18"/>
      <c r="N166" s="18"/>
      <c r="O166" s="18"/>
      <c r="P166" s="18"/>
      <c r="Q166" s="18"/>
      <c r="R166" s="18"/>
      <c r="S166" s="18"/>
      <c r="T166" s="18"/>
      <c r="U166" s="18"/>
      <c r="V166" s="18"/>
      <c r="W166" s="18"/>
      <c r="X166" s="18"/>
      <c r="Y166" s="18"/>
      <c r="Z166" s="18"/>
      <c r="AA166" s="18"/>
      <c r="AB166" s="18"/>
      <c r="AC166" s="18"/>
      <c r="AD166" s="18"/>
      <c r="AE166" s="18"/>
    </row>
    <row r="167" spans="1:31">
      <c r="A167" s="1032"/>
      <c r="B167" s="69" t="s">
        <v>1073</v>
      </c>
      <c r="C167" s="69" t="s">
        <v>1280</v>
      </c>
      <c r="D167" s="443">
        <v>1</v>
      </c>
      <c r="E167" s="444">
        <v>460</v>
      </c>
      <c r="F167" s="1032"/>
      <c r="G167" s="1032"/>
      <c r="H167" s="1032"/>
      <c r="I167" s="1032"/>
      <c r="J167" s="1032"/>
      <c r="K167" s="1032"/>
      <c r="L167" s="1032"/>
      <c r="M167" s="18"/>
      <c r="N167" s="18"/>
      <c r="O167" s="18"/>
      <c r="P167" s="18"/>
      <c r="Q167" s="18"/>
      <c r="R167" s="18"/>
      <c r="S167" s="18"/>
      <c r="T167" s="18"/>
      <c r="U167" s="18"/>
      <c r="V167" s="18"/>
      <c r="W167" s="18"/>
      <c r="X167" s="18"/>
      <c r="Y167" s="18"/>
      <c r="Z167" s="18"/>
      <c r="AA167" s="18"/>
      <c r="AB167" s="18"/>
      <c r="AC167" s="18"/>
      <c r="AD167" s="18"/>
      <c r="AE167" s="18"/>
    </row>
    <row r="168" spans="1:31">
      <c r="A168" s="1103" t="s">
        <v>1283</v>
      </c>
      <c r="B168" s="438" t="s">
        <v>1073</v>
      </c>
      <c r="C168" s="438" t="s">
        <v>1072</v>
      </c>
      <c r="D168" s="445">
        <v>1</v>
      </c>
      <c r="E168" s="439">
        <v>460</v>
      </c>
      <c r="F168" s="1085">
        <f>SUM(E168:E173)</f>
        <v>2460</v>
      </c>
      <c r="G168" s="1085">
        <v>1080</v>
      </c>
      <c r="H168" s="1085">
        <f>F168-G168</f>
        <v>1380</v>
      </c>
      <c r="I168" s="1086" t="s">
        <v>1039</v>
      </c>
      <c r="J168" s="1086">
        <v>0</v>
      </c>
      <c r="K168" s="1087" t="s">
        <v>1284</v>
      </c>
      <c r="L168" s="1077" t="s">
        <v>1285</v>
      </c>
      <c r="M168" s="18"/>
      <c r="N168" s="18"/>
      <c r="O168" s="18"/>
      <c r="P168" s="18"/>
      <c r="Q168" s="18"/>
      <c r="R168" s="18"/>
      <c r="S168" s="18"/>
      <c r="T168" s="18"/>
      <c r="U168" s="18"/>
      <c r="V168" s="18"/>
      <c r="W168" s="18"/>
      <c r="X168" s="18"/>
      <c r="Y168" s="18"/>
      <c r="Z168" s="18"/>
      <c r="AA168" s="18"/>
      <c r="AB168" s="18"/>
      <c r="AC168" s="18"/>
      <c r="AD168" s="18"/>
      <c r="AE168" s="18"/>
    </row>
    <row r="169" spans="1:31">
      <c r="A169" s="1032"/>
      <c r="B169" s="438" t="s">
        <v>1073</v>
      </c>
      <c r="C169" s="438" t="s">
        <v>1076</v>
      </c>
      <c r="D169" s="445">
        <v>1</v>
      </c>
      <c r="E169" s="439">
        <v>460</v>
      </c>
      <c r="F169" s="1032"/>
      <c r="G169" s="1032"/>
      <c r="H169" s="1032"/>
      <c r="I169" s="1032"/>
      <c r="J169" s="1032"/>
      <c r="K169" s="1032"/>
      <c r="L169" s="1032"/>
      <c r="M169" s="18"/>
      <c r="N169" s="18"/>
      <c r="O169" s="18"/>
      <c r="P169" s="18"/>
      <c r="Q169" s="18"/>
      <c r="R169" s="18"/>
      <c r="S169" s="18"/>
      <c r="T169" s="18"/>
      <c r="U169" s="18"/>
      <c r="V169" s="18"/>
      <c r="W169" s="18"/>
      <c r="X169" s="18"/>
      <c r="Y169" s="18"/>
      <c r="Z169" s="18"/>
      <c r="AA169" s="18"/>
      <c r="AB169" s="18"/>
      <c r="AC169" s="18"/>
      <c r="AD169" s="18"/>
      <c r="AE169" s="18"/>
    </row>
    <row r="170" spans="1:31">
      <c r="A170" s="1032"/>
      <c r="B170" s="438" t="s">
        <v>1073</v>
      </c>
      <c r="C170" s="438" t="s">
        <v>1250</v>
      </c>
      <c r="D170" s="445">
        <v>1</v>
      </c>
      <c r="E170" s="439">
        <v>460</v>
      </c>
      <c r="F170" s="1032"/>
      <c r="G170" s="1032"/>
      <c r="H170" s="1032"/>
      <c r="I170" s="1032"/>
      <c r="J170" s="1032"/>
      <c r="K170" s="1032"/>
      <c r="L170" s="1032"/>
      <c r="M170" s="18"/>
      <c r="N170" s="18"/>
      <c r="O170" s="18"/>
      <c r="P170" s="18"/>
      <c r="Q170" s="18"/>
      <c r="R170" s="18"/>
      <c r="S170" s="18"/>
      <c r="T170" s="18"/>
      <c r="U170" s="18"/>
      <c r="V170" s="18"/>
      <c r="W170" s="18"/>
      <c r="X170" s="18"/>
      <c r="Y170" s="18"/>
      <c r="Z170" s="18"/>
      <c r="AA170" s="18"/>
      <c r="AB170" s="18"/>
      <c r="AC170" s="18"/>
      <c r="AD170" s="18"/>
      <c r="AE170" s="18"/>
    </row>
    <row r="171" spans="1:31">
      <c r="A171" s="1032"/>
      <c r="B171" s="438" t="s">
        <v>1073</v>
      </c>
      <c r="C171" s="438" t="s">
        <v>1228</v>
      </c>
      <c r="D171" s="445">
        <v>1</v>
      </c>
      <c r="E171" s="439">
        <v>460</v>
      </c>
      <c r="F171" s="1032"/>
      <c r="G171" s="1032"/>
      <c r="H171" s="1032"/>
      <c r="I171" s="1032"/>
      <c r="J171" s="1032"/>
      <c r="K171" s="1032"/>
      <c r="L171" s="1032"/>
      <c r="M171" s="18"/>
      <c r="N171" s="18"/>
      <c r="O171" s="18"/>
      <c r="P171" s="18"/>
      <c r="Q171" s="18"/>
      <c r="R171" s="18"/>
      <c r="S171" s="18"/>
      <c r="T171" s="18"/>
      <c r="U171" s="18"/>
      <c r="V171" s="18"/>
      <c r="W171" s="18"/>
      <c r="X171" s="18"/>
      <c r="Y171" s="18"/>
      <c r="Z171" s="18"/>
      <c r="AA171" s="18"/>
      <c r="AB171" s="18"/>
      <c r="AC171" s="18"/>
      <c r="AD171" s="18"/>
      <c r="AE171" s="18"/>
    </row>
    <row r="172" spans="1:31">
      <c r="A172" s="1032"/>
      <c r="B172" s="438" t="s">
        <v>1073</v>
      </c>
      <c r="C172" s="438" t="s">
        <v>1251</v>
      </c>
      <c r="D172" s="445">
        <v>1</v>
      </c>
      <c r="E172" s="439">
        <v>460</v>
      </c>
      <c r="F172" s="1032"/>
      <c r="G172" s="1032"/>
      <c r="H172" s="1032"/>
      <c r="I172" s="1032"/>
      <c r="J172" s="1032"/>
      <c r="K172" s="1032"/>
      <c r="L172" s="1032"/>
      <c r="M172" s="18"/>
      <c r="N172" s="18"/>
      <c r="O172" s="18"/>
      <c r="P172" s="18"/>
      <c r="Q172" s="18"/>
      <c r="R172" s="18"/>
      <c r="S172" s="18"/>
      <c r="T172" s="18"/>
      <c r="U172" s="18"/>
      <c r="V172" s="18"/>
      <c r="W172" s="18"/>
      <c r="X172" s="18"/>
      <c r="Y172" s="18"/>
      <c r="Z172" s="18"/>
      <c r="AA172" s="18"/>
      <c r="AB172" s="18"/>
      <c r="AC172" s="18"/>
      <c r="AD172" s="18"/>
      <c r="AE172" s="18"/>
    </row>
    <row r="173" spans="1:31">
      <c r="A173" s="1032"/>
      <c r="B173" s="438" t="s">
        <v>1077</v>
      </c>
      <c r="C173" s="438" t="s">
        <v>1076</v>
      </c>
      <c r="D173" s="445">
        <v>1</v>
      </c>
      <c r="E173" s="439">
        <v>160</v>
      </c>
      <c r="F173" s="1032"/>
      <c r="G173" s="1032"/>
      <c r="H173" s="1032"/>
      <c r="I173" s="1032"/>
      <c r="J173" s="1032"/>
      <c r="K173" s="1032"/>
      <c r="L173" s="1032"/>
      <c r="M173" s="18"/>
      <c r="N173" s="18"/>
      <c r="O173" s="18"/>
      <c r="P173" s="18"/>
      <c r="Q173" s="18"/>
      <c r="R173" s="18"/>
      <c r="S173" s="18"/>
      <c r="T173" s="18"/>
      <c r="U173" s="18"/>
      <c r="V173" s="18"/>
      <c r="W173" s="18"/>
      <c r="X173" s="18"/>
      <c r="Y173" s="18"/>
      <c r="Z173" s="18"/>
      <c r="AA173" s="18"/>
      <c r="AB173" s="18"/>
      <c r="AC173" s="18"/>
      <c r="AD173" s="18"/>
      <c r="AE173" s="18"/>
    </row>
    <row r="174" spans="1:31" ht="63.75">
      <c r="A174" s="80" t="s">
        <v>1286</v>
      </c>
      <c r="B174" s="462" t="s">
        <v>1066</v>
      </c>
      <c r="C174" s="69" t="s">
        <v>1067</v>
      </c>
      <c r="D174" s="443">
        <v>1</v>
      </c>
      <c r="E174" s="444">
        <v>690</v>
      </c>
      <c r="F174" s="55">
        <f>E174+J174</f>
        <v>740</v>
      </c>
      <c r="G174" s="55">
        <v>300</v>
      </c>
      <c r="H174" s="55">
        <f t="shared" ref="H174:H175" si="22">F174-G174</f>
        <v>440</v>
      </c>
      <c r="I174" s="29" t="s">
        <v>172</v>
      </c>
      <c r="J174" s="29">
        <v>50</v>
      </c>
      <c r="K174" s="11" t="s">
        <v>1287</v>
      </c>
      <c r="L174" s="88" t="s">
        <v>1288</v>
      </c>
      <c r="M174" s="18"/>
      <c r="N174" s="29" t="s">
        <v>1289</v>
      </c>
      <c r="O174" s="18"/>
      <c r="P174" s="18"/>
      <c r="Q174" s="18"/>
      <c r="R174" s="18"/>
      <c r="S174" s="18"/>
      <c r="T174" s="18"/>
      <c r="U174" s="18"/>
      <c r="V174" s="18"/>
      <c r="W174" s="18"/>
      <c r="X174" s="18"/>
      <c r="Y174" s="18"/>
      <c r="Z174" s="18"/>
      <c r="AA174" s="18"/>
      <c r="AB174" s="18"/>
      <c r="AC174" s="18"/>
      <c r="AD174" s="18"/>
      <c r="AE174" s="18"/>
    </row>
    <row r="175" spans="1:31">
      <c r="A175" s="1104" t="s">
        <v>1290</v>
      </c>
      <c r="B175" s="438" t="s">
        <v>1073</v>
      </c>
      <c r="C175" s="438" t="s">
        <v>1291</v>
      </c>
      <c r="D175" s="445">
        <v>1</v>
      </c>
      <c r="E175" s="439">
        <v>460</v>
      </c>
      <c r="F175" s="1085">
        <f>E175+E176+E177+E178+J175</f>
        <v>2000</v>
      </c>
      <c r="G175" s="1085">
        <v>880</v>
      </c>
      <c r="H175" s="1085">
        <f t="shared" si="22"/>
        <v>1120</v>
      </c>
      <c r="I175" s="1086" t="s">
        <v>1039</v>
      </c>
      <c r="J175" s="1086">
        <v>0</v>
      </c>
      <c r="K175" s="1087" t="s">
        <v>1292</v>
      </c>
      <c r="L175" s="1077" t="s">
        <v>1293</v>
      </c>
      <c r="M175" s="18"/>
      <c r="N175" s="18"/>
      <c r="O175" s="18"/>
      <c r="P175" s="18"/>
      <c r="Q175" s="18"/>
      <c r="R175" s="18"/>
      <c r="S175" s="18"/>
      <c r="T175" s="18"/>
      <c r="U175" s="18"/>
      <c r="V175" s="18"/>
      <c r="W175" s="18"/>
      <c r="X175" s="18"/>
      <c r="Y175" s="18"/>
      <c r="Z175" s="18"/>
      <c r="AA175" s="18"/>
      <c r="AB175" s="18"/>
      <c r="AC175" s="18"/>
      <c r="AD175" s="18"/>
      <c r="AE175" s="18"/>
    </row>
    <row r="176" spans="1:31">
      <c r="A176" s="1032"/>
      <c r="B176" s="462" t="s">
        <v>1066</v>
      </c>
      <c r="C176" s="438" t="s">
        <v>1118</v>
      </c>
      <c r="D176" s="445">
        <v>1</v>
      </c>
      <c r="E176" s="439">
        <v>690</v>
      </c>
      <c r="F176" s="1032"/>
      <c r="G176" s="1032"/>
      <c r="H176" s="1032"/>
      <c r="I176" s="1032"/>
      <c r="J176" s="1032"/>
      <c r="K176" s="1032"/>
      <c r="L176" s="1032"/>
      <c r="M176" s="18"/>
      <c r="N176" s="18"/>
      <c r="O176" s="18"/>
      <c r="P176" s="18"/>
      <c r="Q176" s="18"/>
      <c r="R176" s="18"/>
      <c r="S176" s="18"/>
      <c r="T176" s="18"/>
      <c r="U176" s="18"/>
      <c r="V176" s="18"/>
      <c r="W176" s="18"/>
      <c r="X176" s="18"/>
      <c r="Y176" s="18"/>
      <c r="Z176" s="18"/>
      <c r="AA176" s="18"/>
      <c r="AB176" s="18"/>
      <c r="AC176" s="18"/>
      <c r="AD176" s="18"/>
      <c r="AE176" s="18"/>
    </row>
    <row r="177" spans="1:31">
      <c r="A177" s="1032"/>
      <c r="B177" s="462" t="s">
        <v>1066</v>
      </c>
      <c r="C177" s="438" t="s">
        <v>1291</v>
      </c>
      <c r="D177" s="445">
        <v>1</v>
      </c>
      <c r="E177" s="439">
        <v>690</v>
      </c>
      <c r="F177" s="1032"/>
      <c r="G177" s="1032"/>
      <c r="H177" s="1032"/>
      <c r="I177" s="1032"/>
      <c r="J177" s="1032"/>
      <c r="K177" s="1032"/>
      <c r="L177" s="1032"/>
      <c r="M177" s="18"/>
      <c r="N177" s="18"/>
      <c r="O177" s="18"/>
      <c r="P177" s="18"/>
      <c r="Q177" s="18"/>
      <c r="R177" s="18"/>
      <c r="S177" s="18"/>
      <c r="T177" s="18"/>
      <c r="U177" s="18"/>
      <c r="V177" s="18"/>
      <c r="W177" s="18"/>
      <c r="X177" s="18"/>
      <c r="Y177" s="18"/>
      <c r="Z177" s="18"/>
      <c r="AA177" s="18"/>
      <c r="AB177" s="18"/>
      <c r="AC177" s="18"/>
      <c r="AD177" s="18"/>
      <c r="AE177" s="18"/>
    </row>
    <row r="178" spans="1:31">
      <c r="A178" s="1032"/>
      <c r="B178" s="438" t="s">
        <v>1077</v>
      </c>
      <c r="C178" s="438" t="s">
        <v>1151</v>
      </c>
      <c r="D178" s="445">
        <v>1</v>
      </c>
      <c r="E178" s="439">
        <v>160</v>
      </c>
      <c r="F178" s="1032"/>
      <c r="G178" s="1032"/>
      <c r="H178" s="1032"/>
      <c r="I178" s="1032"/>
      <c r="J178" s="1032"/>
      <c r="K178" s="1032"/>
      <c r="L178" s="1032"/>
      <c r="M178" s="18"/>
      <c r="N178" s="18"/>
      <c r="O178" s="18"/>
      <c r="P178" s="18"/>
      <c r="Q178" s="18"/>
      <c r="R178" s="18"/>
      <c r="S178" s="18"/>
      <c r="T178" s="18"/>
      <c r="U178" s="18"/>
      <c r="V178" s="18"/>
      <c r="W178" s="18"/>
      <c r="X178" s="18"/>
      <c r="Y178" s="18"/>
      <c r="Z178" s="18"/>
      <c r="AA178" s="18"/>
      <c r="AB178" s="18"/>
      <c r="AC178" s="18"/>
      <c r="AD178" s="18"/>
      <c r="AE178" s="18"/>
    </row>
    <row r="179" spans="1:31">
      <c r="A179" s="1102" t="s">
        <v>1294</v>
      </c>
      <c r="B179" s="69" t="s">
        <v>1073</v>
      </c>
      <c r="C179" s="69" t="s">
        <v>1072</v>
      </c>
      <c r="D179" s="443">
        <v>1</v>
      </c>
      <c r="E179" s="444">
        <v>460</v>
      </c>
      <c r="F179" s="1061">
        <f>E179+E180+J179</f>
        <v>1180</v>
      </c>
      <c r="G179" s="1061">
        <v>1180</v>
      </c>
      <c r="H179" s="1061">
        <f>F179-G179</f>
        <v>0</v>
      </c>
      <c r="I179" s="1036" t="s">
        <v>11</v>
      </c>
      <c r="J179" s="1036">
        <v>30</v>
      </c>
      <c r="K179" s="1089" t="s">
        <v>1295</v>
      </c>
      <c r="L179" s="1079" t="s">
        <v>1296</v>
      </c>
      <c r="M179" s="18"/>
      <c r="N179" s="18"/>
      <c r="O179" s="18"/>
      <c r="P179" s="18"/>
      <c r="Q179" s="18"/>
      <c r="R179" s="18"/>
      <c r="S179" s="18"/>
      <c r="T179" s="18"/>
      <c r="U179" s="18"/>
      <c r="V179" s="18"/>
      <c r="W179" s="18"/>
      <c r="X179" s="18"/>
      <c r="Y179" s="18"/>
      <c r="Z179" s="18"/>
      <c r="AA179" s="18"/>
      <c r="AB179" s="18"/>
      <c r="AC179" s="18"/>
      <c r="AD179" s="18"/>
      <c r="AE179" s="18"/>
    </row>
    <row r="180" spans="1:31">
      <c r="A180" s="1032"/>
      <c r="B180" s="462" t="s">
        <v>1066</v>
      </c>
      <c r="C180" s="69" t="s">
        <v>1072</v>
      </c>
      <c r="D180" s="443">
        <v>1</v>
      </c>
      <c r="E180" s="444">
        <v>690</v>
      </c>
      <c r="F180" s="1032"/>
      <c r="G180" s="1032"/>
      <c r="H180" s="1032"/>
      <c r="I180" s="1032"/>
      <c r="J180" s="1032"/>
      <c r="K180" s="1032"/>
      <c r="L180" s="1032"/>
      <c r="M180" s="18"/>
      <c r="N180" s="18"/>
      <c r="O180" s="18"/>
      <c r="P180" s="18"/>
      <c r="Q180" s="18"/>
      <c r="R180" s="18"/>
      <c r="S180" s="18"/>
      <c r="T180" s="18"/>
      <c r="U180" s="18"/>
      <c r="V180" s="18"/>
      <c r="W180" s="18"/>
      <c r="X180" s="18"/>
      <c r="Y180" s="18"/>
      <c r="Z180" s="18"/>
      <c r="AA180" s="18"/>
      <c r="AB180" s="18"/>
      <c r="AC180" s="18"/>
      <c r="AD180" s="18"/>
      <c r="AE180" s="18"/>
    </row>
    <row r="181" spans="1:31">
      <c r="A181" s="1103" t="s">
        <v>1297</v>
      </c>
      <c r="B181" s="438" t="s">
        <v>1079</v>
      </c>
      <c r="C181" s="438" t="s">
        <v>1298</v>
      </c>
      <c r="D181" s="445">
        <v>1</v>
      </c>
      <c r="E181" s="439">
        <v>750</v>
      </c>
      <c r="F181" s="1085">
        <f>E181+E182+E183+E184+E185+E186+J181</f>
        <v>3830</v>
      </c>
      <c r="G181" s="1085">
        <v>1800</v>
      </c>
      <c r="H181" s="1085">
        <f>F181-G181</f>
        <v>2030</v>
      </c>
      <c r="I181" s="1086" t="s">
        <v>11</v>
      </c>
      <c r="J181" s="1086">
        <v>30</v>
      </c>
      <c r="K181" s="1077" t="s">
        <v>1299</v>
      </c>
      <c r="L181" s="1110" t="s">
        <v>1300</v>
      </c>
      <c r="M181" s="18"/>
      <c r="N181" s="18"/>
      <c r="O181" s="18"/>
      <c r="P181" s="18"/>
      <c r="Q181" s="18"/>
      <c r="R181" s="18"/>
      <c r="S181" s="18"/>
      <c r="T181" s="18"/>
      <c r="U181" s="18"/>
      <c r="V181" s="18"/>
      <c r="W181" s="18"/>
      <c r="X181" s="18"/>
      <c r="Y181" s="18"/>
      <c r="Z181" s="18"/>
      <c r="AA181" s="18"/>
      <c r="AB181" s="18"/>
      <c r="AC181" s="18"/>
      <c r="AD181" s="18"/>
      <c r="AE181" s="18"/>
    </row>
    <row r="182" spans="1:31">
      <c r="A182" s="1032"/>
      <c r="B182" s="438" t="s">
        <v>1079</v>
      </c>
      <c r="C182" s="463" t="s">
        <v>1151</v>
      </c>
      <c r="D182" s="445">
        <v>1</v>
      </c>
      <c r="E182" s="439">
        <v>750</v>
      </c>
      <c r="F182" s="1032"/>
      <c r="G182" s="1032"/>
      <c r="H182" s="1032"/>
      <c r="I182" s="1032"/>
      <c r="J182" s="1032"/>
      <c r="K182" s="1032"/>
      <c r="L182" s="1032"/>
      <c r="M182" s="18"/>
      <c r="N182" s="18"/>
      <c r="O182" s="18"/>
      <c r="P182" s="18"/>
      <c r="Q182" s="18"/>
      <c r="R182" s="18"/>
      <c r="S182" s="18"/>
      <c r="T182" s="18"/>
      <c r="U182" s="18"/>
      <c r="V182" s="18"/>
      <c r="W182" s="18"/>
      <c r="X182" s="18"/>
      <c r="Y182" s="18"/>
      <c r="Z182" s="18"/>
      <c r="AA182" s="18"/>
      <c r="AB182" s="18"/>
      <c r="AC182" s="18"/>
      <c r="AD182" s="18"/>
      <c r="AE182" s="18"/>
    </row>
    <row r="183" spans="1:31">
      <c r="A183" s="1032"/>
      <c r="B183" s="438" t="s">
        <v>1073</v>
      </c>
      <c r="C183" s="438" t="s">
        <v>1298</v>
      </c>
      <c r="D183" s="445">
        <v>1</v>
      </c>
      <c r="E183" s="439">
        <v>460</v>
      </c>
      <c r="F183" s="1032"/>
      <c r="G183" s="1032"/>
      <c r="H183" s="1032"/>
      <c r="I183" s="1032"/>
      <c r="J183" s="1032"/>
      <c r="K183" s="1032"/>
      <c r="L183" s="1032"/>
      <c r="M183" s="18"/>
      <c r="N183" s="18"/>
      <c r="O183" s="18"/>
      <c r="P183" s="18"/>
      <c r="Q183" s="18"/>
      <c r="R183" s="18"/>
      <c r="S183" s="18"/>
      <c r="T183" s="18"/>
      <c r="U183" s="18"/>
      <c r="V183" s="18"/>
      <c r="W183" s="18"/>
      <c r="X183" s="18"/>
      <c r="Y183" s="18"/>
      <c r="Z183" s="18"/>
      <c r="AA183" s="18"/>
      <c r="AB183" s="18"/>
      <c r="AC183" s="18"/>
      <c r="AD183" s="18"/>
      <c r="AE183" s="18"/>
    </row>
    <row r="184" spans="1:31">
      <c r="A184" s="1032"/>
      <c r="B184" s="438" t="s">
        <v>1073</v>
      </c>
      <c r="C184" s="463" t="s">
        <v>1151</v>
      </c>
      <c r="D184" s="445">
        <v>1</v>
      </c>
      <c r="E184" s="439">
        <v>460</v>
      </c>
      <c r="F184" s="1032"/>
      <c r="G184" s="1032"/>
      <c r="H184" s="1032"/>
      <c r="I184" s="1032"/>
      <c r="J184" s="1032"/>
      <c r="K184" s="1032"/>
      <c r="L184" s="1032"/>
      <c r="M184" s="18"/>
      <c r="N184" s="18"/>
      <c r="O184" s="18"/>
      <c r="P184" s="18"/>
      <c r="Q184" s="18"/>
      <c r="R184" s="18"/>
      <c r="S184" s="18"/>
      <c r="T184" s="18"/>
      <c r="U184" s="18"/>
      <c r="V184" s="18"/>
      <c r="W184" s="18"/>
      <c r="X184" s="18"/>
      <c r="Y184" s="18"/>
      <c r="Z184" s="18"/>
      <c r="AA184" s="18"/>
      <c r="AB184" s="18"/>
      <c r="AC184" s="18"/>
      <c r="AD184" s="18"/>
      <c r="AE184" s="18"/>
    </row>
    <row r="185" spans="1:31">
      <c r="A185" s="1032"/>
      <c r="B185" s="462" t="s">
        <v>1066</v>
      </c>
      <c r="C185" s="438" t="s">
        <v>1298</v>
      </c>
      <c r="D185" s="445">
        <v>1</v>
      </c>
      <c r="E185" s="439">
        <v>690</v>
      </c>
      <c r="F185" s="1032"/>
      <c r="G185" s="1032"/>
      <c r="H185" s="1032"/>
      <c r="I185" s="1032"/>
      <c r="J185" s="1032"/>
      <c r="K185" s="1032"/>
      <c r="L185" s="1032"/>
      <c r="M185" s="18"/>
      <c r="N185" s="18"/>
      <c r="O185" s="18"/>
      <c r="P185" s="18"/>
      <c r="Q185" s="18"/>
      <c r="R185" s="18"/>
      <c r="S185" s="18"/>
      <c r="T185" s="18"/>
      <c r="U185" s="18"/>
      <c r="V185" s="18"/>
      <c r="W185" s="18"/>
      <c r="X185" s="18"/>
      <c r="Y185" s="18"/>
      <c r="Z185" s="18"/>
      <c r="AA185" s="18"/>
      <c r="AB185" s="18"/>
      <c r="AC185" s="18"/>
      <c r="AD185" s="18"/>
      <c r="AE185" s="18"/>
    </row>
    <row r="186" spans="1:31">
      <c r="A186" s="1032"/>
      <c r="B186" s="462" t="s">
        <v>1066</v>
      </c>
      <c r="C186" s="463" t="s">
        <v>1151</v>
      </c>
      <c r="D186" s="445">
        <v>1</v>
      </c>
      <c r="E186" s="439">
        <v>690</v>
      </c>
      <c r="F186" s="1032"/>
      <c r="G186" s="1032"/>
      <c r="H186" s="1032"/>
      <c r="I186" s="1032"/>
      <c r="J186" s="1032"/>
      <c r="K186" s="1032"/>
      <c r="L186" s="1032"/>
      <c r="M186" s="18"/>
      <c r="N186" s="18"/>
      <c r="O186" s="18"/>
      <c r="P186" s="18"/>
      <c r="Q186" s="18"/>
      <c r="R186" s="18"/>
      <c r="S186" s="18"/>
      <c r="T186" s="18"/>
      <c r="U186" s="18"/>
      <c r="V186" s="18"/>
      <c r="W186" s="18"/>
      <c r="X186" s="18"/>
      <c r="Y186" s="18"/>
      <c r="Z186" s="18"/>
      <c r="AA186" s="18"/>
      <c r="AB186" s="18"/>
      <c r="AC186" s="18"/>
      <c r="AD186" s="18"/>
      <c r="AE186" s="18"/>
    </row>
    <row r="187" spans="1:31">
      <c r="A187" s="1116" t="s">
        <v>1301</v>
      </c>
      <c r="B187" s="465" t="s">
        <v>1079</v>
      </c>
      <c r="C187" s="465" t="s">
        <v>1067</v>
      </c>
      <c r="D187" s="466">
        <v>1</v>
      </c>
      <c r="E187" s="467">
        <v>750</v>
      </c>
      <c r="F187" s="1107">
        <f>E187+E188+E189+E190+J187</f>
        <v>2090</v>
      </c>
      <c r="G187" s="1107">
        <v>980</v>
      </c>
      <c r="H187" s="1107">
        <f>F187-G187</f>
        <v>1110</v>
      </c>
      <c r="I187" s="1108" t="s">
        <v>11</v>
      </c>
      <c r="J187" s="1108">
        <v>30</v>
      </c>
      <c r="K187" s="1109" t="s">
        <v>1302</v>
      </c>
      <c r="L187" s="1099" t="s">
        <v>1303</v>
      </c>
      <c r="M187" s="18"/>
      <c r="N187" s="18"/>
      <c r="O187" s="18"/>
      <c r="P187" s="18"/>
      <c r="Q187" s="18"/>
      <c r="R187" s="18"/>
      <c r="S187" s="18"/>
      <c r="T187" s="18"/>
      <c r="U187" s="18"/>
      <c r="V187" s="18"/>
      <c r="W187" s="18"/>
      <c r="X187" s="18"/>
      <c r="Y187" s="18"/>
      <c r="Z187" s="18"/>
      <c r="AA187" s="18"/>
      <c r="AB187" s="18"/>
      <c r="AC187" s="18"/>
      <c r="AD187" s="18"/>
      <c r="AE187" s="18"/>
    </row>
    <row r="188" spans="1:31">
      <c r="A188" s="1032"/>
      <c r="B188" s="465" t="s">
        <v>1073</v>
      </c>
      <c r="C188" s="465" t="s">
        <v>1067</v>
      </c>
      <c r="D188" s="466">
        <v>1</v>
      </c>
      <c r="E188" s="467">
        <v>460</v>
      </c>
      <c r="F188" s="1032"/>
      <c r="G188" s="1032"/>
      <c r="H188" s="1032"/>
      <c r="I188" s="1032"/>
      <c r="J188" s="1032"/>
      <c r="K188" s="1032"/>
      <c r="L188" s="1032"/>
      <c r="M188" s="18"/>
      <c r="N188" s="18"/>
      <c r="O188" s="18"/>
      <c r="P188" s="18"/>
      <c r="Q188" s="18"/>
      <c r="R188" s="18"/>
      <c r="S188" s="18"/>
      <c r="T188" s="18"/>
      <c r="U188" s="18"/>
      <c r="V188" s="18"/>
      <c r="W188" s="18"/>
      <c r="X188" s="18"/>
      <c r="Y188" s="18"/>
      <c r="Z188" s="18"/>
      <c r="AA188" s="18"/>
      <c r="AB188" s="18"/>
      <c r="AC188" s="18"/>
      <c r="AD188" s="18"/>
      <c r="AE188" s="18"/>
    </row>
    <row r="189" spans="1:31">
      <c r="A189" s="1032"/>
      <c r="B189" s="462" t="s">
        <v>1066</v>
      </c>
      <c r="C189" s="465" t="s">
        <v>1067</v>
      </c>
      <c r="D189" s="466">
        <v>1</v>
      </c>
      <c r="E189" s="467">
        <v>690</v>
      </c>
      <c r="F189" s="1032"/>
      <c r="G189" s="1032"/>
      <c r="H189" s="1032"/>
      <c r="I189" s="1032"/>
      <c r="J189" s="1032"/>
      <c r="K189" s="1032"/>
      <c r="L189" s="1032"/>
      <c r="M189" s="18"/>
      <c r="N189" s="18"/>
      <c r="O189" s="18"/>
      <c r="P189" s="18"/>
      <c r="Q189" s="18"/>
      <c r="R189" s="18"/>
      <c r="S189" s="18"/>
      <c r="T189" s="18"/>
      <c r="U189" s="18"/>
      <c r="V189" s="18"/>
      <c r="W189" s="18"/>
      <c r="X189" s="18"/>
      <c r="Y189" s="18"/>
      <c r="Z189" s="18"/>
      <c r="AA189" s="18"/>
      <c r="AB189" s="18"/>
      <c r="AC189" s="18"/>
      <c r="AD189" s="18"/>
      <c r="AE189" s="18"/>
    </row>
    <row r="190" spans="1:31">
      <c r="A190" s="1032"/>
      <c r="B190" s="465" t="s">
        <v>1077</v>
      </c>
      <c r="C190" s="465" t="s">
        <v>1067</v>
      </c>
      <c r="D190" s="466">
        <v>1</v>
      </c>
      <c r="E190" s="467">
        <v>160</v>
      </c>
      <c r="F190" s="1032"/>
      <c r="G190" s="1032"/>
      <c r="H190" s="1032"/>
      <c r="I190" s="1032"/>
      <c r="J190" s="1032"/>
      <c r="K190" s="1032"/>
      <c r="L190" s="1032"/>
      <c r="M190" s="18"/>
      <c r="N190" s="18"/>
      <c r="O190" s="18"/>
      <c r="P190" s="18"/>
      <c r="Q190" s="18"/>
      <c r="R190" s="18"/>
      <c r="S190" s="18"/>
      <c r="T190" s="18"/>
      <c r="U190" s="18"/>
      <c r="V190" s="18"/>
      <c r="W190" s="18"/>
      <c r="X190" s="18"/>
      <c r="Y190" s="18"/>
      <c r="Z190" s="18"/>
      <c r="AA190" s="18"/>
      <c r="AB190" s="18"/>
      <c r="AC190" s="18"/>
      <c r="AD190" s="18"/>
      <c r="AE190" s="18"/>
    </row>
    <row r="191" spans="1:31">
      <c r="A191" s="1103" t="s">
        <v>1304</v>
      </c>
      <c r="B191" s="438" t="s">
        <v>1079</v>
      </c>
      <c r="C191" s="453" t="s">
        <v>1201</v>
      </c>
      <c r="D191" s="445">
        <v>1</v>
      </c>
      <c r="E191" s="439">
        <v>750</v>
      </c>
      <c r="F191" s="1085">
        <f>E191+E192+E193+E194+E195+E196+E197+E198+J191</f>
        <v>5790</v>
      </c>
      <c r="G191" s="1085">
        <f>600+200+60+100+800+200+600+500+700+500+1530</f>
        <v>5790</v>
      </c>
      <c r="H191" s="1085">
        <f>F191-G191</f>
        <v>0</v>
      </c>
      <c r="I191" s="1086" t="s">
        <v>11</v>
      </c>
      <c r="J191" s="1086">
        <v>30</v>
      </c>
      <c r="K191" s="1106" t="s">
        <v>1305</v>
      </c>
      <c r="L191" s="1101" t="s">
        <v>1306</v>
      </c>
      <c r="M191" s="18"/>
      <c r="N191" s="18"/>
      <c r="O191" s="18"/>
      <c r="P191" s="18"/>
      <c r="Q191" s="18"/>
      <c r="R191" s="18"/>
      <c r="S191" s="18"/>
      <c r="T191" s="18"/>
      <c r="U191" s="18"/>
      <c r="V191" s="18"/>
      <c r="W191" s="18"/>
      <c r="X191" s="18"/>
      <c r="Y191" s="18"/>
      <c r="Z191" s="18"/>
      <c r="AA191" s="18"/>
      <c r="AB191" s="18"/>
      <c r="AC191" s="18"/>
      <c r="AD191" s="18"/>
      <c r="AE191" s="18"/>
    </row>
    <row r="192" spans="1:31">
      <c r="A192" s="1032"/>
      <c r="B192" s="438" t="s">
        <v>1079</v>
      </c>
      <c r="C192" s="453" t="s">
        <v>1072</v>
      </c>
      <c r="D192" s="445">
        <v>1</v>
      </c>
      <c r="E192" s="439">
        <v>750</v>
      </c>
      <c r="F192" s="1032"/>
      <c r="G192" s="1032"/>
      <c r="H192" s="1032"/>
      <c r="I192" s="1032"/>
      <c r="J192" s="1032"/>
      <c r="K192" s="1032"/>
      <c r="L192" s="1032"/>
      <c r="M192" s="18"/>
      <c r="N192" s="18"/>
      <c r="O192" s="18"/>
      <c r="P192" s="18"/>
      <c r="Q192" s="18"/>
      <c r="R192" s="18"/>
      <c r="S192" s="18"/>
      <c r="T192" s="18"/>
      <c r="U192" s="18"/>
      <c r="V192" s="18"/>
      <c r="W192" s="18"/>
      <c r="X192" s="18"/>
      <c r="Y192" s="18"/>
      <c r="Z192" s="18"/>
      <c r="AA192" s="18"/>
      <c r="AB192" s="18"/>
      <c r="AC192" s="18"/>
      <c r="AD192" s="18"/>
      <c r="AE192" s="18"/>
    </row>
    <row r="193" spans="1:31">
      <c r="A193" s="1032"/>
      <c r="B193" s="438" t="s">
        <v>1079</v>
      </c>
      <c r="C193" s="453" t="s">
        <v>1067</v>
      </c>
      <c r="D193" s="445">
        <v>1</v>
      </c>
      <c r="E193" s="439">
        <v>750</v>
      </c>
      <c r="F193" s="1032"/>
      <c r="G193" s="1032"/>
      <c r="H193" s="1032"/>
      <c r="I193" s="1032"/>
      <c r="J193" s="1032"/>
      <c r="K193" s="1032"/>
      <c r="L193" s="1032"/>
      <c r="M193" s="18"/>
      <c r="N193" s="18"/>
      <c r="O193" s="18"/>
      <c r="P193" s="18"/>
      <c r="Q193" s="18"/>
      <c r="R193" s="18"/>
      <c r="S193" s="18"/>
      <c r="T193" s="18"/>
      <c r="U193" s="18"/>
      <c r="V193" s="18"/>
      <c r="W193" s="18"/>
      <c r="X193" s="18"/>
      <c r="Y193" s="18"/>
      <c r="Z193" s="18"/>
      <c r="AA193" s="18"/>
      <c r="AB193" s="18"/>
      <c r="AC193" s="18"/>
      <c r="AD193" s="18"/>
      <c r="AE193" s="18"/>
    </row>
    <row r="194" spans="1:31">
      <c r="A194" s="1032"/>
      <c r="B194" s="438" t="s">
        <v>1079</v>
      </c>
      <c r="C194" s="453" t="s">
        <v>1307</v>
      </c>
      <c r="D194" s="445">
        <v>1</v>
      </c>
      <c r="E194" s="439">
        <v>750</v>
      </c>
      <c r="F194" s="1032"/>
      <c r="G194" s="1032"/>
      <c r="H194" s="1032"/>
      <c r="I194" s="1032"/>
      <c r="J194" s="1032"/>
      <c r="K194" s="1032"/>
      <c r="L194" s="1032"/>
      <c r="M194" s="18"/>
      <c r="N194" s="18"/>
      <c r="O194" s="18"/>
      <c r="P194" s="18"/>
      <c r="Q194" s="18"/>
      <c r="R194" s="18"/>
      <c r="S194" s="18"/>
      <c r="T194" s="18"/>
      <c r="U194" s="18"/>
      <c r="V194" s="18"/>
      <c r="W194" s="18"/>
      <c r="X194" s="18"/>
      <c r="Y194" s="18"/>
      <c r="Z194" s="18"/>
      <c r="AA194" s="18"/>
      <c r="AB194" s="18"/>
      <c r="AC194" s="18"/>
      <c r="AD194" s="18"/>
      <c r="AE194" s="18"/>
    </row>
    <row r="195" spans="1:31">
      <c r="A195" s="1032"/>
      <c r="B195" s="462" t="s">
        <v>1066</v>
      </c>
      <c r="C195" s="453" t="s">
        <v>1201</v>
      </c>
      <c r="D195" s="445">
        <v>1</v>
      </c>
      <c r="E195" s="439">
        <v>690</v>
      </c>
      <c r="F195" s="1032"/>
      <c r="G195" s="1032"/>
      <c r="H195" s="1032"/>
      <c r="I195" s="1032"/>
      <c r="J195" s="1032"/>
      <c r="K195" s="1032"/>
      <c r="L195" s="1032"/>
      <c r="M195" s="18"/>
      <c r="N195" s="18"/>
      <c r="O195" s="18"/>
      <c r="P195" s="18"/>
      <c r="Q195" s="18"/>
      <c r="R195" s="18"/>
      <c r="S195" s="18"/>
      <c r="T195" s="18"/>
      <c r="U195" s="18"/>
      <c r="V195" s="18"/>
      <c r="W195" s="18"/>
      <c r="X195" s="18"/>
      <c r="Y195" s="18"/>
      <c r="Z195" s="18"/>
      <c r="AA195" s="18"/>
      <c r="AB195" s="18"/>
      <c r="AC195" s="18"/>
      <c r="AD195" s="18"/>
      <c r="AE195" s="18"/>
    </row>
    <row r="196" spans="1:31">
      <c r="A196" s="1032"/>
      <c r="B196" s="462" t="s">
        <v>1066</v>
      </c>
      <c r="C196" s="453" t="s">
        <v>1072</v>
      </c>
      <c r="D196" s="445">
        <v>1</v>
      </c>
      <c r="E196" s="439">
        <v>690</v>
      </c>
      <c r="F196" s="1032"/>
      <c r="G196" s="1032"/>
      <c r="H196" s="1032"/>
      <c r="I196" s="1032"/>
      <c r="J196" s="1032"/>
      <c r="K196" s="1032"/>
      <c r="L196" s="1032"/>
      <c r="M196" s="18"/>
      <c r="N196" s="18"/>
      <c r="O196" s="18"/>
      <c r="P196" s="18"/>
      <c r="Q196" s="18"/>
      <c r="R196" s="18"/>
      <c r="S196" s="18"/>
      <c r="T196" s="18"/>
      <c r="U196" s="18"/>
      <c r="V196" s="18"/>
      <c r="W196" s="18"/>
      <c r="X196" s="18"/>
      <c r="Y196" s="18"/>
      <c r="Z196" s="18"/>
      <c r="AA196" s="18"/>
      <c r="AB196" s="18"/>
      <c r="AC196" s="18"/>
      <c r="AD196" s="18"/>
      <c r="AE196" s="18"/>
    </row>
    <row r="197" spans="1:31">
      <c r="A197" s="1032"/>
      <c r="B197" s="462" t="s">
        <v>1066</v>
      </c>
      <c r="C197" s="453" t="s">
        <v>1067</v>
      </c>
      <c r="D197" s="445">
        <v>1</v>
      </c>
      <c r="E197" s="439">
        <v>690</v>
      </c>
      <c r="F197" s="1032"/>
      <c r="G197" s="1032"/>
      <c r="H197" s="1032"/>
      <c r="I197" s="1032"/>
      <c r="J197" s="1032"/>
      <c r="K197" s="1032"/>
      <c r="L197" s="1032"/>
      <c r="M197" s="18"/>
      <c r="N197" s="18"/>
      <c r="O197" s="18"/>
      <c r="P197" s="18"/>
      <c r="Q197" s="18"/>
      <c r="R197" s="18"/>
      <c r="S197" s="18"/>
      <c r="T197" s="18"/>
      <c r="U197" s="18"/>
      <c r="V197" s="18"/>
      <c r="W197" s="18"/>
      <c r="X197" s="18"/>
      <c r="Y197" s="18"/>
      <c r="Z197" s="18"/>
      <c r="AA197" s="18"/>
      <c r="AB197" s="18"/>
      <c r="AC197" s="18"/>
      <c r="AD197" s="18"/>
      <c r="AE197" s="18"/>
    </row>
    <row r="198" spans="1:31">
      <c r="A198" s="437"/>
      <c r="B198" s="462" t="s">
        <v>1066</v>
      </c>
      <c r="C198" s="453" t="s">
        <v>1307</v>
      </c>
      <c r="D198" s="445">
        <v>1</v>
      </c>
      <c r="E198" s="439">
        <v>690</v>
      </c>
      <c r="F198" s="441"/>
      <c r="G198" s="441"/>
      <c r="H198" s="441"/>
      <c r="I198" s="438"/>
      <c r="J198" s="438"/>
      <c r="K198" s="471"/>
      <c r="L198" s="472"/>
      <c r="M198" s="18"/>
      <c r="N198" s="18"/>
      <c r="O198" s="18"/>
      <c r="P198" s="18"/>
      <c r="Q198" s="18"/>
      <c r="R198" s="18"/>
      <c r="S198" s="18"/>
      <c r="T198" s="18"/>
      <c r="U198" s="18"/>
      <c r="V198" s="18"/>
      <c r="W198" s="18"/>
      <c r="X198" s="18"/>
      <c r="Y198" s="18"/>
      <c r="Z198" s="18"/>
      <c r="AA198" s="18"/>
      <c r="AB198" s="18"/>
      <c r="AC198" s="18"/>
      <c r="AD198" s="18"/>
      <c r="AE198" s="18"/>
    </row>
    <row r="199" spans="1:31">
      <c r="A199" s="1116" t="s">
        <v>1308</v>
      </c>
      <c r="B199" s="465" t="s">
        <v>1073</v>
      </c>
      <c r="C199" s="465" t="s">
        <v>1072</v>
      </c>
      <c r="D199" s="466">
        <v>1</v>
      </c>
      <c r="E199" s="467">
        <v>460</v>
      </c>
      <c r="F199" s="1107">
        <f>E199+E200+J199</f>
        <v>950</v>
      </c>
      <c r="G199" s="1107">
        <v>950</v>
      </c>
      <c r="H199" s="1107">
        <f>F199-G199</f>
        <v>0</v>
      </c>
      <c r="I199" s="1108" t="s">
        <v>11</v>
      </c>
      <c r="J199" s="1108">
        <v>30</v>
      </c>
      <c r="K199" s="1109" t="s">
        <v>1309</v>
      </c>
      <c r="L199" s="1099" t="s">
        <v>1310</v>
      </c>
      <c r="M199" s="18"/>
      <c r="N199" s="18"/>
      <c r="O199" s="18"/>
      <c r="P199" s="18"/>
      <c r="Q199" s="18"/>
      <c r="R199" s="18"/>
      <c r="S199" s="18"/>
      <c r="T199" s="18"/>
      <c r="U199" s="18"/>
      <c r="V199" s="18"/>
      <c r="W199" s="18"/>
      <c r="X199" s="18"/>
      <c r="Y199" s="18"/>
      <c r="Z199" s="18"/>
      <c r="AA199" s="18"/>
      <c r="AB199" s="18"/>
      <c r="AC199" s="18"/>
      <c r="AD199" s="18"/>
      <c r="AE199" s="18"/>
    </row>
    <row r="200" spans="1:31">
      <c r="A200" s="1032"/>
      <c r="B200" s="465" t="s">
        <v>1073</v>
      </c>
      <c r="C200" s="465" t="s">
        <v>1076</v>
      </c>
      <c r="D200" s="466">
        <v>1</v>
      </c>
      <c r="E200" s="467">
        <v>460</v>
      </c>
      <c r="F200" s="1032"/>
      <c r="G200" s="1032"/>
      <c r="H200" s="1032"/>
      <c r="I200" s="1032"/>
      <c r="J200" s="1032"/>
      <c r="K200" s="1032"/>
      <c r="L200" s="1032"/>
      <c r="M200" s="18"/>
      <c r="N200" s="18"/>
      <c r="O200" s="18"/>
      <c r="P200" s="18"/>
      <c r="Q200" s="18"/>
      <c r="R200" s="18"/>
      <c r="S200" s="18"/>
      <c r="T200" s="18"/>
      <c r="U200" s="18"/>
      <c r="V200" s="18"/>
      <c r="W200" s="18"/>
      <c r="X200" s="18"/>
      <c r="Y200" s="18"/>
      <c r="Z200" s="18"/>
      <c r="AA200" s="18"/>
      <c r="AB200" s="18"/>
      <c r="AC200" s="18"/>
      <c r="AD200" s="18"/>
      <c r="AE200" s="18"/>
    </row>
    <row r="201" spans="1:31">
      <c r="A201" s="1103" t="s">
        <v>1311</v>
      </c>
      <c r="B201" s="438" t="s">
        <v>1073</v>
      </c>
      <c r="C201" s="438" t="s">
        <v>1117</v>
      </c>
      <c r="D201" s="445">
        <v>1</v>
      </c>
      <c r="E201" s="439">
        <v>460</v>
      </c>
      <c r="F201" s="1085">
        <f>E201+E202+J201</f>
        <v>1200</v>
      </c>
      <c r="G201" s="1085">
        <v>500</v>
      </c>
      <c r="H201" s="1085">
        <f>F201-G201</f>
        <v>700</v>
      </c>
      <c r="I201" s="1086" t="s">
        <v>172</v>
      </c>
      <c r="J201" s="1086">
        <v>50</v>
      </c>
      <c r="K201" s="1111" t="s">
        <v>1312</v>
      </c>
      <c r="L201" s="1101" t="s">
        <v>1313</v>
      </c>
      <c r="M201" s="18"/>
      <c r="N201" s="18"/>
      <c r="O201" s="18"/>
      <c r="P201" s="18"/>
      <c r="Q201" s="18"/>
      <c r="R201" s="18"/>
      <c r="S201" s="18"/>
      <c r="T201" s="18"/>
      <c r="U201" s="18"/>
      <c r="V201" s="18"/>
      <c r="W201" s="18"/>
      <c r="X201" s="18"/>
      <c r="Y201" s="18"/>
      <c r="Z201" s="18"/>
      <c r="AA201" s="18"/>
      <c r="AB201" s="18"/>
      <c r="AC201" s="18"/>
      <c r="AD201" s="18"/>
      <c r="AE201" s="18"/>
    </row>
    <row r="202" spans="1:31">
      <c r="A202" s="1032"/>
      <c r="B202" s="462" t="s">
        <v>1066</v>
      </c>
      <c r="C202" s="438" t="s">
        <v>1117</v>
      </c>
      <c r="D202" s="445">
        <v>1</v>
      </c>
      <c r="E202" s="439">
        <v>690</v>
      </c>
      <c r="F202" s="1032"/>
      <c r="G202" s="1032"/>
      <c r="H202" s="1032"/>
      <c r="I202" s="1032"/>
      <c r="J202" s="1032"/>
      <c r="K202" s="1032"/>
      <c r="L202" s="1032"/>
      <c r="M202" s="18"/>
      <c r="N202" s="18"/>
      <c r="O202" s="18"/>
      <c r="P202" s="18"/>
      <c r="Q202" s="18"/>
      <c r="R202" s="18"/>
      <c r="S202" s="18"/>
      <c r="T202" s="18"/>
      <c r="U202" s="18"/>
      <c r="V202" s="18"/>
      <c r="W202" s="18"/>
      <c r="X202" s="18"/>
      <c r="Y202" s="18"/>
      <c r="Z202" s="18"/>
      <c r="AA202" s="18"/>
      <c r="AB202" s="18"/>
      <c r="AC202" s="18"/>
      <c r="AD202" s="18"/>
      <c r="AE202" s="18"/>
    </row>
    <row r="203" spans="1:31" ht="90">
      <c r="A203" s="464" t="s">
        <v>1314</v>
      </c>
      <c r="B203" s="462" t="s">
        <v>1066</v>
      </c>
      <c r="C203" s="465" t="s">
        <v>1151</v>
      </c>
      <c r="D203" s="466">
        <v>1</v>
      </c>
      <c r="E203" s="467">
        <v>690</v>
      </c>
      <c r="F203" s="468">
        <f>E203+J203</f>
        <v>740</v>
      </c>
      <c r="G203" s="468">
        <v>300</v>
      </c>
      <c r="H203" s="468">
        <f>F203-G203</f>
        <v>440</v>
      </c>
      <c r="I203" s="465" t="s">
        <v>172</v>
      </c>
      <c r="J203" s="465">
        <v>50</v>
      </c>
      <c r="K203" s="75" t="s">
        <v>1315</v>
      </c>
      <c r="L203" s="58" t="s">
        <v>1316</v>
      </c>
      <c r="M203" s="18"/>
      <c r="N203" s="18"/>
      <c r="O203" s="18"/>
      <c r="P203" s="18"/>
      <c r="Q203" s="18"/>
      <c r="R203" s="18"/>
      <c r="S203" s="18"/>
      <c r="T203" s="18"/>
      <c r="U203" s="18"/>
      <c r="V203" s="18"/>
      <c r="W203" s="18"/>
      <c r="X203" s="18"/>
      <c r="Y203" s="18"/>
      <c r="Z203" s="18"/>
      <c r="AA203" s="18"/>
      <c r="AB203" s="18"/>
      <c r="AC203" s="18"/>
      <c r="AD203" s="18"/>
      <c r="AE203" s="18"/>
    </row>
    <row r="204" spans="1:31">
      <c r="A204" s="455" t="s">
        <v>1317</v>
      </c>
      <c r="B204" s="456"/>
      <c r="C204" s="456"/>
      <c r="D204" s="457"/>
      <c r="E204" s="457"/>
      <c r="F204" s="459"/>
      <c r="G204" s="459"/>
      <c r="H204" s="459"/>
      <c r="I204" s="456"/>
      <c r="J204" s="456"/>
      <c r="K204" s="473"/>
      <c r="L204" s="474"/>
      <c r="M204" s="18"/>
      <c r="N204" s="18"/>
      <c r="O204" s="18"/>
      <c r="P204" s="18"/>
      <c r="Q204" s="18"/>
      <c r="R204" s="18"/>
      <c r="S204" s="18"/>
      <c r="T204" s="18"/>
      <c r="U204" s="18"/>
      <c r="V204" s="18"/>
      <c r="W204" s="18"/>
      <c r="X204" s="18"/>
      <c r="Y204" s="18"/>
      <c r="Z204" s="18"/>
      <c r="AA204" s="18"/>
      <c r="AB204" s="18"/>
      <c r="AC204" s="18"/>
      <c r="AD204" s="18"/>
      <c r="AE204" s="18"/>
    </row>
    <row r="205" spans="1:31" ht="51">
      <c r="A205" s="80" t="s">
        <v>1318</v>
      </c>
      <c r="B205" s="69" t="s">
        <v>1073</v>
      </c>
      <c r="C205" s="69" t="s">
        <v>1092</v>
      </c>
      <c r="D205" s="444">
        <v>1</v>
      </c>
      <c r="E205" s="444">
        <v>460</v>
      </c>
      <c r="F205" s="55">
        <v>460</v>
      </c>
      <c r="G205" s="55">
        <v>460</v>
      </c>
      <c r="H205" s="17">
        <f t="shared" ref="H205:H207" si="23">F205-G205</f>
        <v>0</v>
      </c>
      <c r="I205" s="29" t="s">
        <v>1039</v>
      </c>
      <c r="J205" s="29">
        <v>0</v>
      </c>
      <c r="K205" s="421" t="s">
        <v>1319</v>
      </c>
      <c r="L205" s="88" t="s">
        <v>1320</v>
      </c>
      <c r="M205" s="18"/>
      <c r="N205" s="18"/>
      <c r="O205" s="18"/>
      <c r="P205" s="18"/>
      <c r="Q205" s="18"/>
      <c r="R205" s="18"/>
      <c r="S205" s="18"/>
      <c r="T205" s="18"/>
      <c r="U205" s="18"/>
      <c r="V205" s="18"/>
      <c r="W205" s="18"/>
      <c r="X205" s="18"/>
      <c r="Y205" s="18"/>
      <c r="Z205" s="18"/>
      <c r="AA205" s="18"/>
      <c r="AB205" s="18"/>
      <c r="AC205" s="18"/>
      <c r="AD205" s="18"/>
      <c r="AE205" s="18"/>
    </row>
    <row r="206" spans="1:31" ht="51.75">
      <c r="A206" s="437" t="s">
        <v>1321</v>
      </c>
      <c r="B206" s="438" t="s">
        <v>1073</v>
      </c>
      <c r="C206" s="438" t="s">
        <v>1072</v>
      </c>
      <c r="D206" s="439">
        <v>1</v>
      </c>
      <c r="E206" s="439">
        <v>460</v>
      </c>
      <c r="F206" s="441">
        <f>E206+J206</f>
        <v>490</v>
      </c>
      <c r="G206" s="441">
        <v>490</v>
      </c>
      <c r="H206" s="442">
        <f t="shared" si="23"/>
        <v>0</v>
      </c>
      <c r="I206" s="438" t="s">
        <v>11</v>
      </c>
      <c r="J206" s="438">
        <v>30</v>
      </c>
      <c r="K206" s="475" t="s">
        <v>1322</v>
      </c>
      <c r="L206" s="476" t="s">
        <v>1323</v>
      </c>
      <c r="M206" s="18"/>
      <c r="N206" s="18"/>
      <c r="O206" s="18"/>
      <c r="P206" s="18"/>
      <c r="Q206" s="18"/>
      <c r="R206" s="18"/>
      <c r="S206" s="18"/>
      <c r="T206" s="18"/>
      <c r="U206" s="18"/>
      <c r="V206" s="18"/>
      <c r="W206" s="18"/>
      <c r="X206" s="18"/>
      <c r="Y206" s="18"/>
      <c r="Z206" s="18"/>
      <c r="AA206" s="18"/>
      <c r="AB206" s="18"/>
      <c r="AC206" s="18"/>
      <c r="AD206" s="18"/>
      <c r="AE206" s="18"/>
    </row>
    <row r="207" spans="1:31">
      <c r="A207" s="1102" t="s">
        <v>1324</v>
      </c>
      <c r="B207" s="69" t="s">
        <v>1079</v>
      </c>
      <c r="C207" s="69" t="s">
        <v>1067</v>
      </c>
      <c r="D207" s="444">
        <v>1</v>
      </c>
      <c r="E207" s="444">
        <v>750</v>
      </c>
      <c r="F207" s="1061">
        <f>SUM(E207:E211)</f>
        <v>3050</v>
      </c>
      <c r="G207" s="1112">
        <v>3050</v>
      </c>
      <c r="H207" s="1112">
        <f t="shared" si="23"/>
        <v>0</v>
      </c>
      <c r="I207" s="1036" t="s">
        <v>1325</v>
      </c>
      <c r="J207" s="1036"/>
      <c r="K207" s="1079"/>
      <c r="L207" s="1079"/>
      <c r="M207" s="18"/>
      <c r="N207" s="18"/>
      <c r="O207" s="18"/>
      <c r="P207" s="18"/>
      <c r="Q207" s="18"/>
      <c r="R207" s="18"/>
      <c r="S207" s="18"/>
      <c r="T207" s="18"/>
      <c r="U207" s="18"/>
      <c r="V207" s="18"/>
      <c r="W207" s="18"/>
      <c r="X207" s="18"/>
      <c r="Y207" s="18"/>
      <c r="Z207" s="18"/>
      <c r="AA207" s="18"/>
      <c r="AB207" s="18"/>
      <c r="AC207" s="18"/>
      <c r="AD207" s="18"/>
      <c r="AE207" s="18"/>
    </row>
    <row r="208" spans="1:31">
      <c r="A208" s="1032"/>
      <c r="B208" s="69" t="s">
        <v>1073</v>
      </c>
      <c r="C208" s="69" t="s">
        <v>1154</v>
      </c>
      <c r="D208" s="444">
        <v>1</v>
      </c>
      <c r="E208" s="444">
        <v>460</v>
      </c>
      <c r="F208" s="1032"/>
      <c r="G208" s="1032"/>
      <c r="H208" s="1032"/>
      <c r="I208" s="1032"/>
      <c r="J208" s="1032"/>
      <c r="K208" s="1032"/>
      <c r="L208" s="1032"/>
      <c r="M208" s="18"/>
      <c r="N208" s="18"/>
      <c r="O208" s="18"/>
      <c r="P208" s="18"/>
      <c r="Q208" s="18"/>
      <c r="R208" s="18"/>
      <c r="S208" s="18"/>
      <c r="T208" s="18"/>
      <c r="U208" s="18"/>
      <c r="V208" s="18"/>
      <c r="W208" s="18"/>
      <c r="X208" s="18"/>
      <c r="Y208" s="18"/>
      <c r="Z208" s="18"/>
      <c r="AA208" s="18"/>
      <c r="AB208" s="18"/>
      <c r="AC208" s="18"/>
      <c r="AD208" s="18"/>
      <c r="AE208" s="18"/>
    </row>
    <row r="209" spans="1:31">
      <c r="A209" s="1032"/>
      <c r="B209" s="69" t="s">
        <v>1073</v>
      </c>
      <c r="C209" s="69" t="s">
        <v>1161</v>
      </c>
      <c r="D209" s="444">
        <v>1</v>
      </c>
      <c r="E209" s="444">
        <v>460</v>
      </c>
      <c r="F209" s="1032"/>
      <c r="G209" s="1032"/>
      <c r="H209" s="1032"/>
      <c r="I209" s="1032"/>
      <c r="J209" s="1032"/>
      <c r="K209" s="1032"/>
      <c r="L209" s="1032"/>
      <c r="M209" s="18"/>
      <c r="N209" s="18"/>
      <c r="O209" s="18"/>
      <c r="P209" s="18"/>
      <c r="Q209" s="18"/>
      <c r="R209" s="18"/>
      <c r="S209" s="18"/>
      <c r="T209" s="18"/>
      <c r="U209" s="18"/>
      <c r="V209" s="18"/>
      <c r="W209" s="18"/>
      <c r="X209" s="18"/>
      <c r="Y209" s="18"/>
      <c r="Z209" s="18"/>
      <c r="AA209" s="18"/>
      <c r="AB209" s="18"/>
      <c r="AC209" s="18"/>
      <c r="AD209" s="18"/>
      <c r="AE209" s="18"/>
    </row>
    <row r="210" spans="1:31">
      <c r="A210" s="1032"/>
      <c r="B210" s="462" t="s">
        <v>1066</v>
      </c>
      <c r="C210" s="69" t="s">
        <v>1154</v>
      </c>
      <c r="D210" s="444">
        <v>1</v>
      </c>
      <c r="E210" s="444">
        <v>690</v>
      </c>
      <c r="F210" s="1032"/>
      <c r="G210" s="1032"/>
      <c r="H210" s="1032"/>
      <c r="I210" s="1032"/>
      <c r="J210" s="1032"/>
      <c r="K210" s="1032"/>
      <c r="L210" s="1032"/>
      <c r="M210" s="18"/>
      <c r="N210" s="18"/>
      <c r="O210" s="18"/>
      <c r="P210" s="18"/>
      <c r="Q210" s="18"/>
      <c r="R210" s="18"/>
      <c r="S210" s="18"/>
      <c r="T210" s="18"/>
      <c r="U210" s="18"/>
      <c r="V210" s="18"/>
      <c r="W210" s="18"/>
      <c r="X210" s="18"/>
      <c r="Y210" s="18"/>
      <c r="Z210" s="18"/>
      <c r="AA210" s="18"/>
      <c r="AB210" s="18"/>
      <c r="AC210" s="18"/>
      <c r="AD210" s="18"/>
      <c r="AE210" s="18"/>
    </row>
    <row r="211" spans="1:31">
      <c r="A211" s="1032"/>
      <c r="B211" s="462" t="s">
        <v>1066</v>
      </c>
      <c r="C211" s="69" t="s">
        <v>1161</v>
      </c>
      <c r="D211" s="444">
        <v>1</v>
      </c>
      <c r="E211" s="444">
        <v>690</v>
      </c>
      <c r="F211" s="1032"/>
      <c r="G211" s="1032"/>
      <c r="H211" s="1032"/>
      <c r="I211" s="1032"/>
      <c r="J211" s="1032"/>
      <c r="K211" s="1032"/>
      <c r="L211" s="1032"/>
      <c r="M211" s="18"/>
      <c r="N211" s="18"/>
      <c r="O211" s="18"/>
      <c r="P211" s="18"/>
      <c r="Q211" s="18"/>
      <c r="R211" s="18"/>
      <c r="S211" s="18"/>
      <c r="T211" s="18"/>
      <c r="U211" s="18"/>
      <c r="V211" s="18"/>
      <c r="W211" s="18"/>
      <c r="X211" s="18"/>
      <c r="Y211" s="18"/>
      <c r="Z211" s="18"/>
      <c r="AA211" s="18"/>
      <c r="AB211" s="18"/>
      <c r="AC211" s="18"/>
      <c r="AD211" s="18"/>
      <c r="AE211" s="18"/>
    </row>
    <row r="212" spans="1:31">
      <c r="A212" s="1103" t="s">
        <v>1326</v>
      </c>
      <c r="B212" s="438" t="s">
        <v>1073</v>
      </c>
      <c r="C212" s="438" t="s">
        <v>1076</v>
      </c>
      <c r="D212" s="439">
        <v>1</v>
      </c>
      <c r="E212" s="439">
        <v>460</v>
      </c>
      <c r="F212" s="1085">
        <f>E212+E213+E214+J212</f>
        <v>1640</v>
      </c>
      <c r="G212" s="1085">
        <v>700</v>
      </c>
      <c r="H212" s="1085">
        <f>F212-G212</f>
        <v>940</v>
      </c>
      <c r="I212" s="1086" t="s">
        <v>11</v>
      </c>
      <c r="J212" s="1086">
        <v>30</v>
      </c>
      <c r="K212" s="1100" t="s">
        <v>1327</v>
      </c>
      <c r="L212" s="1101" t="s">
        <v>1328</v>
      </c>
      <c r="M212" s="18"/>
      <c r="N212" s="18"/>
      <c r="O212" s="18"/>
      <c r="P212" s="18"/>
      <c r="Q212" s="18"/>
      <c r="R212" s="18"/>
      <c r="S212" s="18"/>
      <c r="T212" s="18"/>
      <c r="U212" s="18"/>
      <c r="V212" s="18"/>
      <c r="W212" s="18"/>
      <c r="X212" s="18"/>
      <c r="Y212" s="18"/>
      <c r="Z212" s="18"/>
      <c r="AA212" s="18"/>
      <c r="AB212" s="18"/>
      <c r="AC212" s="18"/>
      <c r="AD212" s="18"/>
      <c r="AE212" s="18"/>
    </row>
    <row r="213" spans="1:31">
      <c r="A213" s="1032"/>
      <c r="B213" s="438" t="s">
        <v>1073</v>
      </c>
      <c r="C213" s="438" t="s">
        <v>1329</v>
      </c>
      <c r="D213" s="439">
        <v>1</v>
      </c>
      <c r="E213" s="439">
        <v>460</v>
      </c>
      <c r="F213" s="1032"/>
      <c r="G213" s="1032"/>
      <c r="H213" s="1032"/>
      <c r="I213" s="1032"/>
      <c r="J213" s="1032"/>
      <c r="K213" s="1032"/>
      <c r="L213" s="1032"/>
      <c r="M213" s="18"/>
      <c r="N213" s="18"/>
      <c r="O213" s="18"/>
      <c r="P213" s="18"/>
      <c r="Q213" s="18"/>
      <c r="R213" s="18"/>
      <c r="S213" s="18"/>
      <c r="T213" s="18"/>
      <c r="U213" s="18"/>
      <c r="V213" s="18"/>
      <c r="W213" s="18"/>
      <c r="X213" s="18"/>
      <c r="Y213" s="18"/>
      <c r="Z213" s="18"/>
      <c r="AA213" s="18"/>
      <c r="AB213" s="18"/>
      <c r="AC213" s="18"/>
      <c r="AD213" s="18"/>
      <c r="AE213" s="18"/>
    </row>
    <row r="214" spans="1:31">
      <c r="A214" s="1032"/>
      <c r="B214" s="462" t="s">
        <v>1066</v>
      </c>
      <c r="C214" s="438" t="s">
        <v>1076</v>
      </c>
      <c r="D214" s="439">
        <v>1</v>
      </c>
      <c r="E214" s="439">
        <v>690</v>
      </c>
      <c r="F214" s="1032"/>
      <c r="G214" s="1032"/>
      <c r="H214" s="1032"/>
      <c r="I214" s="1032"/>
      <c r="J214" s="1032"/>
      <c r="K214" s="1032"/>
      <c r="L214" s="1032"/>
      <c r="M214" s="18"/>
      <c r="N214" s="18"/>
      <c r="O214" s="18"/>
      <c r="P214" s="18"/>
      <c r="Q214" s="18"/>
      <c r="R214" s="18"/>
      <c r="S214" s="18"/>
      <c r="T214" s="18"/>
      <c r="U214" s="18"/>
      <c r="V214" s="18"/>
      <c r="W214" s="18"/>
      <c r="X214" s="18"/>
      <c r="Y214" s="18"/>
      <c r="Z214" s="18"/>
      <c r="AA214" s="18"/>
      <c r="AB214" s="18"/>
      <c r="AC214" s="18"/>
      <c r="AD214" s="18"/>
      <c r="AE214" s="18"/>
    </row>
    <row r="215" spans="1:31" ht="64.5">
      <c r="A215" s="80" t="s">
        <v>1330</v>
      </c>
      <c r="B215" s="69" t="s">
        <v>1073</v>
      </c>
      <c r="C215" s="69" t="s">
        <v>1331</v>
      </c>
      <c r="D215" s="444">
        <v>1</v>
      </c>
      <c r="E215" s="444">
        <v>460</v>
      </c>
      <c r="F215" s="55">
        <f>E215+J215</f>
        <v>490</v>
      </c>
      <c r="G215" s="55">
        <v>490</v>
      </c>
      <c r="H215" s="17">
        <f t="shared" ref="H215:H216" si="24">F215-G215</f>
        <v>0</v>
      </c>
      <c r="I215" s="29" t="s">
        <v>196</v>
      </c>
      <c r="J215" s="29">
        <v>30</v>
      </c>
      <c r="K215" s="62" t="s">
        <v>1332</v>
      </c>
      <c r="L215" s="106" t="s">
        <v>1333</v>
      </c>
      <c r="M215" s="18"/>
      <c r="N215" s="18"/>
      <c r="O215" s="18"/>
      <c r="P215" s="18"/>
      <c r="Q215" s="18"/>
      <c r="R215" s="18"/>
      <c r="S215" s="18"/>
      <c r="T215" s="18"/>
      <c r="U215" s="18"/>
      <c r="V215" s="18"/>
      <c r="W215" s="18"/>
      <c r="X215" s="18"/>
      <c r="Y215" s="18"/>
      <c r="Z215" s="18"/>
      <c r="AA215" s="18"/>
      <c r="AB215" s="18"/>
      <c r="AC215" s="18"/>
      <c r="AD215" s="18"/>
      <c r="AE215" s="18"/>
    </row>
    <row r="216" spans="1:31">
      <c r="A216" s="1103" t="s">
        <v>1334</v>
      </c>
      <c r="B216" s="438" t="s">
        <v>1073</v>
      </c>
      <c r="C216" s="438" t="s">
        <v>1067</v>
      </c>
      <c r="D216" s="439">
        <v>1</v>
      </c>
      <c r="E216" s="439">
        <v>460</v>
      </c>
      <c r="F216" s="1085">
        <f>E216+E217+E218+E219+E220+J216</f>
        <v>2790</v>
      </c>
      <c r="G216" s="1085">
        <v>1200</v>
      </c>
      <c r="H216" s="1085">
        <f t="shared" si="24"/>
        <v>1590</v>
      </c>
      <c r="I216" s="1086" t="s">
        <v>11</v>
      </c>
      <c r="J216" s="1086">
        <v>30</v>
      </c>
      <c r="K216" s="1100" t="s">
        <v>1332</v>
      </c>
      <c r="L216" s="1101" t="s">
        <v>1333</v>
      </c>
      <c r="M216" s="18"/>
      <c r="N216" s="18"/>
      <c r="O216" s="18"/>
      <c r="P216" s="18"/>
      <c r="Q216" s="18"/>
      <c r="R216" s="18"/>
      <c r="S216" s="18"/>
      <c r="T216" s="18"/>
      <c r="U216" s="18"/>
      <c r="V216" s="18"/>
      <c r="W216" s="18"/>
      <c r="X216" s="18"/>
      <c r="Y216" s="18"/>
      <c r="Z216" s="18"/>
      <c r="AA216" s="18"/>
      <c r="AB216" s="18"/>
      <c r="AC216" s="18"/>
      <c r="AD216" s="18"/>
      <c r="AE216" s="18"/>
    </row>
    <row r="217" spans="1:31">
      <c r="A217" s="1032"/>
      <c r="B217" s="438" t="s">
        <v>1073</v>
      </c>
      <c r="C217" s="438" t="s">
        <v>1331</v>
      </c>
      <c r="D217" s="439">
        <v>1</v>
      </c>
      <c r="E217" s="439">
        <v>460</v>
      </c>
      <c r="F217" s="1032"/>
      <c r="G217" s="1032"/>
      <c r="H217" s="1032"/>
      <c r="I217" s="1032"/>
      <c r="J217" s="1032"/>
      <c r="K217" s="1032"/>
      <c r="L217" s="1032"/>
      <c r="M217" s="18"/>
      <c r="N217" s="18"/>
      <c r="O217" s="18"/>
      <c r="P217" s="18"/>
      <c r="Q217" s="18"/>
      <c r="R217" s="18"/>
      <c r="S217" s="18"/>
      <c r="T217" s="18"/>
      <c r="U217" s="18"/>
      <c r="V217" s="18"/>
      <c r="W217" s="18"/>
      <c r="X217" s="18"/>
      <c r="Y217" s="18"/>
      <c r="Z217" s="18"/>
      <c r="AA217" s="18"/>
      <c r="AB217" s="18"/>
      <c r="AC217" s="18"/>
      <c r="AD217" s="18"/>
      <c r="AE217" s="18"/>
    </row>
    <row r="218" spans="1:31">
      <c r="A218" s="1032"/>
      <c r="B218" s="438" t="s">
        <v>1073</v>
      </c>
      <c r="C218" s="438" t="s">
        <v>1070</v>
      </c>
      <c r="D218" s="439">
        <v>1</v>
      </c>
      <c r="E218" s="439">
        <v>460</v>
      </c>
      <c r="F218" s="1032"/>
      <c r="G218" s="1032"/>
      <c r="H218" s="1032"/>
      <c r="I218" s="1032"/>
      <c r="J218" s="1032"/>
      <c r="K218" s="1032"/>
      <c r="L218" s="1032"/>
      <c r="M218" s="18"/>
      <c r="N218" s="18"/>
      <c r="O218" s="18"/>
      <c r="P218" s="18"/>
      <c r="Q218" s="18"/>
      <c r="R218" s="18"/>
      <c r="S218" s="18"/>
      <c r="T218" s="18"/>
      <c r="U218" s="18"/>
      <c r="V218" s="18"/>
      <c r="W218" s="18"/>
      <c r="X218" s="18"/>
      <c r="Y218" s="18"/>
      <c r="Z218" s="18"/>
      <c r="AA218" s="18"/>
      <c r="AB218" s="18"/>
      <c r="AC218" s="18"/>
      <c r="AD218" s="18"/>
      <c r="AE218" s="18"/>
    </row>
    <row r="219" spans="1:31">
      <c r="A219" s="1032"/>
      <c r="B219" s="462" t="s">
        <v>1066</v>
      </c>
      <c r="C219" s="438" t="s">
        <v>1331</v>
      </c>
      <c r="D219" s="439">
        <v>1</v>
      </c>
      <c r="E219" s="439">
        <v>690</v>
      </c>
      <c r="F219" s="1032"/>
      <c r="G219" s="1032"/>
      <c r="H219" s="1032"/>
      <c r="I219" s="1032"/>
      <c r="J219" s="1032"/>
      <c r="K219" s="1032"/>
      <c r="L219" s="1032"/>
      <c r="M219" s="18"/>
      <c r="N219" s="18"/>
      <c r="O219" s="18"/>
      <c r="P219" s="18"/>
      <c r="Q219" s="18"/>
      <c r="R219" s="18"/>
      <c r="S219" s="18"/>
      <c r="T219" s="18"/>
      <c r="U219" s="18"/>
      <c r="V219" s="18"/>
      <c r="W219" s="18"/>
      <c r="X219" s="18"/>
      <c r="Y219" s="18"/>
      <c r="Z219" s="18"/>
      <c r="AA219" s="18"/>
      <c r="AB219" s="18"/>
      <c r="AC219" s="18"/>
      <c r="AD219" s="18"/>
      <c r="AE219" s="18"/>
    </row>
    <row r="220" spans="1:31">
      <c r="A220" s="1032"/>
      <c r="B220" s="462" t="s">
        <v>1066</v>
      </c>
      <c r="C220" s="438" t="s">
        <v>1070</v>
      </c>
      <c r="D220" s="439">
        <v>1</v>
      </c>
      <c r="E220" s="439">
        <v>690</v>
      </c>
      <c r="F220" s="1032"/>
      <c r="G220" s="1032"/>
      <c r="H220" s="1032"/>
      <c r="I220" s="1032"/>
      <c r="J220" s="1032"/>
      <c r="K220" s="1032"/>
      <c r="L220" s="1032"/>
      <c r="M220" s="18"/>
      <c r="N220" s="18"/>
      <c r="O220" s="18"/>
      <c r="P220" s="18"/>
      <c r="Q220" s="18"/>
      <c r="R220" s="18"/>
      <c r="S220" s="18"/>
      <c r="T220" s="18"/>
      <c r="U220" s="18"/>
      <c r="V220" s="18"/>
      <c r="W220" s="18"/>
      <c r="X220" s="18"/>
      <c r="Y220" s="18"/>
      <c r="Z220" s="18"/>
      <c r="AA220" s="18"/>
      <c r="AB220" s="18"/>
      <c r="AC220" s="18"/>
      <c r="AD220" s="18"/>
      <c r="AE220" s="18"/>
    </row>
    <row r="221" spans="1:31">
      <c r="A221" s="1102" t="s">
        <v>1335</v>
      </c>
      <c r="B221" s="69" t="s">
        <v>1073</v>
      </c>
      <c r="C221" s="69" t="s">
        <v>1277</v>
      </c>
      <c r="D221" s="444">
        <v>1</v>
      </c>
      <c r="E221" s="444">
        <v>460</v>
      </c>
      <c r="F221" s="1061">
        <f>E221+E222+E223+J221</f>
        <v>1340</v>
      </c>
      <c r="G221" s="1061">
        <v>580</v>
      </c>
      <c r="H221" s="1061">
        <f>F221-G221</f>
        <v>760</v>
      </c>
      <c r="I221" s="1036" t="s">
        <v>196</v>
      </c>
      <c r="J221" s="1036">
        <v>30</v>
      </c>
      <c r="K221" s="1079" t="s">
        <v>1299</v>
      </c>
      <c r="L221" s="1079" t="s">
        <v>1336</v>
      </c>
      <c r="M221" s="18"/>
      <c r="N221" s="18"/>
      <c r="O221" s="18"/>
      <c r="P221" s="18"/>
      <c r="Q221" s="18"/>
      <c r="R221" s="18"/>
      <c r="S221" s="18"/>
      <c r="T221" s="18"/>
      <c r="U221" s="18"/>
      <c r="V221" s="18"/>
      <c r="W221" s="18"/>
      <c r="X221" s="18"/>
      <c r="Y221" s="18"/>
      <c r="Z221" s="18"/>
      <c r="AA221" s="18"/>
      <c r="AB221" s="18"/>
      <c r="AC221" s="18"/>
      <c r="AD221" s="18"/>
      <c r="AE221" s="18"/>
    </row>
    <row r="222" spans="1:31">
      <c r="A222" s="1032"/>
      <c r="B222" s="462" t="s">
        <v>1066</v>
      </c>
      <c r="C222" s="69" t="s">
        <v>1277</v>
      </c>
      <c r="D222" s="444">
        <v>1</v>
      </c>
      <c r="E222" s="444">
        <v>690</v>
      </c>
      <c r="F222" s="1032"/>
      <c r="G222" s="1032"/>
      <c r="H222" s="1032"/>
      <c r="I222" s="1032"/>
      <c r="J222" s="1032"/>
      <c r="K222" s="1032"/>
      <c r="L222" s="1032"/>
      <c r="M222" s="18"/>
      <c r="N222" s="18"/>
      <c r="O222" s="18"/>
      <c r="P222" s="18"/>
      <c r="Q222" s="18"/>
      <c r="R222" s="18"/>
      <c r="S222" s="18"/>
      <c r="T222" s="18"/>
      <c r="U222" s="18"/>
      <c r="V222" s="18"/>
      <c r="W222" s="18"/>
      <c r="X222" s="18"/>
      <c r="Y222" s="18"/>
      <c r="Z222" s="18"/>
      <c r="AA222" s="18"/>
      <c r="AB222" s="18"/>
      <c r="AC222" s="18"/>
      <c r="AD222" s="18"/>
      <c r="AE222" s="18"/>
    </row>
    <row r="223" spans="1:31">
      <c r="A223" s="1032"/>
      <c r="B223" s="69" t="s">
        <v>1077</v>
      </c>
      <c r="C223" s="69" t="s">
        <v>1277</v>
      </c>
      <c r="D223" s="444">
        <v>1</v>
      </c>
      <c r="E223" s="444">
        <v>160</v>
      </c>
      <c r="F223" s="1032"/>
      <c r="G223" s="1032"/>
      <c r="H223" s="1032"/>
      <c r="I223" s="1032"/>
      <c r="J223" s="1032"/>
      <c r="K223" s="1032"/>
      <c r="L223" s="1032"/>
      <c r="M223" s="18"/>
      <c r="N223" s="18"/>
      <c r="O223" s="18"/>
      <c r="P223" s="18"/>
      <c r="Q223" s="18"/>
      <c r="R223" s="18"/>
      <c r="S223" s="18"/>
      <c r="T223" s="18"/>
      <c r="U223" s="18"/>
      <c r="V223" s="18"/>
      <c r="W223" s="18"/>
      <c r="X223" s="18"/>
      <c r="Y223" s="18"/>
      <c r="Z223" s="18"/>
      <c r="AA223" s="18"/>
      <c r="AB223" s="18"/>
      <c r="AC223" s="18"/>
      <c r="AD223" s="18"/>
      <c r="AE223" s="18"/>
    </row>
    <row r="224" spans="1:31">
      <c r="A224" s="1103" t="s">
        <v>1337</v>
      </c>
      <c r="B224" s="438" t="s">
        <v>1079</v>
      </c>
      <c r="C224" s="438" t="s">
        <v>1067</v>
      </c>
      <c r="D224" s="439">
        <v>1</v>
      </c>
      <c r="E224" s="439">
        <v>750</v>
      </c>
      <c r="F224" s="1085">
        <f>E224+E225+E226</f>
        <v>1370</v>
      </c>
      <c r="G224" s="1085">
        <v>680</v>
      </c>
      <c r="H224" s="1085">
        <f>F224-G224</f>
        <v>690</v>
      </c>
      <c r="I224" s="1086" t="s">
        <v>1039</v>
      </c>
      <c r="J224" s="1086">
        <v>0</v>
      </c>
      <c r="K224" s="1100" t="s">
        <v>1338</v>
      </c>
      <c r="L224" s="1101" t="s">
        <v>1339</v>
      </c>
      <c r="M224" s="18"/>
      <c r="N224" s="18"/>
      <c r="O224" s="18"/>
      <c r="P224" s="18"/>
      <c r="Q224" s="18"/>
      <c r="R224" s="18"/>
      <c r="S224" s="18"/>
      <c r="T224" s="18"/>
      <c r="U224" s="18"/>
      <c r="V224" s="18"/>
      <c r="W224" s="18"/>
      <c r="X224" s="18"/>
      <c r="Y224" s="18"/>
      <c r="Z224" s="18"/>
      <c r="AA224" s="18"/>
      <c r="AB224" s="18"/>
      <c r="AC224" s="18"/>
      <c r="AD224" s="18"/>
      <c r="AE224" s="18"/>
    </row>
    <row r="225" spans="1:31">
      <c r="A225" s="1032"/>
      <c r="B225" s="438" t="s">
        <v>1073</v>
      </c>
      <c r="C225" s="438" t="s">
        <v>1067</v>
      </c>
      <c r="D225" s="439">
        <v>1</v>
      </c>
      <c r="E225" s="439">
        <v>460</v>
      </c>
      <c r="F225" s="1032"/>
      <c r="G225" s="1032"/>
      <c r="H225" s="1032"/>
      <c r="I225" s="1032"/>
      <c r="J225" s="1032"/>
      <c r="K225" s="1032"/>
      <c r="L225" s="1032"/>
      <c r="M225" s="18"/>
      <c r="N225" s="18"/>
      <c r="O225" s="18"/>
      <c r="P225" s="18"/>
      <c r="Q225" s="18"/>
      <c r="R225" s="18"/>
      <c r="S225" s="18"/>
      <c r="T225" s="18"/>
      <c r="U225" s="18"/>
      <c r="V225" s="18"/>
      <c r="W225" s="18"/>
      <c r="X225" s="18"/>
      <c r="Y225" s="18"/>
      <c r="Z225" s="18"/>
      <c r="AA225" s="18"/>
      <c r="AB225" s="18"/>
      <c r="AC225" s="18"/>
      <c r="AD225" s="18"/>
      <c r="AE225" s="18"/>
    </row>
    <row r="226" spans="1:31">
      <c r="A226" s="1032"/>
      <c r="B226" s="438" t="s">
        <v>1077</v>
      </c>
      <c r="C226" s="438" t="s">
        <v>1067</v>
      </c>
      <c r="D226" s="439">
        <v>1</v>
      </c>
      <c r="E226" s="439">
        <v>160</v>
      </c>
      <c r="F226" s="1032"/>
      <c r="G226" s="1032"/>
      <c r="H226" s="1032"/>
      <c r="I226" s="1032"/>
      <c r="J226" s="1032"/>
      <c r="K226" s="1032"/>
      <c r="L226" s="1032"/>
      <c r="M226" s="18"/>
      <c r="N226" s="18"/>
      <c r="O226" s="18"/>
      <c r="P226" s="18"/>
      <c r="Q226" s="18"/>
      <c r="R226" s="18"/>
      <c r="S226" s="18"/>
      <c r="T226" s="18"/>
      <c r="U226" s="18"/>
      <c r="V226" s="18"/>
      <c r="W226" s="18"/>
      <c r="X226" s="18"/>
      <c r="Y226" s="18"/>
      <c r="Z226" s="18"/>
      <c r="AA226" s="18"/>
      <c r="AB226" s="18"/>
      <c r="AC226" s="18"/>
      <c r="AD226" s="18"/>
      <c r="AE226" s="18"/>
    </row>
    <row r="227" spans="1:31">
      <c r="A227" s="1102" t="s">
        <v>1340</v>
      </c>
      <c r="B227" s="69" t="s">
        <v>1079</v>
      </c>
      <c r="C227" s="69" t="s">
        <v>1341</v>
      </c>
      <c r="D227" s="444">
        <v>1</v>
      </c>
      <c r="E227" s="444">
        <v>750</v>
      </c>
      <c r="F227" s="1061">
        <f>E227+E228+E229+J227</f>
        <v>1990</v>
      </c>
      <c r="G227" s="1061">
        <v>1000</v>
      </c>
      <c r="H227" s="1061">
        <f>F227-G227</f>
        <v>990</v>
      </c>
      <c r="I227" s="1036" t="s">
        <v>196</v>
      </c>
      <c r="J227" s="1036">
        <v>30</v>
      </c>
      <c r="K227" s="1098" t="s">
        <v>1342</v>
      </c>
      <c r="L227" s="1099" t="s">
        <v>1343</v>
      </c>
      <c r="M227" s="18"/>
      <c r="N227" s="18"/>
      <c r="O227" s="18"/>
      <c r="P227" s="18"/>
      <c r="Q227" s="18"/>
      <c r="R227" s="18"/>
      <c r="S227" s="18"/>
      <c r="T227" s="18"/>
      <c r="U227" s="18"/>
      <c r="V227" s="18"/>
      <c r="W227" s="18"/>
      <c r="X227" s="18"/>
      <c r="Y227" s="18"/>
      <c r="Z227" s="18"/>
      <c r="AA227" s="18"/>
      <c r="AB227" s="18"/>
      <c r="AC227" s="18"/>
      <c r="AD227" s="18"/>
      <c r="AE227" s="18"/>
    </row>
    <row r="228" spans="1:31">
      <c r="A228" s="1032"/>
      <c r="B228" s="69" t="s">
        <v>1079</v>
      </c>
      <c r="C228" s="69" t="s">
        <v>1151</v>
      </c>
      <c r="D228" s="444">
        <v>1</v>
      </c>
      <c r="E228" s="444">
        <v>750</v>
      </c>
      <c r="F228" s="1032"/>
      <c r="G228" s="1032"/>
      <c r="H228" s="1032"/>
      <c r="I228" s="1032"/>
      <c r="J228" s="1032"/>
      <c r="K228" s="1032"/>
      <c r="L228" s="1032"/>
      <c r="M228" s="18"/>
      <c r="N228" s="18"/>
      <c r="O228" s="18"/>
      <c r="P228" s="18"/>
      <c r="Q228" s="18"/>
      <c r="R228" s="18"/>
      <c r="S228" s="18"/>
      <c r="T228" s="18"/>
      <c r="U228" s="18"/>
      <c r="V228" s="18"/>
      <c r="W228" s="18"/>
      <c r="X228" s="18"/>
      <c r="Y228" s="18"/>
      <c r="Z228" s="18"/>
      <c r="AA228" s="18"/>
      <c r="AB228" s="18"/>
      <c r="AC228" s="18"/>
      <c r="AD228" s="18"/>
      <c r="AE228" s="18"/>
    </row>
    <row r="229" spans="1:31">
      <c r="A229" s="1032"/>
      <c r="B229" s="69" t="s">
        <v>1073</v>
      </c>
      <c r="C229" s="69" t="s">
        <v>1151</v>
      </c>
      <c r="D229" s="444">
        <v>1</v>
      </c>
      <c r="E229" s="414">
        <v>460</v>
      </c>
      <c r="F229" s="1032"/>
      <c r="G229" s="1032"/>
      <c r="H229" s="1032"/>
      <c r="I229" s="1032"/>
      <c r="J229" s="1032"/>
      <c r="K229" s="1032"/>
      <c r="L229" s="1032"/>
      <c r="M229" s="18"/>
      <c r="N229" s="18"/>
      <c r="O229" s="18"/>
      <c r="P229" s="18"/>
      <c r="Q229" s="18"/>
      <c r="R229" s="18"/>
      <c r="S229" s="18"/>
      <c r="T229" s="18"/>
      <c r="U229" s="18"/>
      <c r="V229" s="18"/>
      <c r="W229" s="18"/>
      <c r="X229" s="18"/>
      <c r="Y229" s="18"/>
      <c r="Z229" s="18"/>
      <c r="AA229" s="18"/>
      <c r="AB229" s="18"/>
      <c r="AC229" s="18"/>
      <c r="AD229" s="18"/>
      <c r="AE229" s="18"/>
    </row>
    <row r="230" spans="1:31">
      <c r="A230" s="1103" t="s">
        <v>1344</v>
      </c>
      <c r="B230" s="438" t="s">
        <v>1079</v>
      </c>
      <c r="C230" s="438" t="s">
        <v>1158</v>
      </c>
      <c r="D230" s="439">
        <v>1</v>
      </c>
      <c r="E230" s="439">
        <v>750</v>
      </c>
      <c r="F230" s="1085">
        <f>E230+E231+E232+E233+J230</f>
        <v>1830</v>
      </c>
      <c r="G230" s="1085">
        <v>880</v>
      </c>
      <c r="H230" s="1085">
        <f>F230-G230</f>
        <v>950</v>
      </c>
      <c r="I230" s="1086" t="s">
        <v>1039</v>
      </c>
      <c r="J230" s="1086">
        <v>0</v>
      </c>
      <c r="K230" s="1100" t="s">
        <v>1345</v>
      </c>
      <c r="L230" s="1101" t="s">
        <v>1346</v>
      </c>
      <c r="M230" s="18"/>
      <c r="N230" s="18"/>
      <c r="O230" s="18"/>
      <c r="P230" s="18"/>
      <c r="Q230" s="18"/>
      <c r="R230" s="18"/>
      <c r="S230" s="18"/>
      <c r="T230" s="18"/>
      <c r="U230" s="18"/>
      <c r="V230" s="18"/>
      <c r="W230" s="18"/>
      <c r="X230" s="18"/>
      <c r="Y230" s="18"/>
      <c r="Z230" s="18"/>
      <c r="AA230" s="18"/>
      <c r="AB230" s="18"/>
      <c r="AC230" s="18"/>
      <c r="AD230" s="18"/>
      <c r="AE230" s="18"/>
    </row>
    <row r="231" spans="1:31">
      <c r="A231" s="1032"/>
      <c r="B231" s="438" t="s">
        <v>1073</v>
      </c>
      <c r="C231" s="438" t="s">
        <v>1158</v>
      </c>
      <c r="D231" s="439">
        <v>1</v>
      </c>
      <c r="E231" s="439">
        <v>460</v>
      </c>
      <c r="F231" s="1032"/>
      <c r="G231" s="1032"/>
      <c r="H231" s="1032"/>
      <c r="I231" s="1032"/>
      <c r="J231" s="1032"/>
      <c r="K231" s="1032"/>
      <c r="L231" s="1032"/>
      <c r="M231" s="18"/>
      <c r="N231" s="18"/>
      <c r="O231" s="18"/>
      <c r="P231" s="18"/>
      <c r="Q231" s="18"/>
      <c r="R231" s="18"/>
      <c r="S231" s="18"/>
      <c r="T231" s="18"/>
      <c r="U231" s="18"/>
      <c r="V231" s="18"/>
      <c r="W231" s="18"/>
      <c r="X231" s="18"/>
      <c r="Y231" s="18"/>
      <c r="Z231" s="18"/>
      <c r="AA231" s="18"/>
      <c r="AB231" s="18"/>
      <c r="AC231" s="18"/>
      <c r="AD231" s="18"/>
      <c r="AE231" s="18"/>
    </row>
    <row r="232" spans="1:31">
      <c r="A232" s="1032"/>
      <c r="B232" s="438" t="s">
        <v>1073</v>
      </c>
      <c r="C232" s="438" t="s">
        <v>1331</v>
      </c>
      <c r="D232" s="439">
        <v>1</v>
      </c>
      <c r="E232" s="439">
        <v>460</v>
      </c>
      <c r="F232" s="1032"/>
      <c r="G232" s="1032"/>
      <c r="H232" s="1032"/>
      <c r="I232" s="1032"/>
      <c r="J232" s="1032"/>
      <c r="K232" s="1032"/>
      <c r="L232" s="1032"/>
      <c r="M232" s="18"/>
      <c r="N232" s="18"/>
      <c r="O232" s="18"/>
      <c r="P232" s="18"/>
      <c r="Q232" s="18"/>
      <c r="R232" s="18"/>
      <c r="S232" s="18"/>
      <c r="T232" s="18"/>
      <c r="U232" s="18"/>
      <c r="V232" s="18"/>
      <c r="W232" s="18"/>
      <c r="X232" s="18"/>
      <c r="Y232" s="18"/>
      <c r="Z232" s="18"/>
      <c r="AA232" s="18"/>
      <c r="AB232" s="18"/>
      <c r="AC232" s="18"/>
      <c r="AD232" s="18"/>
      <c r="AE232" s="18"/>
    </row>
    <row r="233" spans="1:31">
      <c r="A233" s="1032"/>
      <c r="B233" s="438" t="s">
        <v>1077</v>
      </c>
      <c r="C233" s="438" t="s">
        <v>1158</v>
      </c>
      <c r="D233" s="439">
        <v>1</v>
      </c>
      <c r="E233" s="439">
        <v>160</v>
      </c>
      <c r="F233" s="1032"/>
      <c r="G233" s="1032"/>
      <c r="H233" s="1032"/>
      <c r="I233" s="1032"/>
      <c r="J233" s="1032"/>
      <c r="K233" s="1032"/>
      <c r="L233" s="1032"/>
      <c r="M233" s="18"/>
      <c r="N233" s="18"/>
      <c r="O233" s="18"/>
      <c r="P233" s="18"/>
      <c r="Q233" s="18"/>
      <c r="R233" s="18"/>
      <c r="S233" s="18"/>
      <c r="T233" s="18"/>
      <c r="U233" s="18"/>
      <c r="V233" s="18"/>
      <c r="W233" s="18"/>
      <c r="X233" s="18"/>
      <c r="Y233" s="18"/>
      <c r="Z233" s="18"/>
      <c r="AA233" s="18"/>
      <c r="AB233" s="18"/>
      <c r="AC233" s="18"/>
      <c r="AD233" s="18"/>
      <c r="AE233" s="18"/>
    </row>
    <row r="234" spans="1:31" ht="64.5">
      <c r="A234" s="80" t="s">
        <v>1347</v>
      </c>
      <c r="B234" s="69" t="s">
        <v>1073</v>
      </c>
      <c r="C234" s="69" t="s">
        <v>1250</v>
      </c>
      <c r="D234" s="444">
        <v>1</v>
      </c>
      <c r="E234" s="444">
        <v>460</v>
      </c>
      <c r="F234" s="55">
        <f>E234+J234</f>
        <v>490</v>
      </c>
      <c r="G234" s="55">
        <v>200</v>
      </c>
      <c r="H234" s="17">
        <f t="shared" ref="H234:H235" si="25">F234-G234</f>
        <v>290</v>
      </c>
      <c r="I234" s="29" t="s">
        <v>11</v>
      </c>
      <c r="J234" s="29">
        <v>30</v>
      </c>
      <c r="K234" s="62" t="s">
        <v>1348</v>
      </c>
      <c r="L234" s="106" t="s">
        <v>1349</v>
      </c>
      <c r="M234" s="18"/>
      <c r="N234" s="18"/>
      <c r="O234" s="18"/>
      <c r="P234" s="18"/>
      <c r="Q234" s="18"/>
      <c r="R234" s="18"/>
      <c r="S234" s="18"/>
      <c r="T234" s="18"/>
      <c r="U234" s="18"/>
      <c r="V234" s="18"/>
      <c r="W234" s="18"/>
      <c r="X234" s="18"/>
      <c r="Y234" s="18"/>
      <c r="Z234" s="18"/>
      <c r="AA234" s="18"/>
      <c r="AB234" s="18"/>
      <c r="AC234" s="18"/>
      <c r="AD234" s="18"/>
      <c r="AE234" s="18"/>
    </row>
    <row r="235" spans="1:31">
      <c r="A235" s="1103" t="s">
        <v>1350</v>
      </c>
      <c r="B235" s="438" t="s">
        <v>1073</v>
      </c>
      <c r="C235" s="438" t="s">
        <v>1158</v>
      </c>
      <c r="D235" s="439">
        <v>1</v>
      </c>
      <c r="E235" s="439">
        <v>460</v>
      </c>
      <c r="F235" s="1085">
        <f>E235+E236+J235</f>
        <v>950</v>
      </c>
      <c r="G235" s="1085">
        <v>950</v>
      </c>
      <c r="H235" s="1085">
        <f t="shared" si="25"/>
        <v>0</v>
      </c>
      <c r="I235" s="1086" t="s">
        <v>11</v>
      </c>
      <c r="J235" s="1086">
        <v>30</v>
      </c>
      <c r="K235" s="1100" t="s">
        <v>1351</v>
      </c>
      <c r="L235" s="1101" t="s">
        <v>1352</v>
      </c>
      <c r="M235" s="18"/>
      <c r="N235" s="18"/>
      <c r="O235" s="18"/>
      <c r="P235" s="18"/>
      <c r="Q235" s="18"/>
      <c r="R235" s="18"/>
      <c r="S235" s="18"/>
      <c r="T235" s="18"/>
      <c r="U235" s="18"/>
      <c r="V235" s="18"/>
      <c r="W235" s="18"/>
      <c r="X235" s="18"/>
      <c r="Y235" s="18"/>
      <c r="Z235" s="18"/>
      <c r="AA235" s="18"/>
      <c r="AB235" s="18"/>
      <c r="AC235" s="18"/>
      <c r="AD235" s="18"/>
      <c r="AE235" s="18"/>
    </row>
    <row r="236" spans="1:31">
      <c r="A236" s="1032"/>
      <c r="B236" s="438" t="s">
        <v>1073</v>
      </c>
      <c r="C236" s="438" t="s">
        <v>1067</v>
      </c>
      <c r="D236" s="439">
        <v>1</v>
      </c>
      <c r="E236" s="439">
        <v>460</v>
      </c>
      <c r="F236" s="1032"/>
      <c r="G236" s="1032"/>
      <c r="H236" s="1032"/>
      <c r="I236" s="1032"/>
      <c r="J236" s="1032"/>
      <c r="K236" s="1032"/>
      <c r="L236" s="1032"/>
      <c r="M236" s="18"/>
      <c r="N236" s="18"/>
      <c r="O236" s="18"/>
      <c r="P236" s="18"/>
      <c r="Q236" s="18"/>
      <c r="R236" s="18"/>
      <c r="S236" s="18"/>
      <c r="T236" s="18"/>
      <c r="U236" s="18"/>
      <c r="V236" s="18"/>
      <c r="W236" s="18"/>
      <c r="X236" s="18"/>
      <c r="Y236" s="18"/>
      <c r="Z236" s="18"/>
      <c r="AA236" s="18"/>
      <c r="AB236" s="18"/>
      <c r="AC236" s="18"/>
      <c r="AD236" s="18"/>
      <c r="AE236" s="18"/>
    </row>
    <row r="237" spans="1:31" ht="64.5">
      <c r="A237" s="80" t="s">
        <v>1353</v>
      </c>
      <c r="B237" s="69" t="s">
        <v>1073</v>
      </c>
      <c r="C237" s="69" t="s">
        <v>1331</v>
      </c>
      <c r="D237" s="444">
        <v>1</v>
      </c>
      <c r="E237" s="444">
        <v>460</v>
      </c>
      <c r="F237" s="55">
        <f>E237+J237</f>
        <v>490</v>
      </c>
      <c r="G237" s="55">
        <v>490</v>
      </c>
      <c r="H237" s="17">
        <f t="shared" ref="H237:H238" si="26">F237-G237</f>
        <v>0</v>
      </c>
      <c r="I237" s="29" t="s">
        <v>11</v>
      </c>
      <c r="J237" s="29">
        <v>30</v>
      </c>
      <c r="K237" s="62" t="s">
        <v>1354</v>
      </c>
      <c r="L237" s="106" t="s">
        <v>1355</v>
      </c>
      <c r="M237" s="18"/>
      <c r="N237" s="18"/>
      <c r="O237" s="18"/>
      <c r="P237" s="18"/>
      <c r="Q237" s="18"/>
      <c r="R237" s="18"/>
      <c r="S237" s="18"/>
      <c r="T237" s="18"/>
      <c r="U237" s="18"/>
      <c r="V237" s="18"/>
      <c r="W237" s="18"/>
      <c r="X237" s="18"/>
      <c r="Y237" s="18"/>
      <c r="Z237" s="18"/>
      <c r="AA237" s="18"/>
      <c r="AB237" s="18"/>
      <c r="AC237" s="18"/>
      <c r="AD237" s="18"/>
      <c r="AE237" s="18"/>
    </row>
    <row r="238" spans="1:31">
      <c r="A238" s="1103" t="s">
        <v>1356</v>
      </c>
      <c r="B238" s="438" t="s">
        <v>1073</v>
      </c>
      <c r="C238" s="438" t="s">
        <v>1158</v>
      </c>
      <c r="D238" s="439">
        <v>1</v>
      </c>
      <c r="E238" s="439">
        <v>460</v>
      </c>
      <c r="F238" s="1085">
        <f>E238+E239+J238</f>
        <v>950</v>
      </c>
      <c r="G238" s="1085">
        <v>950</v>
      </c>
      <c r="H238" s="1085">
        <f t="shared" si="26"/>
        <v>0</v>
      </c>
      <c r="I238" s="1086" t="s">
        <v>11</v>
      </c>
      <c r="J238" s="1086">
        <v>30</v>
      </c>
      <c r="K238" s="1100" t="s">
        <v>1351</v>
      </c>
      <c r="L238" s="1101" t="s">
        <v>1352</v>
      </c>
      <c r="M238" s="18"/>
      <c r="N238" s="18"/>
      <c r="O238" s="18"/>
      <c r="P238" s="18"/>
      <c r="Q238" s="18"/>
      <c r="R238" s="18"/>
      <c r="S238" s="18"/>
      <c r="T238" s="18"/>
      <c r="U238" s="18"/>
      <c r="V238" s="18"/>
      <c r="W238" s="18"/>
      <c r="X238" s="18"/>
      <c r="Y238" s="18"/>
      <c r="Z238" s="18"/>
      <c r="AA238" s="18"/>
      <c r="AB238" s="18"/>
      <c r="AC238" s="18"/>
      <c r="AD238" s="18"/>
      <c r="AE238" s="18"/>
    </row>
    <row r="239" spans="1:31">
      <c r="A239" s="1032"/>
      <c r="B239" s="438" t="s">
        <v>1073</v>
      </c>
      <c r="C239" s="438" t="s">
        <v>1331</v>
      </c>
      <c r="D239" s="439">
        <v>1</v>
      </c>
      <c r="E239" s="439">
        <v>460</v>
      </c>
      <c r="F239" s="1032"/>
      <c r="G239" s="1032"/>
      <c r="H239" s="1032"/>
      <c r="I239" s="1032"/>
      <c r="J239" s="1032"/>
      <c r="K239" s="1032"/>
      <c r="L239" s="1032"/>
      <c r="M239" s="18"/>
      <c r="N239" s="18"/>
      <c r="O239" s="18"/>
      <c r="P239" s="18"/>
      <c r="Q239" s="18"/>
      <c r="R239" s="18"/>
      <c r="S239" s="18"/>
      <c r="T239" s="18"/>
      <c r="U239" s="18"/>
      <c r="V239" s="18"/>
      <c r="W239" s="18"/>
      <c r="X239" s="18"/>
      <c r="Y239" s="18"/>
      <c r="Z239" s="18"/>
      <c r="AA239" s="18"/>
      <c r="AB239" s="18"/>
      <c r="AC239" s="18"/>
      <c r="AD239" s="18"/>
      <c r="AE239" s="18"/>
    </row>
    <row r="240" spans="1:31">
      <c r="A240" s="1102" t="s">
        <v>1357</v>
      </c>
      <c r="B240" s="69" t="s">
        <v>1073</v>
      </c>
      <c r="C240" s="69" t="s">
        <v>1250</v>
      </c>
      <c r="D240" s="444">
        <v>1</v>
      </c>
      <c r="E240" s="444">
        <v>460</v>
      </c>
      <c r="F240" s="1061">
        <f>E240+E241+J240</f>
        <v>970</v>
      </c>
      <c r="G240" s="1061">
        <v>970</v>
      </c>
      <c r="H240" s="1061">
        <f>F240-G240</f>
        <v>0</v>
      </c>
      <c r="I240" s="1036" t="s">
        <v>172</v>
      </c>
      <c r="J240" s="1036">
        <v>50</v>
      </c>
      <c r="K240" s="1098" t="s">
        <v>1358</v>
      </c>
      <c r="L240" s="1099" t="s">
        <v>1359</v>
      </c>
      <c r="M240" s="18"/>
      <c r="N240" s="18"/>
      <c r="O240" s="18"/>
      <c r="P240" s="18"/>
      <c r="Q240" s="18"/>
      <c r="R240" s="18"/>
      <c r="S240" s="18"/>
      <c r="T240" s="18"/>
      <c r="U240" s="18"/>
      <c r="V240" s="18"/>
      <c r="W240" s="18"/>
      <c r="X240" s="18"/>
      <c r="Y240" s="18"/>
      <c r="Z240" s="18"/>
      <c r="AA240" s="18"/>
      <c r="AB240" s="18"/>
      <c r="AC240" s="18"/>
      <c r="AD240" s="18"/>
      <c r="AE240" s="18"/>
    </row>
    <row r="241" spans="1:31">
      <c r="A241" s="1032"/>
      <c r="B241" s="69" t="s">
        <v>1073</v>
      </c>
      <c r="C241" s="69" t="s">
        <v>1331</v>
      </c>
      <c r="D241" s="444">
        <v>1</v>
      </c>
      <c r="E241" s="444">
        <v>460</v>
      </c>
      <c r="F241" s="1032"/>
      <c r="G241" s="1032"/>
      <c r="H241" s="1032"/>
      <c r="I241" s="1032"/>
      <c r="J241" s="1032"/>
      <c r="K241" s="1032"/>
      <c r="L241" s="1032"/>
      <c r="M241" s="18"/>
      <c r="N241" s="18"/>
      <c r="O241" s="18"/>
      <c r="P241" s="18"/>
      <c r="Q241" s="18"/>
      <c r="R241" s="18"/>
      <c r="S241" s="18"/>
      <c r="T241" s="18"/>
      <c r="U241" s="18"/>
      <c r="V241" s="18"/>
      <c r="W241" s="18"/>
      <c r="X241" s="18"/>
      <c r="Y241" s="18"/>
      <c r="Z241" s="18"/>
      <c r="AA241" s="18"/>
      <c r="AB241" s="18"/>
      <c r="AC241" s="18"/>
      <c r="AD241" s="18"/>
      <c r="AE241" s="18"/>
    </row>
    <row r="242" spans="1:31" ht="89.25">
      <c r="A242" s="440" t="s">
        <v>1360</v>
      </c>
      <c r="B242" s="438" t="s">
        <v>1073</v>
      </c>
      <c r="C242" s="438" t="s">
        <v>1331</v>
      </c>
      <c r="D242" s="477">
        <v>1</v>
      </c>
      <c r="E242" s="477">
        <v>460</v>
      </c>
      <c r="F242" s="441">
        <f>G242+J242</f>
        <v>520</v>
      </c>
      <c r="G242" s="441">
        <v>490</v>
      </c>
      <c r="H242" s="441">
        <v>0</v>
      </c>
      <c r="I242" s="438" t="s">
        <v>11</v>
      </c>
      <c r="J242" s="438">
        <v>30</v>
      </c>
      <c r="K242" s="478" t="s">
        <v>1361</v>
      </c>
      <c r="L242" s="470" t="s">
        <v>1362</v>
      </c>
      <c r="M242" s="18"/>
      <c r="N242" s="18"/>
      <c r="O242" s="18"/>
      <c r="P242" s="18"/>
      <c r="Q242" s="18"/>
      <c r="R242" s="18"/>
      <c r="S242" s="18"/>
      <c r="T242" s="18"/>
      <c r="U242" s="18"/>
      <c r="V242" s="18"/>
      <c r="W242" s="18"/>
      <c r="X242" s="18"/>
      <c r="Y242" s="18"/>
      <c r="Z242" s="18"/>
      <c r="AA242" s="18"/>
      <c r="AB242" s="18"/>
      <c r="AC242" s="18"/>
      <c r="AD242" s="18"/>
      <c r="AE242" s="18"/>
    </row>
    <row r="243" spans="1:31">
      <c r="A243" s="455" t="s">
        <v>1363</v>
      </c>
      <c r="B243" s="456"/>
      <c r="C243" s="456"/>
      <c r="D243" s="457"/>
      <c r="E243" s="458"/>
      <c r="F243" s="459"/>
      <c r="G243" s="460"/>
      <c r="H243" s="460"/>
      <c r="I243" s="461"/>
      <c r="J243" s="461"/>
      <c r="K243" s="432"/>
      <c r="L243" s="432"/>
      <c r="M243" s="18"/>
      <c r="N243" s="18"/>
      <c r="O243" s="18"/>
      <c r="P243" s="18"/>
      <c r="Q243" s="18"/>
      <c r="R243" s="18"/>
      <c r="S243" s="18"/>
      <c r="T243" s="18"/>
      <c r="U243" s="18"/>
      <c r="V243" s="18"/>
      <c r="W243" s="18"/>
      <c r="X243" s="18"/>
      <c r="Y243" s="18"/>
      <c r="Z243" s="18"/>
      <c r="AA243" s="18"/>
      <c r="AB243" s="18"/>
      <c r="AC243" s="18"/>
      <c r="AD243" s="18"/>
      <c r="AE243" s="18"/>
    </row>
    <row r="244" spans="1:31" ht="51.75">
      <c r="A244" s="80" t="s">
        <v>1364</v>
      </c>
      <c r="B244" s="69" t="s">
        <v>1073</v>
      </c>
      <c r="C244" s="69" t="s">
        <v>1161</v>
      </c>
      <c r="D244" s="444">
        <v>1</v>
      </c>
      <c r="E244" s="444">
        <v>460</v>
      </c>
      <c r="F244" s="55">
        <f>E244+J244</f>
        <v>510</v>
      </c>
      <c r="G244" s="17">
        <f>510</f>
        <v>510</v>
      </c>
      <c r="H244" s="17">
        <f t="shared" ref="H244:H245" si="27">F244-G244</f>
        <v>0</v>
      </c>
      <c r="I244" s="29" t="s">
        <v>172</v>
      </c>
      <c r="J244" s="29">
        <v>50</v>
      </c>
      <c r="K244" s="62" t="s">
        <v>1365</v>
      </c>
      <c r="L244" s="106" t="s">
        <v>1366</v>
      </c>
      <c r="M244" s="18"/>
      <c r="N244" s="18"/>
      <c r="O244" s="18"/>
      <c r="P244" s="18"/>
      <c r="Q244" s="18"/>
      <c r="R244" s="18"/>
      <c r="S244" s="18"/>
      <c r="T244" s="18"/>
      <c r="U244" s="18"/>
      <c r="V244" s="18"/>
      <c r="W244" s="18"/>
      <c r="X244" s="18"/>
      <c r="Y244" s="18"/>
      <c r="Z244" s="18"/>
      <c r="AA244" s="18"/>
      <c r="AB244" s="18"/>
      <c r="AC244" s="18"/>
      <c r="AD244" s="18"/>
      <c r="AE244" s="18"/>
    </row>
    <row r="245" spans="1:31">
      <c r="A245" s="1104" t="s">
        <v>1367</v>
      </c>
      <c r="B245" s="438" t="s">
        <v>1079</v>
      </c>
      <c r="C245" s="438" t="s">
        <v>1118</v>
      </c>
      <c r="D245" s="439">
        <v>1</v>
      </c>
      <c r="E245" s="439">
        <v>750</v>
      </c>
      <c r="F245" s="1085">
        <f>E245+E246+E247++J245</f>
        <v>1630</v>
      </c>
      <c r="G245" s="1085">
        <v>780</v>
      </c>
      <c r="H245" s="1085">
        <f t="shared" si="27"/>
        <v>850</v>
      </c>
      <c r="I245" s="1086" t="s">
        <v>11</v>
      </c>
      <c r="J245" s="1086">
        <v>30</v>
      </c>
      <c r="K245" s="1077" t="s">
        <v>1368</v>
      </c>
      <c r="L245" s="1077" t="s">
        <v>1369</v>
      </c>
      <c r="M245" s="18"/>
      <c r="N245" s="18"/>
      <c r="O245" s="18"/>
      <c r="P245" s="18"/>
      <c r="Q245" s="18"/>
      <c r="R245" s="18"/>
      <c r="S245" s="18"/>
      <c r="T245" s="18"/>
      <c r="U245" s="18"/>
      <c r="V245" s="18"/>
      <c r="W245" s="18"/>
      <c r="X245" s="18"/>
      <c r="Y245" s="18"/>
      <c r="Z245" s="18"/>
      <c r="AA245" s="18"/>
      <c r="AB245" s="18"/>
      <c r="AC245" s="18"/>
      <c r="AD245" s="18"/>
      <c r="AE245" s="18"/>
    </row>
    <row r="246" spans="1:31">
      <c r="A246" s="1032"/>
      <c r="B246" s="462" t="s">
        <v>1066</v>
      </c>
      <c r="C246" s="438" t="s">
        <v>1118</v>
      </c>
      <c r="D246" s="439">
        <v>1</v>
      </c>
      <c r="E246" s="439">
        <v>690</v>
      </c>
      <c r="F246" s="1032"/>
      <c r="G246" s="1032"/>
      <c r="H246" s="1032"/>
      <c r="I246" s="1032"/>
      <c r="J246" s="1032"/>
      <c r="K246" s="1032"/>
      <c r="L246" s="1032"/>
      <c r="M246" s="18"/>
      <c r="N246" s="18"/>
      <c r="O246" s="18"/>
      <c r="P246" s="18"/>
      <c r="Q246" s="18"/>
      <c r="R246" s="18"/>
      <c r="S246" s="18"/>
      <c r="T246" s="18"/>
      <c r="U246" s="18"/>
      <c r="V246" s="18"/>
      <c r="W246" s="18"/>
      <c r="X246" s="18"/>
      <c r="Y246" s="18"/>
      <c r="Z246" s="18"/>
      <c r="AA246" s="18"/>
      <c r="AB246" s="18"/>
      <c r="AC246" s="18"/>
      <c r="AD246" s="18"/>
      <c r="AE246" s="18"/>
    </row>
    <row r="247" spans="1:31">
      <c r="A247" s="1032"/>
      <c r="B247" s="438" t="s">
        <v>1077</v>
      </c>
      <c r="C247" s="438" t="s">
        <v>1118</v>
      </c>
      <c r="D247" s="439">
        <v>1</v>
      </c>
      <c r="E247" s="439">
        <v>160</v>
      </c>
      <c r="F247" s="1032"/>
      <c r="G247" s="1032"/>
      <c r="H247" s="1032"/>
      <c r="I247" s="1032"/>
      <c r="J247" s="1032"/>
      <c r="K247" s="1032"/>
      <c r="L247" s="1032"/>
      <c r="M247" s="18"/>
      <c r="N247" s="18"/>
      <c r="O247" s="18"/>
      <c r="P247" s="18"/>
      <c r="Q247" s="18"/>
      <c r="R247" s="18"/>
      <c r="S247" s="18"/>
      <c r="T247" s="18"/>
      <c r="U247" s="18"/>
      <c r="V247" s="18"/>
      <c r="W247" s="18"/>
      <c r="X247" s="18"/>
      <c r="Y247" s="18"/>
      <c r="Z247" s="18"/>
      <c r="AA247" s="18"/>
      <c r="AB247" s="18"/>
      <c r="AC247" s="18"/>
      <c r="AD247" s="18"/>
      <c r="AE247" s="18"/>
    </row>
    <row r="248" spans="1:31" ht="64.5">
      <c r="A248" s="10" t="s">
        <v>1370</v>
      </c>
      <c r="B248" s="462" t="s">
        <v>1066</v>
      </c>
      <c r="C248" s="69" t="s">
        <v>1158</v>
      </c>
      <c r="D248" s="444">
        <v>1</v>
      </c>
      <c r="E248" s="444">
        <v>690</v>
      </c>
      <c r="F248" s="55">
        <f>E248+J248</f>
        <v>740</v>
      </c>
      <c r="G248" s="55">
        <v>300</v>
      </c>
      <c r="H248" s="17"/>
      <c r="I248" s="29" t="s">
        <v>172</v>
      </c>
      <c r="J248" s="29">
        <v>50</v>
      </c>
      <c r="K248" s="62" t="s">
        <v>1371</v>
      </c>
      <c r="L248" s="106" t="s">
        <v>1372</v>
      </c>
      <c r="M248" s="18"/>
      <c r="N248" s="18"/>
      <c r="O248" s="18"/>
      <c r="P248" s="18"/>
      <c r="Q248" s="18"/>
      <c r="R248" s="18"/>
      <c r="S248" s="18"/>
      <c r="T248" s="18"/>
      <c r="U248" s="18"/>
      <c r="V248" s="18"/>
      <c r="W248" s="18"/>
      <c r="X248" s="18"/>
      <c r="Y248" s="18"/>
      <c r="Z248" s="18"/>
      <c r="AA248" s="18"/>
      <c r="AB248" s="18"/>
      <c r="AC248" s="18"/>
      <c r="AD248" s="18"/>
      <c r="AE248" s="18"/>
    </row>
    <row r="249" spans="1:31" ht="64.5">
      <c r="A249" s="479" t="s">
        <v>1334</v>
      </c>
      <c r="B249" s="462" t="s">
        <v>1066</v>
      </c>
      <c r="C249" s="438" t="s">
        <v>1067</v>
      </c>
      <c r="D249" s="439">
        <v>1</v>
      </c>
      <c r="E249" s="439">
        <v>690</v>
      </c>
      <c r="F249" s="441">
        <f>E249</f>
        <v>690</v>
      </c>
      <c r="G249" s="441">
        <v>300</v>
      </c>
      <c r="H249" s="442">
        <f t="shared" ref="H249:H250" si="28">F249-G249</f>
        <v>390</v>
      </c>
      <c r="I249" s="438" t="s">
        <v>1325</v>
      </c>
      <c r="J249" s="438">
        <v>0</v>
      </c>
      <c r="K249" s="475" t="s">
        <v>1373</v>
      </c>
      <c r="L249" s="476" t="s">
        <v>1333</v>
      </c>
      <c r="M249" s="18"/>
      <c r="N249" s="18"/>
      <c r="O249" s="18"/>
      <c r="P249" s="18"/>
      <c r="Q249" s="18"/>
      <c r="R249" s="18"/>
      <c r="S249" s="18"/>
      <c r="T249" s="18"/>
      <c r="U249" s="18"/>
      <c r="V249" s="18"/>
      <c r="W249" s="18"/>
      <c r="X249" s="18"/>
      <c r="Y249" s="18"/>
      <c r="Z249" s="18"/>
      <c r="AA249" s="18"/>
      <c r="AB249" s="18"/>
      <c r="AC249" s="18"/>
      <c r="AD249" s="18"/>
      <c r="AE249" s="18"/>
    </row>
    <row r="250" spans="1:31">
      <c r="A250" s="1036" t="s">
        <v>1344</v>
      </c>
      <c r="B250" s="462" t="s">
        <v>1066</v>
      </c>
      <c r="C250" s="69" t="s">
        <v>1158</v>
      </c>
      <c r="D250" s="444">
        <v>1</v>
      </c>
      <c r="E250" s="444">
        <v>690</v>
      </c>
      <c r="F250" s="1061">
        <f>E250+E251</f>
        <v>1380</v>
      </c>
      <c r="G250" s="1061">
        <v>600</v>
      </c>
      <c r="H250" s="1061">
        <f t="shared" si="28"/>
        <v>780</v>
      </c>
      <c r="I250" s="1108" t="s">
        <v>1325</v>
      </c>
      <c r="J250" s="1036">
        <v>0</v>
      </c>
      <c r="K250" s="1098" t="s">
        <v>1374</v>
      </c>
      <c r="L250" s="1099" t="s">
        <v>1346</v>
      </c>
      <c r="M250" s="18"/>
      <c r="N250" s="18"/>
      <c r="O250" s="18"/>
      <c r="P250" s="18"/>
      <c r="Q250" s="18"/>
      <c r="R250" s="18"/>
      <c r="S250" s="18"/>
      <c r="T250" s="18"/>
      <c r="U250" s="18"/>
      <c r="V250" s="18"/>
      <c r="W250" s="18"/>
      <c r="X250" s="18"/>
      <c r="Y250" s="18"/>
      <c r="Z250" s="18"/>
      <c r="AA250" s="18"/>
      <c r="AB250" s="18"/>
      <c r="AC250" s="18"/>
      <c r="AD250" s="18"/>
      <c r="AE250" s="18"/>
    </row>
    <row r="251" spans="1:31">
      <c r="A251" s="1032"/>
      <c r="B251" s="462" t="s">
        <v>1066</v>
      </c>
      <c r="C251" s="69" t="s">
        <v>1331</v>
      </c>
      <c r="D251" s="444">
        <v>1</v>
      </c>
      <c r="E251" s="444">
        <v>690</v>
      </c>
      <c r="F251" s="1032"/>
      <c r="G251" s="1032"/>
      <c r="H251" s="1032"/>
      <c r="I251" s="1032"/>
      <c r="J251" s="1032"/>
      <c r="K251" s="1032"/>
      <c r="L251" s="1032"/>
      <c r="M251" s="18"/>
      <c r="N251" s="18"/>
      <c r="O251" s="18"/>
      <c r="P251" s="18"/>
      <c r="Q251" s="18"/>
      <c r="R251" s="18"/>
      <c r="S251" s="18"/>
      <c r="T251" s="18"/>
      <c r="U251" s="18"/>
      <c r="V251" s="18"/>
      <c r="W251" s="18"/>
      <c r="X251" s="18"/>
      <c r="Y251" s="18"/>
      <c r="Z251" s="18"/>
      <c r="AA251" s="18"/>
      <c r="AB251" s="18"/>
      <c r="AC251" s="18"/>
      <c r="AD251" s="18"/>
      <c r="AE251" s="18"/>
    </row>
    <row r="252" spans="1:31" ht="51.75">
      <c r="A252" s="448" t="s">
        <v>1375</v>
      </c>
      <c r="B252" s="462" t="s">
        <v>1066</v>
      </c>
      <c r="C252" s="448" t="s">
        <v>1151</v>
      </c>
      <c r="D252" s="450">
        <v>1</v>
      </c>
      <c r="E252" s="450">
        <v>690</v>
      </c>
      <c r="F252" s="451">
        <f>E252+J252</f>
        <v>720</v>
      </c>
      <c r="G252" s="451">
        <v>300</v>
      </c>
      <c r="H252" s="452">
        <f t="shared" ref="H252:H253" si="29">F252-G252</f>
        <v>420</v>
      </c>
      <c r="I252" s="448" t="s">
        <v>11</v>
      </c>
      <c r="J252" s="448">
        <v>30</v>
      </c>
      <c r="K252" s="475" t="s">
        <v>1376</v>
      </c>
      <c r="L252" s="476" t="s">
        <v>1377</v>
      </c>
      <c r="M252" s="18"/>
      <c r="N252" s="18"/>
      <c r="O252" s="18"/>
      <c r="P252" s="18"/>
      <c r="Q252" s="18"/>
      <c r="R252" s="18"/>
      <c r="S252" s="18"/>
      <c r="T252" s="18"/>
      <c r="U252" s="18"/>
      <c r="V252" s="18"/>
      <c r="W252" s="18"/>
      <c r="X252" s="18"/>
      <c r="Y252" s="18"/>
      <c r="Z252" s="18"/>
      <c r="AA252" s="18"/>
      <c r="AB252" s="18"/>
      <c r="AC252" s="18"/>
      <c r="AD252" s="18"/>
      <c r="AE252" s="18"/>
    </row>
    <row r="253" spans="1:31">
      <c r="A253" s="1036" t="s">
        <v>1378</v>
      </c>
      <c r="B253" s="69" t="s">
        <v>1073</v>
      </c>
      <c r="C253" s="69" t="s">
        <v>1158</v>
      </c>
      <c r="D253" s="444">
        <v>1</v>
      </c>
      <c r="E253" s="444">
        <v>460</v>
      </c>
      <c r="F253" s="1061">
        <f>E253+E254+J253</f>
        <v>1200</v>
      </c>
      <c r="G253" s="1061">
        <v>500</v>
      </c>
      <c r="H253" s="1061">
        <f t="shared" si="29"/>
        <v>700</v>
      </c>
      <c r="I253" s="1036" t="s">
        <v>172</v>
      </c>
      <c r="J253" s="1036">
        <v>50</v>
      </c>
      <c r="K253" s="1098" t="s">
        <v>1379</v>
      </c>
      <c r="L253" s="1099" t="s">
        <v>1380</v>
      </c>
      <c r="M253" s="18"/>
      <c r="N253" s="18"/>
      <c r="O253" s="18"/>
      <c r="P253" s="18"/>
      <c r="Q253" s="18"/>
      <c r="R253" s="18"/>
      <c r="S253" s="18"/>
      <c r="T253" s="18"/>
      <c r="U253" s="18"/>
      <c r="V253" s="18"/>
      <c r="W253" s="18"/>
      <c r="X253" s="18"/>
      <c r="Y253" s="18"/>
      <c r="Z253" s="18"/>
      <c r="AA253" s="18"/>
      <c r="AB253" s="18"/>
      <c r="AC253" s="18"/>
      <c r="AD253" s="18"/>
      <c r="AE253" s="18"/>
    </row>
    <row r="254" spans="1:31">
      <c r="A254" s="1032"/>
      <c r="B254" s="462" t="s">
        <v>1066</v>
      </c>
      <c r="C254" s="69" t="s">
        <v>1158</v>
      </c>
      <c r="D254" s="444">
        <v>1</v>
      </c>
      <c r="E254" s="444">
        <v>690</v>
      </c>
      <c r="F254" s="1032"/>
      <c r="G254" s="1032"/>
      <c r="H254" s="1032"/>
      <c r="I254" s="1032"/>
      <c r="J254" s="1032"/>
      <c r="K254" s="1032"/>
      <c r="L254" s="1032"/>
      <c r="M254" s="18"/>
      <c r="N254" s="18"/>
      <c r="O254" s="18"/>
      <c r="P254" s="18"/>
      <c r="Q254" s="18"/>
      <c r="R254" s="18"/>
      <c r="S254" s="18"/>
      <c r="T254" s="18"/>
      <c r="U254" s="18"/>
      <c r="V254" s="18"/>
      <c r="W254" s="18"/>
      <c r="X254" s="18"/>
      <c r="Y254" s="18"/>
      <c r="Z254" s="18"/>
      <c r="AA254" s="18"/>
      <c r="AB254" s="18"/>
      <c r="AC254" s="18"/>
      <c r="AD254" s="18"/>
      <c r="AE254" s="18"/>
    </row>
    <row r="255" spans="1:31">
      <c r="A255" s="1086" t="s">
        <v>1381</v>
      </c>
      <c r="B255" s="438" t="s">
        <v>1079</v>
      </c>
      <c r="C255" s="438" t="s">
        <v>1067</v>
      </c>
      <c r="D255" s="439">
        <v>1</v>
      </c>
      <c r="E255" s="439">
        <v>750</v>
      </c>
      <c r="F255" s="1085">
        <f>E255+E256+E257+E258+J255</f>
        <v>2390</v>
      </c>
      <c r="G255" s="1085">
        <v>1100</v>
      </c>
      <c r="H255" s="1085">
        <f>F255-G255</f>
        <v>1290</v>
      </c>
      <c r="I255" s="1086" t="s">
        <v>11</v>
      </c>
      <c r="J255" s="1086">
        <v>30</v>
      </c>
      <c r="K255" s="1100" t="s">
        <v>1382</v>
      </c>
      <c r="L255" s="1101" t="s">
        <v>1383</v>
      </c>
      <c r="M255" s="18"/>
      <c r="N255" s="18"/>
      <c r="O255" s="18"/>
      <c r="P255" s="18"/>
      <c r="Q255" s="18"/>
      <c r="R255" s="18"/>
      <c r="S255" s="18"/>
      <c r="T255" s="18"/>
      <c r="U255" s="18"/>
      <c r="V255" s="18"/>
      <c r="W255" s="18"/>
      <c r="X255" s="18"/>
      <c r="Y255" s="18"/>
      <c r="Z255" s="18"/>
      <c r="AA255" s="18"/>
      <c r="AB255" s="18"/>
      <c r="AC255" s="18"/>
      <c r="AD255" s="18"/>
      <c r="AE255" s="18"/>
    </row>
    <row r="256" spans="1:31">
      <c r="A256" s="1032"/>
      <c r="B256" s="438" t="s">
        <v>1073</v>
      </c>
      <c r="C256" s="438" t="s">
        <v>1158</v>
      </c>
      <c r="D256" s="439">
        <v>1</v>
      </c>
      <c r="E256" s="439">
        <v>460</v>
      </c>
      <c r="F256" s="1032"/>
      <c r="G256" s="1032"/>
      <c r="H256" s="1032"/>
      <c r="I256" s="1032"/>
      <c r="J256" s="1032"/>
      <c r="K256" s="1032"/>
      <c r="L256" s="1032"/>
      <c r="M256" s="18"/>
      <c r="N256" s="18"/>
      <c r="O256" s="18"/>
      <c r="P256" s="18"/>
      <c r="Q256" s="18"/>
      <c r="R256" s="18"/>
      <c r="S256" s="18"/>
      <c r="T256" s="18"/>
      <c r="U256" s="18"/>
      <c r="V256" s="18"/>
      <c r="W256" s="18"/>
      <c r="X256" s="18"/>
      <c r="Y256" s="18"/>
      <c r="Z256" s="18"/>
      <c r="AA256" s="18"/>
      <c r="AB256" s="18"/>
      <c r="AC256" s="18"/>
      <c r="AD256" s="18"/>
      <c r="AE256" s="18"/>
    </row>
    <row r="257" spans="1:31">
      <c r="A257" s="1032"/>
      <c r="B257" s="438" t="s">
        <v>1073</v>
      </c>
      <c r="C257" s="438" t="s">
        <v>1067</v>
      </c>
      <c r="D257" s="439">
        <v>1</v>
      </c>
      <c r="E257" s="439">
        <v>460</v>
      </c>
      <c r="F257" s="1032"/>
      <c r="G257" s="1032"/>
      <c r="H257" s="1032"/>
      <c r="I257" s="1032"/>
      <c r="J257" s="1032"/>
      <c r="K257" s="1032"/>
      <c r="L257" s="1032"/>
      <c r="M257" s="18"/>
      <c r="N257" s="18"/>
      <c r="O257" s="18"/>
      <c r="P257" s="18"/>
      <c r="Q257" s="18"/>
      <c r="R257" s="18"/>
      <c r="S257" s="18"/>
      <c r="T257" s="18"/>
      <c r="U257" s="18"/>
      <c r="V257" s="18"/>
      <c r="W257" s="18"/>
      <c r="X257" s="18"/>
      <c r="Y257" s="18"/>
      <c r="Z257" s="18"/>
      <c r="AA257" s="18"/>
      <c r="AB257" s="18"/>
      <c r="AC257" s="18"/>
      <c r="AD257" s="18"/>
      <c r="AE257" s="18"/>
    </row>
    <row r="258" spans="1:31">
      <c r="A258" s="1032"/>
      <c r="B258" s="462" t="s">
        <v>1066</v>
      </c>
      <c r="C258" s="438" t="s">
        <v>1067</v>
      </c>
      <c r="D258" s="439">
        <v>1</v>
      </c>
      <c r="E258" s="439">
        <v>690</v>
      </c>
      <c r="F258" s="1032"/>
      <c r="G258" s="1032"/>
      <c r="H258" s="1032"/>
      <c r="I258" s="1032"/>
      <c r="J258" s="1032"/>
      <c r="K258" s="1032"/>
      <c r="L258" s="1032"/>
      <c r="M258" s="18"/>
      <c r="N258" s="18"/>
      <c r="O258" s="18"/>
      <c r="P258" s="18"/>
      <c r="Q258" s="18"/>
      <c r="R258" s="18"/>
      <c r="S258" s="18"/>
      <c r="T258" s="18"/>
      <c r="U258" s="18"/>
      <c r="V258" s="18"/>
      <c r="W258" s="18"/>
      <c r="X258" s="18"/>
      <c r="Y258" s="18"/>
      <c r="Z258" s="18"/>
      <c r="AA258" s="18"/>
      <c r="AB258" s="18"/>
      <c r="AC258" s="18"/>
      <c r="AD258" s="18"/>
      <c r="AE258" s="18"/>
    </row>
    <row r="259" spans="1:31" ht="77.25">
      <c r="A259" s="31" t="s">
        <v>1384</v>
      </c>
      <c r="B259" s="69" t="s">
        <v>1073</v>
      </c>
      <c r="C259" s="69" t="s">
        <v>1151</v>
      </c>
      <c r="D259" s="444">
        <v>1</v>
      </c>
      <c r="E259" s="444">
        <v>460</v>
      </c>
      <c r="F259" s="55">
        <f>E259+J259</f>
        <v>490</v>
      </c>
      <c r="G259" s="55">
        <v>200</v>
      </c>
      <c r="H259" s="17">
        <f t="shared" ref="H259:H260" si="30">F259-G259</f>
        <v>290</v>
      </c>
      <c r="I259" s="29" t="s">
        <v>11</v>
      </c>
      <c r="J259" s="29">
        <v>30</v>
      </c>
      <c r="K259" s="62" t="s">
        <v>1385</v>
      </c>
      <c r="L259" s="106" t="s">
        <v>1386</v>
      </c>
      <c r="M259" s="18"/>
      <c r="N259" s="18"/>
      <c r="O259" s="18"/>
      <c r="P259" s="18"/>
      <c r="Q259" s="18"/>
      <c r="R259" s="18"/>
      <c r="S259" s="18"/>
      <c r="T259" s="18"/>
      <c r="U259" s="18"/>
      <c r="V259" s="18"/>
      <c r="W259" s="18"/>
      <c r="X259" s="18"/>
      <c r="Y259" s="18"/>
      <c r="Z259" s="18"/>
      <c r="AA259" s="18"/>
      <c r="AB259" s="18"/>
      <c r="AC259" s="18"/>
      <c r="AD259" s="18"/>
      <c r="AE259" s="18"/>
    </row>
    <row r="260" spans="1:31">
      <c r="A260" s="1086" t="s">
        <v>1387</v>
      </c>
      <c r="B260" s="438" t="s">
        <v>1079</v>
      </c>
      <c r="C260" s="438" t="s">
        <v>1067</v>
      </c>
      <c r="D260" s="439">
        <v>1</v>
      </c>
      <c r="E260" s="439">
        <v>750</v>
      </c>
      <c r="F260" s="1085">
        <f>E260+E261+J260</f>
        <v>1470</v>
      </c>
      <c r="G260" s="1085">
        <v>700</v>
      </c>
      <c r="H260" s="1085">
        <f t="shared" si="30"/>
        <v>770</v>
      </c>
      <c r="I260" s="1086" t="s">
        <v>11</v>
      </c>
      <c r="J260" s="1086">
        <v>30</v>
      </c>
      <c r="K260" s="1100" t="s">
        <v>1388</v>
      </c>
      <c r="L260" s="1101" t="s">
        <v>1389</v>
      </c>
      <c r="M260" s="18"/>
      <c r="N260" s="18"/>
      <c r="O260" s="18"/>
      <c r="P260" s="18"/>
      <c r="Q260" s="18"/>
      <c r="R260" s="18"/>
      <c r="S260" s="18"/>
      <c r="T260" s="18"/>
      <c r="U260" s="18"/>
      <c r="V260" s="18"/>
      <c r="W260" s="18"/>
      <c r="X260" s="18"/>
      <c r="Y260" s="18"/>
      <c r="Z260" s="18"/>
      <c r="AA260" s="18"/>
      <c r="AB260" s="18"/>
      <c r="AC260" s="18"/>
      <c r="AD260" s="18"/>
      <c r="AE260" s="18"/>
    </row>
    <row r="261" spans="1:31">
      <c r="A261" s="1032"/>
      <c r="B261" s="462" t="s">
        <v>1066</v>
      </c>
      <c r="C261" s="438" t="s">
        <v>1067</v>
      </c>
      <c r="D261" s="439">
        <v>1</v>
      </c>
      <c r="E261" s="439">
        <v>690</v>
      </c>
      <c r="F261" s="1032"/>
      <c r="G261" s="1032"/>
      <c r="H261" s="1032"/>
      <c r="I261" s="1032"/>
      <c r="J261" s="1032"/>
      <c r="K261" s="1032"/>
      <c r="L261" s="1032"/>
      <c r="M261" s="18"/>
      <c r="N261" s="18"/>
      <c r="O261" s="18"/>
      <c r="P261" s="18"/>
      <c r="Q261" s="18"/>
      <c r="R261" s="18"/>
      <c r="S261" s="18"/>
      <c r="T261" s="18"/>
      <c r="U261" s="18"/>
      <c r="V261" s="18"/>
      <c r="W261" s="18"/>
      <c r="X261" s="18"/>
      <c r="Y261" s="18"/>
      <c r="Z261" s="18"/>
      <c r="AA261" s="18"/>
      <c r="AB261" s="18"/>
      <c r="AC261" s="18"/>
      <c r="AD261" s="18"/>
      <c r="AE261" s="18"/>
    </row>
    <row r="262" spans="1:31" ht="39">
      <c r="A262" s="80" t="s">
        <v>1390</v>
      </c>
      <c r="B262" s="462" t="s">
        <v>1066</v>
      </c>
      <c r="C262" s="69" t="s">
        <v>1331</v>
      </c>
      <c r="D262" s="444">
        <v>1</v>
      </c>
      <c r="E262" s="444">
        <v>690</v>
      </c>
      <c r="F262" s="1061">
        <f>E262+E263+E264+E265+E266+J262</f>
        <v>3480</v>
      </c>
      <c r="G262" s="1061">
        <f>300+300+300+300+300</f>
        <v>1500</v>
      </c>
      <c r="H262" s="1061">
        <f>F262-G262</f>
        <v>1980</v>
      </c>
      <c r="I262" s="1036" t="s">
        <v>11</v>
      </c>
      <c r="J262" s="1036">
        <v>30</v>
      </c>
      <c r="K262" s="11" t="s">
        <v>1391</v>
      </c>
      <c r="L262" s="1099" t="s">
        <v>1392</v>
      </c>
      <c r="M262" s="18"/>
      <c r="N262" s="18"/>
      <c r="O262" s="18"/>
      <c r="P262" s="18"/>
      <c r="Q262" s="18"/>
      <c r="R262" s="18"/>
      <c r="S262" s="18"/>
      <c r="T262" s="18"/>
      <c r="U262" s="18"/>
      <c r="V262" s="18"/>
      <c r="W262" s="18"/>
      <c r="X262" s="18"/>
      <c r="Y262" s="18"/>
      <c r="Z262" s="18"/>
      <c r="AA262" s="18"/>
      <c r="AB262" s="18"/>
      <c r="AC262" s="18"/>
      <c r="AD262" s="18"/>
      <c r="AE262" s="18"/>
    </row>
    <row r="263" spans="1:31" ht="39">
      <c r="A263" s="80"/>
      <c r="B263" s="462" t="s">
        <v>1066</v>
      </c>
      <c r="C263" s="69" t="s">
        <v>1393</v>
      </c>
      <c r="D263" s="444">
        <v>1</v>
      </c>
      <c r="E263" s="444">
        <v>690</v>
      </c>
      <c r="F263" s="1032"/>
      <c r="G263" s="1032"/>
      <c r="H263" s="1032"/>
      <c r="I263" s="1032"/>
      <c r="J263" s="1032"/>
      <c r="K263" s="11" t="s">
        <v>1394</v>
      </c>
      <c r="L263" s="1032"/>
      <c r="M263" s="18"/>
      <c r="N263" s="18"/>
      <c r="O263" s="18"/>
      <c r="P263" s="18"/>
      <c r="Q263" s="18"/>
      <c r="R263" s="18"/>
      <c r="S263" s="18"/>
      <c r="T263" s="18"/>
      <c r="U263" s="18"/>
      <c r="V263" s="18"/>
      <c r="W263" s="18"/>
      <c r="X263" s="18"/>
      <c r="Y263" s="18"/>
      <c r="Z263" s="18"/>
      <c r="AA263" s="18"/>
      <c r="AB263" s="18"/>
      <c r="AC263" s="18"/>
      <c r="AD263" s="18"/>
      <c r="AE263" s="18"/>
    </row>
    <row r="264" spans="1:31" ht="51.75">
      <c r="A264" s="80"/>
      <c r="B264" s="462" t="s">
        <v>1066</v>
      </c>
      <c r="C264" s="69" t="s">
        <v>1393</v>
      </c>
      <c r="D264" s="444">
        <v>1</v>
      </c>
      <c r="E264" s="444">
        <v>690</v>
      </c>
      <c r="F264" s="1032"/>
      <c r="G264" s="1032"/>
      <c r="H264" s="1032"/>
      <c r="I264" s="1032"/>
      <c r="J264" s="1032"/>
      <c r="K264" s="378" t="s">
        <v>1395</v>
      </c>
      <c r="L264" s="1032"/>
      <c r="M264" s="18"/>
      <c r="N264" s="18"/>
      <c r="O264" s="18"/>
      <c r="P264" s="18"/>
      <c r="Q264" s="18"/>
      <c r="R264" s="18"/>
      <c r="S264" s="18"/>
      <c r="T264" s="18"/>
      <c r="U264" s="18"/>
      <c r="V264" s="18"/>
      <c r="W264" s="18"/>
      <c r="X264" s="18"/>
      <c r="Y264" s="18"/>
      <c r="Z264" s="18"/>
      <c r="AA264" s="18"/>
      <c r="AB264" s="18"/>
      <c r="AC264" s="18"/>
      <c r="AD264" s="18"/>
      <c r="AE264" s="18"/>
    </row>
    <row r="265" spans="1:31" ht="39">
      <c r="A265" s="80"/>
      <c r="B265" s="462" t="s">
        <v>1066</v>
      </c>
      <c r="C265" s="69" t="s">
        <v>1393</v>
      </c>
      <c r="D265" s="444">
        <v>1</v>
      </c>
      <c r="E265" s="444">
        <v>690</v>
      </c>
      <c r="F265" s="1032"/>
      <c r="G265" s="1032"/>
      <c r="H265" s="1032"/>
      <c r="I265" s="1032"/>
      <c r="J265" s="1032"/>
      <c r="K265" s="67" t="s">
        <v>1396</v>
      </c>
      <c r="L265" s="1032"/>
      <c r="M265" s="18"/>
      <c r="N265" s="18"/>
      <c r="O265" s="18"/>
      <c r="P265" s="18"/>
      <c r="Q265" s="18"/>
      <c r="R265" s="18"/>
      <c r="S265" s="18"/>
      <c r="T265" s="18"/>
      <c r="U265" s="18"/>
      <c r="V265" s="18"/>
      <c r="W265" s="18"/>
      <c r="X265" s="18"/>
      <c r="Y265" s="18"/>
      <c r="Z265" s="18"/>
      <c r="AA265" s="18"/>
      <c r="AB265" s="18"/>
      <c r="AC265" s="18"/>
      <c r="AD265" s="18"/>
      <c r="AE265" s="18"/>
    </row>
    <row r="266" spans="1:31" ht="39">
      <c r="A266" s="80"/>
      <c r="B266" s="462" t="s">
        <v>1066</v>
      </c>
      <c r="C266" s="69" t="s">
        <v>1104</v>
      </c>
      <c r="D266" s="444">
        <v>1</v>
      </c>
      <c r="E266" s="444">
        <v>690</v>
      </c>
      <c r="F266" s="1032"/>
      <c r="G266" s="1032"/>
      <c r="H266" s="1032"/>
      <c r="I266" s="1032"/>
      <c r="J266" s="1032"/>
      <c r="K266" s="67" t="s">
        <v>1397</v>
      </c>
      <c r="L266" s="1032"/>
      <c r="M266" s="18"/>
      <c r="N266" s="18"/>
      <c r="O266" s="18"/>
      <c r="P266" s="18"/>
      <c r="Q266" s="18"/>
      <c r="R266" s="18"/>
      <c r="S266" s="18"/>
      <c r="T266" s="18"/>
      <c r="U266" s="18"/>
      <c r="V266" s="18"/>
      <c r="W266" s="18"/>
      <c r="X266" s="18"/>
      <c r="Y266" s="18"/>
      <c r="Z266" s="18"/>
      <c r="AA266" s="18"/>
      <c r="AB266" s="18"/>
      <c r="AC266" s="18"/>
      <c r="AD266" s="18"/>
      <c r="AE266" s="18"/>
    </row>
    <row r="267" spans="1:31" ht="115.5">
      <c r="A267" s="437" t="s">
        <v>1398</v>
      </c>
      <c r="B267" s="438" t="s">
        <v>1073</v>
      </c>
      <c r="C267" s="438" t="s">
        <v>1076</v>
      </c>
      <c r="D267" s="439">
        <v>1</v>
      </c>
      <c r="E267" s="439">
        <v>460</v>
      </c>
      <c r="F267" s="441">
        <f>E267+J267</f>
        <v>490</v>
      </c>
      <c r="G267" s="441">
        <f>200+290</f>
        <v>490</v>
      </c>
      <c r="H267" s="442">
        <f t="shared" ref="H267:H268" si="31">F267-G267</f>
        <v>0</v>
      </c>
      <c r="I267" s="438" t="s">
        <v>11</v>
      </c>
      <c r="J267" s="438">
        <v>30</v>
      </c>
      <c r="K267" s="469" t="s">
        <v>1399</v>
      </c>
      <c r="L267" s="476" t="s">
        <v>1400</v>
      </c>
      <c r="M267" s="18"/>
      <c r="N267" s="18"/>
      <c r="O267" s="18"/>
      <c r="P267" s="18"/>
      <c r="Q267" s="18"/>
      <c r="R267" s="18"/>
      <c r="S267" s="18"/>
      <c r="T267" s="18"/>
      <c r="U267" s="18"/>
      <c r="V267" s="18"/>
      <c r="W267" s="18"/>
      <c r="X267" s="18"/>
      <c r="Y267" s="18"/>
      <c r="Z267" s="18"/>
      <c r="AA267" s="18"/>
      <c r="AB267" s="18"/>
      <c r="AC267" s="18"/>
      <c r="AD267" s="18"/>
      <c r="AE267" s="18"/>
    </row>
    <row r="268" spans="1:31">
      <c r="A268" s="1102" t="s">
        <v>1401</v>
      </c>
      <c r="B268" s="69" t="s">
        <v>1073</v>
      </c>
      <c r="C268" s="69" t="s">
        <v>1092</v>
      </c>
      <c r="D268" s="444">
        <v>1</v>
      </c>
      <c r="E268" s="444">
        <v>460</v>
      </c>
      <c r="F268" s="1061">
        <f>E268+E269+E270+E271+J268</f>
        <v>2330</v>
      </c>
      <c r="G268" s="1061">
        <v>1000</v>
      </c>
      <c r="H268" s="1061">
        <f t="shared" si="31"/>
        <v>1330</v>
      </c>
      <c r="I268" s="1036" t="s">
        <v>11</v>
      </c>
      <c r="J268" s="1036">
        <v>30</v>
      </c>
      <c r="K268" s="1098" t="s">
        <v>1402</v>
      </c>
      <c r="L268" s="1099" t="s">
        <v>1403</v>
      </c>
      <c r="M268" s="18"/>
      <c r="N268" s="18"/>
      <c r="O268" s="18"/>
      <c r="P268" s="18"/>
      <c r="Q268" s="18"/>
      <c r="R268" s="18"/>
      <c r="S268" s="18"/>
      <c r="T268" s="18"/>
      <c r="U268" s="18"/>
      <c r="V268" s="18"/>
      <c r="W268" s="18"/>
      <c r="X268" s="18"/>
      <c r="Y268" s="18"/>
      <c r="Z268" s="18"/>
      <c r="AA268" s="18"/>
      <c r="AB268" s="18"/>
      <c r="AC268" s="18"/>
      <c r="AD268" s="18"/>
      <c r="AE268" s="18"/>
    </row>
    <row r="269" spans="1:31">
      <c r="A269" s="1032"/>
      <c r="B269" s="69" t="s">
        <v>1073</v>
      </c>
      <c r="C269" s="69" t="s">
        <v>1172</v>
      </c>
      <c r="D269" s="444">
        <v>1</v>
      </c>
      <c r="E269" s="444">
        <v>460</v>
      </c>
      <c r="F269" s="1032"/>
      <c r="G269" s="1032"/>
      <c r="H269" s="1032"/>
      <c r="I269" s="1032"/>
      <c r="J269" s="1032"/>
      <c r="K269" s="1032"/>
      <c r="L269" s="1032"/>
      <c r="M269" s="18"/>
      <c r="N269" s="18"/>
      <c r="O269" s="18"/>
      <c r="P269" s="18"/>
      <c r="Q269" s="18"/>
      <c r="R269" s="18"/>
      <c r="S269" s="18"/>
      <c r="T269" s="18"/>
      <c r="U269" s="18"/>
      <c r="V269" s="18"/>
      <c r="W269" s="18"/>
      <c r="X269" s="18"/>
      <c r="Y269" s="18"/>
      <c r="Z269" s="18"/>
      <c r="AA269" s="18"/>
      <c r="AB269" s="18"/>
      <c r="AC269" s="18"/>
      <c r="AD269" s="18"/>
      <c r="AE269" s="18"/>
    </row>
    <row r="270" spans="1:31">
      <c r="A270" s="1032"/>
      <c r="B270" s="462" t="s">
        <v>1066</v>
      </c>
      <c r="C270" s="69" t="s">
        <v>1118</v>
      </c>
      <c r="D270" s="444">
        <v>1</v>
      </c>
      <c r="E270" s="444">
        <v>690</v>
      </c>
      <c r="F270" s="1032"/>
      <c r="G270" s="1032"/>
      <c r="H270" s="1032"/>
      <c r="I270" s="1032"/>
      <c r="J270" s="1032"/>
      <c r="K270" s="1032"/>
      <c r="L270" s="1032"/>
      <c r="M270" s="18"/>
      <c r="N270" s="18"/>
      <c r="O270" s="18"/>
      <c r="P270" s="18"/>
      <c r="Q270" s="18"/>
      <c r="R270" s="18"/>
      <c r="S270" s="18"/>
      <c r="T270" s="18"/>
      <c r="U270" s="18"/>
      <c r="V270" s="18"/>
      <c r="W270" s="18"/>
      <c r="X270" s="18"/>
      <c r="Y270" s="18"/>
      <c r="Z270" s="18"/>
      <c r="AA270" s="18"/>
      <c r="AB270" s="18"/>
      <c r="AC270" s="18"/>
      <c r="AD270" s="18"/>
      <c r="AE270" s="18"/>
    </row>
    <row r="271" spans="1:31">
      <c r="A271" s="1032"/>
      <c r="B271" s="462" t="s">
        <v>1066</v>
      </c>
      <c r="C271" s="69" t="s">
        <v>1172</v>
      </c>
      <c r="D271" s="444">
        <v>1</v>
      </c>
      <c r="E271" s="444">
        <v>690</v>
      </c>
      <c r="F271" s="1032"/>
      <c r="G271" s="1032"/>
      <c r="H271" s="1032"/>
      <c r="I271" s="1032"/>
      <c r="J271" s="1032"/>
      <c r="K271" s="1032"/>
      <c r="L271" s="1032"/>
      <c r="M271" s="18"/>
      <c r="N271" s="18"/>
      <c r="O271" s="18"/>
      <c r="P271" s="18"/>
      <c r="Q271" s="18"/>
      <c r="R271" s="18"/>
      <c r="S271" s="18"/>
      <c r="T271" s="18"/>
      <c r="U271" s="18"/>
      <c r="V271" s="18"/>
      <c r="W271" s="18"/>
      <c r="X271" s="18"/>
      <c r="Y271" s="18"/>
      <c r="Z271" s="18"/>
      <c r="AA271" s="18"/>
      <c r="AB271" s="18"/>
      <c r="AC271" s="18"/>
      <c r="AD271" s="18"/>
      <c r="AE271" s="18"/>
    </row>
    <row r="272" spans="1:31">
      <c r="A272" s="1103" t="s">
        <v>1283</v>
      </c>
      <c r="B272" s="462" t="s">
        <v>1066</v>
      </c>
      <c r="C272" s="438" t="s">
        <v>1331</v>
      </c>
      <c r="D272" s="439">
        <v>1</v>
      </c>
      <c r="E272" s="439">
        <v>690</v>
      </c>
      <c r="F272" s="1085">
        <f>E272+E273+E274+E275+E276+E277+J272</f>
        <v>2020</v>
      </c>
      <c r="G272" s="1085">
        <v>920</v>
      </c>
      <c r="H272" s="1085">
        <f>F272-G272</f>
        <v>1100</v>
      </c>
      <c r="I272" s="1086" t="s">
        <v>1039</v>
      </c>
      <c r="J272" s="1086">
        <v>0</v>
      </c>
      <c r="K272" s="1100" t="s">
        <v>1404</v>
      </c>
      <c r="L272" s="1101" t="s">
        <v>1405</v>
      </c>
      <c r="M272" s="18"/>
      <c r="N272" s="18"/>
      <c r="O272" s="18"/>
      <c r="P272" s="18"/>
      <c r="Q272" s="18"/>
      <c r="R272" s="18"/>
      <c r="S272" s="18"/>
      <c r="T272" s="18"/>
      <c r="U272" s="18"/>
      <c r="V272" s="18"/>
      <c r="W272" s="18"/>
      <c r="X272" s="18"/>
      <c r="Y272" s="18"/>
      <c r="Z272" s="18"/>
      <c r="AA272" s="18"/>
      <c r="AB272" s="18"/>
      <c r="AC272" s="18"/>
      <c r="AD272" s="18"/>
      <c r="AE272" s="18"/>
    </row>
    <row r="273" spans="1:31">
      <c r="A273" s="1032"/>
      <c r="B273" s="462" t="s">
        <v>1066</v>
      </c>
      <c r="C273" s="438" t="s">
        <v>1076</v>
      </c>
      <c r="D273" s="439">
        <v>1</v>
      </c>
      <c r="E273" s="439">
        <v>690</v>
      </c>
      <c r="F273" s="1032"/>
      <c r="G273" s="1032"/>
      <c r="H273" s="1032"/>
      <c r="I273" s="1032"/>
      <c r="J273" s="1032"/>
      <c r="K273" s="1032"/>
      <c r="L273" s="1032"/>
      <c r="M273" s="18"/>
      <c r="N273" s="18"/>
      <c r="O273" s="18"/>
      <c r="P273" s="18"/>
      <c r="Q273" s="18"/>
      <c r="R273" s="18"/>
      <c r="S273" s="18"/>
      <c r="T273" s="18"/>
      <c r="U273" s="18"/>
      <c r="V273" s="18"/>
      <c r="W273" s="18"/>
      <c r="X273" s="18"/>
      <c r="Y273" s="18"/>
      <c r="Z273" s="18"/>
      <c r="AA273" s="18"/>
      <c r="AB273" s="18"/>
      <c r="AC273" s="18"/>
      <c r="AD273" s="18"/>
      <c r="AE273" s="18"/>
    </row>
    <row r="274" spans="1:31">
      <c r="A274" s="1032"/>
      <c r="B274" s="438" t="s">
        <v>1077</v>
      </c>
      <c r="C274" s="438" t="s">
        <v>1072</v>
      </c>
      <c r="D274" s="439">
        <v>1</v>
      </c>
      <c r="E274" s="439">
        <v>160</v>
      </c>
      <c r="F274" s="1032"/>
      <c r="G274" s="1032"/>
      <c r="H274" s="1032"/>
      <c r="I274" s="1032"/>
      <c r="J274" s="1032"/>
      <c r="K274" s="1032"/>
      <c r="L274" s="1032"/>
      <c r="M274" s="18"/>
      <c r="N274" s="18"/>
      <c r="O274" s="18"/>
      <c r="P274" s="18"/>
      <c r="Q274" s="18"/>
      <c r="R274" s="18"/>
      <c r="S274" s="18"/>
      <c r="T274" s="18"/>
      <c r="U274" s="18"/>
      <c r="V274" s="18"/>
      <c r="W274" s="18"/>
      <c r="X274" s="18"/>
      <c r="Y274" s="18"/>
      <c r="Z274" s="18"/>
      <c r="AA274" s="18"/>
      <c r="AB274" s="18"/>
      <c r="AC274" s="18"/>
      <c r="AD274" s="18"/>
      <c r="AE274" s="18"/>
    </row>
    <row r="275" spans="1:31">
      <c r="A275" s="1032"/>
      <c r="B275" s="438" t="s">
        <v>1077</v>
      </c>
      <c r="C275" s="438" t="s">
        <v>1250</v>
      </c>
      <c r="D275" s="439">
        <v>1</v>
      </c>
      <c r="E275" s="439">
        <v>160</v>
      </c>
      <c r="F275" s="1032"/>
      <c r="G275" s="1032"/>
      <c r="H275" s="1032"/>
      <c r="I275" s="1032"/>
      <c r="J275" s="1032"/>
      <c r="K275" s="1032"/>
      <c r="L275" s="1032"/>
      <c r="M275" s="18"/>
      <c r="N275" s="18"/>
      <c r="O275" s="18"/>
      <c r="P275" s="18"/>
      <c r="Q275" s="18"/>
      <c r="R275" s="18"/>
      <c r="S275" s="18"/>
      <c r="T275" s="18"/>
      <c r="U275" s="18"/>
      <c r="V275" s="18"/>
      <c r="W275" s="18"/>
      <c r="X275" s="18"/>
      <c r="Y275" s="18"/>
      <c r="Z275" s="18"/>
      <c r="AA275" s="18"/>
      <c r="AB275" s="18"/>
      <c r="AC275" s="18"/>
      <c r="AD275" s="18"/>
      <c r="AE275" s="18"/>
    </row>
    <row r="276" spans="1:31">
      <c r="A276" s="1032"/>
      <c r="B276" s="438" t="s">
        <v>1077</v>
      </c>
      <c r="C276" s="438" t="s">
        <v>1228</v>
      </c>
      <c r="D276" s="439">
        <v>1</v>
      </c>
      <c r="E276" s="439">
        <v>160</v>
      </c>
      <c r="F276" s="1032"/>
      <c r="G276" s="1032"/>
      <c r="H276" s="1032"/>
      <c r="I276" s="1032"/>
      <c r="J276" s="1032"/>
      <c r="K276" s="1032"/>
      <c r="L276" s="1032"/>
      <c r="M276" s="18"/>
      <c r="N276" s="18"/>
      <c r="O276" s="18"/>
      <c r="P276" s="18"/>
      <c r="Q276" s="18"/>
      <c r="R276" s="18"/>
      <c r="S276" s="18"/>
      <c r="T276" s="18"/>
      <c r="U276" s="18"/>
      <c r="V276" s="18"/>
      <c r="W276" s="18"/>
      <c r="X276" s="18"/>
      <c r="Y276" s="18"/>
      <c r="Z276" s="18"/>
      <c r="AA276" s="18"/>
      <c r="AB276" s="18"/>
      <c r="AC276" s="18"/>
      <c r="AD276" s="18"/>
      <c r="AE276" s="18"/>
    </row>
    <row r="277" spans="1:31">
      <c r="A277" s="1032"/>
      <c r="B277" s="438" t="s">
        <v>1077</v>
      </c>
      <c r="C277" s="438" t="s">
        <v>1251</v>
      </c>
      <c r="D277" s="439">
        <v>1</v>
      </c>
      <c r="E277" s="439">
        <v>160</v>
      </c>
      <c r="F277" s="1032"/>
      <c r="G277" s="1032"/>
      <c r="H277" s="1032"/>
      <c r="I277" s="1032"/>
      <c r="J277" s="1032"/>
      <c r="K277" s="1032"/>
      <c r="L277" s="1032"/>
      <c r="M277" s="18"/>
      <c r="N277" s="18"/>
      <c r="O277" s="18"/>
      <c r="P277" s="18"/>
      <c r="Q277" s="18"/>
      <c r="R277" s="18"/>
      <c r="S277" s="18"/>
      <c r="T277" s="18"/>
      <c r="U277" s="18"/>
      <c r="V277" s="18"/>
      <c r="W277" s="18"/>
      <c r="X277" s="18"/>
      <c r="Y277" s="18"/>
      <c r="Z277" s="18"/>
      <c r="AA277" s="18"/>
      <c r="AB277" s="18"/>
      <c r="AC277" s="18"/>
      <c r="AD277" s="18"/>
      <c r="AE277" s="18"/>
    </row>
    <row r="278" spans="1:31">
      <c r="A278" s="1102" t="s">
        <v>1406</v>
      </c>
      <c r="B278" s="29" t="s">
        <v>1079</v>
      </c>
      <c r="C278" s="29" t="s">
        <v>1067</v>
      </c>
      <c r="D278" s="447">
        <v>1</v>
      </c>
      <c r="E278" s="447">
        <v>750</v>
      </c>
      <c r="F278" s="1061">
        <f>E280+E279+E278+J278</f>
        <v>1930</v>
      </c>
      <c r="G278" s="1061">
        <v>1930</v>
      </c>
      <c r="H278" s="1061">
        <f>F278-G278</f>
        <v>0</v>
      </c>
      <c r="I278" s="1036" t="s">
        <v>11</v>
      </c>
      <c r="J278" s="1036">
        <v>30</v>
      </c>
      <c r="K278" s="1098" t="s">
        <v>1407</v>
      </c>
      <c r="L278" s="1099" t="s">
        <v>1408</v>
      </c>
      <c r="M278" s="18"/>
      <c r="N278" s="18"/>
      <c r="O278" s="18"/>
      <c r="P278" s="18"/>
      <c r="Q278" s="18"/>
      <c r="R278" s="18"/>
      <c r="S278" s="18"/>
      <c r="T278" s="18"/>
      <c r="U278" s="18"/>
      <c r="V278" s="18"/>
      <c r="W278" s="18"/>
      <c r="X278" s="18"/>
      <c r="Y278" s="18"/>
      <c r="Z278" s="18"/>
      <c r="AA278" s="18"/>
      <c r="AB278" s="18"/>
      <c r="AC278" s="18"/>
      <c r="AD278" s="18"/>
      <c r="AE278" s="18"/>
    </row>
    <row r="279" spans="1:31">
      <c r="A279" s="1032"/>
      <c r="B279" s="29" t="s">
        <v>1073</v>
      </c>
      <c r="C279" s="29" t="s">
        <v>1067</v>
      </c>
      <c r="D279" s="447">
        <v>1</v>
      </c>
      <c r="E279" s="447">
        <v>460</v>
      </c>
      <c r="F279" s="1032"/>
      <c r="G279" s="1032"/>
      <c r="H279" s="1032"/>
      <c r="I279" s="1032"/>
      <c r="J279" s="1032"/>
      <c r="K279" s="1032"/>
      <c r="L279" s="1032"/>
      <c r="M279" s="18"/>
      <c r="N279" s="18"/>
      <c r="O279" s="18"/>
      <c r="P279" s="18"/>
      <c r="Q279" s="18"/>
      <c r="R279" s="18"/>
      <c r="S279" s="18"/>
      <c r="T279" s="18"/>
      <c r="U279" s="18"/>
      <c r="V279" s="18"/>
      <c r="W279" s="18"/>
      <c r="X279" s="18"/>
      <c r="Y279" s="18"/>
      <c r="Z279" s="18"/>
      <c r="AA279" s="18"/>
      <c r="AB279" s="18"/>
      <c r="AC279" s="18"/>
      <c r="AD279" s="18"/>
      <c r="AE279" s="18"/>
    </row>
    <row r="280" spans="1:31">
      <c r="A280" s="1032"/>
      <c r="B280" s="462" t="s">
        <v>1066</v>
      </c>
      <c r="C280" s="29" t="s">
        <v>1067</v>
      </c>
      <c r="D280" s="447">
        <v>1</v>
      </c>
      <c r="E280" s="447">
        <v>690</v>
      </c>
      <c r="F280" s="1032"/>
      <c r="G280" s="1032"/>
      <c r="H280" s="1032"/>
      <c r="I280" s="1032"/>
      <c r="J280" s="1032"/>
      <c r="K280" s="1032"/>
      <c r="L280" s="1032"/>
      <c r="M280" s="18"/>
      <c r="N280" s="18"/>
      <c r="O280" s="18"/>
      <c r="P280" s="18"/>
      <c r="Q280" s="18"/>
      <c r="R280" s="18"/>
      <c r="S280" s="18"/>
      <c r="T280" s="18"/>
      <c r="U280" s="18"/>
      <c r="V280" s="18"/>
      <c r="W280" s="18"/>
      <c r="X280" s="18"/>
      <c r="Y280" s="18"/>
      <c r="Z280" s="18"/>
      <c r="AA280" s="18"/>
      <c r="AB280" s="18"/>
      <c r="AC280" s="18"/>
      <c r="AD280" s="18"/>
      <c r="AE280" s="18"/>
    </row>
    <row r="281" spans="1:31" ht="64.5">
      <c r="A281" s="437" t="s">
        <v>1409</v>
      </c>
      <c r="B281" s="438" t="s">
        <v>1066</v>
      </c>
      <c r="C281" s="438" t="s">
        <v>490</v>
      </c>
      <c r="D281" s="439">
        <v>1</v>
      </c>
      <c r="E281" s="439">
        <v>690</v>
      </c>
      <c r="F281" s="441">
        <f>E281+J281</f>
        <v>720</v>
      </c>
      <c r="G281" s="441">
        <v>720</v>
      </c>
      <c r="H281" s="441">
        <f t="shared" ref="H281:H282" si="32">F281-G281</f>
        <v>0</v>
      </c>
      <c r="I281" s="438" t="s">
        <v>11</v>
      </c>
      <c r="J281" s="438">
        <v>30</v>
      </c>
      <c r="K281" s="62" t="s">
        <v>1410</v>
      </c>
      <c r="L281" s="106" t="s">
        <v>1411</v>
      </c>
      <c r="M281" s="18"/>
      <c r="N281" s="18"/>
      <c r="O281" s="18"/>
      <c r="P281" s="18"/>
      <c r="Q281" s="18"/>
      <c r="R281" s="18"/>
      <c r="S281" s="18"/>
      <c r="T281" s="18"/>
      <c r="U281" s="18"/>
      <c r="V281" s="18"/>
      <c r="W281" s="18"/>
      <c r="X281" s="18"/>
      <c r="Y281" s="18"/>
      <c r="Z281" s="18"/>
      <c r="AA281" s="18"/>
      <c r="AB281" s="18"/>
      <c r="AC281" s="18"/>
      <c r="AD281" s="18"/>
      <c r="AE281" s="18"/>
    </row>
    <row r="282" spans="1:31">
      <c r="A282" s="1102" t="s">
        <v>1412</v>
      </c>
      <c r="B282" s="462" t="s">
        <v>1066</v>
      </c>
      <c r="C282" s="465" t="s">
        <v>1331</v>
      </c>
      <c r="D282" s="447">
        <v>1</v>
      </c>
      <c r="E282" s="444">
        <v>690</v>
      </c>
      <c r="F282" s="1061">
        <f>E282+E283+J282</f>
        <v>1410</v>
      </c>
      <c r="G282" s="1061">
        <v>600</v>
      </c>
      <c r="H282" s="1061">
        <f t="shared" si="32"/>
        <v>810</v>
      </c>
      <c r="I282" s="1036" t="s">
        <v>11</v>
      </c>
      <c r="J282" s="1036">
        <v>30</v>
      </c>
      <c r="K282" s="1098" t="s">
        <v>1410</v>
      </c>
      <c r="L282" s="1099" t="s">
        <v>1413</v>
      </c>
      <c r="M282" s="18"/>
      <c r="N282" s="18"/>
      <c r="O282" s="18"/>
      <c r="P282" s="18"/>
      <c r="Q282" s="18"/>
      <c r="R282" s="18"/>
      <c r="S282" s="18"/>
      <c r="T282" s="18"/>
      <c r="U282" s="18"/>
      <c r="V282" s="18"/>
      <c r="W282" s="18"/>
      <c r="X282" s="18"/>
      <c r="Y282" s="18"/>
      <c r="Z282" s="18"/>
      <c r="AA282" s="18"/>
      <c r="AB282" s="18"/>
      <c r="AC282" s="18"/>
      <c r="AD282" s="18"/>
      <c r="AE282" s="18"/>
    </row>
    <row r="283" spans="1:31">
      <c r="A283" s="1032"/>
      <c r="B283" s="462" t="s">
        <v>1066</v>
      </c>
      <c r="C283" s="465" t="s">
        <v>1076</v>
      </c>
      <c r="D283" s="447">
        <v>1</v>
      </c>
      <c r="E283" s="444">
        <v>690</v>
      </c>
      <c r="F283" s="1032"/>
      <c r="G283" s="1032"/>
      <c r="H283" s="1032"/>
      <c r="I283" s="1032"/>
      <c r="J283" s="1032"/>
      <c r="K283" s="1032"/>
      <c r="L283" s="1032"/>
      <c r="M283" s="18"/>
      <c r="N283" s="18"/>
      <c r="O283" s="18"/>
      <c r="P283" s="18"/>
      <c r="Q283" s="18"/>
      <c r="R283" s="18"/>
      <c r="S283" s="18"/>
      <c r="T283" s="18"/>
      <c r="U283" s="18"/>
      <c r="V283" s="18"/>
      <c r="W283" s="18"/>
      <c r="X283" s="18"/>
      <c r="Y283" s="18"/>
      <c r="Z283" s="18"/>
      <c r="AA283" s="18"/>
      <c r="AB283" s="18"/>
      <c r="AC283" s="18"/>
      <c r="AD283" s="18"/>
      <c r="AE283" s="18"/>
    </row>
    <row r="284" spans="1:31" ht="64.5">
      <c r="A284" s="437" t="s">
        <v>1414</v>
      </c>
      <c r="B284" s="438" t="s">
        <v>1073</v>
      </c>
      <c r="C284" s="438" t="s">
        <v>1331</v>
      </c>
      <c r="D284" s="439">
        <v>1</v>
      </c>
      <c r="E284" s="439">
        <v>460</v>
      </c>
      <c r="F284" s="441">
        <f t="shared" ref="F284:F285" si="33">E284+J284</f>
        <v>490</v>
      </c>
      <c r="G284" s="441">
        <v>490</v>
      </c>
      <c r="H284" s="442">
        <f t="shared" ref="H284:H286" si="34">F284-G284</f>
        <v>0</v>
      </c>
      <c r="I284" s="438" t="s">
        <v>11</v>
      </c>
      <c r="J284" s="438">
        <v>30</v>
      </c>
      <c r="K284" s="475" t="s">
        <v>1415</v>
      </c>
      <c r="L284" s="476" t="s">
        <v>1416</v>
      </c>
      <c r="M284" s="18"/>
      <c r="N284" s="18"/>
      <c r="O284" s="18"/>
      <c r="P284" s="18"/>
      <c r="Q284" s="18"/>
      <c r="R284" s="18"/>
      <c r="S284" s="18"/>
      <c r="T284" s="18"/>
      <c r="U284" s="18"/>
      <c r="V284" s="18"/>
      <c r="W284" s="18"/>
      <c r="X284" s="18"/>
      <c r="Y284" s="18"/>
      <c r="Z284" s="18"/>
      <c r="AA284" s="18"/>
      <c r="AB284" s="18"/>
      <c r="AC284" s="18"/>
      <c r="AD284" s="18"/>
      <c r="AE284" s="18"/>
    </row>
    <row r="285" spans="1:31" ht="64.5">
      <c r="A285" s="80" t="s">
        <v>1088</v>
      </c>
      <c r="B285" s="462" t="s">
        <v>1066</v>
      </c>
      <c r="C285" s="29" t="s">
        <v>1417</v>
      </c>
      <c r="D285" s="447">
        <v>1</v>
      </c>
      <c r="E285" s="444">
        <v>690</v>
      </c>
      <c r="F285" s="55">
        <f t="shared" si="33"/>
        <v>690</v>
      </c>
      <c r="G285" s="55">
        <v>300</v>
      </c>
      <c r="H285" s="17">
        <f t="shared" si="34"/>
        <v>390</v>
      </c>
      <c r="I285" s="29" t="s">
        <v>1325</v>
      </c>
      <c r="J285" s="29">
        <v>0</v>
      </c>
      <c r="K285" s="62" t="s">
        <v>1418</v>
      </c>
      <c r="L285" s="106" t="s">
        <v>1090</v>
      </c>
      <c r="M285" s="18"/>
      <c r="N285" s="18"/>
      <c r="O285" s="18"/>
      <c r="P285" s="18"/>
      <c r="Q285" s="18"/>
      <c r="R285" s="18"/>
      <c r="S285" s="18"/>
      <c r="T285" s="18"/>
      <c r="U285" s="18"/>
      <c r="V285" s="18"/>
      <c r="W285" s="18"/>
      <c r="X285" s="18"/>
      <c r="Y285" s="18"/>
      <c r="Z285" s="18"/>
      <c r="AA285" s="18"/>
      <c r="AB285" s="18"/>
      <c r="AC285" s="18"/>
      <c r="AD285" s="18"/>
      <c r="AE285" s="18"/>
    </row>
    <row r="286" spans="1:31">
      <c r="A286" s="1104" t="s">
        <v>1184</v>
      </c>
      <c r="B286" s="438" t="s">
        <v>1079</v>
      </c>
      <c r="C286" s="438" t="s">
        <v>1158</v>
      </c>
      <c r="D286" s="439">
        <v>1</v>
      </c>
      <c r="E286" s="439">
        <v>750</v>
      </c>
      <c r="F286" s="1085">
        <f>E286+E287+J286</f>
        <v>1210</v>
      </c>
      <c r="G286" s="1085">
        <v>600</v>
      </c>
      <c r="H286" s="1085">
        <f t="shared" si="34"/>
        <v>610</v>
      </c>
      <c r="I286" s="1086" t="s">
        <v>1325</v>
      </c>
      <c r="J286" s="1086">
        <v>0</v>
      </c>
      <c r="K286" s="1098" t="s">
        <v>1419</v>
      </c>
      <c r="L286" s="1099" t="s">
        <v>1420</v>
      </c>
      <c r="M286" s="18"/>
      <c r="N286" s="18"/>
      <c r="O286" s="18"/>
      <c r="P286" s="18"/>
      <c r="Q286" s="18"/>
      <c r="R286" s="18"/>
      <c r="S286" s="18"/>
      <c r="T286" s="18"/>
      <c r="U286" s="18"/>
      <c r="V286" s="18"/>
      <c r="W286" s="18"/>
      <c r="X286" s="18"/>
      <c r="Y286" s="18"/>
      <c r="Z286" s="18"/>
      <c r="AA286" s="18"/>
      <c r="AB286" s="18"/>
      <c r="AC286" s="18"/>
      <c r="AD286" s="18"/>
      <c r="AE286" s="18"/>
    </row>
    <row r="287" spans="1:31">
      <c r="A287" s="1032"/>
      <c r="B287" s="438" t="s">
        <v>1073</v>
      </c>
      <c r="C287" s="438" t="s">
        <v>1158</v>
      </c>
      <c r="D287" s="439">
        <v>1</v>
      </c>
      <c r="E287" s="439">
        <v>460</v>
      </c>
      <c r="F287" s="1032"/>
      <c r="G287" s="1032"/>
      <c r="H287" s="1032"/>
      <c r="I287" s="1032"/>
      <c r="J287" s="1032"/>
      <c r="K287" s="1032"/>
      <c r="L287" s="1032"/>
      <c r="M287" s="18"/>
      <c r="N287" s="18"/>
      <c r="O287" s="18"/>
      <c r="P287" s="18"/>
      <c r="Q287" s="18"/>
      <c r="R287" s="18"/>
      <c r="S287" s="18"/>
      <c r="T287" s="18"/>
      <c r="U287" s="18"/>
      <c r="V287" s="18"/>
      <c r="W287" s="18"/>
      <c r="X287" s="18"/>
      <c r="Y287" s="18"/>
      <c r="Z287" s="18"/>
      <c r="AA287" s="18"/>
      <c r="AB287" s="18"/>
      <c r="AC287" s="18"/>
      <c r="AD287" s="18"/>
      <c r="AE287" s="18"/>
    </row>
    <row r="288" spans="1:31">
      <c r="A288" s="1102" t="s">
        <v>1421</v>
      </c>
      <c r="B288" s="69" t="s">
        <v>1073</v>
      </c>
      <c r="C288" s="29" t="s">
        <v>1161</v>
      </c>
      <c r="D288" s="444">
        <v>1</v>
      </c>
      <c r="E288" s="444">
        <v>460</v>
      </c>
      <c r="F288" s="1061">
        <f>E288+E289+J288</f>
        <v>1150</v>
      </c>
      <c r="G288" s="1061">
        <v>500</v>
      </c>
      <c r="H288" s="1061">
        <f>F288-G288</f>
        <v>650</v>
      </c>
      <c r="I288" s="1036" t="s">
        <v>11</v>
      </c>
      <c r="J288" s="1036">
        <v>0</v>
      </c>
      <c r="K288" s="1088" t="s">
        <v>1422</v>
      </c>
      <c r="L288" s="1079" t="s">
        <v>1423</v>
      </c>
      <c r="M288" s="18"/>
      <c r="N288" s="18"/>
      <c r="O288" s="18"/>
      <c r="P288" s="18"/>
      <c r="Q288" s="18"/>
      <c r="R288" s="18"/>
      <c r="S288" s="18"/>
      <c r="T288" s="18"/>
      <c r="U288" s="18"/>
      <c r="V288" s="18"/>
      <c r="W288" s="18"/>
      <c r="X288" s="18"/>
      <c r="Y288" s="18"/>
      <c r="Z288" s="18"/>
      <c r="AA288" s="18"/>
      <c r="AB288" s="18"/>
      <c r="AC288" s="18"/>
      <c r="AD288" s="18"/>
      <c r="AE288" s="18"/>
    </row>
    <row r="289" spans="1:31">
      <c r="A289" s="1032"/>
      <c r="B289" s="462" t="s">
        <v>1066</v>
      </c>
      <c r="C289" s="69" t="s">
        <v>1161</v>
      </c>
      <c r="D289" s="444">
        <v>1</v>
      </c>
      <c r="E289" s="444">
        <v>690</v>
      </c>
      <c r="F289" s="1032"/>
      <c r="G289" s="1032"/>
      <c r="H289" s="1032"/>
      <c r="I289" s="1032"/>
      <c r="J289" s="1032"/>
      <c r="K289" s="1032"/>
      <c r="L289" s="1032"/>
      <c r="M289" s="18"/>
      <c r="N289" s="18"/>
      <c r="O289" s="18"/>
      <c r="P289" s="18"/>
      <c r="Q289" s="18"/>
      <c r="R289" s="18"/>
      <c r="S289" s="18"/>
      <c r="T289" s="18"/>
      <c r="U289" s="18"/>
      <c r="V289" s="18"/>
      <c r="W289" s="18"/>
      <c r="X289" s="18"/>
      <c r="Y289" s="18"/>
      <c r="Z289" s="18"/>
      <c r="AA289" s="18"/>
      <c r="AB289" s="18"/>
      <c r="AC289" s="18"/>
      <c r="AD289" s="18"/>
      <c r="AE289" s="18"/>
    </row>
    <row r="290" spans="1:31">
      <c r="A290" s="1103" t="s">
        <v>1424</v>
      </c>
      <c r="B290" s="462" t="s">
        <v>1066</v>
      </c>
      <c r="C290" s="438" t="s">
        <v>1329</v>
      </c>
      <c r="D290" s="439">
        <v>1</v>
      </c>
      <c r="E290" s="439">
        <v>690</v>
      </c>
      <c r="F290" s="1085">
        <f>E290+E291+E292+J290</f>
        <v>2100</v>
      </c>
      <c r="G290" s="1085">
        <v>900</v>
      </c>
      <c r="H290" s="1085">
        <f>F290-G290</f>
        <v>1200</v>
      </c>
      <c r="I290" s="1086" t="s">
        <v>11</v>
      </c>
      <c r="J290" s="1086">
        <v>30</v>
      </c>
      <c r="K290" s="1087" t="s">
        <v>1425</v>
      </c>
      <c r="L290" s="1077" t="s">
        <v>1426</v>
      </c>
      <c r="M290" s="18"/>
      <c r="N290" s="18"/>
      <c r="O290" s="18"/>
      <c r="P290" s="18"/>
      <c r="Q290" s="18"/>
      <c r="R290" s="18"/>
      <c r="S290" s="18"/>
      <c r="T290" s="18"/>
      <c r="U290" s="18"/>
      <c r="V290" s="18"/>
      <c r="W290" s="18"/>
      <c r="X290" s="18"/>
      <c r="Y290" s="18"/>
      <c r="Z290" s="18"/>
      <c r="AA290" s="18"/>
      <c r="AB290" s="18"/>
      <c r="AC290" s="18"/>
      <c r="AD290" s="18"/>
      <c r="AE290" s="18"/>
    </row>
    <row r="291" spans="1:31">
      <c r="A291" s="1032"/>
      <c r="B291" s="462" t="s">
        <v>1066</v>
      </c>
      <c r="C291" s="438" t="s">
        <v>1118</v>
      </c>
      <c r="D291" s="439">
        <v>1</v>
      </c>
      <c r="E291" s="439">
        <v>690</v>
      </c>
      <c r="F291" s="1032"/>
      <c r="G291" s="1032"/>
      <c r="H291" s="1032"/>
      <c r="I291" s="1032"/>
      <c r="J291" s="1032"/>
      <c r="K291" s="1032"/>
      <c r="L291" s="1032"/>
      <c r="M291" s="18"/>
      <c r="N291" s="18"/>
      <c r="O291" s="18"/>
      <c r="P291" s="18"/>
      <c r="Q291" s="18"/>
      <c r="R291" s="18"/>
      <c r="S291" s="18"/>
      <c r="T291" s="18"/>
      <c r="U291" s="18"/>
      <c r="V291" s="18"/>
      <c r="W291" s="18"/>
      <c r="X291" s="18"/>
      <c r="Y291" s="18"/>
      <c r="Z291" s="18"/>
      <c r="AA291" s="18"/>
      <c r="AB291" s="18"/>
      <c r="AC291" s="18"/>
      <c r="AD291" s="18"/>
      <c r="AE291" s="18"/>
    </row>
    <row r="292" spans="1:31">
      <c r="A292" s="1032"/>
      <c r="B292" s="462" t="s">
        <v>1066</v>
      </c>
      <c r="C292" s="438" t="s">
        <v>1092</v>
      </c>
      <c r="D292" s="439">
        <v>1</v>
      </c>
      <c r="E292" s="439">
        <v>690</v>
      </c>
      <c r="F292" s="1032"/>
      <c r="G292" s="1032"/>
      <c r="H292" s="1032"/>
      <c r="I292" s="1032"/>
      <c r="J292" s="1032"/>
      <c r="K292" s="1032"/>
      <c r="L292" s="1032"/>
      <c r="M292" s="18"/>
      <c r="N292" s="18"/>
      <c r="O292" s="18"/>
      <c r="P292" s="18"/>
      <c r="Q292" s="18"/>
      <c r="R292" s="18"/>
      <c r="S292" s="18"/>
      <c r="T292" s="18"/>
      <c r="U292" s="18"/>
      <c r="V292" s="18"/>
      <c r="W292" s="18"/>
      <c r="X292" s="18"/>
      <c r="Y292" s="18"/>
      <c r="Z292" s="18"/>
      <c r="AA292" s="18"/>
      <c r="AB292" s="18"/>
      <c r="AC292" s="18"/>
      <c r="AD292" s="18"/>
      <c r="AE292" s="18"/>
    </row>
    <row r="293" spans="1:31" ht="51">
      <c r="A293" s="80" t="s">
        <v>1427</v>
      </c>
      <c r="B293" s="69" t="s">
        <v>1079</v>
      </c>
      <c r="C293" s="69" t="s">
        <v>1298</v>
      </c>
      <c r="D293" s="444">
        <v>1</v>
      </c>
      <c r="E293" s="444">
        <v>750</v>
      </c>
      <c r="F293" s="55">
        <f>E293+J293</f>
        <v>800</v>
      </c>
      <c r="G293" s="55">
        <v>800</v>
      </c>
      <c r="H293" s="17">
        <f t="shared" ref="H293:H294" si="35">F293-G293</f>
        <v>0</v>
      </c>
      <c r="I293" s="29" t="s">
        <v>172</v>
      </c>
      <c r="J293" s="29">
        <v>50</v>
      </c>
      <c r="K293" s="88" t="s">
        <v>1428</v>
      </c>
      <c r="L293" s="88" t="s">
        <v>1429</v>
      </c>
      <c r="M293" s="18"/>
      <c r="N293" s="18"/>
      <c r="O293" s="18"/>
      <c r="P293" s="18"/>
      <c r="Q293" s="18"/>
      <c r="R293" s="18"/>
      <c r="S293" s="18"/>
      <c r="T293" s="18"/>
      <c r="U293" s="18"/>
      <c r="V293" s="18"/>
      <c r="W293" s="18"/>
      <c r="X293" s="18"/>
      <c r="Y293" s="18"/>
      <c r="Z293" s="18"/>
      <c r="AA293" s="18"/>
      <c r="AB293" s="18"/>
      <c r="AC293" s="18"/>
      <c r="AD293" s="18"/>
      <c r="AE293" s="18"/>
    </row>
    <row r="294" spans="1:31" ht="51.75">
      <c r="A294" s="1103" t="s">
        <v>1430</v>
      </c>
      <c r="B294" s="438" t="s">
        <v>1073</v>
      </c>
      <c r="C294" s="438" t="s">
        <v>1158</v>
      </c>
      <c r="D294" s="439">
        <v>1</v>
      </c>
      <c r="E294" s="439">
        <v>460</v>
      </c>
      <c r="F294" s="1085">
        <f>E294+E295+E296+J294</f>
        <v>810</v>
      </c>
      <c r="G294" s="1085">
        <f>280+80</f>
        <v>360</v>
      </c>
      <c r="H294" s="1085">
        <f t="shared" si="35"/>
        <v>450</v>
      </c>
      <c r="I294" s="1086" t="s">
        <v>11</v>
      </c>
      <c r="J294" s="1086">
        <v>30</v>
      </c>
      <c r="K294" s="475" t="s">
        <v>1431</v>
      </c>
      <c r="L294" s="1077" t="s">
        <v>1432</v>
      </c>
      <c r="M294" s="1036"/>
      <c r="N294" s="18"/>
      <c r="O294" s="18"/>
      <c r="P294" s="18"/>
      <c r="Q294" s="18"/>
      <c r="R294" s="18"/>
      <c r="S294" s="18"/>
      <c r="T294" s="18"/>
      <c r="U294" s="18"/>
      <c r="V294" s="18"/>
      <c r="W294" s="18"/>
      <c r="X294" s="18"/>
      <c r="Y294" s="18"/>
      <c r="Z294" s="18"/>
      <c r="AA294" s="18"/>
      <c r="AB294" s="18"/>
      <c r="AC294" s="18"/>
      <c r="AD294" s="18"/>
      <c r="AE294" s="18"/>
    </row>
    <row r="295" spans="1:31" ht="51.75">
      <c r="A295" s="1032"/>
      <c r="B295" s="438" t="s">
        <v>1077</v>
      </c>
      <c r="C295" s="438" t="s">
        <v>1158</v>
      </c>
      <c r="D295" s="439">
        <v>1</v>
      </c>
      <c r="E295" s="439">
        <v>160</v>
      </c>
      <c r="F295" s="1032"/>
      <c r="G295" s="1032"/>
      <c r="H295" s="1032"/>
      <c r="I295" s="1032"/>
      <c r="J295" s="1032"/>
      <c r="K295" s="475" t="s">
        <v>1433</v>
      </c>
      <c r="L295" s="1032"/>
      <c r="M295" s="1032"/>
      <c r="N295" s="18"/>
      <c r="O295" s="18"/>
      <c r="P295" s="18"/>
      <c r="Q295" s="18"/>
      <c r="R295" s="18"/>
      <c r="S295" s="18"/>
      <c r="T295" s="18"/>
      <c r="U295" s="18"/>
      <c r="V295" s="18"/>
      <c r="W295" s="18"/>
      <c r="X295" s="18"/>
      <c r="Y295" s="18"/>
      <c r="Z295" s="18"/>
      <c r="AA295" s="18"/>
      <c r="AB295" s="18"/>
      <c r="AC295" s="18"/>
      <c r="AD295" s="18"/>
      <c r="AE295" s="18"/>
    </row>
    <row r="296" spans="1:31">
      <c r="A296" s="1032"/>
      <c r="B296" s="438" t="s">
        <v>1077</v>
      </c>
      <c r="C296" s="438" t="s">
        <v>1152</v>
      </c>
      <c r="D296" s="439">
        <v>1</v>
      </c>
      <c r="E296" s="439">
        <v>160</v>
      </c>
      <c r="F296" s="1032"/>
      <c r="G296" s="1032"/>
      <c r="H296" s="1032"/>
      <c r="I296" s="1032"/>
      <c r="J296" s="1032"/>
      <c r="K296" s="446"/>
      <c r="L296" s="1032"/>
      <c r="M296" s="1032"/>
      <c r="N296" s="18"/>
      <c r="O296" s="18"/>
      <c r="P296" s="18"/>
      <c r="Q296" s="18"/>
      <c r="R296" s="18"/>
      <c r="S296" s="18"/>
      <c r="T296" s="18"/>
      <c r="U296" s="18"/>
      <c r="V296" s="18"/>
      <c r="W296" s="18"/>
      <c r="X296" s="18"/>
      <c r="Y296" s="18"/>
      <c r="Z296" s="18"/>
      <c r="AA296" s="18"/>
      <c r="AB296" s="18"/>
      <c r="AC296" s="18"/>
      <c r="AD296" s="18"/>
      <c r="AE296" s="18"/>
    </row>
    <row r="297" spans="1:31" ht="51.75">
      <c r="A297" s="80" t="s">
        <v>1224</v>
      </c>
      <c r="B297" s="462" t="s">
        <v>1066</v>
      </c>
      <c r="C297" s="69" t="s">
        <v>1331</v>
      </c>
      <c r="D297" s="444">
        <v>1</v>
      </c>
      <c r="E297" s="444">
        <v>690</v>
      </c>
      <c r="F297" s="55">
        <f>E297+J297</f>
        <v>690</v>
      </c>
      <c r="G297" s="55">
        <v>690</v>
      </c>
      <c r="H297" s="17">
        <f t="shared" ref="H297:H298" si="36">F297-G297</f>
        <v>0</v>
      </c>
      <c r="I297" s="29" t="s">
        <v>1325</v>
      </c>
      <c r="J297" s="29">
        <v>0</v>
      </c>
      <c r="K297" s="62" t="s">
        <v>1434</v>
      </c>
      <c r="L297" s="106" t="s">
        <v>1435</v>
      </c>
      <c r="M297" s="18"/>
      <c r="N297" s="18"/>
      <c r="O297" s="18"/>
      <c r="P297" s="18"/>
      <c r="Q297" s="18"/>
      <c r="R297" s="18"/>
      <c r="S297" s="18"/>
      <c r="T297" s="18"/>
      <c r="U297" s="18"/>
      <c r="V297" s="18"/>
      <c r="W297" s="18"/>
      <c r="X297" s="18"/>
      <c r="Y297" s="18"/>
      <c r="Z297" s="18"/>
      <c r="AA297" s="18"/>
      <c r="AB297" s="18"/>
      <c r="AC297" s="18"/>
      <c r="AD297" s="18"/>
      <c r="AE297" s="18"/>
    </row>
    <row r="298" spans="1:31">
      <c r="A298" s="1103" t="s">
        <v>1436</v>
      </c>
      <c r="B298" s="438" t="s">
        <v>1073</v>
      </c>
      <c r="C298" s="438" t="s">
        <v>1331</v>
      </c>
      <c r="D298" s="439">
        <v>1</v>
      </c>
      <c r="E298" s="439">
        <v>460</v>
      </c>
      <c r="F298" s="1085">
        <f>E298+E299+J298</f>
        <v>1150</v>
      </c>
      <c r="G298" s="1085">
        <v>500</v>
      </c>
      <c r="H298" s="1085">
        <f t="shared" si="36"/>
        <v>650</v>
      </c>
      <c r="I298" s="1086" t="s">
        <v>1039</v>
      </c>
      <c r="J298" s="1086">
        <v>0</v>
      </c>
      <c r="K298" s="1076" t="s">
        <v>1437</v>
      </c>
      <c r="L298" s="1077" t="s">
        <v>1438</v>
      </c>
      <c r="M298" s="18"/>
      <c r="N298" s="18"/>
      <c r="O298" s="18"/>
      <c r="P298" s="18"/>
      <c r="Q298" s="18"/>
      <c r="R298" s="18"/>
      <c r="S298" s="18"/>
      <c r="T298" s="18"/>
      <c r="U298" s="18"/>
      <c r="V298" s="18"/>
      <c r="W298" s="18"/>
      <c r="X298" s="18"/>
      <c r="Y298" s="18"/>
      <c r="Z298" s="18"/>
      <c r="AA298" s="18"/>
      <c r="AB298" s="18"/>
      <c r="AC298" s="18"/>
      <c r="AD298" s="18"/>
      <c r="AE298" s="18"/>
    </row>
    <row r="299" spans="1:31">
      <c r="A299" s="1032"/>
      <c r="B299" s="462" t="s">
        <v>1066</v>
      </c>
      <c r="C299" s="438" t="s">
        <v>1331</v>
      </c>
      <c r="D299" s="439">
        <v>1</v>
      </c>
      <c r="E299" s="439">
        <v>690</v>
      </c>
      <c r="F299" s="1032"/>
      <c r="G299" s="1032"/>
      <c r="H299" s="1032"/>
      <c r="I299" s="1032"/>
      <c r="J299" s="1032"/>
      <c r="K299" s="1032"/>
      <c r="L299" s="1032"/>
      <c r="M299" s="18"/>
      <c r="N299" s="18"/>
      <c r="O299" s="18"/>
      <c r="P299" s="18"/>
      <c r="Q299" s="18"/>
      <c r="R299" s="18"/>
      <c r="S299" s="18"/>
      <c r="T299" s="18"/>
      <c r="U299" s="18"/>
      <c r="V299" s="18"/>
      <c r="W299" s="18"/>
      <c r="X299" s="18"/>
      <c r="Y299" s="18"/>
      <c r="Z299" s="18"/>
      <c r="AA299" s="18"/>
      <c r="AB299" s="18"/>
      <c r="AC299" s="18"/>
      <c r="AD299" s="18"/>
      <c r="AE299" s="18"/>
    </row>
    <row r="300" spans="1:31">
      <c r="A300" s="1102" t="s">
        <v>1439</v>
      </c>
      <c r="B300" s="69" t="s">
        <v>1079</v>
      </c>
      <c r="C300" s="69" t="s">
        <v>1201</v>
      </c>
      <c r="D300" s="444">
        <v>1</v>
      </c>
      <c r="E300" s="444">
        <v>750</v>
      </c>
      <c r="F300" s="1061">
        <f>E300+E301+E302+J300</f>
        <v>1700</v>
      </c>
      <c r="G300" s="1061">
        <v>800</v>
      </c>
      <c r="H300" s="1061">
        <f>F300-G300</f>
        <v>900</v>
      </c>
      <c r="I300" s="1036" t="s">
        <v>11</v>
      </c>
      <c r="J300" s="1036">
        <v>30</v>
      </c>
      <c r="K300" s="1089" t="s">
        <v>1440</v>
      </c>
      <c r="L300" s="1079" t="s">
        <v>1441</v>
      </c>
      <c r="M300" s="18"/>
      <c r="N300" s="18"/>
      <c r="O300" s="18"/>
      <c r="P300" s="18"/>
      <c r="Q300" s="18"/>
      <c r="R300" s="18"/>
      <c r="S300" s="18"/>
      <c r="T300" s="18"/>
      <c r="U300" s="18"/>
      <c r="V300" s="18"/>
      <c r="W300" s="18"/>
      <c r="X300" s="18"/>
      <c r="Y300" s="18"/>
      <c r="Z300" s="18"/>
      <c r="AA300" s="18"/>
      <c r="AB300" s="18"/>
      <c r="AC300" s="18"/>
      <c r="AD300" s="18"/>
      <c r="AE300" s="18"/>
    </row>
    <row r="301" spans="1:31">
      <c r="A301" s="1032"/>
      <c r="B301" s="69" t="s">
        <v>1073</v>
      </c>
      <c r="C301" s="69" t="s">
        <v>1201</v>
      </c>
      <c r="D301" s="444">
        <v>1</v>
      </c>
      <c r="E301" s="444">
        <v>460</v>
      </c>
      <c r="F301" s="1032"/>
      <c r="G301" s="1032"/>
      <c r="H301" s="1032"/>
      <c r="I301" s="1032"/>
      <c r="J301" s="1032"/>
      <c r="K301" s="1032"/>
      <c r="L301" s="1032"/>
      <c r="M301" s="18"/>
      <c r="N301" s="18"/>
      <c r="O301" s="18"/>
      <c r="P301" s="18"/>
      <c r="Q301" s="18"/>
      <c r="R301" s="18"/>
      <c r="S301" s="18"/>
      <c r="T301" s="18"/>
      <c r="U301" s="18"/>
      <c r="V301" s="18"/>
      <c r="W301" s="18"/>
      <c r="X301" s="18"/>
      <c r="Y301" s="18"/>
      <c r="Z301" s="18"/>
      <c r="AA301" s="18"/>
      <c r="AB301" s="18"/>
      <c r="AC301" s="18"/>
      <c r="AD301" s="18"/>
      <c r="AE301" s="18"/>
    </row>
    <row r="302" spans="1:31">
      <c r="A302" s="1032"/>
      <c r="B302" s="69" t="s">
        <v>1073</v>
      </c>
      <c r="C302" s="69" t="s">
        <v>1067</v>
      </c>
      <c r="D302" s="444">
        <v>1</v>
      </c>
      <c r="E302" s="444">
        <v>460</v>
      </c>
      <c r="F302" s="1032"/>
      <c r="G302" s="1032"/>
      <c r="H302" s="1032"/>
      <c r="I302" s="1032"/>
      <c r="J302" s="1032"/>
      <c r="K302" s="1032"/>
      <c r="L302" s="1032"/>
      <c r="M302" s="18"/>
      <c r="N302" s="18"/>
      <c r="O302" s="18"/>
      <c r="P302" s="18"/>
      <c r="Q302" s="18"/>
      <c r="R302" s="18"/>
      <c r="S302" s="18"/>
      <c r="T302" s="18"/>
      <c r="U302" s="18"/>
      <c r="V302" s="18"/>
      <c r="W302" s="18"/>
      <c r="X302" s="18"/>
      <c r="Y302" s="18"/>
      <c r="Z302" s="18"/>
      <c r="AA302" s="18"/>
      <c r="AB302" s="18"/>
      <c r="AC302" s="18"/>
      <c r="AD302" s="18"/>
      <c r="AE302" s="18"/>
    </row>
    <row r="303" spans="1:31">
      <c r="A303" s="1105" t="s">
        <v>1442</v>
      </c>
      <c r="B303" s="438" t="s">
        <v>1073</v>
      </c>
      <c r="C303" s="438" t="s">
        <v>1331</v>
      </c>
      <c r="D303" s="439">
        <v>1</v>
      </c>
      <c r="E303" s="439">
        <v>460</v>
      </c>
      <c r="F303" s="1085">
        <f>E303+E304+E305+J303</f>
        <v>1430</v>
      </c>
      <c r="G303" s="1085">
        <v>600</v>
      </c>
      <c r="H303" s="1085">
        <f>F303-G303</f>
        <v>830</v>
      </c>
      <c r="I303" s="1086" t="s">
        <v>172</v>
      </c>
      <c r="J303" s="1086">
        <v>50</v>
      </c>
      <c r="K303" s="1100" t="s">
        <v>1443</v>
      </c>
      <c r="L303" s="1101" t="s">
        <v>1444</v>
      </c>
      <c r="M303" s="18"/>
      <c r="N303" s="18"/>
      <c r="O303" s="18"/>
      <c r="P303" s="18"/>
      <c r="Q303" s="18"/>
      <c r="R303" s="18"/>
      <c r="S303" s="18"/>
      <c r="T303" s="18"/>
      <c r="U303" s="18"/>
      <c r="V303" s="18"/>
      <c r="W303" s="18"/>
      <c r="X303" s="18"/>
      <c r="Y303" s="18"/>
      <c r="Z303" s="18"/>
      <c r="AA303" s="18"/>
      <c r="AB303" s="18"/>
      <c r="AC303" s="18"/>
      <c r="AD303" s="18"/>
      <c r="AE303" s="18"/>
    </row>
    <row r="304" spans="1:31">
      <c r="A304" s="1032"/>
      <c r="B304" s="438" t="s">
        <v>1073</v>
      </c>
      <c r="C304" s="438" t="s">
        <v>1076</v>
      </c>
      <c r="D304" s="439">
        <v>1</v>
      </c>
      <c r="E304" s="439">
        <v>460</v>
      </c>
      <c r="F304" s="1032"/>
      <c r="G304" s="1032"/>
      <c r="H304" s="1032"/>
      <c r="I304" s="1032"/>
      <c r="J304" s="1032"/>
      <c r="K304" s="1032"/>
      <c r="L304" s="1032"/>
      <c r="M304" s="18"/>
      <c r="N304" s="18"/>
      <c r="O304" s="18"/>
      <c r="P304" s="18"/>
      <c r="Q304" s="18"/>
      <c r="R304" s="18"/>
      <c r="S304" s="18"/>
      <c r="T304" s="18"/>
      <c r="U304" s="18"/>
      <c r="V304" s="18"/>
      <c r="W304" s="18"/>
      <c r="X304" s="18"/>
      <c r="Y304" s="18"/>
      <c r="Z304" s="18"/>
      <c r="AA304" s="18"/>
      <c r="AB304" s="18"/>
      <c r="AC304" s="18"/>
      <c r="AD304" s="18"/>
      <c r="AE304" s="18"/>
    </row>
    <row r="305" spans="1:31">
      <c r="A305" s="1032"/>
      <c r="B305" s="438" t="s">
        <v>1073</v>
      </c>
      <c r="C305" s="438" t="s">
        <v>1201</v>
      </c>
      <c r="D305" s="439">
        <v>1</v>
      </c>
      <c r="E305" s="439">
        <v>460</v>
      </c>
      <c r="F305" s="1032"/>
      <c r="G305" s="1032"/>
      <c r="H305" s="1032"/>
      <c r="I305" s="1032"/>
      <c r="J305" s="1032"/>
      <c r="K305" s="1032"/>
      <c r="L305" s="1032"/>
      <c r="M305" s="18"/>
      <c r="N305" s="18"/>
      <c r="O305" s="18"/>
      <c r="P305" s="18"/>
      <c r="Q305" s="18"/>
      <c r="R305" s="18"/>
      <c r="S305" s="18"/>
      <c r="T305" s="18"/>
      <c r="U305" s="18"/>
      <c r="V305" s="18"/>
      <c r="W305" s="18"/>
      <c r="X305" s="18"/>
      <c r="Y305" s="18"/>
      <c r="Z305" s="18"/>
      <c r="AA305" s="18"/>
      <c r="AB305" s="18"/>
      <c r="AC305" s="18"/>
      <c r="AD305" s="18"/>
      <c r="AE305" s="18"/>
    </row>
    <row r="306" spans="1:31" ht="64.5">
      <c r="A306" s="80" t="s">
        <v>1445</v>
      </c>
      <c r="B306" s="69" t="s">
        <v>1073</v>
      </c>
      <c r="C306" s="69" t="s">
        <v>1331</v>
      </c>
      <c r="D306" s="444">
        <v>1</v>
      </c>
      <c r="E306" s="444">
        <v>460</v>
      </c>
      <c r="F306" s="55">
        <f>E306+J306</f>
        <v>490</v>
      </c>
      <c r="G306" s="55">
        <v>200</v>
      </c>
      <c r="H306" s="17">
        <f t="shared" ref="H306:H307" si="37">F306-G306</f>
        <v>290</v>
      </c>
      <c r="I306" s="29" t="s">
        <v>11</v>
      </c>
      <c r="J306" s="29">
        <v>30</v>
      </c>
      <c r="K306" s="62" t="s">
        <v>1446</v>
      </c>
      <c r="L306" s="106" t="s">
        <v>1447</v>
      </c>
      <c r="M306" s="18"/>
      <c r="N306" s="18"/>
      <c r="O306" s="18"/>
      <c r="P306" s="18"/>
      <c r="Q306" s="18"/>
      <c r="R306" s="18"/>
      <c r="S306" s="18"/>
      <c r="T306" s="18"/>
      <c r="U306" s="18"/>
      <c r="V306" s="18"/>
      <c r="W306" s="18"/>
      <c r="X306" s="18"/>
      <c r="Y306" s="18"/>
      <c r="Z306" s="18"/>
      <c r="AA306" s="18"/>
      <c r="AB306" s="18"/>
      <c r="AC306" s="18"/>
      <c r="AD306" s="18"/>
      <c r="AE306" s="18"/>
    </row>
    <row r="307" spans="1:31">
      <c r="A307" s="437" t="s">
        <v>1448</v>
      </c>
      <c r="B307" s="438" t="s">
        <v>1079</v>
      </c>
      <c r="C307" s="438" t="s">
        <v>1158</v>
      </c>
      <c r="D307" s="439">
        <v>1</v>
      </c>
      <c r="E307" s="439">
        <v>750</v>
      </c>
      <c r="F307" s="1085">
        <f>E307+E308+E309+J307</f>
        <v>1950</v>
      </c>
      <c r="G307" s="1085">
        <v>1950</v>
      </c>
      <c r="H307" s="1085">
        <f t="shared" si="37"/>
        <v>0</v>
      </c>
      <c r="I307" s="1086" t="s">
        <v>172</v>
      </c>
      <c r="J307" s="1086">
        <v>50</v>
      </c>
      <c r="K307" s="1100" t="s">
        <v>1449</v>
      </c>
      <c r="L307" s="1101" t="s">
        <v>1450</v>
      </c>
      <c r="M307" s="18"/>
      <c r="N307" s="18"/>
      <c r="O307" s="18"/>
      <c r="P307" s="18"/>
      <c r="Q307" s="18"/>
      <c r="R307" s="18"/>
      <c r="S307" s="18"/>
      <c r="T307" s="18"/>
      <c r="U307" s="18"/>
      <c r="V307" s="18"/>
      <c r="W307" s="18"/>
      <c r="X307" s="18"/>
      <c r="Y307" s="18"/>
      <c r="Z307" s="18"/>
      <c r="AA307" s="18"/>
      <c r="AB307" s="18"/>
      <c r="AC307" s="18"/>
      <c r="AD307" s="18"/>
      <c r="AE307" s="18"/>
    </row>
    <row r="308" spans="1:31">
      <c r="A308" s="437"/>
      <c r="B308" s="438" t="s">
        <v>1073</v>
      </c>
      <c r="C308" s="438" t="s">
        <v>1158</v>
      </c>
      <c r="D308" s="439">
        <v>1</v>
      </c>
      <c r="E308" s="439">
        <v>460</v>
      </c>
      <c r="F308" s="1032"/>
      <c r="G308" s="1032"/>
      <c r="H308" s="1032"/>
      <c r="I308" s="1032"/>
      <c r="J308" s="1032"/>
      <c r="K308" s="1032"/>
      <c r="L308" s="1032"/>
      <c r="M308" s="18"/>
      <c r="N308" s="18"/>
      <c r="O308" s="18"/>
      <c r="P308" s="18"/>
      <c r="Q308" s="18"/>
      <c r="R308" s="18"/>
      <c r="S308" s="18"/>
      <c r="T308" s="18"/>
      <c r="U308" s="18"/>
      <c r="V308" s="18"/>
      <c r="W308" s="18"/>
      <c r="X308" s="18"/>
      <c r="Y308" s="18"/>
      <c r="Z308" s="18"/>
      <c r="AA308" s="18"/>
      <c r="AB308" s="18"/>
      <c r="AC308" s="18"/>
      <c r="AD308" s="18"/>
      <c r="AE308" s="18"/>
    </row>
    <row r="309" spans="1:31">
      <c r="A309" s="437"/>
      <c r="B309" s="438" t="s">
        <v>1066</v>
      </c>
      <c r="C309" s="438" t="s">
        <v>1158</v>
      </c>
      <c r="D309" s="439">
        <v>1</v>
      </c>
      <c r="E309" s="439">
        <v>690</v>
      </c>
      <c r="F309" s="1032"/>
      <c r="G309" s="1032"/>
      <c r="H309" s="1032"/>
      <c r="I309" s="1032"/>
      <c r="J309" s="1032"/>
      <c r="K309" s="1032"/>
      <c r="L309" s="1032"/>
      <c r="M309" s="18"/>
      <c r="N309" s="18"/>
      <c r="O309" s="18"/>
      <c r="P309" s="18"/>
      <c r="Q309" s="18"/>
      <c r="R309" s="18"/>
      <c r="S309" s="18"/>
      <c r="T309" s="18"/>
      <c r="U309" s="18"/>
      <c r="V309" s="18"/>
      <c r="W309" s="18"/>
      <c r="X309" s="18"/>
      <c r="Y309" s="18"/>
      <c r="Z309" s="18"/>
      <c r="AA309" s="18"/>
      <c r="AB309" s="18"/>
      <c r="AC309" s="18"/>
      <c r="AD309" s="18"/>
      <c r="AE309" s="18"/>
    </row>
    <row r="310" spans="1:31" ht="64.5">
      <c r="A310" s="80" t="s">
        <v>1286</v>
      </c>
      <c r="B310" s="69" t="s">
        <v>1073</v>
      </c>
      <c r="C310" s="69" t="s">
        <v>1067</v>
      </c>
      <c r="D310" s="444">
        <v>1</v>
      </c>
      <c r="E310" s="444">
        <v>460</v>
      </c>
      <c r="F310" s="55">
        <f t="shared" ref="F310:F312" si="38">E310+J310</f>
        <v>460</v>
      </c>
      <c r="G310" s="55">
        <v>200</v>
      </c>
      <c r="H310" s="17">
        <f t="shared" ref="H310:H313" si="39">F310-G310</f>
        <v>260</v>
      </c>
      <c r="I310" s="29" t="s">
        <v>1325</v>
      </c>
      <c r="J310" s="29">
        <v>0</v>
      </c>
      <c r="K310" s="62" t="s">
        <v>1451</v>
      </c>
      <c r="L310" s="106" t="s">
        <v>1452</v>
      </c>
      <c r="M310" s="18"/>
      <c r="N310" s="18"/>
      <c r="O310" s="18"/>
      <c r="P310" s="18"/>
      <c r="Q310" s="18"/>
      <c r="R310" s="18"/>
      <c r="S310" s="18"/>
      <c r="T310" s="18"/>
      <c r="U310" s="18"/>
      <c r="V310" s="18"/>
      <c r="W310" s="18"/>
      <c r="X310" s="18"/>
      <c r="Y310" s="18"/>
      <c r="Z310" s="18"/>
      <c r="AA310" s="18"/>
      <c r="AB310" s="18"/>
      <c r="AC310" s="18"/>
      <c r="AD310" s="18"/>
      <c r="AE310" s="18"/>
    </row>
    <row r="311" spans="1:31" ht="64.5">
      <c r="A311" s="437" t="s">
        <v>1453</v>
      </c>
      <c r="B311" s="462" t="s">
        <v>1066</v>
      </c>
      <c r="C311" s="438" t="s">
        <v>1250</v>
      </c>
      <c r="D311" s="439">
        <v>1</v>
      </c>
      <c r="E311" s="439">
        <v>690</v>
      </c>
      <c r="F311" s="441">
        <f t="shared" si="38"/>
        <v>720</v>
      </c>
      <c r="G311" s="441">
        <v>720</v>
      </c>
      <c r="H311" s="442">
        <f t="shared" si="39"/>
        <v>0</v>
      </c>
      <c r="I311" s="438" t="s">
        <v>11</v>
      </c>
      <c r="J311" s="438">
        <v>30</v>
      </c>
      <c r="K311" s="475" t="s">
        <v>1454</v>
      </c>
      <c r="L311" s="476" t="s">
        <v>1455</v>
      </c>
      <c r="M311" s="18"/>
      <c r="N311" s="18"/>
      <c r="O311" s="18"/>
      <c r="P311" s="18"/>
      <c r="Q311" s="18"/>
      <c r="R311" s="18"/>
      <c r="S311" s="18"/>
      <c r="T311" s="18"/>
      <c r="U311" s="18"/>
      <c r="V311" s="18"/>
      <c r="W311" s="18"/>
      <c r="X311" s="18"/>
      <c r="Y311" s="18"/>
      <c r="Z311" s="18"/>
      <c r="AA311" s="18"/>
      <c r="AB311" s="18"/>
      <c r="AC311" s="18"/>
      <c r="AD311" s="18"/>
      <c r="AE311" s="18"/>
    </row>
    <row r="312" spans="1:31" ht="64.5">
      <c r="A312" s="31" t="s">
        <v>1088</v>
      </c>
      <c r="B312" s="462" t="s">
        <v>1066</v>
      </c>
      <c r="C312" s="69" t="s">
        <v>1067</v>
      </c>
      <c r="D312" s="444">
        <v>1</v>
      </c>
      <c r="E312" s="444">
        <v>690</v>
      </c>
      <c r="F312" s="55">
        <f t="shared" si="38"/>
        <v>690</v>
      </c>
      <c r="G312" s="55">
        <v>300</v>
      </c>
      <c r="H312" s="17">
        <f t="shared" si="39"/>
        <v>390</v>
      </c>
      <c r="I312" s="29" t="s">
        <v>1325</v>
      </c>
      <c r="J312" s="29">
        <v>0</v>
      </c>
      <c r="K312" s="62" t="s">
        <v>1456</v>
      </c>
      <c r="L312" s="106" t="s">
        <v>1090</v>
      </c>
      <c r="M312" s="18"/>
      <c r="N312" s="18"/>
      <c r="O312" s="18"/>
      <c r="P312" s="18"/>
      <c r="Q312" s="18"/>
      <c r="R312" s="18"/>
      <c r="S312" s="18"/>
      <c r="T312" s="18"/>
      <c r="U312" s="18"/>
      <c r="V312" s="18"/>
      <c r="W312" s="18"/>
      <c r="X312" s="18"/>
      <c r="Y312" s="18"/>
      <c r="Z312" s="18"/>
      <c r="AA312" s="18"/>
      <c r="AB312" s="18"/>
      <c r="AC312" s="18"/>
      <c r="AD312" s="18"/>
      <c r="AE312" s="18"/>
    </row>
    <row r="313" spans="1:31">
      <c r="A313" s="1086" t="s">
        <v>1457</v>
      </c>
      <c r="B313" s="462" t="s">
        <v>1066</v>
      </c>
      <c r="C313" s="438" t="s">
        <v>1331</v>
      </c>
      <c r="D313" s="439">
        <v>1</v>
      </c>
      <c r="E313" s="439">
        <v>690</v>
      </c>
      <c r="F313" s="1085">
        <f>E313+E314+J313</f>
        <v>1430</v>
      </c>
      <c r="G313" s="1085">
        <v>600</v>
      </c>
      <c r="H313" s="1085">
        <f t="shared" si="39"/>
        <v>830</v>
      </c>
      <c r="I313" s="1086" t="s">
        <v>172</v>
      </c>
      <c r="J313" s="1086">
        <v>50</v>
      </c>
      <c r="K313" s="1100" t="s">
        <v>1458</v>
      </c>
      <c r="L313" s="1101" t="s">
        <v>1459</v>
      </c>
      <c r="M313" s="18"/>
      <c r="N313" s="18"/>
      <c r="O313" s="18"/>
      <c r="P313" s="18"/>
      <c r="Q313" s="18"/>
      <c r="R313" s="18"/>
      <c r="S313" s="18"/>
      <c r="T313" s="18"/>
      <c r="U313" s="18"/>
      <c r="V313" s="18"/>
      <c r="W313" s="18"/>
      <c r="X313" s="18"/>
      <c r="Y313" s="18"/>
      <c r="Z313" s="18"/>
      <c r="AA313" s="18"/>
      <c r="AB313" s="18"/>
      <c r="AC313" s="18"/>
      <c r="AD313" s="18"/>
      <c r="AE313" s="18"/>
    </row>
    <row r="314" spans="1:31">
      <c r="A314" s="1032"/>
      <c r="B314" s="462" t="s">
        <v>1066</v>
      </c>
      <c r="C314" s="438" t="s">
        <v>1104</v>
      </c>
      <c r="D314" s="439">
        <v>1</v>
      </c>
      <c r="E314" s="439">
        <v>690</v>
      </c>
      <c r="F314" s="1032"/>
      <c r="G314" s="1032"/>
      <c r="H314" s="1032"/>
      <c r="I314" s="1032"/>
      <c r="J314" s="1032"/>
      <c r="K314" s="1032"/>
      <c r="L314" s="1032"/>
      <c r="M314" s="18"/>
      <c r="N314" s="18"/>
      <c r="O314" s="18"/>
      <c r="P314" s="18"/>
      <c r="Q314" s="18"/>
      <c r="R314" s="18"/>
      <c r="S314" s="18"/>
      <c r="T314" s="18"/>
      <c r="U314" s="18"/>
      <c r="V314" s="18"/>
      <c r="W314" s="18"/>
      <c r="X314" s="18"/>
      <c r="Y314" s="18"/>
      <c r="Z314" s="18"/>
      <c r="AA314" s="18"/>
      <c r="AB314" s="18"/>
      <c r="AC314" s="18"/>
      <c r="AD314" s="18"/>
      <c r="AE314" s="18"/>
    </row>
    <row r="315" spans="1:31" ht="102.75">
      <c r="A315" s="31" t="s">
        <v>1460</v>
      </c>
      <c r="B315" s="69" t="s">
        <v>1079</v>
      </c>
      <c r="C315" s="69" t="s">
        <v>1461</v>
      </c>
      <c r="D315" s="444">
        <v>1</v>
      </c>
      <c r="E315" s="444">
        <v>750</v>
      </c>
      <c r="F315" s="55">
        <f>E315+J315</f>
        <v>780</v>
      </c>
      <c r="G315" s="55">
        <v>780</v>
      </c>
      <c r="H315" s="17">
        <f t="shared" ref="H315:H316" si="40">F315-G315</f>
        <v>0</v>
      </c>
      <c r="I315" s="29" t="s">
        <v>11</v>
      </c>
      <c r="J315" s="29">
        <v>30</v>
      </c>
      <c r="K315" s="62" t="s">
        <v>1462</v>
      </c>
      <c r="L315" s="106" t="s">
        <v>1463</v>
      </c>
      <c r="M315" s="18"/>
      <c r="N315" s="18"/>
      <c r="O315" s="18"/>
      <c r="P315" s="18"/>
      <c r="Q315" s="18"/>
      <c r="R315" s="18"/>
      <c r="S315" s="18"/>
      <c r="T315" s="18"/>
      <c r="U315" s="18"/>
      <c r="V315" s="18"/>
      <c r="W315" s="18"/>
      <c r="X315" s="18"/>
      <c r="Y315" s="18"/>
      <c r="Z315" s="18"/>
      <c r="AA315" s="18"/>
      <c r="AB315" s="18"/>
      <c r="AC315" s="18"/>
      <c r="AD315" s="18"/>
      <c r="AE315" s="18"/>
    </row>
    <row r="316" spans="1:31">
      <c r="A316" s="1086" t="s">
        <v>1464</v>
      </c>
      <c r="B316" s="438" t="s">
        <v>1079</v>
      </c>
      <c r="C316" s="438" t="s">
        <v>1070</v>
      </c>
      <c r="D316" s="439">
        <v>1</v>
      </c>
      <c r="E316" s="439">
        <v>750</v>
      </c>
      <c r="F316" s="1085">
        <f>E316+E317+E318+J316</f>
        <v>1720</v>
      </c>
      <c r="G316" s="1085">
        <v>800</v>
      </c>
      <c r="H316" s="1085">
        <f t="shared" si="40"/>
        <v>920</v>
      </c>
      <c r="I316" s="1086" t="s">
        <v>172</v>
      </c>
      <c r="J316" s="1086">
        <v>50</v>
      </c>
      <c r="K316" s="1100" t="s">
        <v>1465</v>
      </c>
      <c r="L316" s="1101" t="s">
        <v>1466</v>
      </c>
      <c r="M316" s="18"/>
      <c r="N316" s="18"/>
      <c r="O316" s="18"/>
      <c r="P316" s="18"/>
      <c r="Q316" s="18"/>
      <c r="R316" s="18"/>
      <c r="S316" s="18"/>
      <c r="T316" s="18"/>
      <c r="U316" s="18"/>
      <c r="V316" s="18"/>
      <c r="W316" s="18"/>
      <c r="X316" s="18"/>
      <c r="Y316" s="18"/>
      <c r="Z316" s="18"/>
      <c r="AA316" s="18"/>
      <c r="AB316" s="18"/>
      <c r="AC316" s="18"/>
      <c r="AD316" s="18"/>
      <c r="AE316" s="18"/>
    </row>
    <row r="317" spans="1:31">
      <c r="A317" s="1032"/>
      <c r="B317" s="438" t="s">
        <v>1073</v>
      </c>
      <c r="C317" s="438" t="s">
        <v>1070</v>
      </c>
      <c r="D317" s="439">
        <v>1</v>
      </c>
      <c r="E317" s="439">
        <v>460</v>
      </c>
      <c r="F317" s="1032"/>
      <c r="G317" s="1032"/>
      <c r="H317" s="1032"/>
      <c r="I317" s="1032"/>
      <c r="J317" s="1032"/>
      <c r="K317" s="1032"/>
      <c r="L317" s="1032"/>
      <c r="M317" s="18"/>
      <c r="N317" s="18"/>
      <c r="O317" s="18"/>
      <c r="P317" s="18"/>
      <c r="Q317" s="18"/>
      <c r="R317" s="18"/>
      <c r="S317" s="18"/>
      <c r="T317" s="18"/>
      <c r="U317" s="18"/>
      <c r="V317" s="18"/>
      <c r="W317" s="18"/>
      <c r="X317" s="18"/>
      <c r="Y317" s="18"/>
      <c r="Z317" s="18"/>
      <c r="AA317" s="18"/>
      <c r="AB317" s="18"/>
      <c r="AC317" s="18"/>
      <c r="AD317" s="18"/>
      <c r="AE317" s="18"/>
    </row>
    <row r="318" spans="1:31">
      <c r="A318" s="1032"/>
      <c r="B318" s="438" t="s">
        <v>1073</v>
      </c>
      <c r="C318" s="438" t="s">
        <v>1467</v>
      </c>
      <c r="D318" s="439">
        <v>1</v>
      </c>
      <c r="E318" s="439">
        <v>460</v>
      </c>
      <c r="F318" s="1032"/>
      <c r="G318" s="1032"/>
      <c r="H318" s="1032"/>
      <c r="I318" s="1032"/>
      <c r="J318" s="1032"/>
      <c r="K318" s="1032"/>
      <c r="L318" s="1032"/>
      <c r="M318" s="18"/>
      <c r="N318" s="18"/>
      <c r="O318" s="18"/>
      <c r="P318" s="18"/>
      <c r="Q318" s="18"/>
      <c r="R318" s="18"/>
      <c r="S318" s="18"/>
      <c r="T318" s="18"/>
      <c r="U318" s="18"/>
      <c r="V318" s="18"/>
      <c r="W318" s="18"/>
      <c r="X318" s="18"/>
      <c r="Y318" s="18"/>
      <c r="Z318" s="18"/>
      <c r="AA318" s="18"/>
      <c r="AB318" s="18"/>
      <c r="AC318" s="18"/>
      <c r="AD318" s="18"/>
      <c r="AE318" s="18"/>
    </row>
    <row r="319" spans="1:31" ht="90">
      <c r="A319" s="31" t="s">
        <v>1468</v>
      </c>
      <c r="B319" s="69" t="s">
        <v>1079</v>
      </c>
      <c r="C319" s="69" t="s">
        <v>1092</v>
      </c>
      <c r="D319" s="444">
        <v>1</v>
      </c>
      <c r="E319" s="444">
        <v>750</v>
      </c>
      <c r="F319" s="55">
        <f t="shared" ref="F319:F325" si="41">E319+J319</f>
        <v>780</v>
      </c>
      <c r="G319" s="55">
        <f>490+230+60</f>
        <v>780</v>
      </c>
      <c r="H319" s="17">
        <f t="shared" ref="H319:H326" si="42">F319-G319</f>
        <v>0</v>
      </c>
      <c r="I319" s="29" t="s">
        <v>11</v>
      </c>
      <c r="J319" s="29">
        <v>30</v>
      </c>
      <c r="K319" s="67" t="s">
        <v>1469</v>
      </c>
      <c r="L319" s="68" t="s">
        <v>1470</v>
      </c>
      <c r="M319" s="18"/>
      <c r="N319" s="18"/>
      <c r="O319" s="18"/>
      <c r="P319" s="18"/>
      <c r="Q319" s="18"/>
      <c r="R319" s="18"/>
      <c r="S319" s="18"/>
      <c r="T319" s="18"/>
      <c r="U319" s="18"/>
      <c r="V319" s="18"/>
      <c r="W319" s="18"/>
      <c r="X319" s="18"/>
      <c r="Y319" s="18"/>
      <c r="Z319" s="18"/>
      <c r="AA319" s="18"/>
      <c r="AB319" s="18"/>
      <c r="AC319" s="18"/>
      <c r="AD319" s="18"/>
      <c r="AE319" s="18"/>
    </row>
    <row r="320" spans="1:31" ht="64.5">
      <c r="A320" s="479" t="s">
        <v>1471</v>
      </c>
      <c r="B320" s="462" t="s">
        <v>1066</v>
      </c>
      <c r="C320" s="438" t="s">
        <v>1118</v>
      </c>
      <c r="D320" s="439">
        <v>1</v>
      </c>
      <c r="E320" s="439">
        <v>690</v>
      </c>
      <c r="F320" s="441">
        <f t="shared" si="41"/>
        <v>720</v>
      </c>
      <c r="G320" s="441">
        <v>300</v>
      </c>
      <c r="H320" s="442">
        <f t="shared" si="42"/>
        <v>420</v>
      </c>
      <c r="I320" s="438" t="s">
        <v>11</v>
      </c>
      <c r="J320" s="438">
        <v>30</v>
      </c>
      <c r="K320" s="62" t="s">
        <v>1472</v>
      </c>
      <c r="L320" s="106" t="s">
        <v>1473</v>
      </c>
      <c r="M320" s="18"/>
      <c r="N320" s="18"/>
      <c r="O320" s="18"/>
      <c r="P320" s="18"/>
      <c r="Q320" s="18"/>
      <c r="R320" s="18"/>
      <c r="S320" s="18"/>
      <c r="T320" s="18"/>
      <c r="U320" s="18"/>
      <c r="V320" s="18"/>
      <c r="W320" s="18"/>
      <c r="X320" s="18"/>
      <c r="Y320" s="18"/>
      <c r="Z320" s="18"/>
      <c r="AA320" s="18"/>
      <c r="AB320" s="18"/>
      <c r="AC320" s="18"/>
      <c r="AD320" s="18"/>
      <c r="AE320" s="18"/>
    </row>
    <row r="321" spans="1:31" ht="64.5">
      <c r="A321" s="31" t="s">
        <v>1110</v>
      </c>
      <c r="B321" s="69" t="s">
        <v>1073</v>
      </c>
      <c r="C321" s="69" t="s">
        <v>1331</v>
      </c>
      <c r="D321" s="444">
        <v>1</v>
      </c>
      <c r="E321" s="444">
        <v>460</v>
      </c>
      <c r="F321" s="55">
        <f t="shared" si="41"/>
        <v>460</v>
      </c>
      <c r="G321" s="55">
        <v>200</v>
      </c>
      <c r="H321" s="17">
        <f t="shared" si="42"/>
        <v>260</v>
      </c>
      <c r="I321" s="480" t="s">
        <v>1325</v>
      </c>
      <c r="J321" s="29">
        <v>0</v>
      </c>
      <c r="K321" s="62" t="s">
        <v>1474</v>
      </c>
      <c r="L321" s="106" t="s">
        <v>1475</v>
      </c>
      <c r="M321" s="18"/>
      <c r="N321" s="18"/>
      <c r="O321" s="18"/>
      <c r="P321" s="18"/>
      <c r="Q321" s="18"/>
      <c r="R321" s="18"/>
      <c r="S321" s="18"/>
      <c r="T321" s="18"/>
      <c r="U321" s="18"/>
      <c r="V321" s="18"/>
      <c r="W321" s="18"/>
      <c r="X321" s="18"/>
      <c r="Y321" s="18"/>
      <c r="Z321" s="18"/>
      <c r="AA321" s="18"/>
      <c r="AB321" s="18"/>
      <c r="AC321" s="18"/>
      <c r="AD321" s="18"/>
      <c r="AE321" s="18"/>
    </row>
    <row r="322" spans="1:31" ht="64.5">
      <c r="A322" s="479" t="s">
        <v>1476</v>
      </c>
      <c r="B322" s="462" t="s">
        <v>1066</v>
      </c>
      <c r="C322" s="438" t="s">
        <v>1067</v>
      </c>
      <c r="D322" s="439">
        <v>1</v>
      </c>
      <c r="E322" s="439">
        <v>690</v>
      </c>
      <c r="F322" s="441">
        <f t="shared" si="41"/>
        <v>740</v>
      </c>
      <c r="G322" s="441">
        <v>300</v>
      </c>
      <c r="H322" s="442">
        <f t="shared" si="42"/>
        <v>440</v>
      </c>
      <c r="I322" s="438" t="s">
        <v>172</v>
      </c>
      <c r="J322" s="438">
        <v>50</v>
      </c>
      <c r="K322" s="62" t="s">
        <v>1477</v>
      </c>
      <c r="L322" s="106" t="s">
        <v>1478</v>
      </c>
      <c r="M322" s="18"/>
      <c r="N322" s="18"/>
      <c r="O322" s="18"/>
      <c r="P322" s="18"/>
      <c r="Q322" s="18"/>
      <c r="R322" s="18"/>
      <c r="S322" s="18"/>
      <c r="T322" s="18"/>
      <c r="U322" s="18"/>
      <c r="V322" s="18"/>
      <c r="W322" s="18"/>
      <c r="X322" s="18"/>
      <c r="Y322" s="18"/>
      <c r="Z322" s="18"/>
      <c r="AA322" s="18"/>
      <c r="AB322" s="18"/>
      <c r="AC322" s="18"/>
      <c r="AD322" s="18"/>
      <c r="AE322" s="18"/>
    </row>
    <row r="323" spans="1:31" ht="51.75">
      <c r="A323" s="31" t="s">
        <v>1479</v>
      </c>
      <c r="B323" s="69" t="s">
        <v>1073</v>
      </c>
      <c r="C323" s="69" t="s">
        <v>1232</v>
      </c>
      <c r="D323" s="444">
        <v>1</v>
      </c>
      <c r="E323" s="444">
        <v>460</v>
      </c>
      <c r="F323" s="55">
        <f t="shared" si="41"/>
        <v>490</v>
      </c>
      <c r="G323" s="55">
        <v>200</v>
      </c>
      <c r="H323" s="17">
        <f t="shared" si="42"/>
        <v>290</v>
      </c>
      <c r="I323" s="29" t="s">
        <v>11</v>
      </c>
      <c r="J323" s="29">
        <v>30</v>
      </c>
      <c r="K323" s="62" t="s">
        <v>1480</v>
      </c>
      <c r="L323" s="106" t="s">
        <v>1481</v>
      </c>
      <c r="M323" s="18"/>
      <c r="N323" s="18"/>
      <c r="O323" s="18"/>
      <c r="P323" s="18"/>
      <c r="Q323" s="18"/>
      <c r="R323" s="18"/>
      <c r="S323" s="18"/>
      <c r="T323" s="18"/>
      <c r="U323" s="18"/>
      <c r="V323" s="18"/>
      <c r="W323" s="18"/>
      <c r="X323" s="18"/>
      <c r="Y323" s="18"/>
      <c r="Z323" s="18"/>
      <c r="AA323" s="18"/>
      <c r="AB323" s="18"/>
      <c r="AC323" s="18"/>
      <c r="AD323" s="18"/>
      <c r="AE323" s="18"/>
    </row>
    <row r="324" spans="1:31" ht="64.5">
      <c r="A324" s="479" t="s">
        <v>1482</v>
      </c>
      <c r="B324" s="462" t="s">
        <v>1066</v>
      </c>
      <c r="C324" s="438" t="s">
        <v>482</v>
      </c>
      <c r="D324" s="439">
        <v>1</v>
      </c>
      <c r="E324" s="439">
        <v>690</v>
      </c>
      <c r="F324" s="441">
        <f t="shared" si="41"/>
        <v>740</v>
      </c>
      <c r="G324" s="441">
        <v>740</v>
      </c>
      <c r="H324" s="442">
        <f t="shared" si="42"/>
        <v>0</v>
      </c>
      <c r="I324" s="438" t="s">
        <v>172</v>
      </c>
      <c r="J324" s="438">
        <v>50</v>
      </c>
      <c r="K324" s="62" t="s">
        <v>1483</v>
      </c>
      <c r="L324" s="106" t="s">
        <v>1484</v>
      </c>
      <c r="M324" s="18"/>
      <c r="N324" s="18"/>
      <c r="O324" s="18"/>
      <c r="P324" s="18"/>
      <c r="Q324" s="18"/>
      <c r="R324" s="18"/>
      <c r="S324" s="18"/>
      <c r="T324" s="18"/>
      <c r="U324" s="18"/>
      <c r="V324" s="18"/>
      <c r="W324" s="18"/>
      <c r="X324" s="18"/>
      <c r="Y324" s="18"/>
      <c r="Z324" s="18"/>
      <c r="AA324" s="18"/>
      <c r="AB324" s="18"/>
      <c r="AC324" s="18"/>
      <c r="AD324" s="18"/>
      <c r="AE324" s="18"/>
    </row>
    <row r="325" spans="1:31" ht="90">
      <c r="A325" s="31" t="s">
        <v>657</v>
      </c>
      <c r="B325" s="69" t="s">
        <v>1073</v>
      </c>
      <c r="C325" s="69" t="s">
        <v>1151</v>
      </c>
      <c r="D325" s="444">
        <v>1</v>
      </c>
      <c r="E325" s="444">
        <v>460</v>
      </c>
      <c r="F325" s="55">
        <f t="shared" si="41"/>
        <v>490</v>
      </c>
      <c r="G325" s="55">
        <v>200</v>
      </c>
      <c r="H325" s="17">
        <f t="shared" si="42"/>
        <v>290</v>
      </c>
      <c r="I325" s="29" t="s">
        <v>11</v>
      </c>
      <c r="J325" s="29">
        <v>30</v>
      </c>
      <c r="K325" s="62" t="s">
        <v>1485</v>
      </c>
      <c r="L325" s="106" t="s">
        <v>660</v>
      </c>
      <c r="M325" s="18"/>
      <c r="N325" s="18"/>
      <c r="O325" s="18"/>
      <c r="P325" s="18"/>
      <c r="Q325" s="18"/>
      <c r="R325" s="18"/>
      <c r="S325" s="18"/>
      <c r="T325" s="18"/>
      <c r="U325" s="18"/>
      <c r="V325" s="18"/>
      <c r="W325" s="18"/>
      <c r="X325" s="18"/>
      <c r="Y325" s="18"/>
      <c r="Z325" s="18"/>
      <c r="AA325" s="18"/>
      <c r="AB325" s="18"/>
      <c r="AC325" s="18"/>
      <c r="AD325" s="18"/>
      <c r="AE325" s="18"/>
    </row>
    <row r="326" spans="1:31">
      <c r="A326" s="1086" t="s">
        <v>1486</v>
      </c>
      <c r="B326" s="438" t="s">
        <v>1079</v>
      </c>
      <c r="C326" s="438" t="s">
        <v>1307</v>
      </c>
      <c r="D326" s="439">
        <v>1</v>
      </c>
      <c r="E326" s="439">
        <v>750</v>
      </c>
      <c r="F326" s="1085">
        <f>E326+E327+J326</f>
        <v>1530</v>
      </c>
      <c r="G326" s="1085">
        <f>800+365+365</f>
        <v>1530</v>
      </c>
      <c r="H326" s="1085">
        <f t="shared" si="42"/>
        <v>0</v>
      </c>
      <c r="I326" s="1086" t="s">
        <v>11</v>
      </c>
      <c r="J326" s="1086">
        <v>30</v>
      </c>
      <c r="K326" s="1106" t="s">
        <v>1487</v>
      </c>
      <c r="L326" s="1101" t="s">
        <v>1488</v>
      </c>
      <c r="M326" s="18"/>
      <c r="N326" s="18"/>
      <c r="O326" s="18"/>
      <c r="P326" s="18"/>
      <c r="Q326" s="18"/>
      <c r="R326" s="18"/>
      <c r="S326" s="18"/>
      <c r="T326" s="18"/>
      <c r="U326" s="18"/>
      <c r="V326" s="18"/>
      <c r="W326" s="18"/>
      <c r="X326" s="18"/>
      <c r="Y326" s="18"/>
      <c r="Z326" s="18"/>
      <c r="AA326" s="18"/>
      <c r="AB326" s="18"/>
      <c r="AC326" s="18"/>
      <c r="AD326" s="18"/>
      <c r="AE326" s="18"/>
    </row>
    <row r="327" spans="1:31">
      <c r="A327" s="1032"/>
      <c r="B327" s="438" t="s">
        <v>1079</v>
      </c>
      <c r="C327" s="438" t="s">
        <v>1152</v>
      </c>
      <c r="D327" s="439">
        <v>1</v>
      </c>
      <c r="E327" s="439">
        <v>750</v>
      </c>
      <c r="F327" s="1032"/>
      <c r="G327" s="1032"/>
      <c r="H327" s="1032"/>
      <c r="I327" s="1032"/>
      <c r="J327" s="1032"/>
      <c r="K327" s="1032"/>
      <c r="L327" s="1032"/>
      <c r="M327" s="18"/>
      <c r="N327" s="18"/>
      <c r="O327" s="18"/>
      <c r="P327" s="18"/>
      <c r="Q327" s="18"/>
      <c r="R327" s="18"/>
      <c r="S327" s="18"/>
      <c r="T327" s="18"/>
      <c r="U327" s="18"/>
      <c r="V327" s="18"/>
      <c r="W327" s="18"/>
      <c r="X327" s="18"/>
      <c r="Y327" s="18"/>
      <c r="Z327" s="18"/>
      <c r="AA327" s="18"/>
      <c r="AB327" s="18"/>
      <c r="AC327" s="18"/>
      <c r="AD327" s="18"/>
      <c r="AE327" s="18"/>
    </row>
    <row r="328" spans="1:31" ht="39">
      <c r="A328" s="31" t="s">
        <v>1157</v>
      </c>
      <c r="B328" s="462" t="s">
        <v>1066</v>
      </c>
      <c r="C328" s="69" t="s">
        <v>1158</v>
      </c>
      <c r="D328" s="444">
        <v>1</v>
      </c>
      <c r="E328" s="444">
        <v>690</v>
      </c>
      <c r="F328" s="55">
        <f t="shared" ref="F328:F329" si="43">E328+J328</f>
        <v>690</v>
      </c>
      <c r="G328" s="55">
        <v>690</v>
      </c>
      <c r="H328" s="17">
        <f t="shared" ref="H328:H330" si="44">F328-G328</f>
        <v>0</v>
      </c>
      <c r="I328" s="29" t="s">
        <v>1325</v>
      </c>
      <c r="J328" s="29">
        <v>0</v>
      </c>
      <c r="K328" s="62" t="s">
        <v>1489</v>
      </c>
      <c r="L328" s="106" t="s">
        <v>1490</v>
      </c>
      <c r="M328" s="18"/>
      <c r="N328" s="18"/>
      <c r="O328" s="18"/>
      <c r="P328" s="18"/>
      <c r="Q328" s="18"/>
      <c r="R328" s="18"/>
      <c r="S328" s="18"/>
      <c r="T328" s="18"/>
      <c r="U328" s="18"/>
      <c r="V328" s="18"/>
      <c r="W328" s="18"/>
      <c r="X328" s="18"/>
      <c r="Y328" s="18"/>
      <c r="Z328" s="18"/>
      <c r="AA328" s="18"/>
      <c r="AB328" s="18"/>
      <c r="AC328" s="18"/>
      <c r="AD328" s="18"/>
      <c r="AE328" s="18"/>
    </row>
    <row r="329" spans="1:31" ht="51.75">
      <c r="A329" s="479" t="s">
        <v>1491</v>
      </c>
      <c r="B329" s="462" t="s">
        <v>1066</v>
      </c>
      <c r="C329" s="438" t="s">
        <v>1162</v>
      </c>
      <c r="D329" s="439">
        <v>1</v>
      </c>
      <c r="E329" s="439">
        <v>690</v>
      </c>
      <c r="F329" s="441">
        <f t="shared" si="43"/>
        <v>720</v>
      </c>
      <c r="G329" s="441">
        <v>720</v>
      </c>
      <c r="H329" s="442">
        <f t="shared" si="44"/>
        <v>0</v>
      </c>
      <c r="I329" s="438" t="s">
        <v>11</v>
      </c>
      <c r="J329" s="438">
        <v>30</v>
      </c>
      <c r="K329" s="475" t="s">
        <v>1492</v>
      </c>
      <c r="L329" s="476" t="s">
        <v>1493</v>
      </c>
      <c r="M329" s="18"/>
      <c r="N329" s="18"/>
      <c r="O329" s="18"/>
      <c r="P329" s="18"/>
      <c r="Q329" s="18"/>
      <c r="R329" s="18"/>
      <c r="S329" s="18"/>
      <c r="T329" s="18"/>
      <c r="U329" s="18"/>
      <c r="V329" s="18"/>
      <c r="W329" s="18"/>
      <c r="X329" s="18"/>
      <c r="Y329" s="18"/>
      <c r="Z329" s="18"/>
      <c r="AA329" s="18"/>
      <c r="AB329" s="18"/>
      <c r="AC329" s="18"/>
      <c r="AD329" s="18"/>
      <c r="AE329" s="18"/>
    </row>
    <row r="330" spans="1:31">
      <c r="A330" s="1036" t="s">
        <v>1494</v>
      </c>
      <c r="B330" s="69" t="s">
        <v>1079</v>
      </c>
      <c r="C330" s="69" t="s">
        <v>1067</v>
      </c>
      <c r="D330" s="444">
        <v>1</v>
      </c>
      <c r="E330" s="444">
        <v>750</v>
      </c>
      <c r="F330" s="1061">
        <f>E330+E331+E332+E333+J330</f>
        <v>2060</v>
      </c>
      <c r="G330" s="1061">
        <v>980</v>
      </c>
      <c r="H330" s="1061">
        <f t="shared" si="44"/>
        <v>1080</v>
      </c>
      <c r="I330" s="1036" t="s">
        <v>1039</v>
      </c>
      <c r="J330" s="1036">
        <v>0</v>
      </c>
      <c r="K330" s="1089" t="s">
        <v>1495</v>
      </c>
      <c r="L330" s="1079" t="s">
        <v>1496</v>
      </c>
      <c r="M330" s="18"/>
      <c r="N330" s="18"/>
      <c r="O330" s="18"/>
      <c r="P330" s="18"/>
      <c r="Q330" s="18"/>
      <c r="R330" s="18"/>
      <c r="S330" s="18"/>
      <c r="T330" s="18"/>
      <c r="U330" s="18"/>
      <c r="V330" s="18"/>
      <c r="W330" s="18"/>
      <c r="X330" s="18"/>
      <c r="Y330" s="18"/>
      <c r="Z330" s="18"/>
      <c r="AA330" s="18"/>
      <c r="AB330" s="18"/>
      <c r="AC330" s="18"/>
      <c r="AD330" s="18"/>
      <c r="AE330" s="18"/>
    </row>
    <row r="331" spans="1:31">
      <c r="A331" s="1032"/>
      <c r="B331" s="69" t="s">
        <v>1073</v>
      </c>
      <c r="C331" s="69" t="s">
        <v>1067</v>
      </c>
      <c r="D331" s="444">
        <v>1</v>
      </c>
      <c r="E331" s="444">
        <v>460</v>
      </c>
      <c r="F331" s="1032"/>
      <c r="G331" s="1032"/>
      <c r="H331" s="1032"/>
      <c r="I331" s="1032"/>
      <c r="J331" s="1032"/>
      <c r="K331" s="1032"/>
      <c r="L331" s="1032"/>
      <c r="M331" s="18"/>
      <c r="N331" s="18"/>
      <c r="O331" s="18"/>
      <c r="P331" s="18"/>
      <c r="Q331" s="18"/>
      <c r="R331" s="18"/>
      <c r="S331" s="18"/>
      <c r="T331" s="18"/>
      <c r="U331" s="18"/>
      <c r="V331" s="18"/>
      <c r="W331" s="18"/>
      <c r="X331" s="18"/>
      <c r="Y331" s="18"/>
      <c r="Z331" s="18"/>
      <c r="AA331" s="18"/>
      <c r="AB331" s="18"/>
      <c r="AC331" s="18"/>
      <c r="AD331" s="18"/>
      <c r="AE331" s="18"/>
    </row>
    <row r="332" spans="1:31">
      <c r="A332" s="1032"/>
      <c r="B332" s="462" t="s">
        <v>1066</v>
      </c>
      <c r="C332" s="69" t="s">
        <v>1067</v>
      </c>
      <c r="D332" s="444">
        <v>1</v>
      </c>
      <c r="E332" s="444">
        <v>690</v>
      </c>
      <c r="F332" s="1032"/>
      <c r="G332" s="1032"/>
      <c r="H332" s="1032"/>
      <c r="I332" s="1032"/>
      <c r="J332" s="1032"/>
      <c r="K332" s="1032"/>
      <c r="L332" s="1032"/>
      <c r="M332" s="18"/>
      <c r="N332" s="18"/>
      <c r="O332" s="18"/>
      <c r="P332" s="18"/>
      <c r="Q332" s="18"/>
      <c r="R332" s="18"/>
      <c r="S332" s="18"/>
      <c r="T332" s="18"/>
      <c r="U332" s="18"/>
      <c r="V332" s="18"/>
      <c r="W332" s="18"/>
      <c r="X332" s="18"/>
      <c r="Y332" s="18"/>
      <c r="Z332" s="18"/>
      <c r="AA332" s="18"/>
      <c r="AB332" s="18"/>
      <c r="AC332" s="18"/>
      <c r="AD332" s="18"/>
      <c r="AE332" s="18"/>
    </row>
    <row r="333" spans="1:31">
      <c r="A333" s="1032"/>
      <c r="B333" s="69" t="s">
        <v>1077</v>
      </c>
      <c r="C333" s="69" t="s">
        <v>1067</v>
      </c>
      <c r="D333" s="444">
        <v>1</v>
      </c>
      <c r="E333" s="444">
        <v>160</v>
      </c>
      <c r="F333" s="1032"/>
      <c r="G333" s="1032"/>
      <c r="H333" s="1032"/>
      <c r="I333" s="1032"/>
      <c r="J333" s="1032"/>
      <c r="K333" s="1032"/>
      <c r="L333" s="1032"/>
      <c r="M333" s="18"/>
      <c r="N333" s="18"/>
      <c r="O333" s="18"/>
      <c r="P333" s="18"/>
      <c r="Q333" s="18"/>
      <c r="R333" s="18"/>
      <c r="S333" s="18"/>
      <c r="T333" s="18"/>
      <c r="U333" s="18"/>
      <c r="V333" s="18"/>
      <c r="W333" s="18"/>
      <c r="X333" s="18"/>
      <c r="Y333" s="18"/>
      <c r="Z333" s="18"/>
      <c r="AA333" s="18"/>
      <c r="AB333" s="18"/>
      <c r="AC333" s="18"/>
      <c r="AD333" s="18"/>
      <c r="AE333" s="18"/>
    </row>
    <row r="334" spans="1:31">
      <c r="A334" s="1086" t="s">
        <v>1497</v>
      </c>
      <c r="B334" s="438" t="s">
        <v>1073</v>
      </c>
      <c r="C334" s="438" t="s">
        <v>1158</v>
      </c>
      <c r="D334" s="439">
        <v>1</v>
      </c>
      <c r="E334" s="439">
        <v>460</v>
      </c>
      <c r="F334" s="1085">
        <f>E334+E335+J334</f>
        <v>950</v>
      </c>
      <c r="G334" s="1085">
        <v>950</v>
      </c>
      <c r="H334" s="1085">
        <f>F334-G334</f>
        <v>0</v>
      </c>
      <c r="I334" s="1086" t="s">
        <v>11</v>
      </c>
      <c r="J334" s="1086">
        <v>30</v>
      </c>
      <c r="K334" s="1100" t="s">
        <v>1498</v>
      </c>
      <c r="L334" s="1101" t="s">
        <v>1499</v>
      </c>
      <c r="M334" s="18"/>
      <c r="N334" s="18"/>
      <c r="O334" s="18"/>
      <c r="P334" s="18"/>
      <c r="Q334" s="18"/>
      <c r="R334" s="18"/>
      <c r="S334" s="18"/>
      <c r="T334" s="18"/>
      <c r="U334" s="18"/>
      <c r="V334" s="18"/>
      <c r="W334" s="18"/>
      <c r="X334" s="18"/>
      <c r="Y334" s="18"/>
      <c r="Z334" s="18"/>
      <c r="AA334" s="18"/>
      <c r="AB334" s="18"/>
      <c r="AC334" s="18"/>
      <c r="AD334" s="18"/>
      <c r="AE334" s="18"/>
    </row>
    <row r="335" spans="1:31">
      <c r="A335" s="1032"/>
      <c r="B335" s="438" t="s">
        <v>1073</v>
      </c>
      <c r="C335" s="438" t="s">
        <v>1067</v>
      </c>
      <c r="D335" s="439">
        <v>1</v>
      </c>
      <c r="E335" s="439">
        <v>460</v>
      </c>
      <c r="F335" s="1032"/>
      <c r="G335" s="1032"/>
      <c r="H335" s="1032"/>
      <c r="I335" s="1032"/>
      <c r="J335" s="1032"/>
      <c r="K335" s="1032"/>
      <c r="L335" s="1032"/>
      <c r="M335" s="18"/>
      <c r="N335" s="18"/>
      <c r="O335" s="18"/>
      <c r="P335" s="18"/>
      <c r="Q335" s="18"/>
      <c r="R335" s="18"/>
      <c r="S335" s="18"/>
      <c r="T335" s="18"/>
      <c r="U335" s="18"/>
      <c r="V335" s="18"/>
      <c r="W335" s="18"/>
      <c r="X335" s="18"/>
      <c r="Y335" s="18"/>
      <c r="Z335" s="18"/>
      <c r="AA335" s="18"/>
      <c r="AB335" s="18"/>
      <c r="AC335" s="18"/>
      <c r="AD335" s="18"/>
      <c r="AE335" s="18"/>
    </row>
    <row r="336" spans="1:31">
      <c r="A336" s="1036" t="s">
        <v>1500</v>
      </c>
      <c r="B336" s="69" t="s">
        <v>1073</v>
      </c>
      <c r="C336" s="69" t="s">
        <v>1331</v>
      </c>
      <c r="D336" s="444">
        <v>1</v>
      </c>
      <c r="E336" s="444">
        <v>460</v>
      </c>
      <c r="F336" s="1061">
        <f>E336+E337+E338+J336</f>
        <v>1430</v>
      </c>
      <c r="G336" s="1061">
        <v>600</v>
      </c>
      <c r="H336" s="1061">
        <f>F336-G336</f>
        <v>830</v>
      </c>
      <c r="I336" s="1036" t="s">
        <v>172</v>
      </c>
      <c r="J336" s="1036">
        <v>50</v>
      </c>
      <c r="K336" s="1098" t="s">
        <v>1501</v>
      </c>
      <c r="L336" s="1099" t="s">
        <v>1502</v>
      </c>
      <c r="M336" s="18"/>
      <c r="N336" s="18"/>
      <c r="O336" s="18"/>
      <c r="P336" s="18"/>
      <c r="Q336" s="18"/>
      <c r="R336" s="18"/>
      <c r="S336" s="18"/>
      <c r="T336" s="18"/>
      <c r="U336" s="18"/>
      <c r="V336" s="18"/>
      <c r="W336" s="18"/>
      <c r="X336" s="18"/>
      <c r="Y336" s="18"/>
      <c r="Z336" s="18"/>
      <c r="AA336" s="18"/>
      <c r="AB336" s="18"/>
      <c r="AC336" s="18"/>
      <c r="AD336" s="18"/>
      <c r="AE336" s="18"/>
    </row>
    <row r="337" spans="1:31">
      <c r="A337" s="1032"/>
      <c r="B337" s="69" t="s">
        <v>1073</v>
      </c>
      <c r="C337" s="69" t="s">
        <v>1067</v>
      </c>
      <c r="D337" s="444">
        <v>1</v>
      </c>
      <c r="E337" s="444">
        <v>460</v>
      </c>
      <c r="F337" s="1032"/>
      <c r="G337" s="1032"/>
      <c r="H337" s="1032"/>
      <c r="I337" s="1032"/>
      <c r="J337" s="1032"/>
      <c r="K337" s="1032"/>
      <c r="L337" s="1032"/>
      <c r="M337" s="18"/>
      <c r="N337" s="18"/>
      <c r="O337" s="18"/>
      <c r="P337" s="18"/>
      <c r="Q337" s="18"/>
      <c r="R337" s="18"/>
      <c r="S337" s="18"/>
      <c r="T337" s="18"/>
      <c r="U337" s="18"/>
      <c r="V337" s="18"/>
      <c r="W337" s="18"/>
      <c r="X337" s="18"/>
      <c r="Y337" s="18"/>
      <c r="Z337" s="18"/>
      <c r="AA337" s="18"/>
      <c r="AB337" s="18"/>
      <c r="AC337" s="18"/>
      <c r="AD337" s="18"/>
      <c r="AE337" s="18"/>
    </row>
    <row r="338" spans="1:31">
      <c r="A338" s="1032"/>
      <c r="B338" s="69" t="s">
        <v>1073</v>
      </c>
      <c r="C338" s="69" t="s">
        <v>1291</v>
      </c>
      <c r="D338" s="444">
        <v>1</v>
      </c>
      <c r="E338" s="444">
        <v>460</v>
      </c>
      <c r="F338" s="1032"/>
      <c r="G338" s="1032"/>
      <c r="H338" s="1032"/>
      <c r="I338" s="1032"/>
      <c r="J338" s="1032"/>
      <c r="K338" s="1032"/>
      <c r="L338" s="1032"/>
      <c r="M338" s="18"/>
      <c r="N338" s="18"/>
      <c r="O338" s="18"/>
      <c r="P338" s="18"/>
      <c r="Q338" s="18"/>
      <c r="R338" s="18"/>
      <c r="S338" s="18"/>
      <c r="T338" s="18"/>
      <c r="U338" s="18"/>
      <c r="V338" s="18"/>
      <c r="W338" s="18"/>
      <c r="X338" s="18"/>
      <c r="Y338" s="18"/>
      <c r="Z338" s="18"/>
      <c r="AA338" s="18"/>
      <c r="AB338" s="18"/>
      <c r="AC338" s="18"/>
      <c r="AD338" s="18"/>
      <c r="AE338" s="18"/>
    </row>
    <row r="339" spans="1:31">
      <c r="A339" s="1036" t="s">
        <v>1503</v>
      </c>
      <c r="B339" s="462" t="s">
        <v>1066</v>
      </c>
      <c r="C339" s="69" t="s">
        <v>1161</v>
      </c>
      <c r="D339" s="444">
        <v>1</v>
      </c>
      <c r="E339" s="444">
        <v>690</v>
      </c>
      <c r="F339" s="1061">
        <f>E339+E340+J339</f>
        <v>1410</v>
      </c>
      <c r="G339" s="1061">
        <v>1410</v>
      </c>
      <c r="H339" s="1061">
        <f>F339-G339</f>
        <v>0</v>
      </c>
      <c r="I339" s="1036" t="s">
        <v>11</v>
      </c>
      <c r="J339" s="1036">
        <v>30</v>
      </c>
      <c r="K339" s="1098" t="s">
        <v>1504</v>
      </c>
      <c r="L339" s="1099" t="s">
        <v>1505</v>
      </c>
      <c r="M339" s="18"/>
      <c r="N339" s="18"/>
      <c r="O339" s="18"/>
      <c r="P339" s="18"/>
      <c r="Q339" s="18"/>
      <c r="R339" s="18"/>
      <c r="S339" s="18"/>
      <c r="T339" s="18"/>
      <c r="U339" s="18"/>
      <c r="V339" s="18"/>
      <c r="W339" s="18"/>
      <c r="X339" s="18"/>
      <c r="Y339" s="18"/>
      <c r="Z339" s="18"/>
      <c r="AA339" s="18"/>
      <c r="AB339" s="18"/>
      <c r="AC339" s="18"/>
      <c r="AD339" s="18"/>
      <c r="AE339" s="18"/>
    </row>
    <row r="340" spans="1:31">
      <c r="A340" s="1032"/>
      <c r="B340" s="462" t="s">
        <v>1066</v>
      </c>
      <c r="C340" s="69" t="s">
        <v>1154</v>
      </c>
      <c r="D340" s="444">
        <v>1</v>
      </c>
      <c r="E340" s="444">
        <v>690</v>
      </c>
      <c r="F340" s="1032"/>
      <c r="G340" s="1032"/>
      <c r="H340" s="1032"/>
      <c r="I340" s="1032"/>
      <c r="J340" s="1032"/>
      <c r="K340" s="1032"/>
      <c r="L340" s="1032"/>
      <c r="M340" s="18"/>
      <c r="N340" s="18"/>
      <c r="O340" s="18"/>
      <c r="P340" s="18"/>
      <c r="Q340" s="18"/>
      <c r="R340" s="18"/>
      <c r="S340" s="18"/>
      <c r="T340" s="18"/>
      <c r="U340" s="18"/>
      <c r="V340" s="18"/>
      <c r="W340" s="18"/>
      <c r="X340" s="18"/>
      <c r="Y340" s="18"/>
      <c r="Z340" s="18"/>
      <c r="AA340" s="18"/>
      <c r="AB340" s="18"/>
      <c r="AC340" s="18"/>
      <c r="AD340" s="18"/>
      <c r="AE340" s="18"/>
    </row>
    <row r="341" spans="1:31">
      <c r="A341" s="1086" t="s">
        <v>1506</v>
      </c>
      <c r="B341" s="438" t="s">
        <v>1073</v>
      </c>
      <c r="C341" s="438" t="s">
        <v>1298</v>
      </c>
      <c r="D341" s="439">
        <v>1</v>
      </c>
      <c r="E341" s="439">
        <v>460</v>
      </c>
      <c r="F341" s="1085">
        <f>E341+E342+E343+J341</f>
        <v>1640</v>
      </c>
      <c r="G341" s="1085">
        <v>700</v>
      </c>
      <c r="H341" s="1085">
        <f>F341-G341</f>
        <v>940</v>
      </c>
      <c r="I341" s="1086" t="s">
        <v>11</v>
      </c>
      <c r="J341" s="1086">
        <v>30</v>
      </c>
      <c r="K341" s="1087" t="s">
        <v>1507</v>
      </c>
      <c r="L341" s="1077" t="s">
        <v>1508</v>
      </c>
      <c r="M341" s="18"/>
      <c r="N341" s="18"/>
      <c r="O341" s="18"/>
      <c r="P341" s="18"/>
      <c r="Q341" s="18"/>
      <c r="R341" s="18"/>
      <c r="S341" s="18"/>
      <c r="T341" s="18"/>
      <c r="U341" s="18"/>
      <c r="V341" s="18"/>
      <c r="W341" s="18"/>
      <c r="X341" s="18"/>
      <c r="Y341" s="18"/>
      <c r="Z341" s="18"/>
      <c r="AA341" s="18"/>
      <c r="AB341" s="18"/>
      <c r="AC341" s="18"/>
      <c r="AD341" s="18"/>
      <c r="AE341" s="18"/>
    </row>
    <row r="342" spans="1:31">
      <c r="A342" s="1032"/>
      <c r="B342" s="438" t="s">
        <v>1073</v>
      </c>
      <c r="C342" s="438" t="s">
        <v>1141</v>
      </c>
      <c r="D342" s="439">
        <v>1</v>
      </c>
      <c r="E342" s="439">
        <v>460</v>
      </c>
      <c r="F342" s="1032"/>
      <c r="G342" s="1032"/>
      <c r="H342" s="1032"/>
      <c r="I342" s="1032"/>
      <c r="J342" s="1032"/>
      <c r="K342" s="1032"/>
      <c r="L342" s="1032"/>
      <c r="M342" s="18"/>
      <c r="N342" s="18"/>
      <c r="O342" s="18"/>
      <c r="P342" s="18"/>
      <c r="Q342" s="18"/>
      <c r="R342" s="18"/>
      <c r="S342" s="18"/>
      <c r="T342" s="18"/>
      <c r="U342" s="18"/>
      <c r="V342" s="18"/>
      <c r="W342" s="18"/>
      <c r="X342" s="18"/>
      <c r="Y342" s="18"/>
      <c r="Z342" s="18"/>
      <c r="AA342" s="18"/>
      <c r="AB342" s="18"/>
      <c r="AC342" s="18"/>
      <c r="AD342" s="18"/>
      <c r="AE342" s="18"/>
    </row>
    <row r="343" spans="1:31">
      <c r="A343" s="1032"/>
      <c r="B343" s="462" t="s">
        <v>1066</v>
      </c>
      <c r="C343" s="438" t="s">
        <v>1158</v>
      </c>
      <c r="D343" s="439">
        <v>1</v>
      </c>
      <c r="E343" s="439">
        <v>690</v>
      </c>
      <c r="F343" s="1032"/>
      <c r="G343" s="1032"/>
      <c r="H343" s="1032"/>
      <c r="I343" s="1032"/>
      <c r="J343" s="1032"/>
      <c r="K343" s="1032"/>
      <c r="L343" s="1032"/>
      <c r="M343" s="18"/>
      <c r="N343" s="18"/>
      <c r="O343" s="18"/>
      <c r="P343" s="18"/>
      <c r="Q343" s="18"/>
      <c r="R343" s="18"/>
      <c r="S343" s="18"/>
      <c r="T343" s="18"/>
      <c r="U343" s="18"/>
      <c r="V343" s="18"/>
      <c r="W343" s="18"/>
      <c r="X343" s="18"/>
      <c r="Y343" s="18"/>
      <c r="Z343" s="18"/>
      <c r="AA343" s="18"/>
      <c r="AB343" s="18"/>
      <c r="AC343" s="18"/>
      <c r="AD343" s="18"/>
      <c r="AE343" s="18"/>
    </row>
    <row r="344" spans="1:31">
      <c r="A344" s="1036" t="s">
        <v>1334</v>
      </c>
      <c r="B344" s="69" t="s">
        <v>1079</v>
      </c>
      <c r="C344" s="465" t="s">
        <v>1158</v>
      </c>
      <c r="D344" s="444">
        <v>1</v>
      </c>
      <c r="E344" s="444">
        <v>750</v>
      </c>
      <c r="F344" s="1061">
        <f>E344+E345+E346+J344</f>
        <v>2250</v>
      </c>
      <c r="G344" s="1061">
        <v>1200</v>
      </c>
      <c r="H344" s="1061">
        <f>F344-G344</f>
        <v>1050</v>
      </c>
      <c r="I344" s="1036" t="s">
        <v>1325</v>
      </c>
      <c r="J344" s="1036">
        <v>0</v>
      </c>
      <c r="K344" s="1098" t="s">
        <v>1509</v>
      </c>
      <c r="L344" s="1099" t="s">
        <v>1333</v>
      </c>
      <c r="M344" s="18"/>
      <c r="N344" s="18"/>
      <c r="O344" s="18"/>
      <c r="P344" s="18"/>
      <c r="Q344" s="18"/>
      <c r="R344" s="18"/>
      <c r="S344" s="18"/>
      <c r="T344" s="18"/>
      <c r="U344" s="18"/>
      <c r="V344" s="18"/>
      <c r="W344" s="18"/>
      <c r="X344" s="18"/>
      <c r="Y344" s="18"/>
      <c r="Z344" s="18"/>
      <c r="AA344" s="18"/>
      <c r="AB344" s="18"/>
      <c r="AC344" s="18"/>
      <c r="AD344" s="18"/>
      <c r="AE344" s="18"/>
    </row>
    <row r="345" spans="1:31">
      <c r="A345" s="1032"/>
      <c r="B345" s="69" t="s">
        <v>1079</v>
      </c>
      <c r="C345" s="465" t="s">
        <v>1067</v>
      </c>
      <c r="D345" s="444">
        <v>1</v>
      </c>
      <c r="E345" s="444">
        <v>750</v>
      </c>
      <c r="F345" s="1032"/>
      <c r="G345" s="1032"/>
      <c r="H345" s="1032"/>
      <c r="I345" s="1032"/>
      <c r="J345" s="1032"/>
      <c r="K345" s="1032"/>
      <c r="L345" s="1032"/>
      <c r="M345" s="18"/>
      <c r="N345" s="18"/>
      <c r="O345" s="18"/>
      <c r="P345" s="18"/>
      <c r="Q345" s="18"/>
      <c r="R345" s="18"/>
      <c r="S345" s="18"/>
      <c r="T345" s="18"/>
      <c r="U345" s="18"/>
      <c r="V345" s="18"/>
      <c r="W345" s="18"/>
      <c r="X345" s="18"/>
      <c r="Y345" s="18"/>
      <c r="Z345" s="18"/>
      <c r="AA345" s="18"/>
      <c r="AB345" s="18"/>
      <c r="AC345" s="18"/>
      <c r="AD345" s="18"/>
      <c r="AE345" s="18"/>
    </row>
    <row r="346" spans="1:31">
      <c r="A346" s="1032"/>
      <c r="B346" s="69" t="s">
        <v>1079</v>
      </c>
      <c r="C346" s="465" t="s">
        <v>1331</v>
      </c>
      <c r="D346" s="444">
        <v>1</v>
      </c>
      <c r="E346" s="444">
        <v>750</v>
      </c>
      <c r="F346" s="1032"/>
      <c r="G346" s="1032"/>
      <c r="H346" s="1032"/>
      <c r="I346" s="1032"/>
      <c r="J346" s="1032"/>
      <c r="K346" s="1032"/>
      <c r="L346" s="1032"/>
    </row>
    <row r="347" spans="1:31">
      <c r="A347" s="1086" t="s">
        <v>1510</v>
      </c>
      <c r="B347" s="438" t="s">
        <v>1073</v>
      </c>
      <c r="C347" s="438" t="s">
        <v>1118</v>
      </c>
      <c r="D347" s="439">
        <v>1</v>
      </c>
      <c r="E347" s="439">
        <v>460</v>
      </c>
      <c r="F347" s="1085">
        <f>E347+E348+E349+E350+E351+E352+J347</f>
        <v>3480</v>
      </c>
      <c r="G347" s="1085">
        <v>1500</v>
      </c>
      <c r="H347" s="1085">
        <f>F347-G347</f>
        <v>1980</v>
      </c>
      <c r="I347" s="1086" t="s">
        <v>11</v>
      </c>
      <c r="J347" s="1086">
        <v>30</v>
      </c>
      <c r="K347" s="1100" t="s">
        <v>1511</v>
      </c>
      <c r="L347" s="1101" t="s">
        <v>1512</v>
      </c>
      <c r="M347" s="18"/>
      <c r="N347" s="18"/>
      <c r="O347" s="18"/>
      <c r="P347" s="18"/>
      <c r="Q347" s="18"/>
      <c r="R347" s="18"/>
      <c r="S347" s="18"/>
      <c r="T347" s="18"/>
      <c r="U347" s="18"/>
      <c r="V347" s="18"/>
      <c r="W347" s="18"/>
      <c r="X347" s="18"/>
      <c r="Y347" s="18"/>
      <c r="Z347" s="18"/>
      <c r="AA347" s="18"/>
      <c r="AB347" s="18"/>
      <c r="AC347" s="18"/>
      <c r="AD347" s="18"/>
      <c r="AE347" s="18"/>
    </row>
    <row r="348" spans="1:31">
      <c r="A348" s="1032"/>
      <c r="B348" s="438" t="s">
        <v>1073</v>
      </c>
      <c r="C348" s="438" t="s">
        <v>1172</v>
      </c>
      <c r="D348" s="439">
        <v>1</v>
      </c>
      <c r="E348" s="439">
        <v>460</v>
      </c>
      <c r="F348" s="1032"/>
      <c r="G348" s="1032"/>
      <c r="H348" s="1032"/>
      <c r="I348" s="1032"/>
      <c r="J348" s="1032"/>
      <c r="K348" s="1032"/>
      <c r="L348" s="1032"/>
      <c r="M348" s="18"/>
      <c r="N348" s="18"/>
      <c r="O348" s="18"/>
      <c r="P348" s="18"/>
      <c r="Q348" s="18"/>
      <c r="R348" s="18"/>
      <c r="S348" s="18"/>
      <c r="T348" s="18"/>
      <c r="U348" s="18"/>
      <c r="V348" s="18"/>
      <c r="W348" s="18"/>
      <c r="X348" s="18"/>
      <c r="Y348" s="18"/>
      <c r="Z348" s="18"/>
      <c r="AA348" s="18"/>
      <c r="AB348" s="18"/>
      <c r="AC348" s="18"/>
      <c r="AD348" s="18"/>
      <c r="AE348" s="18"/>
    </row>
    <row r="349" spans="1:31">
      <c r="A349" s="1032"/>
      <c r="B349" s="438" t="s">
        <v>1073</v>
      </c>
      <c r="C349" s="438" t="s">
        <v>1092</v>
      </c>
      <c r="D349" s="439">
        <v>1</v>
      </c>
      <c r="E349" s="439">
        <v>460</v>
      </c>
      <c r="F349" s="1032"/>
      <c r="G349" s="1032"/>
      <c r="H349" s="1032"/>
      <c r="I349" s="1032"/>
      <c r="J349" s="1032"/>
      <c r="K349" s="1032"/>
      <c r="L349" s="1032"/>
      <c r="M349" s="18"/>
      <c r="N349" s="18"/>
      <c r="O349" s="18"/>
      <c r="P349" s="18"/>
      <c r="Q349" s="18"/>
      <c r="R349" s="18"/>
      <c r="S349" s="18"/>
      <c r="T349" s="18"/>
      <c r="U349" s="18"/>
      <c r="V349" s="18"/>
      <c r="W349" s="18"/>
      <c r="X349" s="18"/>
      <c r="Y349" s="18"/>
      <c r="Z349" s="18"/>
      <c r="AA349" s="18"/>
      <c r="AB349" s="18"/>
      <c r="AC349" s="18"/>
      <c r="AD349" s="18"/>
      <c r="AE349" s="18"/>
    </row>
    <row r="350" spans="1:31">
      <c r="A350" s="1032"/>
      <c r="B350" s="462" t="s">
        <v>1066</v>
      </c>
      <c r="C350" s="438" t="s">
        <v>1118</v>
      </c>
      <c r="D350" s="439">
        <v>1</v>
      </c>
      <c r="E350" s="439">
        <v>690</v>
      </c>
      <c r="F350" s="1032"/>
      <c r="G350" s="1032"/>
      <c r="H350" s="1032"/>
      <c r="I350" s="1032"/>
      <c r="J350" s="1032"/>
      <c r="K350" s="1032"/>
      <c r="L350" s="1032"/>
      <c r="M350" s="18"/>
      <c r="N350" s="18"/>
      <c r="O350" s="18"/>
      <c r="P350" s="18"/>
      <c r="Q350" s="18"/>
      <c r="R350" s="18"/>
      <c r="S350" s="18"/>
      <c r="T350" s="18"/>
      <c r="U350" s="18"/>
      <c r="V350" s="18"/>
      <c r="W350" s="18"/>
      <c r="X350" s="18"/>
      <c r="Y350" s="18"/>
      <c r="Z350" s="18"/>
      <c r="AA350" s="18"/>
      <c r="AB350" s="18"/>
      <c r="AC350" s="18"/>
      <c r="AD350" s="18"/>
      <c r="AE350" s="18"/>
    </row>
    <row r="351" spans="1:31">
      <c r="A351" s="1032"/>
      <c r="B351" s="462" t="s">
        <v>1066</v>
      </c>
      <c r="C351" s="438" t="s">
        <v>1172</v>
      </c>
      <c r="D351" s="439">
        <v>1</v>
      </c>
      <c r="E351" s="439">
        <v>690</v>
      </c>
      <c r="F351" s="1032"/>
      <c r="G351" s="1032"/>
      <c r="H351" s="1032"/>
      <c r="I351" s="1032"/>
      <c r="J351" s="1032"/>
      <c r="K351" s="1032"/>
      <c r="L351" s="1032"/>
      <c r="M351" s="18"/>
      <c r="N351" s="18"/>
      <c r="O351" s="18"/>
      <c r="P351" s="18"/>
      <c r="Q351" s="18"/>
      <c r="R351" s="18"/>
      <c r="S351" s="18"/>
      <c r="T351" s="18"/>
      <c r="U351" s="18"/>
      <c r="V351" s="18"/>
      <c r="W351" s="18"/>
      <c r="X351" s="18"/>
      <c r="Y351" s="18"/>
      <c r="Z351" s="18"/>
      <c r="AA351" s="18"/>
      <c r="AB351" s="18"/>
      <c r="AC351" s="18"/>
      <c r="AD351" s="18"/>
      <c r="AE351" s="18"/>
    </row>
    <row r="352" spans="1:31">
      <c r="A352" s="1032"/>
      <c r="B352" s="462" t="s">
        <v>1066</v>
      </c>
      <c r="C352" s="438" t="s">
        <v>1092</v>
      </c>
      <c r="D352" s="439">
        <v>1</v>
      </c>
      <c r="E352" s="439">
        <v>690</v>
      </c>
      <c r="F352" s="1032"/>
      <c r="G352" s="1032"/>
      <c r="H352" s="1032"/>
      <c r="I352" s="1032"/>
      <c r="J352" s="1032"/>
      <c r="K352" s="1032"/>
      <c r="L352" s="1032"/>
      <c r="M352" s="18"/>
      <c r="N352" s="18"/>
      <c r="O352" s="18"/>
      <c r="P352" s="18"/>
      <c r="Q352" s="18"/>
      <c r="R352" s="18"/>
      <c r="S352" s="18"/>
      <c r="T352" s="18"/>
      <c r="U352" s="18"/>
      <c r="V352" s="18"/>
      <c r="W352" s="18"/>
      <c r="X352" s="18"/>
      <c r="Y352" s="18"/>
      <c r="Z352" s="18"/>
      <c r="AA352" s="18"/>
      <c r="AB352" s="18"/>
      <c r="AC352" s="18"/>
      <c r="AD352" s="18"/>
      <c r="AE352" s="18"/>
    </row>
    <row r="353" spans="1:31">
      <c r="A353" s="1036" t="s">
        <v>1513</v>
      </c>
      <c r="B353" s="69" t="s">
        <v>1073</v>
      </c>
      <c r="C353" s="69" t="s">
        <v>1067</v>
      </c>
      <c r="D353" s="444">
        <v>1</v>
      </c>
      <c r="E353" s="444">
        <v>460</v>
      </c>
      <c r="F353" s="1061">
        <f>E353+E354+J353</f>
        <v>1200</v>
      </c>
      <c r="G353" s="1061">
        <v>1200</v>
      </c>
      <c r="H353" s="1061">
        <f>F353-G353</f>
        <v>0</v>
      </c>
      <c r="I353" s="1036" t="s">
        <v>172</v>
      </c>
      <c r="J353" s="1036">
        <v>50</v>
      </c>
      <c r="K353" s="1098" t="s">
        <v>1514</v>
      </c>
      <c r="L353" s="1099" t="s">
        <v>1515</v>
      </c>
      <c r="M353" s="18"/>
      <c r="N353" s="18"/>
      <c r="O353" s="18"/>
      <c r="P353" s="18"/>
      <c r="Q353" s="18"/>
      <c r="R353" s="18"/>
      <c r="S353" s="18"/>
      <c r="T353" s="18"/>
      <c r="U353" s="18"/>
      <c r="V353" s="18"/>
      <c r="W353" s="18"/>
      <c r="X353" s="18"/>
      <c r="Y353" s="18"/>
      <c r="Z353" s="18"/>
      <c r="AA353" s="18"/>
      <c r="AB353" s="18"/>
      <c r="AC353" s="18"/>
      <c r="AD353" s="18"/>
      <c r="AE353" s="18"/>
    </row>
    <row r="354" spans="1:31">
      <c r="A354" s="1032"/>
      <c r="B354" s="462" t="s">
        <v>1066</v>
      </c>
      <c r="C354" s="69" t="s">
        <v>1067</v>
      </c>
      <c r="D354" s="444">
        <v>1</v>
      </c>
      <c r="E354" s="444">
        <v>690</v>
      </c>
      <c r="F354" s="1032"/>
      <c r="G354" s="1032"/>
      <c r="H354" s="1032"/>
      <c r="I354" s="1032"/>
      <c r="J354" s="1032"/>
      <c r="K354" s="1032"/>
      <c r="L354" s="1032"/>
      <c r="M354" s="18"/>
      <c r="N354" s="18"/>
      <c r="O354" s="18"/>
      <c r="P354" s="18"/>
      <c r="Q354" s="18"/>
      <c r="R354" s="18"/>
      <c r="S354" s="18"/>
      <c r="T354" s="18"/>
      <c r="U354" s="18"/>
      <c r="V354" s="18"/>
      <c r="W354" s="18"/>
      <c r="X354" s="18"/>
      <c r="Y354" s="18"/>
      <c r="Z354" s="18"/>
      <c r="AA354" s="18"/>
      <c r="AB354" s="18"/>
      <c r="AC354" s="18"/>
      <c r="AD354" s="18"/>
      <c r="AE354" s="18"/>
    </row>
    <row r="355" spans="1:31">
      <c r="A355" s="1086" t="s">
        <v>1506</v>
      </c>
      <c r="B355" s="438" t="s">
        <v>1073</v>
      </c>
      <c r="C355" s="438" t="s">
        <v>1118</v>
      </c>
      <c r="D355" s="439">
        <v>1</v>
      </c>
      <c r="E355" s="439">
        <v>460</v>
      </c>
      <c r="F355" s="1085">
        <f>E355+E356+J355</f>
        <v>1150</v>
      </c>
      <c r="G355" s="1085">
        <v>1150</v>
      </c>
      <c r="H355" s="1085">
        <f>F355-G355</f>
        <v>0</v>
      </c>
      <c r="I355" s="1086" t="s">
        <v>1325</v>
      </c>
      <c r="J355" s="1086">
        <v>0</v>
      </c>
      <c r="K355" s="1100" t="s">
        <v>1516</v>
      </c>
      <c r="L355" s="1101" t="s">
        <v>1517</v>
      </c>
      <c r="M355" s="18"/>
      <c r="N355" s="18"/>
      <c r="O355" s="18"/>
      <c r="P355" s="18"/>
      <c r="Q355" s="18"/>
      <c r="R355" s="18"/>
      <c r="S355" s="18"/>
      <c r="T355" s="18"/>
      <c r="U355" s="18"/>
      <c r="V355" s="18"/>
      <c r="W355" s="18"/>
      <c r="X355" s="18"/>
      <c r="Y355" s="18"/>
      <c r="Z355" s="18"/>
      <c r="AA355" s="18"/>
      <c r="AB355" s="18"/>
      <c r="AC355" s="18"/>
      <c r="AD355" s="18"/>
      <c r="AE355" s="18"/>
    </row>
    <row r="356" spans="1:31">
      <c r="A356" s="1032"/>
      <c r="B356" s="462" t="s">
        <v>1066</v>
      </c>
      <c r="C356" s="438" t="s">
        <v>1118</v>
      </c>
      <c r="D356" s="439">
        <v>1</v>
      </c>
      <c r="E356" s="439">
        <v>690</v>
      </c>
      <c r="F356" s="1032"/>
      <c r="G356" s="1032"/>
      <c r="H356" s="1032"/>
      <c r="I356" s="1032"/>
      <c r="J356" s="1032"/>
      <c r="K356" s="1032"/>
      <c r="L356" s="1032"/>
      <c r="M356" s="18"/>
      <c r="N356" s="18"/>
      <c r="O356" s="18"/>
      <c r="P356" s="18"/>
      <c r="Q356" s="18"/>
      <c r="R356" s="18"/>
      <c r="S356" s="18"/>
      <c r="T356" s="18"/>
      <c r="U356" s="18"/>
      <c r="V356" s="18"/>
      <c r="W356" s="18"/>
      <c r="X356" s="18"/>
      <c r="Y356" s="18"/>
      <c r="Z356" s="18"/>
      <c r="AA356" s="18"/>
      <c r="AB356" s="18"/>
      <c r="AC356" s="18"/>
      <c r="AD356" s="18"/>
      <c r="AE356" s="18"/>
    </row>
    <row r="357" spans="1:31" ht="90">
      <c r="A357" s="1036" t="s">
        <v>1518</v>
      </c>
      <c r="B357" s="69" t="s">
        <v>1073</v>
      </c>
      <c r="C357" s="480" t="s">
        <v>1118</v>
      </c>
      <c r="D357" s="444">
        <v>1</v>
      </c>
      <c r="E357" s="444">
        <v>460</v>
      </c>
      <c r="F357" s="1061">
        <f>E357+E358+J357</f>
        <v>950</v>
      </c>
      <c r="G357" s="1061">
        <v>950</v>
      </c>
      <c r="H357" s="1061">
        <f>F357-G357</f>
        <v>0</v>
      </c>
      <c r="I357" s="1036" t="s">
        <v>11</v>
      </c>
      <c r="J357" s="1036">
        <v>30</v>
      </c>
      <c r="K357" s="1089" t="s">
        <v>1519</v>
      </c>
      <c r="L357" s="82" t="s">
        <v>1520</v>
      </c>
      <c r="M357" s="18"/>
      <c r="N357" s="18"/>
      <c r="O357" s="18"/>
      <c r="P357" s="18"/>
      <c r="Q357" s="18"/>
      <c r="R357" s="18"/>
      <c r="S357" s="18"/>
      <c r="T357" s="18"/>
      <c r="U357" s="18"/>
      <c r="V357" s="18"/>
      <c r="W357" s="18"/>
      <c r="X357" s="18"/>
      <c r="Y357" s="18"/>
      <c r="Z357" s="18"/>
      <c r="AA357" s="18"/>
      <c r="AB357" s="18"/>
      <c r="AC357" s="18"/>
      <c r="AD357" s="18"/>
      <c r="AE357" s="18"/>
    </row>
    <row r="358" spans="1:31">
      <c r="A358" s="1032"/>
      <c r="B358" s="69" t="s">
        <v>1073</v>
      </c>
      <c r="C358" s="69" t="s">
        <v>1092</v>
      </c>
      <c r="D358" s="444">
        <v>1</v>
      </c>
      <c r="E358" s="444">
        <v>460</v>
      </c>
      <c r="F358" s="1032"/>
      <c r="G358" s="1032"/>
      <c r="H358" s="1032"/>
      <c r="I358" s="1032"/>
      <c r="J358" s="1032"/>
      <c r="K358" s="1032"/>
      <c r="L358" s="44"/>
      <c r="M358" s="18"/>
      <c r="N358" s="18"/>
      <c r="O358" s="18"/>
      <c r="P358" s="18"/>
      <c r="Q358" s="18"/>
      <c r="R358" s="18"/>
      <c r="S358" s="18"/>
      <c r="T358" s="18"/>
      <c r="U358" s="18"/>
      <c r="V358" s="18"/>
      <c r="W358" s="18"/>
      <c r="X358" s="18"/>
      <c r="Y358" s="18"/>
      <c r="Z358" s="18"/>
      <c r="AA358" s="18"/>
      <c r="AB358" s="18"/>
      <c r="AC358" s="18"/>
      <c r="AD358" s="18"/>
      <c r="AE358" s="18"/>
    </row>
    <row r="359" spans="1:31" ht="77.25">
      <c r="A359" s="479" t="s">
        <v>1521</v>
      </c>
      <c r="B359" s="438" t="s">
        <v>1073</v>
      </c>
      <c r="C359" s="438" t="s">
        <v>1232</v>
      </c>
      <c r="D359" s="439">
        <v>1</v>
      </c>
      <c r="E359" s="439">
        <v>460</v>
      </c>
      <c r="F359" s="441">
        <f>E359+J359</f>
        <v>490</v>
      </c>
      <c r="G359" s="441">
        <v>490</v>
      </c>
      <c r="H359" s="442">
        <f t="shared" ref="H359:H360" si="45">F359-G359</f>
        <v>0</v>
      </c>
      <c r="I359" s="438" t="s">
        <v>11</v>
      </c>
      <c r="J359" s="438">
        <v>30</v>
      </c>
      <c r="K359" s="475" t="s">
        <v>1522</v>
      </c>
      <c r="L359" s="476" t="s">
        <v>1523</v>
      </c>
      <c r="M359" s="18"/>
      <c r="N359" s="18"/>
      <c r="O359" s="18"/>
      <c r="P359" s="18"/>
      <c r="Q359" s="18"/>
      <c r="R359" s="18"/>
      <c r="S359" s="18"/>
      <c r="T359" s="18"/>
      <c r="U359" s="18"/>
      <c r="V359" s="18"/>
      <c r="W359" s="18"/>
      <c r="X359" s="18"/>
      <c r="Y359" s="18"/>
      <c r="Z359" s="18"/>
      <c r="AA359" s="18"/>
      <c r="AB359" s="18"/>
      <c r="AC359" s="18"/>
      <c r="AD359" s="18"/>
      <c r="AE359" s="18"/>
    </row>
    <row r="360" spans="1:31">
      <c r="A360" s="1036" t="s">
        <v>1524</v>
      </c>
      <c r="B360" s="69" t="s">
        <v>1073</v>
      </c>
      <c r="C360" s="69" t="s">
        <v>1525</v>
      </c>
      <c r="D360" s="444">
        <v>1</v>
      </c>
      <c r="E360" s="444">
        <v>460</v>
      </c>
      <c r="F360" s="1061">
        <f>E360+E361+E362+E363+E364+E365+E366+E367+E368+E369+J360</f>
        <v>4860</v>
      </c>
      <c r="G360" s="1061">
        <v>4860</v>
      </c>
      <c r="H360" s="1061">
        <f t="shared" si="45"/>
        <v>0</v>
      </c>
      <c r="I360" s="1036" t="s">
        <v>11</v>
      </c>
      <c r="J360" s="1036">
        <v>30</v>
      </c>
      <c r="K360" s="1098" t="s">
        <v>1526</v>
      </c>
      <c r="L360" s="1099" t="s">
        <v>1527</v>
      </c>
      <c r="M360" s="18"/>
      <c r="N360" s="18"/>
      <c r="O360" s="18"/>
      <c r="P360" s="18"/>
      <c r="Q360" s="18"/>
      <c r="R360" s="18"/>
      <c r="S360" s="18"/>
      <c r="T360" s="18"/>
      <c r="U360" s="18"/>
      <c r="V360" s="18"/>
      <c r="W360" s="18"/>
      <c r="X360" s="18"/>
      <c r="Y360" s="18"/>
      <c r="Z360" s="18"/>
      <c r="AA360" s="18"/>
      <c r="AB360" s="18"/>
      <c r="AC360" s="18"/>
      <c r="AD360" s="18"/>
      <c r="AE360" s="18"/>
    </row>
    <row r="361" spans="1:31">
      <c r="A361" s="1032"/>
      <c r="B361" s="69" t="s">
        <v>1073</v>
      </c>
      <c r="C361" s="69" t="s">
        <v>1225</v>
      </c>
      <c r="D361" s="444">
        <v>1</v>
      </c>
      <c r="E361" s="444">
        <v>460</v>
      </c>
      <c r="F361" s="1032"/>
      <c r="G361" s="1032"/>
      <c r="H361" s="1032"/>
      <c r="I361" s="1032"/>
      <c r="J361" s="1032"/>
      <c r="K361" s="1032"/>
      <c r="L361" s="1032"/>
      <c r="M361" s="18"/>
      <c r="N361" s="18"/>
      <c r="O361" s="18"/>
      <c r="P361" s="18"/>
      <c r="Q361" s="18"/>
      <c r="R361" s="18"/>
      <c r="S361" s="18"/>
      <c r="T361" s="18"/>
      <c r="U361" s="18"/>
      <c r="V361" s="18"/>
      <c r="W361" s="18"/>
      <c r="X361" s="18"/>
      <c r="Y361" s="18"/>
      <c r="Z361" s="18"/>
      <c r="AA361" s="18"/>
      <c r="AB361" s="18"/>
      <c r="AC361" s="18"/>
      <c r="AD361" s="18"/>
      <c r="AE361" s="18"/>
    </row>
    <row r="362" spans="1:31">
      <c r="A362" s="1032"/>
      <c r="B362" s="69" t="s">
        <v>1073</v>
      </c>
      <c r="C362" s="69" t="s">
        <v>1528</v>
      </c>
      <c r="D362" s="444">
        <v>1</v>
      </c>
      <c r="E362" s="444">
        <v>460</v>
      </c>
      <c r="F362" s="1032"/>
      <c r="G362" s="1032"/>
      <c r="H362" s="1032"/>
      <c r="I362" s="1032"/>
      <c r="J362" s="1032"/>
      <c r="K362" s="1032"/>
      <c r="L362" s="1032"/>
      <c r="M362" s="18"/>
      <c r="N362" s="18"/>
      <c r="O362" s="18"/>
      <c r="P362" s="18"/>
      <c r="Q362" s="18"/>
      <c r="R362" s="18"/>
      <c r="S362" s="18"/>
      <c r="T362" s="18"/>
      <c r="U362" s="18"/>
      <c r="V362" s="18"/>
      <c r="W362" s="18"/>
      <c r="X362" s="18"/>
      <c r="Y362" s="18"/>
      <c r="Z362" s="18"/>
      <c r="AA362" s="18"/>
      <c r="AB362" s="18"/>
      <c r="AC362" s="18"/>
      <c r="AD362" s="18"/>
      <c r="AE362" s="18"/>
    </row>
    <row r="363" spans="1:31">
      <c r="A363" s="1032"/>
      <c r="B363" s="69" t="s">
        <v>1073</v>
      </c>
      <c r="C363" s="69" t="s">
        <v>1529</v>
      </c>
      <c r="D363" s="444">
        <v>1</v>
      </c>
      <c r="E363" s="444">
        <v>460</v>
      </c>
      <c r="F363" s="1032"/>
      <c r="G363" s="1032"/>
      <c r="H363" s="1032"/>
      <c r="I363" s="1032"/>
      <c r="J363" s="1032"/>
      <c r="K363" s="1032"/>
      <c r="L363" s="1032"/>
      <c r="M363" s="18"/>
      <c r="N363" s="18"/>
      <c r="O363" s="18"/>
      <c r="P363" s="18"/>
      <c r="Q363" s="18"/>
      <c r="R363" s="18"/>
      <c r="S363" s="18"/>
      <c r="T363" s="18"/>
      <c r="U363" s="18"/>
      <c r="V363" s="18"/>
      <c r="W363" s="18"/>
      <c r="X363" s="18"/>
      <c r="Y363" s="18"/>
      <c r="Z363" s="18"/>
      <c r="AA363" s="18"/>
      <c r="AB363" s="18"/>
      <c r="AC363" s="18"/>
      <c r="AD363" s="18"/>
      <c r="AE363" s="18"/>
    </row>
    <row r="364" spans="1:31">
      <c r="A364" s="1032"/>
      <c r="B364" s="69" t="s">
        <v>1073</v>
      </c>
      <c r="C364" s="69" t="s">
        <v>1530</v>
      </c>
      <c r="D364" s="444">
        <v>1</v>
      </c>
      <c r="E364" s="444">
        <v>460</v>
      </c>
      <c r="F364" s="1032"/>
      <c r="G364" s="1032"/>
      <c r="H364" s="1032"/>
      <c r="I364" s="1032"/>
      <c r="J364" s="1032"/>
      <c r="K364" s="1032"/>
      <c r="L364" s="1032"/>
      <c r="M364" s="18"/>
      <c r="N364" s="18"/>
      <c r="O364" s="18"/>
      <c r="P364" s="18"/>
      <c r="Q364" s="18"/>
      <c r="R364" s="18"/>
      <c r="S364" s="18"/>
      <c r="T364" s="18"/>
      <c r="U364" s="18"/>
      <c r="V364" s="18"/>
      <c r="W364" s="18"/>
      <c r="X364" s="18"/>
      <c r="Y364" s="18"/>
      <c r="Z364" s="18"/>
      <c r="AA364" s="18"/>
      <c r="AB364" s="18"/>
      <c r="AC364" s="18"/>
      <c r="AD364" s="18"/>
      <c r="AE364" s="18"/>
    </row>
    <row r="365" spans="1:31">
      <c r="A365" s="1032"/>
      <c r="B365" s="69" t="s">
        <v>1073</v>
      </c>
      <c r="C365" s="69" t="s">
        <v>1393</v>
      </c>
      <c r="D365" s="444">
        <v>1</v>
      </c>
      <c r="E365" s="444">
        <v>460</v>
      </c>
      <c r="F365" s="1032"/>
      <c r="G365" s="1032"/>
      <c r="H365" s="1032"/>
      <c r="I365" s="1032"/>
      <c r="J365" s="1032"/>
      <c r="K365" s="1032"/>
      <c r="L365" s="1032"/>
      <c r="M365" s="18"/>
      <c r="N365" s="18"/>
      <c r="O365" s="18"/>
      <c r="P365" s="18"/>
      <c r="Q365" s="18"/>
      <c r="R365" s="18"/>
      <c r="S365" s="18"/>
      <c r="T365" s="18"/>
      <c r="U365" s="18"/>
      <c r="V365" s="18"/>
      <c r="W365" s="18"/>
      <c r="X365" s="18"/>
      <c r="Y365" s="18"/>
      <c r="Z365" s="18"/>
      <c r="AA365" s="18"/>
      <c r="AB365" s="18"/>
      <c r="AC365" s="18"/>
      <c r="AD365" s="18"/>
      <c r="AE365" s="18"/>
    </row>
    <row r="366" spans="1:31">
      <c r="A366" s="1032"/>
      <c r="B366" s="69" t="s">
        <v>1073</v>
      </c>
      <c r="C366" s="69" t="s">
        <v>1162</v>
      </c>
      <c r="D366" s="444">
        <v>1</v>
      </c>
      <c r="E366" s="444">
        <v>460</v>
      </c>
      <c r="F366" s="1032"/>
      <c r="G366" s="1032"/>
      <c r="H366" s="1032"/>
      <c r="I366" s="1032"/>
      <c r="J366" s="1032"/>
      <c r="K366" s="1032"/>
      <c r="L366" s="1032"/>
      <c r="M366" s="18"/>
      <c r="N366" s="18"/>
      <c r="O366" s="18"/>
      <c r="P366" s="18"/>
      <c r="Q366" s="18"/>
      <c r="R366" s="18"/>
      <c r="S366" s="18"/>
      <c r="T366" s="18"/>
      <c r="U366" s="18"/>
      <c r="V366" s="18"/>
      <c r="W366" s="18"/>
      <c r="X366" s="18"/>
      <c r="Y366" s="18"/>
      <c r="Z366" s="18"/>
      <c r="AA366" s="18"/>
      <c r="AB366" s="18"/>
      <c r="AC366" s="18"/>
      <c r="AD366" s="18"/>
      <c r="AE366" s="18"/>
    </row>
    <row r="367" spans="1:31">
      <c r="A367" s="1032"/>
      <c r="B367" s="69" t="s">
        <v>1073</v>
      </c>
      <c r="C367" s="69" t="s">
        <v>1158</v>
      </c>
      <c r="D367" s="444">
        <v>1</v>
      </c>
      <c r="E367" s="444">
        <v>460</v>
      </c>
      <c r="F367" s="1032"/>
      <c r="G367" s="1032"/>
      <c r="H367" s="1032"/>
      <c r="I367" s="1032"/>
      <c r="J367" s="1032"/>
      <c r="K367" s="1032"/>
      <c r="L367" s="1032"/>
      <c r="M367" s="18"/>
      <c r="N367" s="18"/>
      <c r="O367" s="18"/>
      <c r="P367" s="18"/>
      <c r="Q367" s="18"/>
      <c r="R367" s="18"/>
      <c r="S367" s="18"/>
      <c r="T367" s="18"/>
      <c r="U367" s="18"/>
      <c r="V367" s="18"/>
      <c r="W367" s="18"/>
      <c r="X367" s="18"/>
      <c r="Y367" s="18"/>
      <c r="Z367" s="18"/>
      <c r="AA367" s="18"/>
      <c r="AB367" s="18"/>
      <c r="AC367" s="18"/>
      <c r="AD367" s="18"/>
      <c r="AE367" s="18"/>
    </row>
    <row r="368" spans="1:31">
      <c r="A368" s="1032"/>
      <c r="B368" s="465" t="s">
        <v>1073</v>
      </c>
      <c r="C368" s="69" t="s">
        <v>1089</v>
      </c>
      <c r="D368" s="444">
        <v>1</v>
      </c>
      <c r="E368" s="444">
        <v>460</v>
      </c>
      <c r="F368" s="1032"/>
      <c r="G368" s="1032"/>
      <c r="H368" s="1032"/>
      <c r="I368" s="1032"/>
      <c r="J368" s="1032"/>
      <c r="K368" s="1032"/>
      <c r="L368" s="1032"/>
      <c r="M368" s="18"/>
      <c r="N368" s="18"/>
      <c r="O368" s="18"/>
      <c r="P368" s="18"/>
      <c r="Q368" s="18"/>
      <c r="R368" s="18"/>
      <c r="S368" s="18"/>
      <c r="T368" s="18"/>
      <c r="U368" s="18"/>
      <c r="V368" s="18"/>
      <c r="W368" s="18"/>
      <c r="X368" s="18"/>
      <c r="Y368" s="18"/>
      <c r="Z368" s="18"/>
      <c r="AA368" s="18"/>
      <c r="AB368" s="18"/>
      <c r="AC368" s="18"/>
      <c r="AD368" s="18"/>
      <c r="AE368" s="18"/>
    </row>
    <row r="369" spans="1:31">
      <c r="A369" s="1032"/>
      <c r="B369" s="462" t="s">
        <v>1066</v>
      </c>
      <c r="C369" s="69" t="s">
        <v>1525</v>
      </c>
      <c r="D369" s="444">
        <v>1</v>
      </c>
      <c r="E369" s="444">
        <v>690</v>
      </c>
      <c r="F369" s="1032"/>
      <c r="G369" s="1032"/>
      <c r="H369" s="1032"/>
      <c r="I369" s="1032"/>
      <c r="J369" s="1032"/>
      <c r="K369" s="1032"/>
      <c r="L369" s="1032"/>
      <c r="M369" s="18"/>
      <c r="N369" s="18"/>
      <c r="O369" s="18"/>
      <c r="P369" s="18"/>
      <c r="Q369" s="18"/>
      <c r="R369" s="18"/>
      <c r="S369" s="18"/>
      <c r="T369" s="18"/>
      <c r="U369" s="18"/>
      <c r="V369" s="18"/>
      <c r="W369" s="18"/>
      <c r="X369" s="18"/>
      <c r="Y369" s="18"/>
      <c r="Z369" s="18"/>
      <c r="AA369" s="18"/>
      <c r="AB369" s="18"/>
      <c r="AC369" s="18"/>
      <c r="AD369" s="18"/>
      <c r="AE369" s="18"/>
    </row>
    <row r="370" spans="1:31" ht="39">
      <c r="A370" s="479" t="s">
        <v>1356</v>
      </c>
      <c r="B370" s="462" t="s">
        <v>1066</v>
      </c>
      <c r="C370" s="438" t="s">
        <v>1393</v>
      </c>
      <c r="D370" s="439">
        <v>1</v>
      </c>
      <c r="E370" s="439">
        <v>690</v>
      </c>
      <c r="F370" s="441">
        <f>E370+J370</f>
        <v>690</v>
      </c>
      <c r="G370" s="441">
        <v>300</v>
      </c>
      <c r="H370" s="442">
        <f t="shared" ref="H370:H371" si="46">F370-G370</f>
        <v>390</v>
      </c>
      <c r="I370" s="438" t="s">
        <v>1325</v>
      </c>
      <c r="J370" s="438">
        <v>0</v>
      </c>
      <c r="K370" s="475" t="s">
        <v>1531</v>
      </c>
      <c r="L370" s="476" t="s">
        <v>1532</v>
      </c>
      <c r="M370" s="18"/>
      <c r="N370" s="18"/>
      <c r="O370" s="18"/>
      <c r="P370" s="18"/>
      <c r="Q370" s="18"/>
      <c r="R370" s="18"/>
      <c r="S370" s="18"/>
      <c r="T370" s="18"/>
      <c r="U370" s="18"/>
      <c r="V370" s="18"/>
      <c r="W370" s="18"/>
      <c r="X370" s="18"/>
      <c r="Y370" s="18"/>
      <c r="Z370" s="18"/>
      <c r="AA370" s="18"/>
      <c r="AB370" s="18"/>
      <c r="AC370" s="18"/>
      <c r="AD370" s="18"/>
      <c r="AE370" s="18"/>
    </row>
    <row r="371" spans="1:31">
      <c r="A371" s="1036" t="s">
        <v>1533</v>
      </c>
      <c r="B371" s="462" t="s">
        <v>1066</v>
      </c>
      <c r="C371" s="69" t="s">
        <v>1525</v>
      </c>
      <c r="D371" s="444">
        <v>1</v>
      </c>
      <c r="E371" s="444">
        <v>690</v>
      </c>
      <c r="F371" s="1061">
        <f>E371+E372+E373+J371</f>
        <v>2120</v>
      </c>
      <c r="G371" s="1061">
        <v>600</v>
      </c>
      <c r="H371" s="1061">
        <f t="shared" si="46"/>
        <v>1520</v>
      </c>
      <c r="I371" s="1036" t="s">
        <v>172</v>
      </c>
      <c r="J371" s="1036">
        <v>50</v>
      </c>
      <c r="K371" s="1098" t="s">
        <v>1534</v>
      </c>
      <c r="L371" s="1099" t="s">
        <v>1535</v>
      </c>
      <c r="M371" s="18"/>
      <c r="N371" s="18"/>
      <c r="O371" s="18"/>
      <c r="P371" s="18"/>
      <c r="Q371" s="18"/>
      <c r="R371" s="18"/>
      <c r="S371" s="18"/>
      <c r="T371" s="18"/>
      <c r="U371" s="18"/>
      <c r="V371" s="18"/>
      <c r="W371" s="18"/>
      <c r="X371" s="18"/>
      <c r="Y371" s="18"/>
      <c r="Z371" s="18"/>
      <c r="AA371" s="18"/>
      <c r="AB371" s="18"/>
      <c r="AC371" s="18"/>
      <c r="AD371" s="18"/>
      <c r="AE371" s="18"/>
    </row>
    <row r="372" spans="1:31">
      <c r="A372" s="1032"/>
      <c r="B372" s="462" t="s">
        <v>1066</v>
      </c>
      <c r="C372" s="69" t="s">
        <v>1393</v>
      </c>
      <c r="D372" s="444">
        <v>1</v>
      </c>
      <c r="E372" s="444">
        <v>690</v>
      </c>
      <c r="F372" s="1032"/>
      <c r="G372" s="1032"/>
      <c r="H372" s="1032"/>
      <c r="I372" s="1032"/>
      <c r="J372" s="1032"/>
      <c r="K372" s="1032"/>
      <c r="L372" s="1032"/>
      <c r="M372" s="18"/>
      <c r="N372" s="18"/>
      <c r="O372" s="18"/>
      <c r="P372" s="18"/>
      <c r="Q372" s="18"/>
      <c r="R372" s="18"/>
      <c r="S372" s="18"/>
      <c r="T372" s="18"/>
      <c r="U372" s="18"/>
      <c r="V372" s="18"/>
      <c r="W372" s="18"/>
      <c r="X372" s="18"/>
      <c r="Y372" s="18"/>
      <c r="Z372" s="18"/>
      <c r="AA372" s="18"/>
      <c r="AB372" s="18"/>
      <c r="AC372" s="18"/>
      <c r="AD372" s="18"/>
      <c r="AE372" s="18"/>
    </row>
    <row r="373" spans="1:31">
      <c r="A373" s="1032"/>
      <c r="B373" s="462" t="s">
        <v>1066</v>
      </c>
      <c r="C373" s="69" t="s">
        <v>1067</v>
      </c>
      <c r="D373" s="444">
        <v>1</v>
      </c>
      <c r="E373" s="444">
        <v>690</v>
      </c>
      <c r="F373" s="1032"/>
      <c r="G373" s="1032"/>
      <c r="H373" s="1032"/>
      <c r="I373" s="1032"/>
      <c r="J373" s="1032"/>
      <c r="K373" s="1032"/>
      <c r="L373" s="1032"/>
      <c r="M373" s="18"/>
      <c r="N373" s="18"/>
      <c r="O373" s="18"/>
      <c r="P373" s="18"/>
      <c r="Q373" s="18"/>
      <c r="R373" s="18"/>
      <c r="S373" s="18"/>
      <c r="T373" s="18"/>
      <c r="U373" s="18"/>
      <c r="V373" s="18"/>
      <c r="W373" s="18"/>
      <c r="X373" s="18"/>
      <c r="Y373" s="18"/>
      <c r="Z373" s="18"/>
      <c r="AA373" s="18"/>
      <c r="AB373" s="18"/>
      <c r="AC373" s="18"/>
      <c r="AD373" s="18"/>
      <c r="AE373" s="18"/>
    </row>
    <row r="374" spans="1:31" ht="77.25">
      <c r="A374" s="479" t="s">
        <v>1536</v>
      </c>
      <c r="B374" s="438" t="s">
        <v>1073</v>
      </c>
      <c r="C374" s="438" t="s">
        <v>1151</v>
      </c>
      <c r="D374" s="439">
        <v>1</v>
      </c>
      <c r="E374" s="439">
        <v>460</v>
      </c>
      <c r="F374" s="441">
        <f t="shared" ref="F374:F375" si="47">E374+J374</f>
        <v>490</v>
      </c>
      <c r="G374" s="441">
        <v>200</v>
      </c>
      <c r="H374" s="442">
        <f t="shared" ref="H374:H376" si="48">F374-G374</f>
        <v>290</v>
      </c>
      <c r="I374" s="438" t="s">
        <v>11</v>
      </c>
      <c r="J374" s="438">
        <v>30</v>
      </c>
      <c r="K374" s="475" t="s">
        <v>1537</v>
      </c>
      <c r="L374" s="476" t="s">
        <v>1538</v>
      </c>
      <c r="M374" s="18"/>
      <c r="N374" s="18"/>
      <c r="O374" s="18"/>
      <c r="P374" s="18"/>
      <c r="Q374" s="18"/>
      <c r="R374" s="18"/>
      <c r="S374" s="18"/>
      <c r="T374" s="18"/>
      <c r="U374" s="18"/>
      <c r="V374" s="18"/>
      <c r="W374" s="18"/>
      <c r="X374" s="18"/>
      <c r="Y374" s="18"/>
      <c r="Z374" s="18"/>
      <c r="AA374" s="18"/>
      <c r="AB374" s="18"/>
      <c r="AC374" s="18"/>
      <c r="AD374" s="18"/>
      <c r="AE374" s="18"/>
    </row>
    <row r="375" spans="1:31" ht="77.25">
      <c r="A375" s="31" t="s">
        <v>1539</v>
      </c>
      <c r="B375" s="465" t="s">
        <v>1073</v>
      </c>
      <c r="C375" s="465" t="s">
        <v>1298</v>
      </c>
      <c r="D375" s="467">
        <v>1</v>
      </c>
      <c r="E375" s="467">
        <v>460</v>
      </c>
      <c r="F375" s="468">
        <f t="shared" si="47"/>
        <v>490</v>
      </c>
      <c r="G375" s="468">
        <v>200</v>
      </c>
      <c r="H375" s="481">
        <f t="shared" si="48"/>
        <v>290</v>
      </c>
      <c r="I375" s="465" t="s">
        <v>11</v>
      </c>
      <c r="J375" s="465">
        <v>30</v>
      </c>
      <c r="K375" s="421" t="s">
        <v>1540</v>
      </c>
      <c r="L375" s="82" t="s">
        <v>1541</v>
      </c>
      <c r="M375" s="18"/>
      <c r="N375" s="18"/>
      <c r="O375" s="18"/>
      <c r="P375" s="18"/>
      <c r="Q375" s="18"/>
      <c r="R375" s="18"/>
      <c r="S375" s="18"/>
      <c r="T375" s="18"/>
      <c r="U375" s="18"/>
      <c r="V375" s="18"/>
      <c r="W375" s="18"/>
      <c r="X375" s="18"/>
      <c r="Y375" s="18"/>
      <c r="Z375" s="18"/>
      <c r="AA375" s="18"/>
      <c r="AB375" s="18"/>
      <c r="AC375" s="18"/>
      <c r="AD375" s="18"/>
      <c r="AE375" s="18"/>
    </row>
    <row r="376" spans="1:31">
      <c r="A376" s="1086" t="s">
        <v>1214</v>
      </c>
      <c r="B376" s="462" t="s">
        <v>1066</v>
      </c>
      <c r="C376" s="438" t="s">
        <v>1525</v>
      </c>
      <c r="D376" s="439">
        <v>1</v>
      </c>
      <c r="E376" s="422">
        <v>690</v>
      </c>
      <c r="F376" s="1085">
        <f>E376+E377+J376</f>
        <v>1380</v>
      </c>
      <c r="G376" s="1085">
        <v>600</v>
      </c>
      <c r="H376" s="1085">
        <f t="shared" si="48"/>
        <v>780</v>
      </c>
      <c r="I376" s="1086" t="s">
        <v>1325</v>
      </c>
      <c r="J376" s="1086">
        <v>0</v>
      </c>
      <c r="K376" s="1076" t="s">
        <v>1542</v>
      </c>
      <c r="L376" s="1077" t="s">
        <v>1215</v>
      </c>
      <c r="M376" s="18"/>
      <c r="N376" s="18"/>
      <c r="O376" s="18"/>
      <c r="P376" s="18"/>
      <c r="Q376" s="18"/>
      <c r="R376" s="18"/>
      <c r="S376" s="18"/>
      <c r="T376" s="18"/>
      <c r="U376" s="18"/>
      <c r="V376" s="18"/>
      <c r="W376" s="18"/>
      <c r="X376" s="18"/>
      <c r="Y376" s="18"/>
      <c r="Z376" s="18"/>
      <c r="AA376" s="18"/>
      <c r="AB376" s="18"/>
      <c r="AC376" s="18"/>
      <c r="AD376" s="18"/>
      <c r="AE376" s="18"/>
    </row>
    <row r="377" spans="1:31">
      <c r="A377" s="1032"/>
      <c r="B377" s="462" t="s">
        <v>1066</v>
      </c>
      <c r="C377" s="438" t="s">
        <v>1543</v>
      </c>
      <c r="D377" s="439">
        <v>1</v>
      </c>
      <c r="E377" s="422">
        <v>690</v>
      </c>
      <c r="F377" s="1032"/>
      <c r="G377" s="1032"/>
      <c r="H377" s="1032"/>
      <c r="I377" s="1032"/>
      <c r="J377" s="1032"/>
      <c r="K377" s="1032"/>
      <c r="L377" s="1032"/>
      <c r="M377" s="18"/>
      <c r="N377" s="18"/>
      <c r="O377" s="18"/>
      <c r="P377" s="18"/>
      <c r="Q377" s="18"/>
      <c r="R377" s="18"/>
      <c r="S377" s="18"/>
      <c r="T377" s="18"/>
      <c r="U377" s="18"/>
      <c r="V377" s="18"/>
      <c r="W377" s="18"/>
      <c r="X377" s="18"/>
      <c r="Y377" s="18"/>
      <c r="Z377" s="18"/>
      <c r="AA377" s="18"/>
      <c r="AB377" s="18"/>
      <c r="AC377" s="18"/>
      <c r="AD377" s="18"/>
      <c r="AE377" s="18"/>
    </row>
    <row r="378" spans="1:31" ht="77.25">
      <c r="A378" s="31" t="s">
        <v>1381</v>
      </c>
      <c r="B378" s="462" t="s">
        <v>1066</v>
      </c>
      <c r="C378" s="480" t="s">
        <v>1158</v>
      </c>
      <c r="D378" s="444">
        <v>1</v>
      </c>
      <c r="E378" s="444">
        <v>690</v>
      </c>
      <c r="F378" s="55">
        <f>E378+J378</f>
        <v>690</v>
      </c>
      <c r="G378" s="55">
        <v>300</v>
      </c>
      <c r="H378" s="481">
        <f t="shared" ref="H378:H379" si="49">F378-G378</f>
        <v>390</v>
      </c>
      <c r="I378" s="29" t="s">
        <v>1325</v>
      </c>
      <c r="J378" s="29">
        <v>0</v>
      </c>
      <c r="K378" s="62" t="s">
        <v>1544</v>
      </c>
      <c r="L378" s="106" t="s">
        <v>1383</v>
      </c>
      <c r="M378" s="18"/>
      <c r="N378" s="18"/>
      <c r="O378" s="18"/>
      <c r="P378" s="18"/>
      <c r="Q378" s="18"/>
      <c r="R378" s="18"/>
      <c r="S378" s="18"/>
      <c r="T378" s="18"/>
      <c r="U378" s="18"/>
      <c r="V378" s="18"/>
      <c r="W378" s="18"/>
      <c r="X378" s="18"/>
      <c r="Y378" s="18"/>
      <c r="Z378" s="18"/>
      <c r="AA378" s="18"/>
      <c r="AB378" s="18"/>
      <c r="AC378" s="18"/>
      <c r="AD378" s="18"/>
      <c r="AE378" s="18"/>
    </row>
    <row r="379" spans="1:31">
      <c r="A379" s="1086" t="s">
        <v>444</v>
      </c>
      <c r="B379" s="438" t="s">
        <v>1073</v>
      </c>
      <c r="C379" s="438" t="s">
        <v>1141</v>
      </c>
      <c r="D379" s="439">
        <v>1</v>
      </c>
      <c r="E379" s="439">
        <v>460</v>
      </c>
      <c r="F379" s="1085">
        <f>E379+E380+J379</f>
        <v>1180</v>
      </c>
      <c r="G379" s="1085">
        <v>500</v>
      </c>
      <c r="H379" s="1085">
        <f t="shared" si="49"/>
        <v>680</v>
      </c>
      <c r="I379" s="1086" t="s">
        <v>11</v>
      </c>
      <c r="J379" s="1086">
        <v>30</v>
      </c>
      <c r="K379" s="1100" t="s">
        <v>1545</v>
      </c>
      <c r="L379" s="1101" t="s">
        <v>1546</v>
      </c>
      <c r="M379" s="18"/>
      <c r="N379" s="18"/>
      <c r="O379" s="18"/>
      <c r="P379" s="18"/>
      <c r="Q379" s="18"/>
      <c r="R379" s="18"/>
      <c r="S379" s="18"/>
      <c r="T379" s="18"/>
      <c r="U379" s="18"/>
      <c r="V379" s="18"/>
      <c r="W379" s="18"/>
      <c r="X379" s="18"/>
      <c r="Y379" s="18"/>
      <c r="Z379" s="18"/>
      <c r="AA379" s="18"/>
      <c r="AB379" s="18"/>
      <c r="AC379" s="18"/>
      <c r="AD379" s="18"/>
      <c r="AE379" s="18"/>
    </row>
    <row r="380" spans="1:31">
      <c r="A380" s="1032"/>
      <c r="B380" s="462" t="s">
        <v>1066</v>
      </c>
      <c r="C380" s="438" t="s">
        <v>1547</v>
      </c>
      <c r="D380" s="439">
        <v>1</v>
      </c>
      <c r="E380" s="439">
        <v>690</v>
      </c>
      <c r="F380" s="1032"/>
      <c r="G380" s="1032"/>
      <c r="H380" s="1032"/>
      <c r="I380" s="1032"/>
      <c r="J380" s="1032"/>
      <c r="K380" s="1032"/>
      <c r="L380" s="1032"/>
      <c r="M380" s="18"/>
      <c r="N380" s="18"/>
      <c r="O380" s="18"/>
      <c r="P380" s="18"/>
      <c r="Q380" s="18"/>
      <c r="R380" s="18"/>
      <c r="S380" s="18"/>
      <c r="T380" s="18"/>
      <c r="U380" s="18"/>
      <c r="V380" s="18"/>
      <c r="W380" s="18"/>
      <c r="X380" s="18"/>
      <c r="Y380" s="18"/>
      <c r="Z380" s="18"/>
      <c r="AA380" s="18"/>
      <c r="AB380" s="18"/>
      <c r="AC380" s="18"/>
      <c r="AD380" s="18"/>
      <c r="AE380" s="18"/>
    </row>
    <row r="381" spans="1:31">
      <c r="A381" s="1036" t="s">
        <v>1548</v>
      </c>
      <c r="B381" s="69" t="s">
        <v>1073</v>
      </c>
      <c r="C381" s="69" t="s">
        <v>1393</v>
      </c>
      <c r="D381" s="444">
        <v>1</v>
      </c>
      <c r="E381" s="444">
        <v>460</v>
      </c>
      <c r="F381" s="1061">
        <f>E381+E382+J381</f>
        <v>970</v>
      </c>
      <c r="G381" s="1061">
        <v>400</v>
      </c>
      <c r="H381" s="1107">
        <f>F381-G381</f>
        <v>570</v>
      </c>
      <c r="I381" s="1036" t="s">
        <v>172</v>
      </c>
      <c r="J381" s="1036">
        <v>50</v>
      </c>
      <c r="K381" s="1098" t="s">
        <v>1549</v>
      </c>
      <c r="L381" s="1099" t="s">
        <v>1550</v>
      </c>
      <c r="M381" s="18"/>
      <c r="N381" s="18"/>
      <c r="O381" s="18"/>
      <c r="P381" s="18"/>
      <c r="Q381" s="18"/>
      <c r="R381" s="18"/>
      <c r="S381" s="18"/>
      <c r="T381" s="18"/>
      <c r="U381" s="18"/>
      <c r="V381" s="18"/>
      <c r="W381" s="18"/>
      <c r="X381" s="18"/>
      <c r="Y381" s="18"/>
      <c r="Z381" s="18"/>
      <c r="AA381" s="18"/>
      <c r="AB381" s="18"/>
      <c r="AC381" s="18"/>
      <c r="AD381" s="18"/>
      <c r="AE381" s="18"/>
    </row>
    <row r="382" spans="1:31">
      <c r="A382" s="1032"/>
      <c r="B382" s="69" t="s">
        <v>1073</v>
      </c>
      <c r="C382" s="480" t="s">
        <v>1158</v>
      </c>
      <c r="D382" s="444">
        <v>1</v>
      </c>
      <c r="E382" s="444">
        <v>460</v>
      </c>
      <c r="F382" s="1032"/>
      <c r="G382" s="1032"/>
      <c r="H382" s="1032"/>
      <c r="I382" s="1032"/>
      <c r="J382" s="1032"/>
      <c r="K382" s="1032"/>
      <c r="L382" s="1032"/>
      <c r="M382" s="18"/>
      <c r="N382" s="18"/>
      <c r="O382" s="18"/>
      <c r="P382" s="18"/>
      <c r="Q382" s="18"/>
      <c r="R382" s="18"/>
      <c r="S382" s="18"/>
      <c r="T382" s="18"/>
      <c r="U382" s="18"/>
      <c r="V382" s="18"/>
      <c r="W382" s="18"/>
      <c r="X382" s="18"/>
      <c r="Y382" s="18"/>
      <c r="Z382" s="18"/>
      <c r="AA382" s="18"/>
      <c r="AB382" s="18"/>
      <c r="AC382" s="18"/>
      <c r="AD382" s="18"/>
      <c r="AE382" s="18"/>
    </row>
    <row r="383" spans="1:31">
      <c r="A383" s="1086" t="s">
        <v>1189</v>
      </c>
      <c r="B383" s="462" t="s">
        <v>1066</v>
      </c>
      <c r="C383" s="438" t="s">
        <v>1118</v>
      </c>
      <c r="D383" s="439">
        <v>1</v>
      </c>
      <c r="E383" s="439">
        <v>690</v>
      </c>
      <c r="F383" s="1085">
        <f>E383+E384+J383</f>
        <v>1380</v>
      </c>
      <c r="G383" s="1085">
        <v>600</v>
      </c>
      <c r="H383" s="1085">
        <f>F383-G383</f>
        <v>780</v>
      </c>
      <c r="I383" s="1086" t="s">
        <v>1325</v>
      </c>
      <c r="J383" s="1086">
        <v>0</v>
      </c>
      <c r="K383" s="1114" t="s">
        <v>1551</v>
      </c>
      <c r="L383" s="446"/>
      <c r="M383" s="18"/>
      <c r="N383" s="18"/>
      <c r="O383" s="18"/>
      <c r="P383" s="18"/>
      <c r="Q383" s="18"/>
      <c r="R383" s="18"/>
      <c r="S383" s="18"/>
      <c r="T383" s="18"/>
      <c r="U383" s="18"/>
      <c r="V383" s="18"/>
      <c r="W383" s="18"/>
      <c r="X383" s="18"/>
      <c r="Y383" s="18"/>
      <c r="Z383" s="18"/>
      <c r="AA383" s="18"/>
      <c r="AB383" s="18"/>
      <c r="AC383" s="18"/>
      <c r="AD383" s="18"/>
      <c r="AE383" s="18"/>
    </row>
    <row r="384" spans="1:31">
      <c r="A384" s="1032"/>
      <c r="B384" s="462" t="s">
        <v>1066</v>
      </c>
      <c r="C384" s="438" t="s">
        <v>1276</v>
      </c>
      <c r="D384" s="439">
        <v>1</v>
      </c>
      <c r="E384" s="439">
        <v>690</v>
      </c>
      <c r="F384" s="1032"/>
      <c r="G384" s="1032"/>
      <c r="H384" s="1032"/>
      <c r="I384" s="1032"/>
      <c r="J384" s="1032"/>
      <c r="K384" s="1032"/>
      <c r="L384" s="446"/>
      <c r="M384" s="18"/>
      <c r="N384" s="18"/>
      <c r="O384" s="18"/>
      <c r="P384" s="18"/>
      <c r="Q384" s="18"/>
      <c r="R384" s="18"/>
      <c r="S384" s="18"/>
      <c r="T384" s="18"/>
      <c r="U384" s="18"/>
      <c r="V384" s="18"/>
      <c r="W384" s="18"/>
      <c r="X384" s="18"/>
      <c r="Y384" s="18"/>
      <c r="Z384" s="18"/>
      <c r="AA384" s="18"/>
      <c r="AB384" s="18"/>
      <c r="AC384" s="18"/>
      <c r="AD384" s="18"/>
      <c r="AE384" s="18"/>
    </row>
    <row r="385" spans="1:31" ht="38.25">
      <c r="A385" s="31" t="s">
        <v>1436</v>
      </c>
      <c r="B385" s="69" t="s">
        <v>1079</v>
      </c>
      <c r="C385" s="69" t="s">
        <v>1393</v>
      </c>
      <c r="D385" s="444">
        <v>1</v>
      </c>
      <c r="E385" s="444">
        <v>750</v>
      </c>
      <c r="F385" s="55">
        <f>E385+J385</f>
        <v>750</v>
      </c>
      <c r="G385" s="55">
        <v>400</v>
      </c>
      <c r="H385" s="481">
        <f>F385-G385</f>
        <v>350</v>
      </c>
      <c r="I385" s="29" t="s">
        <v>1325</v>
      </c>
      <c r="J385" s="29">
        <v>0</v>
      </c>
      <c r="K385" s="421" t="s">
        <v>1552</v>
      </c>
      <c r="L385" s="88" t="s">
        <v>1438</v>
      </c>
      <c r="M385" s="18"/>
      <c r="N385" s="18"/>
      <c r="O385" s="18"/>
      <c r="P385" s="18"/>
      <c r="Q385" s="18"/>
      <c r="R385" s="18"/>
      <c r="S385" s="18"/>
      <c r="T385" s="18"/>
      <c r="U385" s="18"/>
      <c r="V385" s="18"/>
      <c r="W385" s="18"/>
      <c r="X385" s="18"/>
      <c r="Y385" s="18"/>
      <c r="Z385" s="18"/>
      <c r="AA385" s="18"/>
      <c r="AB385" s="18"/>
      <c r="AC385" s="18"/>
      <c r="AD385" s="18"/>
      <c r="AE385" s="18"/>
    </row>
    <row r="386" spans="1:31">
      <c r="A386" s="1086" t="s">
        <v>1553</v>
      </c>
      <c r="B386" s="462" t="s">
        <v>1066</v>
      </c>
      <c r="C386" s="463" t="s">
        <v>1393</v>
      </c>
      <c r="D386" s="439">
        <v>1</v>
      </c>
      <c r="E386" s="439">
        <v>690</v>
      </c>
      <c r="F386" s="441"/>
      <c r="G386" s="441"/>
      <c r="H386" s="442"/>
      <c r="I386" s="438"/>
      <c r="J386" s="438"/>
      <c r="K386" s="475"/>
      <c r="L386" s="476"/>
      <c r="M386" s="18"/>
      <c r="N386" s="18"/>
      <c r="O386" s="18"/>
      <c r="P386" s="18"/>
      <c r="Q386" s="18"/>
      <c r="R386" s="18"/>
      <c r="S386" s="18"/>
      <c r="T386" s="18"/>
      <c r="U386" s="18"/>
      <c r="V386" s="18"/>
      <c r="W386" s="18"/>
      <c r="X386" s="18"/>
      <c r="Y386" s="18"/>
      <c r="Z386" s="18"/>
      <c r="AA386" s="18"/>
      <c r="AB386" s="18"/>
      <c r="AC386" s="18"/>
      <c r="AD386" s="18"/>
      <c r="AE386" s="18"/>
    </row>
    <row r="387" spans="1:31" ht="90">
      <c r="A387" s="1032"/>
      <c r="B387" s="438" t="s">
        <v>1073</v>
      </c>
      <c r="C387" s="438" t="s">
        <v>1393</v>
      </c>
      <c r="D387" s="439">
        <v>1</v>
      </c>
      <c r="E387" s="439">
        <v>460</v>
      </c>
      <c r="F387" s="441">
        <f>E387+J387+E386</f>
        <v>1150</v>
      </c>
      <c r="G387" s="441">
        <f t="shared" ref="G387:G388" si="50">200+300</f>
        <v>500</v>
      </c>
      <c r="H387" s="442">
        <f t="shared" ref="H387:H388" si="51">F387-G387</f>
        <v>650</v>
      </c>
      <c r="I387" s="438" t="s">
        <v>11</v>
      </c>
      <c r="J387" s="438">
        <v>0</v>
      </c>
      <c r="K387" s="475" t="s">
        <v>1554</v>
      </c>
      <c r="L387" s="476" t="s">
        <v>1555</v>
      </c>
      <c r="M387" s="18"/>
      <c r="N387" s="18"/>
      <c r="O387" s="18"/>
      <c r="P387" s="18"/>
      <c r="Q387" s="18"/>
      <c r="R387" s="18"/>
      <c r="S387" s="18"/>
      <c r="T387" s="18"/>
      <c r="U387" s="18"/>
      <c r="V387" s="18"/>
      <c r="W387" s="18"/>
      <c r="X387" s="18"/>
      <c r="Y387" s="18"/>
      <c r="Z387" s="18"/>
      <c r="AA387" s="18"/>
      <c r="AB387" s="18"/>
      <c r="AC387" s="18"/>
      <c r="AD387" s="18"/>
      <c r="AE387" s="18"/>
    </row>
    <row r="388" spans="1:31">
      <c r="A388" s="1036" t="s">
        <v>1556</v>
      </c>
      <c r="B388" s="69" t="s">
        <v>1073</v>
      </c>
      <c r="C388" s="480" t="s">
        <v>1393</v>
      </c>
      <c r="D388" s="444">
        <v>1</v>
      </c>
      <c r="E388" s="444">
        <v>460</v>
      </c>
      <c r="F388" s="1061">
        <f>E388+E389+J388</f>
        <v>1150</v>
      </c>
      <c r="G388" s="1061">
        <f t="shared" si="50"/>
        <v>500</v>
      </c>
      <c r="H388" s="1107">
        <f t="shared" si="51"/>
        <v>650</v>
      </c>
      <c r="I388" s="1036" t="s">
        <v>1039</v>
      </c>
      <c r="J388" s="1036">
        <v>0</v>
      </c>
      <c r="K388" s="1098" t="s">
        <v>1557</v>
      </c>
      <c r="L388" s="1099" t="s">
        <v>1558</v>
      </c>
      <c r="M388" s="18"/>
      <c r="N388" s="18"/>
      <c r="O388" s="18"/>
      <c r="P388" s="18"/>
      <c r="Q388" s="18"/>
      <c r="R388" s="18"/>
      <c r="S388" s="18"/>
      <c r="T388" s="18"/>
      <c r="U388" s="18"/>
      <c r="V388" s="18"/>
      <c r="W388" s="18"/>
      <c r="X388" s="18"/>
      <c r="Y388" s="18"/>
      <c r="Z388" s="18"/>
      <c r="AA388" s="18"/>
      <c r="AB388" s="18"/>
      <c r="AC388" s="18"/>
      <c r="AD388" s="18"/>
      <c r="AE388" s="18"/>
    </row>
    <row r="389" spans="1:31">
      <c r="A389" s="1032"/>
      <c r="B389" s="462" t="s">
        <v>1066</v>
      </c>
      <c r="C389" s="480" t="s">
        <v>1393</v>
      </c>
      <c r="D389" s="444">
        <v>1</v>
      </c>
      <c r="E389" s="444">
        <v>690</v>
      </c>
      <c r="F389" s="1032"/>
      <c r="G389" s="1032"/>
      <c r="H389" s="1032"/>
      <c r="I389" s="1032"/>
      <c r="J389" s="1032"/>
      <c r="K389" s="1032"/>
      <c r="L389" s="1032"/>
      <c r="M389" s="18"/>
      <c r="N389" s="18"/>
      <c r="O389" s="18"/>
      <c r="P389" s="18"/>
      <c r="Q389" s="18"/>
      <c r="R389" s="18"/>
      <c r="S389" s="18"/>
      <c r="T389" s="18"/>
      <c r="U389" s="18"/>
      <c r="V389" s="18"/>
      <c r="W389" s="18"/>
      <c r="X389" s="18"/>
      <c r="Y389" s="18"/>
      <c r="Z389" s="18"/>
      <c r="AA389" s="18"/>
      <c r="AB389" s="18"/>
      <c r="AC389" s="18"/>
      <c r="AD389" s="18"/>
      <c r="AE389" s="18"/>
    </row>
    <row r="390" spans="1:31">
      <c r="A390" s="1086" t="s">
        <v>1559</v>
      </c>
      <c r="B390" s="438" t="s">
        <v>1073</v>
      </c>
      <c r="C390" s="438" t="s">
        <v>1307</v>
      </c>
      <c r="D390" s="439">
        <v>1</v>
      </c>
      <c r="E390" s="439">
        <v>460</v>
      </c>
      <c r="F390" s="1085">
        <f>E390+E391+J390</f>
        <v>970</v>
      </c>
      <c r="G390" s="1085">
        <v>970</v>
      </c>
      <c r="H390" s="1085">
        <f>F390-G390</f>
        <v>0</v>
      </c>
      <c r="I390" s="1086" t="s">
        <v>172</v>
      </c>
      <c r="J390" s="1086">
        <v>50</v>
      </c>
      <c r="K390" s="1100" t="s">
        <v>1560</v>
      </c>
      <c r="L390" s="1101" t="s">
        <v>1561</v>
      </c>
      <c r="M390" s="18"/>
      <c r="N390" s="18"/>
      <c r="O390" s="18"/>
      <c r="P390" s="18"/>
      <c r="Q390" s="18"/>
      <c r="R390" s="18"/>
      <c r="S390" s="18"/>
      <c r="T390" s="18"/>
      <c r="U390" s="18"/>
      <c r="V390" s="18"/>
      <c r="W390" s="18"/>
      <c r="X390" s="18"/>
      <c r="Y390" s="18"/>
      <c r="Z390" s="18"/>
      <c r="AA390" s="18"/>
      <c r="AB390" s="18"/>
      <c r="AC390" s="18"/>
      <c r="AD390" s="18"/>
      <c r="AE390" s="18"/>
    </row>
    <row r="391" spans="1:31">
      <c r="A391" s="1032"/>
      <c r="B391" s="438" t="s">
        <v>1073</v>
      </c>
      <c r="C391" s="438" t="s">
        <v>1562</v>
      </c>
      <c r="D391" s="439">
        <v>1</v>
      </c>
      <c r="E391" s="439">
        <v>460</v>
      </c>
      <c r="F391" s="1032"/>
      <c r="G391" s="1032"/>
      <c r="H391" s="1032"/>
      <c r="I391" s="1032"/>
      <c r="J391" s="1032"/>
      <c r="K391" s="1032"/>
      <c r="L391" s="1032"/>
      <c r="M391" s="18"/>
      <c r="N391" s="18"/>
      <c r="O391" s="18"/>
      <c r="P391" s="18"/>
      <c r="Q391" s="18"/>
      <c r="R391" s="18"/>
      <c r="S391" s="18"/>
      <c r="T391" s="18"/>
      <c r="U391" s="18"/>
      <c r="V391" s="18"/>
      <c r="W391" s="18"/>
      <c r="X391" s="18"/>
      <c r="Y391" s="18"/>
      <c r="Z391" s="18"/>
      <c r="AA391" s="18"/>
      <c r="AB391" s="18"/>
      <c r="AC391" s="18"/>
      <c r="AD391" s="18"/>
      <c r="AE391" s="18"/>
    </row>
    <row r="392" spans="1:31">
      <c r="A392" s="1036" t="s">
        <v>1563</v>
      </c>
      <c r="B392" s="69" t="s">
        <v>1077</v>
      </c>
      <c r="C392" s="69" t="s">
        <v>1117</v>
      </c>
      <c r="D392" s="444">
        <v>1</v>
      </c>
      <c r="E392" s="444">
        <v>160</v>
      </c>
      <c r="F392" s="1061">
        <f>E392+E393+J392</f>
        <v>350</v>
      </c>
      <c r="G392" s="1061">
        <v>160</v>
      </c>
      <c r="H392" s="1107">
        <f>F392-G392</f>
        <v>190</v>
      </c>
      <c r="I392" s="1036" t="s">
        <v>11</v>
      </c>
      <c r="J392" s="1036">
        <v>30</v>
      </c>
      <c r="K392" s="1098" t="s">
        <v>1564</v>
      </c>
      <c r="L392" s="1099" t="s">
        <v>1565</v>
      </c>
      <c r="M392" s="18"/>
      <c r="N392" s="18"/>
      <c r="O392" s="18"/>
      <c r="P392" s="18"/>
      <c r="Q392" s="18"/>
      <c r="R392" s="18"/>
      <c r="S392" s="18"/>
      <c r="T392" s="18"/>
      <c r="U392" s="18"/>
      <c r="V392" s="18"/>
      <c r="W392" s="18"/>
      <c r="X392" s="18"/>
      <c r="Y392" s="18"/>
      <c r="Z392" s="18"/>
      <c r="AA392" s="18"/>
      <c r="AB392" s="18"/>
      <c r="AC392" s="18"/>
      <c r="AD392" s="18"/>
      <c r="AE392" s="18"/>
    </row>
    <row r="393" spans="1:31">
      <c r="A393" s="1032"/>
      <c r="B393" s="69" t="s">
        <v>1077</v>
      </c>
      <c r="C393" s="69" t="s">
        <v>1172</v>
      </c>
      <c r="D393" s="444">
        <v>1</v>
      </c>
      <c r="E393" s="444">
        <v>160</v>
      </c>
      <c r="F393" s="1032"/>
      <c r="G393" s="1032"/>
      <c r="H393" s="1032"/>
      <c r="I393" s="1032"/>
      <c r="J393" s="1032"/>
      <c r="K393" s="1032"/>
      <c r="L393" s="1032"/>
      <c r="M393" s="18"/>
      <c r="N393" s="18"/>
      <c r="O393" s="18"/>
      <c r="P393" s="18"/>
      <c r="Q393" s="18"/>
      <c r="R393" s="18"/>
      <c r="S393" s="18"/>
      <c r="T393" s="18"/>
      <c r="U393" s="18"/>
      <c r="V393" s="18"/>
      <c r="W393" s="18"/>
      <c r="X393" s="18"/>
      <c r="Y393" s="18"/>
      <c r="Z393" s="18"/>
      <c r="AA393" s="18"/>
      <c r="AB393" s="18"/>
      <c r="AC393" s="18"/>
      <c r="AD393" s="18"/>
      <c r="AE393" s="18"/>
    </row>
    <row r="394" spans="1:31">
      <c r="A394" s="1086" t="s">
        <v>1566</v>
      </c>
      <c r="B394" s="438" t="s">
        <v>1073</v>
      </c>
      <c r="C394" s="438" t="s">
        <v>1393</v>
      </c>
      <c r="D394" s="439">
        <v>1</v>
      </c>
      <c r="E394" s="439">
        <v>460</v>
      </c>
      <c r="F394" s="1085">
        <f>E394+E395+J394</f>
        <v>1180</v>
      </c>
      <c r="G394" s="1085">
        <v>500</v>
      </c>
      <c r="H394" s="1085">
        <f>F394-G394</f>
        <v>680</v>
      </c>
      <c r="I394" s="1086" t="s">
        <v>11</v>
      </c>
      <c r="J394" s="1086">
        <v>30</v>
      </c>
      <c r="K394" s="1100" t="s">
        <v>1567</v>
      </c>
      <c r="L394" s="1101" t="s">
        <v>1568</v>
      </c>
      <c r="M394" s="18"/>
      <c r="N394" s="18"/>
      <c r="O394" s="18"/>
      <c r="P394" s="18"/>
      <c r="Q394" s="18"/>
      <c r="R394" s="18"/>
      <c r="S394" s="18"/>
      <c r="T394" s="18"/>
      <c r="U394" s="18"/>
      <c r="V394" s="18"/>
      <c r="W394" s="18"/>
      <c r="X394" s="18"/>
      <c r="Y394" s="18"/>
      <c r="Z394" s="18"/>
      <c r="AA394" s="18"/>
      <c r="AB394" s="18"/>
      <c r="AC394" s="18"/>
      <c r="AD394" s="18"/>
      <c r="AE394" s="18"/>
    </row>
    <row r="395" spans="1:31">
      <c r="A395" s="1032"/>
      <c r="B395" s="462" t="s">
        <v>1066</v>
      </c>
      <c r="C395" s="438" t="s">
        <v>1393</v>
      </c>
      <c r="D395" s="439">
        <v>1</v>
      </c>
      <c r="E395" s="439">
        <v>690</v>
      </c>
      <c r="F395" s="1032"/>
      <c r="G395" s="1032"/>
      <c r="H395" s="1032"/>
      <c r="I395" s="1032"/>
      <c r="J395" s="1032"/>
      <c r="K395" s="1032"/>
      <c r="L395" s="1032"/>
      <c r="M395" s="18"/>
      <c r="N395" s="18"/>
      <c r="O395" s="18"/>
      <c r="P395" s="18"/>
      <c r="Q395" s="18"/>
      <c r="R395" s="18"/>
      <c r="S395" s="18"/>
      <c r="T395" s="18"/>
      <c r="U395" s="18"/>
      <c r="V395" s="18"/>
      <c r="W395" s="18"/>
      <c r="X395" s="18"/>
      <c r="Y395" s="18"/>
      <c r="Z395" s="18"/>
      <c r="AA395" s="18"/>
      <c r="AB395" s="18"/>
      <c r="AC395" s="18"/>
      <c r="AD395" s="18"/>
      <c r="AE395" s="18"/>
    </row>
    <row r="396" spans="1:31" ht="30.75" customHeight="1">
      <c r="A396" s="31" t="s">
        <v>1569</v>
      </c>
      <c r="B396" s="69" t="s">
        <v>1073</v>
      </c>
      <c r="C396" s="480" t="s">
        <v>1393</v>
      </c>
      <c r="D396" s="444">
        <v>1</v>
      </c>
      <c r="E396" s="444">
        <v>460</v>
      </c>
      <c r="F396" s="55">
        <f t="shared" ref="F396:F397" si="52">E396+J396</f>
        <v>490</v>
      </c>
      <c r="G396" s="55">
        <f>200+290</f>
        <v>490</v>
      </c>
      <c r="H396" s="481">
        <f t="shared" ref="H396:H398" si="53">F396-G396</f>
        <v>0</v>
      </c>
      <c r="I396" s="29" t="s">
        <v>11</v>
      </c>
      <c r="J396" s="29">
        <v>30</v>
      </c>
      <c r="K396" s="418" t="s">
        <v>1570</v>
      </c>
      <c r="L396" s="88" t="s">
        <v>1571</v>
      </c>
      <c r="M396" s="18"/>
      <c r="N396" s="18"/>
      <c r="O396" s="18"/>
      <c r="P396" s="18"/>
      <c r="Q396" s="18"/>
      <c r="R396" s="18"/>
      <c r="S396" s="18"/>
      <c r="T396" s="18"/>
      <c r="U396" s="18"/>
      <c r="V396" s="18"/>
      <c r="W396" s="18"/>
      <c r="X396" s="18"/>
      <c r="Y396" s="18"/>
      <c r="Z396" s="18"/>
      <c r="AA396" s="18"/>
      <c r="AB396" s="18"/>
      <c r="AC396" s="18"/>
      <c r="AD396" s="18"/>
      <c r="AE396" s="18"/>
    </row>
    <row r="397" spans="1:31" ht="51.75">
      <c r="A397" s="479" t="s">
        <v>1572</v>
      </c>
      <c r="B397" s="438" t="s">
        <v>1066</v>
      </c>
      <c r="C397" s="438" t="s">
        <v>1162</v>
      </c>
      <c r="D397" s="439">
        <v>1</v>
      </c>
      <c r="E397" s="439">
        <v>690</v>
      </c>
      <c r="F397" s="441">
        <f t="shared" si="52"/>
        <v>720</v>
      </c>
      <c r="G397" s="441">
        <v>720</v>
      </c>
      <c r="H397" s="442">
        <f t="shared" si="53"/>
        <v>0</v>
      </c>
      <c r="I397" s="438" t="s">
        <v>11</v>
      </c>
      <c r="J397" s="438">
        <v>30</v>
      </c>
      <c r="K397" s="475" t="s">
        <v>1573</v>
      </c>
      <c r="L397" s="476" t="s">
        <v>1574</v>
      </c>
      <c r="M397" s="18"/>
      <c r="N397" s="18"/>
      <c r="O397" s="18"/>
      <c r="P397" s="18"/>
      <c r="Q397" s="18"/>
      <c r="R397" s="18"/>
      <c r="S397" s="18"/>
      <c r="T397" s="18"/>
      <c r="U397" s="18"/>
      <c r="V397" s="18"/>
      <c r="W397" s="18"/>
      <c r="X397" s="18"/>
      <c r="Y397" s="18"/>
      <c r="Z397" s="18"/>
      <c r="AA397" s="18"/>
      <c r="AB397" s="18"/>
      <c r="AC397" s="18"/>
      <c r="AD397" s="18"/>
      <c r="AE397" s="18"/>
    </row>
    <row r="398" spans="1:31">
      <c r="A398" s="1036" t="s">
        <v>1575</v>
      </c>
      <c r="B398" s="69" t="s">
        <v>1079</v>
      </c>
      <c r="C398" s="69" t="s">
        <v>1158</v>
      </c>
      <c r="D398" s="444">
        <v>1</v>
      </c>
      <c r="E398" s="444">
        <v>750</v>
      </c>
      <c r="F398" s="1061">
        <f>E398+J398+E399+E400+E401+E402+E403+E404+E405</f>
        <v>4150</v>
      </c>
      <c r="G398" s="1061">
        <v>1960</v>
      </c>
      <c r="H398" s="1107">
        <f t="shared" si="53"/>
        <v>2190</v>
      </c>
      <c r="I398" s="1036" t="s">
        <v>11</v>
      </c>
      <c r="J398" s="1036">
        <v>30</v>
      </c>
      <c r="K398" s="1098" t="s">
        <v>1576</v>
      </c>
      <c r="L398" s="1099" t="s">
        <v>1577</v>
      </c>
      <c r="M398" s="18"/>
      <c r="N398" s="18"/>
      <c r="O398" s="18"/>
      <c r="P398" s="18"/>
      <c r="Q398" s="18"/>
      <c r="R398" s="18"/>
      <c r="S398" s="18"/>
      <c r="T398" s="18"/>
      <c r="U398" s="18"/>
      <c r="V398" s="18"/>
      <c r="W398" s="18"/>
      <c r="X398" s="18"/>
      <c r="Y398" s="18"/>
      <c r="Z398" s="18"/>
      <c r="AA398" s="18"/>
      <c r="AB398" s="18"/>
      <c r="AC398" s="18"/>
      <c r="AD398" s="18"/>
      <c r="AE398" s="18"/>
    </row>
    <row r="399" spans="1:31">
      <c r="A399" s="1032"/>
      <c r="B399" s="69" t="s">
        <v>1079</v>
      </c>
      <c r="C399" s="69" t="s">
        <v>1089</v>
      </c>
      <c r="D399" s="444">
        <v>1</v>
      </c>
      <c r="E399" s="444">
        <v>750</v>
      </c>
      <c r="F399" s="1032"/>
      <c r="G399" s="1032"/>
      <c r="H399" s="1032"/>
      <c r="I399" s="1032"/>
      <c r="J399" s="1032"/>
      <c r="K399" s="1032"/>
      <c r="L399" s="1032"/>
      <c r="M399" s="18"/>
      <c r="N399" s="18"/>
      <c r="O399" s="18"/>
      <c r="P399" s="18"/>
      <c r="Q399" s="18"/>
      <c r="R399" s="18"/>
      <c r="S399" s="18"/>
      <c r="T399" s="18"/>
      <c r="U399" s="18"/>
      <c r="V399" s="18"/>
      <c r="W399" s="18"/>
      <c r="X399" s="18"/>
      <c r="Y399" s="18"/>
      <c r="Z399" s="18"/>
      <c r="AA399" s="18"/>
      <c r="AB399" s="18"/>
      <c r="AC399" s="18"/>
      <c r="AD399" s="18"/>
      <c r="AE399" s="18"/>
    </row>
    <row r="400" spans="1:31">
      <c r="A400" s="1032"/>
      <c r="B400" s="69" t="s">
        <v>1073</v>
      </c>
      <c r="C400" s="69" t="s">
        <v>1158</v>
      </c>
      <c r="D400" s="444">
        <v>1</v>
      </c>
      <c r="E400" s="444">
        <v>460</v>
      </c>
      <c r="F400" s="1032"/>
      <c r="G400" s="1032"/>
      <c r="H400" s="1032"/>
      <c r="I400" s="1032"/>
      <c r="J400" s="1032"/>
      <c r="K400" s="1032"/>
      <c r="L400" s="1032"/>
      <c r="M400" s="18"/>
      <c r="N400" s="18"/>
      <c r="O400" s="18"/>
      <c r="P400" s="18"/>
      <c r="Q400" s="18"/>
      <c r="R400" s="18"/>
      <c r="S400" s="18"/>
      <c r="T400" s="18"/>
      <c r="U400" s="18"/>
      <c r="V400" s="18"/>
      <c r="W400" s="18"/>
      <c r="X400" s="18"/>
      <c r="Y400" s="18"/>
      <c r="Z400" s="18"/>
      <c r="AA400" s="18"/>
      <c r="AB400" s="18"/>
      <c r="AC400" s="18"/>
      <c r="AD400" s="18"/>
      <c r="AE400" s="18"/>
    </row>
    <row r="401" spans="1:31">
      <c r="A401" s="1032"/>
      <c r="B401" s="69" t="s">
        <v>1073</v>
      </c>
      <c r="C401" s="69" t="s">
        <v>1089</v>
      </c>
      <c r="D401" s="444">
        <v>1</v>
      </c>
      <c r="E401" s="444">
        <v>460</v>
      </c>
      <c r="F401" s="1032"/>
      <c r="G401" s="1032"/>
      <c r="H401" s="1032"/>
      <c r="I401" s="1032"/>
      <c r="J401" s="1032"/>
      <c r="K401" s="1032"/>
      <c r="L401" s="1032"/>
      <c r="M401" s="18"/>
      <c r="N401" s="18"/>
      <c r="O401" s="18"/>
      <c r="P401" s="18"/>
      <c r="Q401" s="18"/>
      <c r="R401" s="18"/>
      <c r="S401" s="18"/>
      <c r="T401" s="18"/>
      <c r="U401" s="18"/>
      <c r="V401" s="18"/>
      <c r="W401" s="18"/>
      <c r="X401" s="18"/>
      <c r="Y401" s="18"/>
      <c r="Z401" s="18"/>
      <c r="AA401" s="18"/>
      <c r="AB401" s="18"/>
      <c r="AC401" s="18"/>
      <c r="AD401" s="18"/>
      <c r="AE401" s="18"/>
    </row>
    <row r="402" spans="1:31">
      <c r="A402" s="1032"/>
      <c r="B402" s="462" t="s">
        <v>1066</v>
      </c>
      <c r="C402" s="69" t="s">
        <v>1158</v>
      </c>
      <c r="D402" s="444">
        <v>1</v>
      </c>
      <c r="E402" s="444">
        <v>690</v>
      </c>
      <c r="F402" s="1032"/>
      <c r="G402" s="1032"/>
      <c r="H402" s="1032"/>
      <c r="I402" s="1032"/>
      <c r="J402" s="1032"/>
      <c r="K402" s="1032"/>
      <c r="L402" s="1032"/>
      <c r="M402" s="18"/>
      <c r="N402" s="18"/>
      <c r="O402" s="18"/>
      <c r="P402" s="18"/>
      <c r="Q402" s="18"/>
      <c r="R402" s="18"/>
      <c r="S402" s="18"/>
      <c r="T402" s="18"/>
      <c r="U402" s="18"/>
      <c r="V402" s="18"/>
      <c r="W402" s="18"/>
      <c r="X402" s="18"/>
      <c r="Y402" s="18"/>
      <c r="Z402" s="18"/>
      <c r="AA402" s="18"/>
      <c r="AB402" s="18"/>
      <c r="AC402" s="18"/>
      <c r="AD402" s="18"/>
      <c r="AE402" s="18"/>
    </row>
    <row r="403" spans="1:31">
      <c r="A403" s="1032"/>
      <c r="B403" s="462" t="s">
        <v>1066</v>
      </c>
      <c r="C403" s="69" t="s">
        <v>1089</v>
      </c>
      <c r="D403" s="444">
        <v>1</v>
      </c>
      <c r="E403" s="444">
        <v>690</v>
      </c>
      <c r="F403" s="1032"/>
      <c r="G403" s="1032"/>
      <c r="H403" s="1032"/>
      <c r="I403" s="1032"/>
      <c r="J403" s="1032"/>
      <c r="K403" s="1032"/>
      <c r="L403" s="1032"/>
      <c r="M403" s="18"/>
      <c r="N403" s="18"/>
      <c r="O403" s="18"/>
      <c r="P403" s="18"/>
      <c r="Q403" s="18"/>
      <c r="R403" s="18"/>
      <c r="S403" s="18"/>
      <c r="T403" s="18"/>
      <c r="U403" s="18"/>
      <c r="V403" s="18"/>
      <c r="W403" s="18"/>
      <c r="X403" s="18"/>
      <c r="Y403" s="18"/>
      <c r="Z403" s="18"/>
      <c r="AA403" s="18"/>
      <c r="AB403" s="18"/>
      <c r="AC403" s="18"/>
      <c r="AD403" s="18"/>
      <c r="AE403" s="18"/>
    </row>
    <row r="404" spans="1:31">
      <c r="A404" s="1032"/>
      <c r="B404" s="69" t="s">
        <v>1077</v>
      </c>
      <c r="C404" s="69" t="s">
        <v>1158</v>
      </c>
      <c r="D404" s="444">
        <v>1</v>
      </c>
      <c r="E404" s="444">
        <v>160</v>
      </c>
      <c r="F404" s="1032"/>
      <c r="G404" s="1032"/>
      <c r="H404" s="1032"/>
      <c r="I404" s="1032"/>
      <c r="J404" s="1032"/>
      <c r="K404" s="1032"/>
      <c r="L404" s="1032"/>
      <c r="M404" s="18"/>
      <c r="N404" s="18"/>
      <c r="O404" s="18"/>
      <c r="P404" s="18"/>
      <c r="Q404" s="18"/>
      <c r="R404" s="18"/>
      <c r="S404" s="18"/>
      <c r="T404" s="18"/>
      <c r="U404" s="18"/>
      <c r="V404" s="18"/>
      <c r="W404" s="18"/>
      <c r="X404" s="18"/>
      <c r="Y404" s="18"/>
      <c r="Z404" s="18"/>
      <c r="AA404" s="18"/>
      <c r="AB404" s="18"/>
      <c r="AC404" s="18"/>
      <c r="AD404" s="18"/>
      <c r="AE404" s="18"/>
    </row>
    <row r="405" spans="1:31">
      <c r="A405" s="1032"/>
      <c r="B405" s="69" t="s">
        <v>1077</v>
      </c>
      <c r="C405" s="69" t="s">
        <v>1089</v>
      </c>
      <c r="D405" s="444">
        <v>1</v>
      </c>
      <c r="E405" s="444">
        <v>160</v>
      </c>
      <c r="F405" s="1032"/>
      <c r="G405" s="1032"/>
      <c r="H405" s="1032"/>
      <c r="I405" s="1032"/>
      <c r="J405" s="1032"/>
      <c r="K405" s="1032"/>
      <c r="L405" s="1032"/>
      <c r="M405" s="18"/>
      <c r="N405" s="18"/>
      <c r="O405" s="18"/>
      <c r="P405" s="18"/>
      <c r="Q405" s="18"/>
      <c r="R405" s="18"/>
      <c r="S405" s="18"/>
      <c r="T405" s="18"/>
      <c r="U405" s="18"/>
      <c r="V405" s="18"/>
      <c r="W405" s="18"/>
      <c r="X405" s="18"/>
      <c r="Y405" s="18"/>
      <c r="Z405" s="18"/>
      <c r="AA405" s="18"/>
      <c r="AB405" s="18"/>
      <c r="AC405" s="18"/>
      <c r="AD405" s="18"/>
      <c r="AE405" s="18"/>
    </row>
    <row r="406" spans="1:31" ht="51.75">
      <c r="A406" s="479" t="s">
        <v>1578</v>
      </c>
      <c r="B406" s="438" t="s">
        <v>1073</v>
      </c>
      <c r="C406" s="463" t="s">
        <v>1393</v>
      </c>
      <c r="D406" s="439">
        <v>1</v>
      </c>
      <c r="E406" s="439">
        <v>460</v>
      </c>
      <c r="F406" s="441">
        <f>E406+J406</f>
        <v>490</v>
      </c>
      <c r="G406" s="441">
        <v>200</v>
      </c>
      <c r="H406" s="442">
        <f>F406-G406</f>
        <v>290</v>
      </c>
      <c r="I406" s="438" t="s">
        <v>11</v>
      </c>
      <c r="J406" s="438">
        <v>30</v>
      </c>
      <c r="K406" s="475" t="s">
        <v>1579</v>
      </c>
      <c r="L406" s="476" t="s">
        <v>1580</v>
      </c>
      <c r="M406" s="18"/>
      <c r="N406" s="18"/>
      <c r="O406" s="18"/>
      <c r="P406" s="18"/>
      <c r="Q406" s="18"/>
      <c r="R406" s="18"/>
      <c r="S406" s="18"/>
      <c r="T406" s="18"/>
      <c r="U406" s="18"/>
      <c r="V406" s="18"/>
      <c r="W406" s="18"/>
      <c r="X406" s="18"/>
      <c r="Y406" s="18"/>
      <c r="Z406" s="18"/>
      <c r="AA406" s="18"/>
      <c r="AB406" s="18"/>
      <c r="AC406" s="18"/>
      <c r="AD406" s="18"/>
      <c r="AE406" s="18"/>
    </row>
    <row r="407" spans="1:31">
      <c r="A407" s="455"/>
      <c r="B407" s="456"/>
      <c r="C407" s="456"/>
      <c r="D407" s="457"/>
      <c r="E407" s="457"/>
      <c r="F407" s="457"/>
      <c r="G407" s="460"/>
      <c r="H407" s="457"/>
      <c r="I407" s="456"/>
      <c r="J407" s="456"/>
      <c r="K407" s="432"/>
      <c r="L407" s="432"/>
      <c r="M407" s="18"/>
      <c r="N407" s="18"/>
      <c r="O407" s="18"/>
      <c r="P407" s="18"/>
      <c r="Q407" s="18"/>
      <c r="R407" s="18"/>
      <c r="S407" s="18"/>
      <c r="T407" s="18"/>
      <c r="U407" s="18"/>
      <c r="V407" s="18"/>
      <c r="W407" s="18"/>
      <c r="X407" s="18"/>
      <c r="Y407" s="18"/>
      <c r="Z407" s="18"/>
      <c r="AA407" s="18"/>
      <c r="AB407" s="18"/>
      <c r="AC407" s="18"/>
      <c r="AD407" s="18"/>
      <c r="AE407" s="18"/>
    </row>
    <row r="408" spans="1:31">
      <c r="A408" s="1102" t="s">
        <v>1581</v>
      </c>
      <c r="B408" s="69" t="s">
        <v>1073</v>
      </c>
      <c r="C408" s="480" t="s">
        <v>1393</v>
      </c>
      <c r="D408" s="444">
        <v>1</v>
      </c>
      <c r="E408" s="444">
        <v>460</v>
      </c>
      <c r="F408" s="1061">
        <f>E408+E409+E410+E411+E412+E413+J408</f>
        <v>3270</v>
      </c>
      <c r="G408" s="1061">
        <v>1400</v>
      </c>
      <c r="H408" s="1061">
        <f>F408-G408</f>
        <v>1870</v>
      </c>
      <c r="I408" s="1036" t="s">
        <v>172</v>
      </c>
      <c r="J408" s="1036">
        <v>50</v>
      </c>
      <c r="K408" s="1098" t="s">
        <v>1582</v>
      </c>
      <c r="L408" s="1099" t="s">
        <v>1583</v>
      </c>
      <c r="M408" s="18"/>
      <c r="N408" s="18"/>
      <c r="O408" s="18"/>
      <c r="P408" s="18"/>
      <c r="Q408" s="18"/>
      <c r="R408" s="18"/>
      <c r="S408" s="18"/>
      <c r="T408" s="18"/>
      <c r="U408" s="18"/>
      <c r="V408" s="18"/>
      <c r="W408" s="18"/>
      <c r="X408" s="18"/>
      <c r="Y408" s="18"/>
      <c r="Z408" s="18"/>
      <c r="AA408" s="18"/>
      <c r="AB408" s="18"/>
      <c r="AC408" s="18"/>
      <c r="AD408" s="18"/>
      <c r="AE408" s="18"/>
    </row>
    <row r="409" spans="1:31">
      <c r="A409" s="1032"/>
      <c r="B409" s="69" t="s">
        <v>1073</v>
      </c>
      <c r="C409" s="465" t="s">
        <v>1162</v>
      </c>
      <c r="D409" s="444">
        <v>1</v>
      </c>
      <c r="E409" s="444">
        <v>460</v>
      </c>
      <c r="F409" s="1032"/>
      <c r="G409" s="1032"/>
      <c r="H409" s="1032"/>
      <c r="I409" s="1032"/>
      <c r="J409" s="1032"/>
      <c r="K409" s="1032"/>
      <c r="L409" s="1032"/>
      <c r="M409" s="18"/>
      <c r="N409" s="18"/>
      <c r="O409" s="18"/>
      <c r="P409" s="18"/>
      <c r="Q409" s="18"/>
      <c r="R409" s="18"/>
      <c r="S409" s="18"/>
      <c r="T409" s="18"/>
      <c r="U409" s="18"/>
      <c r="V409" s="18"/>
      <c r="W409" s="18"/>
      <c r="X409" s="18"/>
      <c r="Y409" s="18"/>
      <c r="Z409" s="18"/>
      <c r="AA409" s="18"/>
      <c r="AB409" s="18"/>
      <c r="AC409" s="18"/>
      <c r="AD409" s="18"/>
      <c r="AE409" s="18"/>
    </row>
    <row r="410" spans="1:31">
      <c r="A410" s="1032"/>
      <c r="B410" s="69" t="s">
        <v>1073</v>
      </c>
      <c r="C410" s="465" t="s">
        <v>1158</v>
      </c>
      <c r="D410" s="444">
        <v>1</v>
      </c>
      <c r="E410" s="444">
        <v>460</v>
      </c>
      <c r="F410" s="1032"/>
      <c r="G410" s="1032"/>
      <c r="H410" s="1032"/>
      <c r="I410" s="1032"/>
      <c r="J410" s="1032"/>
      <c r="K410" s="1032"/>
      <c r="L410" s="1032"/>
      <c r="M410" s="18"/>
      <c r="N410" s="18"/>
      <c r="O410" s="18"/>
      <c r="P410" s="18"/>
      <c r="Q410" s="18"/>
      <c r="R410" s="18"/>
      <c r="S410" s="18"/>
      <c r="T410" s="18"/>
      <c r="U410" s="18"/>
      <c r="V410" s="18"/>
      <c r="W410" s="18"/>
      <c r="X410" s="18"/>
      <c r="Y410" s="18"/>
      <c r="Z410" s="18"/>
      <c r="AA410" s="18"/>
      <c r="AB410" s="18"/>
      <c r="AC410" s="18"/>
      <c r="AD410" s="18"/>
      <c r="AE410" s="18"/>
    </row>
    <row r="411" spans="1:31">
      <c r="A411" s="1032"/>
      <c r="B411" s="69" t="s">
        <v>1073</v>
      </c>
      <c r="C411" s="465" t="s">
        <v>1089</v>
      </c>
      <c r="D411" s="444">
        <v>1</v>
      </c>
      <c r="E411" s="444">
        <v>460</v>
      </c>
      <c r="F411" s="1032"/>
      <c r="G411" s="1032"/>
      <c r="H411" s="1032"/>
      <c r="I411" s="1032"/>
      <c r="J411" s="1032"/>
      <c r="K411" s="1032"/>
      <c r="L411" s="1032"/>
      <c r="M411" s="18"/>
      <c r="N411" s="18"/>
      <c r="O411" s="18"/>
      <c r="P411" s="18"/>
      <c r="Q411" s="18"/>
      <c r="R411" s="18"/>
      <c r="S411" s="18"/>
      <c r="T411" s="18"/>
      <c r="U411" s="18"/>
      <c r="V411" s="18"/>
      <c r="W411" s="18"/>
      <c r="X411" s="18"/>
      <c r="Y411" s="18"/>
      <c r="Z411" s="18"/>
      <c r="AA411" s="18"/>
      <c r="AB411" s="18"/>
      <c r="AC411" s="18"/>
      <c r="AD411" s="18"/>
      <c r="AE411" s="18"/>
    </row>
    <row r="412" spans="1:31">
      <c r="A412" s="1032"/>
      <c r="B412" s="462" t="s">
        <v>1066</v>
      </c>
      <c r="C412" s="480" t="s">
        <v>1393</v>
      </c>
      <c r="D412" s="444">
        <v>1</v>
      </c>
      <c r="E412" s="444">
        <v>690</v>
      </c>
      <c r="F412" s="1032"/>
      <c r="G412" s="1032"/>
      <c r="H412" s="1032"/>
      <c r="I412" s="1032"/>
      <c r="J412" s="1032"/>
      <c r="K412" s="1032"/>
      <c r="L412" s="1032"/>
      <c r="M412" s="18"/>
      <c r="N412" s="18"/>
      <c r="O412" s="18"/>
      <c r="P412" s="18"/>
      <c r="Q412" s="18"/>
      <c r="R412" s="18"/>
      <c r="S412" s="18"/>
      <c r="T412" s="18"/>
      <c r="U412" s="18"/>
      <c r="V412" s="18"/>
      <c r="W412" s="18"/>
      <c r="X412" s="18"/>
      <c r="Y412" s="18"/>
      <c r="Z412" s="18"/>
      <c r="AA412" s="18"/>
      <c r="AB412" s="18"/>
      <c r="AC412" s="18"/>
      <c r="AD412" s="18"/>
      <c r="AE412" s="18"/>
    </row>
    <row r="413" spans="1:31">
      <c r="A413" s="1032"/>
      <c r="B413" s="462" t="s">
        <v>1066</v>
      </c>
      <c r="C413" s="465" t="s">
        <v>1162</v>
      </c>
      <c r="D413" s="444">
        <v>1</v>
      </c>
      <c r="E413" s="444">
        <v>690</v>
      </c>
      <c r="F413" s="1032"/>
      <c r="G413" s="1032"/>
      <c r="H413" s="1032"/>
      <c r="I413" s="1032"/>
      <c r="J413" s="1032"/>
      <c r="K413" s="1032"/>
      <c r="L413" s="1032"/>
      <c r="M413" s="18"/>
      <c r="N413" s="18"/>
      <c r="O413" s="18"/>
      <c r="P413" s="18"/>
      <c r="Q413" s="18"/>
      <c r="R413" s="18"/>
      <c r="S413" s="18"/>
      <c r="T413" s="18"/>
      <c r="U413" s="18"/>
      <c r="V413" s="18"/>
      <c r="W413" s="18"/>
      <c r="X413" s="18"/>
      <c r="Y413" s="18"/>
      <c r="Z413" s="18"/>
      <c r="AA413" s="18"/>
      <c r="AB413" s="18"/>
      <c r="AC413" s="18"/>
      <c r="AD413" s="18"/>
      <c r="AE413" s="18"/>
    </row>
    <row r="414" spans="1:31" ht="102.75">
      <c r="A414" s="479" t="s">
        <v>1584</v>
      </c>
      <c r="B414" s="438" t="s">
        <v>1073</v>
      </c>
      <c r="C414" s="438" t="s">
        <v>1067</v>
      </c>
      <c r="D414" s="439">
        <v>1</v>
      </c>
      <c r="E414" s="439">
        <v>460</v>
      </c>
      <c r="F414" s="441">
        <f>E414+J414</f>
        <v>490</v>
      </c>
      <c r="G414" s="441">
        <f>200+290</f>
        <v>490</v>
      </c>
      <c r="H414" s="442">
        <f t="shared" ref="H414:H415" si="54">F414-G414</f>
        <v>0</v>
      </c>
      <c r="I414" s="438" t="s">
        <v>11</v>
      </c>
      <c r="J414" s="438">
        <v>30</v>
      </c>
      <c r="K414" s="469" t="s">
        <v>1585</v>
      </c>
      <c r="L414" s="470" t="s">
        <v>1586</v>
      </c>
      <c r="M414" s="18"/>
      <c r="N414" s="18"/>
      <c r="O414" s="18"/>
      <c r="P414" s="18"/>
      <c r="Q414" s="18"/>
      <c r="R414" s="18"/>
      <c r="S414" s="18"/>
      <c r="T414" s="18"/>
      <c r="U414" s="18"/>
      <c r="V414" s="18"/>
      <c r="W414" s="18"/>
      <c r="X414" s="18"/>
      <c r="Y414" s="18"/>
      <c r="Z414" s="18"/>
      <c r="AA414" s="18"/>
      <c r="AB414" s="18"/>
      <c r="AC414" s="18"/>
      <c r="AD414" s="18"/>
      <c r="AE414" s="18"/>
    </row>
    <row r="415" spans="1:31">
      <c r="A415" s="1036" t="s">
        <v>1587</v>
      </c>
      <c r="B415" s="69" t="s">
        <v>1079</v>
      </c>
      <c r="C415" s="69" t="s">
        <v>1161</v>
      </c>
      <c r="D415" s="444">
        <v>1</v>
      </c>
      <c r="E415" s="444">
        <v>750</v>
      </c>
      <c r="F415" s="1061">
        <f>E415+E416+E417+E418+E419+J415</f>
        <v>2850</v>
      </c>
      <c r="G415" s="1061">
        <v>1100</v>
      </c>
      <c r="H415" s="1061">
        <f t="shared" si="54"/>
        <v>1750</v>
      </c>
      <c r="I415" s="1036" t="s">
        <v>11</v>
      </c>
      <c r="J415" s="1036">
        <v>30</v>
      </c>
      <c r="K415" s="1098" t="s">
        <v>1588</v>
      </c>
      <c r="L415" s="1099" t="s">
        <v>1589</v>
      </c>
      <c r="M415" s="18"/>
      <c r="N415" s="18"/>
      <c r="O415" s="18"/>
      <c r="P415" s="18"/>
      <c r="Q415" s="18"/>
      <c r="R415" s="18"/>
      <c r="S415" s="18"/>
      <c r="T415" s="18"/>
      <c r="U415" s="18"/>
      <c r="V415" s="18"/>
      <c r="W415" s="18"/>
      <c r="X415" s="18"/>
      <c r="Y415" s="18"/>
      <c r="Z415" s="18"/>
      <c r="AA415" s="18"/>
      <c r="AB415" s="18"/>
      <c r="AC415" s="18"/>
      <c r="AD415" s="18"/>
      <c r="AE415" s="18"/>
    </row>
    <row r="416" spans="1:31">
      <c r="A416" s="1032"/>
      <c r="B416" s="69" t="s">
        <v>1073</v>
      </c>
      <c r="C416" s="465" t="s">
        <v>1158</v>
      </c>
      <c r="D416" s="444">
        <v>1</v>
      </c>
      <c r="E416" s="444">
        <v>460</v>
      </c>
      <c r="F416" s="1032"/>
      <c r="G416" s="1032"/>
      <c r="H416" s="1032"/>
      <c r="I416" s="1032"/>
      <c r="J416" s="1032"/>
      <c r="K416" s="1032"/>
      <c r="L416" s="1032"/>
      <c r="M416" s="18"/>
      <c r="N416" s="18"/>
      <c r="O416" s="18"/>
      <c r="P416" s="18"/>
      <c r="Q416" s="18"/>
      <c r="R416" s="18"/>
      <c r="S416" s="18"/>
      <c r="T416" s="18"/>
      <c r="U416" s="18"/>
      <c r="V416" s="18"/>
      <c r="W416" s="18"/>
      <c r="X416" s="18"/>
      <c r="Y416" s="18"/>
      <c r="Z416" s="18"/>
      <c r="AA416" s="18"/>
      <c r="AB416" s="18"/>
      <c r="AC416" s="18"/>
      <c r="AD416" s="18"/>
      <c r="AE416" s="18"/>
    </row>
    <row r="417" spans="1:31">
      <c r="A417" s="1032"/>
      <c r="B417" s="69" t="s">
        <v>1073</v>
      </c>
      <c r="C417" s="465" t="s">
        <v>1089</v>
      </c>
      <c r="D417" s="444">
        <v>1</v>
      </c>
      <c r="E417" s="444">
        <v>460</v>
      </c>
      <c r="F417" s="1032"/>
      <c r="G417" s="1032"/>
      <c r="H417" s="1032"/>
      <c r="I417" s="1032"/>
      <c r="J417" s="1032"/>
      <c r="K417" s="1032"/>
      <c r="L417" s="1032"/>
      <c r="M417" s="18"/>
      <c r="N417" s="18"/>
      <c r="O417" s="18"/>
      <c r="P417" s="18"/>
      <c r="Q417" s="18"/>
      <c r="R417" s="18"/>
      <c r="S417" s="18"/>
      <c r="T417" s="18"/>
      <c r="U417" s="18"/>
      <c r="V417" s="18"/>
      <c r="W417" s="18"/>
      <c r="X417" s="18"/>
      <c r="Y417" s="18"/>
      <c r="Z417" s="18"/>
      <c r="AA417" s="18"/>
      <c r="AB417" s="18"/>
      <c r="AC417" s="18"/>
      <c r="AD417" s="18"/>
      <c r="AE417" s="18"/>
    </row>
    <row r="418" spans="1:31">
      <c r="A418" s="1032"/>
      <c r="B418" s="69" t="s">
        <v>1073</v>
      </c>
      <c r="C418" s="69" t="s">
        <v>1154</v>
      </c>
      <c r="D418" s="444">
        <v>1</v>
      </c>
      <c r="E418" s="444">
        <v>460</v>
      </c>
      <c r="F418" s="1032"/>
      <c r="G418" s="1032"/>
      <c r="H418" s="1032"/>
      <c r="I418" s="1032"/>
      <c r="J418" s="1032"/>
      <c r="K418" s="1032"/>
      <c r="L418" s="1032"/>
      <c r="M418" s="18"/>
      <c r="N418" s="18"/>
      <c r="O418" s="18"/>
      <c r="P418" s="18"/>
      <c r="Q418" s="18"/>
      <c r="R418" s="18"/>
      <c r="S418" s="18"/>
      <c r="T418" s="18"/>
      <c r="U418" s="18"/>
      <c r="V418" s="18"/>
      <c r="W418" s="18"/>
      <c r="X418" s="18"/>
      <c r="Y418" s="18"/>
      <c r="Z418" s="18"/>
      <c r="AA418" s="18"/>
      <c r="AB418" s="18"/>
      <c r="AC418" s="18"/>
      <c r="AD418" s="18"/>
      <c r="AE418" s="18"/>
    </row>
    <row r="419" spans="1:31">
      <c r="A419" s="1032"/>
      <c r="B419" s="462" t="s">
        <v>1066</v>
      </c>
      <c r="C419" s="465" t="s">
        <v>1089</v>
      </c>
      <c r="D419" s="444">
        <v>1</v>
      </c>
      <c r="E419" s="444">
        <v>690</v>
      </c>
      <c r="F419" s="1032"/>
      <c r="G419" s="1032"/>
      <c r="H419" s="1032"/>
      <c r="I419" s="1032"/>
      <c r="J419" s="1032"/>
      <c r="K419" s="1032"/>
      <c r="L419" s="1032"/>
      <c r="M419" s="18"/>
      <c r="N419" s="18"/>
      <c r="O419" s="18"/>
      <c r="P419" s="18"/>
      <c r="Q419" s="18"/>
      <c r="R419" s="18"/>
      <c r="S419" s="18"/>
      <c r="T419" s="18"/>
      <c r="U419" s="18"/>
      <c r="V419" s="18"/>
      <c r="W419" s="18"/>
      <c r="X419" s="18"/>
      <c r="Y419" s="18"/>
      <c r="Z419" s="18"/>
      <c r="AA419" s="18"/>
      <c r="AB419" s="18"/>
      <c r="AC419" s="18"/>
      <c r="AD419" s="18"/>
      <c r="AE419" s="18"/>
    </row>
    <row r="420" spans="1:31">
      <c r="A420" s="479" t="s">
        <v>1247</v>
      </c>
      <c r="B420" s="438" t="s">
        <v>1073</v>
      </c>
      <c r="C420" s="438" t="s">
        <v>1089</v>
      </c>
      <c r="D420" s="439">
        <v>1</v>
      </c>
      <c r="E420" s="439">
        <v>460</v>
      </c>
      <c r="F420" s="1085">
        <f>E420+E421+J420</f>
        <v>1150</v>
      </c>
      <c r="G420" s="1085">
        <v>500</v>
      </c>
      <c r="H420" s="1085">
        <f>F420-G420</f>
        <v>650</v>
      </c>
      <c r="I420" s="1086" t="s">
        <v>1590</v>
      </c>
      <c r="J420" s="1086">
        <v>0</v>
      </c>
      <c r="K420" s="1100" t="s">
        <v>1591</v>
      </c>
      <c r="L420" s="1101" t="s">
        <v>1592</v>
      </c>
      <c r="M420" s="18"/>
      <c r="N420" s="18"/>
      <c r="O420" s="18"/>
      <c r="P420" s="18"/>
      <c r="Q420" s="18"/>
      <c r="R420" s="18"/>
      <c r="S420" s="18"/>
      <c r="T420" s="18"/>
      <c r="U420" s="18"/>
      <c r="V420" s="18"/>
      <c r="W420" s="18"/>
      <c r="X420" s="18"/>
      <c r="Y420" s="18"/>
      <c r="Z420" s="18"/>
      <c r="AA420" s="18"/>
      <c r="AB420" s="18"/>
      <c r="AC420" s="18"/>
      <c r="AD420" s="18"/>
      <c r="AE420" s="18"/>
    </row>
    <row r="421" spans="1:31">
      <c r="A421" s="479"/>
      <c r="B421" s="462" t="s">
        <v>1066</v>
      </c>
      <c r="C421" s="438" t="s">
        <v>1089</v>
      </c>
      <c r="D421" s="439">
        <v>1</v>
      </c>
      <c r="E421" s="439">
        <v>690</v>
      </c>
      <c r="F421" s="1032"/>
      <c r="G421" s="1032"/>
      <c r="H421" s="1032"/>
      <c r="I421" s="1032"/>
      <c r="J421" s="1032"/>
      <c r="K421" s="1032"/>
      <c r="L421" s="1032"/>
      <c r="M421" s="18"/>
      <c r="N421" s="18"/>
      <c r="O421" s="18"/>
      <c r="P421" s="18"/>
      <c r="Q421" s="18"/>
      <c r="R421" s="18"/>
      <c r="S421" s="18"/>
      <c r="T421" s="18"/>
      <c r="U421" s="18"/>
      <c r="V421" s="18"/>
      <c r="W421" s="18"/>
      <c r="X421" s="18"/>
      <c r="Y421" s="18"/>
      <c r="Z421" s="18"/>
      <c r="AA421" s="18"/>
      <c r="AB421" s="18"/>
      <c r="AC421" s="18"/>
      <c r="AD421" s="18"/>
      <c r="AE421" s="18"/>
    </row>
    <row r="422" spans="1:31" ht="51.75">
      <c r="A422" s="31" t="s">
        <v>1593</v>
      </c>
      <c r="B422" s="462" t="s">
        <v>1066</v>
      </c>
      <c r="C422" s="69" t="s">
        <v>1161</v>
      </c>
      <c r="D422" s="444">
        <v>1</v>
      </c>
      <c r="E422" s="444">
        <v>690</v>
      </c>
      <c r="F422" s="55">
        <f t="shared" ref="F422:F424" si="55">E422+J422</f>
        <v>720</v>
      </c>
      <c r="G422" s="55">
        <f>300+420</f>
        <v>720</v>
      </c>
      <c r="H422" s="17">
        <f t="shared" ref="H422:H425" si="56">F422-G422</f>
        <v>0</v>
      </c>
      <c r="I422" s="29" t="s">
        <v>11</v>
      </c>
      <c r="J422" s="29">
        <v>30</v>
      </c>
      <c r="K422" s="62" t="s">
        <v>1594</v>
      </c>
      <c r="L422" s="106" t="s">
        <v>1595</v>
      </c>
      <c r="M422" s="18"/>
      <c r="N422" s="18"/>
      <c r="O422" s="18"/>
      <c r="P422" s="18"/>
      <c r="Q422" s="18"/>
      <c r="R422" s="18"/>
      <c r="S422" s="18"/>
      <c r="T422" s="18"/>
      <c r="U422" s="18"/>
      <c r="V422" s="18"/>
      <c r="W422" s="18"/>
      <c r="X422" s="18"/>
      <c r="Y422" s="18"/>
      <c r="Z422" s="18"/>
      <c r="AA422" s="18"/>
      <c r="AB422" s="18"/>
      <c r="AC422" s="18"/>
      <c r="AD422" s="18"/>
      <c r="AE422" s="18"/>
    </row>
    <row r="423" spans="1:31" ht="64.5">
      <c r="A423" s="479" t="s">
        <v>1414</v>
      </c>
      <c r="B423" s="462" t="s">
        <v>1066</v>
      </c>
      <c r="C423" s="463" t="s">
        <v>1393</v>
      </c>
      <c r="D423" s="439">
        <v>1</v>
      </c>
      <c r="E423" s="439">
        <v>690</v>
      </c>
      <c r="F423" s="441">
        <f t="shared" si="55"/>
        <v>690</v>
      </c>
      <c r="G423" s="441">
        <v>690</v>
      </c>
      <c r="H423" s="442">
        <f t="shared" si="56"/>
        <v>0</v>
      </c>
      <c r="I423" s="438" t="s">
        <v>1590</v>
      </c>
      <c r="J423" s="438">
        <v>0</v>
      </c>
      <c r="K423" s="475" t="s">
        <v>1596</v>
      </c>
      <c r="L423" s="476" t="s">
        <v>1597</v>
      </c>
      <c r="M423" s="18"/>
      <c r="N423" s="18"/>
      <c r="O423" s="18"/>
      <c r="P423" s="18"/>
      <c r="Q423" s="18"/>
      <c r="R423" s="18"/>
      <c r="S423" s="18"/>
      <c r="T423" s="18"/>
      <c r="U423" s="18"/>
      <c r="V423" s="18"/>
      <c r="W423" s="18"/>
      <c r="X423" s="18"/>
      <c r="Y423" s="18"/>
      <c r="Z423" s="18"/>
      <c r="AA423" s="18"/>
      <c r="AB423" s="18"/>
      <c r="AC423" s="18"/>
      <c r="AD423" s="18"/>
      <c r="AE423" s="18"/>
    </row>
    <row r="424" spans="1:31" ht="90">
      <c r="A424" s="31" t="s">
        <v>1598</v>
      </c>
      <c r="B424" s="69" t="s">
        <v>1079</v>
      </c>
      <c r="C424" s="69" t="s">
        <v>1228</v>
      </c>
      <c r="D424" s="444">
        <v>1</v>
      </c>
      <c r="E424" s="444">
        <v>750</v>
      </c>
      <c r="F424" s="55">
        <f t="shared" si="55"/>
        <v>800</v>
      </c>
      <c r="G424" s="55">
        <v>800</v>
      </c>
      <c r="H424" s="17">
        <f t="shared" si="56"/>
        <v>0</v>
      </c>
      <c r="I424" s="29" t="s">
        <v>172</v>
      </c>
      <c r="J424" s="29">
        <v>50</v>
      </c>
      <c r="K424" s="62" t="s">
        <v>1599</v>
      </c>
      <c r="L424" s="106" t="s">
        <v>1600</v>
      </c>
      <c r="M424" s="18"/>
      <c r="N424" s="18"/>
      <c r="O424" s="18"/>
      <c r="P424" s="18"/>
      <c r="Q424" s="18"/>
      <c r="R424" s="18"/>
      <c r="S424" s="18"/>
      <c r="T424" s="18"/>
      <c r="U424" s="18"/>
      <c r="V424" s="18"/>
      <c r="W424" s="18"/>
      <c r="X424" s="18"/>
      <c r="Y424" s="18"/>
      <c r="Z424" s="18"/>
      <c r="AA424" s="18"/>
      <c r="AB424" s="18"/>
      <c r="AC424" s="18"/>
      <c r="AD424" s="18"/>
      <c r="AE424" s="18"/>
    </row>
    <row r="425" spans="1:31">
      <c r="A425" s="1075" t="s">
        <v>1601</v>
      </c>
      <c r="B425" s="438" t="s">
        <v>1073</v>
      </c>
      <c r="C425" s="438" t="s">
        <v>1158</v>
      </c>
      <c r="D425" s="439">
        <v>1</v>
      </c>
      <c r="E425" s="439">
        <v>460</v>
      </c>
      <c r="F425" s="1085">
        <f>E425+E426+E427+E428+J425</f>
        <v>2350</v>
      </c>
      <c r="G425" s="1085">
        <v>1000</v>
      </c>
      <c r="H425" s="1085">
        <f t="shared" si="56"/>
        <v>1350</v>
      </c>
      <c r="I425" s="1086" t="s">
        <v>172</v>
      </c>
      <c r="J425" s="1086">
        <v>50</v>
      </c>
      <c r="K425" s="1100" t="s">
        <v>1602</v>
      </c>
      <c r="L425" s="1101" t="s">
        <v>1603</v>
      </c>
      <c r="M425" s="29" t="s">
        <v>1604</v>
      </c>
      <c r="N425" s="18"/>
      <c r="O425" s="29"/>
      <c r="P425" s="18"/>
      <c r="Q425" s="18"/>
      <c r="R425" s="18"/>
      <c r="S425" s="18"/>
      <c r="T425" s="18"/>
      <c r="U425" s="18"/>
      <c r="V425" s="18"/>
      <c r="W425" s="18"/>
      <c r="X425" s="18"/>
      <c r="Y425" s="18"/>
      <c r="Z425" s="18"/>
      <c r="AA425" s="18"/>
      <c r="AB425" s="18"/>
      <c r="AC425" s="18"/>
      <c r="AD425" s="18"/>
      <c r="AE425" s="18"/>
    </row>
    <row r="426" spans="1:31">
      <c r="A426" s="1032"/>
      <c r="B426" s="438" t="s">
        <v>1073</v>
      </c>
      <c r="C426" s="438" t="s">
        <v>1089</v>
      </c>
      <c r="D426" s="439">
        <v>1</v>
      </c>
      <c r="E426" s="439">
        <v>460</v>
      </c>
      <c r="F426" s="1032"/>
      <c r="G426" s="1032"/>
      <c r="H426" s="1032"/>
      <c r="I426" s="1032"/>
      <c r="J426" s="1032"/>
      <c r="K426" s="1032"/>
      <c r="L426" s="1032"/>
      <c r="M426" s="18"/>
      <c r="N426" s="18"/>
      <c r="O426" s="18"/>
      <c r="P426" s="18"/>
      <c r="Q426" s="18"/>
      <c r="R426" s="18"/>
      <c r="S426" s="18"/>
      <c r="T426" s="18"/>
      <c r="U426" s="18"/>
      <c r="V426" s="18"/>
      <c r="W426" s="18"/>
      <c r="X426" s="18"/>
      <c r="Y426" s="18"/>
      <c r="Z426" s="18"/>
      <c r="AA426" s="18"/>
      <c r="AB426" s="18"/>
      <c r="AC426" s="18"/>
      <c r="AD426" s="18"/>
      <c r="AE426" s="18"/>
    </row>
    <row r="427" spans="1:31">
      <c r="A427" s="1032"/>
      <c r="B427" s="462" t="s">
        <v>1066</v>
      </c>
      <c r="C427" s="438" t="s">
        <v>1158</v>
      </c>
      <c r="D427" s="439">
        <v>1</v>
      </c>
      <c r="E427" s="439">
        <v>690</v>
      </c>
      <c r="F427" s="1032"/>
      <c r="G427" s="1032"/>
      <c r="H427" s="1032"/>
      <c r="I427" s="1032"/>
      <c r="J427" s="1032"/>
      <c r="K427" s="1032"/>
      <c r="L427" s="1032"/>
      <c r="M427" s="18"/>
      <c r="N427" s="18"/>
      <c r="O427" s="18"/>
      <c r="P427" s="18"/>
      <c r="Q427" s="18"/>
      <c r="R427" s="18"/>
      <c r="S427" s="18"/>
      <c r="T427" s="18"/>
      <c r="U427" s="18"/>
      <c r="V427" s="18"/>
      <c r="W427" s="18"/>
      <c r="X427" s="18"/>
      <c r="Y427" s="18"/>
      <c r="Z427" s="18"/>
      <c r="AA427" s="18"/>
      <c r="AB427" s="18"/>
      <c r="AC427" s="18"/>
      <c r="AD427" s="18"/>
      <c r="AE427" s="18"/>
    </row>
    <row r="428" spans="1:31">
      <c r="A428" s="1032"/>
      <c r="B428" s="462" t="s">
        <v>1066</v>
      </c>
      <c r="C428" s="438" t="s">
        <v>1089</v>
      </c>
      <c r="D428" s="439">
        <v>1</v>
      </c>
      <c r="E428" s="439">
        <v>690</v>
      </c>
      <c r="F428" s="1032"/>
      <c r="G428" s="1032"/>
      <c r="H428" s="1032"/>
      <c r="I428" s="1032"/>
      <c r="J428" s="1032"/>
      <c r="K428" s="1032"/>
      <c r="L428" s="1032"/>
      <c r="M428" s="18"/>
      <c r="N428" s="18"/>
      <c r="O428" s="18"/>
      <c r="P428" s="18"/>
      <c r="Q428" s="18"/>
      <c r="R428" s="18"/>
      <c r="S428" s="18"/>
      <c r="T428" s="18"/>
      <c r="U428" s="18"/>
      <c r="V428" s="18"/>
      <c r="W428" s="18"/>
      <c r="X428" s="18"/>
      <c r="Y428" s="18"/>
      <c r="Z428" s="18"/>
      <c r="AA428" s="18"/>
      <c r="AB428" s="18"/>
      <c r="AC428" s="18"/>
      <c r="AD428" s="18"/>
      <c r="AE428" s="18"/>
    </row>
    <row r="429" spans="1:31">
      <c r="A429" s="31" t="s">
        <v>1605</v>
      </c>
      <c r="B429" s="69" t="s">
        <v>1073</v>
      </c>
      <c r="C429" s="246" t="s">
        <v>1393</v>
      </c>
      <c r="D429" s="444">
        <v>1</v>
      </c>
      <c r="E429" s="444">
        <v>460</v>
      </c>
      <c r="F429" s="1061">
        <f>E429+E430</f>
        <v>1150</v>
      </c>
      <c r="G429" s="1061">
        <v>500</v>
      </c>
      <c r="H429" s="1061">
        <f>F429-G429</f>
        <v>650</v>
      </c>
      <c r="I429" s="1036" t="s">
        <v>172</v>
      </c>
      <c r="J429" s="1036">
        <v>50</v>
      </c>
      <c r="K429" s="1098" t="s">
        <v>1606</v>
      </c>
      <c r="L429" s="1099" t="s">
        <v>1607</v>
      </c>
      <c r="M429" s="18"/>
      <c r="N429" s="18"/>
      <c r="O429" s="18"/>
      <c r="P429" s="18"/>
      <c r="Q429" s="18"/>
      <c r="R429" s="18"/>
      <c r="S429" s="18"/>
      <c r="T429" s="18"/>
      <c r="U429" s="18"/>
      <c r="V429" s="18"/>
      <c r="W429" s="18"/>
      <c r="X429" s="18"/>
      <c r="Y429" s="18"/>
      <c r="Z429" s="18"/>
      <c r="AA429" s="18"/>
      <c r="AB429" s="18"/>
      <c r="AC429" s="18"/>
      <c r="AD429" s="18"/>
      <c r="AE429" s="18"/>
    </row>
    <row r="430" spans="1:31">
      <c r="A430" s="31"/>
      <c r="B430" s="462" t="s">
        <v>1066</v>
      </c>
      <c r="C430" s="246" t="s">
        <v>1393</v>
      </c>
      <c r="D430" s="444">
        <v>1</v>
      </c>
      <c r="E430" s="444">
        <v>690</v>
      </c>
      <c r="F430" s="1032"/>
      <c r="G430" s="1032"/>
      <c r="H430" s="1032"/>
      <c r="I430" s="1032"/>
      <c r="J430" s="1032"/>
      <c r="K430" s="1032"/>
      <c r="L430" s="1032"/>
      <c r="M430" s="18"/>
      <c r="N430" s="18"/>
      <c r="O430" s="18"/>
      <c r="P430" s="18"/>
      <c r="Q430" s="18"/>
      <c r="R430" s="18"/>
      <c r="S430" s="18"/>
      <c r="T430" s="18"/>
      <c r="U430" s="18"/>
      <c r="V430" s="18"/>
      <c r="W430" s="18"/>
      <c r="X430" s="18"/>
      <c r="Y430" s="18"/>
      <c r="Z430" s="18"/>
      <c r="AA430" s="18"/>
      <c r="AB430" s="18"/>
      <c r="AC430" s="18"/>
      <c r="AD430" s="18"/>
      <c r="AE430" s="18"/>
    </row>
    <row r="431" spans="1:31" ht="51.75">
      <c r="A431" s="479" t="s">
        <v>1608</v>
      </c>
      <c r="B431" s="462" t="s">
        <v>1066</v>
      </c>
      <c r="C431" s="438" t="s">
        <v>1118</v>
      </c>
      <c r="D431" s="439">
        <v>1</v>
      </c>
      <c r="E431" s="439">
        <v>690</v>
      </c>
      <c r="F431" s="441">
        <f>E431+J431</f>
        <v>720</v>
      </c>
      <c r="G431" s="441">
        <v>300</v>
      </c>
      <c r="H431" s="442">
        <f t="shared" ref="H431:H432" si="57">F431-G431</f>
        <v>420</v>
      </c>
      <c r="I431" s="438" t="s">
        <v>11</v>
      </c>
      <c r="J431" s="438">
        <v>30</v>
      </c>
      <c r="K431" s="482" t="s">
        <v>1609</v>
      </c>
      <c r="L431" s="483" t="s">
        <v>1610</v>
      </c>
      <c r="M431" s="18"/>
      <c r="N431" s="411"/>
      <c r="O431" s="29"/>
      <c r="P431" s="18"/>
      <c r="Q431" s="18"/>
      <c r="R431" s="18"/>
      <c r="S431" s="18"/>
      <c r="T431" s="18"/>
      <c r="U431" s="18"/>
      <c r="V431" s="18"/>
      <c r="W431" s="18"/>
      <c r="X431" s="18"/>
      <c r="Y431" s="18"/>
      <c r="Z431" s="18"/>
      <c r="AA431" s="18"/>
      <c r="AB431" s="18"/>
      <c r="AC431" s="18"/>
      <c r="AD431" s="18"/>
      <c r="AE431" s="18"/>
    </row>
    <row r="432" spans="1:31">
      <c r="A432" s="31" t="s">
        <v>1611</v>
      </c>
      <c r="B432" s="69" t="s">
        <v>1079</v>
      </c>
      <c r="C432" s="69" t="s">
        <v>1154</v>
      </c>
      <c r="D432" s="444">
        <v>1</v>
      </c>
      <c r="E432" s="444">
        <v>750</v>
      </c>
      <c r="F432" s="1061">
        <f>E432+E433+E434+J432</f>
        <v>1930</v>
      </c>
      <c r="G432" s="1061">
        <v>1930</v>
      </c>
      <c r="H432" s="1061">
        <f t="shared" si="57"/>
        <v>0</v>
      </c>
      <c r="I432" s="1036" t="s">
        <v>11</v>
      </c>
      <c r="J432" s="1036">
        <v>30</v>
      </c>
      <c r="K432" s="1098" t="s">
        <v>1612</v>
      </c>
      <c r="L432" s="1099" t="s">
        <v>1613</v>
      </c>
      <c r="M432" s="18"/>
      <c r="N432" s="411"/>
      <c r="O432" s="29"/>
      <c r="P432" s="18"/>
      <c r="Q432" s="18"/>
      <c r="R432" s="18"/>
      <c r="S432" s="18"/>
      <c r="T432" s="18"/>
      <c r="U432" s="18"/>
      <c r="V432" s="18"/>
      <c r="W432" s="18"/>
      <c r="X432" s="18"/>
      <c r="Y432" s="18"/>
      <c r="Z432" s="18"/>
      <c r="AA432" s="18"/>
      <c r="AB432" s="18"/>
      <c r="AC432" s="18"/>
      <c r="AD432" s="18"/>
      <c r="AE432" s="18"/>
    </row>
    <row r="433" spans="1:31">
      <c r="A433" s="31"/>
      <c r="B433" s="69" t="s">
        <v>1073</v>
      </c>
      <c r="C433" s="69" t="s">
        <v>1154</v>
      </c>
      <c r="D433" s="444">
        <v>1</v>
      </c>
      <c r="E433" s="444">
        <v>460</v>
      </c>
      <c r="F433" s="1032"/>
      <c r="G433" s="1032"/>
      <c r="H433" s="1032"/>
      <c r="I433" s="1032"/>
      <c r="J433" s="1032"/>
      <c r="K433" s="1032"/>
      <c r="L433" s="1032"/>
      <c r="M433" s="18"/>
      <c r="N433" s="18"/>
      <c r="O433" s="29"/>
      <c r="P433" s="18"/>
      <c r="Q433" s="18"/>
      <c r="R433" s="18"/>
      <c r="S433" s="18"/>
      <c r="T433" s="18"/>
      <c r="U433" s="18"/>
      <c r="V433" s="18"/>
      <c r="W433" s="18"/>
      <c r="X433" s="18"/>
      <c r="Y433" s="18"/>
      <c r="Z433" s="18"/>
      <c r="AA433" s="18"/>
      <c r="AB433" s="18"/>
      <c r="AC433" s="18"/>
      <c r="AD433" s="18"/>
      <c r="AE433" s="18"/>
    </row>
    <row r="434" spans="1:31">
      <c r="A434" s="31"/>
      <c r="B434" s="462" t="s">
        <v>1066</v>
      </c>
      <c r="C434" s="69" t="s">
        <v>1154</v>
      </c>
      <c r="D434" s="444">
        <v>1</v>
      </c>
      <c r="E434" s="444">
        <v>690</v>
      </c>
      <c r="F434" s="1032"/>
      <c r="G434" s="1032"/>
      <c r="H434" s="1032"/>
      <c r="I434" s="1032"/>
      <c r="J434" s="1032"/>
      <c r="K434" s="1032"/>
      <c r="L434" s="1032"/>
      <c r="M434" s="18"/>
      <c r="N434" s="18"/>
      <c r="O434" s="29"/>
      <c r="P434" s="18"/>
      <c r="Q434" s="18"/>
      <c r="R434" s="18"/>
      <c r="S434" s="18"/>
      <c r="T434" s="18"/>
      <c r="U434" s="18"/>
      <c r="V434" s="18"/>
      <c r="W434" s="18"/>
      <c r="X434" s="18"/>
      <c r="Y434" s="18"/>
      <c r="Z434" s="18"/>
      <c r="AA434" s="18"/>
      <c r="AB434" s="18"/>
      <c r="AC434" s="18"/>
      <c r="AD434" s="18"/>
      <c r="AE434" s="18"/>
    </row>
    <row r="435" spans="1:31" ht="115.5">
      <c r="A435" s="479" t="s">
        <v>1330</v>
      </c>
      <c r="B435" s="462" t="s">
        <v>1066</v>
      </c>
      <c r="C435" s="463" t="s">
        <v>1393</v>
      </c>
      <c r="D435" s="439">
        <v>1</v>
      </c>
      <c r="E435" s="439">
        <v>690</v>
      </c>
      <c r="F435" s="441">
        <f>E435+J435</f>
        <v>690</v>
      </c>
      <c r="G435" s="441">
        <f>300+390</f>
        <v>690</v>
      </c>
      <c r="H435" s="441">
        <f t="shared" ref="H435:H436" si="58">F435-G435</f>
        <v>0</v>
      </c>
      <c r="I435" s="438" t="s">
        <v>1325</v>
      </c>
      <c r="J435" s="438">
        <v>0</v>
      </c>
      <c r="K435" s="469" t="s">
        <v>1614</v>
      </c>
      <c r="L435" s="476" t="s">
        <v>1615</v>
      </c>
      <c r="M435" s="18"/>
      <c r="N435" s="18"/>
      <c r="O435" s="29"/>
      <c r="P435" s="18"/>
      <c r="Q435" s="18"/>
      <c r="R435" s="18"/>
      <c r="S435" s="18"/>
      <c r="T435" s="18"/>
      <c r="U435" s="18"/>
      <c r="V435" s="18"/>
      <c r="W435" s="18"/>
      <c r="X435" s="18"/>
      <c r="Y435" s="18"/>
      <c r="Z435" s="18"/>
      <c r="AA435" s="18"/>
      <c r="AB435" s="18"/>
      <c r="AC435" s="18"/>
      <c r="AD435" s="18"/>
      <c r="AE435" s="18"/>
    </row>
    <row r="436" spans="1:31">
      <c r="A436" s="80" t="s">
        <v>1616</v>
      </c>
      <c r="B436" s="69" t="s">
        <v>1073</v>
      </c>
      <c r="C436" s="465" t="s">
        <v>1158</v>
      </c>
      <c r="D436" s="444">
        <v>1</v>
      </c>
      <c r="E436" s="444">
        <v>460</v>
      </c>
      <c r="F436" s="1061">
        <f>E436+E437+E438+J436</f>
        <v>1660</v>
      </c>
      <c r="G436" s="1061">
        <v>700</v>
      </c>
      <c r="H436" s="1061">
        <f t="shared" si="58"/>
        <v>960</v>
      </c>
      <c r="I436" s="1036" t="s">
        <v>172</v>
      </c>
      <c r="J436" s="1036">
        <v>50</v>
      </c>
      <c r="K436" s="1098" t="s">
        <v>1617</v>
      </c>
      <c r="L436" s="1099" t="s">
        <v>1618</v>
      </c>
      <c r="M436" s="18"/>
      <c r="N436" s="18"/>
      <c r="O436" s="29"/>
      <c r="P436" s="18"/>
      <c r="Q436" s="18"/>
      <c r="R436" s="18"/>
      <c r="S436" s="18"/>
      <c r="T436" s="18"/>
      <c r="U436" s="18"/>
      <c r="V436" s="18"/>
      <c r="W436" s="18"/>
      <c r="X436" s="18"/>
      <c r="Y436" s="18"/>
      <c r="Z436" s="18"/>
      <c r="AA436" s="18"/>
      <c r="AB436" s="18"/>
      <c r="AC436" s="18"/>
      <c r="AD436" s="18"/>
      <c r="AE436" s="18"/>
    </row>
    <row r="437" spans="1:31">
      <c r="A437" s="80"/>
      <c r="B437" s="69" t="s">
        <v>1073</v>
      </c>
      <c r="C437" s="465" t="s">
        <v>1089</v>
      </c>
      <c r="D437" s="444">
        <v>1</v>
      </c>
      <c r="E437" s="444">
        <v>460</v>
      </c>
      <c r="F437" s="1032"/>
      <c r="G437" s="1032"/>
      <c r="H437" s="1032"/>
      <c r="I437" s="1032"/>
      <c r="J437" s="1032"/>
      <c r="K437" s="1032"/>
      <c r="L437" s="1032"/>
      <c r="M437" s="18"/>
      <c r="N437" s="18"/>
      <c r="O437" s="29"/>
      <c r="P437" s="18"/>
      <c r="Q437" s="18"/>
      <c r="R437" s="18"/>
      <c r="S437" s="18"/>
      <c r="T437" s="18"/>
      <c r="U437" s="18"/>
      <c r="V437" s="18"/>
      <c r="W437" s="18"/>
      <c r="X437" s="18"/>
      <c r="Y437" s="18"/>
      <c r="Z437" s="18"/>
      <c r="AA437" s="18"/>
      <c r="AB437" s="18"/>
      <c r="AC437" s="18"/>
      <c r="AD437" s="18"/>
      <c r="AE437" s="18"/>
    </row>
    <row r="438" spans="1:31">
      <c r="A438" s="80"/>
      <c r="B438" s="462" t="s">
        <v>1066</v>
      </c>
      <c r="C438" s="465" t="s">
        <v>1158</v>
      </c>
      <c r="D438" s="444">
        <v>1</v>
      </c>
      <c r="E438" s="444">
        <v>690</v>
      </c>
      <c r="F438" s="1032"/>
      <c r="G438" s="1032"/>
      <c r="H438" s="1032"/>
      <c r="I438" s="1032"/>
      <c r="J438" s="1032"/>
      <c r="K438" s="1032"/>
      <c r="L438" s="1032"/>
      <c r="M438" s="18"/>
      <c r="N438" s="18"/>
      <c r="O438" s="29"/>
      <c r="P438" s="18"/>
      <c r="Q438" s="18"/>
      <c r="R438" s="18"/>
      <c r="S438" s="18"/>
      <c r="T438" s="18"/>
      <c r="U438" s="18"/>
      <c r="V438" s="18"/>
      <c r="W438" s="18"/>
      <c r="X438" s="18"/>
      <c r="Y438" s="18"/>
      <c r="Z438" s="18"/>
      <c r="AA438" s="18"/>
      <c r="AB438" s="18"/>
      <c r="AC438" s="18"/>
      <c r="AD438" s="18"/>
      <c r="AE438" s="18"/>
    </row>
    <row r="439" spans="1:31" ht="51">
      <c r="A439" s="437" t="s">
        <v>132</v>
      </c>
      <c r="B439" s="438" t="s">
        <v>1073</v>
      </c>
      <c r="C439" s="438" t="s">
        <v>1277</v>
      </c>
      <c r="D439" s="439">
        <v>1</v>
      </c>
      <c r="E439" s="439">
        <v>460</v>
      </c>
      <c r="F439" s="439">
        <v>460</v>
      </c>
      <c r="G439" s="441">
        <v>0</v>
      </c>
      <c r="H439" s="441">
        <v>0</v>
      </c>
      <c r="I439" s="438" t="s">
        <v>172</v>
      </c>
      <c r="J439" s="438" t="s">
        <v>1619</v>
      </c>
      <c r="K439" s="409" t="s">
        <v>1620</v>
      </c>
      <c r="L439" s="409" t="s">
        <v>1621</v>
      </c>
      <c r="M439" s="18"/>
      <c r="N439" s="18"/>
      <c r="O439" s="29"/>
      <c r="P439" s="18"/>
      <c r="Q439" s="18"/>
      <c r="R439" s="18"/>
      <c r="S439" s="18"/>
      <c r="T439" s="18"/>
      <c r="U439" s="18"/>
      <c r="V439" s="18"/>
      <c r="W439" s="18"/>
      <c r="X439" s="18"/>
      <c r="Y439" s="18"/>
      <c r="Z439" s="18"/>
      <c r="AA439" s="18"/>
      <c r="AB439" s="18"/>
      <c r="AC439" s="18"/>
      <c r="AD439" s="18"/>
      <c r="AE439" s="18"/>
    </row>
    <row r="440" spans="1:31" ht="51">
      <c r="A440" s="80" t="s">
        <v>1622</v>
      </c>
      <c r="B440" s="69" t="s">
        <v>1079</v>
      </c>
      <c r="C440" s="69" t="s">
        <v>1151</v>
      </c>
      <c r="D440" s="444">
        <v>1</v>
      </c>
      <c r="E440" s="444">
        <v>750</v>
      </c>
      <c r="F440" s="444">
        <v>750</v>
      </c>
      <c r="G440" s="17"/>
      <c r="H440" s="55">
        <v>50</v>
      </c>
      <c r="I440" s="29" t="s">
        <v>172</v>
      </c>
      <c r="J440" s="29">
        <v>50</v>
      </c>
      <c r="K440" s="88" t="s">
        <v>74</v>
      </c>
      <c r="L440" s="88" t="s">
        <v>1623</v>
      </c>
      <c r="M440" s="18"/>
      <c r="N440" s="18"/>
      <c r="O440" s="29"/>
      <c r="P440" s="18"/>
      <c r="Q440" s="18"/>
      <c r="R440" s="18"/>
      <c r="S440" s="18"/>
      <c r="T440" s="18"/>
      <c r="U440" s="18"/>
      <c r="V440" s="18"/>
      <c r="W440" s="18"/>
      <c r="X440" s="18"/>
      <c r="Y440" s="18"/>
      <c r="Z440" s="18"/>
      <c r="AA440" s="18"/>
      <c r="AB440" s="18"/>
      <c r="AC440" s="18"/>
      <c r="AD440" s="18"/>
      <c r="AE440" s="18"/>
    </row>
    <row r="441" spans="1:31" ht="51">
      <c r="A441" s="437" t="s">
        <v>1624</v>
      </c>
      <c r="B441" s="438" t="s">
        <v>1079</v>
      </c>
      <c r="C441" s="438" t="s">
        <v>1151</v>
      </c>
      <c r="D441" s="439">
        <v>1</v>
      </c>
      <c r="E441" s="439">
        <v>750</v>
      </c>
      <c r="F441" s="439">
        <v>750</v>
      </c>
      <c r="G441" s="441">
        <v>0</v>
      </c>
      <c r="H441" s="441">
        <v>50</v>
      </c>
      <c r="I441" s="438" t="s">
        <v>172</v>
      </c>
      <c r="J441" s="438">
        <v>50</v>
      </c>
      <c r="K441" s="409" t="s">
        <v>74</v>
      </c>
      <c r="L441" s="409" t="s">
        <v>1625</v>
      </c>
      <c r="M441" s="18"/>
      <c r="N441" s="18"/>
      <c r="O441" s="29"/>
      <c r="P441" s="18"/>
      <c r="Q441" s="18"/>
      <c r="R441" s="18"/>
      <c r="S441" s="18"/>
      <c r="T441" s="18"/>
      <c r="U441" s="18"/>
      <c r="V441" s="18"/>
      <c r="W441" s="18"/>
      <c r="X441" s="18"/>
      <c r="Y441" s="18"/>
      <c r="Z441" s="18"/>
      <c r="AA441" s="18"/>
      <c r="AB441" s="18"/>
      <c r="AC441" s="18"/>
      <c r="AD441" s="18"/>
      <c r="AE441" s="18"/>
    </row>
    <row r="442" spans="1:31">
      <c r="A442" s="80" t="s">
        <v>1262</v>
      </c>
      <c r="B442" s="69" t="s">
        <v>1079</v>
      </c>
      <c r="C442" s="246" t="s">
        <v>1393</v>
      </c>
      <c r="D442" s="444">
        <v>1</v>
      </c>
      <c r="E442" s="444">
        <v>750</v>
      </c>
      <c r="F442" s="444">
        <v>750</v>
      </c>
      <c r="G442" s="1061">
        <v>0</v>
      </c>
      <c r="H442" s="1061">
        <v>0</v>
      </c>
      <c r="I442" s="1036"/>
      <c r="J442" s="1036"/>
      <c r="K442" s="484" t="s">
        <v>74</v>
      </c>
      <c r="L442" s="44"/>
      <c r="M442" s="18"/>
      <c r="N442" s="18"/>
      <c r="O442" s="29"/>
      <c r="P442" s="18"/>
      <c r="Q442" s="18"/>
      <c r="R442" s="18"/>
      <c r="S442" s="18"/>
      <c r="T442" s="18"/>
      <c r="U442" s="18"/>
      <c r="V442" s="18"/>
      <c r="W442" s="18"/>
      <c r="X442" s="18"/>
      <c r="Y442" s="18"/>
      <c r="Z442" s="18"/>
      <c r="AA442" s="18"/>
      <c r="AB442" s="18"/>
      <c r="AC442" s="18"/>
      <c r="AD442" s="18"/>
      <c r="AE442" s="18"/>
    </row>
    <row r="443" spans="1:31">
      <c r="A443" s="80"/>
      <c r="B443" s="462" t="s">
        <v>1066</v>
      </c>
      <c r="C443" s="69" t="s">
        <v>1076</v>
      </c>
      <c r="D443" s="444">
        <v>1</v>
      </c>
      <c r="E443" s="444">
        <v>690</v>
      </c>
      <c r="F443" s="444">
        <v>690</v>
      </c>
      <c r="G443" s="1032"/>
      <c r="H443" s="1032"/>
      <c r="I443" s="1032"/>
      <c r="J443" s="1032"/>
      <c r="K443" s="44"/>
      <c r="L443" s="44"/>
      <c r="M443" s="18"/>
      <c r="N443" s="18"/>
      <c r="O443" s="29"/>
      <c r="P443" s="18"/>
      <c r="Q443" s="18"/>
      <c r="R443" s="18"/>
      <c r="S443" s="18"/>
      <c r="T443" s="18"/>
      <c r="U443" s="18"/>
      <c r="V443" s="18"/>
      <c r="W443" s="18"/>
      <c r="X443" s="18"/>
      <c r="Y443" s="18"/>
      <c r="Z443" s="18"/>
      <c r="AA443" s="18"/>
      <c r="AB443" s="18"/>
      <c r="AC443" s="18"/>
      <c r="AD443" s="18"/>
      <c r="AE443" s="18"/>
    </row>
    <row r="444" spans="1:31">
      <c r="A444" s="1103" t="s">
        <v>1601</v>
      </c>
      <c r="B444" s="438" t="s">
        <v>1073</v>
      </c>
      <c r="C444" s="438" t="s">
        <v>1118</v>
      </c>
      <c r="D444" s="439">
        <v>1</v>
      </c>
      <c r="E444" s="439">
        <v>460</v>
      </c>
      <c r="F444" s="1085">
        <f>E444+E445</f>
        <v>1150</v>
      </c>
      <c r="G444" s="1085">
        <v>1150</v>
      </c>
      <c r="H444" s="1061">
        <f>F444-G444</f>
        <v>0</v>
      </c>
      <c r="I444" s="1086" t="s">
        <v>1325</v>
      </c>
      <c r="J444" s="1113">
        <v>0</v>
      </c>
      <c r="K444" s="446"/>
      <c r="L444" s="446"/>
      <c r="M444" s="18"/>
      <c r="N444" s="18"/>
      <c r="O444" s="29"/>
      <c r="P444" s="18"/>
      <c r="Q444" s="18"/>
      <c r="R444" s="18"/>
      <c r="S444" s="18"/>
      <c r="T444" s="18"/>
      <c r="U444" s="18"/>
      <c r="V444" s="18"/>
      <c r="W444" s="18"/>
      <c r="X444" s="18"/>
      <c r="Y444" s="18"/>
      <c r="Z444" s="18"/>
      <c r="AA444" s="18"/>
      <c r="AB444" s="18"/>
      <c r="AC444" s="18"/>
      <c r="AD444" s="18"/>
      <c r="AE444" s="18"/>
    </row>
    <row r="445" spans="1:31">
      <c r="A445" s="1032"/>
      <c r="B445" s="438" t="s">
        <v>1066</v>
      </c>
      <c r="C445" s="438" t="s">
        <v>1272</v>
      </c>
      <c r="D445" s="439">
        <v>1</v>
      </c>
      <c r="E445" s="439">
        <v>690</v>
      </c>
      <c r="F445" s="1032"/>
      <c r="G445" s="1032"/>
      <c r="H445" s="1032"/>
      <c r="I445" s="1032"/>
      <c r="J445" s="1032"/>
      <c r="K445" s="446"/>
      <c r="L445" s="409" t="s">
        <v>1626</v>
      </c>
      <c r="M445" s="18"/>
      <c r="N445" s="18"/>
      <c r="O445" s="29"/>
      <c r="P445" s="18"/>
      <c r="Q445" s="18"/>
      <c r="R445" s="18"/>
      <c r="S445" s="18"/>
      <c r="T445" s="18"/>
      <c r="U445" s="18"/>
      <c r="V445" s="18"/>
      <c r="W445" s="18"/>
      <c r="X445" s="18"/>
      <c r="Y445" s="18"/>
      <c r="Z445" s="18"/>
      <c r="AA445" s="18"/>
      <c r="AB445" s="18"/>
      <c r="AC445" s="18"/>
      <c r="AD445" s="18"/>
      <c r="AE445" s="18"/>
    </row>
    <row r="446" spans="1:31">
      <c r="A446" s="80" t="s">
        <v>1627</v>
      </c>
      <c r="B446" s="69" t="s">
        <v>1073</v>
      </c>
      <c r="C446" s="69" t="s">
        <v>1067</v>
      </c>
      <c r="D446" s="444">
        <v>1</v>
      </c>
      <c r="E446" s="444">
        <v>460</v>
      </c>
      <c r="F446" s="1061">
        <f>E446+E447</f>
        <v>1150</v>
      </c>
      <c r="G446" s="1061">
        <v>500</v>
      </c>
      <c r="H446" s="1061">
        <f>F446-G446</f>
        <v>650</v>
      </c>
      <c r="I446" s="1036" t="s">
        <v>11</v>
      </c>
      <c r="J446" s="1036">
        <v>30</v>
      </c>
      <c r="K446" s="1079" t="s">
        <v>1628</v>
      </c>
      <c r="L446" s="1079" t="s">
        <v>1629</v>
      </c>
      <c r="M446" s="1036" t="s">
        <v>1630</v>
      </c>
      <c r="N446" s="18"/>
      <c r="O446" s="29"/>
      <c r="P446" s="18"/>
      <c r="Q446" s="18"/>
      <c r="R446" s="18"/>
      <c r="S446" s="18"/>
      <c r="T446" s="18"/>
      <c r="U446" s="18"/>
      <c r="V446" s="18"/>
      <c r="W446" s="18"/>
      <c r="X446" s="18"/>
      <c r="Y446" s="18"/>
      <c r="Z446" s="18"/>
      <c r="AA446" s="18"/>
      <c r="AB446" s="18"/>
      <c r="AC446" s="18"/>
      <c r="AD446" s="18"/>
      <c r="AE446" s="18"/>
    </row>
    <row r="447" spans="1:31">
      <c r="A447" s="80"/>
      <c r="B447" s="462" t="s">
        <v>1066</v>
      </c>
      <c r="C447" s="69" t="s">
        <v>1067</v>
      </c>
      <c r="D447" s="444">
        <v>1</v>
      </c>
      <c r="E447" s="444">
        <v>690</v>
      </c>
      <c r="F447" s="1032"/>
      <c r="G447" s="1032"/>
      <c r="H447" s="1032"/>
      <c r="I447" s="1032"/>
      <c r="J447" s="1032"/>
      <c r="K447" s="1032"/>
      <c r="L447" s="1032"/>
      <c r="M447" s="1032"/>
      <c r="N447" s="18"/>
      <c r="O447" s="29"/>
      <c r="P447" s="18"/>
      <c r="Q447" s="18"/>
      <c r="R447" s="18"/>
      <c r="S447" s="18"/>
      <c r="T447" s="18"/>
      <c r="U447" s="18"/>
      <c r="V447" s="18"/>
      <c r="W447" s="18"/>
      <c r="X447" s="18"/>
      <c r="Y447" s="18"/>
      <c r="Z447" s="18"/>
      <c r="AA447" s="18"/>
      <c r="AB447" s="18"/>
      <c r="AC447" s="18"/>
      <c r="AD447" s="18"/>
      <c r="AE447" s="18"/>
    </row>
    <row r="448" spans="1:31" ht="51.75">
      <c r="A448" s="437" t="s">
        <v>1631</v>
      </c>
      <c r="B448" s="438" t="s">
        <v>1073</v>
      </c>
      <c r="C448" s="438" t="s">
        <v>1067</v>
      </c>
      <c r="D448" s="439">
        <v>1</v>
      </c>
      <c r="E448" s="439">
        <v>460</v>
      </c>
      <c r="F448" s="441">
        <f>460+J448</f>
        <v>490</v>
      </c>
      <c r="G448" s="441">
        <v>490</v>
      </c>
      <c r="H448" s="442">
        <f t="shared" ref="H448:H449" si="59">F448-G448</f>
        <v>0</v>
      </c>
      <c r="I448" s="438" t="s">
        <v>11</v>
      </c>
      <c r="J448" s="438">
        <v>30</v>
      </c>
      <c r="K448" s="475" t="s">
        <v>1632</v>
      </c>
      <c r="L448" s="476" t="s">
        <v>1633</v>
      </c>
      <c r="M448" s="18"/>
      <c r="N448" s="18"/>
      <c r="O448" s="29"/>
      <c r="P448" s="18"/>
      <c r="Q448" s="18"/>
      <c r="R448" s="18"/>
      <c r="S448" s="18"/>
      <c r="T448" s="18"/>
      <c r="U448" s="18"/>
      <c r="V448" s="18"/>
      <c r="W448" s="18"/>
      <c r="X448" s="18"/>
      <c r="Y448" s="18"/>
      <c r="Z448" s="18"/>
      <c r="AA448" s="18"/>
      <c r="AB448" s="18"/>
      <c r="AC448" s="18"/>
      <c r="AD448" s="18"/>
      <c r="AE448" s="18"/>
    </row>
    <row r="449" spans="1:31">
      <c r="A449" s="485" t="s">
        <v>1634</v>
      </c>
      <c r="B449" s="486" t="s">
        <v>1066</v>
      </c>
      <c r="C449" s="246" t="s">
        <v>1393</v>
      </c>
      <c r="D449" s="487">
        <v>1</v>
      </c>
      <c r="E449" s="488">
        <v>690</v>
      </c>
      <c r="F449" s="485">
        <v>690</v>
      </c>
      <c r="G449" s="489">
        <v>400</v>
      </c>
      <c r="H449" s="489">
        <f t="shared" si="59"/>
        <v>290</v>
      </c>
      <c r="I449" s="489" t="s">
        <v>11</v>
      </c>
      <c r="J449" s="489">
        <v>30</v>
      </c>
      <c r="K449" s="490" t="s">
        <v>1635</v>
      </c>
      <c r="L449" s="18" t="s">
        <v>1636</v>
      </c>
      <c r="M449" s="18"/>
      <c r="N449" s="18"/>
      <c r="O449" s="29"/>
      <c r="P449" s="18"/>
      <c r="Q449" s="18"/>
      <c r="R449" s="18"/>
      <c r="S449" s="18"/>
      <c r="T449" s="18"/>
      <c r="U449" s="18"/>
      <c r="V449" s="18"/>
      <c r="W449" s="18"/>
      <c r="X449" s="18"/>
      <c r="Y449" s="18"/>
      <c r="Z449" s="18"/>
      <c r="AA449" s="18"/>
      <c r="AB449" s="18"/>
      <c r="AC449" s="18"/>
      <c r="AD449" s="18"/>
      <c r="AE449" s="18"/>
    </row>
    <row r="450" spans="1:31">
      <c r="A450" s="80"/>
      <c r="B450" s="69"/>
      <c r="C450" s="69"/>
      <c r="D450" s="444"/>
      <c r="E450" s="491"/>
      <c r="F450" s="55"/>
      <c r="G450" s="17"/>
      <c r="H450" s="17"/>
      <c r="I450" s="18"/>
      <c r="J450" s="18"/>
      <c r="K450" s="44"/>
      <c r="L450" s="44"/>
      <c r="M450" s="18"/>
      <c r="N450" s="18"/>
      <c r="O450" s="29"/>
      <c r="P450" s="18"/>
      <c r="Q450" s="18"/>
      <c r="R450" s="18"/>
      <c r="S450" s="18"/>
      <c r="T450" s="18"/>
      <c r="U450" s="18"/>
      <c r="V450" s="18"/>
      <c r="W450" s="18"/>
      <c r="X450" s="18"/>
      <c r="Y450" s="18"/>
      <c r="Z450" s="18"/>
      <c r="AA450" s="18"/>
      <c r="AB450" s="18"/>
      <c r="AC450" s="18"/>
      <c r="AD450" s="18"/>
      <c r="AE450" s="18"/>
    </row>
    <row r="451" spans="1:31">
      <c r="A451" s="80" t="s">
        <v>1637</v>
      </c>
      <c r="B451" s="448" t="s">
        <v>1079</v>
      </c>
      <c r="C451" s="29" t="s">
        <v>1092</v>
      </c>
      <c r="D451" s="450">
        <v>1</v>
      </c>
      <c r="E451" s="450">
        <v>750</v>
      </c>
      <c r="F451" s="55"/>
      <c r="G451" s="447">
        <v>750</v>
      </c>
      <c r="H451" s="55" t="s">
        <v>1638</v>
      </c>
      <c r="I451" s="29"/>
      <c r="J451" s="18"/>
      <c r="K451" s="44"/>
      <c r="L451" s="44"/>
      <c r="M451" s="18"/>
      <c r="N451" s="18"/>
      <c r="O451" s="29"/>
      <c r="P451" s="18"/>
      <c r="Q451" s="18"/>
      <c r="R451" s="18"/>
      <c r="S451" s="18"/>
      <c r="T451" s="18"/>
      <c r="U451" s="18"/>
      <c r="V451" s="18"/>
      <c r="W451" s="18"/>
      <c r="X451" s="18"/>
      <c r="Y451" s="18"/>
      <c r="Z451" s="18"/>
      <c r="AA451" s="18"/>
      <c r="AB451" s="18"/>
      <c r="AC451" s="18"/>
      <c r="AD451" s="18"/>
      <c r="AE451" s="18"/>
    </row>
    <row r="452" spans="1:31">
      <c r="A452" s="80" t="s">
        <v>1639</v>
      </c>
      <c r="B452" s="448" t="s">
        <v>1073</v>
      </c>
      <c r="C452" s="29" t="s">
        <v>1092</v>
      </c>
      <c r="D452" s="450">
        <v>1</v>
      </c>
      <c r="E452" s="492">
        <v>460</v>
      </c>
      <c r="F452" s="55"/>
      <c r="G452" s="493">
        <v>460</v>
      </c>
      <c r="H452" s="55" t="s">
        <v>1638</v>
      </c>
      <c r="I452" s="29"/>
      <c r="J452" s="18"/>
      <c r="K452" s="44"/>
      <c r="L452" s="44"/>
      <c r="M452" s="18"/>
      <c r="N452" s="18"/>
      <c r="O452" s="29"/>
      <c r="P452" s="18"/>
      <c r="Q452" s="18"/>
      <c r="R452" s="18"/>
      <c r="S452" s="18"/>
      <c r="T452" s="18"/>
      <c r="U452" s="18"/>
      <c r="V452" s="18"/>
      <c r="W452" s="18"/>
      <c r="X452" s="18"/>
      <c r="Y452" s="18"/>
      <c r="Z452" s="18"/>
      <c r="AA452" s="18"/>
      <c r="AB452" s="18"/>
      <c r="AC452" s="18"/>
      <c r="AD452" s="18"/>
      <c r="AE452" s="18"/>
    </row>
    <row r="453" spans="1:31">
      <c r="A453" s="80" t="s">
        <v>1640</v>
      </c>
      <c r="B453" s="448" t="s">
        <v>1073</v>
      </c>
      <c r="C453" s="29" t="s">
        <v>1141</v>
      </c>
      <c r="D453" s="450">
        <v>1</v>
      </c>
      <c r="E453" s="492">
        <v>460</v>
      </c>
      <c r="F453" s="55"/>
      <c r="G453" s="493">
        <v>460</v>
      </c>
      <c r="H453" s="55" t="s">
        <v>1638</v>
      </c>
      <c r="I453" s="29"/>
      <c r="J453" s="18"/>
      <c r="K453" s="44"/>
      <c r="L453" s="44"/>
      <c r="M453" s="18"/>
      <c r="N453" s="18"/>
      <c r="O453" s="29"/>
      <c r="P453" s="18"/>
      <c r="Q453" s="18"/>
      <c r="R453" s="18"/>
      <c r="S453" s="18"/>
      <c r="T453" s="18"/>
      <c r="U453" s="18"/>
      <c r="V453" s="18"/>
      <c r="W453" s="18"/>
      <c r="X453" s="18"/>
      <c r="Y453" s="18"/>
      <c r="Z453" s="18"/>
      <c r="AA453" s="18"/>
      <c r="AB453" s="18"/>
      <c r="AC453" s="18"/>
      <c r="AD453" s="18"/>
      <c r="AE453" s="18"/>
    </row>
    <row r="454" spans="1:31">
      <c r="A454" s="80" t="s">
        <v>1641</v>
      </c>
      <c r="B454" s="448" t="s">
        <v>1066</v>
      </c>
      <c r="C454" s="29" t="s">
        <v>1118</v>
      </c>
      <c r="D454" s="450">
        <v>1</v>
      </c>
      <c r="E454" s="492">
        <v>690</v>
      </c>
      <c r="F454" s="55"/>
      <c r="G454" s="493">
        <v>690</v>
      </c>
      <c r="H454" s="55" t="s">
        <v>1638</v>
      </c>
      <c r="I454" s="29"/>
      <c r="J454" s="18"/>
      <c r="K454" s="44"/>
      <c r="L454" s="44"/>
      <c r="M454" s="18"/>
      <c r="N454" s="18"/>
      <c r="O454" s="29"/>
      <c r="P454" s="18"/>
      <c r="Q454" s="18"/>
      <c r="R454" s="18"/>
      <c r="S454" s="18"/>
      <c r="T454" s="18"/>
      <c r="U454" s="18"/>
      <c r="V454" s="18"/>
      <c r="W454" s="18"/>
      <c r="X454" s="18"/>
      <c r="Y454" s="18"/>
      <c r="Z454" s="18"/>
      <c r="AA454" s="18"/>
      <c r="AB454" s="18"/>
      <c r="AC454" s="18"/>
      <c r="AD454" s="18"/>
      <c r="AE454" s="18"/>
    </row>
    <row r="455" spans="1:31">
      <c r="A455" s="80" t="s">
        <v>1642</v>
      </c>
      <c r="B455" s="448" t="s">
        <v>1066</v>
      </c>
      <c r="C455" s="29" t="s">
        <v>485</v>
      </c>
      <c r="D455" s="450">
        <v>1</v>
      </c>
      <c r="E455" s="492">
        <v>690</v>
      </c>
      <c r="F455" s="55"/>
      <c r="G455" s="493">
        <v>690</v>
      </c>
      <c r="H455" s="55" t="s">
        <v>1638</v>
      </c>
      <c r="I455" s="29"/>
      <c r="J455" s="18"/>
      <c r="K455" s="44"/>
      <c r="L455" s="44"/>
      <c r="M455" s="18"/>
      <c r="N455" s="18"/>
      <c r="O455" s="29"/>
      <c r="P455" s="18"/>
      <c r="Q455" s="18"/>
      <c r="R455" s="18"/>
      <c r="S455" s="18"/>
      <c r="T455" s="18"/>
      <c r="U455" s="18"/>
      <c r="V455" s="18"/>
      <c r="W455" s="18"/>
      <c r="X455" s="18"/>
      <c r="Y455" s="18"/>
      <c r="Z455" s="18"/>
      <c r="AA455" s="18"/>
      <c r="AB455" s="18"/>
      <c r="AC455" s="18"/>
      <c r="AD455" s="18"/>
      <c r="AE455" s="18"/>
    </row>
    <row r="456" spans="1:31">
      <c r="A456" s="80" t="s">
        <v>1643</v>
      </c>
      <c r="B456" s="448" t="s">
        <v>1066</v>
      </c>
      <c r="C456" s="29" t="s">
        <v>1092</v>
      </c>
      <c r="D456" s="450">
        <v>1</v>
      </c>
      <c r="E456" s="492">
        <v>690</v>
      </c>
      <c r="F456" s="55"/>
      <c r="G456" s="493">
        <v>690</v>
      </c>
      <c r="H456" s="55" t="s">
        <v>1638</v>
      </c>
      <c r="I456" s="29"/>
      <c r="J456" s="18"/>
      <c r="K456" s="44"/>
      <c r="L456" s="44"/>
      <c r="M456" s="18"/>
      <c r="N456" s="18"/>
      <c r="O456" s="29"/>
      <c r="P456" s="18"/>
      <c r="Q456" s="18"/>
      <c r="R456" s="18"/>
      <c r="S456" s="18"/>
      <c r="T456" s="18"/>
      <c r="U456" s="18"/>
      <c r="V456" s="18"/>
      <c r="W456" s="18"/>
      <c r="X456" s="18"/>
      <c r="Y456" s="18"/>
      <c r="Z456" s="18"/>
      <c r="AA456" s="18"/>
      <c r="AB456" s="18"/>
      <c r="AC456" s="18"/>
      <c r="AD456" s="18"/>
      <c r="AE456" s="18"/>
    </row>
    <row r="457" spans="1:31">
      <c r="A457" s="1102" t="s">
        <v>1644</v>
      </c>
      <c r="B457" s="448" t="s">
        <v>1066</v>
      </c>
      <c r="C457" s="29" t="s">
        <v>1117</v>
      </c>
      <c r="D457" s="450">
        <v>1</v>
      </c>
      <c r="E457" s="492">
        <v>690</v>
      </c>
      <c r="F457" s="1061">
        <f>E457+E458+J457</f>
        <v>1440</v>
      </c>
      <c r="G457" s="1061">
        <v>1440</v>
      </c>
      <c r="H457" s="1061">
        <f>F457-G457</f>
        <v>0</v>
      </c>
      <c r="I457" s="1036"/>
      <c r="J457" s="1036">
        <v>60</v>
      </c>
      <c r="K457" s="44"/>
      <c r="L457" s="44"/>
      <c r="M457" s="18"/>
      <c r="N457" s="18"/>
      <c r="O457" s="29"/>
      <c r="P457" s="18"/>
      <c r="Q457" s="18"/>
      <c r="R457" s="18"/>
      <c r="S457" s="18"/>
      <c r="T457" s="18"/>
      <c r="U457" s="18"/>
      <c r="V457" s="18"/>
      <c r="W457" s="18"/>
      <c r="X457" s="18"/>
      <c r="Y457" s="18"/>
      <c r="Z457" s="18"/>
      <c r="AA457" s="18"/>
      <c r="AB457" s="18"/>
      <c r="AC457" s="18"/>
      <c r="AD457" s="18"/>
      <c r="AE457" s="18"/>
    </row>
    <row r="458" spans="1:31">
      <c r="A458" s="1032"/>
      <c r="B458" s="448" t="s">
        <v>1066</v>
      </c>
      <c r="C458" s="29" t="s">
        <v>1141</v>
      </c>
      <c r="D458" s="450">
        <v>1</v>
      </c>
      <c r="E458" s="492">
        <v>690</v>
      </c>
      <c r="F458" s="1032"/>
      <c r="G458" s="1032"/>
      <c r="H458" s="1032"/>
      <c r="I458" s="1032"/>
      <c r="J458" s="1032"/>
      <c r="K458" s="44"/>
      <c r="L458" s="44"/>
      <c r="M458" s="18"/>
      <c r="N458" s="18"/>
      <c r="O458" s="29"/>
      <c r="P458" s="18"/>
      <c r="Q458" s="18"/>
      <c r="R458" s="18"/>
      <c r="S458" s="18"/>
      <c r="T458" s="18"/>
      <c r="U458" s="18"/>
      <c r="V458" s="18"/>
      <c r="W458" s="18"/>
      <c r="X458" s="18"/>
      <c r="Y458" s="18"/>
      <c r="Z458" s="18"/>
      <c r="AA458" s="18"/>
      <c r="AB458" s="18"/>
      <c r="AC458" s="18"/>
      <c r="AD458" s="18"/>
      <c r="AE458" s="18"/>
    </row>
    <row r="459" spans="1:31">
      <c r="A459" s="29" t="s">
        <v>1645</v>
      </c>
      <c r="B459" s="448" t="s">
        <v>1073</v>
      </c>
      <c r="C459" s="29" t="s">
        <v>1151</v>
      </c>
      <c r="D459" s="450">
        <v>1</v>
      </c>
      <c r="E459" s="450">
        <v>460</v>
      </c>
      <c r="F459" s="55"/>
      <c r="G459" s="447">
        <v>460</v>
      </c>
      <c r="H459" s="55" t="s">
        <v>1638</v>
      </c>
      <c r="I459" s="29"/>
      <c r="J459" s="18"/>
      <c r="K459" s="44"/>
      <c r="L459" s="44"/>
      <c r="M459" s="18"/>
      <c r="N459" s="18"/>
      <c r="O459" s="29"/>
      <c r="P459" s="18"/>
      <c r="Q459" s="18"/>
      <c r="R459" s="18"/>
      <c r="S459" s="18"/>
      <c r="T459" s="18"/>
      <c r="U459" s="18"/>
      <c r="V459" s="18"/>
      <c r="W459" s="18"/>
      <c r="X459" s="18"/>
      <c r="Y459" s="18"/>
      <c r="Z459" s="18"/>
      <c r="AA459" s="18"/>
      <c r="AB459" s="18"/>
      <c r="AC459" s="18"/>
      <c r="AD459" s="18"/>
      <c r="AE459" s="18"/>
    </row>
    <row r="460" spans="1:31">
      <c r="A460" s="29" t="s">
        <v>1646</v>
      </c>
      <c r="B460" s="448" t="s">
        <v>1073</v>
      </c>
      <c r="C460" s="29" t="s">
        <v>1298</v>
      </c>
      <c r="D460" s="450">
        <v>1</v>
      </c>
      <c r="E460" s="450">
        <v>460</v>
      </c>
      <c r="F460" s="55"/>
      <c r="G460" s="447">
        <v>460</v>
      </c>
      <c r="H460" s="55" t="s">
        <v>1638</v>
      </c>
      <c r="I460" s="29"/>
      <c r="J460" s="18"/>
      <c r="K460" s="44"/>
      <c r="L460" s="44"/>
      <c r="M460" s="18"/>
      <c r="N460" s="18"/>
      <c r="O460" s="18"/>
      <c r="P460" s="18"/>
      <c r="Q460" s="18"/>
      <c r="R460" s="18"/>
      <c r="S460" s="18"/>
      <c r="T460" s="18"/>
      <c r="U460" s="18"/>
      <c r="V460" s="18"/>
      <c r="W460" s="18"/>
      <c r="X460" s="18"/>
      <c r="Y460" s="18"/>
      <c r="Z460" s="18"/>
      <c r="AA460" s="18"/>
      <c r="AB460" s="18"/>
      <c r="AC460" s="18"/>
      <c r="AD460" s="18"/>
      <c r="AE460" s="18"/>
    </row>
    <row r="461" spans="1:31">
      <c r="A461" s="29" t="s">
        <v>1647</v>
      </c>
      <c r="B461" s="448" t="s">
        <v>1066</v>
      </c>
      <c r="C461" s="29" t="s">
        <v>1298</v>
      </c>
      <c r="D461" s="450">
        <v>1</v>
      </c>
      <c r="E461" s="492">
        <v>690</v>
      </c>
      <c r="F461" s="55"/>
      <c r="G461" s="493">
        <v>690</v>
      </c>
      <c r="H461" s="55" t="s">
        <v>1638</v>
      </c>
      <c r="I461" s="29"/>
      <c r="J461" s="18"/>
      <c r="K461" s="44"/>
      <c r="L461" s="44"/>
      <c r="M461" s="18"/>
      <c r="N461" s="18"/>
      <c r="O461" s="18"/>
      <c r="P461" s="18"/>
      <c r="Q461" s="18"/>
      <c r="R461" s="18"/>
      <c r="S461" s="18"/>
      <c r="T461" s="18"/>
      <c r="U461" s="18"/>
      <c r="V461" s="18"/>
      <c r="W461" s="18"/>
      <c r="X461" s="18"/>
      <c r="Y461" s="18"/>
      <c r="Z461" s="18"/>
      <c r="AA461" s="18"/>
      <c r="AB461" s="18"/>
      <c r="AC461" s="18"/>
      <c r="AD461" s="18"/>
      <c r="AE461" s="18"/>
    </row>
    <row r="462" spans="1:31">
      <c r="A462" s="29" t="s">
        <v>1648</v>
      </c>
      <c r="B462" s="448" t="s">
        <v>1066</v>
      </c>
      <c r="C462" s="480" t="s">
        <v>1151</v>
      </c>
      <c r="D462" s="450">
        <v>1</v>
      </c>
      <c r="E462" s="492">
        <v>690</v>
      </c>
      <c r="F462" s="55"/>
      <c r="G462" s="493">
        <v>690</v>
      </c>
      <c r="H462" s="55"/>
      <c r="I462" s="18"/>
      <c r="J462" s="18"/>
      <c r="K462" s="44"/>
      <c r="L462" s="44"/>
      <c r="M462" s="18"/>
      <c r="N462" s="18"/>
      <c r="O462" s="18"/>
      <c r="P462" s="18"/>
      <c r="Q462" s="18"/>
      <c r="R462" s="18"/>
      <c r="S462" s="18"/>
      <c r="T462" s="18"/>
      <c r="U462" s="18"/>
      <c r="V462" s="18"/>
      <c r="W462" s="18"/>
      <c r="X462" s="18"/>
      <c r="Y462" s="18"/>
      <c r="Z462" s="18"/>
      <c r="AA462" s="18"/>
      <c r="AB462" s="18"/>
      <c r="AC462" s="18"/>
      <c r="AD462" s="18"/>
      <c r="AE462" s="18"/>
    </row>
    <row r="463" spans="1:31">
      <c r="A463" s="80"/>
      <c r="B463" s="69"/>
      <c r="C463" s="69"/>
      <c r="D463" s="444">
        <f t="shared" ref="D463:H463" si="60">SUM(D2:D450)</f>
        <v>443</v>
      </c>
      <c r="E463" s="444">
        <f t="shared" si="60"/>
        <v>242450</v>
      </c>
      <c r="F463" s="444">
        <f t="shared" si="60"/>
        <v>247470</v>
      </c>
      <c r="G463" s="444">
        <f t="shared" si="60"/>
        <v>158320</v>
      </c>
      <c r="H463" s="444">
        <f t="shared" si="60"/>
        <v>85380</v>
      </c>
      <c r="I463" s="18"/>
      <c r="J463" s="18"/>
      <c r="K463" s="44"/>
      <c r="L463" s="44"/>
      <c r="M463" s="18"/>
      <c r="N463" s="18"/>
      <c r="O463" s="29"/>
      <c r="P463" s="18"/>
      <c r="Q463" s="18"/>
      <c r="R463" s="18"/>
      <c r="S463" s="18"/>
      <c r="T463" s="18"/>
      <c r="U463" s="18"/>
      <c r="V463" s="18"/>
      <c r="W463" s="18"/>
      <c r="X463" s="18"/>
      <c r="Y463" s="18"/>
      <c r="Z463" s="18"/>
      <c r="AA463" s="18"/>
      <c r="AB463" s="18"/>
      <c r="AC463" s="18"/>
      <c r="AD463" s="18"/>
      <c r="AE463" s="18"/>
    </row>
    <row r="464" spans="1:31">
      <c r="A464" s="80"/>
      <c r="B464" s="69"/>
      <c r="C464" s="69"/>
      <c r="D464" s="444"/>
      <c r="E464" s="491"/>
      <c r="F464" s="55"/>
      <c r="G464" s="17"/>
      <c r="H464" s="17"/>
      <c r="I464" s="18"/>
      <c r="J464" s="18"/>
      <c r="K464" s="44"/>
      <c r="L464" s="44"/>
      <c r="M464" s="18"/>
      <c r="N464" s="18"/>
      <c r="O464" s="29"/>
      <c r="P464" s="18"/>
      <c r="Q464" s="18"/>
      <c r="R464" s="18"/>
      <c r="S464" s="18"/>
      <c r="T464" s="18"/>
      <c r="U464" s="18"/>
      <c r="V464" s="18"/>
      <c r="W464" s="18"/>
      <c r="X464" s="18"/>
      <c r="Y464" s="18"/>
      <c r="Z464" s="18"/>
      <c r="AA464" s="18"/>
      <c r="AB464" s="18"/>
      <c r="AC464" s="18"/>
      <c r="AD464" s="18"/>
      <c r="AE464" s="18"/>
    </row>
    <row r="465" spans="1:31">
      <c r="A465" s="80"/>
      <c r="B465" s="69"/>
      <c r="C465" s="69"/>
      <c r="D465" s="444"/>
      <c r="E465" s="491"/>
      <c r="F465" s="55"/>
      <c r="G465" s="17"/>
      <c r="H465" s="17"/>
      <c r="I465" s="18"/>
      <c r="J465" s="18"/>
      <c r="K465" s="44"/>
      <c r="L465" s="44"/>
      <c r="M465" s="18"/>
      <c r="N465" s="18"/>
      <c r="O465" s="29"/>
      <c r="P465" s="18"/>
      <c r="Q465" s="18"/>
      <c r="R465" s="18"/>
      <c r="S465" s="18"/>
      <c r="T465" s="18"/>
      <c r="U465" s="18"/>
      <c r="V465" s="18"/>
      <c r="W465" s="18"/>
      <c r="X465" s="18"/>
      <c r="Y465" s="18"/>
      <c r="Z465" s="18"/>
      <c r="AA465" s="18"/>
      <c r="AB465" s="18"/>
      <c r="AC465" s="18"/>
      <c r="AD465" s="18"/>
      <c r="AE465" s="18"/>
    </row>
    <row r="466" spans="1:31">
      <c r="A466" s="1102" t="s">
        <v>478</v>
      </c>
      <c r="B466" s="448" t="s">
        <v>1079</v>
      </c>
      <c r="C466" s="29" t="s">
        <v>1649</v>
      </c>
      <c r="D466" s="450">
        <v>1</v>
      </c>
      <c r="E466" s="492">
        <v>750</v>
      </c>
      <c r="F466" s="55"/>
      <c r="G466" s="17"/>
      <c r="H466" s="17"/>
      <c r="I466" s="18"/>
      <c r="J466" s="18"/>
      <c r="K466" s="44"/>
      <c r="L466" s="44"/>
      <c r="M466" s="18"/>
      <c r="N466" s="18"/>
      <c r="O466" s="29"/>
      <c r="P466" s="18"/>
      <c r="Q466" s="18"/>
      <c r="R466" s="18"/>
      <c r="S466" s="18"/>
      <c r="T466" s="18"/>
      <c r="U466" s="18"/>
      <c r="V466" s="18"/>
      <c r="W466" s="18"/>
      <c r="X466" s="18"/>
      <c r="Y466" s="18"/>
      <c r="Z466" s="18"/>
      <c r="AA466" s="18"/>
      <c r="AB466" s="18"/>
      <c r="AC466" s="18"/>
      <c r="AD466" s="18"/>
      <c r="AE466" s="18"/>
    </row>
    <row r="467" spans="1:31">
      <c r="A467" s="1032"/>
      <c r="B467" s="448" t="s">
        <v>1066</v>
      </c>
      <c r="C467" s="29" t="s">
        <v>1649</v>
      </c>
      <c r="D467" s="450">
        <v>1</v>
      </c>
      <c r="E467" s="492">
        <v>690</v>
      </c>
      <c r="F467" s="55"/>
      <c r="G467" s="17"/>
      <c r="H467" s="17"/>
      <c r="I467" s="18"/>
      <c r="J467" s="18"/>
      <c r="K467" s="44"/>
      <c r="L467" s="44"/>
      <c r="M467" s="18"/>
      <c r="N467" s="18"/>
      <c r="O467" s="29"/>
      <c r="P467" s="18"/>
      <c r="Q467" s="18"/>
      <c r="R467" s="18"/>
      <c r="S467" s="18"/>
      <c r="T467" s="18"/>
      <c r="U467" s="18"/>
      <c r="V467" s="18"/>
      <c r="W467" s="18"/>
      <c r="X467" s="18"/>
      <c r="Y467" s="18"/>
      <c r="Z467" s="18"/>
      <c r="AA467" s="18"/>
      <c r="AB467" s="18"/>
      <c r="AC467" s="18"/>
      <c r="AD467" s="18"/>
      <c r="AE467" s="18"/>
    </row>
    <row r="468" spans="1:31">
      <c r="A468" s="1032"/>
      <c r="B468" s="448" t="s">
        <v>1073</v>
      </c>
      <c r="C468" s="29" t="s">
        <v>1649</v>
      </c>
      <c r="D468" s="450">
        <v>1</v>
      </c>
      <c r="E468" s="492">
        <v>460</v>
      </c>
      <c r="F468" s="55"/>
      <c r="G468" s="17"/>
      <c r="H468" s="17"/>
      <c r="I468" s="18"/>
      <c r="J468" s="18"/>
      <c r="K468" s="44"/>
      <c r="L468" s="44"/>
      <c r="M468" s="18"/>
      <c r="N468" s="18"/>
      <c r="O468" s="29"/>
      <c r="P468" s="18"/>
      <c r="Q468" s="18"/>
      <c r="R468" s="18"/>
      <c r="S468" s="18"/>
      <c r="T468" s="18"/>
      <c r="U468" s="18"/>
      <c r="V468" s="18"/>
      <c r="W468" s="18"/>
      <c r="X468" s="18"/>
      <c r="Y468" s="18"/>
      <c r="Z468" s="18"/>
      <c r="AA468" s="18"/>
      <c r="AB468" s="18"/>
      <c r="AC468" s="18"/>
      <c r="AD468" s="18"/>
      <c r="AE468" s="18"/>
    </row>
    <row r="469" spans="1:31">
      <c r="A469" s="80"/>
      <c r="B469" s="448" t="s">
        <v>1073</v>
      </c>
      <c r="C469" s="29" t="s">
        <v>1117</v>
      </c>
      <c r="D469" s="450">
        <v>1</v>
      </c>
      <c r="E469" s="492">
        <v>460</v>
      </c>
      <c r="F469" s="55"/>
      <c r="G469" s="17"/>
      <c r="H469" s="17"/>
      <c r="I469" s="18"/>
      <c r="J469" s="18"/>
      <c r="K469" s="44"/>
      <c r="L469" s="44"/>
      <c r="M469" s="18"/>
      <c r="N469" s="18"/>
      <c r="O469" s="29"/>
      <c r="P469" s="18"/>
      <c r="Q469" s="18"/>
      <c r="R469" s="18"/>
      <c r="S469" s="18"/>
      <c r="T469" s="18"/>
      <c r="U469" s="18"/>
      <c r="V469" s="18"/>
      <c r="W469" s="18"/>
      <c r="X469" s="18"/>
      <c r="Y469" s="18"/>
      <c r="Z469" s="18"/>
      <c r="AA469" s="18"/>
      <c r="AB469" s="18"/>
      <c r="AC469" s="18"/>
      <c r="AD469" s="18"/>
      <c r="AE469" s="18"/>
    </row>
    <row r="470" spans="1:31">
      <c r="A470" s="80"/>
      <c r="B470" s="448" t="s">
        <v>1079</v>
      </c>
      <c r="C470" s="29" t="s">
        <v>1117</v>
      </c>
      <c r="D470" s="450">
        <v>1</v>
      </c>
      <c r="E470" s="492">
        <v>750</v>
      </c>
      <c r="F470" s="55"/>
      <c r="G470" s="17"/>
      <c r="H470" s="17"/>
      <c r="I470" s="18"/>
      <c r="J470" s="18"/>
      <c r="K470" s="44"/>
      <c r="L470" s="88">
        <v>99460</v>
      </c>
      <c r="M470" s="18"/>
      <c r="N470" s="18"/>
      <c r="O470" s="29"/>
      <c r="P470" s="18"/>
      <c r="Q470" s="18"/>
      <c r="R470" s="18"/>
      <c r="S470" s="18"/>
      <c r="T470" s="18"/>
      <c r="U470" s="18"/>
      <c r="V470" s="18"/>
      <c r="W470" s="18"/>
      <c r="X470" s="18"/>
      <c r="Y470" s="18"/>
      <c r="Z470" s="18"/>
      <c r="AA470" s="18"/>
      <c r="AB470" s="18"/>
      <c r="AC470" s="18"/>
      <c r="AD470" s="18"/>
      <c r="AE470" s="18"/>
    </row>
    <row r="471" spans="1:31">
      <c r="A471" s="80"/>
      <c r="B471" s="448" t="s">
        <v>1079</v>
      </c>
      <c r="C471" s="29" t="s">
        <v>1141</v>
      </c>
      <c r="D471" s="450">
        <v>1</v>
      </c>
      <c r="E471" s="492">
        <v>750</v>
      </c>
      <c r="F471" s="55"/>
      <c r="G471" s="17"/>
      <c r="H471" s="17"/>
      <c r="I471" s="18"/>
      <c r="J471" s="18"/>
      <c r="K471" s="44"/>
      <c r="L471" s="44">
        <f>L470-H463</f>
        <v>14080</v>
      </c>
      <c r="M471" s="18"/>
      <c r="N471" s="18"/>
      <c r="O471" s="29"/>
      <c r="P471" s="18"/>
      <c r="Q471" s="18"/>
      <c r="R471" s="18"/>
      <c r="S471" s="18"/>
      <c r="T471" s="18"/>
      <c r="U471" s="18"/>
      <c r="V471" s="18"/>
      <c r="W471" s="18"/>
      <c r="X471" s="18"/>
      <c r="Y471" s="18"/>
      <c r="Z471" s="18"/>
      <c r="AA471" s="18"/>
      <c r="AB471" s="18"/>
      <c r="AC471" s="18"/>
      <c r="AD471" s="18"/>
      <c r="AE471" s="18"/>
    </row>
    <row r="472" spans="1:31" ht="12.75">
      <c r="A472" s="18"/>
      <c r="B472" s="18"/>
      <c r="C472" s="18"/>
      <c r="D472" s="18"/>
      <c r="E472" s="18"/>
      <c r="F472" s="17"/>
      <c r="G472" s="17"/>
      <c r="H472" s="17"/>
      <c r="I472" s="18"/>
      <c r="J472" s="18"/>
      <c r="K472" s="44"/>
      <c r="L472" s="44"/>
      <c r="M472" s="18"/>
      <c r="N472" s="18"/>
      <c r="O472" s="18"/>
      <c r="P472" s="18"/>
      <c r="Q472" s="18"/>
      <c r="R472" s="18"/>
      <c r="S472" s="18"/>
      <c r="T472" s="18"/>
      <c r="U472" s="18"/>
      <c r="V472" s="18"/>
      <c r="W472" s="18"/>
      <c r="X472" s="18"/>
      <c r="Y472" s="18"/>
      <c r="Z472" s="18"/>
      <c r="AA472" s="18"/>
      <c r="AB472" s="18"/>
      <c r="AC472" s="18"/>
      <c r="AD472" s="18"/>
      <c r="AE472" s="18"/>
    </row>
    <row r="473" spans="1:31">
      <c r="A473" s="80"/>
      <c r="B473" s="69"/>
      <c r="C473" s="69"/>
      <c r="D473" s="444">
        <f t="shared" ref="D473:H473" si="61">SUM(D463:D472)</f>
        <v>449</v>
      </c>
      <c r="E473" s="444">
        <f t="shared" si="61"/>
        <v>246310</v>
      </c>
      <c r="F473" s="444">
        <f t="shared" si="61"/>
        <v>247470</v>
      </c>
      <c r="G473" s="444">
        <f t="shared" si="61"/>
        <v>158320</v>
      </c>
      <c r="H473" s="444">
        <f t="shared" si="61"/>
        <v>85380</v>
      </c>
      <c r="I473" s="18"/>
      <c r="J473" s="444">
        <f>SUM(J2:J472)</f>
        <v>5340</v>
      </c>
      <c r="K473" s="44"/>
      <c r="L473" s="44"/>
      <c r="M473" s="18"/>
      <c r="N473" s="18"/>
      <c r="O473" s="18"/>
      <c r="P473" s="18"/>
      <c r="Q473" s="18"/>
      <c r="R473" s="18"/>
      <c r="S473" s="18"/>
      <c r="T473" s="18"/>
      <c r="U473" s="18"/>
      <c r="V473" s="18"/>
      <c r="W473" s="18"/>
      <c r="X473" s="18"/>
      <c r="Y473" s="18"/>
      <c r="Z473" s="18"/>
      <c r="AA473" s="18"/>
      <c r="AB473" s="18"/>
      <c r="AC473" s="18"/>
      <c r="AD473" s="18"/>
      <c r="AE473" s="18"/>
    </row>
    <row r="474" spans="1:31" ht="12.75">
      <c r="A474" s="18"/>
      <c r="B474" s="18"/>
      <c r="C474" s="18"/>
      <c r="D474" s="18"/>
      <c r="E474" s="18"/>
      <c r="F474" s="17"/>
      <c r="G474" s="17"/>
      <c r="H474" s="17"/>
      <c r="I474" s="18"/>
      <c r="J474" s="18"/>
      <c r="K474" s="44"/>
      <c r="L474" s="44"/>
      <c r="M474" s="18"/>
      <c r="N474" s="18"/>
      <c r="O474" s="18"/>
      <c r="P474" s="18"/>
      <c r="Q474" s="18"/>
      <c r="R474" s="18"/>
      <c r="S474" s="18"/>
      <c r="T474" s="18"/>
      <c r="U474" s="18"/>
      <c r="V474" s="18"/>
      <c r="W474" s="18"/>
      <c r="X474" s="18"/>
      <c r="Y474" s="18"/>
      <c r="Z474" s="18"/>
      <c r="AA474" s="18"/>
      <c r="AB474" s="18"/>
      <c r="AC474" s="18"/>
      <c r="AD474" s="18"/>
      <c r="AE474" s="18"/>
    </row>
    <row r="475" spans="1:31" ht="12.75">
      <c r="A475" s="18"/>
      <c r="B475" s="18"/>
      <c r="C475" s="29"/>
      <c r="D475" s="18"/>
      <c r="E475" s="18"/>
      <c r="F475" s="17"/>
      <c r="G475" s="17"/>
      <c r="H475" s="17"/>
      <c r="I475" s="18"/>
      <c r="J475" s="18"/>
      <c r="K475" s="44"/>
      <c r="L475" s="44"/>
      <c r="M475" s="18"/>
      <c r="N475" s="18"/>
      <c r="O475" s="18"/>
      <c r="P475" s="18"/>
      <c r="Q475" s="18"/>
      <c r="R475" s="18"/>
      <c r="S475" s="18"/>
      <c r="T475" s="18"/>
      <c r="U475" s="18"/>
      <c r="V475" s="18"/>
      <c r="W475" s="18"/>
      <c r="X475" s="18"/>
      <c r="Y475" s="18"/>
      <c r="Z475" s="18"/>
      <c r="AA475" s="18"/>
      <c r="AB475" s="18"/>
      <c r="AC475" s="18"/>
      <c r="AD475" s="18"/>
      <c r="AE475" s="18"/>
    </row>
    <row r="476" spans="1:31" ht="12.75">
      <c r="A476" s="10">
        <v>37975</v>
      </c>
      <c r="B476" s="18"/>
      <c r="C476" s="18"/>
      <c r="D476" s="18"/>
      <c r="E476" s="18"/>
      <c r="F476" s="17"/>
      <c r="G476" s="17"/>
      <c r="H476" s="17"/>
      <c r="I476" s="18"/>
      <c r="J476" s="18"/>
      <c r="K476" s="44"/>
      <c r="L476" s="44"/>
      <c r="M476" s="18"/>
      <c r="N476" s="18"/>
      <c r="O476" s="18"/>
      <c r="P476" s="18"/>
      <c r="Q476" s="18"/>
      <c r="R476" s="18"/>
      <c r="S476" s="18"/>
      <c r="T476" s="18"/>
      <c r="U476" s="18"/>
      <c r="V476" s="18"/>
      <c r="W476" s="18"/>
      <c r="X476" s="18"/>
      <c r="Y476" s="18"/>
      <c r="Z476" s="18"/>
      <c r="AA476" s="18"/>
      <c r="AB476" s="18"/>
      <c r="AC476" s="18"/>
      <c r="AD476" s="18"/>
      <c r="AE476" s="18"/>
    </row>
    <row r="477" spans="1:31" ht="12.75">
      <c r="A477" s="10">
        <v>111543</v>
      </c>
      <c r="B477" s="18"/>
      <c r="C477" s="18"/>
      <c r="D477" s="18"/>
      <c r="E477" s="18"/>
      <c r="F477" s="17"/>
      <c r="G477" s="17"/>
      <c r="H477" s="17"/>
      <c r="I477" s="18"/>
      <c r="J477" s="18"/>
      <c r="K477" s="44"/>
      <c r="L477" s="44"/>
      <c r="M477" s="18"/>
      <c r="N477" s="18"/>
      <c r="O477" s="18"/>
      <c r="P477" s="18"/>
      <c r="Q477" s="18"/>
      <c r="R477" s="18"/>
      <c r="S477" s="18"/>
      <c r="T477" s="18"/>
      <c r="U477" s="18"/>
      <c r="V477" s="18"/>
      <c r="W477" s="18"/>
      <c r="X477" s="18"/>
      <c r="Y477" s="18"/>
      <c r="Z477" s="18"/>
      <c r="AA477" s="18"/>
      <c r="AB477" s="18"/>
      <c r="AC477" s="18"/>
      <c r="AD477" s="18"/>
      <c r="AE477" s="18"/>
    </row>
    <row r="478" spans="1:31" ht="12.75">
      <c r="A478" s="10">
        <v>41819</v>
      </c>
      <c r="B478" s="18"/>
      <c r="C478" s="18"/>
      <c r="D478" s="18"/>
      <c r="E478" s="18"/>
      <c r="F478" s="17"/>
      <c r="G478" s="17"/>
      <c r="H478" s="17"/>
      <c r="I478" s="18"/>
      <c r="J478" s="18"/>
      <c r="K478" s="44"/>
      <c r="L478" s="44"/>
      <c r="M478" s="18"/>
      <c r="N478" s="18"/>
      <c r="O478" s="18"/>
      <c r="P478" s="18"/>
      <c r="Q478" s="18"/>
      <c r="R478" s="18"/>
      <c r="S478" s="18"/>
      <c r="T478" s="18"/>
      <c r="U478" s="18"/>
      <c r="V478" s="18"/>
      <c r="W478" s="18"/>
      <c r="X478" s="18"/>
      <c r="Y478" s="18"/>
      <c r="Z478" s="18"/>
      <c r="AA478" s="18"/>
      <c r="AB478" s="18"/>
      <c r="AC478" s="18"/>
      <c r="AD478" s="18"/>
      <c r="AE478" s="18"/>
    </row>
    <row r="479" spans="1:31" ht="12.75">
      <c r="A479" s="10">
        <v>48816</v>
      </c>
      <c r="B479" s="18"/>
      <c r="C479" s="18"/>
      <c r="D479" s="18"/>
      <c r="E479" s="18"/>
      <c r="F479" s="17"/>
      <c r="G479" s="17"/>
      <c r="H479" s="17"/>
      <c r="I479" s="18"/>
      <c r="J479" s="18"/>
      <c r="K479" s="44"/>
      <c r="L479" s="44"/>
      <c r="M479" s="18"/>
      <c r="N479" s="18"/>
      <c r="O479" s="18"/>
      <c r="P479" s="18"/>
      <c r="Q479" s="18"/>
      <c r="R479" s="18"/>
      <c r="S479" s="18"/>
      <c r="T479" s="18"/>
      <c r="U479" s="18"/>
      <c r="V479" s="18"/>
      <c r="W479" s="18"/>
      <c r="X479" s="18"/>
      <c r="Y479" s="18"/>
      <c r="Z479" s="18"/>
      <c r="AA479" s="18"/>
      <c r="AB479" s="18"/>
      <c r="AC479" s="18"/>
      <c r="AD479" s="18"/>
      <c r="AE479" s="18"/>
    </row>
    <row r="480" spans="1:31" ht="12.75">
      <c r="B480" s="18"/>
      <c r="C480" s="18"/>
      <c r="D480" s="18"/>
      <c r="E480" s="18"/>
      <c r="F480" s="17"/>
      <c r="G480" s="17"/>
      <c r="H480" s="17"/>
      <c r="I480" s="18"/>
      <c r="J480" s="18"/>
      <c r="K480" s="44"/>
      <c r="L480" s="44"/>
      <c r="M480" s="18"/>
      <c r="N480" s="18"/>
      <c r="O480" s="18"/>
      <c r="P480" s="18"/>
      <c r="Q480" s="18"/>
      <c r="R480" s="18"/>
      <c r="S480" s="18"/>
      <c r="T480" s="18"/>
      <c r="U480" s="18"/>
      <c r="V480" s="18"/>
      <c r="W480" s="18"/>
      <c r="X480" s="18"/>
      <c r="Y480" s="18"/>
      <c r="Z480" s="18"/>
      <c r="AA480" s="18"/>
      <c r="AB480" s="18"/>
      <c r="AC480" s="18"/>
      <c r="AD480" s="18"/>
      <c r="AE480" s="18"/>
    </row>
    <row r="481" spans="1:31" ht="12.75">
      <c r="B481" s="18"/>
      <c r="C481" s="18"/>
      <c r="D481" s="18"/>
      <c r="E481" s="18"/>
      <c r="F481" s="17"/>
      <c r="G481" s="17"/>
      <c r="H481" s="17"/>
      <c r="I481" s="18"/>
      <c r="J481" s="18"/>
      <c r="K481" s="44"/>
      <c r="L481" s="44"/>
      <c r="M481" s="18"/>
      <c r="N481" s="18"/>
      <c r="O481" s="18"/>
      <c r="P481" s="18"/>
      <c r="Q481" s="18"/>
      <c r="R481" s="18"/>
      <c r="S481" s="18"/>
      <c r="T481" s="18"/>
      <c r="U481" s="18"/>
      <c r="V481" s="18"/>
      <c r="W481" s="18"/>
      <c r="X481" s="18"/>
      <c r="Y481" s="18"/>
      <c r="Z481" s="18"/>
      <c r="AA481" s="18"/>
      <c r="AB481" s="18"/>
      <c r="AC481" s="18"/>
      <c r="AD481" s="18"/>
      <c r="AE481" s="18"/>
    </row>
    <row r="482" spans="1:31" ht="12.75">
      <c r="A482" s="19">
        <f>SUM(A476:A481)</f>
        <v>240153</v>
      </c>
      <c r="B482" s="18"/>
      <c r="C482" s="18"/>
      <c r="D482" s="18"/>
      <c r="E482" s="18"/>
      <c r="F482" s="17"/>
      <c r="G482" s="17"/>
      <c r="H482" s="17"/>
      <c r="I482" s="18"/>
      <c r="J482" s="18"/>
      <c r="K482" s="44"/>
      <c r="L482" s="44"/>
      <c r="M482" s="18"/>
      <c r="N482" s="18"/>
      <c r="O482" s="18"/>
      <c r="P482" s="18"/>
      <c r="Q482" s="18"/>
      <c r="R482" s="18"/>
      <c r="S482" s="18"/>
      <c r="T482" s="18"/>
      <c r="U482" s="18"/>
      <c r="V482" s="18"/>
      <c r="W482" s="18"/>
      <c r="X482" s="18"/>
      <c r="Y482" s="18"/>
      <c r="Z482" s="18"/>
      <c r="AA482" s="18"/>
      <c r="AB482" s="18"/>
      <c r="AC482" s="18"/>
      <c r="AD482" s="18"/>
      <c r="AE482" s="18"/>
    </row>
    <row r="483" spans="1:31" ht="12.75">
      <c r="A483" s="18"/>
      <c r="B483" s="18"/>
      <c r="C483" s="18"/>
      <c r="D483" s="18"/>
      <c r="E483" s="18"/>
      <c r="F483" s="17"/>
      <c r="G483" s="17"/>
      <c r="H483" s="17"/>
      <c r="I483" s="18"/>
      <c r="J483" s="18"/>
      <c r="K483" s="44"/>
      <c r="L483" s="44"/>
      <c r="M483" s="18"/>
      <c r="N483" s="18"/>
      <c r="O483" s="18"/>
      <c r="P483" s="18"/>
      <c r="Q483" s="18"/>
      <c r="R483" s="18"/>
      <c r="S483" s="18"/>
      <c r="T483" s="18"/>
      <c r="U483" s="18"/>
      <c r="V483" s="18"/>
      <c r="W483" s="18"/>
      <c r="X483" s="18"/>
      <c r="Y483" s="18"/>
      <c r="Z483" s="18"/>
      <c r="AA483" s="18"/>
      <c r="AB483" s="18"/>
      <c r="AC483" s="18"/>
      <c r="AD483" s="18"/>
      <c r="AE483" s="18"/>
    </row>
    <row r="484" spans="1:31" ht="12.75">
      <c r="A484" s="18">
        <f>F473-A482</f>
        <v>7317</v>
      </c>
      <c r="B484" s="18"/>
      <c r="C484" s="18"/>
      <c r="D484" s="18"/>
      <c r="E484" s="18"/>
      <c r="F484" s="17"/>
      <c r="G484" s="17"/>
      <c r="H484" s="17"/>
      <c r="I484" s="18"/>
      <c r="J484" s="18"/>
      <c r="K484" s="44"/>
      <c r="L484" s="44"/>
      <c r="M484" s="18"/>
      <c r="N484" s="18"/>
      <c r="O484" s="18"/>
      <c r="P484" s="18"/>
      <c r="Q484" s="18"/>
      <c r="R484" s="18"/>
      <c r="S484" s="18"/>
      <c r="T484" s="18"/>
      <c r="U484" s="18"/>
      <c r="V484" s="18"/>
      <c r="W484" s="18"/>
      <c r="X484" s="18"/>
      <c r="Y484" s="18"/>
      <c r="Z484" s="18"/>
      <c r="AA484" s="18"/>
      <c r="AB484" s="18"/>
      <c r="AC484" s="18"/>
      <c r="AD484" s="18"/>
      <c r="AE484" s="18"/>
    </row>
    <row r="485" spans="1:31" ht="12.75">
      <c r="A485" s="18"/>
      <c r="B485" s="18"/>
      <c r="C485" s="18"/>
      <c r="D485" s="18"/>
      <c r="E485" s="18"/>
      <c r="F485" s="17"/>
      <c r="G485" s="17"/>
      <c r="H485" s="17"/>
      <c r="I485" s="18"/>
      <c r="J485" s="18"/>
      <c r="K485" s="44"/>
      <c r="L485" s="44"/>
      <c r="M485" s="18"/>
      <c r="N485" s="18"/>
      <c r="O485" s="18"/>
      <c r="P485" s="18"/>
      <c r="Q485" s="18"/>
      <c r="R485" s="18"/>
      <c r="S485" s="18"/>
      <c r="T485" s="18"/>
      <c r="U485" s="18"/>
      <c r="V485" s="18"/>
      <c r="W485" s="18"/>
      <c r="X485" s="18"/>
      <c r="Y485" s="18"/>
      <c r="Z485" s="18"/>
      <c r="AA485" s="18"/>
      <c r="AB485" s="18"/>
      <c r="AC485" s="18"/>
      <c r="AD485" s="18"/>
      <c r="AE485" s="18"/>
    </row>
    <row r="486" spans="1:31" ht="12.75">
      <c r="A486" s="18"/>
      <c r="B486" s="18"/>
      <c r="C486" s="18"/>
      <c r="D486" s="18"/>
      <c r="E486" s="18"/>
      <c r="F486" s="17"/>
      <c r="G486" s="17"/>
      <c r="H486" s="17"/>
      <c r="I486" s="18"/>
      <c r="J486" s="18"/>
      <c r="K486" s="44"/>
      <c r="L486" s="44"/>
      <c r="M486" s="18"/>
      <c r="N486" s="18"/>
      <c r="O486" s="18"/>
      <c r="P486" s="18"/>
      <c r="Q486" s="18"/>
      <c r="R486" s="18"/>
      <c r="S486" s="18"/>
      <c r="T486" s="18"/>
      <c r="U486" s="18"/>
      <c r="V486" s="18"/>
      <c r="W486" s="18"/>
      <c r="X486" s="18"/>
      <c r="Y486" s="18"/>
      <c r="Z486" s="18"/>
      <c r="AA486" s="18"/>
      <c r="AB486" s="18"/>
      <c r="AC486" s="18"/>
      <c r="AD486" s="18"/>
      <c r="AE486" s="18"/>
    </row>
    <row r="487" spans="1:31" ht="12.75">
      <c r="A487" s="18"/>
      <c r="B487" s="18"/>
      <c r="C487" s="18"/>
      <c r="D487" s="18"/>
      <c r="E487" s="18"/>
      <c r="F487" s="17"/>
      <c r="G487" s="17"/>
      <c r="H487" s="17"/>
      <c r="I487" s="18"/>
      <c r="J487" s="18"/>
      <c r="K487" s="44"/>
      <c r="L487" s="44"/>
      <c r="M487" s="18"/>
      <c r="N487" s="18"/>
      <c r="O487" s="18"/>
      <c r="P487" s="18"/>
      <c r="Q487" s="18"/>
      <c r="R487" s="18"/>
      <c r="S487" s="18"/>
      <c r="T487" s="18"/>
      <c r="U487" s="18"/>
      <c r="V487" s="18"/>
      <c r="W487" s="18"/>
      <c r="X487" s="18"/>
      <c r="Y487" s="18"/>
      <c r="Z487" s="18"/>
      <c r="AA487" s="18"/>
      <c r="AB487" s="18"/>
      <c r="AC487" s="18"/>
      <c r="AD487" s="18"/>
      <c r="AE487" s="18"/>
    </row>
    <row r="488" spans="1:31" ht="12.75">
      <c r="A488" s="18"/>
      <c r="B488" s="18"/>
      <c r="C488" s="18"/>
      <c r="D488" s="18"/>
      <c r="E488" s="18"/>
      <c r="F488" s="17"/>
      <c r="G488" s="17"/>
      <c r="H488" s="17"/>
      <c r="I488" s="18"/>
      <c r="J488" s="18"/>
      <c r="K488" s="44"/>
      <c r="L488" s="44"/>
      <c r="M488" s="18"/>
      <c r="N488" s="18"/>
      <c r="O488" s="18"/>
      <c r="P488" s="18"/>
      <c r="Q488" s="18"/>
      <c r="R488" s="18"/>
      <c r="S488" s="18"/>
      <c r="T488" s="18"/>
      <c r="U488" s="18"/>
      <c r="V488" s="18"/>
      <c r="W488" s="18"/>
      <c r="X488" s="18"/>
      <c r="Y488" s="18"/>
      <c r="Z488" s="18"/>
      <c r="AA488" s="18"/>
      <c r="AB488" s="18"/>
      <c r="AC488" s="18"/>
      <c r="AD488" s="18"/>
      <c r="AE488" s="18"/>
    </row>
    <row r="489" spans="1:31" ht="12.75">
      <c r="A489" s="18"/>
      <c r="B489" s="18"/>
      <c r="C489" s="18"/>
      <c r="D489" s="18"/>
      <c r="E489" s="18"/>
      <c r="F489" s="17"/>
      <c r="G489" s="17"/>
      <c r="H489" s="17"/>
      <c r="I489" s="18"/>
      <c r="J489" s="18"/>
      <c r="K489" s="44"/>
      <c r="L489" s="44"/>
      <c r="M489" s="18"/>
      <c r="N489" s="18"/>
      <c r="O489" s="18"/>
      <c r="P489" s="18"/>
      <c r="Q489" s="18"/>
      <c r="R489" s="18"/>
      <c r="S489" s="18"/>
      <c r="T489" s="18"/>
      <c r="U489" s="18"/>
      <c r="V489" s="18"/>
      <c r="W489" s="18"/>
      <c r="X489" s="18"/>
      <c r="Y489" s="18"/>
      <c r="Z489" s="18"/>
      <c r="AA489" s="18"/>
      <c r="AB489" s="18"/>
      <c r="AC489" s="18"/>
      <c r="AD489" s="18"/>
      <c r="AE489" s="18"/>
    </row>
    <row r="490" spans="1:31" ht="12.75">
      <c r="A490" s="18"/>
      <c r="B490" s="18"/>
      <c r="C490" s="18"/>
      <c r="D490" s="18"/>
      <c r="E490" s="18"/>
      <c r="F490" s="17"/>
      <c r="G490" s="17"/>
      <c r="H490" s="17"/>
      <c r="I490" s="18"/>
      <c r="J490" s="18"/>
      <c r="K490" s="44"/>
      <c r="L490" s="44"/>
      <c r="M490" s="18"/>
      <c r="N490" s="18"/>
      <c r="O490" s="18"/>
      <c r="P490" s="18"/>
      <c r="Q490" s="18"/>
      <c r="R490" s="18"/>
      <c r="S490" s="18"/>
      <c r="T490" s="18"/>
      <c r="U490" s="18"/>
      <c r="V490" s="18"/>
      <c r="W490" s="18"/>
      <c r="X490" s="18"/>
      <c r="Y490" s="18"/>
      <c r="Z490" s="18"/>
      <c r="AA490" s="18"/>
      <c r="AB490" s="18"/>
      <c r="AC490" s="18"/>
      <c r="AD490" s="18"/>
      <c r="AE490" s="18"/>
    </row>
    <row r="491" spans="1:31" ht="12.75">
      <c r="A491" s="18"/>
      <c r="B491" s="18"/>
      <c r="C491" s="18"/>
      <c r="D491" s="18"/>
      <c r="E491" s="18"/>
      <c r="F491" s="17"/>
      <c r="G491" s="17"/>
      <c r="H491" s="17"/>
      <c r="I491" s="18"/>
      <c r="J491" s="18"/>
      <c r="K491" s="44"/>
      <c r="L491" s="44"/>
      <c r="M491" s="18"/>
      <c r="N491" s="18"/>
      <c r="O491" s="18"/>
      <c r="P491" s="18"/>
      <c r="Q491" s="18"/>
      <c r="R491" s="18"/>
      <c r="S491" s="18"/>
      <c r="T491" s="18"/>
      <c r="U491" s="18"/>
      <c r="V491" s="18"/>
      <c r="W491" s="18"/>
      <c r="X491" s="18"/>
      <c r="Y491" s="18"/>
      <c r="Z491" s="18"/>
      <c r="AA491" s="18"/>
      <c r="AB491" s="18"/>
      <c r="AC491" s="18"/>
      <c r="AD491" s="18"/>
      <c r="AE491" s="18"/>
    </row>
    <row r="492" spans="1:31" ht="12.75">
      <c r="A492" s="18"/>
      <c r="B492" s="18"/>
      <c r="C492" s="18"/>
      <c r="D492" s="18"/>
      <c r="E492" s="18"/>
      <c r="F492" s="17"/>
      <c r="G492" s="17"/>
      <c r="H492" s="17"/>
      <c r="I492" s="18"/>
      <c r="J492" s="18"/>
      <c r="K492" s="44"/>
      <c r="L492" s="44"/>
      <c r="M492" s="18"/>
      <c r="N492" s="18"/>
      <c r="O492" s="18"/>
      <c r="P492" s="18"/>
      <c r="Q492" s="18"/>
      <c r="R492" s="18"/>
      <c r="S492" s="18"/>
      <c r="T492" s="18"/>
      <c r="U492" s="18"/>
      <c r="V492" s="18"/>
      <c r="W492" s="18"/>
      <c r="X492" s="18"/>
      <c r="Y492" s="18"/>
      <c r="Z492" s="18"/>
      <c r="AA492" s="18"/>
      <c r="AB492" s="18"/>
      <c r="AC492" s="18"/>
      <c r="AD492" s="18"/>
      <c r="AE492" s="18"/>
    </row>
    <row r="493" spans="1:31" ht="12.75">
      <c r="A493" s="18"/>
      <c r="B493" s="18"/>
      <c r="C493" s="18"/>
      <c r="D493" s="18"/>
      <c r="E493" s="18"/>
      <c r="F493" s="17"/>
      <c r="G493" s="17"/>
      <c r="H493" s="17"/>
      <c r="I493" s="18"/>
      <c r="J493" s="18"/>
      <c r="K493" s="44"/>
      <c r="L493" s="44"/>
      <c r="M493" s="18"/>
      <c r="N493" s="18"/>
      <c r="O493" s="18"/>
      <c r="P493" s="18"/>
      <c r="Q493" s="18"/>
      <c r="R493" s="18"/>
      <c r="S493" s="18"/>
      <c r="T493" s="18"/>
      <c r="U493" s="18"/>
      <c r="V493" s="18"/>
      <c r="W493" s="18"/>
      <c r="X493" s="18"/>
      <c r="Y493" s="18"/>
      <c r="Z493" s="18"/>
      <c r="AA493" s="18"/>
      <c r="AB493" s="18"/>
      <c r="AC493" s="18"/>
      <c r="AD493" s="18"/>
      <c r="AE493" s="18"/>
    </row>
    <row r="494" spans="1:31" ht="12.75">
      <c r="A494" s="18"/>
      <c r="B494" s="18"/>
      <c r="C494" s="18"/>
      <c r="D494" s="18"/>
      <c r="E494" s="18"/>
      <c r="F494" s="17"/>
      <c r="G494" s="17"/>
      <c r="H494" s="17"/>
      <c r="I494" s="18"/>
      <c r="J494" s="18"/>
      <c r="K494" s="44"/>
      <c r="L494" s="44"/>
      <c r="M494" s="18"/>
      <c r="N494" s="18"/>
      <c r="O494" s="18"/>
      <c r="P494" s="18"/>
      <c r="Q494" s="18"/>
      <c r="R494" s="18"/>
      <c r="S494" s="18"/>
      <c r="T494" s="18"/>
      <c r="U494" s="18"/>
      <c r="V494" s="18"/>
      <c r="W494" s="18"/>
      <c r="X494" s="18"/>
      <c r="Y494" s="18"/>
      <c r="Z494" s="18"/>
      <c r="AA494" s="18"/>
      <c r="AB494" s="18"/>
      <c r="AC494" s="18"/>
      <c r="AD494" s="18"/>
      <c r="AE494" s="18"/>
    </row>
    <row r="495" spans="1:31" ht="12.75">
      <c r="A495" s="18"/>
      <c r="B495" s="18"/>
      <c r="C495" s="18"/>
      <c r="D495" s="18"/>
      <c r="E495" s="18"/>
      <c r="F495" s="17"/>
      <c r="G495" s="17"/>
      <c r="H495" s="17"/>
      <c r="I495" s="18"/>
      <c r="J495" s="18"/>
      <c r="K495" s="44"/>
      <c r="L495" s="44"/>
      <c r="M495" s="18"/>
      <c r="N495" s="18"/>
      <c r="O495" s="18"/>
      <c r="P495" s="18"/>
      <c r="Q495" s="18"/>
      <c r="R495" s="18"/>
      <c r="S495" s="18"/>
      <c r="T495" s="18"/>
      <c r="U495" s="18"/>
      <c r="V495" s="18"/>
      <c r="W495" s="18"/>
      <c r="X495" s="18"/>
      <c r="Y495" s="18"/>
      <c r="Z495" s="18"/>
      <c r="AA495" s="18"/>
      <c r="AB495" s="18"/>
      <c r="AC495" s="18"/>
      <c r="AD495" s="18"/>
      <c r="AE495" s="18"/>
    </row>
    <row r="496" spans="1:31" ht="12.75">
      <c r="A496" s="18"/>
      <c r="B496" s="18"/>
      <c r="C496" s="18"/>
      <c r="D496" s="18"/>
      <c r="E496" s="18"/>
      <c r="F496" s="17"/>
      <c r="G496" s="17"/>
      <c r="H496" s="17"/>
      <c r="I496" s="18"/>
      <c r="J496" s="18"/>
      <c r="K496" s="44"/>
      <c r="L496" s="44"/>
      <c r="M496" s="18"/>
      <c r="N496" s="18"/>
      <c r="O496" s="18"/>
      <c r="P496" s="18"/>
      <c r="Q496" s="18"/>
      <c r="R496" s="18"/>
      <c r="S496" s="18"/>
      <c r="T496" s="18"/>
      <c r="U496" s="18"/>
      <c r="V496" s="18"/>
      <c r="W496" s="18"/>
      <c r="X496" s="18"/>
      <c r="Y496" s="18"/>
      <c r="Z496" s="18"/>
      <c r="AA496" s="18"/>
      <c r="AB496" s="18"/>
      <c r="AC496" s="18"/>
      <c r="AD496" s="18"/>
      <c r="AE496" s="18"/>
    </row>
    <row r="497" spans="1:31" ht="12.75">
      <c r="A497" s="18"/>
      <c r="B497" s="18"/>
      <c r="C497" s="18"/>
      <c r="D497" s="18"/>
      <c r="E497" s="18"/>
      <c r="F497" s="17"/>
      <c r="G497" s="17"/>
      <c r="H497" s="17"/>
      <c r="I497" s="18"/>
      <c r="J497" s="18"/>
      <c r="K497" s="44"/>
      <c r="L497" s="44"/>
      <c r="M497" s="18"/>
      <c r="N497" s="18"/>
      <c r="O497" s="18"/>
      <c r="P497" s="18"/>
      <c r="Q497" s="18"/>
      <c r="R497" s="18"/>
      <c r="S497" s="18"/>
      <c r="T497" s="18"/>
      <c r="U497" s="18"/>
      <c r="V497" s="18"/>
      <c r="W497" s="18"/>
      <c r="X497" s="18"/>
      <c r="Y497" s="18"/>
      <c r="Z497" s="18"/>
      <c r="AA497" s="18"/>
      <c r="AB497" s="18"/>
      <c r="AC497" s="18"/>
      <c r="AD497" s="18"/>
      <c r="AE497" s="18"/>
    </row>
    <row r="498" spans="1:31" ht="12.75">
      <c r="A498" s="18"/>
      <c r="B498" s="18"/>
      <c r="C498" s="18"/>
      <c r="D498" s="18"/>
      <c r="E498" s="18"/>
      <c r="F498" s="17"/>
      <c r="G498" s="17"/>
      <c r="H498" s="17"/>
      <c r="I498" s="18"/>
      <c r="J498" s="18"/>
      <c r="K498" s="44"/>
      <c r="L498" s="44"/>
      <c r="M498" s="18"/>
      <c r="N498" s="18"/>
      <c r="O498" s="18"/>
      <c r="P498" s="18"/>
      <c r="Q498" s="18"/>
      <c r="R498" s="18"/>
      <c r="S498" s="18"/>
      <c r="T498" s="18"/>
      <c r="U498" s="18"/>
      <c r="V498" s="18"/>
      <c r="W498" s="18"/>
      <c r="X498" s="18"/>
      <c r="Y498" s="18"/>
      <c r="Z498" s="18"/>
      <c r="AA498" s="18"/>
      <c r="AB498" s="18"/>
      <c r="AC498" s="18"/>
      <c r="AD498" s="18"/>
      <c r="AE498" s="18"/>
    </row>
    <row r="499" spans="1:31" ht="12.75">
      <c r="A499" s="18"/>
      <c r="B499" s="18"/>
      <c r="C499" s="18"/>
      <c r="D499" s="18"/>
      <c r="E499" s="18"/>
      <c r="F499" s="17"/>
      <c r="G499" s="17"/>
      <c r="H499" s="17"/>
      <c r="I499" s="18"/>
      <c r="J499" s="18"/>
      <c r="K499" s="44"/>
      <c r="L499" s="44"/>
      <c r="M499" s="18"/>
      <c r="N499" s="18"/>
      <c r="O499" s="18"/>
      <c r="P499" s="18"/>
      <c r="Q499" s="18"/>
      <c r="R499" s="18"/>
      <c r="S499" s="18"/>
      <c r="T499" s="18"/>
      <c r="U499" s="18"/>
      <c r="V499" s="18"/>
      <c r="W499" s="18"/>
      <c r="X499" s="18"/>
      <c r="Y499" s="18"/>
      <c r="Z499" s="18"/>
      <c r="AA499" s="18"/>
      <c r="AB499" s="18"/>
      <c r="AC499" s="18"/>
      <c r="AD499" s="18"/>
      <c r="AE499" s="18"/>
    </row>
    <row r="500" spans="1:31" ht="12.75">
      <c r="A500" s="18"/>
      <c r="B500" s="18"/>
      <c r="C500" s="18"/>
      <c r="D500" s="18"/>
      <c r="E500" s="18"/>
      <c r="F500" s="17"/>
      <c r="G500" s="17"/>
      <c r="H500" s="17"/>
      <c r="I500" s="18"/>
      <c r="J500" s="18"/>
      <c r="K500" s="44"/>
      <c r="L500" s="44"/>
      <c r="M500" s="18"/>
      <c r="N500" s="18"/>
      <c r="O500" s="18"/>
      <c r="P500" s="18"/>
      <c r="Q500" s="18"/>
      <c r="R500" s="18"/>
      <c r="S500" s="18"/>
      <c r="T500" s="18"/>
      <c r="U500" s="18"/>
      <c r="V500" s="18"/>
      <c r="W500" s="18"/>
      <c r="X500" s="18"/>
      <c r="Y500" s="18"/>
      <c r="Z500" s="18"/>
      <c r="AA500" s="18"/>
      <c r="AB500" s="18"/>
      <c r="AC500" s="18"/>
      <c r="AD500" s="18"/>
      <c r="AE500" s="18"/>
    </row>
    <row r="501" spans="1:31" ht="12.75">
      <c r="A501" s="18"/>
      <c r="B501" s="18"/>
      <c r="C501" s="18"/>
      <c r="D501" s="18"/>
      <c r="E501" s="18"/>
      <c r="F501" s="17"/>
      <c r="G501" s="17"/>
      <c r="H501" s="17"/>
      <c r="I501" s="18"/>
      <c r="J501" s="18"/>
      <c r="K501" s="44"/>
      <c r="L501" s="44"/>
      <c r="M501" s="18"/>
      <c r="N501" s="18"/>
      <c r="O501" s="18"/>
      <c r="P501" s="18"/>
      <c r="Q501" s="18"/>
      <c r="R501" s="18"/>
      <c r="S501" s="18"/>
      <c r="T501" s="18"/>
      <c r="U501" s="18"/>
      <c r="V501" s="18"/>
      <c r="W501" s="18"/>
      <c r="X501" s="18"/>
      <c r="Y501" s="18"/>
      <c r="Z501" s="18"/>
      <c r="AA501" s="18"/>
      <c r="AB501" s="18"/>
      <c r="AC501" s="18"/>
      <c r="AD501" s="18"/>
      <c r="AE501" s="18"/>
    </row>
    <row r="502" spans="1:31" ht="12.75">
      <c r="A502" s="18"/>
      <c r="B502" s="18"/>
      <c r="C502" s="18"/>
      <c r="D502" s="18"/>
      <c r="E502" s="18"/>
      <c r="F502" s="17"/>
      <c r="G502" s="17"/>
      <c r="H502" s="17"/>
      <c r="I502" s="18"/>
      <c r="J502" s="18"/>
      <c r="K502" s="44"/>
      <c r="L502" s="44"/>
      <c r="M502" s="18"/>
      <c r="N502" s="18"/>
      <c r="O502" s="18"/>
      <c r="P502" s="18"/>
      <c r="Q502" s="18"/>
      <c r="R502" s="18"/>
      <c r="S502" s="18"/>
      <c r="T502" s="18"/>
      <c r="U502" s="18"/>
      <c r="V502" s="18"/>
      <c r="W502" s="18"/>
      <c r="X502" s="18"/>
      <c r="Y502" s="18"/>
      <c r="Z502" s="18"/>
      <c r="AA502" s="18"/>
      <c r="AB502" s="18"/>
      <c r="AC502" s="18"/>
      <c r="AD502" s="18"/>
      <c r="AE502" s="18"/>
    </row>
    <row r="503" spans="1:31" ht="12.75">
      <c r="A503" s="18"/>
      <c r="B503" s="18"/>
      <c r="C503" s="18"/>
      <c r="D503" s="18"/>
      <c r="E503" s="18"/>
      <c r="F503" s="17"/>
      <c r="G503" s="17"/>
      <c r="H503" s="17"/>
      <c r="I503" s="18"/>
      <c r="J503" s="18"/>
      <c r="K503" s="44"/>
      <c r="L503" s="44"/>
      <c r="M503" s="18"/>
      <c r="N503" s="18"/>
      <c r="O503" s="18"/>
      <c r="P503" s="18"/>
      <c r="Q503" s="18"/>
      <c r="R503" s="18"/>
      <c r="S503" s="18"/>
      <c r="T503" s="18"/>
      <c r="U503" s="18"/>
      <c r="V503" s="18"/>
      <c r="W503" s="18"/>
      <c r="X503" s="18"/>
      <c r="Y503" s="18"/>
      <c r="Z503" s="18"/>
      <c r="AA503" s="18"/>
      <c r="AB503" s="18"/>
      <c r="AC503" s="18"/>
      <c r="AD503" s="18"/>
      <c r="AE503" s="18"/>
    </row>
    <row r="504" spans="1:31" ht="12.75">
      <c r="A504" s="18"/>
      <c r="B504" s="18"/>
      <c r="C504" s="18"/>
      <c r="D504" s="18"/>
      <c r="E504" s="18"/>
      <c r="F504" s="17"/>
      <c r="G504" s="17"/>
      <c r="H504" s="17"/>
      <c r="I504" s="18"/>
      <c r="J504" s="18"/>
      <c r="K504" s="44"/>
      <c r="L504" s="44"/>
      <c r="M504" s="18"/>
      <c r="N504" s="18"/>
      <c r="O504" s="18"/>
      <c r="P504" s="18"/>
      <c r="Q504" s="18"/>
      <c r="R504" s="18"/>
      <c r="S504" s="18"/>
      <c r="T504" s="18"/>
      <c r="U504" s="18"/>
      <c r="V504" s="18"/>
      <c r="W504" s="18"/>
      <c r="X504" s="18"/>
      <c r="Y504" s="18"/>
      <c r="Z504" s="18"/>
      <c r="AA504" s="18"/>
      <c r="AB504" s="18"/>
      <c r="AC504" s="18"/>
      <c r="AD504" s="18"/>
      <c r="AE504" s="18"/>
    </row>
    <row r="505" spans="1:31" ht="12.75">
      <c r="A505" s="18"/>
      <c r="B505" s="18"/>
      <c r="C505" s="18"/>
      <c r="D505" s="18"/>
      <c r="E505" s="18"/>
      <c r="F505" s="17"/>
      <c r="G505" s="17"/>
      <c r="H505" s="17"/>
      <c r="I505" s="18"/>
      <c r="J505" s="18"/>
      <c r="K505" s="44"/>
      <c r="L505" s="44"/>
      <c r="M505" s="18"/>
      <c r="N505" s="18"/>
      <c r="O505" s="18"/>
      <c r="P505" s="18"/>
      <c r="Q505" s="18"/>
      <c r="R505" s="18"/>
      <c r="S505" s="18"/>
      <c r="T505" s="18"/>
      <c r="U505" s="18"/>
      <c r="V505" s="18"/>
      <c r="W505" s="18"/>
      <c r="X505" s="18"/>
      <c r="Y505" s="18"/>
      <c r="Z505" s="18"/>
      <c r="AA505" s="18"/>
      <c r="AB505" s="18"/>
      <c r="AC505" s="18"/>
      <c r="AD505" s="18"/>
      <c r="AE505" s="18"/>
    </row>
    <row r="506" spans="1:31" ht="12.75">
      <c r="A506" s="18"/>
      <c r="B506" s="18"/>
      <c r="C506" s="18"/>
      <c r="D506" s="18"/>
      <c r="E506" s="18"/>
      <c r="F506" s="17"/>
      <c r="G506" s="17"/>
      <c r="H506" s="17"/>
      <c r="I506" s="18"/>
      <c r="J506" s="18"/>
      <c r="K506" s="44"/>
      <c r="L506" s="44"/>
      <c r="M506" s="18"/>
      <c r="N506" s="18"/>
      <c r="O506" s="18"/>
      <c r="P506" s="18"/>
      <c r="Q506" s="18"/>
      <c r="R506" s="18"/>
      <c r="S506" s="18"/>
      <c r="T506" s="18"/>
      <c r="U506" s="18"/>
      <c r="V506" s="18"/>
      <c r="W506" s="18"/>
      <c r="X506" s="18"/>
      <c r="Y506" s="18"/>
      <c r="Z506" s="18"/>
      <c r="AA506" s="18"/>
      <c r="AB506" s="18"/>
      <c r="AC506" s="18"/>
      <c r="AD506" s="18"/>
      <c r="AE506" s="18"/>
    </row>
    <row r="507" spans="1:31" ht="12.75">
      <c r="A507" s="18"/>
      <c r="B507" s="18"/>
      <c r="C507" s="18"/>
      <c r="D507" s="18"/>
      <c r="E507" s="18"/>
      <c r="F507" s="17"/>
      <c r="G507" s="17"/>
      <c r="H507" s="17"/>
      <c r="I507" s="18"/>
      <c r="J507" s="18"/>
      <c r="K507" s="44"/>
      <c r="L507" s="44"/>
      <c r="M507" s="18"/>
      <c r="N507" s="18"/>
      <c r="O507" s="18"/>
      <c r="P507" s="18"/>
      <c r="Q507" s="18"/>
      <c r="R507" s="18"/>
      <c r="S507" s="18"/>
      <c r="T507" s="18"/>
      <c r="U507" s="18"/>
      <c r="V507" s="18"/>
      <c r="W507" s="18"/>
      <c r="X507" s="18"/>
      <c r="Y507" s="18"/>
      <c r="Z507" s="18"/>
      <c r="AA507" s="18"/>
      <c r="AB507" s="18"/>
      <c r="AC507" s="18"/>
      <c r="AD507" s="18"/>
      <c r="AE507" s="18"/>
    </row>
    <row r="508" spans="1:31" ht="12.75">
      <c r="A508" s="18"/>
      <c r="B508" s="18"/>
      <c r="C508" s="18"/>
      <c r="D508" s="18"/>
      <c r="E508" s="18"/>
      <c r="F508" s="17"/>
      <c r="G508" s="17"/>
      <c r="H508" s="17"/>
      <c r="I508" s="18"/>
      <c r="J508" s="18"/>
      <c r="K508" s="44"/>
      <c r="L508" s="44"/>
      <c r="M508" s="18"/>
      <c r="N508" s="18"/>
      <c r="O508" s="18"/>
      <c r="P508" s="18"/>
      <c r="Q508" s="18"/>
      <c r="R508" s="18"/>
      <c r="S508" s="18"/>
      <c r="T508" s="18"/>
      <c r="U508" s="18"/>
      <c r="V508" s="18"/>
      <c r="W508" s="18"/>
      <c r="X508" s="18"/>
      <c r="Y508" s="18"/>
      <c r="Z508" s="18"/>
      <c r="AA508" s="18"/>
      <c r="AB508" s="18"/>
      <c r="AC508" s="18"/>
      <c r="AD508" s="18"/>
      <c r="AE508" s="18"/>
    </row>
    <row r="509" spans="1:31" ht="12.75">
      <c r="A509" s="18"/>
      <c r="B509" s="18"/>
      <c r="C509" s="18"/>
      <c r="D509" s="18"/>
      <c r="E509" s="18"/>
      <c r="F509" s="17"/>
      <c r="G509" s="17"/>
      <c r="H509" s="17"/>
      <c r="I509" s="18"/>
      <c r="J509" s="18"/>
      <c r="K509" s="44"/>
      <c r="L509" s="44"/>
      <c r="M509" s="18"/>
      <c r="N509" s="18"/>
      <c r="O509" s="18"/>
      <c r="P509" s="18"/>
      <c r="Q509" s="18"/>
      <c r="R509" s="18"/>
      <c r="S509" s="18"/>
      <c r="T509" s="18"/>
      <c r="U509" s="18"/>
      <c r="V509" s="18"/>
      <c r="W509" s="18"/>
      <c r="X509" s="18"/>
      <c r="Y509" s="18"/>
      <c r="Z509" s="18"/>
      <c r="AA509" s="18"/>
      <c r="AB509" s="18"/>
      <c r="AC509" s="18"/>
      <c r="AD509" s="18"/>
      <c r="AE509" s="18"/>
    </row>
    <row r="510" spans="1:31" ht="12.75">
      <c r="A510" s="18"/>
      <c r="B510" s="18"/>
      <c r="C510" s="18"/>
      <c r="D510" s="18"/>
      <c r="E510" s="18"/>
      <c r="F510" s="17"/>
      <c r="G510" s="17"/>
      <c r="H510" s="17"/>
      <c r="I510" s="18"/>
      <c r="J510" s="18"/>
      <c r="K510" s="44"/>
      <c r="L510" s="44"/>
      <c r="M510" s="18"/>
      <c r="N510" s="18"/>
      <c r="O510" s="18"/>
      <c r="P510" s="18"/>
      <c r="Q510" s="18"/>
      <c r="R510" s="18"/>
      <c r="S510" s="18"/>
      <c r="T510" s="18"/>
      <c r="U510" s="18"/>
      <c r="V510" s="18"/>
      <c r="W510" s="18"/>
      <c r="X510" s="18"/>
      <c r="Y510" s="18"/>
      <c r="Z510" s="18"/>
      <c r="AA510" s="18"/>
      <c r="AB510" s="18"/>
      <c r="AC510" s="18"/>
      <c r="AD510" s="18"/>
      <c r="AE510" s="18"/>
    </row>
    <row r="511" spans="1:31" ht="12.75">
      <c r="A511" s="18"/>
      <c r="B511" s="18"/>
      <c r="C511" s="18"/>
      <c r="D511" s="18"/>
      <c r="E511" s="18"/>
      <c r="F511" s="17"/>
      <c r="G511" s="17"/>
      <c r="H511" s="17"/>
      <c r="I511" s="18"/>
      <c r="J511" s="18"/>
      <c r="K511" s="44"/>
      <c r="L511" s="44"/>
      <c r="M511" s="18"/>
      <c r="N511" s="18"/>
      <c r="O511" s="18"/>
      <c r="P511" s="18"/>
      <c r="Q511" s="18"/>
      <c r="R511" s="18"/>
      <c r="S511" s="18"/>
      <c r="T511" s="18"/>
      <c r="U511" s="18"/>
      <c r="V511" s="18"/>
      <c r="W511" s="18"/>
      <c r="X511" s="18"/>
      <c r="Y511" s="18"/>
      <c r="Z511" s="18"/>
      <c r="AA511" s="18"/>
      <c r="AB511" s="18"/>
      <c r="AC511" s="18"/>
      <c r="AD511" s="18"/>
      <c r="AE511" s="18"/>
    </row>
    <row r="512" spans="1:31" ht="12.75">
      <c r="A512" s="18"/>
      <c r="B512" s="18"/>
      <c r="C512" s="18"/>
      <c r="D512" s="18"/>
      <c r="E512" s="18"/>
      <c r="F512" s="17"/>
      <c r="G512" s="17"/>
      <c r="H512" s="17"/>
      <c r="I512" s="18"/>
      <c r="J512" s="18"/>
      <c r="K512" s="44"/>
      <c r="L512" s="44"/>
      <c r="M512" s="18"/>
      <c r="N512" s="18"/>
      <c r="O512" s="18"/>
      <c r="P512" s="18"/>
      <c r="Q512" s="18"/>
      <c r="R512" s="18"/>
      <c r="S512" s="18"/>
      <c r="T512" s="18"/>
      <c r="U512" s="18"/>
      <c r="V512" s="18"/>
      <c r="W512" s="18"/>
      <c r="X512" s="18"/>
      <c r="Y512" s="18"/>
      <c r="Z512" s="18"/>
      <c r="AA512" s="18"/>
      <c r="AB512" s="18"/>
      <c r="AC512" s="18"/>
      <c r="AD512" s="18"/>
      <c r="AE512" s="18"/>
    </row>
    <row r="513" spans="1:31" ht="12.75">
      <c r="A513" s="18"/>
      <c r="B513" s="18"/>
      <c r="C513" s="18"/>
      <c r="D513" s="18"/>
      <c r="E513" s="18"/>
      <c r="F513" s="17"/>
      <c r="G513" s="17"/>
      <c r="H513" s="17"/>
      <c r="I513" s="18"/>
      <c r="J513" s="18"/>
      <c r="K513" s="44"/>
      <c r="L513" s="44"/>
      <c r="M513" s="18"/>
      <c r="N513" s="18"/>
      <c r="O513" s="18"/>
      <c r="P513" s="18"/>
      <c r="Q513" s="18"/>
      <c r="R513" s="18"/>
      <c r="S513" s="18"/>
      <c r="T513" s="18"/>
      <c r="U513" s="18"/>
      <c r="V513" s="18"/>
      <c r="W513" s="18"/>
      <c r="X513" s="18"/>
      <c r="Y513" s="18"/>
      <c r="Z513" s="18"/>
      <c r="AA513" s="18"/>
      <c r="AB513" s="18"/>
      <c r="AC513" s="18"/>
      <c r="AD513" s="18"/>
      <c r="AE513" s="18"/>
    </row>
    <row r="514" spans="1:31" ht="12.75">
      <c r="A514" s="18"/>
      <c r="B514" s="18"/>
      <c r="C514" s="18"/>
      <c r="D514" s="18"/>
      <c r="E514" s="18"/>
      <c r="F514" s="17"/>
      <c r="G514" s="17"/>
      <c r="H514" s="17"/>
      <c r="I514" s="18"/>
      <c r="J514" s="18"/>
      <c r="K514" s="44"/>
      <c r="L514" s="44"/>
      <c r="M514" s="18"/>
      <c r="N514" s="18"/>
      <c r="O514" s="18"/>
      <c r="P514" s="18"/>
      <c r="Q514" s="18"/>
      <c r="R514" s="18"/>
      <c r="S514" s="18"/>
      <c r="T514" s="18"/>
      <c r="U514" s="18"/>
      <c r="V514" s="18"/>
      <c r="W514" s="18"/>
      <c r="X514" s="18"/>
      <c r="Y514" s="18"/>
      <c r="Z514" s="18"/>
      <c r="AA514" s="18"/>
      <c r="AB514" s="18"/>
      <c r="AC514" s="18"/>
      <c r="AD514" s="18"/>
      <c r="AE514" s="18"/>
    </row>
    <row r="515" spans="1:31" ht="12.75">
      <c r="A515" s="18"/>
      <c r="B515" s="18"/>
      <c r="C515" s="18"/>
      <c r="D515" s="18"/>
      <c r="E515" s="18"/>
      <c r="F515" s="17"/>
      <c r="G515" s="17"/>
      <c r="H515" s="17"/>
      <c r="I515" s="18"/>
      <c r="J515" s="18"/>
      <c r="K515" s="44"/>
      <c r="L515" s="44"/>
      <c r="M515" s="18"/>
      <c r="N515" s="18"/>
      <c r="O515" s="18"/>
      <c r="P515" s="18"/>
      <c r="Q515" s="18"/>
      <c r="R515" s="18"/>
      <c r="S515" s="18"/>
      <c r="T515" s="18"/>
      <c r="U515" s="18"/>
      <c r="V515" s="18"/>
      <c r="W515" s="18"/>
      <c r="X515" s="18"/>
      <c r="Y515" s="18"/>
      <c r="Z515" s="18"/>
      <c r="AA515" s="18"/>
      <c r="AB515" s="18"/>
      <c r="AC515" s="18"/>
      <c r="AD515" s="18"/>
      <c r="AE515" s="18"/>
    </row>
    <row r="516" spans="1:31" ht="12.75">
      <c r="A516" s="18"/>
      <c r="B516" s="18"/>
      <c r="C516" s="18"/>
      <c r="D516" s="18"/>
      <c r="E516" s="18"/>
      <c r="F516" s="17"/>
      <c r="G516" s="17"/>
      <c r="H516" s="17"/>
      <c r="I516" s="18"/>
      <c r="J516" s="18"/>
      <c r="K516" s="44"/>
      <c r="L516" s="44"/>
      <c r="M516" s="18"/>
      <c r="N516" s="18"/>
      <c r="O516" s="18"/>
      <c r="P516" s="18"/>
      <c r="Q516" s="18"/>
      <c r="R516" s="18"/>
      <c r="S516" s="18"/>
      <c r="T516" s="18"/>
      <c r="U516" s="18"/>
      <c r="V516" s="18"/>
      <c r="W516" s="18"/>
      <c r="X516" s="18"/>
      <c r="Y516" s="18"/>
      <c r="Z516" s="18"/>
      <c r="AA516" s="18"/>
      <c r="AB516" s="18"/>
      <c r="AC516" s="18"/>
      <c r="AD516" s="18"/>
      <c r="AE516" s="18"/>
    </row>
    <row r="517" spans="1:31" ht="12.75">
      <c r="A517" s="18"/>
      <c r="B517" s="18"/>
      <c r="C517" s="18"/>
      <c r="D517" s="18"/>
      <c r="E517" s="18"/>
      <c r="F517" s="17"/>
      <c r="G517" s="17"/>
      <c r="H517" s="17"/>
      <c r="I517" s="18"/>
      <c r="J517" s="18"/>
      <c r="K517" s="44"/>
      <c r="L517" s="44"/>
      <c r="M517" s="18"/>
      <c r="N517" s="18"/>
      <c r="O517" s="18"/>
      <c r="P517" s="18"/>
      <c r="Q517" s="18"/>
      <c r="R517" s="18"/>
      <c r="S517" s="18"/>
      <c r="T517" s="18"/>
      <c r="U517" s="18"/>
      <c r="V517" s="18"/>
      <c r="W517" s="18"/>
      <c r="X517" s="18"/>
      <c r="Y517" s="18"/>
      <c r="Z517" s="18"/>
      <c r="AA517" s="18"/>
      <c r="AB517" s="18"/>
      <c r="AC517" s="18"/>
      <c r="AD517" s="18"/>
      <c r="AE517" s="18"/>
    </row>
    <row r="518" spans="1:31" ht="12.75">
      <c r="A518" s="18"/>
      <c r="B518" s="18"/>
      <c r="C518" s="18"/>
      <c r="D518" s="18"/>
      <c r="E518" s="18"/>
      <c r="F518" s="17"/>
      <c r="G518" s="17"/>
      <c r="H518" s="17"/>
      <c r="I518" s="18"/>
      <c r="J518" s="18"/>
      <c r="K518" s="44"/>
      <c r="L518" s="44"/>
      <c r="M518" s="18"/>
      <c r="N518" s="18"/>
      <c r="O518" s="18"/>
      <c r="P518" s="18"/>
      <c r="Q518" s="18"/>
      <c r="R518" s="18"/>
      <c r="S518" s="18"/>
      <c r="T518" s="18"/>
      <c r="U518" s="18"/>
      <c r="V518" s="18"/>
      <c r="W518" s="18"/>
      <c r="X518" s="18"/>
      <c r="Y518" s="18"/>
      <c r="Z518" s="18"/>
      <c r="AA518" s="18"/>
      <c r="AB518" s="18"/>
      <c r="AC518" s="18"/>
      <c r="AD518" s="18"/>
      <c r="AE518" s="18"/>
    </row>
    <row r="519" spans="1:31" ht="12.75">
      <c r="A519" s="18"/>
      <c r="B519" s="18"/>
      <c r="C519" s="18"/>
      <c r="D519" s="18"/>
      <c r="E519" s="18"/>
      <c r="F519" s="17"/>
      <c r="G519" s="17"/>
      <c r="H519" s="17"/>
      <c r="I519" s="18"/>
      <c r="J519" s="18"/>
      <c r="K519" s="44"/>
      <c r="L519" s="44"/>
      <c r="M519" s="18"/>
      <c r="N519" s="18"/>
      <c r="O519" s="18"/>
      <c r="P519" s="18"/>
      <c r="Q519" s="18"/>
      <c r="R519" s="18"/>
      <c r="S519" s="18"/>
      <c r="T519" s="18"/>
      <c r="U519" s="18"/>
      <c r="V519" s="18"/>
      <c r="W519" s="18"/>
      <c r="X519" s="18"/>
      <c r="Y519" s="18"/>
      <c r="Z519" s="18"/>
      <c r="AA519" s="18"/>
      <c r="AB519" s="18"/>
      <c r="AC519" s="18"/>
      <c r="AD519" s="18"/>
      <c r="AE519" s="18"/>
    </row>
    <row r="520" spans="1:31" ht="12.75">
      <c r="A520" s="18"/>
      <c r="B520" s="18"/>
      <c r="C520" s="18"/>
      <c r="D520" s="18"/>
      <c r="E520" s="18"/>
      <c r="F520" s="17"/>
      <c r="G520" s="17"/>
      <c r="H520" s="17"/>
      <c r="I520" s="18"/>
      <c r="J520" s="18"/>
      <c r="K520" s="44"/>
      <c r="L520" s="44"/>
      <c r="M520" s="18"/>
      <c r="N520" s="18"/>
      <c r="O520" s="18"/>
      <c r="P520" s="18"/>
      <c r="Q520" s="18"/>
      <c r="R520" s="18"/>
      <c r="S520" s="18"/>
      <c r="T520" s="18"/>
      <c r="U520" s="18"/>
      <c r="V520" s="18"/>
      <c r="W520" s="18"/>
      <c r="X520" s="18"/>
      <c r="Y520" s="18"/>
      <c r="Z520" s="18"/>
      <c r="AA520" s="18"/>
      <c r="AB520" s="18"/>
      <c r="AC520" s="18"/>
      <c r="AD520" s="18"/>
      <c r="AE520" s="18"/>
    </row>
    <row r="521" spans="1:31" ht="12.75">
      <c r="A521" s="18"/>
      <c r="B521" s="18"/>
      <c r="C521" s="18"/>
      <c r="D521" s="18"/>
      <c r="E521" s="18"/>
      <c r="F521" s="17"/>
      <c r="G521" s="17"/>
      <c r="H521" s="17"/>
      <c r="I521" s="18"/>
      <c r="J521" s="18"/>
      <c r="K521" s="44"/>
      <c r="L521" s="44"/>
      <c r="M521" s="18"/>
      <c r="N521" s="18"/>
      <c r="O521" s="18"/>
      <c r="P521" s="18"/>
      <c r="Q521" s="18"/>
      <c r="R521" s="18"/>
      <c r="S521" s="18"/>
      <c r="T521" s="18"/>
      <c r="U521" s="18"/>
      <c r="V521" s="18"/>
      <c r="W521" s="18"/>
      <c r="X521" s="18"/>
      <c r="Y521" s="18"/>
      <c r="Z521" s="18"/>
      <c r="AA521" s="18"/>
      <c r="AB521" s="18"/>
      <c r="AC521" s="18"/>
      <c r="AD521" s="18"/>
      <c r="AE521" s="18"/>
    </row>
    <row r="522" spans="1:31" ht="12.75">
      <c r="A522" s="18"/>
      <c r="B522" s="18"/>
      <c r="C522" s="18"/>
      <c r="D522" s="18"/>
      <c r="E522" s="18"/>
      <c r="F522" s="17"/>
      <c r="G522" s="17"/>
      <c r="H522" s="17"/>
      <c r="I522" s="18"/>
      <c r="J522" s="18"/>
      <c r="K522" s="44"/>
      <c r="L522" s="44"/>
      <c r="M522" s="18"/>
      <c r="N522" s="18"/>
      <c r="O522" s="18"/>
      <c r="P522" s="18"/>
      <c r="Q522" s="18"/>
      <c r="R522" s="18"/>
      <c r="S522" s="18"/>
      <c r="T522" s="18"/>
      <c r="U522" s="18"/>
      <c r="V522" s="18"/>
      <c r="W522" s="18"/>
      <c r="X522" s="18"/>
      <c r="Y522" s="18"/>
      <c r="Z522" s="18"/>
      <c r="AA522" s="18"/>
      <c r="AB522" s="18"/>
      <c r="AC522" s="18"/>
      <c r="AD522" s="18"/>
      <c r="AE522" s="18"/>
    </row>
    <row r="523" spans="1:31" ht="12.75">
      <c r="A523" s="18"/>
      <c r="B523" s="18"/>
      <c r="C523" s="18"/>
      <c r="D523" s="18"/>
      <c r="E523" s="18"/>
      <c r="F523" s="17"/>
      <c r="G523" s="17"/>
      <c r="H523" s="17"/>
      <c r="I523" s="18"/>
      <c r="J523" s="18"/>
      <c r="K523" s="44"/>
      <c r="L523" s="44"/>
      <c r="M523" s="18"/>
      <c r="N523" s="18"/>
      <c r="O523" s="18"/>
      <c r="P523" s="18"/>
      <c r="Q523" s="18"/>
      <c r="R523" s="18"/>
      <c r="S523" s="18"/>
      <c r="T523" s="18"/>
      <c r="U523" s="18"/>
      <c r="V523" s="18"/>
      <c r="W523" s="18"/>
      <c r="X523" s="18"/>
      <c r="Y523" s="18"/>
      <c r="Z523" s="18"/>
      <c r="AA523" s="18"/>
      <c r="AB523" s="18"/>
      <c r="AC523" s="18"/>
      <c r="AD523" s="18"/>
      <c r="AE523" s="18"/>
    </row>
    <row r="524" spans="1:31" ht="12.75">
      <c r="A524" s="18"/>
      <c r="B524" s="18"/>
      <c r="C524" s="18"/>
      <c r="D524" s="18"/>
      <c r="E524" s="18"/>
      <c r="F524" s="17"/>
      <c r="G524" s="17"/>
      <c r="H524" s="17"/>
      <c r="I524" s="18"/>
      <c r="J524" s="18"/>
      <c r="K524" s="44"/>
      <c r="L524" s="44"/>
      <c r="M524" s="18"/>
      <c r="N524" s="18"/>
      <c r="O524" s="18"/>
      <c r="P524" s="18"/>
      <c r="Q524" s="18"/>
      <c r="R524" s="18"/>
      <c r="S524" s="18"/>
      <c r="T524" s="18"/>
      <c r="U524" s="18"/>
      <c r="V524" s="18"/>
      <c r="W524" s="18"/>
      <c r="X524" s="18"/>
      <c r="Y524" s="18"/>
      <c r="Z524" s="18"/>
      <c r="AA524" s="18"/>
      <c r="AB524" s="18"/>
      <c r="AC524" s="18"/>
      <c r="AD524" s="18"/>
      <c r="AE524" s="18"/>
    </row>
    <row r="525" spans="1:31" ht="12.75">
      <c r="A525" s="18"/>
      <c r="B525" s="18"/>
      <c r="C525" s="18"/>
      <c r="D525" s="18"/>
      <c r="E525" s="18"/>
      <c r="F525" s="17"/>
      <c r="G525" s="17"/>
      <c r="H525" s="17"/>
      <c r="I525" s="18"/>
      <c r="J525" s="18"/>
      <c r="K525" s="44"/>
      <c r="L525" s="44"/>
      <c r="M525" s="18"/>
      <c r="N525" s="18"/>
      <c r="O525" s="18"/>
      <c r="P525" s="18"/>
      <c r="Q525" s="18"/>
      <c r="R525" s="18"/>
      <c r="S525" s="18"/>
      <c r="T525" s="18"/>
      <c r="U525" s="18"/>
      <c r="V525" s="18"/>
      <c r="W525" s="18"/>
      <c r="X525" s="18"/>
      <c r="Y525" s="18"/>
      <c r="Z525" s="18"/>
      <c r="AA525" s="18"/>
      <c r="AB525" s="18"/>
      <c r="AC525" s="18"/>
      <c r="AD525" s="18"/>
      <c r="AE525" s="18"/>
    </row>
    <row r="526" spans="1:31" ht="12.75">
      <c r="A526" s="18"/>
      <c r="B526" s="18"/>
      <c r="C526" s="18"/>
      <c r="D526" s="18"/>
      <c r="E526" s="18"/>
      <c r="F526" s="17"/>
      <c r="G526" s="17"/>
      <c r="H526" s="17"/>
      <c r="I526" s="18"/>
      <c r="J526" s="18"/>
      <c r="K526" s="44"/>
      <c r="L526" s="44"/>
      <c r="M526" s="18"/>
      <c r="N526" s="18"/>
      <c r="O526" s="18"/>
      <c r="P526" s="18"/>
      <c r="Q526" s="18"/>
      <c r="R526" s="18"/>
      <c r="S526" s="18"/>
      <c r="T526" s="18"/>
      <c r="U526" s="18"/>
      <c r="V526" s="18"/>
      <c r="W526" s="18"/>
      <c r="X526" s="18"/>
      <c r="Y526" s="18"/>
      <c r="Z526" s="18"/>
      <c r="AA526" s="18"/>
      <c r="AB526" s="18"/>
      <c r="AC526" s="18"/>
      <c r="AD526" s="18"/>
      <c r="AE526" s="18"/>
    </row>
    <row r="527" spans="1:31" ht="12.75">
      <c r="A527" s="18"/>
      <c r="B527" s="18"/>
      <c r="C527" s="18"/>
      <c r="D527" s="18"/>
      <c r="E527" s="18"/>
      <c r="F527" s="17"/>
      <c r="G527" s="17"/>
      <c r="H527" s="17"/>
      <c r="I527" s="18"/>
      <c r="J527" s="18"/>
      <c r="K527" s="44"/>
      <c r="L527" s="44"/>
      <c r="M527" s="18"/>
      <c r="N527" s="18"/>
      <c r="O527" s="18"/>
      <c r="P527" s="18"/>
      <c r="Q527" s="18"/>
      <c r="R527" s="18"/>
      <c r="S527" s="18"/>
      <c r="T527" s="18"/>
      <c r="U527" s="18"/>
      <c r="V527" s="18"/>
      <c r="W527" s="18"/>
      <c r="X527" s="18"/>
      <c r="Y527" s="18"/>
      <c r="Z527" s="18"/>
      <c r="AA527" s="18"/>
      <c r="AB527" s="18"/>
      <c r="AC527" s="18"/>
      <c r="AD527" s="18"/>
      <c r="AE527" s="18"/>
    </row>
    <row r="528" spans="1:31" ht="12.75">
      <c r="A528" s="18"/>
      <c r="B528" s="18"/>
      <c r="C528" s="18"/>
      <c r="D528" s="18"/>
      <c r="E528" s="18"/>
      <c r="F528" s="17"/>
      <c r="G528" s="17"/>
      <c r="H528" s="17"/>
      <c r="I528" s="18"/>
      <c r="J528" s="18"/>
      <c r="K528" s="44"/>
      <c r="L528" s="44"/>
      <c r="M528" s="18"/>
      <c r="N528" s="18"/>
      <c r="O528" s="18"/>
      <c r="P528" s="18"/>
      <c r="Q528" s="18"/>
      <c r="R528" s="18"/>
      <c r="S528" s="18"/>
      <c r="T528" s="18"/>
      <c r="U528" s="18"/>
      <c r="V528" s="18"/>
      <c r="W528" s="18"/>
      <c r="X528" s="18"/>
      <c r="Y528" s="18"/>
      <c r="Z528" s="18"/>
      <c r="AA528" s="18"/>
      <c r="AB528" s="18"/>
      <c r="AC528" s="18"/>
      <c r="AD528" s="18"/>
      <c r="AE528" s="18"/>
    </row>
    <row r="529" spans="1:31" ht="12.75">
      <c r="A529" s="18"/>
      <c r="B529" s="18"/>
      <c r="C529" s="18"/>
      <c r="D529" s="18"/>
      <c r="E529" s="18"/>
      <c r="F529" s="17"/>
      <c r="G529" s="17"/>
      <c r="H529" s="17"/>
      <c r="I529" s="18"/>
      <c r="J529" s="18"/>
      <c r="K529" s="44"/>
      <c r="L529" s="44"/>
      <c r="M529" s="18"/>
      <c r="N529" s="18"/>
      <c r="O529" s="18"/>
      <c r="P529" s="18"/>
      <c r="Q529" s="18"/>
      <c r="R529" s="18"/>
      <c r="S529" s="18"/>
      <c r="T529" s="18"/>
      <c r="U529" s="18"/>
      <c r="V529" s="18"/>
      <c r="W529" s="18"/>
      <c r="X529" s="18"/>
      <c r="Y529" s="18"/>
      <c r="Z529" s="18"/>
      <c r="AA529" s="18"/>
      <c r="AB529" s="18"/>
      <c r="AC529" s="18"/>
      <c r="AD529" s="18"/>
      <c r="AE529" s="18"/>
    </row>
    <row r="530" spans="1:31" ht="12.75">
      <c r="A530" s="18"/>
      <c r="B530" s="18"/>
      <c r="C530" s="18"/>
      <c r="D530" s="18"/>
      <c r="E530" s="18"/>
      <c r="F530" s="17"/>
      <c r="G530" s="17"/>
      <c r="H530" s="17"/>
      <c r="I530" s="18"/>
      <c r="J530" s="18"/>
      <c r="K530" s="44"/>
      <c r="L530" s="44"/>
      <c r="M530" s="18"/>
      <c r="N530" s="18"/>
      <c r="O530" s="18"/>
      <c r="P530" s="18"/>
      <c r="Q530" s="18"/>
      <c r="R530" s="18"/>
      <c r="S530" s="18"/>
      <c r="T530" s="18"/>
      <c r="U530" s="18"/>
      <c r="V530" s="18"/>
      <c r="W530" s="18"/>
      <c r="X530" s="18"/>
      <c r="Y530" s="18"/>
      <c r="Z530" s="18"/>
      <c r="AA530" s="18"/>
      <c r="AB530" s="18"/>
      <c r="AC530" s="18"/>
      <c r="AD530" s="18"/>
      <c r="AE530" s="18"/>
    </row>
    <row r="531" spans="1:31" ht="12.75">
      <c r="A531" s="18"/>
      <c r="B531" s="18"/>
      <c r="C531" s="18"/>
      <c r="D531" s="18"/>
      <c r="E531" s="18"/>
      <c r="F531" s="17"/>
      <c r="G531" s="17"/>
      <c r="H531" s="17"/>
      <c r="I531" s="18"/>
      <c r="J531" s="18"/>
      <c r="K531" s="44"/>
      <c r="L531" s="44"/>
      <c r="M531" s="18"/>
      <c r="N531" s="18"/>
      <c r="O531" s="18"/>
      <c r="P531" s="18"/>
      <c r="Q531" s="18"/>
      <c r="R531" s="18"/>
      <c r="S531" s="18"/>
      <c r="T531" s="18"/>
      <c r="U531" s="18"/>
      <c r="V531" s="18"/>
      <c r="W531" s="18"/>
      <c r="X531" s="18"/>
      <c r="Y531" s="18"/>
      <c r="Z531" s="18"/>
      <c r="AA531" s="18"/>
      <c r="AB531" s="18"/>
      <c r="AC531" s="18"/>
      <c r="AD531" s="18"/>
      <c r="AE531" s="18"/>
    </row>
    <row r="532" spans="1:31" ht="12.75">
      <c r="A532" s="18"/>
      <c r="B532" s="18"/>
      <c r="C532" s="18"/>
      <c r="D532" s="18"/>
      <c r="E532" s="18"/>
      <c r="F532" s="17"/>
      <c r="G532" s="17"/>
      <c r="H532" s="17"/>
      <c r="I532" s="18"/>
      <c r="J532" s="18"/>
      <c r="K532" s="44"/>
      <c r="L532" s="44"/>
      <c r="M532" s="18"/>
      <c r="N532" s="18"/>
      <c r="O532" s="18"/>
      <c r="P532" s="18"/>
      <c r="Q532" s="18"/>
      <c r="R532" s="18"/>
      <c r="S532" s="18"/>
      <c r="T532" s="18"/>
      <c r="U532" s="18"/>
      <c r="V532" s="18"/>
      <c r="W532" s="18"/>
      <c r="X532" s="18"/>
      <c r="Y532" s="18"/>
      <c r="Z532" s="18"/>
      <c r="AA532" s="18"/>
      <c r="AB532" s="18"/>
      <c r="AC532" s="18"/>
      <c r="AD532" s="18"/>
      <c r="AE532" s="18"/>
    </row>
    <row r="533" spans="1:31" ht="12.75">
      <c r="A533" s="18"/>
      <c r="B533" s="18"/>
      <c r="C533" s="18"/>
      <c r="D533" s="18"/>
      <c r="E533" s="18"/>
      <c r="F533" s="17"/>
      <c r="G533" s="17"/>
      <c r="H533" s="17"/>
      <c r="I533" s="18"/>
      <c r="J533" s="18"/>
      <c r="K533" s="44"/>
      <c r="L533" s="44"/>
      <c r="M533" s="18"/>
      <c r="N533" s="18"/>
      <c r="O533" s="18"/>
      <c r="P533" s="18"/>
      <c r="Q533" s="18"/>
      <c r="R533" s="18"/>
      <c r="S533" s="18"/>
      <c r="T533" s="18"/>
      <c r="U533" s="18"/>
      <c r="V533" s="18"/>
      <c r="W533" s="18"/>
      <c r="X533" s="18"/>
      <c r="Y533" s="18"/>
      <c r="Z533" s="18"/>
      <c r="AA533" s="18"/>
      <c r="AB533" s="18"/>
      <c r="AC533" s="18"/>
      <c r="AD533" s="18"/>
      <c r="AE533" s="18"/>
    </row>
    <row r="534" spans="1:31" ht="12.75">
      <c r="A534" s="18"/>
      <c r="B534" s="18"/>
      <c r="C534" s="18"/>
      <c r="D534" s="18"/>
      <c r="E534" s="18"/>
      <c r="F534" s="17"/>
      <c r="G534" s="17"/>
      <c r="H534" s="17"/>
      <c r="I534" s="18"/>
      <c r="J534" s="18"/>
      <c r="K534" s="44"/>
      <c r="L534" s="44"/>
      <c r="M534" s="18"/>
      <c r="N534" s="18"/>
      <c r="O534" s="18"/>
      <c r="P534" s="18"/>
      <c r="Q534" s="18"/>
      <c r="R534" s="18"/>
      <c r="S534" s="18"/>
      <c r="T534" s="18"/>
      <c r="U534" s="18"/>
      <c r="V534" s="18"/>
      <c r="W534" s="18"/>
      <c r="X534" s="18"/>
      <c r="Y534" s="18"/>
      <c r="Z534" s="18"/>
      <c r="AA534" s="18"/>
      <c r="AB534" s="18"/>
      <c r="AC534" s="18"/>
      <c r="AD534" s="18"/>
      <c r="AE534" s="18"/>
    </row>
    <row r="535" spans="1:31" ht="12.75">
      <c r="A535" s="18"/>
      <c r="B535" s="18"/>
      <c r="C535" s="18"/>
      <c r="D535" s="18"/>
      <c r="E535" s="18"/>
      <c r="F535" s="17"/>
      <c r="G535" s="17"/>
      <c r="H535" s="17"/>
      <c r="I535" s="18"/>
      <c r="J535" s="18"/>
      <c r="K535" s="44"/>
      <c r="L535" s="44"/>
      <c r="M535" s="18"/>
      <c r="N535" s="18"/>
      <c r="O535" s="18"/>
      <c r="P535" s="18"/>
      <c r="Q535" s="18"/>
      <c r="R535" s="18"/>
      <c r="S535" s="18"/>
      <c r="T535" s="18"/>
      <c r="U535" s="18"/>
      <c r="V535" s="18"/>
      <c r="W535" s="18"/>
      <c r="X535" s="18"/>
      <c r="Y535" s="18"/>
      <c r="Z535" s="18"/>
      <c r="AA535" s="18"/>
      <c r="AB535" s="18"/>
      <c r="AC535" s="18"/>
      <c r="AD535" s="18"/>
      <c r="AE535" s="18"/>
    </row>
    <row r="536" spans="1:31" ht="12.75">
      <c r="A536" s="18"/>
      <c r="B536" s="18"/>
      <c r="C536" s="18"/>
      <c r="D536" s="18"/>
      <c r="E536" s="18"/>
      <c r="F536" s="17"/>
      <c r="G536" s="17"/>
      <c r="H536" s="17"/>
      <c r="I536" s="18"/>
      <c r="J536" s="18"/>
      <c r="K536" s="44"/>
      <c r="L536" s="44"/>
      <c r="M536" s="18"/>
      <c r="N536" s="18"/>
      <c r="O536" s="18"/>
      <c r="P536" s="18"/>
      <c r="Q536" s="18"/>
      <c r="R536" s="18"/>
      <c r="S536" s="18"/>
      <c r="T536" s="18"/>
      <c r="U536" s="18"/>
      <c r="V536" s="18"/>
      <c r="W536" s="18"/>
      <c r="X536" s="18"/>
      <c r="Y536" s="18"/>
      <c r="Z536" s="18"/>
      <c r="AA536" s="18"/>
      <c r="AB536" s="18"/>
      <c r="AC536" s="18"/>
      <c r="AD536" s="18"/>
      <c r="AE536" s="18"/>
    </row>
    <row r="537" spans="1:31" ht="12.75">
      <c r="A537" s="18"/>
      <c r="B537" s="18"/>
      <c r="C537" s="18"/>
      <c r="D537" s="18"/>
      <c r="E537" s="18"/>
      <c r="F537" s="17"/>
      <c r="G537" s="17"/>
      <c r="H537" s="17"/>
      <c r="I537" s="18"/>
      <c r="J537" s="18"/>
      <c r="K537" s="44"/>
      <c r="L537" s="44"/>
      <c r="M537" s="18"/>
      <c r="N537" s="18"/>
      <c r="O537" s="18"/>
      <c r="P537" s="18"/>
      <c r="Q537" s="18"/>
      <c r="R537" s="18"/>
      <c r="S537" s="18"/>
      <c r="T537" s="18"/>
      <c r="U537" s="18"/>
      <c r="V537" s="18"/>
      <c r="W537" s="18"/>
      <c r="X537" s="18"/>
      <c r="Y537" s="18"/>
      <c r="Z537" s="18"/>
      <c r="AA537" s="18"/>
      <c r="AB537" s="18"/>
      <c r="AC537" s="18"/>
      <c r="AD537" s="18"/>
      <c r="AE537" s="18"/>
    </row>
    <row r="538" spans="1:31" ht="12.75">
      <c r="A538" s="18"/>
      <c r="B538" s="18"/>
      <c r="C538" s="18"/>
      <c r="D538" s="18"/>
      <c r="E538" s="18"/>
      <c r="F538" s="17"/>
      <c r="G538" s="17"/>
      <c r="H538" s="17"/>
      <c r="I538" s="18"/>
      <c r="J538" s="18"/>
      <c r="K538" s="44"/>
      <c r="L538" s="44"/>
      <c r="M538" s="18"/>
      <c r="N538" s="18"/>
      <c r="O538" s="18"/>
      <c r="P538" s="18"/>
      <c r="Q538" s="18"/>
      <c r="R538" s="18"/>
      <c r="S538" s="18"/>
      <c r="T538" s="18"/>
      <c r="U538" s="18"/>
      <c r="V538" s="18"/>
      <c r="W538" s="18"/>
      <c r="X538" s="18"/>
      <c r="Y538" s="18"/>
      <c r="Z538" s="18"/>
      <c r="AA538" s="18"/>
      <c r="AB538" s="18"/>
      <c r="AC538" s="18"/>
      <c r="AD538" s="18"/>
      <c r="AE538" s="18"/>
    </row>
    <row r="539" spans="1:31" ht="12.75">
      <c r="A539" s="18"/>
      <c r="B539" s="18"/>
      <c r="C539" s="18"/>
      <c r="D539" s="18"/>
      <c r="E539" s="18"/>
      <c r="F539" s="17"/>
      <c r="G539" s="17"/>
      <c r="H539" s="17"/>
      <c r="I539" s="18"/>
      <c r="J539" s="18"/>
      <c r="K539" s="44"/>
      <c r="L539" s="44"/>
      <c r="M539" s="18"/>
      <c r="N539" s="18"/>
      <c r="O539" s="18"/>
      <c r="P539" s="18"/>
      <c r="Q539" s="18"/>
      <c r="R539" s="18"/>
      <c r="S539" s="18"/>
      <c r="T539" s="18"/>
      <c r="U539" s="18"/>
      <c r="V539" s="18"/>
      <c r="W539" s="18"/>
      <c r="X539" s="18"/>
      <c r="Y539" s="18"/>
      <c r="Z539" s="18"/>
      <c r="AA539" s="18"/>
      <c r="AB539" s="18"/>
      <c r="AC539" s="18"/>
      <c r="AD539" s="18"/>
      <c r="AE539" s="18"/>
    </row>
    <row r="540" spans="1:31" ht="12.75">
      <c r="A540" s="18"/>
      <c r="B540" s="18"/>
      <c r="C540" s="18"/>
      <c r="D540" s="18"/>
      <c r="E540" s="18"/>
      <c r="F540" s="17"/>
      <c r="G540" s="17"/>
      <c r="H540" s="17"/>
      <c r="I540" s="18"/>
      <c r="J540" s="18"/>
      <c r="K540" s="44"/>
      <c r="L540" s="44"/>
      <c r="M540" s="18"/>
      <c r="N540" s="18"/>
      <c r="O540" s="18"/>
      <c r="P540" s="18"/>
      <c r="Q540" s="18"/>
      <c r="R540" s="18"/>
      <c r="S540" s="18"/>
      <c r="T540" s="18"/>
      <c r="U540" s="18"/>
      <c r="V540" s="18"/>
      <c r="W540" s="18"/>
      <c r="X540" s="18"/>
      <c r="Y540" s="18"/>
      <c r="Z540" s="18"/>
      <c r="AA540" s="18"/>
      <c r="AB540" s="18"/>
      <c r="AC540" s="18"/>
      <c r="AD540" s="18"/>
      <c r="AE540" s="18"/>
    </row>
    <row r="541" spans="1:31" ht="12.75">
      <c r="A541" s="18"/>
      <c r="B541" s="18"/>
      <c r="C541" s="18"/>
      <c r="D541" s="18"/>
      <c r="E541" s="18"/>
      <c r="F541" s="17"/>
      <c r="G541" s="17"/>
      <c r="H541" s="17"/>
      <c r="I541" s="18"/>
      <c r="J541" s="18"/>
      <c r="K541" s="44"/>
      <c r="L541" s="44"/>
      <c r="M541" s="18"/>
      <c r="N541" s="18"/>
      <c r="O541" s="18"/>
      <c r="P541" s="18"/>
      <c r="Q541" s="18"/>
      <c r="R541" s="18"/>
      <c r="S541" s="18"/>
      <c r="T541" s="18"/>
      <c r="U541" s="18"/>
      <c r="V541" s="18"/>
      <c r="W541" s="18"/>
      <c r="X541" s="18"/>
      <c r="Y541" s="18"/>
      <c r="Z541" s="18"/>
      <c r="AA541" s="18"/>
      <c r="AB541" s="18"/>
      <c r="AC541" s="18"/>
      <c r="AD541" s="18"/>
      <c r="AE541" s="18"/>
    </row>
    <row r="542" spans="1:31" ht="12.75">
      <c r="A542" s="18"/>
      <c r="B542" s="18"/>
      <c r="C542" s="18"/>
      <c r="D542" s="18"/>
      <c r="E542" s="18"/>
      <c r="F542" s="17"/>
      <c r="G542" s="17"/>
      <c r="H542" s="17"/>
      <c r="I542" s="18"/>
      <c r="J542" s="18"/>
      <c r="K542" s="44"/>
      <c r="L542" s="44"/>
      <c r="M542" s="18"/>
      <c r="N542" s="18"/>
      <c r="O542" s="18"/>
      <c r="P542" s="18"/>
      <c r="Q542" s="18"/>
      <c r="R542" s="18"/>
      <c r="S542" s="18"/>
      <c r="T542" s="18"/>
      <c r="U542" s="18"/>
      <c r="V542" s="18"/>
      <c r="W542" s="18"/>
      <c r="X542" s="18"/>
      <c r="Y542" s="18"/>
      <c r="Z542" s="18"/>
      <c r="AA542" s="18"/>
      <c r="AB542" s="18"/>
      <c r="AC542" s="18"/>
      <c r="AD542" s="18"/>
      <c r="AE542" s="18"/>
    </row>
    <row r="543" spans="1:31" ht="12.75">
      <c r="A543" s="18"/>
      <c r="B543" s="18"/>
      <c r="C543" s="18"/>
      <c r="D543" s="18"/>
      <c r="E543" s="18"/>
      <c r="F543" s="17"/>
      <c r="G543" s="17"/>
      <c r="H543" s="17"/>
      <c r="I543" s="18"/>
      <c r="J543" s="18"/>
      <c r="K543" s="44"/>
      <c r="L543" s="44"/>
      <c r="M543" s="18"/>
      <c r="N543" s="18"/>
      <c r="O543" s="18"/>
      <c r="P543" s="18"/>
      <c r="Q543" s="18"/>
      <c r="R543" s="18"/>
      <c r="S543" s="18"/>
      <c r="T543" s="18"/>
      <c r="U543" s="18"/>
      <c r="V543" s="18"/>
      <c r="W543" s="18"/>
      <c r="X543" s="18"/>
      <c r="Y543" s="18"/>
      <c r="Z543" s="18"/>
      <c r="AA543" s="18"/>
      <c r="AB543" s="18"/>
      <c r="AC543" s="18"/>
      <c r="AD543" s="18"/>
      <c r="AE543" s="18"/>
    </row>
    <row r="544" spans="1:31" ht="12.75">
      <c r="A544" s="18"/>
      <c r="B544" s="18"/>
      <c r="C544" s="18"/>
      <c r="D544" s="18"/>
      <c r="E544" s="18"/>
      <c r="F544" s="17"/>
      <c r="G544" s="17"/>
      <c r="H544" s="17"/>
      <c r="I544" s="18"/>
      <c r="J544" s="18"/>
      <c r="K544" s="44"/>
      <c r="L544" s="44"/>
      <c r="M544" s="18"/>
      <c r="N544" s="18"/>
      <c r="O544" s="18"/>
      <c r="P544" s="18"/>
      <c r="Q544" s="18"/>
      <c r="R544" s="18"/>
      <c r="S544" s="18"/>
      <c r="T544" s="18"/>
      <c r="U544" s="18"/>
      <c r="V544" s="18"/>
      <c r="W544" s="18"/>
      <c r="X544" s="18"/>
      <c r="Y544" s="18"/>
      <c r="Z544" s="18"/>
      <c r="AA544" s="18"/>
      <c r="AB544" s="18"/>
      <c r="AC544" s="18"/>
      <c r="AD544" s="18"/>
      <c r="AE544" s="18"/>
    </row>
    <row r="545" spans="1:31" ht="12.75">
      <c r="A545" s="18"/>
      <c r="B545" s="18"/>
      <c r="C545" s="18"/>
      <c r="D545" s="18"/>
      <c r="E545" s="18"/>
      <c r="F545" s="17"/>
      <c r="G545" s="17"/>
      <c r="H545" s="17"/>
      <c r="I545" s="18"/>
      <c r="J545" s="18"/>
      <c r="K545" s="44"/>
      <c r="L545" s="44"/>
      <c r="M545" s="18"/>
      <c r="N545" s="18"/>
      <c r="O545" s="18"/>
      <c r="P545" s="18"/>
      <c r="Q545" s="18"/>
      <c r="R545" s="18"/>
      <c r="S545" s="18"/>
      <c r="T545" s="18"/>
      <c r="U545" s="18"/>
      <c r="V545" s="18"/>
      <c r="W545" s="18"/>
      <c r="X545" s="18"/>
      <c r="Y545" s="18"/>
      <c r="Z545" s="18"/>
      <c r="AA545" s="18"/>
      <c r="AB545" s="18"/>
      <c r="AC545" s="18"/>
      <c r="AD545" s="18"/>
      <c r="AE545" s="18"/>
    </row>
    <row r="546" spans="1:31" ht="12.75">
      <c r="A546" s="18"/>
      <c r="B546" s="18"/>
      <c r="C546" s="18"/>
      <c r="D546" s="18"/>
      <c r="E546" s="18"/>
      <c r="F546" s="17"/>
      <c r="G546" s="17"/>
      <c r="H546" s="17"/>
      <c r="I546" s="18"/>
      <c r="J546" s="18"/>
      <c r="K546" s="44"/>
      <c r="L546" s="44"/>
      <c r="M546" s="18"/>
      <c r="N546" s="18"/>
      <c r="O546" s="18"/>
      <c r="P546" s="18"/>
      <c r="Q546" s="18"/>
      <c r="R546" s="18"/>
      <c r="S546" s="18"/>
      <c r="T546" s="18"/>
      <c r="U546" s="18"/>
      <c r="V546" s="18"/>
      <c r="W546" s="18"/>
      <c r="X546" s="18"/>
      <c r="Y546" s="18"/>
      <c r="Z546" s="18"/>
      <c r="AA546" s="18"/>
      <c r="AB546" s="18"/>
      <c r="AC546" s="18"/>
      <c r="AD546" s="18"/>
      <c r="AE546" s="18"/>
    </row>
    <row r="547" spans="1:31" ht="12.75">
      <c r="A547" s="18"/>
      <c r="B547" s="18"/>
      <c r="C547" s="18"/>
      <c r="D547" s="18"/>
      <c r="E547" s="18"/>
      <c r="F547" s="17"/>
      <c r="G547" s="17"/>
      <c r="H547" s="17"/>
      <c r="I547" s="18"/>
      <c r="J547" s="18"/>
      <c r="K547" s="44"/>
      <c r="L547" s="44"/>
      <c r="M547" s="18"/>
      <c r="N547" s="18"/>
      <c r="O547" s="18"/>
      <c r="P547" s="18"/>
      <c r="Q547" s="18"/>
      <c r="R547" s="18"/>
      <c r="S547" s="18"/>
      <c r="T547" s="18"/>
      <c r="U547" s="18"/>
      <c r="V547" s="18"/>
      <c r="W547" s="18"/>
      <c r="X547" s="18"/>
      <c r="Y547" s="18"/>
      <c r="Z547" s="18"/>
      <c r="AA547" s="18"/>
      <c r="AB547" s="18"/>
      <c r="AC547" s="18"/>
      <c r="AD547" s="18"/>
      <c r="AE547" s="18"/>
    </row>
    <row r="548" spans="1:31" ht="12.75">
      <c r="A548" s="18"/>
      <c r="B548" s="18"/>
      <c r="C548" s="18"/>
      <c r="D548" s="18"/>
      <c r="E548" s="18"/>
      <c r="F548" s="17"/>
      <c r="G548" s="17"/>
      <c r="H548" s="17"/>
      <c r="I548" s="18"/>
      <c r="J548" s="18"/>
      <c r="K548" s="44"/>
      <c r="L548" s="44"/>
      <c r="M548" s="18"/>
      <c r="N548" s="18"/>
      <c r="O548" s="18"/>
      <c r="P548" s="18"/>
      <c r="Q548" s="18"/>
      <c r="R548" s="18"/>
      <c r="S548" s="18"/>
      <c r="T548" s="18"/>
      <c r="U548" s="18"/>
      <c r="V548" s="18"/>
      <c r="W548" s="18"/>
      <c r="X548" s="18"/>
      <c r="Y548" s="18"/>
      <c r="Z548" s="18"/>
      <c r="AA548" s="18"/>
      <c r="AB548" s="18"/>
      <c r="AC548" s="18"/>
      <c r="AD548" s="18"/>
      <c r="AE548" s="18"/>
    </row>
    <row r="549" spans="1:31" ht="12.75">
      <c r="A549" s="18"/>
      <c r="B549" s="18"/>
      <c r="C549" s="18"/>
      <c r="D549" s="18"/>
      <c r="E549" s="18"/>
      <c r="F549" s="17"/>
      <c r="G549" s="17"/>
      <c r="H549" s="17"/>
      <c r="I549" s="18"/>
      <c r="J549" s="18"/>
      <c r="K549" s="44"/>
      <c r="L549" s="44"/>
      <c r="M549" s="18"/>
      <c r="N549" s="18"/>
      <c r="O549" s="18"/>
      <c r="P549" s="18"/>
      <c r="Q549" s="18"/>
      <c r="R549" s="18"/>
      <c r="S549" s="18"/>
      <c r="T549" s="18"/>
      <c r="U549" s="18"/>
      <c r="V549" s="18"/>
      <c r="W549" s="18"/>
      <c r="X549" s="18"/>
      <c r="Y549" s="18"/>
      <c r="Z549" s="18"/>
      <c r="AA549" s="18"/>
      <c r="AB549" s="18"/>
      <c r="AC549" s="18"/>
      <c r="AD549" s="18"/>
      <c r="AE549" s="18"/>
    </row>
    <row r="550" spans="1:31" ht="12.75">
      <c r="A550" s="18"/>
      <c r="B550" s="18"/>
      <c r="C550" s="18"/>
      <c r="D550" s="18"/>
      <c r="E550" s="18"/>
      <c r="F550" s="17"/>
      <c r="G550" s="17"/>
      <c r="H550" s="17"/>
      <c r="I550" s="18"/>
      <c r="J550" s="18"/>
      <c r="K550" s="44"/>
      <c r="L550" s="44"/>
      <c r="M550" s="18"/>
      <c r="N550" s="18"/>
      <c r="O550" s="18"/>
      <c r="P550" s="18"/>
      <c r="Q550" s="18"/>
      <c r="R550" s="18"/>
      <c r="S550" s="18"/>
      <c r="T550" s="18"/>
      <c r="U550" s="18"/>
      <c r="V550" s="18"/>
      <c r="W550" s="18"/>
      <c r="X550" s="18"/>
      <c r="Y550" s="18"/>
      <c r="Z550" s="18"/>
      <c r="AA550" s="18"/>
      <c r="AB550" s="18"/>
      <c r="AC550" s="18"/>
      <c r="AD550" s="18"/>
      <c r="AE550" s="18"/>
    </row>
    <row r="551" spans="1:31" ht="12.75">
      <c r="A551" s="18"/>
      <c r="B551" s="18"/>
      <c r="C551" s="18"/>
      <c r="D551" s="18"/>
      <c r="E551" s="18"/>
      <c r="F551" s="17"/>
      <c r="G551" s="17"/>
      <c r="H551" s="17"/>
      <c r="I551" s="18"/>
      <c r="J551" s="18"/>
      <c r="K551" s="44"/>
      <c r="L551" s="44"/>
      <c r="M551" s="18"/>
      <c r="N551" s="18"/>
      <c r="O551" s="18"/>
      <c r="P551" s="18"/>
      <c r="Q551" s="18"/>
      <c r="R551" s="18"/>
      <c r="S551" s="18"/>
      <c r="T551" s="18"/>
      <c r="U551" s="18"/>
      <c r="V551" s="18"/>
      <c r="W551" s="18"/>
      <c r="X551" s="18"/>
      <c r="Y551" s="18"/>
      <c r="Z551" s="18"/>
      <c r="AA551" s="18"/>
      <c r="AB551" s="18"/>
      <c r="AC551" s="18"/>
      <c r="AD551" s="18"/>
      <c r="AE551" s="18"/>
    </row>
    <row r="552" spans="1:31" ht="12.75">
      <c r="A552" s="18"/>
      <c r="B552" s="18"/>
      <c r="C552" s="18"/>
      <c r="D552" s="18"/>
      <c r="E552" s="18"/>
      <c r="F552" s="17"/>
      <c r="G552" s="17"/>
      <c r="H552" s="17"/>
      <c r="I552" s="18"/>
      <c r="J552" s="18"/>
      <c r="K552" s="44"/>
      <c r="L552" s="44"/>
      <c r="M552" s="18"/>
      <c r="N552" s="18"/>
      <c r="O552" s="18"/>
      <c r="P552" s="18"/>
      <c r="Q552" s="18"/>
      <c r="R552" s="18"/>
      <c r="S552" s="18"/>
      <c r="T552" s="18"/>
      <c r="U552" s="18"/>
      <c r="V552" s="18"/>
      <c r="W552" s="18"/>
      <c r="X552" s="18"/>
      <c r="Y552" s="18"/>
      <c r="Z552" s="18"/>
      <c r="AA552" s="18"/>
      <c r="AB552" s="18"/>
      <c r="AC552" s="18"/>
      <c r="AD552" s="18"/>
      <c r="AE552" s="18"/>
    </row>
    <row r="553" spans="1:31" ht="12.75">
      <c r="A553" s="18"/>
      <c r="B553" s="18"/>
      <c r="C553" s="18"/>
      <c r="D553" s="18"/>
      <c r="E553" s="18"/>
      <c r="F553" s="17"/>
      <c r="G553" s="17"/>
      <c r="H553" s="17"/>
      <c r="I553" s="18"/>
      <c r="J553" s="18"/>
      <c r="K553" s="44"/>
      <c r="L553" s="44"/>
      <c r="M553" s="18"/>
      <c r="N553" s="18"/>
      <c r="O553" s="18"/>
      <c r="P553" s="18"/>
      <c r="Q553" s="18"/>
      <c r="R553" s="18"/>
      <c r="S553" s="18"/>
      <c r="T553" s="18"/>
      <c r="U553" s="18"/>
      <c r="V553" s="18"/>
      <c r="W553" s="18"/>
      <c r="X553" s="18"/>
      <c r="Y553" s="18"/>
      <c r="Z553" s="18"/>
      <c r="AA553" s="18"/>
      <c r="AB553" s="18"/>
      <c r="AC553" s="18"/>
      <c r="AD553" s="18"/>
      <c r="AE553" s="18"/>
    </row>
    <row r="554" spans="1:31" ht="12.75">
      <c r="A554" s="18"/>
      <c r="B554" s="18"/>
      <c r="C554" s="18"/>
      <c r="D554" s="18"/>
      <c r="E554" s="18"/>
      <c r="F554" s="17"/>
      <c r="G554" s="17"/>
      <c r="H554" s="17"/>
      <c r="I554" s="18"/>
      <c r="J554" s="18"/>
      <c r="K554" s="44"/>
      <c r="L554" s="44"/>
      <c r="M554" s="18"/>
      <c r="N554" s="18"/>
      <c r="O554" s="18"/>
      <c r="P554" s="18"/>
      <c r="Q554" s="18"/>
      <c r="R554" s="18"/>
      <c r="S554" s="18"/>
      <c r="T554" s="18"/>
      <c r="U554" s="18"/>
      <c r="V554" s="18"/>
      <c r="W554" s="18"/>
      <c r="X554" s="18"/>
      <c r="Y554" s="18"/>
      <c r="Z554" s="18"/>
      <c r="AA554" s="18"/>
      <c r="AB554" s="18"/>
      <c r="AC554" s="18"/>
      <c r="AD554" s="18"/>
      <c r="AE554" s="18"/>
    </row>
    <row r="555" spans="1:31" ht="12.75">
      <c r="A555" s="18"/>
      <c r="B555" s="18"/>
      <c r="C555" s="18"/>
      <c r="D555" s="18"/>
      <c r="E555" s="18"/>
      <c r="F555" s="17"/>
      <c r="G555" s="17"/>
      <c r="H555" s="17"/>
      <c r="I555" s="18"/>
      <c r="J555" s="18"/>
      <c r="K555" s="44"/>
      <c r="L555" s="44"/>
      <c r="M555" s="18"/>
      <c r="N555" s="18"/>
      <c r="O555" s="18"/>
      <c r="P555" s="18"/>
      <c r="Q555" s="18"/>
      <c r="R555" s="18"/>
      <c r="S555" s="18"/>
      <c r="T555" s="18"/>
      <c r="U555" s="18"/>
      <c r="V555" s="18"/>
      <c r="W555" s="18"/>
      <c r="X555" s="18"/>
      <c r="Y555" s="18"/>
      <c r="Z555" s="18"/>
      <c r="AA555" s="18"/>
      <c r="AB555" s="18"/>
      <c r="AC555" s="18"/>
      <c r="AD555" s="18"/>
      <c r="AE555" s="18"/>
    </row>
    <row r="556" spans="1:31" ht="12.75">
      <c r="A556" s="18"/>
      <c r="B556" s="18"/>
      <c r="C556" s="18"/>
      <c r="D556" s="18"/>
      <c r="E556" s="18"/>
      <c r="F556" s="17"/>
      <c r="G556" s="17"/>
      <c r="H556" s="17"/>
      <c r="I556" s="18"/>
      <c r="J556" s="18"/>
      <c r="K556" s="44"/>
      <c r="L556" s="44"/>
      <c r="M556" s="18"/>
      <c r="N556" s="18"/>
      <c r="O556" s="18"/>
      <c r="P556" s="18"/>
      <c r="Q556" s="18"/>
      <c r="R556" s="18"/>
      <c r="S556" s="18"/>
      <c r="T556" s="18"/>
      <c r="U556" s="18"/>
      <c r="V556" s="18"/>
      <c r="W556" s="18"/>
      <c r="X556" s="18"/>
      <c r="Y556" s="18"/>
      <c r="Z556" s="18"/>
      <c r="AA556" s="18"/>
      <c r="AB556" s="18"/>
      <c r="AC556" s="18"/>
      <c r="AD556" s="18"/>
      <c r="AE556" s="18"/>
    </row>
    <row r="557" spans="1:31" ht="12.75">
      <c r="A557" s="18"/>
      <c r="B557" s="18"/>
      <c r="C557" s="18"/>
      <c r="D557" s="18"/>
      <c r="E557" s="18"/>
      <c r="F557" s="17"/>
      <c r="G557" s="17"/>
      <c r="H557" s="17"/>
      <c r="I557" s="18"/>
      <c r="J557" s="18"/>
      <c r="K557" s="44"/>
      <c r="L557" s="44"/>
      <c r="M557" s="18"/>
      <c r="N557" s="18"/>
      <c r="O557" s="18"/>
      <c r="P557" s="18"/>
      <c r="Q557" s="18"/>
      <c r="R557" s="18"/>
      <c r="S557" s="18"/>
      <c r="T557" s="18"/>
      <c r="U557" s="18"/>
      <c r="V557" s="18"/>
      <c r="W557" s="18"/>
      <c r="X557" s="18"/>
      <c r="Y557" s="18"/>
      <c r="Z557" s="18"/>
      <c r="AA557" s="18"/>
      <c r="AB557" s="18"/>
      <c r="AC557" s="18"/>
      <c r="AD557" s="18"/>
      <c r="AE557" s="18"/>
    </row>
    <row r="558" spans="1:31" ht="12.75">
      <c r="A558" s="18"/>
      <c r="B558" s="18"/>
      <c r="C558" s="18"/>
      <c r="D558" s="18"/>
      <c r="E558" s="18"/>
      <c r="F558" s="17"/>
      <c r="G558" s="17"/>
      <c r="H558" s="17"/>
      <c r="I558" s="18"/>
      <c r="J558" s="18"/>
      <c r="K558" s="44"/>
      <c r="L558" s="44"/>
      <c r="M558" s="18"/>
      <c r="N558" s="18"/>
      <c r="O558" s="18"/>
      <c r="P558" s="18"/>
      <c r="Q558" s="18"/>
      <c r="R558" s="18"/>
      <c r="S558" s="18"/>
      <c r="T558" s="18"/>
      <c r="U558" s="18"/>
      <c r="V558" s="18"/>
      <c r="W558" s="18"/>
      <c r="X558" s="18"/>
      <c r="Y558" s="18"/>
      <c r="Z558" s="18"/>
      <c r="AA558" s="18"/>
      <c r="AB558" s="18"/>
      <c r="AC558" s="18"/>
      <c r="AD558" s="18"/>
      <c r="AE558" s="18"/>
    </row>
    <row r="559" spans="1:31" ht="12.75">
      <c r="A559" s="18"/>
      <c r="B559" s="18"/>
      <c r="C559" s="18"/>
      <c r="D559" s="18"/>
      <c r="E559" s="18"/>
      <c r="F559" s="17"/>
      <c r="G559" s="17"/>
      <c r="H559" s="17"/>
      <c r="I559" s="18"/>
      <c r="J559" s="18"/>
      <c r="K559" s="44"/>
      <c r="L559" s="44"/>
      <c r="M559" s="18"/>
      <c r="N559" s="18"/>
      <c r="O559" s="18"/>
      <c r="P559" s="18"/>
      <c r="Q559" s="18"/>
      <c r="R559" s="18"/>
      <c r="S559" s="18"/>
      <c r="T559" s="18"/>
      <c r="U559" s="18"/>
      <c r="V559" s="18"/>
      <c r="W559" s="18"/>
      <c r="X559" s="18"/>
      <c r="Y559" s="18"/>
      <c r="Z559" s="18"/>
      <c r="AA559" s="18"/>
      <c r="AB559" s="18"/>
      <c r="AC559" s="18"/>
      <c r="AD559" s="18"/>
      <c r="AE559" s="18"/>
    </row>
    <row r="560" spans="1:31" ht="12.75">
      <c r="A560" s="18"/>
      <c r="B560" s="18"/>
      <c r="C560" s="18"/>
      <c r="D560" s="18"/>
      <c r="E560" s="18"/>
      <c r="F560" s="17"/>
      <c r="G560" s="17"/>
      <c r="H560" s="17"/>
      <c r="I560" s="18"/>
      <c r="J560" s="18"/>
      <c r="K560" s="44"/>
      <c r="L560" s="44"/>
      <c r="M560" s="18"/>
      <c r="N560" s="18"/>
      <c r="O560" s="18"/>
      <c r="P560" s="18"/>
      <c r="Q560" s="18"/>
      <c r="R560" s="18"/>
      <c r="S560" s="18"/>
      <c r="T560" s="18"/>
      <c r="U560" s="18"/>
      <c r="V560" s="18"/>
      <c r="W560" s="18"/>
      <c r="X560" s="18"/>
      <c r="Y560" s="18"/>
      <c r="Z560" s="18"/>
      <c r="AA560" s="18"/>
      <c r="AB560" s="18"/>
      <c r="AC560" s="18"/>
      <c r="AD560" s="18"/>
      <c r="AE560" s="18"/>
    </row>
    <row r="561" spans="1:31" ht="12.75">
      <c r="A561" s="18"/>
      <c r="B561" s="18"/>
      <c r="C561" s="18"/>
      <c r="D561" s="18"/>
      <c r="E561" s="18"/>
      <c r="F561" s="17"/>
      <c r="G561" s="17"/>
      <c r="H561" s="17"/>
      <c r="I561" s="18"/>
      <c r="J561" s="18"/>
      <c r="K561" s="44"/>
      <c r="L561" s="44"/>
      <c r="M561" s="18"/>
      <c r="N561" s="18"/>
      <c r="O561" s="18"/>
      <c r="P561" s="18"/>
      <c r="Q561" s="18"/>
      <c r="R561" s="18"/>
      <c r="S561" s="18"/>
      <c r="T561" s="18"/>
      <c r="U561" s="18"/>
      <c r="V561" s="18"/>
      <c r="W561" s="18"/>
      <c r="X561" s="18"/>
      <c r="Y561" s="18"/>
      <c r="Z561" s="18"/>
      <c r="AA561" s="18"/>
      <c r="AB561" s="18"/>
      <c r="AC561" s="18"/>
      <c r="AD561" s="18"/>
      <c r="AE561" s="18"/>
    </row>
    <row r="562" spans="1:31" ht="12.75">
      <c r="A562" s="18"/>
      <c r="B562" s="18"/>
      <c r="C562" s="18"/>
      <c r="D562" s="18"/>
      <c r="E562" s="18"/>
      <c r="F562" s="17"/>
      <c r="G562" s="17"/>
      <c r="H562" s="17"/>
      <c r="I562" s="18"/>
      <c r="J562" s="18"/>
      <c r="K562" s="44"/>
      <c r="L562" s="44"/>
      <c r="M562" s="18"/>
      <c r="N562" s="18"/>
      <c r="O562" s="18"/>
      <c r="P562" s="18"/>
      <c r="Q562" s="18"/>
      <c r="R562" s="18"/>
      <c r="S562" s="18"/>
      <c r="T562" s="18"/>
      <c r="U562" s="18"/>
      <c r="V562" s="18"/>
      <c r="W562" s="18"/>
      <c r="X562" s="18"/>
      <c r="Y562" s="18"/>
      <c r="Z562" s="18"/>
      <c r="AA562" s="18"/>
      <c r="AB562" s="18"/>
      <c r="AC562" s="18"/>
      <c r="AD562" s="18"/>
      <c r="AE562" s="18"/>
    </row>
    <row r="563" spans="1:31" ht="12.75">
      <c r="A563" s="18"/>
      <c r="B563" s="18"/>
      <c r="C563" s="18"/>
      <c r="D563" s="18"/>
      <c r="E563" s="18"/>
      <c r="F563" s="17"/>
      <c r="G563" s="17"/>
      <c r="H563" s="17"/>
      <c r="I563" s="18"/>
      <c r="J563" s="18"/>
      <c r="K563" s="44"/>
      <c r="L563" s="44"/>
      <c r="M563" s="18"/>
      <c r="N563" s="18"/>
      <c r="O563" s="18"/>
      <c r="P563" s="18"/>
      <c r="Q563" s="18"/>
      <c r="R563" s="18"/>
      <c r="S563" s="18"/>
      <c r="T563" s="18"/>
      <c r="U563" s="18"/>
      <c r="V563" s="18"/>
      <c r="W563" s="18"/>
      <c r="X563" s="18"/>
      <c r="Y563" s="18"/>
      <c r="Z563" s="18"/>
      <c r="AA563" s="18"/>
      <c r="AB563" s="18"/>
      <c r="AC563" s="18"/>
      <c r="AD563" s="18"/>
      <c r="AE563" s="18"/>
    </row>
    <row r="564" spans="1:31" ht="12.75">
      <c r="A564" s="18"/>
      <c r="B564" s="18"/>
      <c r="C564" s="18"/>
      <c r="D564" s="18"/>
      <c r="E564" s="18"/>
      <c r="F564" s="17"/>
      <c r="G564" s="17"/>
      <c r="H564" s="17"/>
      <c r="I564" s="18"/>
      <c r="J564" s="18"/>
      <c r="K564" s="44"/>
      <c r="L564" s="44"/>
      <c r="M564" s="18"/>
      <c r="N564" s="18"/>
      <c r="O564" s="18"/>
      <c r="P564" s="18"/>
      <c r="Q564" s="18"/>
      <c r="R564" s="18"/>
      <c r="S564" s="18"/>
      <c r="T564" s="18"/>
      <c r="U564" s="18"/>
      <c r="V564" s="18"/>
      <c r="W564" s="18"/>
      <c r="X564" s="18"/>
      <c r="Y564" s="18"/>
      <c r="Z564" s="18"/>
      <c r="AA564" s="18"/>
      <c r="AB564" s="18"/>
      <c r="AC564" s="18"/>
      <c r="AD564" s="18"/>
      <c r="AE564" s="18"/>
    </row>
    <row r="565" spans="1:31" ht="12.75">
      <c r="A565" s="18"/>
      <c r="B565" s="18"/>
      <c r="C565" s="18"/>
      <c r="D565" s="18"/>
      <c r="E565" s="18"/>
      <c r="F565" s="17"/>
      <c r="G565" s="17"/>
      <c r="H565" s="17"/>
      <c r="I565" s="18"/>
      <c r="J565" s="18"/>
      <c r="K565" s="44"/>
      <c r="L565" s="44"/>
      <c r="M565" s="18"/>
      <c r="N565" s="18"/>
      <c r="O565" s="18"/>
      <c r="P565" s="18"/>
      <c r="Q565" s="18"/>
      <c r="R565" s="18"/>
      <c r="S565" s="18"/>
      <c r="T565" s="18"/>
      <c r="U565" s="18"/>
      <c r="V565" s="18"/>
      <c r="W565" s="18"/>
      <c r="X565" s="18"/>
      <c r="Y565" s="18"/>
      <c r="Z565" s="18"/>
      <c r="AA565" s="18"/>
      <c r="AB565" s="18"/>
      <c r="AC565" s="18"/>
      <c r="AD565" s="18"/>
      <c r="AE565" s="18"/>
    </row>
    <row r="566" spans="1:31" ht="12.75">
      <c r="A566" s="18"/>
      <c r="B566" s="18"/>
      <c r="C566" s="18"/>
      <c r="D566" s="18"/>
      <c r="E566" s="18"/>
      <c r="F566" s="17"/>
      <c r="G566" s="17"/>
      <c r="H566" s="17"/>
      <c r="I566" s="18"/>
      <c r="J566" s="18"/>
      <c r="K566" s="44"/>
      <c r="L566" s="44"/>
      <c r="M566" s="18"/>
      <c r="N566" s="18"/>
      <c r="O566" s="18"/>
      <c r="P566" s="18"/>
      <c r="Q566" s="18"/>
      <c r="R566" s="18"/>
      <c r="S566" s="18"/>
      <c r="T566" s="18"/>
      <c r="U566" s="18"/>
      <c r="V566" s="18"/>
      <c r="W566" s="18"/>
      <c r="X566" s="18"/>
      <c r="Y566" s="18"/>
      <c r="Z566" s="18"/>
      <c r="AA566" s="18"/>
      <c r="AB566" s="18"/>
      <c r="AC566" s="18"/>
      <c r="AD566" s="18"/>
      <c r="AE566" s="18"/>
    </row>
    <row r="567" spans="1:31" ht="12.75">
      <c r="A567" s="18"/>
      <c r="B567" s="18"/>
      <c r="C567" s="18"/>
      <c r="D567" s="18"/>
      <c r="E567" s="18"/>
      <c r="F567" s="17"/>
      <c r="G567" s="17"/>
      <c r="H567" s="17"/>
      <c r="I567" s="18"/>
      <c r="J567" s="18"/>
      <c r="K567" s="44"/>
      <c r="L567" s="44"/>
      <c r="M567" s="18"/>
      <c r="N567" s="18"/>
      <c r="O567" s="18"/>
      <c r="P567" s="18"/>
      <c r="Q567" s="18"/>
      <c r="R567" s="18"/>
      <c r="S567" s="18"/>
      <c r="T567" s="18"/>
      <c r="U567" s="18"/>
      <c r="V567" s="18"/>
      <c r="W567" s="18"/>
      <c r="X567" s="18"/>
      <c r="Y567" s="18"/>
      <c r="Z567" s="18"/>
      <c r="AA567" s="18"/>
      <c r="AB567" s="18"/>
      <c r="AC567" s="18"/>
      <c r="AD567" s="18"/>
      <c r="AE567" s="18"/>
    </row>
    <row r="568" spans="1:31" ht="12.75">
      <c r="A568" s="18"/>
      <c r="B568" s="18"/>
      <c r="C568" s="18"/>
      <c r="D568" s="18"/>
      <c r="E568" s="18"/>
      <c r="F568" s="17"/>
      <c r="G568" s="17"/>
      <c r="H568" s="17"/>
      <c r="I568" s="18"/>
      <c r="J568" s="18"/>
      <c r="K568" s="44"/>
      <c r="L568" s="44"/>
      <c r="M568" s="18"/>
      <c r="N568" s="18"/>
      <c r="O568" s="18"/>
      <c r="P568" s="18"/>
      <c r="Q568" s="18"/>
      <c r="R568" s="18"/>
      <c r="S568" s="18"/>
      <c r="T568" s="18"/>
      <c r="U568" s="18"/>
      <c r="V568" s="18"/>
      <c r="W568" s="18"/>
      <c r="X568" s="18"/>
      <c r="Y568" s="18"/>
      <c r="Z568" s="18"/>
      <c r="AA568" s="18"/>
      <c r="AB568" s="18"/>
      <c r="AC568" s="18"/>
      <c r="AD568" s="18"/>
      <c r="AE568" s="18"/>
    </row>
    <row r="569" spans="1:31" ht="12.75">
      <c r="A569" s="18"/>
      <c r="B569" s="18"/>
      <c r="C569" s="18"/>
      <c r="D569" s="18"/>
      <c r="E569" s="18"/>
      <c r="F569" s="17"/>
      <c r="G569" s="17"/>
      <c r="H569" s="17"/>
      <c r="I569" s="18"/>
      <c r="J569" s="18"/>
      <c r="K569" s="44"/>
      <c r="L569" s="44"/>
      <c r="M569" s="18"/>
      <c r="N569" s="18"/>
      <c r="O569" s="18"/>
      <c r="P569" s="18"/>
      <c r="Q569" s="18"/>
      <c r="R569" s="18"/>
      <c r="S569" s="18"/>
      <c r="T569" s="18"/>
      <c r="U569" s="18"/>
      <c r="V569" s="18"/>
      <c r="W569" s="18"/>
      <c r="X569" s="18"/>
      <c r="Y569" s="18"/>
      <c r="Z569" s="18"/>
      <c r="AA569" s="18"/>
      <c r="AB569" s="18"/>
      <c r="AC569" s="18"/>
      <c r="AD569" s="18"/>
      <c r="AE569" s="18"/>
    </row>
    <row r="570" spans="1:31" ht="12.75">
      <c r="A570" s="18"/>
      <c r="B570" s="18"/>
      <c r="C570" s="18"/>
      <c r="D570" s="18"/>
      <c r="E570" s="18"/>
      <c r="F570" s="17"/>
      <c r="G570" s="17"/>
      <c r="H570" s="17"/>
      <c r="I570" s="18"/>
      <c r="J570" s="18"/>
      <c r="K570" s="44"/>
      <c r="L570" s="44"/>
      <c r="M570" s="18"/>
      <c r="N570" s="18"/>
      <c r="O570" s="18"/>
      <c r="P570" s="18"/>
      <c r="Q570" s="18"/>
      <c r="R570" s="18"/>
      <c r="S570" s="18"/>
      <c r="T570" s="18"/>
      <c r="U570" s="18"/>
      <c r="V570" s="18"/>
      <c r="W570" s="18"/>
      <c r="X570" s="18"/>
      <c r="Y570" s="18"/>
      <c r="Z570" s="18"/>
      <c r="AA570" s="18"/>
      <c r="AB570" s="18"/>
      <c r="AC570" s="18"/>
      <c r="AD570" s="18"/>
      <c r="AE570" s="18"/>
    </row>
    <row r="571" spans="1:31" ht="12.75">
      <c r="A571" s="18"/>
      <c r="B571" s="18"/>
      <c r="C571" s="18"/>
      <c r="D571" s="18"/>
      <c r="E571" s="18"/>
      <c r="F571" s="17"/>
      <c r="G571" s="17"/>
      <c r="H571" s="17"/>
      <c r="I571" s="18"/>
      <c r="J571" s="18"/>
      <c r="K571" s="44"/>
      <c r="L571" s="44"/>
      <c r="M571" s="18"/>
      <c r="N571" s="18"/>
      <c r="O571" s="18"/>
      <c r="P571" s="18"/>
      <c r="Q571" s="18"/>
      <c r="R571" s="18"/>
      <c r="S571" s="18"/>
      <c r="T571" s="18"/>
      <c r="U571" s="18"/>
      <c r="V571" s="18"/>
      <c r="W571" s="18"/>
      <c r="X571" s="18"/>
      <c r="Y571" s="18"/>
      <c r="Z571" s="18"/>
      <c r="AA571" s="18"/>
      <c r="AB571" s="18"/>
      <c r="AC571" s="18"/>
      <c r="AD571" s="18"/>
      <c r="AE571" s="18"/>
    </row>
    <row r="572" spans="1:31" ht="12.75">
      <c r="A572" s="18"/>
      <c r="B572" s="18"/>
      <c r="C572" s="18"/>
      <c r="D572" s="18"/>
      <c r="E572" s="18"/>
      <c r="F572" s="17"/>
      <c r="G572" s="17"/>
      <c r="H572" s="17"/>
      <c r="I572" s="18"/>
      <c r="J572" s="18"/>
      <c r="K572" s="44"/>
      <c r="L572" s="44"/>
      <c r="M572" s="18"/>
      <c r="N572" s="18"/>
      <c r="O572" s="18"/>
      <c r="P572" s="18"/>
      <c r="Q572" s="18"/>
      <c r="R572" s="18"/>
      <c r="S572" s="18"/>
      <c r="T572" s="18"/>
      <c r="U572" s="18"/>
      <c r="V572" s="18"/>
      <c r="W572" s="18"/>
      <c r="X572" s="18"/>
      <c r="Y572" s="18"/>
      <c r="Z572" s="18"/>
      <c r="AA572" s="18"/>
      <c r="AB572" s="18"/>
      <c r="AC572" s="18"/>
      <c r="AD572" s="18"/>
      <c r="AE572" s="18"/>
    </row>
    <row r="573" spans="1:31" ht="12.75">
      <c r="A573" s="18"/>
      <c r="B573" s="18"/>
      <c r="C573" s="18"/>
      <c r="D573" s="18"/>
      <c r="E573" s="18"/>
      <c r="F573" s="17"/>
      <c r="G573" s="17"/>
      <c r="H573" s="17"/>
      <c r="I573" s="18"/>
      <c r="J573" s="18"/>
      <c r="K573" s="44"/>
      <c r="L573" s="44"/>
      <c r="M573" s="18"/>
      <c r="N573" s="18"/>
      <c r="O573" s="18"/>
      <c r="P573" s="18"/>
      <c r="Q573" s="18"/>
      <c r="R573" s="18"/>
      <c r="S573" s="18"/>
      <c r="T573" s="18"/>
      <c r="U573" s="18"/>
      <c r="V573" s="18"/>
      <c r="W573" s="18"/>
      <c r="X573" s="18"/>
      <c r="Y573" s="18"/>
      <c r="Z573" s="18"/>
      <c r="AA573" s="18"/>
      <c r="AB573" s="18"/>
      <c r="AC573" s="18"/>
      <c r="AD573" s="18"/>
      <c r="AE573" s="18"/>
    </row>
    <row r="574" spans="1:31" ht="12.75">
      <c r="A574" s="18"/>
      <c r="B574" s="18"/>
      <c r="C574" s="18"/>
      <c r="D574" s="18"/>
      <c r="E574" s="18"/>
      <c r="F574" s="17"/>
      <c r="G574" s="17"/>
      <c r="H574" s="17"/>
      <c r="I574" s="18"/>
      <c r="J574" s="18"/>
      <c r="K574" s="44"/>
      <c r="L574" s="44"/>
      <c r="M574" s="18"/>
      <c r="N574" s="18"/>
      <c r="O574" s="18"/>
      <c r="P574" s="18"/>
      <c r="Q574" s="18"/>
      <c r="R574" s="18"/>
      <c r="S574" s="18"/>
      <c r="T574" s="18"/>
      <c r="U574" s="18"/>
      <c r="V574" s="18"/>
      <c r="W574" s="18"/>
      <c r="X574" s="18"/>
      <c r="Y574" s="18"/>
      <c r="Z574" s="18"/>
      <c r="AA574" s="18"/>
      <c r="AB574" s="18"/>
      <c r="AC574" s="18"/>
      <c r="AD574" s="18"/>
      <c r="AE574" s="18"/>
    </row>
    <row r="575" spans="1:31" ht="12.75">
      <c r="A575" s="18"/>
      <c r="B575" s="18"/>
      <c r="C575" s="18"/>
      <c r="D575" s="18"/>
      <c r="E575" s="18"/>
      <c r="F575" s="17"/>
      <c r="G575" s="17"/>
      <c r="H575" s="17"/>
      <c r="I575" s="18"/>
      <c r="J575" s="18"/>
      <c r="K575" s="44"/>
      <c r="L575" s="44"/>
      <c r="M575" s="18"/>
      <c r="N575" s="18"/>
      <c r="O575" s="18"/>
      <c r="P575" s="18"/>
      <c r="Q575" s="18"/>
      <c r="R575" s="18"/>
      <c r="S575" s="18"/>
      <c r="T575" s="18"/>
      <c r="U575" s="18"/>
      <c r="V575" s="18"/>
      <c r="W575" s="18"/>
      <c r="X575" s="18"/>
      <c r="Y575" s="18"/>
      <c r="Z575" s="18"/>
      <c r="AA575" s="18"/>
      <c r="AB575" s="18"/>
      <c r="AC575" s="18"/>
      <c r="AD575" s="18"/>
      <c r="AE575" s="18"/>
    </row>
    <row r="576" spans="1:31" ht="12.75">
      <c r="A576" s="18"/>
      <c r="B576" s="18"/>
      <c r="C576" s="18"/>
      <c r="D576" s="18"/>
      <c r="E576" s="18"/>
      <c r="F576" s="17"/>
      <c r="G576" s="17"/>
      <c r="H576" s="17"/>
      <c r="I576" s="18"/>
      <c r="J576" s="18"/>
      <c r="K576" s="44"/>
      <c r="L576" s="44"/>
      <c r="M576" s="18"/>
      <c r="N576" s="18"/>
      <c r="O576" s="18"/>
      <c r="P576" s="18"/>
      <c r="Q576" s="18"/>
      <c r="R576" s="18"/>
      <c r="S576" s="18"/>
      <c r="T576" s="18"/>
      <c r="U576" s="18"/>
      <c r="V576" s="18"/>
      <c r="W576" s="18"/>
      <c r="X576" s="18"/>
      <c r="Y576" s="18"/>
      <c r="Z576" s="18"/>
      <c r="AA576" s="18"/>
      <c r="AB576" s="18"/>
      <c r="AC576" s="18"/>
      <c r="AD576" s="18"/>
      <c r="AE576" s="18"/>
    </row>
    <row r="577" spans="1:31" ht="12.75">
      <c r="A577" s="18"/>
      <c r="B577" s="18"/>
      <c r="C577" s="18"/>
      <c r="D577" s="18"/>
      <c r="E577" s="18"/>
      <c r="F577" s="17"/>
      <c r="G577" s="17"/>
      <c r="H577" s="17"/>
      <c r="I577" s="18"/>
      <c r="J577" s="18"/>
      <c r="K577" s="44"/>
      <c r="L577" s="44"/>
      <c r="M577" s="18"/>
      <c r="N577" s="18"/>
      <c r="O577" s="18"/>
      <c r="P577" s="18"/>
      <c r="Q577" s="18"/>
      <c r="R577" s="18"/>
      <c r="S577" s="18"/>
      <c r="T577" s="18"/>
      <c r="U577" s="18"/>
      <c r="V577" s="18"/>
      <c r="W577" s="18"/>
      <c r="X577" s="18"/>
      <c r="Y577" s="18"/>
      <c r="Z577" s="18"/>
      <c r="AA577" s="18"/>
      <c r="AB577" s="18"/>
      <c r="AC577" s="18"/>
      <c r="AD577" s="18"/>
      <c r="AE577" s="18"/>
    </row>
    <row r="578" spans="1:31" ht="12.75">
      <c r="A578" s="18"/>
      <c r="B578" s="18"/>
      <c r="C578" s="18"/>
      <c r="D578" s="18"/>
      <c r="E578" s="18"/>
      <c r="F578" s="17"/>
      <c r="G578" s="17"/>
      <c r="H578" s="17"/>
      <c r="I578" s="18"/>
      <c r="J578" s="18"/>
      <c r="K578" s="44"/>
      <c r="L578" s="44"/>
      <c r="M578" s="18"/>
      <c r="N578" s="18"/>
      <c r="O578" s="18"/>
      <c r="P578" s="18"/>
      <c r="Q578" s="18"/>
      <c r="R578" s="18"/>
      <c r="S578" s="18"/>
      <c r="T578" s="18"/>
      <c r="U578" s="18"/>
      <c r="V578" s="18"/>
      <c r="W578" s="18"/>
      <c r="X578" s="18"/>
      <c r="Y578" s="18"/>
      <c r="Z578" s="18"/>
      <c r="AA578" s="18"/>
      <c r="AB578" s="18"/>
      <c r="AC578" s="18"/>
      <c r="AD578" s="18"/>
      <c r="AE578" s="18"/>
    </row>
    <row r="579" spans="1:31" ht="12.75">
      <c r="A579" s="18"/>
      <c r="B579" s="18"/>
      <c r="C579" s="18"/>
      <c r="D579" s="18"/>
      <c r="E579" s="18"/>
      <c r="F579" s="17"/>
      <c r="G579" s="17"/>
      <c r="H579" s="17"/>
      <c r="I579" s="18"/>
      <c r="J579" s="18"/>
      <c r="K579" s="44"/>
      <c r="L579" s="44"/>
      <c r="M579" s="18"/>
      <c r="N579" s="18"/>
      <c r="O579" s="18"/>
      <c r="P579" s="18"/>
      <c r="Q579" s="18"/>
      <c r="R579" s="18"/>
      <c r="S579" s="18"/>
      <c r="T579" s="18"/>
      <c r="U579" s="18"/>
      <c r="V579" s="18"/>
      <c r="W579" s="18"/>
      <c r="X579" s="18"/>
      <c r="Y579" s="18"/>
      <c r="Z579" s="18"/>
      <c r="AA579" s="18"/>
      <c r="AB579" s="18"/>
      <c r="AC579" s="18"/>
      <c r="AD579" s="18"/>
      <c r="AE579" s="18"/>
    </row>
    <row r="580" spans="1:31" ht="12.75">
      <c r="A580" s="18"/>
      <c r="B580" s="18"/>
      <c r="C580" s="18"/>
      <c r="D580" s="18"/>
      <c r="E580" s="18"/>
      <c r="F580" s="17"/>
      <c r="G580" s="17"/>
      <c r="H580" s="17"/>
      <c r="I580" s="18"/>
      <c r="J580" s="18"/>
      <c r="K580" s="44"/>
      <c r="L580" s="44"/>
      <c r="M580" s="18"/>
      <c r="N580" s="18"/>
      <c r="O580" s="18"/>
      <c r="P580" s="18"/>
      <c r="Q580" s="18"/>
      <c r="R580" s="18"/>
      <c r="S580" s="18"/>
      <c r="T580" s="18"/>
      <c r="U580" s="18"/>
      <c r="V580" s="18"/>
      <c r="W580" s="18"/>
      <c r="X580" s="18"/>
      <c r="Y580" s="18"/>
      <c r="Z580" s="18"/>
      <c r="AA580" s="18"/>
      <c r="AB580" s="18"/>
      <c r="AC580" s="18"/>
      <c r="AD580" s="18"/>
      <c r="AE580" s="18"/>
    </row>
    <row r="581" spans="1:31" ht="12.75">
      <c r="A581" s="18"/>
      <c r="B581" s="18"/>
      <c r="C581" s="18"/>
      <c r="D581" s="18"/>
      <c r="E581" s="18"/>
      <c r="F581" s="17"/>
      <c r="G581" s="17"/>
      <c r="H581" s="17"/>
      <c r="I581" s="18"/>
      <c r="J581" s="18"/>
      <c r="K581" s="44"/>
      <c r="L581" s="44"/>
      <c r="M581" s="18"/>
      <c r="N581" s="18"/>
      <c r="O581" s="18"/>
      <c r="P581" s="18"/>
      <c r="Q581" s="18"/>
      <c r="R581" s="18"/>
      <c r="S581" s="18"/>
      <c r="T581" s="18"/>
      <c r="U581" s="18"/>
      <c r="V581" s="18"/>
      <c r="W581" s="18"/>
      <c r="X581" s="18"/>
      <c r="Y581" s="18"/>
      <c r="Z581" s="18"/>
      <c r="AA581" s="18"/>
      <c r="AB581" s="18"/>
      <c r="AC581" s="18"/>
      <c r="AD581" s="18"/>
      <c r="AE581" s="18"/>
    </row>
    <row r="582" spans="1:31" ht="12.75">
      <c r="A582" s="18"/>
      <c r="B582" s="18"/>
      <c r="C582" s="18"/>
      <c r="D582" s="18"/>
      <c r="E582" s="18"/>
      <c r="F582" s="17"/>
      <c r="G582" s="17"/>
      <c r="H582" s="17"/>
      <c r="I582" s="18"/>
      <c r="J582" s="18"/>
      <c r="K582" s="44"/>
      <c r="L582" s="44"/>
      <c r="M582" s="18"/>
      <c r="N582" s="18"/>
      <c r="O582" s="18"/>
      <c r="P582" s="18"/>
      <c r="Q582" s="18"/>
      <c r="R582" s="18"/>
      <c r="S582" s="18"/>
      <c r="T582" s="18"/>
      <c r="U582" s="18"/>
      <c r="V582" s="18"/>
      <c r="W582" s="18"/>
      <c r="X582" s="18"/>
      <c r="Y582" s="18"/>
      <c r="Z582" s="18"/>
      <c r="AA582" s="18"/>
      <c r="AB582" s="18"/>
      <c r="AC582" s="18"/>
      <c r="AD582" s="18"/>
      <c r="AE582" s="18"/>
    </row>
    <row r="583" spans="1:31" ht="12.75">
      <c r="A583" s="18"/>
      <c r="B583" s="18"/>
      <c r="C583" s="18"/>
      <c r="D583" s="18"/>
      <c r="E583" s="18"/>
      <c r="F583" s="17"/>
      <c r="G583" s="17"/>
      <c r="H583" s="17"/>
      <c r="I583" s="18"/>
      <c r="J583" s="18"/>
      <c r="K583" s="44"/>
      <c r="L583" s="44"/>
      <c r="M583" s="18"/>
      <c r="N583" s="18"/>
      <c r="O583" s="18"/>
      <c r="P583" s="18"/>
      <c r="Q583" s="18"/>
      <c r="R583" s="18"/>
      <c r="S583" s="18"/>
      <c r="T583" s="18"/>
      <c r="U583" s="18"/>
      <c r="V583" s="18"/>
      <c r="W583" s="18"/>
      <c r="X583" s="18"/>
      <c r="Y583" s="18"/>
      <c r="Z583" s="18"/>
      <c r="AA583" s="18"/>
      <c r="AB583" s="18"/>
      <c r="AC583" s="18"/>
      <c r="AD583" s="18"/>
      <c r="AE583" s="18"/>
    </row>
    <row r="584" spans="1:31" ht="12.75">
      <c r="A584" s="18"/>
      <c r="B584" s="18"/>
      <c r="C584" s="18"/>
      <c r="D584" s="18"/>
      <c r="E584" s="18"/>
      <c r="F584" s="17"/>
      <c r="G584" s="17"/>
      <c r="H584" s="17"/>
      <c r="I584" s="18"/>
      <c r="J584" s="18"/>
      <c r="K584" s="44"/>
      <c r="L584" s="44"/>
      <c r="M584" s="18"/>
      <c r="N584" s="18"/>
      <c r="O584" s="18"/>
      <c r="P584" s="18"/>
      <c r="Q584" s="18"/>
      <c r="R584" s="18"/>
      <c r="S584" s="18"/>
      <c r="T584" s="18"/>
      <c r="U584" s="18"/>
      <c r="V584" s="18"/>
      <c r="W584" s="18"/>
      <c r="X584" s="18"/>
      <c r="Y584" s="18"/>
      <c r="Z584" s="18"/>
      <c r="AA584" s="18"/>
      <c r="AB584" s="18"/>
      <c r="AC584" s="18"/>
      <c r="AD584" s="18"/>
      <c r="AE584" s="18"/>
    </row>
    <row r="585" spans="1:31" ht="12.75">
      <c r="A585" s="18"/>
      <c r="B585" s="18"/>
      <c r="C585" s="18"/>
      <c r="D585" s="18"/>
      <c r="E585" s="18"/>
      <c r="F585" s="17"/>
      <c r="G585" s="17"/>
      <c r="H585" s="17"/>
      <c r="I585" s="18"/>
      <c r="J585" s="18"/>
      <c r="K585" s="44"/>
      <c r="L585" s="44"/>
      <c r="M585" s="18"/>
      <c r="N585" s="18"/>
      <c r="O585" s="18"/>
      <c r="P585" s="18"/>
      <c r="Q585" s="18"/>
      <c r="R585" s="18"/>
      <c r="S585" s="18"/>
      <c r="T585" s="18"/>
      <c r="U585" s="18"/>
      <c r="V585" s="18"/>
      <c r="W585" s="18"/>
      <c r="X585" s="18"/>
      <c r="Y585" s="18"/>
      <c r="Z585" s="18"/>
      <c r="AA585" s="18"/>
      <c r="AB585" s="18"/>
      <c r="AC585" s="18"/>
      <c r="AD585" s="18"/>
      <c r="AE585" s="18"/>
    </row>
    <row r="586" spans="1:31" ht="12.75">
      <c r="A586" s="18"/>
      <c r="B586" s="18"/>
      <c r="C586" s="18"/>
      <c r="D586" s="18"/>
      <c r="E586" s="18"/>
      <c r="F586" s="17"/>
      <c r="G586" s="17"/>
      <c r="H586" s="17"/>
      <c r="I586" s="18"/>
      <c r="J586" s="18"/>
      <c r="K586" s="44"/>
      <c r="L586" s="44"/>
      <c r="M586" s="18"/>
      <c r="N586" s="18"/>
      <c r="O586" s="18"/>
      <c r="P586" s="18"/>
      <c r="Q586" s="18"/>
      <c r="R586" s="18"/>
      <c r="S586" s="18"/>
      <c r="T586" s="18"/>
      <c r="U586" s="18"/>
      <c r="V586" s="18"/>
      <c r="W586" s="18"/>
      <c r="X586" s="18"/>
      <c r="Y586" s="18"/>
      <c r="Z586" s="18"/>
      <c r="AA586" s="18"/>
      <c r="AB586" s="18"/>
      <c r="AC586" s="18"/>
      <c r="AD586" s="18"/>
      <c r="AE586" s="18"/>
    </row>
    <row r="587" spans="1:31" ht="12.75">
      <c r="A587" s="18"/>
      <c r="B587" s="18"/>
      <c r="C587" s="18"/>
      <c r="D587" s="18"/>
      <c r="E587" s="18"/>
      <c r="F587" s="17"/>
      <c r="G587" s="17"/>
      <c r="H587" s="17"/>
      <c r="I587" s="18"/>
      <c r="J587" s="18"/>
      <c r="K587" s="44"/>
      <c r="L587" s="44"/>
      <c r="M587" s="18"/>
      <c r="N587" s="18"/>
      <c r="O587" s="18"/>
      <c r="P587" s="18"/>
      <c r="Q587" s="18"/>
      <c r="R587" s="18"/>
      <c r="S587" s="18"/>
      <c r="T587" s="18"/>
      <c r="U587" s="18"/>
      <c r="V587" s="18"/>
      <c r="W587" s="18"/>
      <c r="X587" s="18"/>
      <c r="Y587" s="18"/>
      <c r="Z587" s="18"/>
      <c r="AA587" s="18"/>
      <c r="AB587" s="18"/>
      <c r="AC587" s="18"/>
      <c r="AD587" s="18"/>
      <c r="AE587" s="18"/>
    </row>
    <row r="588" spans="1:31" ht="12.75">
      <c r="A588" s="18"/>
      <c r="B588" s="18"/>
      <c r="C588" s="18"/>
      <c r="D588" s="18"/>
      <c r="E588" s="18"/>
      <c r="F588" s="17"/>
      <c r="G588" s="17"/>
      <c r="H588" s="17"/>
      <c r="I588" s="18"/>
      <c r="J588" s="18"/>
      <c r="K588" s="44"/>
      <c r="L588" s="44"/>
      <c r="M588" s="18"/>
      <c r="N588" s="18"/>
      <c r="O588" s="18"/>
      <c r="P588" s="18"/>
      <c r="Q588" s="18"/>
      <c r="R588" s="18"/>
      <c r="S588" s="18"/>
      <c r="T588" s="18"/>
      <c r="U588" s="18"/>
      <c r="V588" s="18"/>
      <c r="W588" s="18"/>
      <c r="X588" s="18"/>
      <c r="Y588" s="18"/>
      <c r="Z588" s="18"/>
      <c r="AA588" s="18"/>
      <c r="AB588" s="18"/>
      <c r="AC588" s="18"/>
      <c r="AD588" s="18"/>
      <c r="AE588" s="18"/>
    </row>
    <row r="589" spans="1:31" ht="12.75">
      <c r="A589" s="18"/>
      <c r="B589" s="18"/>
      <c r="C589" s="18"/>
      <c r="D589" s="18"/>
      <c r="E589" s="18"/>
      <c r="F589" s="17"/>
      <c r="G589" s="17"/>
      <c r="H589" s="17"/>
      <c r="I589" s="18"/>
      <c r="J589" s="18"/>
      <c r="K589" s="44"/>
      <c r="L589" s="44"/>
      <c r="M589" s="18"/>
      <c r="N589" s="18"/>
      <c r="O589" s="18"/>
      <c r="P589" s="18"/>
      <c r="Q589" s="18"/>
      <c r="R589" s="18"/>
      <c r="S589" s="18"/>
      <c r="T589" s="18"/>
      <c r="U589" s="18"/>
      <c r="V589" s="18"/>
      <c r="W589" s="18"/>
      <c r="X589" s="18"/>
      <c r="Y589" s="18"/>
      <c r="Z589" s="18"/>
      <c r="AA589" s="18"/>
      <c r="AB589" s="18"/>
      <c r="AC589" s="18"/>
      <c r="AD589" s="18"/>
      <c r="AE589" s="18"/>
    </row>
    <row r="590" spans="1:31" ht="12.75">
      <c r="A590" s="18"/>
      <c r="B590" s="18"/>
      <c r="C590" s="18"/>
      <c r="D590" s="18"/>
      <c r="E590" s="18"/>
      <c r="F590" s="17"/>
      <c r="G590" s="17"/>
      <c r="H590" s="17"/>
      <c r="I590" s="18"/>
      <c r="J590" s="18"/>
      <c r="K590" s="44"/>
      <c r="L590" s="44"/>
      <c r="M590" s="18"/>
      <c r="N590" s="18"/>
      <c r="O590" s="18"/>
      <c r="P590" s="18"/>
      <c r="Q590" s="18"/>
      <c r="R590" s="18"/>
      <c r="S590" s="18"/>
      <c r="T590" s="18"/>
      <c r="U590" s="18"/>
      <c r="V590" s="18"/>
      <c r="W590" s="18"/>
      <c r="X590" s="18"/>
      <c r="Y590" s="18"/>
      <c r="Z590" s="18"/>
      <c r="AA590" s="18"/>
      <c r="AB590" s="18"/>
      <c r="AC590" s="18"/>
      <c r="AD590" s="18"/>
      <c r="AE590" s="18"/>
    </row>
    <row r="591" spans="1:31" ht="12.75">
      <c r="A591" s="18"/>
      <c r="B591" s="18"/>
      <c r="C591" s="18"/>
      <c r="D591" s="18"/>
      <c r="E591" s="18"/>
      <c r="F591" s="17"/>
      <c r="G591" s="17"/>
      <c r="H591" s="17"/>
      <c r="I591" s="18"/>
      <c r="J591" s="18"/>
      <c r="K591" s="44"/>
      <c r="L591" s="44"/>
      <c r="M591" s="18"/>
      <c r="N591" s="18"/>
      <c r="O591" s="18"/>
      <c r="P591" s="18"/>
      <c r="Q591" s="18"/>
      <c r="R591" s="18"/>
      <c r="S591" s="18"/>
      <c r="T591" s="18"/>
      <c r="U591" s="18"/>
      <c r="V591" s="18"/>
      <c r="W591" s="18"/>
      <c r="X591" s="18"/>
      <c r="Y591" s="18"/>
      <c r="Z591" s="18"/>
      <c r="AA591" s="18"/>
      <c r="AB591" s="18"/>
      <c r="AC591" s="18"/>
      <c r="AD591" s="18"/>
      <c r="AE591" s="18"/>
    </row>
    <row r="592" spans="1:31" ht="12.75">
      <c r="A592" s="18"/>
      <c r="B592" s="18"/>
      <c r="C592" s="18"/>
      <c r="D592" s="18"/>
      <c r="E592" s="18"/>
      <c r="F592" s="17"/>
      <c r="G592" s="17"/>
      <c r="H592" s="17"/>
      <c r="I592" s="18"/>
      <c r="J592" s="18"/>
      <c r="K592" s="44"/>
      <c r="L592" s="44"/>
      <c r="M592" s="18"/>
      <c r="N592" s="18"/>
      <c r="O592" s="18"/>
      <c r="P592" s="18"/>
      <c r="Q592" s="18"/>
      <c r="R592" s="18"/>
      <c r="S592" s="18"/>
      <c r="T592" s="18"/>
      <c r="U592" s="18"/>
      <c r="V592" s="18"/>
      <c r="W592" s="18"/>
      <c r="X592" s="18"/>
      <c r="Y592" s="18"/>
      <c r="Z592" s="18"/>
      <c r="AA592" s="18"/>
      <c r="AB592" s="18"/>
      <c r="AC592" s="18"/>
      <c r="AD592" s="18"/>
      <c r="AE592" s="18"/>
    </row>
    <row r="593" spans="1:31" ht="12.75">
      <c r="A593" s="18"/>
      <c r="B593" s="18"/>
      <c r="C593" s="18"/>
      <c r="D593" s="18"/>
      <c r="E593" s="18"/>
      <c r="F593" s="17"/>
      <c r="G593" s="17"/>
      <c r="H593" s="17"/>
      <c r="I593" s="18"/>
      <c r="J593" s="18"/>
      <c r="K593" s="44"/>
      <c r="L593" s="44"/>
      <c r="M593" s="18"/>
      <c r="N593" s="18"/>
      <c r="O593" s="18"/>
      <c r="P593" s="18"/>
      <c r="Q593" s="18"/>
      <c r="R593" s="18"/>
      <c r="S593" s="18"/>
      <c r="T593" s="18"/>
      <c r="U593" s="18"/>
      <c r="V593" s="18"/>
      <c r="W593" s="18"/>
      <c r="X593" s="18"/>
      <c r="Y593" s="18"/>
      <c r="Z593" s="18"/>
      <c r="AA593" s="18"/>
      <c r="AB593" s="18"/>
      <c r="AC593" s="18"/>
      <c r="AD593" s="18"/>
      <c r="AE593" s="18"/>
    </row>
    <row r="594" spans="1:31" ht="12.75">
      <c r="A594" s="18"/>
      <c r="B594" s="18"/>
      <c r="C594" s="18"/>
      <c r="D594" s="18"/>
      <c r="E594" s="18"/>
      <c r="F594" s="17"/>
      <c r="G594" s="17"/>
      <c r="H594" s="17"/>
      <c r="I594" s="18"/>
      <c r="J594" s="18"/>
      <c r="K594" s="44"/>
      <c r="L594" s="44"/>
      <c r="M594" s="18"/>
      <c r="N594" s="18"/>
      <c r="O594" s="18"/>
      <c r="P594" s="18"/>
      <c r="Q594" s="18"/>
      <c r="R594" s="18"/>
      <c r="S594" s="18"/>
      <c r="T594" s="18"/>
      <c r="U594" s="18"/>
      <c r="V594" s="18"/>
      <c r="W594" s="18"/>
      <c r="X594" s="18"/>
      <c r="Y594" s="18"/>
      <c r="Z594" s="18"/>
      <c r="AA594" s="18"/>
      <c r="AB594" s="18"/>
      <c r="AC594" s="18"/>
      <c r="AD594" s="18"/>
      <c r="AE594" s="18"/>
    </row>
    <row r="595" spans="1:31" ht="12.75">
      <c r="A595" s="18"/>
      <c r="B595" s="18"/>
      <c r="C595" s="18"/>
      <c r="D595" s="18"/>
      <c r="E595" s="18"/>
      <c r="F595" s="17"/>
      <c r="G595" s="17"/>
      <c r="H595" s="17"/>
      <c r="I595" s="18"/>
      <c r="J595" s="18"/>
      <c r="K595" s="44"/>
      <c r="L595" s="44"/>
      <c r="M595" s="18"/>
      <c r="N595" s="18"/>
      <c r="O595" s="18"/>
      <c r="P595" s="18"/>
      <c r="Q595" s="18"/>
      <c r="R595" s="18"/>
      <c r="S595" s="18"/>
      <c r="T595" s="18"/>
      <c r="U595" s="18"/>
      <c r="V595" s="18"/>
      <c r="W595" s="18"/>
      <c r="X595" s="18"/>
      <c r="Y595" s="18"/>
      <c r="Z595" s="18"/>
      <c r="AA595" s="18"/>
      <c r="AB595" s="18"/>
      <c r="AC595" s="18"/>
      <c r="AD595" s="18"/>
      <c r="AE595" s="18"/>
    </row>
    <row r="596" spans="1:31" ht="12.75">
      <c r="A596" s="18"/>
      <c r="B596" s="18"/>
      <c r="C596" s="18"/>
      <c r="D596" s="18"/>
      <c r="E596" s="18"/>
      <c r="F596" s="17"/>
      <c r="G596" s="17"/>
      <c r="H596" s="17"/>
      <c r="I596" s="18"/>
      <c r="J596" s="18"/>
      <c r="K596" s="44"/>
      <c r="L596" s="44"/>
      <c r="M596" s="18"/>
      <c r="N596" s="18"/>
      <c r="O596" s="18"/>
      <c r="P596" s="18"/>
      <c r="Q596" s="18"/>
      <c r="R596" s="18"/>
      <c r="S596" s="18"/>
      <c r="T596" s="18"/>
      <c r="U596" s="18"/>
      <c r="V596" s="18"/>
      <c r="W596" s="18"/>
      <c r="X596" s="18"/>
      <c r="Y596" s="18"/>
      <c r="Z596" s="18"/>
      <c r="AA596" s="18"/>
      <c r="AB596" s="18"/>
      <c r="AC596" s="18"/>
      <c r="AD596" s="18"/>
      <c r="AE596" s="18"/>
    </row>
    <row r="597" spans="1:31" ht="12.75">
      <c r="A597" s="18"/>
      <c r="B597" s="18"/>
      <c r="C597" s="18"/>
      <c r="D597" s="18"/>
      <c r="E597" s="18"/>
      <c r="F597" s="17"/>
      <c r="G597" s="17"/>
      <c r="H597" s="17"/>
      <c r="I597" s="18"/>
      <c r="J597" s="18"/>
      <c r="K597" s="44"/>
      <c r="L597" s="44"/>
      <c r="M597" s="18"/>
      <c r="N597" s="18"/>
      <c r="O597" s="18"/>
      <c r="P597" s="18"/>
      <c r="Q597" s="18"/>
      <c r="R597" s="18"/>
      <c r="S597" s="18"/>
      <c r="T597" s="18"/>
      <c r="U597" s="18"/>
      <c r="V597" s="18"/>
      <c r="W597" s="18"/>
      <c r="X597" s="18"/>
      <c r="Y597" s="18"/>
      <c r="Z597" s="18"/>
      <c r="AA597" s="18"/>
      <c r="AB597" s="18"/>
      <c r="AC597" s="18"/>
      <c r="AD597" s="18"/>
      <c r="AE597" s="18"/>
    </row>
    <row r="598" spans="1:31" ht="12.75">
      <c r="A598" s="18"/>
      <c r="B598" s="18"/>
      <c r="C598" s="18"/>
      <c r="D598" s="18"/>
      <c r="E598" s="18"/>
      <c r="F598" s="17"/>
      <c r="G598" s="17"/>
      <c r="H598" s="17"/>
      <c r="I598" s="18"/>
      <c r="J598" s="18"/>
      <c r="K598" s="44"/>
      <c r="L598" s="44"/>
      <c r="M598" s="18"/>
      <c r="N598" s="18"/>
      <c r="O598" s="18"/>
      <c r="P598" s="18"/>
      <c r="Q598" s="18"/>
      <c r="R598" s="18"/>
      <c r="S598" s="18"/>
      <c r="T598" s="18"/>
      <c r="U598" s="18"/>
      <c r="V598" s="18"/>
      <c r="W598" s="18"/>
      <c r="X598" s="18"/>
      <c r="Y598" s="18"/>
      <c r="Z598" s="18"/>
      <c r="AA598" s="18"/>
      <c r="AB598" s="18"/>
      <c r="AC598" s="18"/>
      <c r="AD598" s="18"/>
      <c r="AE598" s="18"/>
    </row>
    <row r="599" spans="1:31" ht="12.75">
      <c r="A599" s="18"/>
      <c r="B599" s="18"/>
      <c r="C599" s="18"/>
      <c r="D599" s="18"/>
      <c r="E599" s="18"/>
      <c r="F599" s="17"/>
      <c r="G599" s="17"/>
      <c r="H599" s="17"/>
      <c r="I599" s="18"/>
      <c r="J599" s="18"/>
      <c r="K599" s="44"/>
      <c r="L599" s="44"/>
      <c r="M599" s="18"/>
      <c r="N599" s="18"/>
      <c r="O599" s="18"/>
      <c r="P599" s="18"/>
      <c r="Q599" s="18"/>
      <c r="R599" s="18"/>
      <c r="S599" s="18"/>
      <c r="T599" s="18"/>
      <c r="U599" s="18"/>
      <c r="V599" s="18"/>
      <c r="W599" s="18"/>
      <c r="X599" s="18"/>
      <c r="Y599" s="18"/>
      <c r="Z599" s="18"/>
      <c r="AA599" s="18"/>
      <c r="AB599" s="18"/>
      <c r="AC599" s="18"/>
      <c r="AD599" s="18"/>
      <c r="AE599" s="18"/>
    </row>
    <row r="600" spans="1:31" ht="12.75">
      <c r="A600" s="18"/>
      <c r="B600" s="18"/>
      <c r="C600" s="18"/>
      <c r="D600" s="18"/>
      <c r="E600" s="18"/>
      <c r="F600" s="17"/>
      <c r="G600" s="17"/>
      <c r="H600" s="17"/>
      <c r="I600" s="18"/>
      <c r="J600" s="18"/>
      <c r="K600" s="44"/>
      <c r="L600" s="44"/>
      <c r="M600" s="18"/>
      <c r="N600" s="18"/>
      <c r="O600" s="18"/>
      <c r="P600" s="18"/>
      <c r="Q600" s="18"/>
      <c r="R600" s="18"/>
      <c r="S600" s="18"/>
      <c r="T600" s="18"/>
      <c r="U600" s="18"/>
      <c r="V600" s="18"/>
      <c r="W600" s="18"/>
      <c r="X600" s="18"/>
      <c r="Y600" s="18"/>
      <c r="Z600" s="18"/>
      <c r="AA600" s="18"/>
      <c r="AB600" s="18"/>
      <c r="AC600" s="18"/>
      <c r="AD600" s="18"/>
      <c r="AE600" s="18"/>
    </row>
    <row r="601" spans="1:31" ht="12.75">
      <c r="A601" s="18"/>
      <c r="B601" s="18"/>
      <c r="C601" s="18"/>
      <c r="D601" s="18"/>
      <c r="E601" s="18"/>
      <c r="F601" s="17"/>
      <c r="G601" s="17"/>
      <c r="H601" s="17"/>
      <c r="I601" s="18"/>
      <c r="J601" s="18"/>
      <c r="K601" s="44"/>
      <c r="L601" s="44"/>
      <c r="M601" s="18"/>
      <c r="N601" s="18"/>
      <c r="O601" s="18"/>
      <c r="P601" s="18"/>
      <c r="Q601" s="18"/>
      <c r="R601" s="18"/>
      <c r="S601" s="18"/>
      <c r="T601" s="18"/>
      <c r="U601" s="18"/>
      <c r="V601" s="18"/>
      <c r="W601" s="18"/>
      <c r="X601" s="18"/>
      <c r="Y601" s="18"/>
      <c r="Z601" s="18"/>
      <c r="AA601" s="18"/>
      <c r="AB601" s="18"/>
      <c r="AC601" s="18"/>
      <c r="AD601" s="18"/>
      <c r="AE601" s="18"/>
    </row>
    <row r="602" spans="1:31" ht="12.75">
      <c r="A602" s="18"/>
      <c r="B602" s="18"/>
      <c r="C602" s="18"/>
      <c r="D602" s="18"/>
      <c r="E602" s="18"/>
      <c r="F602" s="17"/>
      <c r="G602" s="17"/>
      <c r="H602" s="17"/>
      <c r="I602" s="18"/>
      <c r="J602" s="18"/>
      <c r="K602" s="44"/>
      <c r="L602" s="44"/>
      <c r="M602" s="18"/>
      <c r="N602" s="18"/>
      <c r="O602" s="18"/>
      <c r="P602" s="18"/>
      <c r="Q602" s="18"/>
      <c r="R602" s="18"/>
      <c r="S602" s="18"/>
      <c r="T602" s="18"/>
      <c r="U602" s="18"/>
      <c r="V602" s="18"/>
      <c r="W602" s="18"/>
      <c r="X602" s="18"/>
      <c r="Y602" s="18"/>
      <c r="Z602" s="18"/>
      <c r="AA602" s="18"/>
      <c r="AB602" s="18"/>
      <c r="AC602" s="18"/>
      <c r="AD602" s="18"/>
      <c r="AE602" s="18"/>
    </row>
    <row r="603" spans="1:31" ht="12.75">
      <c r="A603" s="18"/>
      <c r="B603" s="18"/>
      <c r="C603" s="18"/>
      <c r="D603" s="18"/>
      <c r="E603" s="18"/>
      <c r="F603" s="17"/>
      <c r="G603" s="17"/>
      <c r="H603" s="17"/>
      <c r="I603" s="18"/>
      <c r="J603" s="18"/>
      <c r="K603" s="44"/>
      <c r="L603" s="44"/>
      <c r="M603" s="18"/>
      <c r="N603" s="18"/>
      <c r="O603" s="18"/>
      <c r="P603" s="18"/>
      <c r="Q603" s="18"/>
      <c r="R603" s="18"/>
      <c r="S603" s="18"/>
      <c r="T603" s="18"/>
      <c r="U603" s="18"/>
      <c r="V603" s="18"/>
      <c r="W603" s="18"/>
      <c r="X603" s="18"/>
      <c r="Y603" s="18"/>
      <c r="Z603" s="18"/>
      <c r="AA603" s="18"/>
      <c r="AB603" s="18"/>
      <c r="AC603" s="18"/>
      <c r="AD603" s="18"/>
      <c r="AE603" s="18"/>
    </row>
    <row r="604" spans="1:31" ht="12.75">
      <c r="A604" s="18"/>
      <c r="B604" s="18"/>
      <c r="C604" s="18"/>
      <c r="D604" s="18"/>
      <c r="E604" s="18"/>
      <c r="F604" s="17"/>
      <c r="G604" s="17"/>
      <c r="H604" s="17"/>
      <c r="I604" s="18"/>
      <c r="J604" s="18"/>
      <c r="K604" s="44"/>
      <c r="L604" s="44"/>
      <c r="M604" s="18"/>
      <c r="N604" s="18"/>
      <c r="O604" s="18"/>
      <c r="P604" s="18"/>
      <c r="Q604" s="18"/>
      <c r="R604" s="18"/>
      <c r="S604" s="18"/>
      <c r="T604" s="18"/>
      <c r="U604" s="18"/>
      <c r="V604" s="18"/>
      <c r="W604" s="18"/>
      <c r="X604" s="18"/>
      <c r="Y604" s="18"/>
      <c r="Z604" s="18"/>
      <c r="AA604" s="18"/>
      <c r="AB604" s="18"/>
      <c r="AC604" s="18"/>
      <c r="AD604" s="18"/>
      <c r="AE604" s="18"/>
    </row>
    <row r="605" spans="1:31" ht="12.75">
      <c r="A605" s="18"/>
      <c r="B605" s="18"/>
      <c r="C605" s="18"/>
      <c r="D605" s="18"/>
      <c r="E605" s="18"/>
      <c r="F605" s="17"/>
      <c r="G605" s="17"/>
      <c r="H605" s="17"/>
      <c r="I605" s="18"/>
      <c r="J605" s="18"/>
      <c r="K605" s="44"/>
      <c r="L605" s="44"/>
      <c r="M605" s="18"/>
      <c r="N605" s="18"/>
      <c r="O605" s="18"/>
      <c r="P605" s="18"/>
      <c r="Q605" s="18"/>
      <c r="R605" s="18"/>
      <c r="S605" s="18"/>
      <c r="T605" s="18"/>
      <c r="U605" s="18"/>
      <c r="V605" s="18"/>
      <c r="W605" s="18"/>
      <c r="X605" s="18"/>
      <c r="Y605" s="18"/>
      <c r="Z605" s="18"/>
      <c r="AA605" s="18"/>
      <c r="AB605" s="18"/>
      <c r="AC605" s="18"/>
      <c r="AD605" s="18"/>
      <c r="AE605" s="18"/>
    </row>
    <row r="606" spans="1:31" ht="12.75">
      <c r="A606" s="18"/>
      <c r="B606" s="18"/>
      <c r="C606" s="18"/>
      <c r="D606" s="18"/>
      <c r="E606" s="18"/>
      <c r="F606" s="17"/>
      <c r="G606" s="17"/>
      <c r="H606" s="17"/>
      <c r="I606" s="18"/>
      <c r="J606" s="18"/>
      <c r="K606" s="44"/>
      <c r="L606" s="44"/>
      <c r="M606" s="18"/>
      <c r="N606" s="18"/>
      <c r="O606" s="18"/>
      <c r="P606" s="18"/>
      <c r="Q606" s="18"/>
      <c r="R606" s="18"/>
      <c r="S606" s="18"/>
      <c r="T606" s="18"/>
      <c r="U606" s="18"/>
      <c r="V606" s="18"/>
      <c r="W606" s="18"/>
      <c r="X606" s="18"/>
      <c r="Y606" s="18"/>
      <c r="Z606" s="18"/>
      <c r="AA606" s="18"/>
      <c r="AB606" s="18"/>
      <c r="AC606" s="18"/>
      <c r="AD606" s="18"/>
      <c r="AE606" s="18"/>
    </row>
    <row r="607" spans="1:31" ht="12.75">
      <c r="A607" s="18"/>
      <c r="B607" s="18"/>
      <c r="C607" s="18"/>
      <c r="D607" s="18"/>
      <c r="E607" s="18"/>
      <c r="F607" s="17"/>
      <c r="G607" s="17"/>
      <c r="H607" s="17"/>
      <c r="I607" s="18"/>
      <c r="J607" s="18"/>
      <c r="K607" s="44"/>
      <c r="L607" s="44"/>
      <c r="M607" s="18"/>
      <c r="N607" s="18"/>
      <c r="O607" s="18"/>
      <c r="P607" s="18"/>
      <c r="Q607" s="18"/>
      <c r="R607" s="18"/>
      <c r="S607" s="18"/>
      <c r="T607" s="18"/>
      <c r="U607" s="18"/>
      <c r="V607" s="18"/>
      <c r="W607" s="18"/>
      <c r="X607" s="18"/>
      <c r="Y607" s="18"/>
      <c r="Z607" s="18"/>
      <c r="AA607" s="18"/>
      <c r="AB607" s="18"/>
      <c r="AC607" s="18"/>
      <c r="AD607" s="18"/>
      <c r="AE607" s="18"/>
    </row>
    <row r="608" spans="1:31" ht="12.75">
      <c r="A608" s="18"/>
      <c r="B608" s="18"/>
      <c r="C608" s="18"/>
      <c r="D608" s="18"/>
      <c r="E608" s="18"/>
      <c r="F608" s="17"/>
      <c r="G608" s="17"/>
      <c r="H608" s="17"/>
      <c r="I608" s="18"/>
      <c r="J608" s="18"/>
      <c r="K608" s="44"/>
      <c r="L608" s="44"/>
      <c r="M608" s="18"/>
      <c r="N608" s="18"/>
      <c r="O608" s="18"/>
      <c r="P608" s="18"/>
      <c r="Q608" s="18"/>
      <c r="R608" s="18"/>
      <c r="S608" s="18"/>
      <c r="T608" s="18"/>
      <c r="U608" s="18"/>
      <c r="V608" s="18"/>
      <c r="W608" s="18"/>
      <c r="X608" s="18"/>
      <c r="Y608" s="18"/>
      <c r="Z608" s="18"/>
      <c r="AA608" s="18"/>
      <c r="AB608" s="18"/>
      <c r="AC608" s="18"/>
      <c r="AD608" s="18"/>
      <c r="AE608" s="18"/>
    </row>
    <row r="609" spans="1:31" ht="12.75">
      <c r="A609" s="18"/>
      <c r="B609" s="18"/>
      <c r="C609" s="18"/>
      <c r="D609" s="18"/>
      <c r="E609" s="18"/>
      <c r="F609" s="17"/>
      <c r="G609" s="17"/>
      <c r="H609" s="17"/>
      <c r="I609" s="18"/>
      <c r="J609" s="18"/>
      <c r="K609" s="44"/>
      <c r="L609" s="44"/>
      <c r="M609" s="18"/>
      <c r="N609" s="18"/>
      <c r="O609" s="18"/>
      <c r="P609" s="18"/>
      <c r="Q609" s="18"/>
      <c r="R609" s="18"/>
      <c r="S609" s="18"/>
      <c r="T609" s="18"/>
      <c r="U609" s="18"/>
      <c r="V609" s="18"/>
      <c r="W609" s="18"/>
      <c r="X609" s="18"/>
      <c r="Y609" s="18"/>
      <c r="Z609" s="18"/>
      <c r="AA609" s="18"/>
      <c r="AB609" s="18"/>
      <c r="AC609" s="18"/>
      <c r="AD609" s="18"/>
      <c r="AE609" s="18"/>
    </row>
    <row r="610" spans="1:31" ht="12.75">
      <c r="A610" s="18"/>
      <c r="B610" s="18"/>
      <c r="C610" s="18"/>
      <c r="D610" s="18"/>
      <c r="E610" s="18"/>
      <c r="F610" s="17"/>
      <c r="G610" s="17"/>
      <c r="H610" s="17"/>
      <c r="I610" s="18"/>
      <c r="J610" s="18"/>
      <c r="K610" s="44"/>
      <c r="L610" s="44"/>
      <c r="M610" s="18"/>
      <c r="N610" s="18"/>
      <c r="O610" s="18"/>
      <c r="P610" s="18"/>
      <c r="Q610" s="18"/>
      <c r="R610" s="18"/>
      <c r="S610" s="18"/>
      <c r="T610" s="18"/>
      <c r="U610" s="18"/>
      <c r="V610" s="18"/>
      <c r="W610" s="18"/>
      <c r="X610" s="18"/>
      <c r="Y610" s="18"/>
      <c r="Z610" s="18"/>
      <c r="AA610" s="18"/>
      <c r="AB610" s="18"/>
      <c r="AC610" s="18"/>
      <c r="AD610" s="18"/>
      <c r="AE610" s="18"/>
    </row>
    <row r="611" spans="1:31" ht="12.75">
      <c r="A611" s="18"/>
      <c r="B611" s="18"/>
      <c r="C611" s="18"/>
      <c r="D611" s="18"/>
      <c r="E611" s="18"/>
      <c r="F611" s="17"/>
      <c r="G611" s="17"/>
      <c r="H611" s="17"/>
      <c r="I611" s="18"/>
      <c r="J611" s="18"/>
      <c r="K611" s="44"/>
      <c r="L611" s="44"/>
      <c r="M611" s="18"/>
      <c r="N611" s="18"/>
      <c r="O611" s="18"/>
      <c r="P611" s="18"/>
      <c r="Q611" s="18"/>
      <c r="R611" s="18"/>
      <c r="S611" s="18"/>
      <c r="T611" s="18"/>
      <c r="U611" s="18"/>
      <c r="V611" s="18"/>
      <c r="W611" s="18"/>
      <c r="X611" s="18"/>
      <c r="Y611" s="18"/>
      <c r="Z611" s="18"/>
      <c r="AA611" s="18"/>
      <c r="AB611" s="18"/>
      <c r="AC611" s="18"/>
      <c r="AD611" s="18"/>
      <c r="AE611" s="18"/>
    </row>
    <row r="612" spans="1:31" ht="12.75">
      <c r="A612" s="18"/>
      <c r="B612" s="18"/>
      <c r="C612" s="18"/>
      <c r="D612" s="18"/>
      <c r="E612" s="18"/>
      <c r="F612" s="17"/>
      <c r="G612" s="17"/>
      <c r="H612" s="17"/>
      <c r="I612" s="18"/>
      <c r="J612" s="18"/>
      <c r="K612" s="44"/>
      <c r="L612" s="44"/>
      <c r="M612" s="18"/>
      <c r="N612" s="18"/>
      <c r="O612" s="18"/>
      <c r="P612" s="18"/>
      <c r="Q612" s="18"/>
      <c r="R612" s="18"/>
      <c r="S612" s="18"/>
      <c r="T612" s="18"/>
      <c r="U612" s="18"/>
      <c r="V612" s="18"/>
      <c r="W612" s="18"/>
      <c r="X612" s="18"/>
      <c r="Y612" s="18"/>
      <c r="Z612" s="18"/>
      <c r="AA612" s="18"/>
      <c r="AB612" s="18"/>
      <c r="AC612" s="18"/>
      <c r="AD612" s="18"/>
      <c r="AE612" s="18"/>
    </row>
    <row r="613" spans="1:31" ht="12.75">
      <c r="A613" s="18"/>
      <c r="B613" s="18"/>
      <c r="C613" s="18"/>
      <c r="D613" s="18"/>
      <c r="E613" s="18"/>
      <c r="F613" s="17"/>
      <c r="G613" s="17"/>
      <c r="H613" s="17"/>
      <c r="I613" s="18"/>
      <c r="J613" s="18"/>
      <c r="K613" s="44"/>
      <c r="L613" s="44"/>
      <c r="M613" s="18"/>
      <c r="N613" s="18"/>
      <c r="O613" s="18"/>
      <c r="P613" s="18"/>
      <c r="Q613" s="18"/>
      <c r="R613" s="18"/>
      <c r="S613" s="18"/>
      <c r="T613" s="18"/>
      <c r="U613" s="18"/>
      <c r="V613" s="18"/>
      <c r="W613" s="18"/>
      <c r="X613" s="18"/>
      <c r="Y613" s="18"/>
      <c r="Z613" s="18"/>
      <c r="AA613" s="18"/>
      <c r="AB613" s="18"/>
      <c r="AC613" s="18"/>
      <c r="AD613" s="18"/>
      <c r="AE613" s="18"/>
    </row>
    <row r="614" spans="1:31" ht="12.75">
      <c r="A614" s="18"/>
      <c r="B614" s="18"/>
      <c r="C614" s="18"/>
      <c r="D614" s="18"/>
      <c r="E614" s="18"/>
      <c r="F614" s="17"/>
      <c r="G614" s="17"/>
      <c r="H614" s="17"/>
      <c r="I614" s="18"/>
      <c r="J614" s="18"/>
      <c r="K614" s="44"/>
      <c r="L614" s="44"/>
      <c r="M614" s="18"/>
      <c r="N614" s="18"/>
      <c r="O614" s="18"/>
      <c r="P614" s="18"/>
      <c r="Q614" s="18"/>
      <c r="R614" s="18"/>
      <c r="S614" s="18"/>
      <c r="T614" s="18"/>
      <c r="U614" s="18"/>
      <c r="V614" s="18"/>
      <c r="W614" s="18"/>
      <c r="X614" s="18"/>
      <c r="Y614" s="18"/>
      <c r="Z614" s="18"/>
      <c r="AA614" s="18"/>
      <c r="AB614" s="18"/>
      <c r="AC614" s="18"/>
      <c r="AD614" s="18"/>
      <c r="AE614" s="18"/>
    </row>
    <row r="615" spans="1:31" ht="12.75">
      <c r="A615" s="18"/>
      <c r="B615" s="18"/>
      <c r="C615" s="18"/>
      <c r="D615" s="18"/>
      <c r="E615" s="18"/>
      <c r="F615" s="17"/>
      <c r="G615" s="17"/>
      <c r="H615" s="17"/>
      <c r="I615" s="18"/>
      <c r="J615" s="18"/>
      <c r="K615" s="44"/>
      <c r="L615" s="44"/>
      <c r="M615" s="18"/>
      <c r="N615" s="18"/>
      <c r="O615" s="18"/>
      <c r="P615" s="18"/>
      <c r="Q615" s="18"/>
      <c r="R615" s="18"/>
      <c r="S615" s="18"/>
      <c r="T615" s="18"/>
      <c r="U615" s="18"/>
      <c r="V615" s="18"/>
      <c r="W615" s="18"/>
      <c r="X615" s="18"/>
      <c r="Y615" s="18"/>
      <c r="Z615" s="18"/>
      <c r="AA615" s="18"/>
      <c r="AB615" s="18"/>
      <c r="AC615" s="18"/>
      <c r="AD615" s="18"/>
      <c r="AE615" s="18"/>
    </row>
    <row r="616" spans="1:31" ht="12.75">
      <c r="A616" s="18"/>
      <c r="B616" s="18"/>
      <c r="C616" s="18"/>
      <c r="D616" s="18"/>
      <c r="E616" s="18"/>
      <c r="F616" s="17"/>
      <c r="G616" s="17"/>
      <c r="H616" s="17"/>
      <c r="I616" s="18"/>
      <c r="J616" s="18"/>
      <c r="K616" s="44"/>
      <c r="L616" s="44"/>
      <c r="M616" s="18"/>
      <c r="N616" s="18"/>
      <c r="O616" s="18"/>
      <c r="P616" s="18"/>
      <c r="Q616" s="18"/>
      <c r="R616" s="18"/>
      <c r="S616" s="18"/>
      <c r="T616" s="18"/>
      <c r="U616" s="18"/>
      <c r="V616" s="18"/>
      <c r="W616" s="18"/>
      <c r="X616" s="18"/>
      <c r="Y616" s="18"/>
      <c r="Z616" s="18"/>
      <c r="AA616" s="18"/>
      <c r="AB616" s="18"/>
      <c r="AC616" s="18"/>
      <c r="AD616" s="18"/>
      <c r="AE616" s="18"/>
    </row>
    <row r="617" spans="1:31" ht="12.75">
      <c r="A617" s="18"/>
      <c r="B617" s="18"/>
      <c r="C617" s="18"/>
      <c r="D617" s="18"/>
      <c r="E617" s="18"/>
      <c r="F617" s="17"/>
      <c r="G617" s="17"/>
      <c r="H617" s="17"/>
      <c r="I617" s="18"/>
      <c r="J617" s="18"/>
      <c r="K617" s="44"/>
      <c r="L617" s="44"/>
      <c r="M617" s="18"/>
      <c r="N617" s="18"/>
      <c r="O617" s="18"/>
      <c r="P617" s="18"/>
      <c r="Q617" s="18"/>
      <c r="R617" s="18"/>
      <c r="S617" s="18"/>
      <c r="T617" s="18"/>
      <c r="U617" s="18"/>
      <c r="V617" s="18"/>
      <c r="W617" s="18"/>
      <c r="X617" s="18"/>
      <c r="Y617" s="18"/>
      <c r="Z617" s="18"/>
      <c r="AA617" s="18"/>
      <c r="AB617" s="18"/>
      <c r="AC617" s="18"/>
      <c r="AD617" s="18"/>
      <c r="AE617" s="18"/>
    </row>
    <row r="618" spans="1:31" ht="12.75">
      <c r="A618" s="18"/>
      <c r="B618" s="18"/>
      <c r="C618" s="18"/>
      <c r="D618" s="18"/>
      <c r="E618" s="18"/>
      <c r="F618" s="17"/>
      <c r="G618" s="17"/>
      <c r="H618" s="17"/>
      <c r="I618" s="18"/>
      <c r="J618" s="18"/>
      <c r="K618" s="44"/>
      <c r="L618" s="44"/>
      <c r="M618" s="18"/>
      <c r="N618" s="18"/>
      <c r="O618" s="18"/>
      <c r="P618" s="18"/>
      <c r="Q618" s="18"/>
      <c r="R618" s="18"/>
      <c r="S618" s="18"/>
      <c r="T618" s="18"/>
      <c r="U618" s="18"/>
      <c r="V618" s="18"/>
      <c r="W618" s="18"/>
      <c r="X618" s="18"/>
      <c r="Y618" s="18"/>
      <c r="Z618" s="18"/>
      <c r="AA618" s="18"/>
      <c r="AB618" s="18"/>
      <c r="AC618" s="18"/>
      <c r="AD618" s="18"/>
      <c r="AE618" s="18"/>
    </row>
    <row r="619" spans="1:31" ht="12.75">
      <c r="A619" s="18"/>
      <c r="B619" s="18"/>
      <c r="C619" s="18"/>
      <c r="D619" s="18"/>
      <c r="E619" s="18"/>
      <c r="F619" s="17"/>
      <c r="G619" s="17"/>
      <c r="H619" s="17"/>
      <c r="I619" s="18"/>
      <c r="J619" s="18"/>
      <c r="K619" s="44"/>
      <c r="L619" s="44"/>
      <c r="M619" s="18"/>
      <c r="N619" s="18"/>
      <c r="O619" s="18"/>
      <c r="P619" s="18"/>
      <c r="Q619" s="18"/>
      <c r="R619" s="18"/>
      <c r="S619" s="18"/>
      <c r="T619" s="18"/>
      <c r="U619" s="18"/>
      <c r="V619" s="18"/>
      <c r="W619" s="18"/>
      <c r="X619" s="18"/>
      <c r="Y619" s="18"/>
      <c r="Z619" s="18"/>
      <c r="AA619" s="18"/>
      <c r="AB619" s="18"/>
      <c r="AC619" s="18"/>
      <c r="AD619" s="18"/>
      <c r="AE619" s="18"/>
    </row>
    <row r="620" spans="1:31" ht="12.75">
      <c r="A620" s="18"/>
      <c r="B620" s="18"/>
      <c r="C620" s="18"/>
      <c r="D620" s="18"/>
      <c r="E620" s="18"/>
      <c r="F620" s="17"/>
      <c r="G620" s="17"/>
      <c r="H620" s="17"/>
      <c r="I620" s="18"/>
      <c r="J620" s="18"/>
      <c r="K620" s="44"/>
      <c r="L620" s="44"/>
      <c r="M620" s="18"/>
      <c r="N620" s="18"/>
      <c r="O620" s="18"/>
      <c r="P620" s="18"/>
      <c r="Q620" s="18"/>
      <c r="R620" s="18"/>
      <c r="S620" s="18"/>
      <c r="T620" s="18"/>
      <c r="U620" s="18"/>
      <c r="V620" s="18"/>
      <c r="W620" s="18"/>
      <c r="X620" s="18"/>
      <c r="Y620" s="18"/>
      <c r="Z620" s="18"/>
      <c r="AA620" s="18"/>
      <c r="AB620" s="18"/>
      <c r="AC620" s="18"/>
      <c r="AD620" s="18"/>
      <c r="AE620" s="18"/>
    </row>
    <row r="621" spans="1:31" ht="12.75">
      <c r="A621" s="18"/>
      <c r="B621" s="18"/>
      <c r="C621" s="18"/>
      <c r="D621" s="18"/>
      <c r="E621" s="18"/>
      <c r="F621" s="17"/>
      <c r="G621" s="17"/>
      <c r="H621" s="17"/>
      <c r="I621" s="18"/>
      <c r="J621" s="18"/>
      <c r="K621" s="44"/>
      <c r="L621" s="44"/>
      <c r="M621" s="18"/>
      <c r="N621" s="18"/>
      <c r="O621" s="18"/>
      <c r="P621" s="18"/>
      <c r="Q621" s="18"/>
      <c r="R621" s="18"/>
      <c r="S621" s="18"/>
      <c r="T621" s="18"/>
      <c r="U621" s="18"/>
      <c r="V621" s="18"/>
      <c r="W621" s="18"/>
      <c r="X621" s="18"/>
      <c r="Y621" s="18"/>
      <c r="Z621" s="18"/>
      <c r="AA621" s="18"/>
      <c r="AB621" s="18"/>
      <c r="AC621" s="18"/>
      <c r="AD621" s="18"/>
      <c r="AE621" s="18"/>
    </row>
    <row r="622" spans="1:31" ht="12.75">
      <c r="A622" s="18"/>
      <c r="B622" s="18"/>
      <c r="C622" s="18"/>
      <c r="D622" s="18"/>
      <c r="E622" s="18"/>
      <c r="F622" s="17"/>
      <c r="G622" s="17"/>
      <c r="H622" s="17"/>
      <c r="I622" s="18"/>
      <c r="J622" s="18"/>
      <c r="K622" s="44"/>
      <c r="L622" s="44"/>
      <c r="M622" s="18"/>
      <c r="N622" s="18"/>
      <c r="O622" s="18"/>
      <c r="P622" s="18"/>
      <c r="Q622" s="18"/>
      <c r="R622" s="18"/>
      <c r="S622" s="18"/>
      <c r="T622" s="18"/>
      <c r="U622" s="18"/>
      <c r="V622" s="18"/>
      <c r="W622" s="18"/>
      <c r="X622" s="18"/>
      <c r="Y622" s="18"/>
      <c r="Z622" s="18"/>
      <c r="AA622" s="18"/>
      <c r="AB622" s="18"/>
      <c r="AC622" s="18"/>
      <c r="AD622" s="18"/>
      <c r="AE622" s="18"/>
    </row>
    <row r="623" spans="1:31" ht="12.75">
      <c r="A623" s="18"/>
      <c r="B623" s="18"/>
      <c r="C623" s="18"/>
      <c r="D623" s="18"/>
      <c r="E623" s="18"/>
      <c r="F623" s="17"/>
      <c r="G623" s="17"/>
      <c r="H623" s="17"/>
      <c r="I623" s="18"/>
      <c r="J623" s="18"/>
      <c r="K623" s="44"/>
      <c r="L623" s="44"/>
      <c r="M623" s="18"/>
      <c r="N623" s="18"/>
      <c r="O623" s="18"/>
      <c r="P623" s="18"/>
      <c r="Q623" s="18"/>
      <c r="R623" s="18"/>
      <c r="S623" s="18"/>
      <c r="T623" s="18"/>
      <c r="U623" s="18"/>
      <c r="V623" s="18"/>
      <c r="W623" s="18"/>
      <c r="X623" s="18"/>
      <c r="Y623" s="18"/>
      <c r="Z623" s="18"/>
      <c r="AA623" s="18"/>
      <c r="AB623" s="18"/>
      <c r="AC623" s="18"/>
      <c r="AD623" s="18"/>
      <c r="AE623" s="18"/>
    </row>
    <row r="624" spans="1:31" ht="12.75">
      <c r="A624" s="18"/>
      <c r="B624" s="18"/>
      <c r="C624" s="18"/>
      <c r="D624" s="18"/>
      <c r="E624" s="18"/>
      <c r="F624" s="17"/>
      <c r="G624" s="17"/>
      <c r="H624" s="17"/>
      <c r="I624" s="18"/>
      <c r="J624" s="18"/>
      <c r="K624" s="44"/>
      <c r="L624" s="44"/>
      <c r="M624" s="18"/>
      <c r="N624" s="18"/>
      <c r="O624" s="18"/>
      <c r="P624" s="18"/>
      <c r="Q624" s="18"/>
      <c r="R624" s="18"/>
      <c r="S624" s="18"/>
      <c r="T624" s="18"/>
      <c r="U624" s="18"/>
      <c r="V624" s="18"/>
      <c r="W624" s="18"/>
      <c r="X624" s="18"/>
      <c r="Y624" s="18"/>
      <c r="Z624" s="18"/>
      <c r="AA624" s="18"/>
      <c r="AB624" s="18"/>
      <c r="AC624" s="18"/>
      <c r="AD624" s="18"/>
      <c r="AE624" s="18"/>
    </row>
    <row r="625" spans="1:31" ht="12.75">
      <c r="A625" s="18"/>
      <c r="B625" s="18"/>
      <c r="C625" s="18"/>
      <c r="D625" s="18"/>
      <c r="E625" s="18"/>
      <c r="F625" s="17"/>
      <c r="G625" s="17"/>
      <c r="H625" s="17"/>
      <c r="I625" s="18"/>
      <c r="J625" s="18"/>
      <c r="K625" s="44"/>
      <c r="L625" s="44"/>
      <c r="M625" s="18"/>
      <c r="N625" s="18"/>
      <c r="O625" s="18"/>
      <c r="P625" s="18"/>
      <c r="Q625" s="18"/>
      <c r="R625" s="18"/>
      <c r="S625" s="18"/>
      <c r="T625" s="18"/>
      <c r="U625" s="18"/>
      <c r="V625" s="18"/>
      <c r="W625" s="18"/>
      <c r="X625" s="18"/>
      <c r="Y625" s="18"/>
      <c r="Z625" s="18"/>
      <c r="AA625" s="18"/>
      <c r="AB625" s="18"/>
      <c r="AC625" s="18"/>
      <c r="AD625" s="18"/>
      <c r="AE625" s="18"/>
    </row>
    <row r="626" spans="1:31" ht="12.75">
      <c r="A626" s="18"/>
      <c r="B626" s="18"/>
      <c r="C626" s="18"/>
      <c r="D626" s="18"/>
      <c r="E626" s="18"/>
      <c r="F626" s="17"/>
      <c r="G626" s="17"/>
      <c r="H626" s="17"/>
      <c r="I626" s="18"/>
      <c r="J626" s="18"/>
      <c r="K626" s="44"/>
      <c r="L626" s="44"/>
      <c r="M626" s="18"/>
      <c r="N626" s="18"/>
      <c r="O626" s="18"/>
      <c r="P626" s="18"/>
      <c r="Q626" s="18"/>
      <c r="R626" s="18"/>
      <c r="S626" s="18"/>
      <c r="T626" s="18"/>
      <c r="U626" s="18"/>
      <c r="V626" s="18"/>
      <c r="W626" s="18"/>
      <c r="X626" s="18"/>
      <c r="Y626" s="18"/>
      <c r="Z626" s="18"/>
      <c r="AA626" s="18"/>
      <c r="AB626" s="18"/>
      <c r="AC626" s="18"/>
      <c r="AD626" s="18"/>
      <c r="AE626" s="18"/>
    </row>
    <row r="627" spans="1:31" ht="12.75">
      <c r="A627" s="18"/>
      <c r="B627" s="18"/>
      <c r="C627" s="18"/>
      <c r="D627" s="18"/>
      <c r="E627" s="18"/>
      <c r="F627" s="17"/>
      <c r="G627" s="17"/>
      <c r="H627" s="17"/>
      <c r="I627" s="18"/>
      <c r="J627" s="18"/>
      <c r="K627" s="44"/>
      <c r="L627" s="44"/>
      <c r="M627" s="18"/>
      <c r="N627" s="18"/>
      <c r="O627" s="18"/>
      <c r="P627" s="18"/>
      <c r="Q627" s="18"/>
      <c r="R627" s="18"/>
      <c r="S627" s="18"/>
      <c r="T627" s="18"/>
      <c r="U627" s="18"/>
      <c r="V627" s="18"/>
      <c r="W627" s="18"/>
      <c r="X627" s="18"/>
      <c r="Y627" s="18"/>
      <c r="Z627" s="18"/>
      <c r="AA627" s="18"/>
      <c r="AB627" s="18"/>
      <c r="AC627" s="18"/>
      <c r="AD627" s="18"/>
      <c r="AE627" s="18"/>
    </row>
    <row r="628" spans="1:31" ht="12.75">
      <c r="A628" s="18"/>
      <c r="B628" s="18"/>
      <c r="C628" s="18"/>
      <c r="D628" s="18"/>
      <c r="E628" s="18"/>
      <c r="F628" s="17"/>
      <c r="G628" s="17"/>
      <c r="H628" s="17"/>
      <c r="I628" s="18"/>
      <c r="J628" s="18"/>
      <c r="K628" s="44"/>
      <c r="L628" s="44"/>
      <c r="M628" s="18"/>
      <c r="N628" s="18"/>
      <c r="O628" s="18"/>
      <c r="P628" s="18"/>
      <c r="Q628" s="18"/>
      <c r="R628" s="18"/>
      <c r="S628" s="18"/>
      <c r="T628" s="18"/>
      <c r="U628" s="18"/>
      <c r="V628" s="18"/>
      <c r="W628" s="18"/>
      <c r="X628" s="18"/>
      <c r="Y628" s="18"/>
      <c r="Z628" s="18"/>
      <c r="AA628" s="18"/>
      <c r="AB628" s="18"/>
      <c r="AC628" s="18"/>
      <c r="AD628" s="18"/>
      <c r="AE628" s="18"/>
    </row>
    <row r="629" spans="1:31" ht="12.75">
      <c r="A629" s="18"/>
      <c r="B629" s="18"/>
      <c r="C629" s="18"/>
      <c r="D629" s="18"/>
      <c r="E629" s="18"/>
      <c r="F629" s="17"/>
      <c r="G629" s="17"/>
      <c r="H629" s="17"/>
      <c r="I629" s="18"/>
      <c r="J629" s="18"/>
      <c r="K629" s="44"/>
      <c r="L629" s="44"/>
      <c r="M629" s="18"/>
      <c r="N629" s="18"/>
      <c r="O629" s="18"/>
      <c r="P629" s="18"/>
      <c r="Q629" s="18"/>
      <c r="R629" s="18"/>
      <c r="S629" s="18"/>
      <c r="T629" s="18"/>
      <c r="U629" s="18"/>
      <c r="V629" s="18"/>
      <c r="W629" s="18"/>
      <c r="X629" s="18"/>
      <c r="Y629" s="18"/>
      <c r="Z629" s="18"/>
      <c r="AA629" s="18"/>
      <c r="AB629" s="18"/>
      <c r="AC629" s="18"/>
      <c r="AD629" s="18"/>
      <c r="AE629" s="18"/>
    </row>
    <row r="630" spans="1:31" ht="12.75">
      <c r="A630" s="18"/>
      <c r="B630" s="18"/>
      <c r="C630" s="18"/>
      <c r="D630" s="18"/>
      <c r="E630" s="18"/>
      <c r="F630" s="17"/>
      <c r="G630" s="17"/>
      <c r="H630" s="17"/>
      <c r="I630" s="18"/>
      <c r="J630" s="18"/>
      <c r="K630" s="44"/>
      <c r="L630" s="44"/>
      <c r="M630" s="18"/>
      <c r="N630" s="18"/>
      <c r="O630" s="18"/>
      <c r="P630" s="18"/>
      <c r="Q630" s="18"/>
      <c r="R630" s="18"/>
      <c r="S630" s="18"/>
      <c r="T630" s="18"/>
      <c r="U630" s="18"/>
      <c r="V630" s="18"/>
      <c r="W630" s="18"/>
      <c r="X630" s="18"/>
      <c r="Y630" s="18"/>
      <c r="Z630" s="18"/>
      <c r="AA630" s="18"/>
      <c r="AB630" s="18"/>
      <c r="AC630" s="18"/>
      <c r="AD630" s="18"/>
      <c r="AE630" s="18"/>
    </row>
    <row r="631" spans="1:31" ht="12.75">
      <c r="A631" s="18"/>
      <c r="B631" s="18"/>
      <c r="C631" s="18"/>
      <c r="D631" s="18"/>
      <c r="E631" s="18"/>
      <c r="F631" s="17"/>
      <c r="G631" s="17"/>
      <c r="H631" s="17"/>
      <c r="I631" s="18"/>
      <c r="J631" s="18"/>
      <c r="K631" s="44"/>
      <c r="L631" s="44"/>
      <c r="M631" s="18"/>
      <c r="N631" s="18"/>
      <c r="O631" s="18"/>
      <c r="P631" s="18"/>
      <c r="Q631" s="18"/>
      <c r="R631" s="18"/>
      <c r="S631" s="18"/>
      <c r="T631" s="18"/>
      <c r="U631" s="18"/>
      <c r="V631" s="18"/>
      <c r="W631" s="18"/>
      <c r="X631" s="18"/>
      <c r="Y631" s="18"/>
      <c r="Z631" s="18"/>
      <c r="AA631" s="18"/>
      <c r="AB631" s="18"/>
      <c r="AC631" s="18"/>
      <c r="AD631" s="18"/>
      <c r="AE631" s="18"/>
    </row>
    <row r="632" spans="1:31" ht="12.75">
      <c r="A632" s="18"/>
      <c r="B632" s="18"/>
      <c r="C632" s="18"/>
      <c r="D632" s="18"/>
      <c r="E632" s="18"/>
      <c r="F632" s="17"/>
      <c r="G632" s="17"/>
      <c r="H632" s="17"/>
      <c r="I632" s="18"/>
      <c r="J632" s="18"/>
      <c r="K632" s="44"/>
      <c r="L632" s="44"/>
      <c r="M632" s="18"/>
      <c r="N632" s="18"/>
      <c r="O632" s="18"/>
      <c r="P632" s="18"/>
      <c r="Q632" s="18"/>
      <c r="R632" s="18"/>
      <c r="S632" s="18"/>
      <c r="T632" s="18"/>
      <c r="U632" s="18"/>
      <c r="V632" s="18"/>
      <c r="W632" s="18"/>
      <c r="X632" s="18"/>
      <c r="Y632" s="18"/>
      <c r="Z632" s="18"/>
      <c r="AA632" s="18"/>
      <c r="AB632" s="18"/>
      <c r="AC632" s="18"/>
      <c r="AD632" s="18"/>
      <c r="AE632" s="18"/>
    </row>
    <row r="633" spans="1:31" ht="12.75">
      <c r="A633" s="18"/>
      <c r="B633" s="18"/>
      <c r="C633" s="18"/>
      <c r="D633" s="18"/>
      <c r="E633" s="18"/>
      <c r="F633" s="17"/>
      <c r="G633" s="17"/>
      <c r="H633" s="17"/>
      <c r="I633" s="18"/>
      <c r="J633" s="18"/>
      <c r="K633" s="44"/>
      <c r="L633" s="44"/>
      <c r="M633" s="18"/>
      <c r="N633" s="18"/>
      <c r="O633" s="18"/>
      <c r="P633" s="18"/>
      <c r="Q633" s="18"/>
      <c r="R633" s="18"/>
      <c r="S633" s="18"/>
      <c r="T633" s="18"/>
      <c r="U633" s="18"/>
      <c r="V633" s="18"/>
      <c r="W633" s="18"/>
      <c r="X633" s="18"/>
      <c r="Y633" s="18"/>
      <c r="Z633" s="18"/>
      <c r="AA633" s="18"/>
      <c r="AB633" s="18"/>
      <c r="AC633" s="18"/>
      <c r="AD633" s="18"/>
      <c r="AE633" s="18"/>
    </row>
    <row r="634" spans="1:31" ht="12.75">
      <c r="A634" s="18"/>
      <c r="B634" s="18"/>
      <c r="C634" s="18"/>
      <c r="D634" s="18"/>
      <c r="E634" s="18"/>
      <c r="F634" s="17"/>
      <c r="G634" s="17"/>
      <c r="H634" s="17"/>
      <c r="I634" s="18"/>
      <c r="J634" s="18"/>
      <c r="K634" s="44"/>
      <c r="L634" s="44"/>
      <c r="M634" s="18"/>
      <c r="N634" s="18"/>
      <c r="O634" s="18"/>
      <c r="P634" s="18"/>
      <c r="Q634" s="18"/>
      <c r="R634" s="18"/>
      <c r="S634" s="18"/>
      <c r="T634" s="18"/>
      <c r="U634" s="18"/>
      <c r="V634" s="18"/>
      <c r="W634" s="18"/>
      <c r="X634" s="18"/>
      <c r="Y634" s="18"/>
      <c r="Z634" s="18"/>
      <c r="AA634" s="18"/>
      <c r="AB634" s="18"/>
      <c r="AC634" s="18"/>
      <c r="AD634" s="18"/>
      <c r="AE634" s="18"/>
    </row>
    <row r="635" spans="1:31" ht="12.75">
      <c r="A635" s="18"/>
      <c r="B635" s="18"/>
      <c r="C635" s="18"/>
      <c r="D635" s="18"/>
      <c r="E635" s="18"/>
      <c r="F635" s="17"/>
      <c r="G635" s="17"/>
      <c r="H635" s="17"/>
      <c r="I635" s="18"/>
      <c r="J635" s="18"/>
      <c r="K635" s="44"/>
      <c r="L635" s="44"/>
      <c r="M635" s="18"/>
      <c r="N635" s="18"/>
      <c r="O635" s="18"/>
      <c r="P635" s="18"/>
      <c r="Q635" s="18"/>
      <c r="R635" s="18"/>
      <c r="S635" s="18"/>
      <c r="T635" s="18"/>
      <c r="U635" s="18"/>
      <c r="V635" s="18"/>
      <c r="W635" s="18"/>
      <c r="X635" s="18"/>
      <c r="Y635" s="18"/>
      <c r="Z635" s="18"/>
      <c r="AA635" s="18"/>
      <c r="AB635" s="18"/>
      <c r="AC635" s="18"/>
      <c r="AD635" s="18"/>
      <c r="AE635" s="18"/>
    </row>
    <row r="636" spans="1:31" ht="12.75">
      <c r="A636" s="18"/>
      <c r="B636" s="18"/>
      <c r="C636" s="18"/>
      <c r="D636" s="18"/>
      <c r="E636" s="18"/>
      <c r="F636" s="17"/>
      <c r="G636" s="17"/>
      <c r="H636" s="17"/>
      <c r="I636" s="18"/>
      <c r="J636" s="18"/>
      <c r="K636" s="44"/>
      <c r="L636" s="44"/>
      <c r="M636" s="18"/>
      <c r="N636" s="18"/>
      <c r="O636" s="18"/>
      <c r="P636" s="18"/>
      <c r="Q636" s="18"/>
      <c r="R636" s="18"/>
      <c r="S636" s="18"/>
      <c r="T636" s="18"/>
      <c r="U636" s="18"/>
      <c r="V636" s="18"/>
      <c r="W636" s="18"/>
      <c r="X636" s="18"/>
      <c r="Y636" s="18"/>
      <c r="Z636" s="18"/>
      <c r="AA636" s="18"/>
      <c r="AB636" s="18"/>
      <c r="AC636" s="18"/>
      <c r="AD636" s="18"/>
      <c r="AE636" s="18"/>
    </row>
    <row r="637" spans="1:31" ht="12.75">
      <c r="A637" s="18"/>
      <c r="B637" s="18"/>
      <c r="C637" s="18"/>
      <c r="D637" s="18"/>
      <c r="E637" s="18"/>
      <c r="F637" s="17"/>
      <c r="G637" s="17"/>
      <c r="H637" s="17"/>
      <c r="I637" s="18"/>
      <c r="J637" s="18"/>
      <c r="K637" s="44"/>
      <c r="L637" s="44"/>
      <c r="M637" s="18"/>
      <c r="N637" s="18"/>
      <c r="O637" s="18"/>
      <c r="P637" s="18"/>
      <c r="Q637" s="18"/>
      <c r="R637" s="18"/>
      <c r="S637" s="18"/>
      <c r="T637" s="18"/>
      <c r="U637" s="18"/>
      <c r="V637" s="18"/>
      <c r="W637" s="18"/>
      <c r="X637" s="18"/>
      <c r="Y637" s="18"/>
      <c r="Z637" s="18"/>
      <c r="AA637" s="18"/>
      <c r="AB637" s="18"/>
      <c r="AC637" s="18"/>
      <c r="AD637" s="18"/>
      <c r="AE637" s="18"/>
    </row>
    <row r="638" spans="1:31" ht="12.75">
      <c r="A638" s="18"/>
      <c r="B638" s="18"/>
      <c r="C638" s="18"/>
      <c r="D638" s="18"/>
      <c r="E638" s="18"/>
      <c r="F638" s="17"/>
      <c r="G638" s="17"/>
      <c r="H638" s="17"/>
      <c r="I638" s="18"/>
      <c r="J638" s="18"/>
      <c r="K638" s="44"/>
      <c r="L638" s="44"/>
      <c r="M638" s="18"/>
      <c r="N638" s="18"/>
      <c r="O638" s="18"/>
      <c r="P638" s="18"/>
      <c r="Q638" s="18"/>
      <c r="R638" s="18"/>
      <c r="S638" s="18"/>
      <c r="T638" s="18"/>
      <c r="U638" s="18"/>
      <c r="V638" s="18"/>
      <c r="W638" s="18"/>
      <c r="X638" s="18"/>
      <c r="Y638" s="18"/>
      <c r="Z638" s="18"/>
      <c r="AA638" s="18"/>
      <c r="AB638" s="18"/>
      <c r="AC638" s="18"/>
      <c r="AD638" s="18"/>
      <c r="AE638" s="18"/>
    </row>
    <row r="639" spans="1:31" ht="12.75">
      <c r="A639" s="18"/>
      <c r="B639" s="18"/>
      <c r="C639" s="18"/>
      <c r="D639" s="18"/>
      <c r="E639" s="18"/>
      <c r="F639" s="17"/>
      <c r="G639" s="17"/>
      <c r="H639" s="17"/>
      <c r="I639" s="18"/>
      <c r="J639" s="18"/>
      <c r="K639" s="44"/>
      <c r="L639" s="44"/>
      <c r="M639" s="18"/>
      <c r="N639" s="18"/>
      <c r="O639" s="18"/>
      <c r="P639" s="18"/>
      <c r="Q639" s="18"/>
      <c r="R639" s="18"/>
      <c r="S639" s="18"/>
      <c r="T639" s="18"/>
      <c r="U639" s="18"/>
      <c r="V639" s="18"/>
      <c r="W639" s="18"/>
      <c r="X639" s="18"/>
      <c r="Y639" s="18"/>
      <c r="Z639" s="18"/>
      <c r="AA639" s="18"/>
      <c r="AB639" s="18"/>
      <c r="AC639" s="18"/>
      <c r="AD639" s="18"/>
      <c r="AE639" s="18"/>
    </row>
    <row r="640" spans="1:31" ht="12.75">
      <c r="A640" s="18"/>
      <c r="B640" s="18"/>
      <c r="C640" s="18"/>
      <c r="D640" s="18"/>
      <c r="E640" s="18"/>
      <c r="F640" s="17"/>
      <c r="G640" s="17"/>
      <c r="H640" s="17"/>
      <c r="I640" s="18"/>
      <c r="J640" s="18"/>
      <c r="K640" s="44"/>
      <c r="L640" s="44"/>
      <c r="M640" s="18"/>
      <c r="N640" s="18"/>
      <c r="O640" s="18"/>
      <c r="P640" s="18"/>
      <c r="Q640" s="18"/>
      <c r="R640" s="18"/>
      <c r="S640" s="18"/>
      <c r="T640" s="18"/>
      <c r="U640" s="18"/>
      <c r="V640" s="18"/>
      <c r="W640" s="18"/>
      <c r="X640" s="18"/>
      <c r="Y640" s="18"/>
      <c r="Z640" s="18"/>
      <c r="AA640" s="18"/>
      <c r="AB640" s="18"/>
      <c r="AC640" s="18"/>
      <c r="AD640" s="18"/>
      <c r="AE640" s="18"/>
    </row>
    <row r="641" spans="1:31" ht="12.75">
      <c r="A641" s="18"/>
      <c r="B641" s="18"/>
      <c r="C641" s="18"/>
      <c r="D641" s="18"/>
      <c r="E641" s="18"/>
      <c r="F641" s="17"/>
      <c r="G641" s="17"/>
      <c r="H641" s="17"/>
      <c r="I641" s="18"/>
      <c r="J641" s="18"/>
      <c r="K641" s="44"/>
      <c r="L641" s="44"/>
      <c r="M641" s="18"/>
      <c r="N641" s="18"/>
      <c r="O641" s="18"/>
      <c r="P641" s="18"/>
      <c r="Q641" s="18"/>
      <c r="R641" s="18"/>
      <c r="S641" s="18"/>
      <c r="T641" s="18"/>
      <c r="U641" s="18"/>
      <c r="V641" s="18"/>
      <c r="W641" s="18"/>
      <c r="X641" s="18"/>
      <c r="Y641" s="18"/>
      <c r="Z641" s="18"/>
      <c r="AA641" s="18"/>
      <c r="AB641" s="18"/>
      <c r="AC641" s="18"/>
      <c r="AD641" s="18"/>
      <c r="AE641" s="18"/>
    </row>
    <row r="642" spans="1:31" ht="12.75">
      <c r="A642" s="18"/>
      <c r="B642" s="18"/>
      <c r="C642" s="18"/>
      <c r="D642" s="18"/>
      <c r="E642" s="18"/>
      <c r="F642" s="17"/>
      <c r="G642" s="17"/>
      <c r="H642" s="17"/>
      <c r="I642" s="18"/>
      <c r="J642" s="18"/>
      <c r="K642" s="44"/>
      <c r="L642" s="44"/>
      <c r="M642" s="18"/>
      <c r="N642" s="18"/>
      <c r="O642" s="18"/>
      <c r="P642" s="18"/>
      <c r="Q642" s="18"/>
      <c r="R642" s="18"/>
      <c r="S642" s="18"/>
      <c r="T642" s="18"/>
      <c r="U642" s="18"/>
      <c r="V642" s="18"/>
      <c r="W642" s="18"/>
      <c r="X642" s="18"/>
      <c r="Y642" s="18"/>
      <c r="Z642" s="18"/>
      <c r="AA642" s="18"/>
      <c r="AB642" s="18"/>
      <c r="AC642" s="18"/>
      <c r="AD642" s="18"/>
      <c r="AE642" s="18"/>
    </row>
    <row r="643" spans="1:31" ht="12.75">
      <c r="A643" s="18"/>
      <c r="B643" s="18"/>
      <c r="C643" s="18"/>
      <c r="D643" s="18"/>
      <c r="E643" s="18"/>
      <c r="F643" s="17"/>
      <c r="G643" s="17"/>
      <c r="H643" s="17"/>
      <c r="I643" s="18"/>
      <c r="J643" s="18"/>
      <c r="K643" s="44"/>
      <c r="L643" s="44"/>
      <c r="M643" s="18"/>
      <c r="N643" s="18"/>
      <c r="O643" s="18"/>
      <c r="P643" s="18"/>
      <c r="Q643" s="18"/>
      <c r="R643" s="18"/>
      <c r="S643" s="18"/>
      <c r="T643" s="18"/>
      <c r="U643" s="18"/>
      <c r="V643" s="18"/>
      <c r="W643" s="18"/>
      <c r="X643" s="18"/>
      <c r="Y643" s="18"/>
      <c r="Z643" s="18"/>
      <c r="AA643" s="18"/>
      <c r="AB643" s="18"/>
      <c r="AC643" s="18"/>
      <c r="AD643" s="18"/>
      <c r="AE643" s="18"/>
    </row>
    <row r="644" spans="1:31" ht="12.75">
      <c r="A644" s="18"/>
      <c r="B644" s="18"/>
      <c r="C644" s="18"/>
      <c r="D644" s="18"/>
      <c r="E644" s="18"/>
      <c r="F644" s="17"/>
      <c r="G644" s="17"/>
      <c r="H644" s="17"/>
      <c r="I644" s="18"/>
      <c r="J644" s="18"/>
      <c r="K644" s="44"/>
      <c r="L644" s="44"/>
      <c r="M644" s="18"/>
      <c r="N644" s="18"/>
      <c r="O644" s="18"/>
      <c r="P644" s="18"/>
      <c r="Q644" s="18"/>
      <c r="R644" s="18"/>
      <c r="S644" s="18"/>
      <c r="T644" s="18"/>
      <c r="U644" s="18"/>
      <c r="V644" s="18"/>
      <c r="W644" s="18"/>
      <c r="X644" s="18"/>
      <c r="Y644" s="18"/>
      <c r="Z644" s="18"/>
      <c r="AA644" s="18"/>
      <c r="AB644" s="18"/>
      <c r="AC644" s="18"/>
      <c r="AD644" s="18"/>
      <c r="AE644" s="18"/>
    </row>
    <row r="645" spans="1:31" ht="12.75">
      <c r="A645" s="18"/>
      <c r="B645" s="18"/>
      <c r="C645" s="18"/>
      <c r="D645" s="18"/>
      <c r="E645" s="18"/>
      <c r="F645" s="17"/>
      <c r="G645" s="17"/>
      <c r="H645" s="17"/>
      <c r="I645" s="18"/>
      <c r="J645" s="18"/>
      <c r="K645" s="44"/>
      <c r="L645" s="44"/>
      <c r="M645" s="18"/>
      <c r="N645" s="18"/>
      <c r="O645" s="18"/>
      <c r="P645" s="18"/>
      <c r="Q645" s="18"/>
      <c r="R645" s="18"/>
      <c r="S645" s="18"/>
      <c r="T645" s="18"/>
      <c r="U645" s="18"/>
      <c r="V645" s="18"/>
      <c r="W645" s="18"/>
      <c r="X645" s="18"/>
      <c r="Y645" s="18"/>
      <c r="Z645" s="18"/>
      <c r="AA645" s="18"/>
      <c r="AB645" s="18"/>
      <c r="AC645" s="18"/>
      <c r="AD645" s="18"/>
      <c r="AE645" s="18"/>
    </row>
    <row r="646" spans="1:31" ht="12.75">
      <c r="A646" s="18"/>
      <c r="B646" s="18"/>
      <c r="C646" s="18"/>
      <c r="D646" s="18"/>
      <c r="E646" s="18"/>
      <c r="F646" s="17"/>
      <c r="G646" s="17"/>
      <c r="H646" s="17"/>
      <c r="I646" s="18"/>
      <c r="J646" s="18"/>
      <c r="K646" s="44"/>
      <c r="L646" s="44"/>
      <c r="M646" s="18"/>
      <c r="N646" s="18"/>
      <c r="O646" s="18"/>
      <c r="P646" s="18"/>
      <c r="Q646" s="18"/>
      <c r="R646" s="18"/>
      <c r="S646" s="18"/>
      <c r="T646" s="18"/>
      <c r="U646" s="18"/>
      <c r="V646" s="18"/>
      <c r="W646" s="18"/>
      <c r="X646" s="18"/>
      <c r="Y646" s="18"/>
      <c r="Z646" s="18"/>
      <c r="AA646" s="18"/>
      <c r="AB646" s="18"/>
      <c r="AC646" s="18"/>
      <c r="AD646" s="18"/>
      <c r="AE646" s="18"/>
    </row>
    <row r="647" spans="1:31" ht="12.75">
      <c r="A647" s="18"/>
      <c r="B647" s="18"/>
      <c r="C647" s="18"/>
      <c r="D647" s="18"/>
      <c r="E647" s="18"/>
      <c r="F647" s="17"/>
      <c r="G647" s="17"/>
      <c r="H647" s="17"/>
      <c r="I647" s="18"/>
      <c r="J647" s="18"/>
      <c r="K647" s="44"/>
      <c r="L647" s="44"/>
      <c r="M647" s="18"/>
      <c r="N647" s="18"/>
      <c r="O647" s="18"/>
      <c r="P647" s="18"/>
      <c r="Q647" s="18"/>
      <c r="R647" s="18"/>
      <c r="S647" s="18"/>
      <c r="T647" s="18"/>
      <c r="U647" s="18"/>
      <c r="V647" s="18"/>
      <c r="W647" s="18"/>
      <c r="X647" s="18"/>
      <c r="Y647" s="18"/>
      <c r="Z647" s="18"/>
      <c r="AA647" s="18"/>
      <c r="AB647" s="18"/>
      <c r="AC647" s="18"/>
      <c r="AD647" s="18"/>
      <c r="AE647" s="18"/>
    </row>
    <row r="648" spans="1:31" ht="12.75">
      <c r="A648" s="18"/>
      <c r="B648" s="18"/>
      <c r="C648" s="18"/>
      <c r="D648" s="18"/>
      <c r="E648" s="18"/>
      <c r="F648" s="17"/>
      <c r="G648" s="17"/>
      <c r="H648" s="17"/>
      <c r="I648" s="18"/>
      <c r="J648" s="18"/>
      <c r="K648" s="44"/>
      <c r="L648" s="44"/>
      <c r="M648" s="18"/>
      <c r="N648" s="18"/>
      <c r="O648" s="18"/>
      <c r="P648" s="18"/>
      <c r="Q648" s="18"/>
      <c r="R648" s="18"/>
      <c r="S648" s="18"/>
      <c r="T648" s="18"/>
      <c r="U648" s="18"/>
      <c r="V648" s="18"/>
      <c r="W648" s="18"/>
      <c r="X648" s="18"/>
      <c r="Y648" s="18"/>
      <c r="Z648" s="18"/>
      <c r="AA648" s="18"/>
      <c r="AB648" s="18"/>
      <c r="AC648" s="18"/>
      <c r="AD648" s="18"/>
      <c r="AE648" s="18"/>
    </row>
    <row r="649" spans="1:31" ht="12.75">
      <c r="A649" s="18"/>
      <c r="B649" s="18"/>
      <c r="C649" s="18"/>
      <c r="D649" s="18"/>
      <c r="E649" s="18"/>
      <c r="F649" s="17"/>
      <c r="G649" s="17"/>
      <c r="H649" s="17"/>
      <c r="I649" s="18"/>
      <c r="J649" s="18"/>
      <c r="K649" s="44"/>
      <c r="L649" s="44"/>
      <c r="M649" s="18"/>
      <c r="N649" s="18"/>
      <c r="O649" s="18"/>
      <c r="P649" s="18"/>
      <c r="Q649" s="18"/>
      <c r="R649" s="18"/>
      <c r="S649" s="18"/>
      <c r="T649" s="18"/>
      <c r="U649" s="18"/>
      <c r="V649" s="18"/>
      <c r="W649" s="18"/>
      <c r="X649" s="18"/>
      <c r="Y649" s="18"/>
      <c r="Z649" s="18"/>
      <c r="AA649" s="18"/>
      <c r="AB649" s="18"/>
      <c r="AC649" s="18"/>
      <c r="AD649" s="18"/>
      <c r="AE649" s="18"/>
    </row>
    <row r="650" spans="1:31" ht="12.75">
      <c r="A650" s="18"/>
      <c r="B650" s="18"/>
      <c r="C650" s="18"/>
      <c r="D650" s="18"/>
      <c r="E650" s="18"/>
      <c r="F650" s="17"/>
      <c r="G650" s="17"/>
      <c r="H650" s="17"/>
      <c r="I650" s="18"/>
      <c r="J650" s="18"/>
      <c r="K650" s="44"/>
      <c r="L650" s="44"/>
      <c r="M650" s="18"/>
      <c r="N650" s="18"/>
      <c r="O650" s="18"/>
      <c r="P650" s="18"/>
      <c r="Q650" s="18"/>
      <c r="R650" s="18"/>
      <c r="S650" s="18"/>
      <c r="T650" s="18"/>
      <c r="U650" s="18"/>
      <c r="V650" s="18"/>
      <c r="W650" s="18"/>
      <c r="X650" s="18"/>
      <c r="Y650" s="18"/>
      <c r="Z650" s="18"/>
      <c r="AA650" s="18"/>
      <c r="AB650" s="18"/>
      <c r="AC650" s="18"/>
      <c r="AD650" s="18"/>
      <c r="AE650" s="18"/>
    </row>
    <row r="651" spans="1:31" ht="12.75">
      <c r="A651" s="18"/>
      <c r="B651" s="18"/>
      <c r="C651" s="18"/>
      <c r="D651" s="18"/>
      <c r="E651" s="18"/>
      <c r="F651" s="17"/>
      <c r="G651" s="17"/>
      <c r="H651" s="17"/>
      <c r="I651" s="18"/>
      <c r="J651" s="18"/>
      <c r="K651" s="44"/>
      <c r="L651" s="44"/>
      <c r="M651" s="18"/>
      <c r="N651" s="18"/>
      <c r="O651" s="18"/>
      <c r="P651" s="18"/>
      <c r="Q651" s="18"/>
      <c r="R651" s="18"/>
      <c r="S651" s="18"/>
      <c r="T651" s="18"/>
      <c r="U651" s="18"/>
      <c r="V651" s="18"/>
      <c r="W651" s="18"/>
      <c r="X651" s="18"/>
      <c r="Y651" s="18"/>
      <c r="Z651" s="18"/>
      <c r="AA651" s="18"/>
      <c r="AB651" s="18"/>
      <c r="AC651" s="18"/>
      <c r="AD651" s="18"/>
      <c r="AE651" s="18"/>
    </row>
    <row r="652" spans="1:31" ht="12.75">
      <c r="A652" s="18"/>
      <c r="B652" s="18"/>
      <c r="C652" s="18"/>
      <c r="D652" s="18"/>
      <c r="E652" s="18"/>
      <c r="F652" s="17"/>
      <c r="G652" s="17"/>
      <c r="H652" s="17"/>
      <c r="I652" s="18"/>
      <c r="J652" s="18"/>
      <c r="K652" s="44"/>
      <c r="L652" s="44"/>
      <c r="M652" s="18"/>
      <c r="N652" s="18"/>
      <c r="O652" s="18"/>
      <c r="P652" s="18"/>
      <c r="Q652" s="18"/>
      <c r="R652" s="18"/>
      <c r="S652" s="18"/>
      <c r="T652" s="18"/>
      <c r="U652" s="18"/>
      <c r="V652" s="18"/>
      <c r="W652" s="18"/>
      <c r="X652" s="18"/>
      <c r="Y652" s="18"/>
      <c r="Z652" s="18"/>
      <c r="AA652" s="18"/>
      <c r="AB652" s="18"/>
      <c r="AC652" s="18"/>
      <c r="AD652" s="18"/>
      <c r="AE652" s="18"/>
    </row>
    <row r="653" spans="1:31" ht="12.75">
      <c r="A653" s="18"/>
      <c r="B653" s="18"/>
      <c r="C653" s="18"/>
      <c r="D653" s="18"/>
      <c r="E653" s="18"/>
      <c r="F653" s="17"/>
      <c r="G653" s="17"/>
      <c r="H653" s="17"/>
      <c r="I653" s="18"/>
      <c r="J653" s="18"/>
      <c r="K653" s="44"/>
      <c r="L653" s="44"/>
      <c r="M653" s="18"/>
      <c r="N653" s="18"/>
      <c r="O653" s="18"/>
      <c r="P653" s="18"/>
      <c r="Q653" s="18"/>
      <c r="R653" s="18"/>
      <c r="S653" s="18"/>
      <c r="T653" s="18"/>
      <c r="U653" s="18"/>
      <c r="V653" s="18"/>
      <c r="W653" s="18"/>
      <c r="X653" s="18"/>
      <c r="Y653" s="18"/>
      <c r="Z653" s="18"/>
      <c r="AA653" s="18"/>
      <c r="AB653" s="18"/>
      <c r="AC653" s="18"/>
      <c r="AD653" s="18"/>
      <c r="AE653" s="18"/>
    </row>
    <row r="654" spans="1:31" ht="12.75">
      <c r="A654" s="18"/>
      <c r="B654" s="18"/>
      <c r="C654" s="18"/>
      <c r="D654" s="18"/>
      <c r="E654" s="18"/>
      <c r="F654" s="17"/>
      <c r="G654" s="17"/>
      <c r="H654" s="17"/>
      <c r="I654" s="18"/>
      <c r="J654" s="18"/>
      <c r="K654" s="44"/>
      <c r="L654" s="44"/>
      <c r="M654" s="18"/>
      <c r="N654" s="18"/>
      <c r="O654" s="18"/>
      <c r="P654" s="18"/>
      <c r="Q654" s="18"/>
      <c r="R654" s="18"/>
      <c r="S654" s="18"/>
      <c r="T654" s="18"/>
      <c r="U654" s="18"/>
      <c r="V654" s="18"/>
      <c r="W654" s="18"/>
      <c r="X654" s="18"/>
      <c r="Y654" s="18"/>
      <c r="Z654" s="18"/>
      <c r="AA654" s="18"/>
      <c r="AB654" s="18"/>
      <c r="AC654" s="18"/>
      <c r="AD654" s="18"/>
      <c r="AE654" s="18"/>
    </row>
    <row r="655" spans="1:31" ht="12.75">
      <c r="A655" s="18"/>
      <c r="B655" s="18"/>
      <c r="C655" s="18"/>
      <c r="D655" s="18"/>
      <c r="E655" s="18"/>
      <c r="F655" s="17"/>
      <c r="G655" s="17"/>
      <c r="H655" s="17"/>
      <c r="I655" s="18"/>
      <c r="J655" s="18"/>
      <c r="K655" s="44"/>
      <c r="L655" s="44"/>
      <c r="M655" s="18"/>
      <c r="N655" s="18"/>
      <c r="O655" s="18"/>
      <c r="P655" s="18"/>
      <c r="Q655" s="18"/>
      <c r="R655" s="18"/>
      <c r="S655" s="18"/>
      <c r="T655" s="18"/>
      <c r="U655" s="18"/>
      <c r="V655" s="18"/>
      <c r="W655" s="18"/>
      <c r="X655" s="18"/>
      <c r="Y655" s="18"/>
      <c r="Z655" s="18"/>
      <c r="AA655" s="18"/>
      <c r="AB655" s="18"/>
      <c r="AC655" s="18"/>
      <c r="AD655" s="18"/>
      <c r="AE655" s="18"/>
    </row>
    <row r="656" spans="1:31" ht="12.75">
      <c r="A656" s="18"/>
      <c r="B656" s="18"/>
      <c r="C656" s="18"/>
      <c r="D656" s="18"/>
      <c r="E656" s="18"/>
      <c r="F656" s="17"/>
      <c r="G656" s="17"/>
      <c r="H656" s="17"/>
      <c r="I656" s="18"/>
      <c r="J656" s="18"/>
      <c r="K656" s="44"/>
      <c r="L656" s="44"/>
      <c r="M656" s="18"/>
      <c r="N656" s="18"/>
      <c r="O656" s="18"/>
      <c r="P656" s="18"/>
      <c r="Q656" s="18"/>
      <c r="R656" s="18"/>
      <c r="S656" s="18"/>
      <c r="T656" s="18"/>
      <c r="U656" s="18"/>
      <c r="V656" s="18"/>
      <c r="W656" s="18"/>
      <c r="X656" s="18"/>
      <c r="Y656" s="18"/>
      <c r="Z656" s="18"/>
      <c r="AA656" s="18"/>
      <c r="AB656" s="18"/>
      <c r="AC656" s="18"/>
      <c r="AD656" s="18"/>
      <c r="AE656" s="18"/>
    </row>
    <row r="657" spans="1:31" ht="12.75">
      <c r="A657" s="18"/>
      <c r="B657" s="18"/>
      <c r="C657" s="18"/>
      <c r="D657" s="18"/>
      <c r="E657" s="18"/>
      <c r="F657" s="17"/>
      <c r="G657" s="17"/>
      <c r="H657" s="17"/>
      <c r="I657" s="18"/>
      <c r="J657" s="18"/>
      <c r="K657" s="44"/>
      <c r="L657" s="44"/>
      <c r="M657" s="18"/>
      <c r="N657" s="18"/>
      <c r="O657" s="18"/>
      <c r="P657" s="18"/>
      <c r="Q657" s="18"/>
      <c r="R657" s="18"/>
      <c r="S657" s="18"/>
      <c r="T657" s="18"/>
      <c r="U657" s="18"/>
      <c r="V657" s="18"/>
      <c r="W657" s="18"/>
      <c r="X657" s="18"/>
      <c r="Y657" s="18"/>
      <c r="Z657" s="18"/>
      <c r="AA657" s="18"/>
      <c r="AB657" s="18"/>
      <c r="AC657" s="18"/>
      <c r="AD657" s="18"/>
      <c r="AE657" s="18"/>
    </row>
    <row r="658" spans="1:31" ht="12.75">
      <c r="A658" s="18"/>
      <c r="B658" s="18"/>
      <c r="C658" s="18"/>
      <c r="D658" s="18"/>
      <c r="E658" s="18"/>
      <c r="F658" s="17"/>
      <c r="G658" s="17"/>
      <c r="H658" s="17"/>
      <c r="I658" s="18"/>
      <c r="J658" s="18"/>
      <c r="K658" s="44"/>
      <c r="L658" s="44"/>
      <c r="M658" s="18"/>
      <c r="N658" s="18"/>
      <c r="O658" s="18"/>
      <c r="P658" s="18"/>
      <c r="Q658" s="18"/>
      <c r="R658" s="18"/>
      <c r="S658" s="18"/>
      <c r="T658" s="18"/>
      <c r="U658" s="18"/>
      <c r="V658" s="18"/>
      <c r="W658" s="18"/>
      <c r="X658" s="18"/>
      <c r="Y658" s="18"/>
      <c r="Z658" s="18"/>
      <c r="AA658" s="18"/>
      <c r="AB658" s="18"/>
      <c r="AC658" s="18"/>
      <c r="AD658" s="18"/>
      <c r="AE658" s="18"/>
    </row>
    <row r="659" spans="1:31" ht="12.75">
      <c r="A659" s="18"/>
      <c r="B659" s="18"/>
      <c r="C659" s="18"/>
      <c r="D659" s="18"/>
      <c r="E659" s="18"/>
      <c r="F659" s="17"/>
      <c r="G659" s="17"/>
      <c r="H659" s="17"/>
      <c r="I659" s="18"/>
      <c r="J659" s="18"/>
      <c r="K659" s="44"/>
      <c r="L659" s="44"/>
      <c r="M659" s="18"/>
      <c r="N659" s="18"/>
      <c r="O659" s="18"/>
      <c r="P659" s="18"/>
      <c r="Q659" s="18"/>
      <c r="R659" s="18"/>
      <c r="S659" s="18"/>
      <c r="T659" s="18"/>
      <c r="U659" s="18"/>
      <c r="V659" s="18"/>
      <c r="W659" s="18"/>
      <c r="X659" s="18"/>
      <c r="Y659" s="18"/>
      <c r="Z659" s="18"/>
      <c r="AA659" s="18"/>
      <c r="AB659" s="18"/>
      <c r="AC659" s="18"/>
      <c r="AD659" s="18"/>
      <c r="AE659" s="18"/>
    </row>
    <row r="660" spans="1:31" ht="12.75">
      <c r="A660" s="18"/>
      <c r="B660" s="18"/>
      <c r="C660" s="18"/>
      <c r="D660" s="18"/>
      <c r="E660" s="18"/>
      <c r="F660" s="17"/>
      <c r="G660" s="17"/>
      <c r="H660" s="17"/>
      <c r="I660" s="18"/>
      <c r="J660" s="18"/>
      <c r="K660" s="44"/>
      <c r="L660" s="44"/>
      <c r="M660" s="18"/>
      <c r="N660" s="18"/>
      <c r="O660" s="18"/>
      <c r="P660" s="18"/>
      <c r="Q660" s="18"/>
      <c r="R660" s="18"/>
      <c r="S660" s="18"/>
      <c r="T660" s="18"/>
      <c r="U660" s="18"/>
      <c r="V660" s="18"/>
      <c r="W660" s="18"/>
      <c r="X660" s="18"/>
      <c r="Y660" s="18"/>
      <c r="Z660" s="18"/>
      <c r="AA660" s="18"/>
      <c r="AB660" s="18"/>
      <c r="AC660" s="18"/>
      <c r="AD660" s="18"/>
      <c r="AE660" s="18"/>
    </row>
    <row r="661" spans="1:31" ht="12.75">
      <c r="A661" s="18"/>
      <c r="B661" s="18"/>
      <c r="C661" s="18"/>
      <c r="D661" s="18"/>
      <c r="E661" s="18"/>
      <c r="F661" s="17"/>
      <c r="G661" s="17"/>
      <c r="H661" s="17"/>
      <c r="I661" s="18"/>
      <c r="J661" s="18"/>
      <c r="K661" s="44"/>
      <c r="L661" s="44"/>
      <c r="M661" s="18"/>
      <c r="N661" s="18"/>
      <c r="O661" s="18"/>
      <c r="P661" s="18"/>
      <c r="Q661" s="18"/>
      <c r="R661" s="18"/>
      <c r="S661" s="18"/>
      <c r="T661" s="18"/>
      <c r="U661" s="18"/>
      <c r="V661" s="18"/>
      <c r="W661" s="18"/>
      <c r="X661" s="18"/>
      <c r="Y661" s="18"/>
      <c r="Z661" s="18"/>
      <c r="AA661" s="18"/>
      <c r="AB661" s="18"/>
      <c r="AC661" s="18"/>
      <c r="AD661" s="18"/>
      <c r="AE661" s="18"/>
    </row>
    <row r="662" spans="1:31" ht="12.75">
      <c r="A662" s="18"/>
      <c r="B662" s="18"/>
      <c r="C662" s="18"/>
      <c r="D662" s="18"/>
      <c r="E662" s="18"/>
      <c r="F662" s="17"/>
      <c r="G662" s="17"/>
      <c r="H662" s="17"/>
      <c r="I662" s="18"/>
      <c r="J662" s="18"/>
      <c r="K662" s="44"/>
      <c r="L662" s="44"/>
      <c r="M662" s="18"/>
      <c r="N662" s="18"/>
      <c r="O662" s="18"/>
      <c r="P662" s="18"/>
      <c r="Q662" s="18"/>
      <c r="R662" s="18"/>
      <c r="S662" s="18"/>
      <c r="T662" s="18"/>
      <c r="U662" s="18"/>
      <c r="V662" s="18"/>
      <c r="W662" s="18"/>
      <c r="X662" s="18"/>
      <c r="Y662" s="18"/>
      <c r="Z662" s="18"/>
      <c r="AA662" s="18"/>
      <c r="AB662" s="18"/>
      <c r="AC662" s="18"/>
      <c r="AD662" s="18"/>
      <c r="AE662" s="18"/>
    </row>
    <row r="663" spans="1:31" ht="12.75">
      <c r="A663" s="18"/>
      <c r="B663" s="18"/>
      <c r="C663" s="18"/>
      <c r="D663" s="18"/>
      <c r="E663" s="18"/>
      <c r="F663" s="17"/>
      <c r="G663" s="17"/>
      <c r="H663" s="17"/>
      <c r="I663" s="18"/>
      <c r="J663" s="18"/>
      <c r="K663" s="44"/>
      <c r="L663" s="44"/>
      <c r="M663" s="18"/>
      <c r="N663" s="18"/>
      <c r="O663" s="18"/>
      <c r="P663" s="18"/>
      <c r="Q663" s="18"/>
      <c r="R663" s="18"/>
      <c r="S663" s="18"/>
      <c r="T663" s="18"/>
      <c r="U663" s="18"/>
      <c r="V663" s="18"/>
      <c r="W663" s="18"/>
      <c r="X663" s="18"/>
      <c r="Y663" s="18"/>
      <c r="Z663" s="18"/>
      <c r="AA663" s="18"/>
      <c r="AB663" s="18"/>
      <c r="AC663" s="18"/>
      <c r="AD663" s="18"/>
      <c r="AE663" s="18"/>
    </row>
    <row r="664" spans="1:31" ht="12.75">
      <c r="A664" s="18"/>
      <c r="B664" s="18"/>
      <c r="C664" s="18"/>
      <c r="D664" s="18"/>
      <c r="E664" s="18"/>
      <c r="F664" s="17"/>
      <c r="G664" s="17"/>
      <c r="H664" s="17"/>
      <c r="I664" s="18"/>
      <c r="J664" s="18"/>
      <c r="K664" s="44"/>
      <c r="L664" s="44"/>
      <c r="M664" s="18"/>
      <c r="N664" s="18"/>
      <c r="O664" s="18"/>
      <c r="P664" s="18"/>
      <c r="Q664" s="18"/>
      <c r="R664" s="18"/>
      <c r="S664" s="18"/>
      <c r="T664" s="18"/>
      <c r="U664" s="18"/>
      <c r="V664" s="18"/>
      <c r="W664" s="18"/>
      <c r="X664" s="18"/>
      <c r="Y664" s="18"/>
      <c r="Z664" s="18"/>
      <c r="AA664" s="18"/>
      <c r="AB664" s="18"/>
      <c r="AC664" s="18"/>
      <c r="AD664" s="18"/>
      <c r="AE664" s="18"/>
    </row>
    <row r="665" spans="1:31" ht="12.75">
      <c r="A665" s="18"/>
      <c r="B665" s="18"/>
      <c r="C665" s="18"/>
      <c r="D665" s="18"/>
      <c r="E665" s="18"/>
      <c r="F665" s="17"/>
      <c r="G665" s="17"/>
      <c r="H665" s="17"/>
      <c r="I665" s="18"/>
      <c r="J665" s="18"/>
      <c r="K665" s="44"/>
      <c r="L665" s="44"/>
      <c r="M665" s="18"/>
      <c r="N665" s="18"/>
      <c r="O665" s="18"/>
      <c r="P665" s="18"/>
      <c r="Q665" s="18"/>
      <c r="R665" s="18"/>
      <c r="S665" s="18"/>
      <c r="T665" s="18"/>
      <c r="U665" s="18"/>
      <c r="V665" s="18"/>
      <c r="W665" s="18"/>
      <c r="X665" s="18"/>
      <c r="Y665" s="18"/>
      <c r="Z665" s="18"/>
      <c r="AA665" s="18"/>
      <c r="AB665" s="18"/>
      <c r="AC665" s="18"/>
      <c r="AD665" s="18"/>
      <c r="AE665" s="18"/>
    </row>
    <row r="666" spans="1:31" ht="12.75">
      <c r="A666" s="18"/>
      <c r="B666" s="18"/>
      <c r="C666" s="18"/>
      <c r="D666" s="18"/>
      <c r="E666" s="18"/>
      <c r="F666" s="17"/>
      <c r="G666" s="17"/>
      <c r="H666" s="17"/>
      <c r="I666" s="18"/>
      <c r="J666" s="18"/>
      <c r="K666" s="44"/>
      <c r="L666" s="44"/>
      <c r="M666" s="18"/>
      <c r="N666" s="18"/>
      <c r="O666" s="18"/>
      <c r="P666" s="18"/>
      <c r="Q666" s="18"/>
      <c r="R666" s="18"/>
      <c r="S666" s="18"/>
      <c r="T666" s="18"/>
      <c r="U666" s="18"/>
      <c r="V666" s="18"/>
      <c r="W666" s="18"/>
      <c r="X666" s="18"/>
      <c r="Y666" s="18"/>
      <c r="Z666" s="18"/>
      <c r="AA666" s="18"/>
      <c r="AB666" s="18"/>
      <c r="AC666" s="18"/>
      <c r="AD666" s="18"/>
      <c r="AE666" s="18"/>
    </row>
    <row r="667" spans="1:31" ht="12.75">
      <c r="A667" s="18"/>
      <c r="B667" s="18"/>
      <c r="C667" s="18"/>
      <c r="D667" s="18"/>
      <c r="E667" s="18"/>
      <c r="F667" s="17"/>
      <c r="G667" s="17"/>
      <c r="H667" s="17"/>
      <c r="I667" s="18"/>
      <c r="J667" s="18"/>
      <c r="K667" s="44"/>
      <c r="L667" s="44"/>
      <c r="M667" s="18"/>
      <c r="N667" s="18"/>
      <c r="O667" s="18"/>
      <c r="P667" s="18"/>
      <c r="Q667" s="18"/>
      <c r="R667" s="18"/>
      <c r="S667" s="18"/>
      <c r="T667" s="18"/>
      <c r="U667" s="18"/>
      <c r="V667" s="18"/>
      <c r="W667" s="18"/>
      <c r="X667" s="18"/>
      <c r="Y667" s="18"/>
      <c r="Z667" s="18"/>
      <c r="AA667" s="18"/>
      <c r="AB667" s="18"/>
      <c r="AC667" s="18"/>
      <c r="AD667" s="18"/>
      <c r="AE667" s="18"/>
    </row>
    <row r="668" spans="1:31" ht="12.75">
      <c r="A668" s="18"/>
      <c r="B668" s="18"/>
      <c r="C668" s="18"/>
      <c r="D668" s="18"/>
      <c r="E668" s="18"/>
      <c r="F668" s="17"/>
      <c r="G668" s="17"/>
      <c r="H668" s="17"/>
      <c r="I668" s="18"/>
      <c r="J668" s="18"/>
      <c r="K668" s="44"/>
      <c r="L668" s="44"/>
      <c r="M668" s="18"/>
      <c r="N668" s="18"/>
      <c r="O668" s="18"/>
      <c r="P668" s="18"/>
      <c r="Q668" s="18"/>
      <c r="R668" s="18"/>
      <c r="S668" s="18"/>
      <c r="T668" s="18"/>
      <c r="U668" s="18"/>
      <c r="V668" s="18"/>
      <c r="W668" s="18"/>
      <c r="X668" s="18"/>
      <c r="Y668" s="18"/>
      <c r="Z668" s="18"/>
      <c r="AA668" s="18"/>
      <c r="AB668" s="18"/>
      <c r="AC668" s="18"/>
      <c r="AD668" s="18"/>
      <c r="AE668" s="18"/>
    </row>
    <row r="669" spans="1:31" ht="12.75">
      <c r="A669" s="18"/>
      <c r="B669" s="18"/>
      <c r="C669" s="18"/>
      <c r="D669" s="18"/>
      <c r="E669" s="18"/>
      <c r="F669" s="17"/>
      <c r="G669" s="17"/>
      <c r="H669" s="17"/>
      <c r="I669" s="18"/>
      <c r="J669" s="18"/>
      <c r="K669" s="44"/>
      <c r="L669" s="44"/>
      <c r="M669" s="18"/>
      <c r="N669" s="18"/>
      <c r="O669" s="18"/>
      <c r="P669" s="18"/>
      <c r="Q669" s="18"/>
      <c r="R669" s="18"/>
      <c r="S669" s="18"/>
      <c r="T669" s="18"/>
      <c r="U669" s="18"/>
      <c r="V669" s="18"/>
      <c r="W669" s="18"/>
      <c r="X669" s="18"/>
      <c r="Y669" s="18"/>
      <c r="Z669" s="18"/>
      <c r="AA669" s="18"/>
      <c r="AB669" s="18"/>
      <c r="AC669" s="18"/>
      <c r="AD669" s="18"/>
      <c r="AE669" s="18"/>
    </row>
    <row r="670" spans="1:31" ht="12.75">
      <c r="A670" s="18"/>
      <c r="B670" s="18"/>
      <c r="C670" s="18"/>
      <c r="D670" s="18"/>
      <c r="E670" s="18"/>
      <c r="F670" s="17"/>
      <c r="G670" s="17"/>
      <c r="H670" s="17"/>
      <c r="I670" s="18"/>
      <c r="J670" s="18"/>
      <c r="K670" s="44"/>
      <c r="L670" s="44"/>
      <c r="M670" s="18"/>
      <c r="N670" s="18"/>
      <c r="O670" s="18"/>
      <c r="P670" s="18"/>
      <c r="Q670" s="18"/>
      <c r="R670" s="18"/>
      <c r="S670" s="18"/>
      <c r="T670" s="18"/>
      <c r="U670" s="18"/>
      <c r="V670" s="18"/>
      <c r="W670" s="18"/>
      <c r="X670" s="18"/>
      <c r="Y670" s="18"/>
      <c r="Z670" s="18"/>
      <c r="AA670" s="18"/>
      <c r="AB670" s="18"/>
      <c r="AC670" s="18"/>
      <c r="AD670" s="18"/>
      <c r="AE670" s="18"/>
    </row>
    <row r="671" spans="1:31" ht="12.75">
      <c r="A671" s="18"/>
      <c r="B671" s="18"/>
      <c r="C671" s="18"/>
      <c r="D671" s="18"/>
      <c r="E671" s="18"/>
      <c r="F671" s="17"/>
      <c r="G671" s="17"/>
      <c r="H671" s="17"/>
      <c r="I671" s="18"/>
      <c r="J671" s="18"/>
      <c r="K671" s="44"/>
      <c r="L671" s="44"/>
      <c r="M671" s="18"/>
      <c r="N671" s="18"/>
      <c r="O671" s="18"/>
      <c r="P671" s="18"/>
      <c r="Q671" s="18"/>
      <c r="R671" s="18"/>
      <c r="S671" s="18"/>
      <c r="T671" s="18"/>
      <c r="U671" s="18"/>
      <c r="V671" s="18"/>
      <c r="W671" s="18"/>
      <c r="X671" s="18"/>
      <c r="Y671" s="18"/>
      <c r="Z671" s="18"/>
      <c r="AA671" s="18"/>
      <c r="AB671" s="18"/>
      <c r="AC671" s="18"/>
      <c r="AD671" s="18"/>
      <c r="AE671" s="18"/>
    </row>
    <row r="672" spans="1:31" ht="12.75">
      <c r="A672" s="18"/>
      <c r="B672" s="18"/>
      <c r="C672" s="18"/>
      <c r="D672" s="18"/>
      <c r="E672" s="18"/>
      <c r="F672" s="17"/>
      <c r="G672" s="17"/>
      <c r="H672" s="17"/>
      <c r="I672" s="18"/>
      <c r="J672" s="18"/>
      <c r="K672" s="44"/>
      <c r="L672" s="44"/>
      <c r="M672" s="18"/>
      <c r="N672" s="18"/>
      <c r="O672" s="18"/>
      <c r="P672" s="18"/>
      <c r="Q672" s="18"/>
      <c r="R672" s="18"/>
      <c r="S672" s="18"/>
      <c r="T672" s="18"/>
      <c r="U672" s="18"/>
      <c r="V672" s="18"/>
      <c r="W672" s="18"/>
      <c r="X672" s="18"/>
      <c r="Y672" s="18"/>
      <c r="Z672" s="18"/>
      <c r="AA672" s="18"/>
      <c r="AB672" s="18"/>
      <c r="AC672" s="18"/>
      <c r="AD672" s="18"/>
      <c r="AE672" s="18"/>
    </row>
    <row r="673" spans="1:31" ht="12.75">
      <c r="A673" s="18"/>
      <c r="B673" s="18"/>
      <c r="C673" s="18"/>
      <c r="D673" s="18"/>
      <c r="E673" s="18"/>
      <c r="F673" s="17"/>
      <c r="G673" s="17"/>
      <c r="H673" s="17"/>
      <c r="I673" s="18"/>
      <c r="J673" s="18"/>
      <c r="K673" s="44"/>
      <c r="L673" s="44"/>
      <c r="M673" s="18"/>
      <c r="N673" s="18"/>
      <c r="O673" s="18"/>
      <c r="P673" s="18"/>
      <c r="Q673" s="18"/>
      <c r="R673" s="18"/>
      <c r="S673" s="18"/>
      <c r="T673" s="18"/>
      <c r="U673" s="18"/>
      <c r="V673" s="18"/>
      <c r="W673" s="18"/>
      <c r="X673" s="18"/>
      <c r="Y673" s="18"/>
      <c r="Z673" s="18"/>
      <c r="AA673" s="18"/>
      <c r="AB673" s="18"/>
      <c r="AC673" s="18"/>
      <c r="AD673" s="18"/>
      <c r="AE673" s="18"/>
    </row>
    <row r="674" spans="1:31" ht="12.75">
      <c r="A674" s="18"/>
      <c r="B674" s="18"/>
      <c r="C674" s="18"/>
      <c r="D674" s="18"/>
      <c r="E674" s="18"/>
      <c r="F674" s="17"/>
      <c r="G674" s="17"/>
      <c r="H674" s="17"/>
      <c r="I674" s="18"/>
      <c r="J674" s="18"/>
      <c r="K674" s="44"/>
      <c r="L674" s="44"/>
      <c r="M674" s="18"/>
      <c r="N674" s="18"/>
      <c r="O674" s="18"/>
      <c r="P674" s="18"/>
      <c r="Q674" s="18"/>
      <c r="R674" s="18"/>
      <c r="S674" s="18"/>
      <c r="T674" s="18"/>
      <c r="U674" s="18"/>
      <c r="V674" s="18"/>
      <c r="W674" s="18"/>
      <c r="X674" s="18"/>
      <c r="Y674" s="18"/>
      <c r="Z674" s="18"/>
      <c r="AA674" s="18"/>
      <c r="AB674" s="18"/>
      <c r="AC674" s="18"/>
      <c r="AD674" s="18"/>
      <c r="AE674" s="18"/>
    </row>
    <row r="675" spans="1:31" ht="12.75">
      <c r="A675" s="18"/>
      <c r="B675" s="18"/>
      <c r="C675" s="18"/>
      <c r="D675" s="18"/>
      <c r="E675" s="18"/>
      <c r="F675" s="17"/>
      <c r="G675" s="17"/>
      <c r="H675" s="17"/>
      <c r="I675" s="18"/>
      <c r="J675" s="18"/>
      <c r="K675" s="44"/>
      <c r="L675" s="44"/>
      <c r="M675" s="18"/>
      <c r="N675" s="18"/>
      <c r="O675" s="18"/>
      <c r="P675" s="18"/>
      <c r="Q675" s="18"/>
      <c r="R675" s="18"/>
      <c r="S675" s="18"/>
      <c r="T675" s="18"/>
      <c r="U675" s="18"/>
      <c r="V675" s="18"/>
      <c r="W675" s="18"/>
      <c r="X675" s="18"/>
      <c r="Y675" s="18"/>
      <c r="Z675" s="18"/>
      <c r="AA675" s="18"/>
      <c r="AB675" s="18"/>
      <c r="AC675" s="18"/>
      <c r="AD675" s="18"/>
      <c r="AE675" s="18"/>
    </row>
    <row r="676" spans="1:31" ht="12.75">
      <c r="A676" s="18"/>
      <c r="B676" s="18"/>
      <c r="C676" s="18"/>
      <c r="D676" s="18"/>
      <c r="E676" s="18"/>
      <c r="F676" s="17"/>
      <c r="G676" s="17"/>
      <c r="H676" s="17"/>
      <c r="I676" s="18"/>
      <c r="J676" s="18"/>
      <c r="K676" s="44"/>
      <c r="L676" s="44"/>
      <c r="M676" s="18"/>
      <c r="N676" s="18"/>
      <c r="O676" s="18"/>
      <c r="P676" s="18"/>
      <c r="Q676" s="18"/>
      <c r="R676" s="18"/>
      <c r="S676" s="18"/>
      <c r="T676" s="18"/>
      <c r="U676" s="18"/>
      <c r="V676" s="18"/>
      <c r="W676" s="18"/>
      <c r="X676" s="18"/>
      <c r="Y676" s="18"/>
      <c r="Z676" s="18"/>
      <c r="AA676" s="18"/>
      <c r="AB676" s="18"/>
      <c r="AC676" s="18"/>
      <c r="AD676" s="18"/>
      <c r="AE676" s="18"/>
    </row>
    <row r="677" spans="1:31" ht="12.75">
      <c r="A677" s="18"/>
      <c r="B677" s="18"/>
      <c r="C677" s="18"/>
      <c r="D677" s="18"/>
      <c r="E677" s="18"/>
      <c r="F677" s="17"/>
      <c r="G677" s="17"/>
      <c r="H677" s="17"/>
      <c r="I677" s="18"/>
      <c r="J677" s="18"/>
      <c r="K677" s="44"/>
      <c r="L677" s="44"/>
      <c r="M677" s="18"/>
      <c r="N677" s="18"/>
      <c r="O677" s="18"/>
      <c r="P677" s="18"/>
      <c r="Q677" s="18"/>
      <c r="R677" s="18"/>
      <c r="S677" s="18"/>
      <c r="T677" s="18"/>
      <c r="U677" s="18"/>
      <c r="V677" s="18"/>
      <c r="W677" s="18"/>
      <c r="X677" s="18"/>
      <c r="Y677" s="18"/>
      <c r="Z677" s="18"/>
      <c r="AA677" s="18"/>
      <c r="AB677" s="18"/>
      <c r="AC677" s="18"/>
      <c r="AD677" s="18"/>
      <c r="AE677" s="18"/>
    </row>
    <row r="678" spans="1:31" ht="12.75">
      <c r="A678" s="18"/>
      <c r="B678" s="18"/>
      <c r="C678" s="18"/>
      <c r="D678" s="18"/>
      <c r="E678" s="18"/>
      <c r="F678" s="17"/>
      <c r="G678" s="17"/>
      <c r="H678" s="17"/>
      <c r="I678" s="18"/>
      <c r="J678" s="18"/>
      <c r="K678" s="44"/>
      <c r="L678" s="44"/>
      <c r="M678" s="18"/>
      <c r="N678" s="18"/>
      <c r="O678" s="18"/>
      <c r="P678" s="18"/>
      <c r="Q678" s="18"/>
      <c r="R678" s="18"/>
      <c r="S678" s="18"/>
      <c r="T678" s="18"/>
      <c r="U678" s="18"/>
      <c r="V678" s="18"/>
      <c r="W678" s="18"/>
      <c r="X678" s="18"/>
      <c r="Y678" s="18"/>
      <c r="Z678" s="18"/>
      <c r="AA678" s="18"/>
      <c r="AB678" s="18"/>
      <c r="AC678" s="18"/>
      <c r="AD678" s="18"/>
      <c r="AE678" s="18"/>
    </row>
    <row r="679" spans="1:31" ht="12.75">
      <c r="A679" s="18"/>
      <c r="B679" s="18"/>
      <c r="C679" s="18"/>
      <c r="D679" s="18"/>
      <c r="E679" s="18"/>
      <c r="F679" s="17"/>
      <c r="G679" s="17"/>
      <c r="H679" s="17"/>
      <c r="I679" s="18"/>
      <c r="J679" s="18"/>
      <c r="K679" s="44"/>
      <c r="L679" s="44"/>
      <c r="M679" s="18"/>
      <c r="N679" s="18"/>
      <c r="O679" s="18"/>
      <c r="P679" s="18"/>
      <c r="Q679" s="18"/>
      <c r="R679" s="18"/>
      <c r="S679" s="18"/>
      <c r="T679" s="18"/>
      <c r="U679" s="18"/>
      <c r="V679" s="18"/>
      <c r="W679" s="18"/>
      <c r="X679" s="18"/>
      <c r="Y679" s="18"/>
      <c r="Z679" s="18"/>
      <c r="AA679" s="18"/>
      <c r="AB679" s="18"/>
      <c r="AC679" s="18"/>
      <c r="AD679" s="18"/>
      <c r="AE679" s="18"/>
    </row>
    <row r="680" spans="1:31" ht="12.75">
      <c r="A680" s="18"/>
      <c r="B680" s="18"/>
      <c r="C680" s="18"/>
      <c r="D680" s="18"/>
      <c r="E680" s="18"/>
      <c r="F680" s="17"/>
      <c r="G680" s="17"/>
      <c r="H680" s="17"/>
      <c r="I680" s="18"/>
      <c r="J680" s="18"/>
      <c r="K680" s="44"/>
      <c r="L680" s="44"/>
      <c r="M680" s="18"/>
      <c r="N680" s="18"/>
      <c r="O680" s="18"/>
      <c r="P680" s="18"/>
      <c r="Q680" s="18"/>
      <c r="R680" s="18"/>
      <c r="S680" s="18"/>
      <c r="T680" s="18"/>
      <c r="U680" s="18"/>
      <c r="V680" s="18"/>
      <c r="W680" s="18"/>
      <c r="X680" s="18"/>
      <c r="Y680" s="18"/>
      <c r="Z680" s="18"/>
      <c r="AA680" s="18"/>
      <c r="AB680" s="18"/>
      <c r="AC680" s="18"/>
      <c r="AD680" s="18"/>
      <c r="AE680" s="18"/>
    </row>
    <row r="681" spans="1:31" ht="12.75">
      <c r="A681" s="18"/>
      <c r="B681" s="18"/>
      <c r="C681" s="18"/>
      <c r="D681" s="18"/>
      <c r="E681" s="18"/>
      <c r="F681" s="17"/>
      <c r="G681" s="17"/>
      <c r="H681" s="17"/>
      <c r="I681" s="18"/>
      <c r="J681" s="18"/>
      <c r="K681" s="44"/>
      <c r="L681" s="44"/>
      <c r="M681" s="18"/>
      <c r="N681" s="18"/>
      <c r="O681" s="18"/>
      <c r="P681" s="18"/>
      <c r="Q681" s="18"/>
      <c r="R681" s="18"/>
      <c r="S681" s="18"/>
      <c r="T681" s="18"/>
      <c r="U681" s="18"/>
      <c r="V681" s="18"/>
      <c r="W681" s="18"/>
      <c r="X681" s="18"/>
      <c r="Y681" s="18"/>
      <c r="Z681" s="18"/>
      <c r="AA681" s="18"/>
      <c r="AB681" s="18"/>
      <c r="AC681" s="18"/>
      <c r="AD681" s="18"/>
      <c r="AE681" s="18"/>
    </row>
    <row r="682" spans="1:31" ht="12.75">
      <c r="A682" s="18"/>
      <c r="B682" s="18"/>
      <c r="C682" s="18"/>
      <c r="D682" s="18"/>
      <c r="E682" s="18"/>
      <c r="F682" s="17"/>
      <c r="G682" s="17"/>
      <c r="H682" s="17"/>
      <c r="I682" s="18"/>
      <c r="J682" s="18"/>
      <c r="K682" s="44"/>
      <c r="L682" s="44"/>
      <c r="M682" s="18"/>
      <c r="N682" s="18"/>
      <c r="O682" s="18"/>
      <c r="P682" s="18"/>
      <c r="Q682" s="18"/>
      <c r="R682" s="18"/>
      <c r="S682" s="18"/>
      <c r="T682" s="18"/>
      <c r="U682" s="18"/>
      <c r="V682" s="18"/>
      <c r="W682" s="18"/>
      <c r="X682" s="18"/>
      <c r="Y682" s="18"/>
      <c r="Z682" s="18"/>
      <c r="AA682" s="18"/>
      <c r="AB682" s="18"/>
      <c r="AC682" s="18"/>
      <c r="AD682" s="18"/>
      <c r="AE682" s="18"/>
    </row>
    <row r="683" spans="1:31" ht="12.75">
      <c r="A683" s="18"/>
      <c r="B683" s="18"/>
      <c r="C683" s="18"/>
      <c r="D683" s="18"/>
      <c r="E683" s="18"/>
      <c r="F683" s="17"/>
      <c r="G683" s="17"/>
      <c r="H683" s="17"/>
      <c r="I683" s="18"/>
      <c r="J683" s="18"/>
      <c r="K683" s="44"/>
      <c r="L683" s="44"/>
      <c r="M683" s="18"/>
      <c r="N683" s="18"/>
      <c r="O683" s="18"/>
      <c r="P683" s="18"/>
      <c r="Q683" s="18"/>
      <c r="R683" s="18"/>
      <c r="S683" s="18"/>
      <c r="T683" s="18"/>
      <c r="U683" s="18"/>
      <c r="V683" s="18"/>
      <c r="W683" s="18"/>
      <c r="X683" s="18"/>
      <c r="Y683" s="18"/>
      <c r="Z683" s="18"/>
      <c r="AA683" s="18"/>
      <c r="AB683" s="18"/>
      <c r="AC683" s="18"/>
      <c r="AD683" s="18"/>
      <c r="AE683" s="18"/>
    </row>
    <row r="684" spans="1:31" ht="12.75">
      <c r="A684" s="18"/>
      <c r="B684" s="18"/>
      <c r="C684" s="18"/>
      <c r="D684" s="18"/>
      <c r="E684" s="18"/>
      <c r="F684" s="17"/>
      <c r="G684" s="17"/>
      <c r="H684" s="17"/>
      <c r="I684" s="18"/>
      <c r="J684" s="18"/>
      <c r="K684" s="44"/>
      <c r="L684" s="44"/>
      <c r="M684" s="18"/>
      <c r="N684" s="18"/>
      <c r="O684" s="18"/>
      <c r="P684" s="18"/>
      <c r="Q684" s="18"/>
      <c r="R684" s="18"/>
      <c r="S684" s="18"/>
      <c r="T684" s="18"/>
      <c r="U684" s="18"/>
      <c r="V684" s="18"/>
      <c r="W684" s="18"/>
      <c r="X684" s="18"/>
      <c r="Y684" s="18"/>
      <c r="Z684" s="18"/>
      <c r="AA684" s="18"/>
      <c r="AB684" s="18"/>
      <c r="AC684" s="18"/>
      <c r="AD684" s="18"/>
      <c r="AE684" s="18"/>
    </row>
    <row r="685" spans="1:31" ht="12.75">
      <c r="A685" s="18"/>
      <c r="B685" s="18"/>
      <c r="C685" s="18"/>
      <c r="D685" s="18"/>
      <c r="E685" s="18"/>
      <c r="F685" s="17"/>
      <c r="G685" s="17"/>
      <c r="H685" s="17"/>
      <c r="I685" s="18"/>
      <c r="J685" s="18"/>
      <c r="K685" s="44"/>
      <c r="L685" s="44"/>
      <c r="M685" s="18"/>
      <c r="N685" s="18"/>
      <c r="O685" s="18"/>
      <c r="P685" s="18"/>
      <c r="Q685" s="18"/>
      <c r="R685" s="18"/>
      <c r="S685" s="18"/>
      <c r="T685" s="18"/>
      <c r="U685" s="18"/>
      <c r="V685" s="18"/>
      <c r="W685" s="18"/>
      <c r="X685" s="18"/>
      <c r="Y685" s="18"/>
      <c r="Z685" s="18"/>
      <c r="AA685" s="18"/>
      <c r="AB685" s="18"/>
      <c r="AC685" s="18"/>
      <c r="AD685" s="18"/>
      <c r="AE685" s="18"/>
    </row>
    <row r="686" spans="1:31" ht="12.75">
      <c r="A686" s="18"/>
      <c r="B686" s="18"/>
      <c r="C686" s="18"/>
      <c r="D686" s="18"/>
      <c r="E686" s="18"/>
      <c r="F686" s="17"/>
      <c r="G686" s="17"/>
      <c r="H686" s="17"/>
      <c r="I686" s="18"/>
      <c r="J686" s="18"/>
      <c r="K686" s="44"/>
      <c r="L686" s="44"/>
      <c r="M686" s="18"/>
      <c r="N686" s="18"/>
      <c r="O686" s="18"/>
      <c r="P686" s="18"/>
      <c r="Q686" s="18"/>
      <c r="R686" s="18"/>
      <c r="S686" s="18"/>
      <c r="T686" s="18"/>
      <c r="U686" s="18"/>
      <c r="V686" s="18"/>
      <c r="W686" s="18"/>
      <c r="X686" s="18"/>
      <c r="Y686" s="18"/>
      <c r="Z686" s="18"/>
      <c r="AA686" s="18"/>
      <c r="AB686" s="18"/>
      <c r="AC686" s="18"/>
      <c r="AD686" s="18"/>
      <c r="AE686" s="18"/>
    </row>
    <row r="687" spans="1:31" ht="12.75">
      <c r="A687" s="18"/>
      <c r="B687" s="18"/>
      <c r="C687" s="18"/>
      <c r="D687" s="18"/>
      <c r="E687" s="18"/>
      <c r="F687" s="17"/>
      <c r="G687" s="17"/>
      <c r="H687" s="17"/>
      <c r="I687" s="18"/>
      <c r="J687" s="18"/>
      <c r="K687" s="44"/>
      <c r="L687" s="44"/>
      <c r="M687" s="18"/>
      <c r="N687" s="18"/>
      <c r="O687" s="18"/>
      <c r="P687" s="18"/>
      <c r="Q687" s="18"/>
      <c r="R687" s="18"/>
      <c r="S687" s="18"/>
      <c r="T687" s="18"/>
      <c r="U687" s="18"/>
      <c r="V687" s="18"/>
      <c r="W687" s="18"/>
      <c r="X687" s="18"/>
      <c r="Y687" s="18"/>
      <c r="Z687" s="18"/>
      <c r="AA687" s="18"/>
      <c r="AB687" s="18"/>
      <c r="AC687" s="18"/>
      <c r="AD687" s="18"/>
      <c r="AE687" s="18"/>
    </row>
    <row r="688" spans="1:31" ht="12.75">
      <c r="A688" s="18"/>
      <c r="B688" s="18"/>
      <c r="C688" s="18"/>
      <c r="D688" s="18"/>
      <c r="E688" s="18"/>
      <c r="F688" s="17"/>
      <c r="G688" s="17"/>
      <c r="H688" s="17"/>
      <c r="I688" s="18"/>
      <c r="J688" s="18"/>
      <c r="K688" s="44"/>
      <c r="L688" s="44"/>
      <c r="M688" s="18"/>
      <c r="N688" s="18"/>
      <c r="O688" s="18"/>
      <c r="P688" s="18"/>
      <c r="Q688" s="18"/>
      <c r="R688" s="18"/>
      <c r="S688" s="18"/>
      <c r="T688" s="18"/>
      <c r="U688" s="18"/>
      <c r="V688" s="18"/>
      <c r="W688" s="18"/>
      <c r="X688" s="18"/>
      <c r="Y688" s="18"/>
      <c r="Z688" s="18"/>
      <c r="AA688" s="18"/>
      <c r="AB688" s="18"/>
      <c r="AC688" s="18"/>
      <c r="AD688" s="18"/>
      <c r="AE688" s="18"/>
    </row>
    <row r="689" spans="1:31" ht="12.75">
      <c r="A689" s="18"/>
      <c r="B689" s="18"/>
      <c r="C689" s="18"/>
      <c r="D689" s="18"/>
      <c r="E689" s="18"/>
      <c r="F689" s="17"/>
      <c r="G689" s="17"/>
      <c r="H689" s="17"/>
      <c r="I689" s="18"/>
      <c r="J689" s="18"/>
      <c r="K689" s="44"/>
      <c r="L689" s="44"/>
      <c r="M689" s="18"/>
      <c r="N689" s="18"/>
      <c r="O689" s="18"/>
      <c r="P689" s="18"/>
      <c r="Q689" s="18"/>
      <c r="R689" s="18"/>
      <c r="S689" s="18"/>
      <c r="T689" s="18"/>
      <c r="U689" s="18"/>
      <c r="V689" s="18"/>
      <c r="W689" s="18"/>
      <c r="X689" s="18"/>
      <c r="Y689" s="18"/>
      <c r="Z689" s="18"/>
      <c r="AA689" s="18"/>
      <c r="AB689" s="18"/>
      <c r="AC689" s="18"/>
      <c r="AD689" s="18"/>
      <c r="AE689" s="18"/>
    </row>
    <row r="690" spans="1:31" ht="12.75">
      <c r="A690" s="18"/>
      <c r="B690" s="18"/>
      <c r="C690" s="18"/>
      <c r="D690" s="18"/>
      <c r="E690" s="18"/>
      <c r="F690" s="17"/>
      <c r="G690" s="17"/>
      <c r="H690" s="17"/>
      <c r="I690" s="18"/>
      <c r="J690" s="18"/>
      <c r="K690" s="44"/>
      <c r="L690" s="44"/>
      <c r="M690" s="18"/>
      <c r="N690" s="18"/>
      <c r="O690" s="18"/>
      <c r="P690" s="18"/>
      <c r="Q690" s="18"/>
      <c r="R690" s="18"/>
      <c r="S690" s="18"/>
      <c r="T690" s="18"/>
      <c r="U690" s="18"/>
      <c r="V690" s="18"/>
      <c r="W690" s="18"/>
      <c r="X690" s="18"/>
      <c r="Y690" s="18"/>
      <c r="Z690" s="18"/>
      <c r="AA690" s="18"/>
      <c r="AB690" s="18"/>
      <c r="AC690" s="18"/>
      <c r="AD690" s="18"/>
      <c r="AE690" s="18"/>
    </row>
    <row r="691" spans="1:31" ht="12.75">
      <c r="A691" s="18"/>
      <c r="B691" s="18"/>
      <c r="C691" s="18"/>
      <c r="D691" s="18"/>
      <c r="E691" s="18"/>
      <c r="F691" s="17"/>
      <c r="G691" s="17"/>
      <c r="H691" s="17"/>
      <c r="I691" s="18"/>
      <c r="J691" s="18"/>
      <c r="K691" s="44"/>
      <c r="L691" s="44"/>
      <c r="M691" s="18"/>
      <c r="N691" s="18"/>
      <c r="O691" s="18"/>
      <c r="P691" s="18"/>
      <c r="Q691" s="18"/>
      <c r="R691" s="18"/>
      <c r="S691" s="18"/>
      <c r="T691" s="18"/>
      <c r="U691" s="18"/>
      <c r="V691" s="18"/>
      <c r="W691" s="18"/>
      <c r="X691" s="18"/>
      <c r="Y691" s="18"/>
      <c r="Z691" s="18"/>
      <c r="AA691" s="18"/>
      <c r="AB691" s="18"/>
      <c r="AC691" s="18"/>
      <c r="AD691" s="18"/>
      <c r="AE691" s="18"/>
    </row>
    <row r="692" spans="1:31" ht="12.75">
      <c r="A692" s="18"/>
      <c r="B692" s="18"/>
      <c r="C692" s="18"/>
      <c r="D692" s="18"/>
      <c r="E692" s="18"/>
      <c r="F692" s="17"/>
      <c r="G692" s="17"/>
      <c r="H692" s="17"/>
      <c r="I692" s="18"/>
      <c r="J692" s="18"/>
      <c r="K692" s="44"/>
      <c r="L692" s="44"/>
      <c r="M692" s="18"/>
      <c r="N692" s="18"/>
      <c r="O692" s="18"/>
      <c r="P692" s="18"/>
      <c r="Q692" s="18"/>
      <c r="R692" s="18"/>
      <c r="S692" s="18"/>
      <c r="T692" s="18"/>
      <c r="U692" s="18"/>
      <c r="V692" s="18"/>
      <c r="W692" s="18"/>
      <c r="X692" s="18"/>
      <c r="Y692" s="18"/>
      <c r="Z692" s="18"/>
      <c r="AA692" s="18"/>
      <c r="AB692" s="18"/>
      <c r="AC692" s="18"/>
      <c r="AD692" s="18"/>
      <c r="AE692" s="18"/>
    </row>
    <row r="693" spans="1:31" ht="12.75">
      <c r="A693" s="18"/>
      <c r="B693" s="18"/>
      <c r="C693" s="18"/>
      <c r="D693" s="18"/>
      <c r="E693" s="18"/>
      <c r="F693" s="17"/>
      <c r="G693" s="17"/>
      <c r="H693" s="17"/>
      <c r="I693" s="18"/>
      <c r="J693" s="18"/>
      <c r="K693" s="44"/>
      <c r="L693" s="44"/>
      <c r="M693" s="18"/>
      <c r="N693" s="18"/>
      <c r="O693" s="18"/>
      <c r="P693" s="18"/>
      <c r="Q693" s="18"/>
      <c r="R693" s="18"/>
      <c r="S693" s="18"/>
      <c r="T693" s="18"/>
      <c r="U693" s="18"/>
      <c r="V693" s="18"/>
      <c r="W693" s="18"/>
      <c r="X693" s="18"/>
      <c r="Y693" s="18"/>
      <c r="Z693" s="18"/>
      <c r="AA693" s="18"/>
      <c r="AB693" s="18"/>
      <c r="AC693" s="18"/>
      <c r="AD693" s="18"/>
      <c r="AE693" s="18"/>
    </row>
    <row r="694" spans="1:31" ht="12.75">
      <c r="A694" s="18"/>
      <c r="B694" s="18"/>
      <c r="C694" s="18"/>
      <c r="D694" s="18"/>
      <c r="E694" s="18"/>
      <c r="F694" s="17"/>
      <c r="G694" s="17"/>
      <c r="H694" s="17"/>
      <c r="I694" s="18"/>
      <c r="J694" s="18"/>
      <c r="K694" s="44"/>
      <c r="L694" s="44"/>
      <c r="M694" s="18"/>
      <c r="N694" s="18"/>
      <c r="O694" s="18"/>
      <c r="P694" s="18"/>
      <c r="Q694" s="18"/>
      <c r="R694" s="18"/>
      <c r="S694" s="18"/>
      <c r="T694" s="18"/>
      <c r="U694" s="18"/>
      <c r="V694" s="18"/>
      <c r="W694" s="18"/>
      <c r="X694" s="18"/>
      <c r="Y694" s="18"/>
      <c r="Z694" s="18"/>
      <c r="AA694" s="18"/>
      <c r="AB694" s="18"/>
      <c r="AC694" s="18"/>
      <c r="AD694" s="18"/>
      <c r="AE694" s="18"/>
    </row>
    <row r="695" spans="1:31" ht="12.75">
      <c r="A695" s="18"/>
      <c r="B695" s="18"/>
      <c r="C695" s="18"/>
      <c r="D695" s="18"/>
      <c r="E695" s="18"/>
      <c r="F695" s="17"/>
      <c r="G695" s="17"/>
      <c r="H695" s="17"/>
      <c r="I695" s="18"/>
      <c r="J695" s="18"/>
      <c r="K695" s="44"/>
      <c r="L695" s="44"/>
      <c r="M695" s="18"/>
      <c r="N695" s="18"/>
      <c r="O695" s="18"/>
      <c r="P695" s="18"/>
      <c r="Q695" s="18"/>
      <c r="R695" s="18"/>
      <c r="S695" s="18"/>
      <c r="T695" s="18"/>
      <c r="U695" s="18"/>
      <c r="V695" s="18"/>
      <c r="W695" s="18"/>
      <c r="X695" s="18"/>
      <c r="Y695" s="18"/>
      <c r="Z695" s="18"/>
      <c r="AA695" s="18"/>
      <c r="AB695" s="18"/>
      <c r="AC695" s="18"/>
      <c r="AD695" s="18"/>
      <c r="AE695" s="18"/>
    </row>
    <row r="696" spans="1:31" ht="12.75">
      <c r="A696" s="18"/>
      <c r="B696" s="18"/>
      <c r="C696" s="18"/>
      <c r="D696" s="18"/>
      <c r="E696" s="18"/>
      <c r="F696" s="17"/>
      <c r="G696" s="17"/>
      <c r="H696" s="17"/>
      <c r="I696" s="18"/>
      <c r="J696" s="18"/>
      <c r="K696" s="44"/>
      <c r="L696" s="44"/>
      <c r="M696" s="18"/>
      <c r="N696" s="18"/>
      <c r="O696" s="18"/>
      <c r="P696" s="18"/>
      <c r="Q696" s="18"/>
      <c r="R696" s="18"/>
      <c r="S696" s="18"/>
      <c r="T696" s="18"/>
      <c r="U696" s="18"/>
      <c r="V696" s="18"/>
      <c r="W696" s="18"/>
      <c r="X696" s="18"/>
      <c r="Y696" s="18"/>
      <c r="Z696" s="18"/>
      <c r="AA696" s="18"/>
      <c r="AB696" s="18"/>
      <c r="AC696" s="18"/>
      <c r="AD696" s="18"/>
      <c r="AE696" s="18"/>
    </row>
    <row r="697" spans="1:31" ht="12.75">
      <c r="A697" s="18"/>
      <c r="B697" s="18"/>
      <c r="C697" s="18"/>
      <c r="D697" s="18"/>
      <c r="E697" s="18"/>
      <c r="F697" s="17"/>
      <c r="G697" s="17"/>
      <c r="H697" s="17"/>
      <c r="I697" s="18"/>
      <c r="J697" s="18"/>
      <c r="K697" s="44"/>
      <c r="L697" s="44"/>
      <c r="M697" s="18"/>
      <c r="N697" s="18"/>
      <c r="O697" s="18"/>
      <c r="P697" s="18"/>
      <c r="Q697" s="18"/>
      <c r="R697" s="18"/>
      <c r="S697" s="18"/>
      <c r="T697" s="18"/>
      <c r="U697" s="18"/>
      <c r="V697" s="18"/>
      <c r="W697" s="18"/>
      <c r="X697" s="18"/>
      <c r="Y697" s="18"/>
      <c r="Z697" s="18"/>
      <c r="AA697" s="18"/>
      <c r="AB697" s="18"/>
      <c r="AC697" s="18"/>
      <c r="AD697" s="18"/>
      <c r="AE697" s="18"/>
    </row>
    <row r="698" spans="1:31" ht="12.75">
      <c r="A698" s="18"/>
      <c r="B698" s="18"/>
      <c r="C698" s="18"/>
      <c r="D698" s="18"/>
      <c r="E698" s="18"/>
      <c r="F698" s="17"/>
      <c r="G698" s="17"/>
      <c r="H698" s="17"/>
      <c r="I698" s="18"/>
      <c r="J698" s="18"/>
      <c r="K698" s="44"/>
      <c r="L698" s="44"/>
      <c r="M698" s="18"/>
      <c r="N698" s="18"/>
      <c r="O698" s="18"/>
      <c r="P698" s="18"/>
      <c r="Q698" s="18"/>
      <c r="R698" s="18"/>
      <c r="S698" s="18"/>
      <c r="T698" s="18"/>
      <c r="U698" s="18"/>
      <c r="V698" s="18"/>
      <c r="W698" s="18"/>
      <c r="X698" s="18"/>
      <c r="Y698" s="18"/>
      <c r="Z698" s="18"/>
      <c r="AA698" s="18"/>
      <c r="AB698" s="18"/>
      <c r="AC698" s="18"/>
      <c r="AD698" s="18"/>
      <c r="AE698" s="18"/>
    </row>
    <row r="699" spans="1:31" ht="12.75">
      <c r="A699" s="18"/>
      <c r="B699" s="18"/>
      <c r="C699" s="18"/>
      <c r="D699" s="18"/>
      <c r="E699" s="18"/>
      <c r="F699" s="17"/>
      <c r="G699" s="17"/>
      <c r="H699" s="17"/>
      <c r="I699" s="18"/>
      <c r="J699" s="18"/>
      <c r="K699" s="44"/>
      <c r="L699" s="44"/>
      <c r="M699" s="18"/>
      <c r="N699" s="18"/>
      <c r="O699" s="18"/>
      <c r="P699" s="18"/>
      <c r="Q699" s="18"/>
      <c r="R699" s="18"/>
      <c r="S699" s="18"/>
      <c r="T699" s="18"/>
      <c r="U699" s="18"/>
      <c r="V699" s="18"/>
      <c r="W699" s="18"/>
      <c r="X699" s="18"/>
      <c r="Y699" s="18"/>
      <c r="Z699" s="18"/>
      <c r="AA699" s="18"/>
      <c r="AB699" s="18"/>
      <c r="AC699" s="18"/>
      <c r="AD699" s="18"/>
      <c r="AE699" s="18"/>
    </row>
    <row r="700" spans="1:31" ht="12.75">
      <c r="A700" s="18"/>
      <c r="B700" s="18"/>
      <c r="C700" s="18"/>
      <c r="D700" s="18"/>
      <c r="E700" s="18"/>
      <c r="F700" s="17"/>
      <c r="G700" s="17"/>
      <c r="H700" s="17"/>
      <c r="I700" s="18"/>
      <c r="J700" s="18"/>
      <c r="K700" s="44"/>
      <c r="L700" s="44"/>
      <c r="M700" s="18"/>
      <c r="N700" s="18"/>
      <c r="O700" s="18"/>
      <c r="P700" s="18"/>
      <c r="Q700" s="18"/>
      <c r="R700" s="18"/>
      <c r="S700" s="18"/>
      <c r="T700" s="18"/>
      <c r="U700" s="18"/>
      <c r="V700" s="18"/>
      <c r="W700" s="18"/>
      <c r="X700" s="18"/>
      <c r="Y700" s="18"/>
      <c r="Z700" s="18"/>
      <c r="AA700" s="18"/>
      <c r="AB700" s="18"/>
      <c r="AC700" s="18"/>
      <c r="AD700" s="18"/>
      <c r="AE700" s="18"/>
    </row>
    <row r="701" spans="1:31" ht="12.75">
      <c r="A701" s="18"/>
      <c r="B701" s="18"/>
      <c r="C701" s="18"/>
      <c r="D701" s="18"/>
      <c r="E701" s="18"/>
      <c r="F701" s="17"/>
      <c r="G701" s="17"/>
      <c r="H701" s="17"/>
      <c r="I701" s="18"/>
      <c r="J701" s="18"/>
      <c r="K701" s="44"/>
      <c r="L701" s="44"/>
      <c r="M701" s="18"/>
      <c r="N701" s="18"/>
      <c r="O701" s="18"/>
      <c r="P701" s="18"/>
      <c r="Q701" s="18"/>
      <c r="R701" s="18"/>
      <c r="S701" s="18"/>
      <c r="T701" s="18"/>
      <c r="U701" s="18"/>
      <c r="V701" s="18"/>
      <c r="W701" s="18"/>
      <c r="X701" s="18"/>
      <c r="Y701" s="18"/>
      <c r="Z701" s="18"/>
      <c r="AA701" s="18"/>
      <c r="AB701" s="18"/>
      <c r="AC701" s="18"/>
      <c r="AD701" s="18"/>
      <c r="AE701" s="18"/>
    </row>
    <row r="702" spans="1:31" ht="12.75">
      <c r="A702" s="18"/>
      <c r="B702" s="18"/>
      <c r="C702" s="18"/>
      <c r="D702" s="18"/>
      <c r="E702" s="18"/>
      <c r="F702" s="17"/>
      <c r="G702" s="17"/>
      <c r="H702" s="17"/>
      <c r="I702" s="18"/>
      <c r="J702" s="18"/>
      <c r="K702" s="44"/>
      <c r="L702" s="44"/>
      <c r="M702" s="18"/>
      <c r="N702" s="18"/>
      <c r="O702" s="18"/>
      <c r="P702" s="18"/>
      <c r="Q702" s="18"/>
      <c r="R702" s="18"/>
      <c r="S702" s="18"/>
      <c r="T702" s="18"/>
      <c r="U702" s="18"/>
      <c r="V702" s="18"/>
      <c r="W702" s="18"/>
      <c r="X702" s="18"/>
      <c r="Y702" s="18"/>
      <c r="Z702" s="18"/>
      <c r="AA702" s="18"/>
      <c r="AB702" s="18"/>
      <c r="AC702" s="18"/>
      <c r="AD702" s="18"/>
      <c r="AE702" s="18"/>
    </row>
    <row r="703" spans="1:31" ht="12.75">
      <c r="A703" s="18"/>
      <c r="B703" s="18"/>
      <c r="C703" s="18"/>
      <c r="D703" s="18"/>
      <c r="E703" s="18"/>
      <c r="F703" s="17"/>
      <c r="G703" s="17"/>
      <c r="H703" s="17"/>
      <c r="I703" s="18"/>
      <c r="J703" s="18"/>
      <c r="K703" s="44"/>
      <c r="L703" s="44"/>
      <c r="M703" s="18"/>
      <c r="N703" s="18"/>
      <c r="O703" s="18"/>
      <c r="P703" s="18"/>
      <c r="Q703" s="18"/>
      <c r="R703" s="18"/>
      <c r="S703" s="18"/>
      <c r="T703" s="18"/>
      <c r="U703" s="18"/>
      <c r="V703" s="18"/>
      <c r="W703" s="18"/>
      <c r="X703" s="18"/>
      <c r="Y703" s="18"/>
      <c r="Z703" s="18"/>
      <c r="AA703" s="18"/>
      <c r="AB703" s="18"/>
      <c r="AC703" s="18"/>
      <c r="AD703" s="18"/>
      <c r="AE703" s="18"/>
    </row>
    <row r="704" spans="1:31" ht="12.75">
      <c r="A704" s="18"/>
      <c r="B704" s="18"/>
      <c r="C704" s="18"/>
      <c r="D704" s="18"/>
      <c r="E704" s="18"/>
      <c r="F704" s="17"/>
      <c r="G704" s="17"/>
      <c r="H704" s="17"/>
      <c r="I704" s="18"/>
      <c r="J704" s="18"/>
      <c r="K704" s="44"/>
      <c r="L704" s="44"/>
      <c r="M704" s="18"/>
      <c r="N704" s="18"/>
      <c r="O704" s="18"/>
      <c r="P704" s="18"/>
      <c r="Q704" s="18"/>
      <c r="R704" s="18"/>
      <c r="S704" s="18"/>
      <c r="T704" s="18"/>
      <c r="U704" s="18"/>
      <c r="V704" s="18"/>
      <c r="W704" s="18"/>
      <c r="X704" s="18"/>
      <c r="Y704" s="18"/>
      <c r="Z704" s="18"/>
      <c r="AA704" s="18"/>
      <c r="AB704" s="18"/>
      <c r="AC704" s="18"/>
      <c r="AD704" s="18"/>
      <c r="AE704" s="18"/>
    </row>
    <row r="705" spans="1:31" ht="12.75">
      <c r="A705" s="18"/>
      <c r="B705" s="18"/>
      <c r="C705" s="18"/>
      <c r="D705" s="18"/>
      <c r="E705" s="18"/>
      <c r="F705" s="17"/>
      <c r="G705" s="17"/>
      <c r="H705" s="17"/>
      <c r="I705" s="18"/>
      <c r="J705" s="18"/>
      <c r="K705" s="44"/>
      <c r="L705" s="44"/>
      <c r="M705" s="18"/>
      <c r="N705" s="18"/>
      <c r="O705" s="18"/>
      <c r="P705" s="18"/>
      <c r="Q705" s="18"/>
      <c r="R705" s="18"/>
      <c r="S705" s="18"/>
      <c r="T705" s="18"/>
      <c r="U705" s="18"/>
      <c r="V705" s="18"/>
      <c r="W705" s="18"/>
      <c r="X705" s="18"/>
      <c r="Y705" s="18"/>
      <c r="Z705" s="18"/>
      <c r="AA705" s="18"/>
      <c r="AB705" s="18"/>
      <c r="AC705" s="18"/>
      <c r="AD705" s="18"/>
      <c r="AE705" s="18"/>
    </row>
    <row r="706" spans="1:31" ht="12.75">
      <c r="A706" s="18"/>
      <c r="B706" s="18"/>
      <c r="C706" s="18"/>
      <c r="D706" s="18"/>
      <c r="E706" s="18"/>
      <c r="F706" s="17"/>
      <c r="G706" s="17"/>
      <c r="H706" s="17"/>
      <c r="I706" s="18"/>
      <c r="J706" s="18"/>
      <c r="K706" s="44"/>
      <c r="L706" s="44"/>
      <c r="M706" s="18"/>
      <c r="N706" s="18"/>
      <c r="O706" s="18"/>
      <c r="P706" s="18"/>
      <c r="Q706" s="18"/>
      <c r="R706" s="18"/>
      <c r="S706" s="18"/>
      <c r="T706" s="18"/>
      <c r="U706" s="18"/>
      <c r="V706" s="18"/>
      <c r="W706" s="18"/>
      <c r="X706" s="18"/>
      <c r="Y706" s="18"/>
      <c r="Z706" s="18"/>
      <c r="AA706" s="18"/>
      <c r="AB706" s="18"/>
      <c r="AC706" s="18"/>
      <c r="AD706" s="18"/>
      <c r="AE706" s="18"/>
    </row>
    <row r="707" spans="1:31" ht="12.75">
      <c r="A707" s="18"/>
      <c r="B707" s="18"/>
      <c r="C707" s="18"/>
      <c r="D707" s="18"/>
      <c r="E707" s="18"/>
      <c r="F707" s="17"/>
      <c r="G707" s="17"/>
      <c r="H707" s="17"/>
      <c r="I707" s="18"/>
      <c r="J707" s="18"/>
      <c r="K707" s="44"/>
      <c r="L707" s="44"/>
      <c r="M707" s="18"/>
      <c r="N707" s="18"/>
      <c r="O707" s="18"/>
      <c r="P707" s="18"/>
      <c r="Q707" s="18"/>
      <c r="R707" s="18"/>
      <c r="S707" s="18"/>
      <c r="T707" s="18"/>
      <c r="U707" s="18"/>
      <c r="V707" s="18"/>
      <c r="W707" s="18"/>
      <c r="X707" s="18"/>
      <c r="Y707" s="18"/>
      <c r="Z707" s="18"/>
      <c r="AA707" s="18"/>
      <c r="AB707" s="18"/>
      <c r="AC707" s="18"/>
      <c r="AD707" s="18"/>
      <c r="AE707" s="18"/>
    </row>
    <row r="708" spans="1:31" ht="12.75">
      <c r="A708" s="18"/>
      <c r="B708" s="18"/>
      <c r="C708" s="18"/>
      <c r="D708" s="18"/>
      <c r="E708" s="18"/>
      <c r="F708" s="17"/>
      <c r="G708" s="17"/>
      <c r="H708" s="17"/>
      <c r="I708" s="18"/>
      <c r="J708" s="18"/>
      <c r="K708" s="44"/>
      <c r="L708" s="44"/>
      <c r="M708" s="18"/>
      <c r="N708" s="18"/>
      <c r="O708" s="18"/>
      <c r="P708" s="18"/>
      <c r="Q708" s="18"/>
      <c r="R708" s="18"/>
      <c r="S708" s="18"/>
      <c r="T708" s="18"/>
      <c r="U708" s="18"/>
      <c r="V708" s="18"/>
      <c r="W708" s="18"/>
      <c r="X708" s="18"/>
      <c r="Y708" s="18"/>
      <c r="Z708" s="18"/>
      <c r="AA708" s="18"/>
      <c r="AB708" s="18"/>
      <c r="AC708" s="18"/>
      <c r="AD708" s="18"/>
      <c r="AE708" s="18"/>
    </row>
    <row r="709" spans="1:31" ht="12.75">
      <c r="A709" s="18"/>
      <c r="B709" s="18"/>
      <c r="C709" s="18"/>
      <c r="D709" s="18"/>
      <c r="E709" s="18"/>
      <c r="F709" s="17"/>
      <c r="G709" s="17"/>
      <c r="H709" s="17"/>
      <c r="I709" s="18"/>
      <c r="J709" s="18"/>
      <c r="K709" s="44"/>
      <c r="L709" s="44"/>
      <c r="M709" s="18"/>
      <c r="N709" s="18"/>
      <c r="O709" s="18"/>
      <c r="P709" s="18"/>
      <c r="Q709" s="18"/>
      <c r="R709" s="18"/>
      <c r="S709" s="18"/>
      <c r="T709" s="18"/>
      <c r="U709" s="18"/>
      <c r="V709" s="18"/>
      <c r="W709" s="18"/>
      <c r="X709" s="18"/>
      <c r="Y709" s="18"/>
      <c r="Z709" s="18"/>
      <c r="AA709" s="18"/>
      <c r="AB709" s="18"/>
      <c r="AC709" s="18"/>
      <c r="AD709" s="18"/>
      <c r="AE709" s="18"/>
    </row>
    <row r="710" spans="1:31" ht="12.75">
      <c r="A710" s="18"/>
      <c r="B710" s="18"/>
      <c r="C710" s="18"/>
      <c r="D710" s="18"/>
      <c r="E710" s="18"/>
      <c r="F710" s="17"/>
      <c r="G710" s="17"/>
      <c r="H710" s="17"/>
      <c r="I710" s="18"/>
      <c r="J710" s="18"/>
      <c r="K710" s="44"/>
      <c r="L710" s="44"/>
      <c r="M710" s="18"/>
      <c r="N710" s="18"/>
      <c r="O710" s="18"/>
      <c r="P710" s="18"/>
      <c r="Q710" s="18"/>
      <c r="R710" s="18"/>
      <c r="S710" s="18"/>
      <c r="T710" s="18"/>
      <c r="U710" s="18"/>
      <c r="V710" s="18"/>
      <c r="W710" s="18"/>
      <c r="X710" s="18"/>
      <c r="Y710" s="18"/>
      <c r="Z710" s="18"/>
      <c r="AA710" s="18"/>
      <c r="AB710" s="18"/>
      <c r="AC710" s="18"/>
      <c r="AD710" s="18"/>
      <c r="AE710" s="18"/>
    </row>
    <row r="711" spans="1:31" ht="12.75">
      <c r="A711" s="18"/>
      <c r="B711" s="18"/>
      <c r="C711" s="18"/>
      <c r="D711" s="18"/>
      <c r="E711" s="18"/>
      <c r="F711" s="17"/>
      <c r="G711" s="17"/>
      <c r="H711" s="17"/>
      <c r="I711" s="18"/>
      <c r="J711" s="18"/>
      <c r="K711" s="44"/>
      <c r="L711" s="44"/>
      <c r="M711" s="18"/>
      <c r="N711" s="18"/>
      <c r="O711" s="18"/>
      <c r="P711" s="18"/>
      <c r="Q711" s="18"/>
      <c r="R711" s="18"/>
      <c r="S711" s="18"/>
      <c r="T711" s="18"/>
      <c r="U711" s="18"/>
      <c r="V711" s="18"/>
      <c r="W711" s="18"/>
      <c r="X711" s="18"/>
      <c r="Y711" s="18"/>
      <c r="Z711" s="18"/>
      <c r="AA711" s="18"/>
      <c r="AB711" s="18"/>
      <c r="AC711" s="18"/>
      <c r="AD711" s="18"/>
      <c r="AE711" s="18"/>
    </row>
    <row r="712" spans="1:31" ht="12.75">
      <c r="A712" s="18"/>
      <c r="B712" s="18"/>
      <c r="C712" s="18"/>
      <c r="D712" s="18"/>
      <c r="E712" s="18"/>
      <c r="F712" s="17"/>
      <c r="G712" s="17"/>
      <c r="H712" s="17"/>
      <c r="I712" s="18"/>
      <c r="J712" s="18"/>
      <c r="K712" s="44"/>
      <c r="L712" s="44"/>
      <c r="M712" s="18"/>
      <c r="N712" s="18"/>
      <c r="O712" s="18"/>
      <c r="P712" s="18"/>
      <c r="Q712" s="18"/>
      <c r="R712" s="18"/>
      <c r="S712" s="18"/>
      <c r="T712" s="18"/>
      <c r="U712" s="18"/>
      <c r="V712" s="18"/>
      <c r="W712" s="18"/>
      <c r="X712" s="18"/>
      <c r="Y712" s="18"/>
      <c r="Z712" s="18"/>
      <c r="AA712" s="18"/>
      <c r="AB712" s="18"/>
      <c r="AC712" s="18"/>
      <c r="AD712" s="18"/>
      <c r="AE712" s="18"/>
    </row>
    <row r="713" spans="1:31" ht="12.75">
      <c r="A713" s="18"/>
      <c r="B713" s="18"/>
      <c r="C713" s="18"/>
      <c r="D713" s="18"/>
      <c r="E713" s="18"/>
      <c r="F713" s="17"/>
      <c r="G713" s="17"/>
      <c r="H713" s="17"/>
      <c r="I713" s="18"/>
      <c r="J713" s="18"/>
      <c r="K713" s="44"/>
      <c r="L713" s="44"/>
      <c r="M713" s="18"/>
      <c r="N713" s="18"/>
      <c r="O713" s="18"/>
      <c r="P713" s="18"/>
      <c r="Q713" s="18"/>
      <c r="R713" s="18"/>
      <c r="S713" s="18"/>
      <c r="T713" s="18"/>
      <c r="U713" s="18"/>
      <c r="V713" s="18"/>
      <c r="W713" s="18"/>
      <c r="X713" s="18"/>
      <c r="Y713" s="18"/>
      <c r="Z713" s="18"/>
      <c r="AA713" s="18"/>
      <c r="AB713" s="18"/>
      <c r="AC713" s="18"/>
      <c r="AD713" s="18"/>
      <c r="AE713" s="18"/>
    </row>
    <row r="714" spans="1:31" ht="12.75">
      <c r="A714" s="18"/>
      <c r="B714" s="18"/>
      <c r="C714" s="18"/>
      <c r="D714" s="18"/>
      <c r="E714" s="18"/>
      <c r="F714" s="17"/>
      <c r="G714" s="17"/>
      <c r="H714" s="17"/>
      <c r="I714" s="18"/>
      <c r="J714" s="18"/>
      <c r="K714" s="44"/>
      <c r="L714" s="44"/>
      <c r="M714" s="18"/>
      <c r="N714" s="18"/>
      <c r="O714" s="18"/>
      <c r="P714" s="18"/>
      <c r="Q714" s="18"/>
      <c r="R714" s="18"/>
      <c r="S714" s="18"/>
      <c r="T714" s="18"/>
      <c r="U714" s="18"/>
      <c r="V714" s="18"/>
      <c r="W714" s="18"/>
      <c r="X714" s="18"/>
      <c r="Y714" s="18"/>
      <c r="Z714" s="18"/>
      <c r="AA714" s="18"/>
      <c r="AB714" s="18"/>
      <c r="AC714" s="18"/>
      <c r="AD714" s="18"/>
      <c r="AE714" s="18"/>
    </row>
    <row r="715" spans="1:31" ht="12.75">
      <c r="A715" s="18"/>
      <c r="B715" s="18"/>
      <c r="C715" s="18"/>
      <c r="D715" s="18"/>
      <c r="E715" s="18"/>
      <c r="F715" s="17"/>
      <c r="G715" s="17"/>
      <c r="H715" s="17"/>
      <c r="I715" s="18"/>
      <c r="J715" s="18"/>
      <c r="K715" s="44"/>
      <c r="L715" s="44"/>
      <c r="M715" s="18"/>
      <c r="N715" s="18"/>
      <c r="O715" s="18"/>
      <c r="P715" s="18"/>
      <c r="Q715" s="18"/>
      <c r="R715" s="18"/>
      <c r="S715" s="18"/>
      <c r="T715" s="18"/>
      <c r="U715" s="18"/>
      <c r="V715" s="18"/>
      <c r="W715" s="18"/>
      <c r="X715" s="18"/>
      <c r="Y715" s="18"/>
      <c r="Z715" s="18"/>
      <c r="AA715" s="18"/>
      <c r="AB715" s="18"/>
      <c r="AC715" s="18"/>
      <c r="AD715" s="18"/>
      <c r="AE715" s="18"/>
    </row>
    <row r="716" spans="1:31" ht="12.75">
      <c r="A716" s="18"/>
      <c r="B716" s="18"/>
      <c r="C716" s="18"/>
      <c r="D716" s="18"/>
      <c r="E716" s="18"/>
      <c r="F716" s="17"/>
      <c r="G716" s="17"/>
      <c r="H716" s="17"/>
      <c r="I716" s="18"/>
      <c r="J716" s="18"/>
      <c r="K716" s="44"/>
      <c r="L716" s="44"/>
      <c r="M716" s="18"/>
      <c r="N716" s="18"/>
      <c r="O716" s="18"/>
      <c r="P716" s="18"/>
      <c r="Q716" s="18"/>
      <c r="R716" s="18"/>
      <c r="S716" s="18"/>
      <c r="T716" s="18"/>
      <c r="U716" s="18"/>
      <c r="V716" s="18"/>
      <c r="W716" s="18"/>
      <c r="X716" s="18"/>
      <c r="Y716" s="18"/>
      <c r="Z716" s="18"/>
      <c r="AA716" s="18"/>
      <c r="AB716" s="18"/>
      <c r="AC716" s="18"/>
      <c r="AD716" s="18"/>
      <c r="AE716" s="18"/>
    </row>
    <row r="717" spans="1:31" ht="12.75">
      <c r="A717" s="18"/>
      <c r="B717" s="18"/>
      <c r="C717" s="18"/>
      <c r="D717" s="18"/>
      <c r="E717" s="18"/>
      <c r="F717" s="17"/>
      <c r="G717" s="17"/>
      <c r="H717" s="17"/>
      <c r="I717" s="18"/>
      <c r="J717" s="18"/>
      <c r="K717" s="44"/>
      <c r="L717" s="44"/>
      <c r="M717" s="18"/>
      <c r="N717" s="18"/>
      <c r="O717" s="18"/>
      <c r="P717" s="18"/>
      <c r="Q717" s="18"/>
      <c r="R717" s="18"/>
      <c r="S717" s="18"/>
      <c r="T717" s="18"/>
      <c r="U717" s="18"/>
      <c r="V717" s="18"/>
      <c r="W717" s="18"/>
      <c r="X717" s="18"/>
      <c r="Y717" s="18"/>
      <c r="Z717" s="18"/>
      <c r="AA717" s="18"/>
      <c r="AB717" s="18"/>
      <c r="AC717" s="18"/>
      <c r="AD717" s="18"/>
      <c r="AE717" s="18"/>
    </row>
    <row r="718" spans="1:31" ht="12.75">
      <c r="A718" s="18"/>
      <c r="B718" s="18"/>
      <c r="C718" s="18"/>
      <c r="D718" s="18"/>
      <c r="E718" s="18"/>
      <c r="F718" s="17"/>
      <c r="G718" s="17"/>
      <c r="H718" s="17"/>
      <c r="I718" s="18"/>
      <c r="J718" s="18"/>
      <c r="K718" s="44"/>
      <c r="L718" s="44"/>
      <c r="M718" s="18"/>
      <c r="N718" s="18"/>
      <c r="O718" s="18"/>
      <c r="P718" s="18"/>
      <c r="Q718" s="18"/>
      <c r="R718" s="18"/>
      <c r="S718" s="18"/>
      <c r="T718" s="18"/>
      <c r="U718" s="18"/>
      <c r="V718" s="18"/>
      <c r="W718" s="18"/>
      <c r="X718" s="18"/>
      <c r="Y718" s="18"/>
      <c r="Z718" s="18"/>
      <c r="AA718" s="18"/>
      <c r="AB718" s="18"/>
      <c r="AC718" s="18"/>
      <c r="AD718" s="18"/>
      <c r="AE718" s="18"/>
    </row>
    <row r="719" spans="1:31" ht="12.75">
      <c r="A719" s="18"/>
      <c r="B719" s="18"/>
      <c r="C719" s="18"/>
      <c r="D719" s="18"/>
      <c r="E719" s="18"/>
      <c r="F719" s="17"/>
      <c r="G719" s="17"/>
      <c r="H719" s="17"/>
      <c r="I719" s="18"/>
      <c r="J719" s="18"/>
      <c r="K719" s="44"/>
      <c r="L719" s="44"/>
      <c r="M719" s="18"/>
      <c r="N719" s="18"/>
      <c r="O719" s="18"/>
      <c r="P719" s="18"/>
      <c r="Q719" s="18"/>
      <c r="R719" s="18"/>
      <c r="S719" s="18"/>
      <c r="T719" s="18"/>
      <c r="U719" s="18"/>
      <c r="V719" s="18"/>
      <c r="W719" s="18"/>
      <c r="X719" s="18"/>
      <c r="Y719" s="18"/>
      <c r="Z719" s="18"/>
      <c r="AA719" s="18"/>
      <c r="AB719" s="18"/>
      <c r="AC719" s="18"/>
      <c r="AD719" s="18"/>
      <c r="AE719" s="18"/>
    </row>
    <row r="720" spans="1:31" ht="12.75">
      <c r="A720" s="18"/>
      <c r="B720" s="18"/>
      <c r="C720" s="18"/>
      <c r="D720" s="18"/>
      <c r="E720" s="18"/>
      <c r="F720" s="17"/>
      <c r="G720" s="17"/>
      <c r="H720" s="17"/>
      <c r="I720" s="18"/>
      <c r="J720" s="18"/>
      <c r="K720" s="44"/>
      <c r="L720" s="44"/>
      <c r="M720" s="18"/>
      <c r="N720" s="18"/>
      <c r="O720" s="18"/>
      <c r="P720" s="18"/>
      <c r="Q720" s="18"/>
      <c r="R720" s="18"/>
      <c r="S720" s="18"/>
      <c r="T720" s="18"/>
      <c r="U720" s="18"/>
      <c r="V720" s="18"/>
      <c r="W720" s="18"/>
      <c r="X720" s="18"/>
      <c r="Y720" s="18"/>
      <c r="Z720" s="18"/>
      <c r="AA720" s="18"/>
      <c r="AB720" s="18"/>
      <c r="AC720" s="18"/>
      <c r="AD720" s="18"/>
      <c r="AE720" s="18"/>
    </row>
    <row r="721" spans="1:31" ht="12.75">
      <c r="A721" s="18"/>
      <c r="B721" s="18"/>
      <c r="C721" s="18"/>
      <c r="D721" s="18"/>
      <c r="E721" s="18"/>
      <c r="F721" s="17"/>
      <c r="G721" s="17"/>
      <c r="H721" s="17"/>
      <c r="I721" s="18"/>
      <c r="J721" s="18"/>
      <c r="K721" s="44"/>
      <c r="L721" s="44"/>
      <c r="M721" s="18"/>
      <c r="N721" s="18"/>
      <c r="O721" s="18"/>
      <c r="P721" s="18"/>
      <c r="Q721" s="18"/>
      <c r="R721" s="18"/>
      <c r="S721" s="18"/>
      <c r="T721" s="18"/>
      <c r="U721" s="18"/>
      <c r="V721" s="18"/>
      <c r="W721" s="18"/>
      <c r="X721" s="18"/>
      <c r="Y721" s="18"/>
      <c r="Z721" s="18"/>
      <c r="AA721" s="18"/>
      <c r="AB721" s="18"/>
      <c r="AC721" s="18"/>
      <c r="AD721" s="18"/>
      <c r="AE721" s="18"/>
    </row>
    <row r="722" spans="1:31" ht="12.75">
      <c r="A722" s="18"/>
      <c r="B722" s="18"/>
      <c r="C722" s="18"/>
      <c r="D722" s="18"/>
      <c r="E722" s="18"/>
      <c r="F722" s="17"/>
      <c r="G722" s="17"/>
      <c r="H722" s="17"/>
      <c r="I722" s="18"/>
      <c r="J722" s="18"/>
      <c r="K722" s="44"/>
      <c r="L722" s="44"/>
      <c r="M722" s="18"/>
      <c r="N722" s="18"/>
      <c r="O722" s="18"/>
      <c r="P722" s="18"/>
      <c r="Q722" s="18"/>
      <c r="R722" s="18"/>
      <c r="S722" s="18"/>
      <c r="T722" s="18"/>
      <c r="U722" s="18"/>
      <c r="V722" s="18"/>
      <c r="W722" s="18"/>
      <c r="X722" s="18"/>
      <c r="Y722" s="18"/>
      <c r="Z722" s="18"/>
      <c r="AA722" s="18"/>
      <c r="AB722" s="18"/>
      <c r="AC722" s="18"/>
      <c r="AD722" s="18"/>
      <c r="AE722" s="18"/>
    </row>
    <row r="723" spans="1:31" ht="12.75">
      <c r="A723" s="18"/>
      <c r="B723" s="18"/>
      <c r="C723" s="18"/>
      <c r="D723" s="18"/>
      <c r="E723" s="18"/>
      <c r="F723" s="17"/>
      <c r="G723" s="17"/>
      <c r="H723" s="17"/>
      <c r="I723" s="18"/>
      <c r="J723" s="18"/>
      <c r="K723" s="44"/>
      <c r="L723" s="44"/>
      <c r="M723" s="18"/>
      <c r="N723" s="18"/>
      <c r="O723" s="18"/>
      <c r="P723" s="18"/>
      <c r="Q723" s="18"/>
      <c r="R723" s="18"/>
      <c r="S723" s="18"/>
      <c r="T723" s="18"/>
      <c r="U723" s="18"/>
      <c r="V723" s="18"/>
      <c r="W723" s="18"/>
      <c r="X723" s="18"/>
      <c r="Y723" s="18"/>
      <c r="Z723" s="18"/>
      <c r="AA723" s="18"/>
      <c r="AB723" s="18"/>
      <c r="AC723" s="18"/>
      <c r="AD723" s="18"/>
      <c r="AE723" s="18"/>
    </row>
    <row r="724" spans="1:31" ht="12.75">
      <c r="A724" s="18"/>
      <c r="B724" s="18"/>
      <c r="C724" s="18"/>
      <c r="D724" s="18"/>
      <c r="E724" s="18"/>
      <c r="F724" s="17"/>
      <c r="G724" s="17"/>
      <c r="H724" s="17"/>
      <c r="I724" s="18"/>
      <c r="J724" s="18"/>
      <c r="K724" s="44"/>
      <c r="L724" s="44"/>
      <c r="M724" s="18"/>
      <c r="N724" s="18"/>
      <c r="O724" s="18"/>
      <c r="P724" s="18"/>
      <c r="Q724" s="18"/>
      <c r="R724" s="18"/>
      <c r="S724" s="18"/>
      <c r="T724" s="18"/>
      <c r="U724" s="18"/>
      <c r="V724" s="18"/>
      <c r="W724" s="18"/>
      <c r="X724" s="18"/>
      <c r="Y724" s="18"/>
      <c r="Z724" s="18"/>
      <c r="AA724" s="18"/>
      <c r="AB724" s="18"/>
      <c r="AC724" s="18"/>
      <c r="AD724" s="18"/>
      <c r="AE724" s="18"/>
    </row>
    <row r="725" spans="1:31" ht="12.75">
      <c r="A725" s="18"/>
      <c r="B725" s="18"/>
      <c r="C725" s="18"/>
      <c r="D725" s="18"/>
      <c r="E725" s="18"/>
      <c r="F725" s="17"/>
      <c r="G725" s="17"/>
      <c r="H725" s="17"/>
      <c r="I725" s="18"/>
      <c r="J725" s="18"/>
      <c r="K725" s="44"/>
      <c r="L725" s="44"/>
      <c r="M725" s="18"/>
      <c r="N725" s="18"/>
      <c r="O725" s="18"/>
      <c r="P725" s="18"/>
      <c r="Q725" s="18"/>
      <c r="R725" s="18"/>
      <c r="S725" s="18"/>
      <c r="T725" s="18"/>
      <c r="U725" s="18"/>
      <c r="V725" s="18"/>
      <c r="W725" s="18"/>
      <c r="X725" s="18"/>
      <c r="Y725" s="18"/>
      <c r="Z725" s="18"/>
      <c r="AA725" s="18"/>
      <c r="AB725" s="18"/>
      <c r="AC725" s="18"/>
      <c r="AD725" s="18"/>
      <c r="AE725" s="18"/>
    </row>
    <row r="726" spans="1:31" ht="12.75">
      <c r="A726" s="18"/>
      <c r="B726" s="18"/>
      <c r="C726" s="18"/>
      <c r="D726" s="18"/>
      <c r="E726" s="18"/>
      <c r="F726" s="17"/>
      <c r="G726" s="17"/>
      <c r="H726" s="17"/>
      <c r="I726" s="18"/>
      <c r="J726" s="18"/>
      <c r="K726" s="44"/>
      <c r="L726" s="44"/>
      <c r="M726" s="18"/>
      <c r="N726" s="18"/>
      <c r="O726" s="18"/>
      <c r="P726" s="18"/>
      <c r="Q726" s="18"/>
      <c r="R726" s="18"/>
      <c r="S726" s="18"/>
      <c r="T726" s="18"/>
      <c r="U726" s="18"/>
      <c r="V726" s="18"/>
      <c r="W726" s="18"/>
      <c r="X726" s="18"/>
      <c r="Y726" s="18"/>
      <c r="Z726" s="18"/>
      <c r="AA726" s="18"/>
      <c r="AB726" s="18"/>
      <c r="AC726" s="18"/>
      <c r="AD726" s="18"/>
      <c r="AE726" s="18"/>
    </row>
    <row r="727" spans="1:31" ht="12.75">
      <c r="A727" s="18"/>
      <c r="B727" s="18"/>
      <c r="C727" s="18"/>
      <c r="D727" s="18"/>
      <c r="E727" s="18"/>
      <c r="F727" s="17"/>
      <c r="G727" s="17"/>
      <c r="H727" s="17"/>
      <c r="I727" s="18"/>
      <c r="J727" s="18"/>
      <c r="K727" s="44"/>
      <c r="L727" s="44"/>
      <c r="M727" s="18"/>
      <c r="N727" s="18"/>
      <c r="O727" s="18"/>
      <c r="P727" s="18"/>
      <c r="Q727" s="18"/>
      <c r="R727" s="18"/>
      <c r="S727" s="18"/>
      <c r="T727" s="18"/>
      <c r="U727" s="18"/>
      <c r="V727" s="18"/>
      <c r="W727" s="18"/>
      <c r="X727" s="18"/>
      <c r="Y727" s="18"/>
      <c r="Z727" s="18"/>
      <c r="AA727" s="18"/>
      <c r="AB727" s="18"/>
      <c r="AC727" s="18"/>
      <c r="AD727" s="18"/>
      <c r="AE727" s="18"/>
    </row>
    <row r="728" spans="1:31" ht="12.75">
      <c r="A728" s="18"/>
      <c r="B728" s="18"/>
      <c r="C728" s="18"/>
      <c r="D728" s="18"/>
      <c r="E728" s="18"/>
      <c r="F728" s="17"/>
      <c r="G728" s="17"/>
      <c r="H728" s="17"/>
      <c r="I728" s="18"/>
      <c r="J728" s="18"/>
      <c r="K728" s="44"/>
      <c r="L728" s="44"/>
      <c r="M728" s="18"/>
      <c r="N728" s="18"/>
      <c r="O728" s="18"/>
      <c r="P728" s="18"/>
      <c r="Q728" s="18"/>
      <c r="R728" s="18"/>
      <c r="S728" s="18"/>
      <c r="T728" s="18"/>
      <c r="U728" s="18"/>
      <c r="V728" s="18"/>
      <c r="W728" s="18"/>
      <c r="X728" s="18"/>
      <c r="Y728" s="18"/>
      <c r="Z728" s="18"/>
      <c r="AA728" s="18"/>
      <c r="AB728" s="18"/>
      <c r="AC728" s="18"/>
      <c r="AD728" s="18"/>
      <c r="AE728" s="18"/>
    </row>
    <row r="729" spans="1:31" ht="12.75">
      <c r="A729" s="18"/>
      <c r="B729" s="18"/>
      <c r="C729" s="18"/>
      <c r="D729" s="18"/>
      <c r="E729" s="18"/>
      <c r="F729" s="17"/>
      <c r="G729" s="17"/>
      <c r="H729" s="17"/>
      <c r="I729" s="18"/>
      <c r="J729" s="18"/>
      <c r="K729" s="44"/>
      <c r="L729" s="44"/>
      <c r="M729" s="18"/>
      <c r="N729" s="18"/>
      <c r="O729" s="18"/>
      <c r="P729" s="18"/>
      <c r="Q729" s="18"/>
      <c r="R729" s="18"/>
      <c r="S729" s="18"/>
      <c r="T729" s="18"/>
      <c r="U729" s="18"/>
      <c r="V729" s="18"/>
      <c r="W729" s="18"/>
      <c r="X729" s="18"/>
      <c r="Y729" s="18"/>
      <c r="Z729" s="18"/>
      <c r="AA729" s="18"/>
      <c r="AB729" s="18"/>
      <c r="AC729" s="18"/>
      <c r="AD729" s="18"/>
      <c r="AE729" s="18"/>
    </row>
    <row r="730" spans="1:31" ht="12.75">
      <c r="A730" s="18"/>
      <c r="B730" s="18"/>
      <c r="C730" s="18"/>
      <c r="D730" s="18"/>
      <c r="E730" s="18"/>
      <c r="F730" s="17"/>
      <c r="G730" s="17"/>
      <c r="H730" s="17"/>
      <c r="I730" s="18"/>
      <c r="J730" s="18"/>
      <c r="K730" s="44"/>
      <c r="L730" s="44"/>
      <c r="M730" s="18"/>
      <c r="N730" s="18"/>
      <c r="O730" s="18"/>
      <c r="P730" s="18"/>
      <c r="Q730" s="18"/>
      <c r="R730" s="18"/>
      <c r="S730" s="18"/>
      <c r="T730" s="18"/>
      <c r="U730" s="18"/>
      <c r="V730" s="18"/>
      <c r="W730" s="18"/>
      <c r="X730" s="18"/>
      <c r="Y730" s="18"/>
      <c r="Z730" s="18"/>
      <c r="AA730" s="18"/>
      <c r="AB730" s="18"/>
      <c r="AC730" s="18"/>
      <c r="AD730" s="18"/>
      <c r="AE730" s="18"/>
    </row>
    <row r="731" spans="1:31" ht="12.75">
      <c r="A731" s="18"/>
      <c r="B731" s="18"/>
      <c r="C731" s="18"/>
      <c r="D731" s="18"/>
      <c r="E731" s="18"/>
      <c r="F731" s="17"/>
      <c r="G731" s="17"/>
      <c r="H731" s="17"/>
      <c r="I731" s="18"/>
      <c r="J731" s="18"/>
      <c r="K731" s="44"/>
      <c r="L731" s="44"/>
      <c r="M731" s="18"/>
      <c r="N731" s="18"/>
      <c r="O731" s="18"/>
      <c r="P731" s="18"/>
      <c r="Q731" s="18"/>
      <c r="R731" s="18"/>
      <c r="S731" s="18"/>
      <c r="T731" s="18"/>
      <c r="U731" s="18"/>
      <c r="V731" s="18"/>
      <c r="W731" s="18"/>
      <c r="X731" s="18"/>
      <c r="Y731" s="18"/>
      <c r="Z731" s="18"/>
      <c r="AA731" s="18"/>
      <c r="AB731" s="18"/>
      <c r="AC731" s="18"/>
      <c r="AD731" s="18"/>
      <c r="AE731" s="18"/>
    </row>
    <row r="732" spans="1:31" ht="12.75">
      <c r="A732" s="18"/>
      <c r="B732" s="18"/>
      <c r="C732" s="18"/>
      <c r="D732" s="18"/>
      <c r="E732" s="18"/>
      <c r="F732" s="17"/>
      <c r="G732" s="17"/>
      <c r="H732" s="17"/>
      <c r="I732" s="18"/>
      <c r="J732" s="18"/>
      <c r="K732" s="44"/>
      <c r="L732" s="44"/>
      <c r="M732" s="18"/>
      <c r="N732" s="18"/>
      <c r="O732" s="18"/>
      <c r="P732" s="18"/>
      <c r="Q732" s="18"/>
      <c r="R732" s="18"/>
      <c r="S732" s="18"/>
      <c r="T732" s="18"/>
      <c r="U732" s="18"/>
      <c r="V732" s="18"/>
      <c r="W732" s="18"/>
      <c r="X732" s="18"/>
      <c r="Y732" s="18"/>
      <c r="Z732" s="18"/>
      <c r="AA732" s="18"/>
      <c r="AB732" s="18"/>
      <c r="AC732" s="18"/>
      <c r="AD732" s="18"/>
      <c r="AE732" s="18"/>
    </row>
    <row r="733" spans="1:31" ht="12.75">
      <c r="A733" s="18"/>
      <c r="B733" s="18"/>
      <c r="C733" s="18"/>
      <c r="D733" s="18"/>
      <c r="E733" s="18"/>
      <c r="F733" s="17"/>
      <c r="G733" s="17"/>
      <c r="H733" s="17"/>
      <c r="I733" s="18"/>
      <c r="J733" s="18"/>
      <c r="K733" s="44"/>
      <c r="L733" s="44"/>
      <c r="M733" s="18"/>
      <c r="N733" s="18"/>
      <c r="O733" s="18"/>
      <c r="P733" s="18"/>
      <c r="Q733" s="18"/>
      <c r="R733" s="18"/>
      <c r="S733" s="18"/>
      <c r="T733" s="18"/>
      <c r="U733" s="18"/>
      <c r="V733" s="18"/>
      <c r="W733" s="18"/>
      <c r="X733" s="18"/>
      <c r="Y733" s="18"/>
      <c r="Z733" s="18"/>
      <c r="AA733" s="18"/>
      <c r="AB733" s="18"/>
      <c r="AC733" s="18"/>
      <c r="AD733" s="18"/>
      <c r="AE733" s="18"/>
    </row>
    <row r="734" spans="1:31" ht="12.75">
      <c r="A734" s="18"/>
      <c r="B734" s="18"/>
      <c r="C734" s="18"/>
      <c r="D734" s="18"/>
      <c r="E734" s="18"/>
      <c r="F734" s="17"/>
      <c r="G734" s="17"/>
      <c r="H734" s="17"/>
      <c r="I734" s="18"/>
      <c r="J734" s="18"/>
      <c r="K734" s="44"/>
      <c r="L734" s="44"/>
      <c r="M734" s="18"/>
      <c r="N734" s="18"/>
      <c r="O734" s="18"/>
      <c r="P734" s="18"/>
      <c r="Q734" s="18"/>
      <c r="R734" s="18"/>
      <c r="S734" s="18"/>
      <c r="T734" s="18"/>
      <c r="U734" s="18"/>
      <c r="V734" s="18"/>
      <c r="W734" s="18"/>
      <c r="X734" s="18"/>
      <c r="Y734" s="18"/>
      <c r="Z734" s="18"/>
      <c r="AA734" s="18"/>
      <c r="AB734" s="18"/>
      <c r="AC734" s="18"/>
      <c r="AD734" s="18"/>
      <c r="AE734" s="18"/>
    </row>
    <row r="735" spans="1:31" ht="12.75">
      <c r="A735" s="18"/>
      <c r="B735" s="18"/>
      <c r="C735" s="18"/>
      <c r="D735" s="18"/>
      <c r="E735" s="18"/>
      <c r="F735" s="17"/>
      <c r="G735" s="17"/>
      <c r="H735" s="17"/>
      <c r="I735" s="18"/>
      <c r="J735" s="18"/>
      <c r="K735" s="44"/>
      <c r="L735" s="44"/>
      <c r="M735" s="18"/>
      <c r="N735" s="18"/>
      <c r="O735" s="18"/>
      <c r="P735" s="18"/>
      <c r="Q735" s="18"/>
      <c r="R735" s="18"/>
      <c r="S735" s="18"/>
      <c r="T735" s="18"/>
      <c r="U735" s="18"/>
      <c r="V735" s="18"/>
      <c r="W735" s="18"/>
      <c r="X735" s="18"/>
      <c r="Y735" s="18"/>
      <c r="Z735" s="18"/>
      <c r="AA735" s="18"/>
      <c r="AB735" s="18"/>
      <c r="AC735" s="18"/>
      <c r="AD735" s="18"/>
      <c r="AE735" s="18"/>
    </row>
    <row r="736" spans="1:31" ht="12.75">
      <c r="A736" s="18"/>
      <c r="B736" s="18"/>
      <c r="C736" s="18"/>
      <c r="D736" s="18"/>
      <c r="E736" s="18"/>
      <c r="F736" s="17"/>
      <c r="G736" s="17"/>
      <c r="H736" s="17"/>
      <c r="I736" s="18"/>
      <c r="J736" s="18"/>
      <c r="K736" s="44"/>
      <c r="L736" s="44"/>
      <c r="M736" s="18"/>
      <c r="N736" s="18"/>
      <c r="O736" s="18"/>
      <c r="P736" s="18"/>
      <c r="Q736" s="18"/>
      <c r="R736" s="18"/>
      <c r="S736" s="18"/>
      <c r="T736" s="18"/>
      <c r="U736" s="18"/>
      <c r="V736" s="18"/>
      <c r="W736" s="18"/>
      <c r="X736" s="18"/>
      <c r="Y736" s="18"/>
      <c r="Z736" s="18"/>
      <c r="AA736" s="18"/>
      <c r="AB736" s="18"/>
      <c r="AC736" s="18"/>
      <c r="AD736" s="18"/>
      <c r="AE736" s="18"/>
    </row>
    <row r="737" spans="1:31" ht="12.75">
      <c r="A737" s="18"/>
      <c r="B737" s="18"/>
      <c r="C737" s="18"/>
      <c r="D737" s="18"/>
      <c r="E737" s="18"/>
      <c r="F737" s="17"/>
      <c r="G737" s="17"/>
      <c r="H737" s="17"/>
      <c r="I737" s="18"/>
      <c r="J737" s="18"/>
      <c r="K737" s="44"/>
      <c r="L737" s="44"/>
      <c r="M737" s="18"/>
      <c r="N737" s="18"/>
      <c r="O737" s="18"/>
      <c r="P737" s="18"/>
      <c r="Q737" s="18"/>
      <c r="R737" s="18"/>
      <c r="S737" s="18"/>
      <c r="T737" s="18"/>
      <c r="U737" s="18"/>
      <c r="V737" s="18"/>
      <c r="W737" s="18"/>
      <c r="X737" s="18"/>
      <c r="Y737" s="18"/>
      <c r="Z737" s="18"/>
      <c r="AA737" s="18"/>
      <c r="AB737" s="18"/>
      <c r="AC737" s="18"/>
      <c r="AD737" s="18"/>
      <c r="AE737" s="18"/>
    </row>
    <row r="738" spans="1:31" ht="12.75">
      <c r="A738" s="18"/>
      <c r="B738" s="18"/>
      <c r="C738" s="18"/>
      <c r="D738" s="18"/>
      <c r="E738" s="18"/>
      <c r="F738" s="17"/>
      <c r="G738" s="17"/>
      <c r="H738" s="17"/>
      <c r="I738" s="18"/>
      <c r="J738" s="18"/>
      <c r="K738" s="44"/>
      <c r="L738" s="44"/>
      <c r="M738" s="18"/>
      <c r="N738" s="18"/>
      <c r="O738" s="18"/>
      <c r="P738" s="18"/>
      <c r="Q738" s="18"/>
      <c r="R738" s="18"/>
      <c r="S738" s="18"/>
      <c r="T738" s="18"/>
      <c r="U738" s="18"/>
      <c r="V738" s="18"/>
      <c r="W738" s="18"/>
      <c r="X738" s="18"/>
      <c r="Y738" s="18"/>
      <c r="Z738" s="18"/>
      <c r="AA738" s="18"/>
      <c r="AB738" s="18"/>
      <c r="AC738" s="18"/>
      <c r="AD738" s="18"/>
      <c r="AE738" s="18"/>
    </row>
    <row r="739" spans="1:31" ht="12.75">
      <c r="A739" s="18"/>
      <c r="B739" s="18"/>
      <c r="C739" s="18"/>
      <c r="D739" s="18"/>
      <c r="E739" s="18"/>
      <c r="F739" s="17"/>
      <c r="G739" s="17"/>
      <c r="H739" s="17"/>
      <c r="I739" s="18"/>
      <c r="J739" s="18"/>
      <c r="K739" s="44"/>
      <c r="L739" s="44"/>
      <c r="M739" s="18"/>
      <c r="N739" s="18"/>
      <c r="O739" s="18"/>
      <c r="P739" s="18"/>
      <c r="Q739" s="18"/>
      <c r="R739" s="18"/>
      <c r="S739" s="18"/>
      <c r="T739" s="18"/>
      <c r="U739" s="18"/>
      <c r="V739" s="18"/>
      <c r="W739" s="18"/>
      <c r="X739" s="18"/>
      <c r="Y739" s="18"/>
      <c r="Z739" s="18"/>
      <c r="AA739" s="18"/>
      <c r="AB739" s="18"/>
      <c r="AC739" s="18"/>
      <c r="AD739" s="18"/>
      <c r="AE739" s="18"/>
    </row>
    <row r="740" spans="1:31" ht="12.75">
      <c r="A740" s="18"/>
      <c r="B740" s="18"/>
      <c r="C740" s="18"/>
      <c r="D740" s="18"/>
      <c r="E740" s="18"/>
      <c r="F740" s="17"/>
      <c r="G740" s="17"/>
      <c r="H740" s="17"/>
      <c r="I740" s="18"/>
      <c r="J740" s="18"/>
      <c r="K740" s="44"/>
      <c r="L740" s="44"/>
      <c r="M740" s="18"/>
      <c r="N740" s="18"/>
      <c r="O740" s="18"/>
      <c r="P740" s="18"/>
      <c r="Q740" s="18"/>
      <c r="R740" s="18"/>
      <c r="S740" s="18"/>
      <c r="T740" s="18"/>
      <c r="U740" s="18"/>
      <c r="V740" s="18"/>
      <c r="W740" s="18"/>
      <c r="X740" s="18"/>
      <c r="Y740" s="18"/>
      <c r="Z740" s="18"/>
      <c r="AA740" s="18"/>
      <c r="AB740" s="18"/>
      <c r="AC740" s="18"/>
      <c r="AD740" s="18"/>
      <c r="AE740" s="18"/>
    </row>
    <row r="741" spans="1:31" ht="12.75">
      <c r="A741" s="18"/>
      <c r="B741" s="18"/>
      <c r="C741" s="18"/>
      <c r="D741" s="18"/>
      <c r="E741" s="18"/>
      <c r="F741" s="17"/>
      <c r="G741" s="17"/>
      <c r="H741" s="17"/>
      <c r="I741" s="18"/>
      <c r="J741" s="18"/>
      <c r="K741" s="44"/>
      <c r="L741" s="44"/>
      <c r="M741" s="18"/>
      <c r="N741" s="18"/>
      <c r="O741" s="18"/>
      <c r="P741" s="18"/>
      <c r="Q741" s="18"/>
      <c r="R741" s="18"/>
      <c r="S741" s="18"/>
      <c r="T741" s="18"/>
      <c r="U741" s="18"/>
      <c r="V741" s="18"/>
      <c r="W741" s="18"/>
      <c r="X741" s="18"/>
      <c r="Y741" s="18"/>
      <c r="Z741" s="18"/>
      <c r="AA741" s="18"/>
      <c r="AB741" s="18"/>
      <c r="AC741" s="18"/>
      <c r="AD741" s="18"/>
      <c r="AE741" s="18"/>
    </row>
    <row r="742" spans="1:31" ht="12.75">
      <c r="A742" s="18"/>
      <c r="B742" s="18"/>
      <c r="C742" s="18"/>
      <c r="D742" s="18"/>
      <c r="E742" s="18"/>
      <c r="F742" s="17"/>
      <c r="G742" s="17"/>
      <c r="H742" s="17"/>
      <c r="I742" s="18"/>
      <c r="J742" s="18"/>
      <c r="K742" s="44"/>
      <c r="L742" s="44"/>
      <c r="M742" s="18"/>
      <c r="N742" s="18"/>
      <c r="O742" s="18"/>
      <c r="P742" s="18"/>
      <c r="Q742" s="18"/>
      <c r="R742" s="18"/>
      <c r="S742" s="18"/>
      <c r="T742" s="18"/>
      <c r="U742" s="18"/>
      <c r="V742" s="18"/>
      <c r="W742" s="18"/>
      <c r="X742" s="18"/>
      <c r="Y742" s="18"/>
      <c r="Z742" s="18"/>
      <c r="AA742" s="18"/>
      <c r="AB742" s="18"/>
      <c r="AC742" s="18"/>
      <c r="AD742" s="18"/>
      <c r="AE742" s="18"/>
    </row>
    <row r="743" spans="1:31" ht="12.75">
      <c r="A743" s="18"/>
      <c r="B743" s="18"/>
      <c r="C743" s="18"/>
      <c r="D743" s="18"/>
      <c r="E743" s="18"/>
      <c r="F743" s="17"/>
      <c r="G743" s="17"/>
      <c r="H743" s="17"/>
      <c r="I743" s="18"/>
      <c r="J743" s="18"/>
      <c r="K743" s="44"/>
      <c r="L743" s="44"/>
      <c r="M743" s="18"/>
      <c r="N743" s="18"/>
      <c r="O743" s="18"/>
      <c r="P743" s="18"/>
      <c r="Q743" s="18"/>
      <c r="R743" s="18"/>
      <c r="S743" s="18"/>
      <c r="T743" s="18"/>
      <c r="U743" s="18"/>
      <c r="V743" s="18"/>
      <c r="W743" s="18"/>
      <c r="X743" s="18"/>
      <c r="Y743" s="18"/>
      <c r="Z743" s="18"/>
      <c r="AA743" s="18"/>
      <c r="AB743" s="18"/>
      <c r="AC743" s="18"/>
      <c r="AD743" s="18"/>
      <c r="AE743" s="18"/>
    </row>
    <row r="744" spans="1:31" ht="12.75">
      <c r="A744" s="18"/>
      <c r="B744" s="18"/>
      <c r="C744" s="18"/>
      <c r="D744" s="18"/>
      <c r="E744" s="18"/>
      <c r="F744" s="17"/>
      <c r="G744" s="17"/>
      <c r="H744" s="17"/>
      <c r="I744" s="18"/>
      <c r="J744" s="18"/>
      <c r="K744" s="44"/>
      <c r="L744" s="44"/>
      <c r="M744" s="18"/>
      <c r="N744" s="18"/>
      <c r="O744" s="18"/>
      <c r="P744" s="18"/>
      <c r="Q744" s="18"/>
      <c r="R744" s="18"/>
      <c r="S744" s="18"/>
      <c r="T744" s="18"/>
      <c r="U744" s="18"/>
      <c r="V744" s="18"/>
      <c r="W744" s="18"/>
      <c r="X744" s="18"/>
      <c r="Y744" s="18"/>
      <c r="Z744" s="18"/>
      <c r="AA744" s="18"/>
      <c r="AB744" s="18"/>
      <c r="AC744" s="18"/>
      <c r="AD744" s="18"/>
      <c r="AE744" s="18"/>
    </row>
    <row r="745" spans="1:31" ht="12.75">
      <c r="A745" s="18"/>
      <c r="B745" s="18"/>
      <c r="C745" s="18"/>
      <c r="D745" s="18"/>
      <c r="E745" s="18"/>
      <c r="F745" s="17"/>
      <c r="G745" s="17"/>
      <c r="H745" s="17"/>
      <c r="I745" s="18"/>
      <c r="J745" s="18"/>
      <c r="K745" s="44"/>
      <c r="L745" s="44"/>
      <c r="M745" s="18"/>
      <c r="N745" s="18"/>
      <c r="O745" s="18"/>
      <c r="P745" s="18"/>
      <c r="Q745" s="18"/>
      <c r="R745" s="18"/>
      <c r="S745" s="18"/>
      <c r="T745" s="18"/>
      <c r="U745" s="18"/>
      <c r="V745" s="18"/>
      <c r="W745" s="18"/>
      <c r="X745" s="18"/>
      <c r="Y745" s="18"/>
      <c r="Z745" s="18"/>
      <c r="AA745" s="18"/>
      <c r="AB745" s="18"/>
      <c r="AC745" s="18"/>
      <c r="AD745" s="18"/>
      <c r="AE745" s="18"/>
    </row>
    <row r="746" spans="1:31" ht="12.75">
      <c r="A746" s="18"/>
      <c r="B746" s="18"/>
      <c r="C746" s="18"/>
      <c r="D746" s="18"/>
      <c r="E746" s="18"/>
      <c r="F746" s="17"/>
      <c r="G746" s="17"/>
      <c r="H746" s="17"/>
      <c r="I746" s="18"/>
      <c r="J746" s="18"/>
      <c r="K746" s="44"/>
      <c r="L746" s="44"/>
      <c r="M746" s="18"/>
      <c r="N746" s="18"/>
      <c r="O746" s="18"/>
      <c r="P746" s="18"/>
      <c r="Q746" s="18"/>
      <c r="R746" s="18"/>
      <c r="S746" s="18"/>
      <c r="T746" s="18"/>
      <c r="U746" s="18"/>
      <c r="V746" s="18"/>
      <c r="W746" s="18"/>
      <c r="X746" s="18"/>
      <c r="Y746" s="18"/>
      <c r="Z746" s="18"/>
      <c r="AA746" s="18"/>
      <c r="AB746" s="18"/>
      <c r="AC746" s="18"/>
      <c r="AD746" s="18"/>
      <c r="AE746" s="18"/>
    </row>
    <row r="747" spans="1:31" ht="12.75">
      <c r="A747" s="18"/>
      <c r="B747" s="18"/>
      <c r="C747" s="18"/>
      <c r="D747" s="18"/>
      <c r="E747" s="18"/>
      <c r="F747" s="17"/>
      <c r="G747" s="17"/>
      <c r="H747" s="17"/>
      <c r="I747" s="18"/>
      <c r="J747" s="18"/>
      <c r="K747" s="44"/>
      <c r="L747" s="44"/>
      <c r="M747" s="18"/>
      <c r="N747" s="18"/>
      <c r="O747" s="18"/>
      <c r="P747" s="18"/>
      <c r="Q747" s="18"/>
      <c r="R747" s="18"/>
      <c r="S747" s="18"/>
      <c r="T747" s="18"/>
      <c r="U747" s="18"/>
      <c r="V747" s="18"/>
      <c r="W747" s="18"/>
      <c r="X747" s="18"/>
      <c r="Y747" s="18"/>
      <c r="Z747" s="18"/>
      <c r="AA747" s="18"/>
      <c r="AB747" s="18"/>
      <c r="AC747" s="18"/>
      <c r="AD747" s="18"/>
      <c r="AE747" s="18"/>
    </row>
    <row r="748" spans="1:31" ht="12.75">
      <c r="A748" s="18"/>
      <c r="B748" s="18"/>
      <c r="C748" s="18"/>
      <c r="D748" s="18"/>
      <c r="E748" s="18"/>
      <c r="F748" s="17"/>
      <c r="G748" s="17"/>
      <c r="H748" s="17"/>
      <c r="I748" s="18"/>
      <c r="J748" s="18"/>
      <c r="K748" s="44"/>
      <c r="L748" s="44"/>
      <c r="M748" s="18"/>
      <c r="N748" s="18"/>
      <c r="O748" s="18"/>
      <c r="P748" s="18"/>
      <c r="Q748" s="18"/>
      <c r="R748" s="18"/>
      <c r="S748" s="18"/>
      <c r="T748" s="18"/>
      <c r="U748" s="18"/>
      <c r="V748" s="18"/>
      <c r="W748" s="18"/>
      <c r="X748" s="18"/>
      <c r="Y748" s="18"/>
      <c r="Z748" s="18"/>
      <c r="AA748" s="18"/>
      <c r="AB748" s="18"/>
      <c r="AC748" s="18"/>
      <c r="AD748" s="18"/>
      <c r="AE748" s="18"/>
    </row>
    <row r="749" spans="1:31" ht="12.75">
      <c r="A749" s="18"/>
      <c r="B749" s="18"/>
      <c r="C749" s="18"/>
      <c r="D749" s="18"/>
      <c r="E749" s="18"/>
      <c r="F749" s="17"/>
      <c r="G749" s="17"/>
      <c r="H749" s="17"/>
      <c r="I749" s="18"/>
      <c r="J749" s="18"/>
      <c r="K749" s="44"/>
      <c r="L749" s="44"/>
      <c r="M749" s="18"/>
      <c r="N749" s="18"/>
      <c r="O749" s="18"/>
      <c r="P749" s="18"/>
      <c r="Q749" s="18"/>
      <c r="R749" s="18"/>
      <c r="S749" s="18"/>
      <c r="T749" s="18"/>
      <c r="U749" s="18"/>
      <c r="V749" s="18"/>
      <c r="W749" s="18"/>
      <c r="X749" s="18"/>
      <c r="Y749" s="18"/>
      <c r="Z749" s="18"/>
      <c r="AA749" s="18"/>
      <c r="AB749" s="18"/>
      <c r="AC749" s="18"/>
      <c r="AD749" s="18"/>
      <c r="AE749" s="18"/>
    </row>
    <row r="750" spans="1:31" ht="12.75">
      <c r="A750" s="18"/>
      <c r="B750" s="18"/>
      <c r="C750" s="18"/>
      <c r="D750" s="18"/>
      <c r="E750" s="18"/>
      <c r="F750" s="17"/>
      <c r="G750" s="17"/>
      <c r="H750" s="17"/>
      <c r="I750" s="18"/>
      <c r="J750" s="18"/>
      <c r="K750" s="44"/>
      <c r="L750" s="44"/>
      <c r="M750" s="18"/>
      <c r="N750" s="18"/>
      <c r="O750" s="18"/>
      <c r="P750" s="18"/>
      <c r="Q750" s="18"/>
      <c r="R750" s="18"/>
      <c r="S750" s="18"/>
      <c r="T750" s="18"/>
      <c r="U750" s="18"/>
      <c r="V750" s="18"/>
      <c r="W750" s="18"/>
      <c r="X750" s="18"/>
      <c r="Y750" s="18"/>
      <c r="Z750" s="18"/>
      <c r="AA750" s="18"/>
      <c r="AB750" s="18"/>
      <c r="AC750" s="18"/>
      <c r="AD750" s="18"/>
      <c r="AE750" s="18"/>
    </row>
    <row r="751" spans="1:31" ht="12.75">
      <c r="A751" s="18"/>
      <c r="B751" s="18"/>
      <c r="C751" s="18"/>
      <c r="D751" s="18"/>
      <c r="E751" s="18"/>
      <c r="F751" s="17"/>
      <c r="G751" s="17"/>
      <c r="H751" s="17"/>
      <c r="I751" s="18"/>
      <c r="J751" s="18"/>
      <c r="K751" s="44"/>
      <c r="L751" s="44"/>
      <c r="M751" s="18"/>
      <c r="N751" s="18"/>
      <c r="O751" s="18"/>
      <c r="P751" s="18"/>
      <c r="Q751" s="18"/>
      <c r="R751" s="18"/>
      <c r="S751" s="18"/>
      <c r="T751" s="18"/>
      <c r="U751" s="18"/>
      <c r="V751" s="18"/>
      <c r="W751" s="18"/>
      <c r="X751" s="18"/>
      <c r="Y751" s="18"/>
      <c r="Z751" s="18"/>
      <c r="AA751" s="18"/>
      <c r="AB751" s="18"/>
      <c r="AC751" s="18"/>
      <c r="AD751" s="18"/>
      <c r="AE751" s="18"/>
    </row>
    <row r="752" spans="1:31" ht="12.75">
      <c r="A752" s="18"/>
      <c r="B752" s="18"/>
      <c r="C752" s="18"/>
      <c r="D752" s="18"/>
      <c r="E752" s="18"/>
      <c r="F752" s="17"/>
      <c r="G752" s="17"/>
      <c r="H752" s="17"/>
      <c r="I752" s="18"/>
      <c r="J752" s="18"/>
      <c r="K752" s="44"/>
      <c r="L752" s="44"/>
      <c r="M752" s="18"/>
      <c r="N752" s="18"/>
      <c r="O752" s="18"/>
      <c r="P752" s="18"/>
      <c r="Q752" s="18"/>
      <c r="R752" s="18"/>
      <c r="S752" s="18"/>
      <c r="T752" s="18"/>
      <c r="U752" s="18"/>
      <c r="V752" s="18"/>
      <c r="W752" s="18"/>
      <c r="X752" s="18"/>
      <c r="Y752" s="18"/>
      <c r="Z752" s="18"/>
      <c r="AA752" s="18"/>
      <c r="AB752" s="18"/>
      <c r="AC752" s="18"/>
      <c r="AD752" s="18"/>
      <c r="AE752" s="18"/>
    </row>
    <row r="753" spans="1:31" ht="12.75">
      <c r="A753" s="18"/>
      <c r="B753" s="18"/>
      <c r="C753" s="18"/>
      <c r="D753" s="18"/>
      <c r="E753" s="18"/>
      <c r="F753" s="17"/>
      <c r="G753" s="17"/>
      <c r="H753" s="17"/>
      <c r="I753" s="18"/>
      <c r="J753" s="18"/>
      <c r="K753" s="44"/>
      <c r="L753" s="44"/>
      <c r="M753" s="18"/>
      <c r="N753" s="18"/>
      <c r="O753" s="18"/>
      <c r="P753" s="18"/>
      <c r="Q753" s="18"/>
      <c r="R753" s="18"/>
      <c r="S753" s="18"/>
      <c r="T753" s="18"/>
      <c r="U753" s="18"/>
      <c r="V753" s="18"/>
      <c r="W753" s="18"/>
      <c r="X753" s="18"/>
      <c r="Y753" s="18"/>
      <c r="Z753" s="18"/>
      <c r="AA753" s="18"/>
      <c r="AB753" s="18"/>
      <c r="AC753" s="18"/>
      <c r="AD753" s="18"/>
      <c r="AE753" s="18"/>
    </row>
    <row r="754" spans="1:31" ht="12.75">
      <c r="A754" s="18"/>
      <c r="B754" s="18"/>
      <c r="C754" s="18"/>
      <c r="D754" s="18"/>
      <c r="E754" s="18"/>
      <c r="F754" s="17"/>
      <c r="G754" s="17"/>
      <c r="H754" s="17"/>
      <c r="I754" s="18"/>
      <c r="J754" s="18"/>
      <c r="K754" s="44"/>
      <c r="L754" s="44"/>
      <c r="M754" s="18"/>
      <c r="N754" s="18"/>
      <c r="O754" s="18"/>
      <c r="P754" s="18"/>
      <c r="Q754" s="18"/>
      <c r="R754" s="18"/>
      <c r="S754" s="18"/>
      <c r="T754" s="18"/>
      <c r="U754" s="18"/>
      <c r="V754" s="18"/>
      <c r="W754" s="18"/>
      <c r="X754" s="18"/>
      <c r="Y754" s="18"/>
      <c r="Z754" s="18"/>
      <c r="AA754" s="18"/>
      <c r="AB754" s="18"/>
      <c r="AC754" s="18"/>
      <c r="AD754" s="18"/>
      <c r="AE754" s="18"/>
    </row>
    <row r="755" spans="1:31" ht="12.75">
      <c r="A755" s="18"/>
      <c r="B755" s="18"/>
      <c r="C755" s="18"/>
      <c r="D755" s="18"/>
      <c r="E755" s="18"/>
      <c r="F755" s="17"/>
      <c r="G755" s="17"/>
      <c r="H755" s="17"/>
      <c r="I755" s="18"/>
      <c r="J755" s="18"/>
      <c r="K755" s="44"/>
      <c r="L755" s="44"/>
      <c r="M755" s="18"/>
      <c r="N755" s="18"/>
      <c r="O755" s="18"/>
      <c r="P755" s="18"/>
      <c r="Q755" s="18"/>
      <c r="R755" s="18"/>
      <c r="S755" s="18"/>
      <c r="T755" s="18"/>
      <c r="U755" s="18"/>
      <c r="V755" s="18"/>
      <c r="W755" s="18"/>
      <c r="X755" s="18"/>
      <c r="Y755" s="18"/>
      <c r="Z755" s="18"/>
      <c r="AA755" s="18"/>
      <c r="AB755" s="18"/>
      <c r="AC755" s="18"/>
      <c r="AD755" s="18"/>
      <c r="AE755" s="18"/>
    </row>
    <row r="756" spans="1:31" ht="12.75">
      <c r="A756" s="18"/>
      <c r="B756" s="18"/>
      <c r="C756" s="18"/>
      <c r="D756" s="18"/>
      <c r="E756" s="18"/>
      <c r="F756" s="17"/>
      <c r="G756" s="17"/>
      <c r="H756" s="17"/>
      <c r="I756" s="18"/>
      <c r="J756" s="18"/>
      <c r="K756" s="44"/>
      <c r="L756" s="44"/>
      <c r="M756" s="18"/>
      <c r="N756" s="18"/>
      <c r="O756" s="18"/>
      <c r="P756" s="18"/>
      <c r="Q756" s="18"/>
      <c r="R756" s="18"/>
      <c r="S756" s="18"/>
      <c r="T756" s="18"/>
      <c r="U756" s="18"/>
      <c r="V756" s="18"/>
      <c r="W756" s="18"/>
      <c r="X756" s="18"/>
      <c r="Y756" s="18"/>
      <c r="Z756" s="18"/>
      <c r="AA756" s="18"/>
      <c r="AB756" s="18"/>
      <c r="AC756" s="18"/>
      <c r="AD756" s="18"/>
      <c r="AE756" s="18"/>
    </row>
    <row r="757" spans="1:31" ht="12.75">
      <c r="A757" s="18"/>
      <c r="B757" s="18"/>
      <c r="C757" s="18"/>
      <c r="D757" s="18"/>
      <c r="E757" s="18"/>
      <c r="F757" s="17"/>
      <c r="G757" s="17"/>
      <c r="H757" s="17"/>
      <c r="I757" s="18"/>
      <c r="J757" s="18"/>
      <c r="K757" s="44"/>
      <c r="L757" s="44"/>
      <c r="M757" s="18"/>
      <c r="N757" s="18"/>
      <c r="O757" s="18"/>
      <c r="P757" s="18"/>
      <c r="Q757" s="18"/>
      <c r="R757" s="18"/>
      <c r="S757" s="18"/>
      <c r="T757" s="18"/>
      <c r="U757" s="18"/>
      <c r="V757" s="18"/>
      <c r="W757" s="18"/>
      <c r="X757" s="18"/>
      <c r="Y757" s="18"/>
      <c r="Z757" s="18"/>
      <c r="AA757" s="18"/>
      <c r="AB757" s="18"/>
      <c r="AC757" s="18"/>
      <c r="AD757" s="18"/>
      <c r="AE757" s="18"/>
    </row>
    <row r="758" spans="1:31" ht="12.75">
      <c r="A758" s="18"/>
      <c r="B758" s="18"/>
      <c r="C758" s="18"/>
      <c r="D758" s="18"/>
      <c r="E758" s="18"/>
      <c r="F758" s="17"/>
      <c r="G758" s="17"/>
      <c r="H758" s="17"/>
      <c r="I758" s="18"/>
      <c r="J758" s="18"/>
      <c r="K758" s="44"/>
      <c r="L758" s="44"/>
      <c r="M758" s="18"/>
      <c r="N758" s="18"/>
      <c r="O758" s="18"/>
      <c r="P758" s="18"/>
      <c r="Q758" s="18"/>
      <c r="R758" s="18"/>
      <c r="S758" s="18"/>
      <c r="T758" s="18"/>
      <c r="U758" s="18"/>
      <c r="V758" s="18"/>
      <c r="W758" s="18"/>
      <c r="X758" s="18"/>
      <c r="Y758" s="18"/>
      <c r="Z758" s="18"/>
      <c r="AA758" s="18"/>
      <c r="AB758" s="18"/>
      <c r="AC758" s="18"/>
      <c r="AD758" s="18"/>
      <c r="AE758" s="18"/>
    </row>
    <row r="759" spans="1:31" ht="12.75">
      <c r="A759" s="18"/>
      <c r="B759" s="18"/>
      <c r="C759" s="18"/>
      <c r="D759" s="18"/>
      <c r="E759" s="18"/>
      <c r="F759" s="17"/>
      <c r="G759" s="17"/>
      <c r="H759" s="17"/>
      <c r="I759" s="18"/>
      <c r="J759" s="18"/>
      <c r="K759" s="44"/>
      <c r="L759" s="44"/>
      <c r="M759" s="18"/>
      <c r="N759" s="18"/>
      <c r="O759" s="18"/>
      <c r="P759" s="18"/>
      <c r="Q759" s="18"/>
      <c r="R759" s="18"/>
      <c r="S759" s="18"/>
      <c r="T759" s="18"/>
      <c r="U759" s="18"/>
      <c r="V759" s="18"/>
      <c r="W759" s="18"/>
      <c r="X759" s="18"/>
      <c r="Y759" s="18"/>
      <c r="Z759" s="18"/>
      <c r="AA759" s="18"/>
      <c r="AB759" s="18"/>
      <c r="AC759" s="18"/>
      <c r="AD759" s="18"/>
      <c r="AE759" s="18"/>
    </row>
    <row r="760" spans="1:31" ht="12.75">
      <c r="A760" s="18"/>
      <c r="B760" s="18"/>
      <c r="C760" s="18"/>
      <c r="D760" s="18"/>
      <c r="E760" s="18"/>
      <c r="F760" s="17"/>
      <c r="G760" s="17"/>
      <c r="H760" s="17"/>
      <c r="I760" s="18"/>
      <c r="J760" s="18"/>
      <c r="K760" s="44"/>
      <c r="L760" s="44"/>
      <c r="M760" s="18"/>
      <c r="N760" s="18"/>
      <c r="O760" s="18"/>
      <c r="P760" s="18"/>
      <c r="Q760" s="18"/>
      <c r="R760" s="18"/>
      <c r="S760" s="18"/>
      <c r="T760" s="18"/>
      <c r="U760" s="18"/>
      <c r="V760" s="18"/>
      <c r="W760" s="18"/>
      <c r="X760" s="18"/>
      <c r="Y760" s="18"/>
      <c r="Z760" s="18"/>
      <c r="AA760" s="18"/>
      <c r="AB760" s="18"/>
      <c r="AC760" s="18"/>
      <c r="AD760" s="18"/>
      <c r="AE760" s="18"/>
    </row>
    <row r="761" spans="1:31" ht="12.75">
      <c r="A761" s="18"/>
      <c r="B761" s="18"/>
      <c r="C761" s="18"/>
      <c r="D761" s="18"/>
      <c r="E761" s="18"/>
      <c r="F761" s="17"/>
      <c r="G761" s="17"/>
      <c r="H761" s="17"/>
      <c r="I761" s="18"/>
      <c r="J761" s="18"/>
      <c r="K761" s="44"/>
      <c r="L761" s="44"/>
      <c r="M761" s="18"/>
      <c r="N761" s="18"/>
      <c r="O761" s="18"/>
      <c r="P761" s="18"/>
      <c r="Q761" s="18"/>
      <c r="R761" s="18"/>
      <c r="S761" s="18"/>
      <c r="T761" s="18"/>
      <c r="U761" s="18"/>
      <c r="V761" s="18"/>
      <c r="W761" s="18"/>
      <c r="X761" s="18"/>
      <c r="Y761" s="18"/>
      <c r="Z761" s="18"/>
      <c r="AA761" s="18"/>
      <c r="AB761" s="18"/>
      <c r="AC761" s="18"/>
      <c r="AD761" s="18"/>
      <c r="AE761" s="18"/>
    </row>
    <row r="762" spans="1:31" ht="12.75">
      <c r="A762" s="18"/>
      <c r="B762" s="18"/>
      <c r="C762" s="18"/>
      <c r="D762" s="18"/>
      <c r="E762" s="18"/>
      <c r="F762" s="17"/>
      <c r="G762" s="17"/>
      <c r="H762" s="17"/>
      <c r="I762" s="18"/>
      <c r="J762" s="18"/>
      <c r="K762" s="44"/>
      <c r="L762" s="44"/>
      <c r="M762" s="18"/>
      <c r="N762" s="18"/>
      <c r="O762" s="18"/>
      <c r="P762" s="18"/>
      <c r="Q762" s="18"/>
      <c r="R762" s="18"/>
      <c r="S762" s="18"/>
      <c r="T762" s="18"/>
      <c r="U762" s="18"/>
      <c r="V762" s="18"/>
      <c r="W762" s="18"/>
      <c r="X762" s="18"/>
      <c r="Y762" s="18"/>
      <c r="Z762" s="18"/>
      <c r="AA762" s="18"/>
      <c r="AB762" s="18"/>
      <c r="AC762" s="18"/>
      <c r="AD762" s="18"/>
      <c r="AE762" s="18"/>
    </row>
    <row r="763" spans="1:31" ht="12.75">
      <c r="A763" s="18"/>
      <c r="B763" s="18"/>
      <c r="C763" s="18"/>
      <c r="D763" s="18"/>
      <c r="E763" s="18"/>
      <c r="F763" s="17"/>
      <c r="G763" s="17"/>
      <c r="H763" s="17"/>
      <c r="I763" s="18"/>
      <c r="J763" s="18"/>
      <c r="K763" s="44"/>
      <c r="L763" s="44"/>
      <c r="M763" s="18"/>
      <c r="N763" s="18"/>
      <c r="O763" s="18"/>
      <c r="P763" s="18"/>
      <c r="Q763" s="18"/>
      <c r="R763" s="18"/>
      <c r="S763" s="18"/>
      <c r="T763" s="18"/>
      <c r="U763" s="18"/>
      <c r="V763" s="18"/>
      <c r="W763" s="18"/>
      <c r="X763" s="18"/>
      <c r="Y763" s="18"/>
      <c r="Z763" s="18"/>
      <c r="AA763" s="18"/>
      <c r="AB763" s="18"/>
      <c r="AC763" s="18"/>
      <c r="AD763" s="18"/>
      <c r="AE763" s="18"/>
    </row>
    <row r="764" spans="1:31" ht="12.75">
      <c r="A764" s="18"/>
      <c r="B764" s="18"/>
      <c r="C764" s="18"/>
      <c r="D764" s="18"/>
      <c r="E764" s="18"/>
      <c r="F764" s="17"/>
      <c r="G764" s="17"/>
      <c r="H764" s="17"/>
      <c r="I764" s="18"/>
      <c r="J764" s="18"/>
      <c r="K764" s="44"/>
      <c r="L764" s="44"/>
      <c r="M764" s="18"/>
      <c r="N764" s="18"/>
      <c r="O764" s="18"/>
      <c r="P764" s="18"/>
      <c r="Q764" s="18"/>
      <c r="R764" s="18"/>
      <c r="S764" s="18"/>
      <c r="T764" s="18"/>
      <c r="U764" s="18"/>
      <c r="V764" s="18"/>
      <c r="W764" s="18"/>
      <c r="X764" s="18"/>
      <c r="Y764" s="18"/>
      <c r="Z764" s="18"/>
      <c r="AA764" s="18"/>
      <c r="AB764" s="18"/>
      <c r="AC764" s="18"/>
      <c r="AD764" s="18"/>
      <c r="AE764" s="18"/>
    </row>
    <row r="765" spans="1:31" ht="12.75">
      <c r="A765" s="18"/>
      <c r="B765" s="18"/>
      <c r="C765" s="18"/>
      <c r="D765" s="18"/>
      <c r="E765" s="18"/>
      <c r="F765" s="17"/>
      <c r="G765" s="17"/>
      <c r="H765" s="17"/>
      <c r="I765" s="18"/>
      <c r="J765" s="18"/>
      <c r="K765" s="44"/>
      <c r="L765" s="44"/>
      <c r="M765" s="18"/>
      <c r="N765" s="18"/>
      <c r="O765" s="18"/>
      <c r="P765" s="18"/>
      <c r="Q765" s="18"/>
      <c r="R765" s="18"/>
      <c r="S765" s="18"/>
      <c r="T765" s="18"/>
      <c r="U765" s="18"/>
      <c r="V765" s="18"/>
      <c r="W765" s="18"/>
      <c r="X765" s="18"/>
      <c r="Y765" s="18"/>
      <c r="Z765" s="18"/>
      <c r="AA765" s="18"/>
      <c r="AB765" s="18"/>
      <c r="AC765" s="18"/>
      <c r="AD765" s="18"/>
      <c r="AE765" s="18"/>
    </row>
    <row r="766" spans="1:31" ht="12.75">
      <c r="A766" s="18"/>
      <c r="B766" s="18"/>
      <c r="C766" s="18"/>
      <c r="D766" s="18"/>
      <c r="E766" s="18"/>
      <c r="F766" s="17"/>
      <c r="G766" s="17"/>
      <c r="H766" s="17"/>
      <c r="I766" s="18"/>
      <c r="J766" s="18"/>
      <c r="K766" s="44"/>
      <c r="L766" s="44"/>
      <c r="M766" s="18"/>
      <c r="N766" s="18"/>
      <c r="O766" s="18"/>
      <c r="P766" s="18"/>
      <c r="Q766" s="18"/>
      <c r="R766" s="18"/>
      <c r="S766" s="18"/>
      <c r="T766" s="18"/>
      <c r="U766" s="18"/>
      <c r="V766" s="18"/>
      <c r="W766" s="18"/>
      <c r="X766" s="18"/>
      <c r="Y766" s="18"/>
      <c r="Z766" s="18"/>
      <c r="AA766" s="18"/>
      <c r="AB766" s="18"/>
      <c r="AC766" s="18"/>
      <c r="AD766" s="18"/>
      <c r="AE766" s="18"/>
    </row>
    <row r="767" spans="1:31" ht="12.75">
      <c r="A767" s="18"/>
      <c r="B767" s="18"/>
      <c r="C767" s="18"/>
      <c r="D767" s="18"/>
      <c r="E767" s="18"/>
      <c r="F767" s="17"/>
      <c r="G767" s="17"/>
      <c r="H767" s="17"/>
      <c r="I767" s="18"/>
      <c r="J767" s="18"/>
      <c r="K767" s="44"/>
      <c r="L767" s="44"/>
      <c r="M767" s="18"/>
      <c r="N767" s="18"/>
      <c r="O767" s="18"/>
      <c r="P767" s="18"/>
      <c r="Q767" s="18"/>
      <c r="R767" s="18"/>
      <c r="S767" s="18"/>
      <c r="T767" s="18"/>
      <c r="U767" s="18"/>
      <c r="V767" s="18"/>
      <c r="W767" s="18"/>
      <c r="X767" s="18"/>
      <c r="Y767" s="18"/>
      <c r="Z767" s="18"/>
      <c r="AA767" s="18"/>
      <c r="AB767" s="18"/>
      <c r="AC767" s="18"/>
      <c r="AD767" s="18"/>
      <c r="AE767" s="18"/>
    </row>
    <row r="768" spans="1:31" ht="12.75">
      <c r="A768" s="18"/>
      <c r="B768" s="18"/>
      <c r="C768" s="18"/>
      <c r="D768" s="18"/>
      <c r="E768" s="18"/>
      <c r="F768" s="17"/>
      <c r="G768" s="17"/>
      <c r="H768" s="17"/>
      <c r="I768" s="18"/>
      <c r="J768" s="18"/>
      <c r="K768" s="44"/>
      <c r="L768" s="44"/>
      <c r="M768" s="18"/>
      <c r="N768" s="18"/>
      <c r="O768" s="18"/>
      <c r="P768" s="18"/>
      <c r="Q768" s="18"/>
      <c r="R768" s="18"/>
      <c r="S768" s="18"/>
      <c r="T768" s="18"/>
      <c r="U768" s="18"/>
      <c r="V768" s="18"/>
      <c r="W768" s="18"/>
      <c r="X768" s="18"/>
      <c r="Y768" s="18"/>
      <c r="Z768" s="18"/>
      <c r="AA768" s="18"/>
      <c r="AB768" s="18"/>
      <c r="AC768" s="18"/>
      <c r="AD768" s="18"/>
      <c r="AE768" s="18"/>
    </row>
    <row r="769" spans="1:31" ht="12.75">
      <c r="A769" s="18"/>
      <c r="B769" s="18"/>
      <c r="C769" s="18"/>
      <c r="D769" s="18"/>
      <c r="E769" s="18"/>
      <c r="F769" s="17"/>
      <c r="G769" s="17"/>
      <c r="H769" s="17"/>
      <c r="I769" s="18"/>
      <c r="J769" s="18"/>
      <c r="K769" s="44"/>
      <c r="L769" s="44"/>
      <c r="M769" s="18"/>
      <c r="N769" s="18"/>
      <c r="O769" s="18"/>
      <c r="P769" s="18"/>
      <c r="Q769" s="18"/>
      <c r="R769" s="18"/>
      <c r="S769" s="18"/>
      <c r="T769" s="18"/>
      <c r="U769" s="18"/>
      <c r="V769" s="18"/>
      <c r="W769" s="18"/>
      <c r="X769" s="18"/>
      <c r="Y769" s="18"/>
      <c r="Z769" s="18"/>
      <c r="AA769" s="18"/>
      <c r="AB769" s="18"/>
      <c r="AC769" s="18"/>
      <c r="AD769" s="18"/>
      <c r="AE769" s="18"/>
    </row>
    <row r="770" spans="1:31" ht="12.75">
      <c r="A770" s="18"/>
      <c r="B770" s="18"/>
      <c r="C770" s="18"/>
      <c r="D770" s="18"/>
      <c r="E770" s="18"/>
      <c r="F770" s="17"/>
      <c r="G770" s="17"/>
      <c r="H770" s="17"/>
      <c r="I770" s="18"/>
      <c r="J770" s="18"/>
      <c r="K770" s="44"/>
      <c r="L770" s="44"/>
      <c r="M770" s="18"/>
      <c r="N770" s="18"/>
      <c r="O770" s="18"/>
      <c r="P770" s="18"/>
      <c r="Q770" s="18"/>
      <c r="R770" s="18"/>
      <c r="S770" s="18"/>
      <c r="T770" s="18"/>
      <c r="U770" s="18"/>
      <c r="V770" s="18"/>
      <c r="W770" s="18"/>
      <c r="X770" s="18"/>
      <c r="Y770" s="18"/>
      <c r="Z770" s="18"/>
      <c r="AA770" s="18"/>
      <c r="AB770" s="18"/>
      <c r="AC770" s="18"/>
      <c r="AD770" s="18"/>
      <c r="AE770" s="18"/>
    </row>
    <row r="771" spans="1:31" ht="12.75">
      <c r="A771" s="18"/>
      <c r="B771" s="18"/>
      <c r="C771" s="18"/>
      <c r="D771" s="18"/>
      <c r="E771" s="18"/>
      <c r="F771" s="17"/>
      <c r="G771" s="17"/>
      <c r="H771" s="17"/>
      <c r="I771" s="18"/>
      <c r="J771" s="18"/>
      <c r="K771" s="44"/>
      <c r="L771" s="44"/>
      <c r="M771" s="18"/>
      <c r="N771" s="18"/>
      <c r="O771" s="18"/>
      <c r="P771" s="18"/>
      <c r="Q771" s="18"/>
      <c r="R771" s="18"/>
      <c r="S771" s="18"/>
      <c r="T771" s="18"/>
      <c r="U771" s="18"/>
      <c r="V771" s="18"/>
      <c r="W771" s="18"/>
      <c r="X771" s="18"/>
      <c r="Y771" s="18"/>
      <c r="Z771" s="18"/>
      <c r="AA771" s="18"/>
      <c r="AB771" s="18"/>
      <c r="AC771" s="18"/>
      <c r="AD771" s="18"/>
      <c r="AE771" s="18"/>
    </row>
    <row r="772" spans="1:31" ht="12.75">
      <c r="A772" s="18"/>
      <c r="B772" s="18"/>
      <c r="C772" s="18"/>
      <c r="D772" s="18"/>
      <c r="E772" s="18"/>
      <c r="F772" s="17"/>
      <c r="G772" s="17"/>
      <c r="H772" s="17"/>
      <c r="I772" s="18"/>
      <c r="J772" s="18"/>
      <c r="K772" s="44"/>
      <c r="L772" s="44"/>
      <c r="M772" s="18"/>
      <c r="N772" s="18"/>
      <c r="O772" s="18"/>
      <c r="P772" s="18"/>
      <c r="Q772" s="18"/>
      <c r="R772" s="18"/>
      <c r="S772" s="18"/>
      <c r="T772" s="18"/>
      <c r="U772" s="18"/>
      <c r="V772" s="18"/>
      <c r="W772" s="18"/>
      <c r="X772" s="18"/>
      <c r="Y772" s="18"/>
      <c r="Z772" s="18"/>
      <c r="AA772" s="18"/>
      <c r="AB772" s="18"/>
      <c r="AC772" s="18"/>
      <c r="AD772" s="18"/>
      <c r="AE772" s="18"/>
    </row>
    <row r="773" spans="1:31" ht="12.75">
      <c r="A773" s="18"/>
      <c r="B773" s="18"/>
      <c r="C773" s="18"/>
      <c r="D773" s="18"/>
      <c r="E773" s="18"/>
      <c r="F773" s="17"/>
      <c r="G773" s="17"/>
      <c r="H773" s="17"/>
      <c r="I773" s="18"/>
      <c r="J773" s="18"/>
      <c r="K773" s="44"/>
      <c r="L773" s="44"/>
      <c r="M773" s="18"/>
      <c r="N773" s="18"/>
      <c r="O773" s="18"/>
      <c r="P773" s="18"/>
      <c r="Q773" s="18"/>
      <c r="R773" s="18"/>
      <c r="S773" s="18"/>
      <c r="T773" s="18"/>
      <c r="U773" s="18"/>
      <c r="V773" s="18"/>
      <c r="W773" s="18"/>
      <c r="X773" s="18"/>
      <c r="Y773" s="18"/>
      <c r="Z773" s="18"/>
      <c r="AA773" s="18"/>
      <c r="AB773" s="18"/>
      <c r="AC773" s="18"/>
      <c r="AD773" s="18"/>
      <c r="AE773" s="18"/>
    </row>
    <row r="774" spans="1:31" ht="12.75">
      <c r="A774" s="18"/>
      <c r="B774" s="18"/>
      <c r="C774" s="18"/>
      <c r="D774" s="18"/>
      <c r="E774" s="18"/>
      <c r="F774" s="17"/>
      <c r="G774" s="17"/>
      <c r="H774" s="17"/>
      <c r="I774" s="18"/>
      <c r="J774" s="18"/>
      <c r="K774" s="44"/>
      <c r="L774" s="44"/>
      <c r="M774" s="18"/>
      <c r="N774" s="18"/>
      <c r="O774" s="18"/>
      <c r="P774" s="18"/>
      <c r="Q774" s="18"/>
      <c r="R774" s="18"/>
      <c r="S774" s="18"/>
      <c r="T774" s="18"/>
      <c r="U774" s="18"/>
      <c r="V774" s="18"/>
      <c r="W774" s="18"/>
      <c r="X774" s="18"/>
      <c r="Y774" s="18"/>
      <c r="Z774" s="18"/>
      <c r="AA774" s="18"/>
      <c r="AB774" s="18"/>
      <c r="AC774" s="18"/>
      <c r="AD774" s="18"/>
      <c r="AE774" s="18"/>
    </row>
    <row r="775" spans="1:31" ht="12.75">
      <c r="A775" s="18"/>
      <c r="B775" s="18"/>
      <c r="C775" s="18"/>
      <c r="D775" s="18"/>
      <c r="E775" s="18"/>
      <c r="F775" s="17"/>
      <c r="G775" s="17"/>
      <c r="H775" s="17"/>
      <c r="I775" s="18"/>
      <c r="J775" s="18"/>
      <c r="K775" s="44"/>
      <c r="L775" s="44"/>
      <c r="M775" s="18"/>
      <c r="N775" s="18"/>
      <c r="O775" s="18"/>
      <c r="P775" s="18"/>
      <c r="Q775" s="18"/>
      <c r="R775" s="18"/>
      <c r="S775" s="18"/>
      <c r="T775" s="18"/>
      <c r="U775" s="18"/>
      <c r="V775" s="18"/>
      <c r="W775" s="18"/>
      <c r="X775" s="18"/>
      <c r="Y775" s="18"/>
      <c r="Z775" s="18"/>
      <c r="AA775" s="18"/>
      <c r="AB775" s="18"/>
      <c r="AC775" s="18"/>
      <c r="AD775" s="18"/>
      <c r="AE775" s="18"/>
    </row>
    <row r="776" spans="1:31" ht="12.75">
      <c r="A776" s="18"/>
      <c r="B776" s="18"/>
      <c r="C776" s="18"/>
      <c r="D776" s="18"/>
      <c r="E776" s="18"/>
      <c r="F776" s="17"/>
      <c r="G776" s="17"/>
      <c r="H776" s="17"/>
      <c r="I776" s="18"/>
      <c r="J776" s="18"/>
      <c r="K776" s="44"/>
      <c r="L776" s="44"/>
      <c r="M776" s="18"/>
      <c r="N776" s="18"/>
      <c r="O776" s="18"/>
      <c r="P776" s="18"/>
      <c r="Q776" s="18"/>
      <c r="R776" s="18"/>
      <c r="S776" s="18"/>
      <c r="T776" s="18"/>
      <c r="U776" s="18"/>
      <c r="V776" s="18"/>
      <c r="W776" s="18"/>
      <c r="X776" s="18"/>
      <c r="Y776" s="18"/>
      <c r="Z776" s="18"/>
      <c r="AA776" s="18"/>
      <c r="AB776" s="18"/>
      <c r="AC776" s="18"/>
      <c r="AD776" s="18"/>
      <c r="AE776" s="18"/>
    </row>
    <row r="777" spans="1:31" ht="12.75">
      <c r="A777" s="18"/>
      <c r="B777" s="18"/>
      <c r="C777" s="18"/>
      <c r="D777" s="18"/>
      <c r="E777" s="18"/>
      <c r="F777" s="17"/>
      <c r="G777" s="17"/>
      <c r="H777" s="17"/>
      <c r="I777" s="18"/>
      <c r="J777" s="18"/>
      <c r="K777" s="44"/>
      <c r="L777" s="44"/>
      <c r="M777" s="18"/>
      <c r="N777" s="18"/>
      <c r="O777" s="18"/>
      <c r="P777" s="18"/>
      <c r="Q777" s="18"/>
      <c r="R777" s="18"/>
      <c r="S777" s="18"/>
      <c r="T777" s="18"/>
      <c r="U777" s="18"/>
      <c r="V777" s="18"/>
      <c r="W777" s="18"/>
      <c r="X777" s="18"/>
      <c r="Y777" s="18"/>
      <c r="Z777" s="18"/>
      <c r="AA777" s="18"/>
      <c r="AB777" s="18"/>
      <c r="AC777" s="18"/>
      <c r="AD777" s="18"/>
      <c r="AE777" s="18"/>
    </row>
    <row r="778" spans="1:31" ht="12.75">
      <c r="A778" s="18"/>
      <c r="B778" s="18"/>
      <c r="C778" s="18"/>
      <c r="D778" s="18"/>
      <c r="E778" s="18"/>
      <c r="F778" s="17"/>
      <c r="G778" s="17"/>
      <c r="H778" s="17"/>
      <c r="I778" s="18"/>
      <c r="J778" s="18"/>
      <c r="K778" s="44"/>
      <c r="L778" s="44"/>
      <c r="M778" s="18"/>
      <c r="N778" s="18"/>
      <c r="O778" s="18"/>
      <c r="P778" s="18"/>
      <c r="Q778" s="18"/>
      <c r="R778" s="18"/>
      <c r="S778" s="18"/>
      <c r="T778" s="18"/>
      <c r="U778" s="18"/>
      <c r="V778" s="18"/>
      <c r="W778" s="18"/>
      <c r="X778" s="18"/>
      <c r="Y778" s="18"/>
      <c r="Z778" s="18"/>
      <c r="AA778" s="18"/>
      <c r="AB778" s="18"/>
      <c r="AC778" s="18"/>
      <c r="AD778" s="18"/>
      <c r="AE778" s="18"/>
    </row>
    <row r="779" spans="1:31" ht="12.75">
      <c r="A779" s="18"/>
      <c r="B779" s="18"/>
      <c r="C779" s="18"/>
      <c r="D779" s="18"/>
      <c r="E779" s="18"/>
      <c r="F779" s="17"/>
      <c r="G779" s="17"/>
      <c r="H779" s="17"/>
      <c r="I779" s="18"/>
      <c r="J779" s="18"/>
      <c r="K779" s="44"/>
      <c r="L779" s="44"/>
      <c r="M779" s="18"/>
      <c r="N779" s="18"/>
      <c r="O779" s="18"/>
      <c r="P779" s="18"/>
      <c r="Q779" s="18"/>
      <c r="R779" s="18"/>
      <c r="S779" s="18"/>
      <c r="T779" s="18"/>
      <c r="U779" s="18"/>
      <c r="V779" s="18"/>
      <c r="W779" s="18"/>
      <c r="X779" s="18"/>
      <c r="Y779" s="18"/>
      <c r="Z779" s="18"/>
      <c r="AA779" s="18"/>
      <c r="AB779" s="18"/>
      <c r="AC779" s="18"/>
      <c r="AD779" s="18"/>
      <c r="AE779" s="18"/>
    </row>
    <row r="780" spans="1:31" ht="12.75">
      <c r="A780" s="18"/>
      <c r="B780" s="18"/>
      <c r="C780" s="18"/>
      <c r="D780" s="18"/>
      <c r="E780" s="18"/>
      <c r="F780" s="17"/>
      <c r="G780" s="17"/>
      <c r="H780" s="17"/>
      <c r="I780" s="18"/>
      <c r="J780" s="18"/>
      <c r="K780" s="44"/>
      <c r="L780" s="44"/>
      <c r="M780" s="18"/>
      <c r="N780" s="18"/>
      <c r="O780" s="18"/>
      <c r="P780" s="18"/>
      <c r="Q780" s="18"/>
      <c r="R780" s="18"/>
      <c r="S780" s="18"/>
      <c r="T780" s="18"/>
      <c r="U780" s="18"/>
      <c r="V780" s="18"/>
      <c r="W780" s="18"/>
      <c r="X780" s="18"/>
      <c r="Y780" s="18"/>
      <c r="Z780" s="18"/>
      <c r="AA780" s="18"/>
      <c r="AB780" s="18"/>
      <c r="AC780" s="18"/>
      <c r="AD780" s="18"/>
      <c r="AE780" s="18"/>
    </row>
    <row r="781" spans="1:31" ht="12.75">
      <c r="A781" s="18"/>
      <c r="B781" s="18"/>
      <c r="C781" s="18"/>
      <c r="D781" s="18"/>
      <c r="E781" s="18"/>
      <c r="F781" s="17"/>
      <c r="G781" s="17"/>
      <c r="H781" s="17"/>
      <c r="I781" s="18"/>
      <c r="J781" s="18"/>
      <c r="K781" s="44"/>
      <c r="L781" s="44"/>
      <c r="M781" s="18"/>
      <c r="N781" s="18"/>
      <c r="O781" s="18"/>
      <c r="P781" s="18"/>
      <c r="Q781" s="18"/>
      <c r="R781" s="18"/>
      <c r="S781" s="18"/>
      <c r="T781" s="18"/>
      <c r="U781" s="18"/>
      <c r="V781" s="18"/>
      <c r="W781" s="18"/>
      <c r="X781" s="18"/>
      <c r="Y781" s="18"/>
      <c r="Z781" s="18"/>
      <c r="AA781" s="18"/>
      <c r="AB781" s="18"/>
      <c r="AC781" s="18"/>
      <c r="AD781" s="18"/>
      <c r="AE781" s="18"/>
    </row>
    <row r="782" spans="1:31" ht="12.75">
      <c r="A782" s="18"/>
      <c r="B782" s="18"/>
      <c r="C782" s="18"/>
      <c r="D782" s="18"/>
      <c r="E782" s="18"/>
      <c r="F782" s="17"/>
      <c r="G782" s="17"/>
      <c r="H782" s="17"/>
      <c r="I782" s="18"/>
      <c r="J782" s="18"/>
      <c r="K782" s="44"/>
      <c r="L782" s="44"/>
      <c r="M782" s="18"/>
      <c r="N782" s="18"/>
      <c r="O782" s="18"/>
      <c r="P782" s="18"/>
      <c r="Q782" s="18"/>
      <c r="R782" s="18"/>
      <c r="S782" s="18"/>
      <c r="T782" s="18"/>
      <c r="U782" s="18"/>
      <c r="V782" s="18"/>
      <c r="W782" s="18"/>
      <c r="X782" s="18"/>
      <c r="Y782" s="18"/>
      <c r="Z782" s="18"/>
      <c r="AA782" s="18"/>
      <c r="AB782" s="18"/>
      <c r="AC782" s="18"/>
      <c r="AD782" s="18"/>
      <c r="AE782" s="18"/>
    </row>
    <row r="783" spans="1:31" ht="12.75">
      <c r="A783" s="18"/>
      <c r="B783" s="18"/>
      <c r="C783" s="18"/>
      <c r="D783" s="18"/>
      <c r="E783" s="18"/>
      <c r="F783" s="17"/>
      <c r="G783" s="17"/>
      <c r="H783" s="17"/>
      <c r="I783" s="18"/>
      <c r="J783" s="18"/>
      <c r="K783" s="44"/>
      <c r="L783" s="44"/>
      <c r="M783" s="18"/>
      <c r="N783" s="18"/>
      <c r="O783" s="18"/>
      <c r="P783" s="18"/>
      <c r="Q783" s="18"/>
      <c r="R783" s="18"/>
      <c r="S783" s="18"/>
      <c r="T783" s="18"/>
      <c r="U783" s="18"/>
      <c r="V783" s="18"/>
      <c r="W783" s="18"/>
      <c r="X783" s="18"/>
      <c r="Y783" s="18"/>
      <c r="Z783" s="18"/>
      <c r="AA783" s="18"/>
      <c r="AB783" s="18"/>
      <c r="AC783" s="18"/>
      <c r="AD783" s="18"/>
      <c r="AE783" s="18"/>
    </row>
    <row r="784" spans="1:31" ht="12.75">
      <c r="A784" s="18"/>
      <c r="B784" s="18"/>
      <c r="C784" s="18"/>
      <c r="D784" s="18"/>
      <c r="E784" s="18"/>
      <c r="F784" s="17"/>
      <c r="G784" s="17"/>
      <c r="H784" s="17"/>
      <c r="I784" s="18"/>
      <c r="J784" s="18"/>
      <c r="K784" s="44"/>
      <c r="L784" s="44"/>
      <c r="M784" s="18"/>
      <c r="N784" s="18"/>
      <c r="O784" s="18"/>
      <c r="P784" s="18"/>
      <c r="Q784" s="18"/>
      <c r="R784" s="18"/>
      <c r="S784" s="18"/>
      <c r="T784" s="18"/>
      <c r="U784" s="18"/>
      <c r="V784" s="18"/>
      <c r="W784" s="18"/>
      <c r="X784" s="18"/>
      <c r="Y784" s="18"/>
      <c r="Z784" s="18"/>
      <c r="AA784" s="18"/>
      <c r="AB784" s="18"/>
      <c r="AC784" s="18"/>
      <c r="AD784" s="18"/>
      <c r="AE784" s="18"/>
    </row>
    <row r="785" spans="1:31" ht="12.75">
      <c r="A785" s="18"/>
      <c r="B785" s="18"/>
      <c r="C785" s="18"/>
      <c r="D785" s="18"/>
      <c r="E785" s="18"/>
      <c r="F785" s="17"/>
      <c r="G785" s="17"/>
      <c r="H785" s="17"/>
      <c r="I785" s="18"/>
      <c r="J785" s="18"/>
      <c r="K785" s="44"/>
      <c r="L785" s="44"/>
      <c r="M785" s="18"/>
      <c r="N785" s="18"/>
      <c r="O785" s="18"/>
      <c r="P785" s="18"/>
      <c r="Q785" s="18"/>
      <c r="R785" s="18"/>
      <c r="S785" s="18"/>
      <c r="T785" s="18"/>
      <c r="U785" s="18"/>
      <c r="V785" s="18"/>
      <c r="W785" s="18"/>
      <c r="X785" s="18"/>
      <c r="Y785" s="18"/>
      <c r="Z785" s="18"/>
      <c r="AA785" s="18"/>
      <c r="AB785" s="18"/>
      <c r="AC785" s="18"/>
      <c r="AD785" s="18"/>
      <c r="AE785" s="18"/>
    </row>
    <row r="786" spans="1:31" ht="12.75">
      <c r="A786" s="18"/>
      <c r="B786" s="18"/>
      <c r="C786" s="18"/>
      <c r="D786" s="18"/>
      <c r="E786" s="18"/>
      <c r="F786" s="17"/>
      <c r="G786" s="17"/>
      <c r="H786" s="17"/>
      <c r="I786" s="18"/>
      <c r="J786" s="18"/>
      <c r="K786" s="44"/>
      <c r="L786" s="44"/>
      <c r="M786" s="18"/>
      <c r="N786" s="18"/>
      <c r="O786" s="18"/>
      <c r="P786" s="18"/>
      <c r="Q786" s="18"/>
      <c r="R786" s="18"/>
      <c r="S786" s="18"/>
      <c r="T786" s="18"/>
      <c r="U786" s="18"/>
      <c r="V786" s="18"/>
      <c r="W786" s="18"/>
      <c r="X786" s="18"/>
      <c r="Y786" s="18"/>
      <c r="Z786" s="18"/>
      <c r="AA786" s="18"/>
      <c r="AB786" s="18"/>
      <c r="AC786" s="18"/>
      <c r="AD786" s="18"/>
      <c r="AE786" s="18"/>
    </row>
    <row r="787" spans="1:31" ht="12.75">
      <c r="A787" s="18"/>
      <c r="B787" s="18"/>
      <c r="C787" s="18"/>
      <c r="D787" s="18"/>
      <c r="E787" s="18"/>
      <c r="F787" s="17"/>
      <c r="G787" s="17"/>
      <c r="H787" s="17"/>
      <c r="I787" s="18"/>
      <c r="J787" s="18"/>
      <c r="K787" s="44"/>
      <c r="L787" s="44"/>
      <c r="M787" s="18"/>
      <c r="N787" s="18"/>
      <c r="O787" s="18"/>
      <c r="P787" s="18"/>
      <c r="Q787" s="18"/>
      <c r="R787" s="18"/>
      <c r="S787" s="18"/>
      <c r="T787" s="18"/>
      <c r="U787" s="18"/>
      <c r="V787" s="18"/>
      <c r="W787" s="18"/>
      <c r="X787" s="18"/>
      <c r="Y787" s="18"/>
      <c r="Z787" s="18"/>
      <c r="AA787" s="18"/>
      <c r="AB787" s="18"/>
      <c r="AC787" s="18"/>
      <c r="AD787" s="18"/>
      <c r="AE787" s="18"/>
    </row>
    <row r="788" spans="1:31" ht="12.75">
      <c r="A788" s="18"/>
      <c r="B788" s="18"/>
      <c r="C788" s="18"/>
      <c r="D788" s="18"/>
      <c r="E788" s="18"/>
      <c r="F788" s="17"/>
      <c r="G788" s="17"/>
      <c r="H788" s="17"/>
      <c r="I788" s="18"/>
      <c r="J788" s="18"/>
      <c r="K788" s="44"/>
      <c r="L788" s="44"/>
      <c r="M788" s="18"/>
      <c r="N788" s="18"/>
      <c r="O788" s="18"/>
      <c r="P788" s="18"/>
      <c r="Q788" s="18"/>
      <c r="R788" s="18"/>
      <c r="S788" s="18"/>
      <c r="T788" s="18"/>
      <c r="U788" s="18"/>
      <c r="V788" s="18"/>
      <c r="W788" s="18"/>
      <c r="X788" s="18"/>
      <c r="Y788" s="18"/>
      <c r="Z788" s="18"/>
      <c r="AA788" s="18"/>
      <c r="AB788" s="18"/>
      <c r="AC788" s="18"/>
      <c r="AD788" s="18"/>
      <c r="AE788" s="18"/>
    </row>
    <row r="789" spans="1:31" ht="12.75">
      <c r="A789" s="18"/>
      <c r="B789" s="18"/>
      <c r="C789" s="18"/>
      <c r="D789" s="18"/>
      <c r="E789" s="18"/>
      <c r="F789" s="17"/>
      <c r="G789" s="17"/>
      <c r="H789" s="17"/>
      <c r="I789" s="18"/>
      <c r="J789" s="18"/>
      <c r="K789" s="44"/>
      <c r="L789" s="44"/>
      <c r="M789" s="18"/>
      <c r="N789" s="18"/>
      <c r="O789" s="18"/>
      <c r="P789" s="18"/>
      <c r="Q789" s="18"/>
      <c r="R789" s="18"/>
      <c r="S789" s="18"/>
      <c r="T789" s="18"/>
      <c r="U789" s="18"/>
      <c r="V789" s="18"/>
      <c r="W789" s="18"/>
      <c r="X789" s="18"/>
      <c r="Y789" s="18"/>
      <c r="Z789" s="18"/>
      <c r="AA789" s="18"/>
      <c r="AB789" s="18"/>
      <c r="AC789" s="18"/>
      <c r="AD789" s="18"/>
      <c r="AE789" s="18"/>
    </row>
    <row r="790" spans="1:31" ht="12.75">
      <c r="A790" s="18"/>
      <c r="B790" s="18"/>
      <c r="C790" s="18"/>
      <c r="D790" s="18"/>
      <c r="E790" s="18"/>
      <c r="F790" s="17"/>
      <c r="G790" s="17"/>
      <c r="H790" s="17"/>
      <c r="I790" s="18"/>
      <c r="J790" s="18"/>
      <c r="K790" s="44"/>
      <c r="L790" s="44"/>
      <c r="M790" s="18"/>
      <c r="N790" s="18"/>
      <c r="O790" s="18"/>
      <c r="P790" s="18"/>
      <c r="Q790" s="18"/>
      <c r="R790" s="18"/>
      <c r="S790" s="18"/>
      <c r="T790" s="18"/>
      <c r="U790" s="18"/>
      <c r="V790" s="18"/>
      <c r="W790" s="18"/>
      <c r="X790" s="18"/>
      <c r="Y790" s="18"/>
      <c r="Z790" s="18"/>
      <c r="AA790" s="18"/>
      <c r="AB790" s="18"/>
      <c r="AC790" s="18"/>
      <c r="AD790" s="18"/>
      <c r="AE790" s="18"/>
    </row>
    <row r="791" spans="1:31" ht="12.75">
      <c r="A791" s="18"/>
      <c r="B791" s="18"/>
      <c r="C791" s="18"/>
      <c r="D791" s="18"/>
      <c r="E791" s="18"/>
      <c r="F791" s="17"/>
      <c r="G791" s="17"/>
      <c r="H791" s="17"/>
      <c r="I791" s="18"/>
      <c r="J791" s="18"/>
      <c r="K791" s="44"/>
      <c r="L791" s="44"/>
      <c r="M791" s="18"/>
      <c r="N791" s="18"/>
      <c r="O791" s="18"/>
      <c r="P791" s="18"/>
      <c r="Q791" s="18"/>
      <c r="R791" s="18"/>
      <c r="S791" s="18"/>
      <c r="T791" s="18"/>
      <c r="U791" s="18"/>
      <c r="V791" s="18"/>
      <c r="W791" s="18"/>
      <c r="X791" s="18"/>
      <c r="Y791" s="18"/>
      <c r="Z791" s="18"/>
      <c r="AA791" s="18"/>
      <c r="AB791" s="18"/>
      <c r="AC791" s="18"/>
      <c r="AD791" s="18"/>
      <c r="AE791" s="18"/>
    </row>
    <row r="792" spans="1:31" ht="12.75">
      <c r="A792" s="18"/>
      <c r="B792" s="18"/>
      <c r="C792" s="18"/>
      <c r="D792" s="18"/>
      <c r="E792" s="18"/>
      <c r="F792" s="17"/>
      <c r="G792" s="17"/>
      <c r="H792" s="17"/>
      <c r="I792" s="18"/>
      <c r="J792" s="18"/>
      <c r="K792" s="44"/>
      <c r="L792" s="44"/>
      <c r="M792" s="18"/>
      <c r="N792" s="18"/>
      <c r="O792" s="18"/>
      <c r="P792" s="18"/>
      <c r="Q792" s="18"/>
      <c r="R792" s="18"/>
      <c r="S792" s="18"/>
      <c r="T792" s="18"/>
      <c r="U792" s="18"/>
      <c r="V792" s="18"/>
      <c r="W792" s="18"/>
      <c r="X792" s="18"/>
      <c r="Y792" s="18"/>
      <c r="Z792" s="18"/>
      <c r="AA792" s="18"/>
      <c r="AB792" s="18"/>
      <c r="AC792" s="18"/>
      <c r="AD792" s="18"/>
      <c r="AE792" s="18"/>
    </row>
    <row r="793" spans="1:31" ht="12.75">
      <c r="A793" s="18"/>
      <c r="B793" s="18"/>
      <c r="C793" s="18"/>
      <c r="D793" s="18"/>
      <c r="E793" s="18"/>
      <c r="F793" s="17"/>
      <c r="G793" s="17"/>
      <c r="H793" s="17"/>
      <c r="I793" s="18"/>
      <c r="J793" s="18"/>
      <c r="K793" s="44"/>
      <c r="L793" s="44"/>
      <c r="M793" s="18"/>
      <c r="N793" s="18"/>
      <c r="O793" s="18"/>
      <c r="P793" s="18"/>
      <c r="Q793" s="18"/>
      <c r="R793" s="18"/>
      <c r="S793" s="18"/>
      <c r="T793" s="18"/>
      <c r="U793" s="18"/>
      <c r="V793" s="18"/>
      <c r="W793" s="18"/>
      <c r="X793" s="18"/>
      <c r="Y793" s="18"/>
      <c r="Z793" s="18"/>
      <c r="AA793" s="18"/>
      <c r="AB793" s="18"/>
      <c r="AC793" s="18"/>
      <c r="AD793" s="18"/>
      <c r="AE793" s="18"/>
    </row>
    <row r="794" spans="1:31" ht="12.75">
      <c r="A794" s="18"/>
      <c r="B794" s="18"/>
      <c r="C794" s="18"/>
      <c r="D794" s="18"/>
      <c r="E794" s="18"/>
      <c r="F794" s="17"/>
      <c r="G794" s="17"/>
      <c r="H794" s="17"/>
      <c r="I794" s="18"/>
      <c r="J794" s="18"/>
      <c r="K794" s="44"/>
      <c r="L794" s="44"/>
      <c r="M794" s="18"/>
      <c r="N794" s="18"/>
      <c r="O794" s="18"/>
      <c r="P794" s="18"/>
      <c r="Q794" s="18"/>
      <c r="R794" s="18"/>
      <c r="S794" s="18"/>
      <c r="T794" s="18"/>
      <c r="U794" s="18"/>
      <c r="V794" s="18"/>
      <c r="W794" s="18"/>
      <c r="X794" s="18"/>
      <c r="Y794" s="18"/>
      <c r="Z794" s="18"/>
      <c r="AA794" s="18"/>
      <c r="AB794" s="18"/>
      <c r="AC794" s="18"/>
      <c r="AD794" s="18"/>
      <c r="AE794" s="18"/>
    </row>
    <row r="795" spans="1:31" ht="12.75">
      <c r="A795" s="18"/>
      <c r="B795" s="18"/>
      <c r="C795" s="18"/>
      <c r="D795" s="18"/>
      <c r="E795" s="18"/>
      <c r="F795" s="17"/>
      <c r="G795" s="17"/>
      <c r="H795" s="17"/>
      <c r="I795" s="18"/>
      <c r="J795" s="18"/>
      <c r="K795" s="44"/>
      <c r="L795" s="44"/>
      <c r="M795" s="18"/>
      <c r="N795" s="18"/>
      <c r="O795" s="18"/>
      <c r="P795" s="18"/>
      <c r="Q795" s="18"/>
      <c r="R795" s="18"/>
      <c r="S795" s="18"/>
      <c r="T795" s="18"/>
      <c r="U795" s="18"/>
      <c r="V795" s="18"/>
      <c r="W795" s="18"/>
      <c r="X795" s="18"/>
      <c r="Y795" s="18"/>
      <c r="Z795" s="18"/>
      <c r="AA795" s="18"/>
      <c r="AB795" s="18"/>
      <c r="AC795" s="18"/>
      <c r="AD795" s="18"/>
      <c r="AE795" s="18"/>
    </row>
    <row r="796" spans="1:31" ht="12.75">
      <c r="A796" s="18"/>
      <c r="B796" s="18"/>
      <c r="C796" s="18"/>
      <c r="D796" s="18"/>
      <c r="E796" s="18"/>
      <c r="F796" s="17"/>
      <c r="G796" s="17"/>
      <c r="H796" s="17"/>
      <c r="I796" s="18"/>
      <c r="J796" s="18"/>
      <c r="K796" s="44"/>
      <c r="L796" s="44"/>
      <c r="M796" s="18"/>
      <c r="N796" s="18"/>
      <c r="O796" s="18"/>
      <c r="P796" s="18"/>
      <c r="Q796" s="18"/>
      <c r="R796" s="18"/>
      <c r="S796" s="18"/>
      <c r="T796" s="18"/>
      <c r="U796" s="18"/>
      <c r="V796" s="18"/>
      <c r="W796" s="18"/>
      <c r="X796" s="18"/>
      <c r="Y796" s="18"/>
      <c r="Z796" s="18"/>
      <c r="AA796" s="18"/>
      <c r="AB796" s="18"/>
      <c r="AC796" s="18"/>
      <c r="AD796" s="18"/>
      <c r="AE796" s="18"/>
    </row>
    <row r="797" spans="1:31" ht="12.75">
      <c r="A797" s="18"/>
      <c r="B797" s="18"/>
      <c r="C797" s="18"/>
      <c r="D797" s="18"/>
      <c r="E797" s="18"/>
      <c r="F797" s="17"/>
      <c r="G797" s="17"/>
      <c r="H797" s="17"/>
      <c r="I797" s="18"/>
      <c r="J797" s="18"/>
      <c r="K797" s="44"/>
      <c r="L797" s="44"/>
      <c r="M797" s="18"/>
      <c r="N797" s="18"/>
      <c r="O797" s="18"/>
      <c r="P797" s="18"/>
      <c r="Q797" s="18"/>
      <c r="R797" s="18"/>
      <c r="S797" s="18"/>
      <c r="T797" s="18"/>
      <c r="U797" s="18"/>
      <c r="V797" s="18"/>
      <c r="W797" s="18"/>
      <c r="X797" s="18"/>
      <c r="Y797" s="18"/>
      <c r="Z797" s="18"/>
      <c r="AA797" s="18"/>
      <c r="AB797" s="18"/>
      <c r="AC797" s="18"/>
      <c r="AD797" s="18"/>
      <c r="AE797" s="18"/>
    </row>
    <row r="798" spans="1:31" ht="12.75">
      <c r="A798" s="18"/>
      <c r="B798" s="18"/>
      <c r="C798" s="18"/>
      <c r="D798" s="18"/>
      <c r="E798" s="18"/>
      <c r="F798" s="17"/>
      <c r="G798" s="17"/>
      <c r="H798" s="17"/>
      <c r="I798" s="18"/>
      <c r="J798" s="18"/>
      <c r="K798" s="44"/>
      <c r="L798" s="44"/>
      <c r="M798" s="18"/>
      <c r="N798" s="18"/>
      <c r="O798" s="18"/>
      <c r="P798" s="18"/>
      <c r="Q798" s="18"/>
      <c r="R798" s="18"/>
      <c r="S798" s="18"/>
      <c r="T798" s="18"/>
      <c r="U798" s="18"/>
      <c r="V798" s="18"/>
      <c r="W798" s="18"/>
      <c r="X798" s="18"/>
      <c r="Y798" s="18"/>
      <c r="Z798" s="18"/>
      <c r="AA798" s="18"/>
      <c r="AB798" s="18"/>
      <c r="AC798" s="18"/>
      <c r="AD798" s="18"/>
      <c r="AE798" s="18"/>
    </row>
    <row r="799" spans="1:31" ht="12.75">
      <c r="A799" s="18"/>
      <c r="B799" s="18"/>
      <c r="C799" s="18"/>
      <c r="D799" s="18"/>
      <c r="E799" s="18"/>
      <c r="F799" s="17"/>
      <c r="G799" s="17"/>
      <c r="H799" s="17"/>
      <c r="I799" s="18"/>
      <c r="J799" s="18"/>
      <c r="K799" s="44"/>
      <c r="L799" s="44"/>
      <c r="M799" s="18"/>
      <c r="N799" s="18"/>
      <c r="O799" s="18"/>
      <c r="P799" s="18"/>
      <c r="Q799" s="18"/>
      <c r="R799" s="18"/>
      <c r="S799" s="18"/>
      <c r="T799" s="18"/>
      <c r="U799" s="18"/>
      <c r="V799" s="18"/>
      <c r="W799" s="18"/>
      <c r="X799" s="18"/>
      <c r="Y799" s="18"/>
      <c r="Z799" s="18"/>
      <c r="AA799" s="18"/>
      <c r="AB799" s="18"/>
      <c r="AC799" s="18"/>
      <c r="AD799" s="18"/>
      <c r="AE799" s="18"/>
    </row>
    <row r="800" spans="1:31" ht="12.75">
      <c r="A800" s="18"/>
      <c r="B800" s="18"/>
      <c r="C800" s="18"/>
      <c r="D800" s="18"/>
      <c r="E800" s="18"/>
      <c r="F800" s="17"/>
      <c r="G800" s="17"/>
      <c r="H800" s="17"/>
      <c r="I800" s="18"/>
      <c r="J800" s="18"/>
      <c r="K800" s="44"/>
      <c r="L800" s="44"/>
      <c r="M800" s="18"/>
      <c r="N800" s="18"/>
      <c r="O800" s="18"/>
      <c r="P800" s="18"/>
      <c r="Q800" s="18"/>
      <c r="R800" s="18"/>
      <c r="S800" s="18"/>
      <c r="T800" s="18"/>
      <c r="U800" s="18"/>
      <c r="V800" s="18"/>
      <c r="W800" s="18"/>
      <c r="X800" s="18"/>
      <c r="Y800" s="18"/>
      <c r="Z800" s="18"/>
      <c r="AA800" s="18"/>
      <c r="AB800" s="18"/>
      <c r="AC800" s="18"/>
      <c r="AD800" s="18"/>
      <c r="AE800" s="18"/>
    </row>
    <row r="801" spans="1:31" ht="12.75">
      <c r="A801" s="18"/>
      <c r="B801" s="18"/>
      <c r="C801" s="18"/>
      <c r="D801" s="18"/>
      <c r="E801" s="18"/>
      <c r="F801" s="17"/>
      <c r="G801" s="17"/>
      <c r="H801" s="17"/>
      <c r="I801" s="18"/>
      <c r="J801" s="18"/>
      <c r="K801" s="44"/>
      <c r="L801" s="44"/>
      <c r="M801" s="18"/>
      <c r="N801" s="18"/>
      <c r="O801" s="18"/>
      <c r="P801" s="18"/>
      <c r="Q801" s="18"/>
      <c r="R801" s="18"/>
      <c r="S801" s="18"/>
      <c r="T801" s="18"/>
      <c r="U801" s="18"/>
      <c r="V801" s="18"/>
      <c r="W801" s="18"/>
      <c r="X801" s="18"/>
      <c r="Y801" s="18"/>
      <c r="Z801" s="18"/>
      <c r="AA801" s="18"/>
      <c r="AB801" s="18"/>
      <c r="AC801" s="18"/>
      <c r="AD801" s="18"/>
      <c r="AE801" s="18"/>
    </row>
    <row r="802" spans="1:31" ht="12.75">
      <c r="A802" s="18"/>
      <c r="B802" s="18"/>
      <c r="C802" s="18"/>
      <c r="D802" s="18"/>
      <c r="E802" s="18"/>
      <c r="F802" s="17"/>
      <c r="G802" s="17"/>
      <c r="H802" s="17"/>
      <c r="I802" s="18"/>
      <c r="J802" s="18"/>
      <c r="K802" s="44"/>
      <c r="L802" s="44"/>
      <c r="M802" s="18"/>
      <c r="N802" s="18"/>
      <c r="O802" s="18"/>
      <c r="P802" s="18"/>
      <c r="Q802" s="18"/>
      <c r="R802" s="18"/>
      <c r="S802" s="18"/>
      <c r="T802" s="18"/>
      <c r="U802" s="18"/>
      <c r="V802" s="18"/>
      <c r="W802" s="18"/>
      <c r="X802" s="18"/>
      <c r="Y802" s="18"/>
      <c r="Z802" s="18"/>
      <c r="AA802" s="18"/>
      <c r="AB802" s="18"/>
      <c r="AC802" s="18"/>
      <c r="AD802" s="18"/>
      <c r="AE802" s="18"/>
    </row>
    <row r="803" spans="1:31" ht="12.75">
      <c r="A803" s="18"/>
      <c r="B803" s="18"/>
      <c r="C803" s="18"/>
      <c r="D803" s="18"/>
      <c r="E803" s="18"/>
      <c r="F803" s="17"/>
      <c r="G803" s="17"/>
      <c r="H803" s="17"/>
      <c r="I803" s="18"/>
      <c r="J803" s="18"/>
      <c r="K803" s="44"/>
      <c r="L803" s="44"/>
      <c r="M803" s="18"/>
      <c r="N803" s="18"/>
      <c r="O803" s="18"/>
      <c r="P803" s="18"/>
      <c r="Q803" s="18"/>
      <c r="R803" s="18"/>
      <c r="S803" s="18"/>
      <c r="T803" s="18"/>
      <c r="U803" s="18"/>
      <c r="V803" s="18"/>
      <c r="W803" s="18"/>
      <c r="X803" s="18"/>
      <c r="Y803" s="18"/>
      <c r="Z803" s="18"/>
      <c r="AA803" s="18"/>
      <c r="AB803" s="18"/>
      <c r="AC803" s="18"/>
      <c r="AD803" s="18"/>
      <c r="AE803" s="18"/>
    </row>
    <row r="804" spans="1:31" ht="12.75">
      <c r="A804" s="18"/>
      <c r="B804" s="18"/>
      <c r="C804" s="18"/>
      <c r="D804" s="18"/>
      <c r="E804" s="18"/>
      <c r="F804" s="17"/>
      <c r="G804" s="17"/>
      <c r="H804" s="17"/>
      <c r="I804" s="18"/>
      <c r="J804" s="18"/>
      <c r="K804" s="44"/>
      <c r="L804" s="44"/>
      <c r="M804" s="18"/>
      <c r="N804" s="18"/>
      <c r="O804" s="18"/>
      <c r="P804" s="18"/>
      <c r="Q804" s="18"/>
      <c r="R804" s="18"/>
      <c r="S804" s="18"/>
      <c r="T804" s="18"/>
      <c r="U804" s="18"/>
      <c r="V804" s="18"/>
      <c r="W804" s="18"/>
      <c r="X804" s="18"/>
      <c r="Y804" s="18"/>
      <c r="Z804" s="18"/>
      <c r="AA804" s="18"/>
      <c r="AB804" s="18"/>
      <c r="AC804" s="18"/>
      <c r="AD804" s="18"/>
      <c r="AE804" s="18"/>
    </row>
    <row r="805" spans="1:31" ht="12.75">
      <c r="A805" s="18"/>
      <c r="B805" s="18"/>
      <c r="C805" s="18"/>
      <c r="D805" s="18"/>
      <c r="E805" s="18"/>
      <c r="F805" s="17"/>
      <c r="G805" s="17"/>
      <c r="H805" s="17"/>
      <c r="I805" s="18"/>
      <c r="J805" s="18"/>
      <c r="K805" s="44"/>
      <c r="L805" s="44"/>
      <c r="M805" s="18"/>
      <c r="N805" s="18"/>
      <c r="O805" s="18"/>
      <c r="P805" s="18"/>
      <c r="Q805" s="18"/>
      <c r="R805" s="18"/>
      <c r="S805" s="18"/>
      <c r="T805" s="18"/>
      <c r="U805" s="18"/>
      <c r="V805" s="18"/>
      <c r="W805" s="18"/>
      <c r="X805" s="18"/>
      <c r="Y805" s="18"/>
      <c r="Z805" s="18"/>
      <c r="AA805" s="18"/>
      <c r="AB805" s="18"/>
      <c r="AC805" s="18"/>
      <c r="AD805" s="18"/>
      <c r="AE805" s="18"/>
    </row>
    <row r="806" spans="1:31" ht="12.75">
      <c r="A806" s="18"/>
      <c r="B806" s="18"/>
      <c r="C806" s="18"/>
      <c r="D806" s="18"/>
      <c r="E806" s="18"/>
      <c r="F806" s="17"/>
      <c r="G806" s="17"/>
      <c r="H806" s="17"/>
      <c r="I806" s="18"/>
      <c r="J806" s="18"/>
      <c r="K806" s="44"/>
      <c r="L806" s="44"/>
      <c r="M806" s="18"/>
      <c r="N806" s="18"/>
      <c r="O806" s="18"/>
      <c r="P806" s="18"/>
      <c r="Q806" s="18"/>
      <c r="R806" s="18"/>
      <c r="S806" s="18"/>
      <c r="T806" s="18"/>
      <c r="U806" s="18"/>
      <c r="V806" s="18"/>
      <c r="W806" s="18"/>
      <c r="X806" s="18"/>
      <c r="Y806" s="18"/>
      <c r="Z806" s="18"/>
      <c r="AA806" s="18"/>
      <c r="AB806" s="18"/>
      <c r="AC806" s="18"/>
      <c r="AD806" s="18"/>
      <c r="AE806" s="18"/>
    </row>
    <row r="807" spans="1:31" ht="12.75">
      <c r="A807" s="18"/>
      <c r="B807" s="18"/>
      <c r="C807" s="18"/>
      <c r="D807" s="18"/>
      <c r="E807" s="18"/>
      <c r="F807" s="17"/>
      <c r="G807" s="17"/>
      <c r="H807" s="17"/>
      <c r="I807" s="18"/>
      <c r="J807" s="18"/>
      <c r="K807" s="44"/>
      <c r="L807" s="44"/>
      <c r="M807" s="18"/>
      <c r="N807" s="18"/>
      <c r="O807" s="18"/>
      <c r="P807" s="18"/>
      <c r="Q807" s="18"/>
      <c r="R807" s="18"/>
      <c r="S807" s="18"/>
      <c r="T807" s="18"/>
      <c r="U807" s="18"/>
      <c r="V807" s="18"/>
      <c r="W807" s="18"/>
      <c r="X807" s="18"/>
      <c r="Y807" s="18"/>
      <c r="Z807" s="18"/>
      <c r="AA807" s="18"/>
      <c r="AB807" s="18"/>
      <c r="AC807" s="18"/>
      <c r="AD807" s="18"/>
      <c r="AE807" s="18"/>
    </row>
    <row r="808" spans="1:31" ht="12.75">
      <c r="A808" s="18"/>
      <c r="B808" s="18"/>
      <c r="C808" s="18"/>
      <c r="D808" s="18"/>
      <c r="E808" s="18"/>
      <c r="F808" s="17"/>
      <c r="G808" s="17"/>
      <c r="H808" s="17"/>
      <c r="I808" s="18"/>
      <c r="J808" s="18"/>
      <c r="K808" s="44"/>
      <c r="L808" s="44"/>
      <c r="M808" s="18"/>
      <c r="N808" s="18"/>
      <c r="O808" s="18"/>
      <c r="P808" s="18"/>
      <c r="Q808" s="18"/>
      <c r="R808" s="18"/>
      <c r="S808" s="18"/>
      <c r="T808" s="18"/>
      <c r="U808" s="18"/>
      <c r="V808" s="18"/>
      <c r="W808" s="18"/>
      <c r="X808" s="18"/>
      <c r="Y808" s="18"/>
      <c r="Z808" s="18"/>
      <c r="AA808" s="18"/>
      <c r="AB808" s="18"/>
      <c r="AC808" s="18"/>
      <c r="AD808" s="18"/>
      <c r="AE808" s="18"/>
    </row>
    <row r="809" spans="1:31" ht="12.75">
      <c r="A809" s="18"/>
      <c r="B809" s="18"/>
      <c r="C809" s="18"/>
      <c r="D809" s="18"/>
      <c r="E809" s="18"/>
      <c r="F809" s="17"/>
      <c r="G809" s="17"/>
      <c r="H809" s="17"/>
      <c r="I809" s="18"/>
      <c r="J809" s="18"/>
      <c r="K809" s="44"/>
      <c r="L809" s="44"/>
      <c r="M809" s="18"/>
      <c r="N809" s="18"/>
      <c r="O809" s="18"/>
      <c r="P809" s="18"/>
      <c r="Q809" s="18"/>
      <c r="R809" s="18"/>
      <c r="S809" s="18"/>
      <c r="T809" s="18"/>
      <c r="U809" s="18"/>
      <c r="V809" s="18"/>
      <c r="W809" s="18"/>
      <c r="X809" s="18"/>
      <c r="Y809" s="18"/>
      <c r="Z809" s="18"/>
      <c r="AA809" s="18"/>
      <c r="AB809" s="18"/>
      <c r="AC809" s="18"/>
      <c r="AD809" s="18"/>
      <c r="AE809" s="18"/>
    </row>
    <row r="810" spans="1:31" ht="12.75">
      <c r="A810" s="18"/>
      <c r="B810" s="18"/>
      <c r="C810" s="18"/>
      <c r="D810" s="18"/>
      <c r="E810" s="18"/>
      <c r="F810" s="17"/>
      <c r="G810" s="17"/>
      <c r="H810" s="17"/>
      <c r="I810" s="18"/>
      <c r="J810" s="18"/>
      <c r="K810" s="44"/>
      <c r="L810" s="44"/>
      <c r="M810" s="18"/>
      <c r="N810" s="18"/>
      <c r="O810" s="18"/>
      <c r="P810" s="18"/>
      <c r="Q810" s="18"/>
      <c r="R810" s="18"/>
      <c r="S810" s="18"/>
      <c r="T810" s="18"/>
      <c r="U810" s="18"/>
      <c r="V810" s="18"/>
      <c r="W810" s="18"/>
      <c r="X810" s="18"/>
      <c r="Y810" s="18"/>
      <c r="Z810" s="18"/>
      <c r="AA810" s="18"/>
      <c r="AB810" s="18"/>
      <c r="AC810" s="18"/>
      <c r="AD810" s="18"/>
      <c r="AE810" s="18"/>
    </row>
    <row r="811" spans="1:31" ht="12.75">
      <c r="A811" s="18"/>
      <c r="B811" s="18"/>
      <c r="C811" s="18"/>
      <c r="D811" s="18"/>
      <c r="E811" s="18"/>
      <c r="F811" s="17"/>
      <c r="G811" s="17"/>
      <c r="H811" s="17"/>
      <c r="I811" s="18"/>
      <c r="J811" s="18"/>
      <c r="K811" s="44"/>
      <c r="L811" s="44"/>
      <c r="M811" s="18"/>
      <c r="N811" s="18"/>
      <c r="O811" s="18"/>
      <c r="P811" s="18"/>
      <c r="Q811" s="18"/>
      <c r="R811" s="18"/>
      <c r="S811" s="18"/>
      <c r="T811" s="18"/>
      <c r="U811" s="18"/>
      <c r="V811" s="18"/>
      <c r="W811" s="18"/>
      <c r="X811" s="18"/>
      <c r="Y811" s="18"/>
      <c r="Z811" s="18"/>
      <c r="AA811" s="18"/>
      <c r="AB811" s="18"/>
      <c r="AC811" s="18"/>
      <c r="AD811" s="18"/>
      <c r="AE811" s="18"/>
    </row>
    <row r="812" spans="1:31" ht="12.75">
      <c r="A812" s="18"/>
      <c r="B812" s="18"/>
      <c r="C812" s="18"/>
      <c r="D812" s="18"/>
      <c r="E812" s="18"/>
      <c r="F812" s="17"/>
      <c r="G812" s="17"/>
      <c r="H812" s="17"/>
      <c r="I812" s="18"/>
      <c r="J812" s="18"/>
      <c r="K812" s="44"/>
      <c r="L812" s="44"/>
      <c r="M812" s="18"/>
      <c r="N812" s="18"/>
      <c r="O812" s="18"/>
      <c r="P812" s="18"/>
      <c r="Q812" s="18"/>
      <c r="R812" s="18"/>
      <c r="S812" s="18"/>
      <c r="T812" s="18"/>
      <c r="U812" s="18"/>
      <c r="V812" s="18"/>
      <c r="W812" s="18"/>
      <c r="X812" s="18"/>
      <c r="Y812" s="18"/>
      <c r="Z812" s="18"/>
      <c r="AA812" s="18"/>
      <c r="AB812" s="18"/>
      <c r="AC812" s="18"/>
      <c r="AD812" s="18"/>
      <c r="AE812" s="18"/>
    </row>
    <row r="813" spans="1:31" ht="12.75">
      <c r="A813" s="18"/>
      <c r="B813" s="18"/>
      <c r="C813" s="18"/>
      <c r="D813" s="18"/>
      <c r="E813" s="18"/>
      <c r="F813" s="17"/>
      <c r="G813" s="17"/>
      <c r="H813" s="17"/>
      <c r="I813" s="18"/>
      <c r="J813" s="18"/>
      <c r="K813" s="44"/>
      <c r="L813" s="44"/>
      <c r="M813" s="18"/>
      <c r="N813" s="18"/>
      <c r="O813" s="18"/>
      <c r="P813" s="18"/>
      <c r="Q813" s="18"/>
      <c r="R813" s="18"/>
      <c r="S813" s="18"/>
      <c r="T813" s="18"/>
      <c r="U813" s="18"/>
      <c r="V813" s="18"/>
      <c r="W813" s="18"/>
      <c r="X813" s="18"/>
      <c r="Y813" s="18"/>
      <c r="Z813" s="18"/>
      <c r="AA813" s="18"/>
      <c r="AB813" s="18"/>
      <c r="AC813" s="18"/>
      <c r="AD813" s="18"/>
      <c r="AE813" s="18"/>
    </row>
    <row r="814" spans="1:31" ht="12.75">
      <c r="A814" s="18"/>
      <c r="B814" s="18"/>
      <c r="C814" s="18"/>
      <c r="D814" s="18"/>
      <c r="E814" s="18"/>
      <c r="F814" s="17"/>
      <c r="G814" s="17"/>
      <c r="H814" s="17"/>
      <c r="I814" s="18"/>
      <c r="J814" s="18"/>
      <c r="K814" s="44"/>
      <c r="L814" s="44"/>
      <c r="M814" s="18"/>
      <c r="N814" s="18"/>
      <c r="O814" s="18"/>
      <c r="P814" s="18"/>
      <c r="Q814" s="18"/>
      <c r="R814" s="18"/>
      <c r="S814" s="18"/>
      <c r="T814" s="18"/>
      <c r="U814" s="18"/>
      <c r="V814" s="18"/>
      <c r="W814" s="18"/>
      <c r="X814" s="18"/>
      <c r="Y814" s="18"/>
      <c r="Z814" s="18"/>
      <c r="AA814" s="18"/>
      <c r="AB814" s="18"/>
      <c r="AC814" s="18"/>
      <c r="AD814" s="18"/>
      <c r="AE814" s="18"/>
    </row>
    <row r="815" spans="1:31" ht="12.75">
      <c r="A815" s="18"/>
      <c r="B815" s="18"/>
      <c r="C815" s="18"/>
      <c r="D815" s="18"/>
      <c r="E815" s="18"/>
      <c r="F815" s="17"/>
      <c r="G815" s="17"/>
      <c r="H815" s="17"/>
      <c r="I815" s="18"/>
      <c r="J815" s="18"/>
      <c r="K815" s="44"/>
      <c r="L815" s="44"/>
      <c r="M815" s="18"/>
      <c r="N815" s="18"/>
      <c r="O815" s="18"/>
      <c r="P815" s="18"/>
      <c r="Q815" s="18"/>
      <c r="R815" s="18"/>
      <c r="S815" s="18"/>
      <c r="T815" s="18"/>
      <c r="U815" s="18"/>
      <c r="V815" s="18"/>
      <c r="W815" s="18"/>
      <c r="X815" s="18"/>
      <c r="Y815" s="18"/>
      <c r="Z815" s="18"/>
      <c r="AA815" s="18"/>
      <c r="AB815" s="18"/>
      <c r="AC815" s="18"/>
      <c r="AD815" s="18"/>
      <c r="AE815" s="18"/>
    </row>
    <row r="816" spans="1:31" ht="12.75">
      <c r="A816" s="18"/>
      <c r="B816" s="18"/>
      <c r="C816" s="18"/>
      <c r="D816" s="18"/>
      <c r="E816" s="18"/>
      <c r="F816" s="17"/>
      <c r="G816" s="17"/>
      <c r="H816" s="17"/>
      <c r="I816" s="18"/>
      <c r="J816" s="18"/>
      <c r="K816" s="44"/>
      <c r="L816" s="44"/>
      <c r="M816" s="18"/>
      <c r="N816" s="18"/>
      <c r="O816" s="18"/>
      <c r="P816" s="18"/>
      <c r="Q816" s="18"/>
      <c r="R816" s="18"/>
      <c r="S816" s="18"/>
      <c r="T816" s="18"/>
      <c r="U816" s="18"/>
      <c r="V816" s="18"/>
      <c r="W816" s="18"/>
      <c r="X816" s="18"/>
      <c r="Y816" s="18"/>
      <c r="Z816" s="18"/>
      <c r="AA816" s="18"/>
      <c r="AB816" s="18"/>
      <c r="AC816" s="18"/>
      <c r="AD816" s="18"/>
      <c r="AE816" s="18"/>
    </row>
    <row r="817" spans="1:31" ht="12.75">
      <c r="A817" s="18"/>
      <c r="B817" s="18"/>
      <c r="C817" s="18"/>
      <c r="D817" s="18"/>
      <c r="E817" s="18"/>
      <c r="F817" s="17"/>
      <c r="G817" s="17"/>
      <c r="H817" s="17"/>
      <c r="I817" s="18"/>
      <c r="J817" s="18"/>
      <c r="K817" s="44"/>
      <c r="L817" s="44"/>
      <c r="M817" s="18"/>
      <c r="N817" s="18"/>
      <c r="O817" s="18"/>
      <c r="P817" s="18"/>
      <c r="Q817" s="18"/>
      <c r="R817" s="18"/>
      <c r="S817" s="18"/>
      <c r="T817" s="18"/>
      <c r="U817" s="18"/>
      <c r="V817" s="18"/>
      <c r="W817" s="18"/>
      <c r="X817" s="18"/>
      <c r="Y817" s="18"/>
      <c r="Z817" s="18"/>
      <c r="AA817" s="18"/>
      <c r="AB817" s="18"/>
      <c r="AC817" s="18"/>
      <c r="AD817" s="18"/>
      <c r="AE817" s="18"/>
    </row>
    <row r="818" spans="1:31" ht="12.75">
      <c r="A818" s="18"/>
      <c r="B818" s="18"/>
      <c r="C818" s="18"/>
      <c r="D818" s="18"/>
      <c r="E818" s="18"/>
      <c r="F818" s="17"/>
      <c r="G818" s="17"/>
      <c r="H818" s="17"/>
      <c r="I818" s="18"/>
      <c r="J818" s="18"/>
      <c r="K818" s="44"/>
      <c r="L818" s="44"/>
      <c r="M818" s="18"/>
      <c r="N818" s="18"/>
      <c r="O818" s="18"/>
      <c r="P818" s="18"/>
      <c r="Q818" s="18"/>
      <c r="R818" s="18"/>
      <c r="S818" s="18"/>
      <c r="T818" s="18"/>
      <c r="U818" s="18"/>
      <c r="V818" s="18"/>
      <c r="W818" s="18"/>
      <c r="X818" s="18"/>
      <c r="Y818" s="18"/>
      <c r="Z818" s="18"/>
      <c r="AA818" s="18"/>
      <c r="AB818" s="18"/>
      <c r="AC818" s="18"/>
      <c r="AD818" s="18"/>
      <c r="AE818" s="18"/>
    </row>
    <row r="819" spans="1:31" ht="12.75">
      <c r="A819" s="18"/>
      <c r="B819" s="18"/>
      <c r="C819" s="18"/>
      <c r="D819" s="18"/>
      <c r="E819" s="18"/>
      <c r="F819" s="17"/>
      <c r="G819" s="17"/>
      <c r="H819" s="17"/>
      <c r="I819" s="18"/>
      <c r="J819" s="18"/>
      <c r="K819" s="44"/>
      <c r="L819" s="44"/>
      <c r="M819" s="18"/>
      <c r="N819" s="18"/>
      <c r="O819" s="18"/>
      <c r="P819" s="18"/>
      <c r="Q819" s="18"/>
      <c r="R819" s="18"/>
      <c r="S819" s="18"/>
      <c r="T819" s="18"/>
      <c r="U819" s="18"/>
      <c r="V819" s="18"/>
      <c r="W819" s="18"/>
      <c r="X819" s="18"/>
      <c r="Y819" s="18"/>
      <c r="Z819" s="18"/>
      <c r="AA819" s="18"/>
      <c r="AB819" s="18"/>
      <c r="AC819" s="18"/>
      <c r="AD819" s="18"/>
      <c r="AE819" s="18"/>
    </row>
    <row r="820" spans="1:31" ht="12.75">
      <c r="A820" s="18"/>
      <c r="B820" s="18"/>
      <c r="C820" s="18"/>
      <c r="D820" s="18"/>
      <c r="E820" s="18"/>
      <c r="F820" s="17"/>
      <c r="G820" s="17"/>
      <c r="H820" s="17"/>
      <c r="I820" s="18"/>
      <c r="J820" s="18"/>
      <c r="K820" s="44"/>
      <c r="L820" s="44"/>
      <c r="M820" s="18"/>
      <c r="N820" s="18"/>
      <c r="O820" s="18"/>
      <c r="P820" s="18"/>
      <c r="Q820" s="18"/>
      <c r="R820" s="18"/>
      <c r="S820" s="18"/>
      <c r="T820" s="18"/>
      <c r="U820" s="18"/>
      <c r="V820" s="18"/>
      <c r="W820" s="18"/>
      <c r="X820" s="18"/>
      <c r="Y820" s="18"/>
      <c r="Z820" s="18"/>
      <c r="AA820" s="18"/>
      <c r="AB820" s="18"/>
      <c r="AC820" s="18"/>
      <c r="AD820" s="18"/>
      <c r="AE820" s="18"/>
    </row>
    <row r="821" spans="1:31" ht="12.75">
      <c r="A821" s="18"/>
      <c r="B821" s="18"/>
      <c r="C821" s="18"/>
      <c r="D821" s="18"/>
      <c r="E821" s="18"/>
      <c r="F821" s="17"/>
      <c r="G821" s="17"/>
      <c r="H821" s="17"/>
      <c r="I821" s="18"/>
      <c r="J821" s="18"/>
      <c r="K821" s="44"/>
      <c r="L821" s="44"/>
      <c r="M821" s="18"/>
      <c r="N821" s="18"/>
      <c r="O821" s="18"/>
      <c r="P821" s="18"/>
      <c r="Q821" s="18"/>
      <c r="R821" s="18"/>
      <c r="S821" s="18"/>
      <c r="T821" s="18"/>
      <c r="U821" s="18"/>
      <c r="V821" s="18"/>
      <c r="W821" s="18"/>
      <c r="X821" s="18"/>
      <c r="Y821" s="18"/>
      <c r="Z821" s="18"/>
      <c r="AA821" s="18"/>
      <c r="AB821" s="18"/>
      <c r="AC821" s="18"/>
      <c r="AD821" s="18"/>
      <c r="AE821" s="18"/>
    </row>
    <row r="822" spans="1:31" ht="12.75">
      <c r="A822" s="18"/>
      <c r="B822" s="18"/>
      <c r="C822" s="18"/>
      <c r="D822" s="18"/>
      <c r="E822" s="18"/>
      <c r="F822" s="17"/>
      <c r="G822" s="17"/>
      <c r="H822" s="17"/>
      <c r="I822" s="18"/>
      <c r="J822" s="18"/>
      <c r="K822" s="44"/>
      <c r="L822" s="44"/>
      <c r="M822" s="18"/>
      <c r="N822" s="18"/>
      <c r="O822" s="18"/>
      <c r="P822" s="18"/>
      <c r="Q822" s="18"/>
      <c r="R822" s="18"/>
      <c r="S822" s="18"/>
      <c r="T822" s="18"/>
      <c r="U822" s="18"/>
      <c r="V822" s="18"/>
      <c r="W822" s="18"/>
      <c r="X822" s="18"/>
      <c r="Y822" s="18"/>
      <c r="Z822" s="18"/>
      <c r="AA822" s="18"/>
      <c r="AB822" s="18"/>
      <c r="AC822" s="18"/>
      <c r="AD822" s="18"/>
      <c r="AE822" s="18"/>
    </row>
    <row r="823" spans="1:31" ht="12.75">
      <c r="A823" s="18"/>
      <c r="B823" s="18"/>
      <c r="C823" s="18"/>
      <c r="D823" s="18"/>
      <c r="E823" s="18"/>
      <c r="F823" s="17"/>
      <c r="G823" s="17"/>
      <c r="H823" s="17"/>
      <c r="I823" s="18"/>
      <c r="J823" s="18"/>
      <c r="K823" s="44"/>
      <c r="L823" s="44"/>
      <c r="M823" s="18"/>
      <c r="N823" s="18"/>
      <c r="O823" s="18"/>
      <c r="P823" s="18"/>
      <c r="Q823" s="18"/>
      <c r="R823" s="18"/>
      <c r="S823" s="18"/>
      <c r="T823" s="18"/>
      <c r="U823" s="18"/>
      <c r="V823" s="18"/>
      <c r="W823" s="18"/>
      <c r="X823" s="18"/>
      <c r="Y823" s="18"/>
      <c r="Z823" s="18"/>
      <c r="AA823" s="18"/>
      <c r="AB823" s="18"/>
      <c r="AC823" s="18"/>
      <c r="AD823" s="18"/>
      <c r="AE823" s="18"/>
    </row>
    <row r="824" spans="1:31" ht="12.75">
      <c r="A824" s="18"/>
      <c r="B824" s="18"/>
      <c r="C824" s="18"/>
      <c r="D824" s="18"/>
      <c r="E824" s="18"/>
      <c r="F824" s="17"/>
      <c r="G824" s="17"/>
      <c r="H824" s="17"/>
      <c r="I824" s="18"/>
      <c r="J824" s="18"/>
      <c r="K824" s="44"/>
      <c r="L824" s="44"/>
      <c r="M824" s="18"/>
      <c r="N824" s="18"/>
      <c r="O824" s="18"/>
      <c r="P824" s="18"/>
      <c r="Q824" s="18"/>
      <c r="R824" s="18"/>
      <c r="S824" s="18"/>
      <c r="T824" s="18"/>
      <c r="U824" s="18"/>
      <c r="V824" s="18"/>
      <c r="W824" s="18"/>
      <c r="X824" s="18"/>
      <c r="Y824" s="18"/>
      <c r="Z824" s="18"/>
      <c r="AA824" s="18"/>
      <c r="AB824" s="18"/>
      <c r="AC824" s="18"/>
      <c r="AD824" s="18"/>
      <c r="AE824" s="18"/>
    </row>
    <row r="825" spans="1:31" ht="12.75">
      <c r="A825" s="18"/>
      <c r="B825" s="18"/>
      <c r="C825" s="18"/>
      <c r="D825" s="18"/>
      <c r="E825" s="18"/>
      <c r="F825" s="17"/>
      <c r="G825" s="17"/>
      <c r="H825" s="17"/>
      <c r="I825" s="18"/>
      <c r="J825" s="18"/>
      <c r="K825" s="44"/>
      <c r="L825" s="44"/>
      <c r="M825" s="18"/>
      <c r="N825" s="18"/>
      <c r="O825" s="18"/>
      <c r="P825" s="18"/>
      <c r="Q825" s="18"/>
      <c r="R825" s="18"/>
      <c r="S825" s="18"/>
      <c r="T825" s="18"/>
      <c r="U825" s="18"/>
      <c r="V825" s="18"/>
      <c r="W825" s="18"/>
      <c r="X825" s="18"/>
      <c r="Y825" s="18"/>
      <c r="Z825" s="18"/>
      <c r="AA825" s="18"/>
      <c r="AB825" s="18"/>
      <c r="AC825" s="18"/>
      <c r="AD825" s="18"/>
      <c r="AE825" s="18"/>
    </row>
    <row r="826" spans="1:31" ht="12.75">
      <c r="A826" s="18"/>
      <c r="B826" s="18"/>
      <c r="C826" s="18"/>
      <c r="D826" s="18"/>
      <c r="E826" s="18"/>
      <c r="F826" s="17"/>
      <c r="G826" s="17"/>
      <c r="H826" s="17"/>
      <c r="I826" s="18"/>
      <c r="J826" s="18"/>
      <c r="K826" s="44"/>
      <c r="L826" s="44"/>
      <c r="M826" s="18"/>
      <c r="N826" s="18"/>
      <c r="O826" s="18"/>
      <c r="P826" s="18"/>
      <c r="Q826" s="18"/>
      <c r="R826" s="18"/>
      <c r="S826" s="18"/>
      <c r="T826" s="18"/>
      <c r="U826" s="18"/>
      <c r="V826" s="18"/>
      <c r="W826" s="18"/>
      <c r="X826" s="18"/>
      <c r="Y826" s="18"/>
      <c r="Z826" s="18"/>
      <c r="AA826" s="18"/>
      <c r="AB826" s="18"/>
      <c r="AC826" s="18"/>
      <c r="AD826" s="18"/>
      <c r="AE826" s="18"/>
    </row>
    <row r="827" spans="1:31" ht="12.75">
      <c r="A827" s="18"/>
      <c r="B827" s="18"/>
      <c r="C827" s="18"/>
      <c r="D827" s="18"/>
      <c r="E827" s="18"/>
      <c r="F827" s="17"/>
      <c r="G827" s="17"/>
      <c r="H827" s="17"/>
      <c r="I827" s="18"/>
      <c r="J827" s="18"/>
      <c r="K827" s="44"/>
      <c r="L827" s="44"/>
      <c r="M827" s="18"/>
      <c r="N827" s="18"/>
      <c r="O827" s="18"/>
      <c r="P827" s="18"/>
      <c r="Q827" s="18"/>
      <c r="R827" s="18"/>
      <c r="S827" s="18"/>
      <c r="T827" s="18"/>
      <c r="U827" s="18"/>
      <c r="V827" s="18"/>
      <c r="W827" s="18"/>
      <c r="X827" s="18"/>
      <c r="Y827" s="18"/>
      <c r="Z827" s="18"/>
      <c r="AA827" s="18"/>
      <c r="AB827" s="18"/>
      <c r="AC827" s="18"/>
      <c r="AD827" s="18"/>
      <c r="AE827" s="18"/>
    </row>
    <row r="828" spans="1:31" ht="12.75">
      <c r="A828" s="18"/>
      <c r="B828" s="18"/>
      <c r="C828" s="18"/>
      <c r="D828" s="18"/>
      <c r="E828" s="18"/>
      <c r="F828" s="17"/>
      <c r="G828" s="17"/>
      <c r="H828" s="17"/>
      <c r="I828" s="18"/>
      <c r="J828" s="18"/>
      <c r="K828" s="44"/>
      <c r="L828" s="44"/>
      <c r="M828" s="18"/>
      <c r="N828" s="18"/>
      <c r="O828" s="18"/>
      <c r="P828" s="18"/>
      <c r="Q828" s="18"/>
      <c r="R828" s="18"/>
      <c r="S828" s="18"/>
      <c r="T828" s="18"/>
      <c r="U828" s="18"/>
      <c r="V828" s="18"/>
      <c r="W828" s="18"/>
      <c r="X828" s="18"/>
      <c r="Y828" s="18"/>
      <c r="Z828" s="18"/>
      <c r="AA828" s="18"/>
      <c r="AB828" s="18"/>
      <c r="AC828" s="18"/>
      <c r="AD828" s="18"/>
      <c r="AE828" s="18"/>
    </row>
    <row r="829" spans="1:31" ht="12.75">
      <c r="A829" s="18"/>
      <c r="B829" s="18"/>
      <c r="C829" s="18"/>
      <c r="D829" s="18"/>
      <c r="E829" s="18"/>
      <c r="F829" s="17"/>
      <c r="G829" s="17"/>
      <c r="H829" s="17"/>
      <c r="I829" s="18"/>
      <c r="J829" s="18"/>
      <c r="K829" s="44"/>
      <c r="L829" s="44"/>
      <c r="M829" s="18"/>
      <c r="N829" s="18"/>
      <c r="O829" s="18"/>
      <c r="P829" s="18"/>
      <c r="Q829" s="18"/>
      <c r="R829" s="18"/>
      <c r="S829" s="18"/>
      <c r="T829" s="18"/>
      <c r="U829" s="18"/>
      <c r="V829" s="18"/>
      <c r="W829" s="18"/>
      <c r="X829" s="18"/>
      <c r="Y829" s="18"/>
      <c r="Z829" s="18"/>
      <c r="AA829" s="18"/>
      <c r="AB829" s="18"/>
      <c r="AC829" s="18"/>
      <c r="AD829" s="18"/>
      <c r="AE829" s="18"/>
    </row>
    <row r="830" spans="1:31" ht="12.75">
      <c r="A830" s="18"/>
      <c r="B830" s="18"/>
      <c r="C830" s="18"/>
      <c r="D830" s="18"/>
      <c r="E830" s="18"/>
      <c r="F830" s="17"/>
      <c r="G830" s="17"/>
      <c r="H830" s="17"/>
      <c r="I830" s="18"/>
      <c r="J830" s="18"/>
      <c r="K830" s="44"/>
      <c r="L830" s="44"/>
      <c r="M830" s="18"/>
      <c r="N830" s="18"/>
      <c r="O830" s="18"/>
      <c r="P830" s="18"/>
      <c r="Q830" s="18"/>
      <c r="R830" s="18"/>
      <c r="S830" s="18"/>
      <c r="T830" s="18"/>
      <c r="U830" s="18"/>
      <c r="V830" s="18"/>
      <c r="W830" s="18"/>
      <c r="X830" s="18"/>
      <c r="Y830" s="18"/>
      <c r="Z830" s="18"/>
      <c r="AA830" s="18"/>
      <c r="AB830" s="18"/>
      <c r="AC830" s="18"/>
      <c r="AD830" s="18"/>
      <c r="AE830" s="18"/>
    </row>
    <row r="831" spans="1:31" ht="12.75">
      <c r="A831" s="18"/>
      <c r="B831" s="18"/>
      <c r="C831" s="18"/>
      <c r="D831" s="18"/>
      <c r="E831" s="18"/>
      <c r="F831" s="17"/>
      <c r="G831" s="17"/>
      <c r="H831" s="17"/>
      <c r="I831" s="18"/>
      <c r="J831" s="18"/>
      <c r="K831" s="44"/>
      <c r="L831" s="44"/>
      <c r="M831" s="18"/>
      <c r="N831" s="18"/>
      <c r="O831" s="18"/>
      <c r="P831" s="18"/>
      <c r="Q831" s="18"/>
      <c r="R831" s="18"/>
      <c r="S831" s="18"/>
      <c r="T831" s="18"/>
      <c r="U831" s="18"/>
      <c r="V831" s="18"/>
      <c r="W831" s="18"/>
      <c r="X831" s="18"/>
      <c r="Y831" s="18"/>
      <c r="Z831" s="18"/>
      <c r="AA831" s="18"/>
      <c r="AB831" s="18"/>
      <c r="AC831" s="18"/>
      <c r="AD831" s="18"/>
      <c r="AE831" s="18"/>
    </row>
    <row r="832" spans="1:31" ht="12.75">
      <c r="A832" s="18"/>
      <c r="B832" s="18"/>
      <c r="C832" s="18"/>
      <c r="D832" s="18"/>
      <c r="E832" s="18"/>
      <c r="F832" s="17"/>
      <c r="G832" s="17"/>
      <c r="H832" s="17"/>
      <c r="I832" s="18"/>
      <c r="J832" s="18"/>
      <c r="K832" s="44"/>
      <c r="L832" s="44"/>
      <c r="M832" s="18"/>
      <c r="N832" s="18"/>
      <c r="O832" s="18"/>
      <c r="P832" s="18"/>
      <c r="Q832" s="18"/>
      <c r="R832" s="18"/>
      <c r="S832" s="18"/>
      <c r="T832" s="18"/>
      <c r="U832" s="18"/>
      <c r="V832" s="18"/>
      <c r="W832" s="18"/>
      <c r="X832" s="18"/>
      <c r="Y832" s="18"/>
      <c r="Z832" s="18"/>
      <c r="AA832" s="18"/>
      <c r="AB832" s="18"/>
      <c r="AC832" s="18"/>
      <c r="AD832" s="18"/>
      <c r="AE832" s="18"/>
    </row>
    <row r="833" spans="1:31" ht="12.75">
      <c r="A833" s="18"/>
      <c r="B833" s="18"/>
      <c r="C833" s="18"/>
      <c r="D833" s="18"/>
      <c r="E833" s="18"/>
      <c r="F833" s="17"/>
      <c r="G833" s="17"/>
      <c r="H833" s="17"/>
      <c r="I833" s="18"/>
      <c r="J833" s="18"/>
      <c r="K833" s="44"/>
      <c r="L833" s="44"/>
      <c r="M833" s="18"/>
      <c r="N833" s="18"/>
      <c r="O833" s="18"/>
      <c r="P833" s="18"/>
      <c r="Q833" s="18"/>
      <c r="R833" s="18"/>
      <c r="S833" s="18"/>
      <c r="T833" s="18"/>
      <c r="U833" s="18"/>
      <c r="V833" s="18"/>
      <c r="W833" s="18"/>
      <c r="X833" s="18"/>
      <c r="Y833" s="18"/>
      <c r="Z833" s="18"/>
      <c r="AA833" s="18"/>
      <c r="AB833" s="18"/>
      <c r="AC833" s="18"/>
      <c r="AD833" s="18"/>
      <c r="AE833" s="18"/>
    </row>
    <row r="834" spans="1:31" ht="12.75">
      <c r="A834" s="18"/>
      <c r="B834" s="18"/>
      <c r="C834" s="18"/>
      <c r="D834" s="18"/>
      <c r="E834" s="18"/>
      <c r="F834" s="17"/>
      <c r="G834" s="17"/>
      <c r="H834" s="17"/>
      <c r="I834" s="18"/>
      <c r="J834" s="18"/>
      <c r="K834" s="44"/>
      <c r="L834" s="44"/>
      <c r="M834" s="18"/>
      <c r="N834" s="18"/>
      <c r="O834" s="18"/>
      <c r="P834" s="18"/>
      <c r="Q834" s="18"/>
      <c r="R834" s="18"/>
      <c r="S834" s="18"/>
      <c r="T834" s="18"/>
      <c r="U834" s="18"/>
      <c r="V834" s="18"/>
      <c r="W834" s="18"/>
      <c r="X834" s="18"/>
      <c r="Y834" s="18"/>
      <c r="Z834" s="18"/>
      <c r="AA834" s="18"/>
      <c r="AB834" s="18"/>
      <c r="AC834" s="18"/>
      <c r="AD834" s="18"/>
      <c r="AE834" s="18"/>
    </row>
    <row r="835" spans="1:31" ht="12.75">
      <c r="A835" s="18"/>
      <c r="B835" s="18"/>
      <c r="C835" s="18"/>
      <c r="D835" s="18"/>
      <c r="E835" s="18"/>
      <c r="F835" s="17"/>
      <c r="G835" s="17"/>
      <c r="H835" s="17"/>
      <c r="I835" s="18"/>
      <c r="J835" s="18"/>
      <c r="K835" s="44"/>
      <c r="L835" s="44"/>
      <c r="M835" s="18"/>
      <c r="N835" s="18"/>
      <c r="O835" s="18"/>
      <c r="P835" s="18"/>
      <c r="Q835" s="18"/>
      <c r="R835" s="18"/>
      <c r="S835" s="18"/>
      <c r="T835" s="18"/>
      <c r="U835" s="18"/>
      <c r="V835" s="18"/>
      <c r="W835" s="18"/>
      <c r="X835" s="18"/>
      <c r="Y835" s="18"/>
      <c r="Z835" s="18"/>
      <c r="AA835" s="18"/>
      <c r="AB835" s="18"/>
      <c r="AC835" s="18"/>
      <c r="AD835" s="18"/>
      <c r="AE835" s="18"/>
    </row>
    <row r="836" spans="1:31" ht="12.75">
      <c r="A836" s="18"/>
      <c r="B836" s="18"/>
      <c r="C836" s="18"/>
      <c r="D836" s="18"/>
      <c r="E836" s="18"/>
      <c r="F836" s="17"/>
      <c r="G836" s="17"/>
      <c r="H836" s="17"/>
      <c r="I836" s="18"/>
      <c r="J836" s="18"/>
      <c r="K836" s="44"/>
      <c r="L836" s="44"/>
      <c r="M836" s="18"/>
      <c r="N836" s="18"/>
      <c r="O836" s="18"/>
      <c r="P836" s="18"/>
      <c r="Q836" s="18"/>
      <c r="R836" s="18"/>
      <c r="S836" s="18"/>
      <c r="T836" s="18"/>
      <c r="U836" s="18"/>
      <c r="V836" s="18"/>
      <c r="W836" s="18"/>
      <c r="X836" s="18"/>
      <c r="Y836" s="18"/>
      <c r="Z836" s="18"/>
      <c r="AA836" s="18"/>
      <c r="AB836" s="18"/>
      <c r="AC836" s="18"/>
      <c r="AD836" s="18"/>
      <c r="AE836" s="18"/>
    </row>
    <row r="837" spans="1:31" ht="12.75">
      <c r="A837" s="18"/>
      <c r="B837" s="18"/>
      <c r="C837" s="18"/>
      <c r="D837" s="18"/>
      <c r="E837" s="18"/>
      <c r="F837" s="17"/>
      <c r="G837" s="17"/>
      <c r="H837" s="17"/>
      <c r="I837" s="18"/>
      <c r="J837" s="18"/>
      <c r="K837" s="44"/>
      <c r="L837" s="44"/>
      <c r="M837" s="18"/>
      <c r="N837" s="18"/>
      <c r="O837" s="18"/>
      <c r="P837" s="18"/>
      <c r="Q837" s="18"/>
      <c r="R837" s="18"/>
      <c r="S837" s="18"/>
      <c r="T837" s="18"/>
      <c r="U837" s="18"/>
      <c r="V837" s="18"/>
      <c r="W837" s="18"/>
      <c r="X837" s="18"/>
      <c r="Y837" s="18"/>
      <c r="Z837" s="18"/>
      <c r="AA837" s="18"/>
      <c r="AB837" s="18"/>
      <c r="AC837" s="18"/>
      <c r="AD837" s="18"/>
      <c r="AE837" s="18"/>
    </row>
    <row r="838" spans="1:31" ht="12.75">
      <c r="A838" s="18"/>
      <c r="B838" s="18"/>
      <c r="C838" s="18"/>
      <c r="D838" s="18"/>
      <c r="E838" s="18"/>
      <c r="F838" s="17"/>
      <c r="G838" s="17"/>
      <c r="H838" s="17"/>
      <c r="I838" s="18"/>
      <c r="J838" s="18"/>
      <c r="K838" s="44"/>
      <c r="L838" s="44"/>
      <c r="M838" s="18"/>
      <c r="N838" s="18"/>
      <c r="O838" s="18"/>
      <c r="P838" s="18"/>
      <c r="Q838" s="18"/>
      <c r="R838" s="18"/>
      <c r="S838" s="18"/>
      <c r="T838" s="18"/>
      <c r="U838" s="18"/>
      <c r="V838" s="18"/>
      <c r="W838" s="18"/>
      <c r="X838" s="18"/>
      <c r="Y838" s="18"/>
      <c r="Z838" s="18"/>
      <c r="AA838" s="18"/>
      <c r="AB838" s="18"/>
      <c r="AC838" s="18"/>
      <c r="AD838" s="18"/>
      <c r="AE838" s="18"/>
    </row>
    <row r="839" spans="1:31" ht="12.75">
      <c r="A839" s="18"/>
      <c r="B839" s="18"/>
      <c r="C839" s="18"/>
      <c r="D839" s="18"/>
      <c r="E839" s="18"/>
      <c r="F839" s="17"/>
      <c r="G839" s="17"/>
      <c r="H839" s="17"/>
      <c r="I839" s="18"/>
      <c r="J839" s="18"/>
      <c r="K839" s="44"/>
      <c r="L839" s="44"/>
      <c r="M839" s="18"/>
      <c r="N839" s="18"/>
      <c r="O839" s="18"/>
      <c r="P839" s="18"/>
      <c r="Q839" s="18"/>
      <c r="R839" s="18"/>
      <c r="S839" s="18"/>
      <c r="T839" s="18"/>
      <c r="U839" s="18"/>
      <c r="V839" s="18"/>
      <c r="W839" s="18"/>
      <c r="X839" s="18"/>
      <c r="Y839" s="18"/>
      <c r="Z839" s="18"/>
      <c r="AA839" s="18"/>
      <c r="AB839" s="18"/>
      <c r="AC839" s="18"/>
      <c r="AD839" s="18"/>
      <c r="AE839" s="18"/>
    </row>
    <row r="840" spans="1:31" ht="12.75">
      <c r="A840" s="18"/>
      <c r="B840" s="18"/>
      <c r="C840" s="18"/>
      <c r="D840" s="18"/>
      <c r="E840" s="18"/>
      <c r="F840" s="17"/>
      <c r="G840" s="17"/>
      <c r="H840" s="17"/>
      <c r="I840" s="18"/>
      <c r="J840" s="18"/>
      <c r="K840" s="44"/>
      <c r="L840" s="44"/>
      <c r="M840" s="18"/>
      <c r="N840" s="18"/>
      <c r="O840" s="18"/>
      <c r="P840" s="18"/>
      <c r="Q840" s="18"/>
      <c r="R840" s="18"/>
      <c r="S840" s="18"/>
      <c r="T840" s="18"/>
      <c r="U840" s="18"/>
      <c r="V840" s="18"/>
      <c r="W840" s="18"/>
      <c r="X840" s="18"/>
      <c r="Y840" s="18"/>
      <c r="Z840" s="18"/>
      <c r="AA840" s="18"/>
      <c r="AB840" s="18"/>
      <c r="AC840" s="18"/>
      <c r="AD840" s="18"/>
      <c r="AE840" s="18"/>
    </row>
    <row r="841" spans="1:31" ht="12.75">
      <c r="A841" s="18"/>
      <c r="B841" s="18"/>
      <c r="C841" s="18"/>
      <c r="D841" s="18"/>
      <c r="E841" s="18"/>
      <c r="F841" s="17"/>
      <c r="G841" s="17"/>
      <c r="H841" s="17"/>
      <c r="I841" s="18"/>
      <c r="J841" s="18"/>
      <c r="K841" s="44"/>
      <c r="L841" s="44"/>
      <c r="M841" s="18"/>
      <c r="N841" s="18"/>
      <c r="O841" s="18"/>
      <c r="P841" s="18"/>
      <c r="Q841" s="18"/>
      <c r="R841" s="18"/>
      <c r="S841" s="18"/>
      <c r="T841" s="18"/>
      <c r="U841" s="18"/>
      <c r="V841" s="18"/>
      <c r="W841" s="18"/>
      <c r="X841" s="18"/>
      <c r="Y841" s="18"/>
      <c r="Z841" s="18"/>
      <c r="AA841" s="18"/>
      <c r="AB841" s="18"/>
      <c r="AC841" s="18"/>
      <c r="AD841" s="18"/>
      <c r="AE841" s="18"/>
    </row>
    <row r="842" spans="1:31" ht="12.75">
      <c r="A842" s="18"/>
      <c r="B842" s="18"/>
      <c r="C842" s="18"/>
      <c r="D842" s="18"/>
      <c r="E842" s="18"/>
      <c r="F842" s="17"/>
      <c r="G842" s="17"/>
      <c r="H842" s="17"/>
      <c r="I842" s="18"/>
      <c r="J842" s="18"/>
      <c r="K842" s="44"/>
      <c r="L842" s="44"/>
      <c r="M842" s="18"/>
      <c r="N842" s="18"/>
      <c r="O842" s="18"/>
      <c r="P842" s="18"/>
      <c r="Q842" s="18"/>
      <c r="R842" s="18"/>
      <c r="S842" s="18"/>
      <c r="T842" s="18"/>
      <c r="U842" s="18"/>
      <c r="V842" s="18"/>
      <c r="W842" s="18"/>
      <c r="X842" s="18"/>
      <c r="Y842" s="18"/>
      <c r="Z842" s="18"/>
      <c r="AA842" s="18"/>
      <c r="AB842" s="18"/>
      <c r="AC842" s="18"/>
      <c r="AD842" s="18"/>
      <c r="AE842" s="18"/>
    </row>
    <row r="843" spans="1:31" ht="12.75">
      <c r="A843" s="18"/>
      <c r="B843" s="18"/>
      <c r="C843" s="18"/>
      <c r="D843" s="18"/>
      <c r="E843" s="18"/>
      <c r="F843" s="17"/>
      <c r="G843" s="17"/>
      <c r="H843" s="17"/>
      <c r="I843" s="18"/>
      <c r="J843" s="18"/>
      <c r="K843" s="44"/>
      <c r="L843" s="44"/>
      <c r="M843" s="18"/>
      <c r="N843" s="18"/>
      <c r="O843" s="18"/>
      <c r="P843" s="18"/>
      <c r="Q843" s="18"/>
      <c r="R843" s="18"/>
      <c r="S843" s="18"/>
      <c r="T843" s="18"/>
      <c r="U843" s="18"/>
      <c r="V843" s="18"/>
      <c r="W843" s="18"/>
      <c r="X843" s="18"/>
      <c r="Y843" s="18"/>
      <c r="Z843" s="18"/>
      <c r="AA843" s="18"/>
      <c r="AB843" s="18"/>
      <c r="AC843" s="18"/>
      <c r="AD843" s="18"/>
      <c r="AE843" s="18"/>
    </row>
    <row r="844" spans="1:31" ht="12.75">
      <c r="A844" s="18"/>
      <c r="B844" s="18"/>
      <c r="C844" s="18"/>
      <c r="D844" s="18"/>
      <c r="E844" s="18"/>
      <c r="F844" s="17"/>
      <c r="G844" s="17"/>
      <c r="H844" s="17"/>
      <c r="I844" s="18"/>
      <c r="J844" s="18"/>
      <c r="K844" s="44"/>
      <c r="L844" s="44"/>
      <c r="M844" s="18"/>
      <c r="N844" s="18"/>
      <c r="O844" s="18"/>
      <c r="P844" s="18"/>
      <c r="Q844" s="18"/>
      <c r="R844" s="18"/>
      <c r="S844" s="18"/>
      <c r="T844" s="18"/>
      <c r="U844" s="18"/>
      <c r="V844" s="18"/>
      <c r="W844" s="18"/>
      <c r="X844" s="18"/>
      <c r="Y844" s="18"/>
      <c r="Z844" s="18"/>
      <c r="AA844" s="18"/>
      <c r="AB844" s="18"/>
      <c r="AC844" s="18"/>
      <c r="AD844" s="18"/>
      <c r="AE844" s="18"/>
    </row>
    <row r="845" spans="1:31" ht="12.75">
      <c r="A845" s="18"/>
      <c r="B845" s="18"/>
      <c r="C845" s="18"/>
      <c r="D845" s="18"/>
      <c r="E845" s="18"/>
      <c r="F845" s="17"/>
      <c r="G845" s="17"/>
      <c r="H845" s="17"/>
      <c r="I845" s="18"/>
      <c r="J845" s="18"/>
      <c r="K845" s="44"/>
      <c r="L845" s="44"/>
      <c r="M845" s="18"/>
      <c r="N845" s="18"/>
      <c r="O845" s="18"/>
      <c r="P845" s="18"/>
      <c r="Q845" s="18"/>
      <c r="R845" s="18"/>
      <c r="S845" s="18"/>
      <c r="T845" s="18"/>
      <c r="U845" s="18"/>
      <c r="V845" s="18"/>
      <c r="W845" s="18"/>
      <c r="X845" s="18"/>
      <c r="Y845" s="18"/>
      <c r="Z845" s="18"/>
      <c r="AA845" s="18"/>
      <c r="AB845" s="18"/>
      <c r="AC845" s="18"/>
      <c r="AD845" s="18"/>
      <c r="AE845" s="18"/>
    </row>
    <row r="846" spans="1:31" ht="12.75">
      <c r="A846" s="18"/>
      <c r="B846" s="18"/>
      <c r="C846" s="18"/>
      <c r="D846" s="18"/>
      <c r="E846" s="18"/>
      <c r="F846" s="17"/>
      <c r="G846" s="17"/>
      <c r="H846" s="17"/>
      <c r="I846" s="18"/>
      <c r="J846" s="18"/>
      <c r="K846" s="44"/>
      <c r="L846" s="44"/>
      <c r="M846" s="18"/>
      <c r="N846" s="18"/>
      <c r="O846" s="18"/>
      <c r="P846" s="18"/>
      <c r="Q846" s="18"/>
      <c r="R846" s="18"/>
      <c r="S846" s="18"/>
      <c r="T846" s="18"/>
      <c r="U846" s="18"/>
      <c r="V846" s="18"/>
      <c r="W846" s="18"/>
      <c r="X846" s="18"/>
      <c r="Y846" s="18"/>
      <c r="Z846" s="18"/>
      <c r="AA846" s="18"/>
      <c r="AB846" s="18"/>
      <c r="AC846" s="18"/>
      <c r="AD846" s="18"/>
      <c r="AE846" s="18"/>
    </row>
    <row r="847" spans="1:31" ht="12.75">
      <c r="A847" s="18"/>
      <c r="B847" s="18"/>
      <c r="C847" s="18"/>
      <c r="D847" s="18"/>
      <c r="E847" s="18"/>
      <c r="F847" s="17"/>
      <c r="G847" s="17"/>
      <c r="H847" s="17"/>
      <c r="I847" s="18"/>
      <c r="J847" s="18"/>
      <c r="K847" s="44"/>
      <c r="L847" s="44"/>
      <c r="M847" s="18"/>
      <c r="N847" s="18"/>
      <c r="O847" s="18"/>
      <c r="P847" s="18"/>
      <c r="Q847" s="18"/>
      <c r="R847" s="18"/>
      <c r="S847" s="18"/>
      <c r="T847" s="18"/>
      <c r="U847" s="18"/>
      <c r="V847" s="18"/>
      <c r="W847" s="18"/>
      <c r="X847" s="18"/>
      <c r="Y847" s="18"/>
      <c r="Z847" s="18"/>
      <c r="AA847" s="18"/>
      <c r="AB847" s="18"/>
      <c r="AC847" s="18"/>
      <c r="AD847" s="18"/>
      <c r="AE847" s="18"/>
    </row>
    <row r="848" spans="1:31" ht="12.75">
      <c r="A848" s="18"/>
      <c r="B848" s="18"/>
      <c r="C848" s="18"/>
      <c r="D848" s="18"/>
      <c r="E848" s="18"/>
      <c r="F848" s="17"/>
      <c r="G848" s="17"/>
      <c r="H848" s="17"/>
      <c r="I848" s="18"/>
      <c r="J848" s="18"/>
      <c r="K848" s="44"/>
      <c r="L848" s="44"/>
      <c r="M848" s="18"/>
      <c r="N848" s="18"/>
      <c r="O848" s="18"/>
      <c r="P848" s="18"/>
      <c r="Q848" s="18"/>
      <c r="R848" s="18"/>
      <c r="S848" s="18"/>
      <c r="T848" s="18"/>
      <c r="U848" s="18"/>
      <c r="V848" s="18"/>
      <c r="W848" s="18"/>
      <c r="X848" s="18"/>
      <c r="Y848" s="18"/>
      <c r="Z848" s="18"/>
      <c r="AA848" s="18"/>
      <c r="AB848" s="18"/>
      <c r="AC848" s="18"/>
      <c r="AD848" s="18"/>
      <c r="AE848" s="18"/>
    </row>
    <row r="849" spans="1:31" ht="12.75">
      <c r="A849" s="18"/>
      <c r="B849" s="18"/>
      <c r="C849" s="18"/>
      <c r="D849" s="18"/>
      <c r="E849" s="18"/>
      <c r="F849" s="17"/>
      <c r="G849" s="17"/>
      <c r="H849" s="17"/>
      <c r="I849" s="18"/>
      <c r="J849" s="18"/>
      <c r="K849" s="44"/>
      <c r="L849" s="44"/>
      <c r="M849" s="18"/>
      <c r="N849" s="18"/>
      <c r="O849" s="18"/>
      <c r="P849" s="18"/>
      <c r="Q849" s="18"/>
      <c r="R849" s="18"/>
      <c r="S849" s="18"/>
      <c r="T849" s="18"/>
      <c r="U849" s="18"/>
      <c r="V849" s="18"/>
      <c r="W849" s="18"/>
      <c r="X849" s="18"/>
      <c r="Y849" s="18"/>
      <c r="Z849" s="18"/>
      <c r="AA849" s="18"/>
      <c r="AB849" s="18"/>
      <c r="AC849" s="18"/>
      <c r="AD849" s="18"/>
      <c r="AE849" s="18"/>
    </row>
    <row r="850" spans="1:31" ht="12.75">
      <c r="A850" s="18"/>
      <c r="B850" s="18"/>
      <c r="C850" s="18"/>
      <c r="D850" s="18"/>
      <c r="E850" s="18"/>
      <c r="F850" s="17"/>
      <c r="G850" s="17"/>
      <c r="H850" s="17"/>
      <c r="I850" s="18"/>
      <c r="J850" s="18"/>
      <c r="K850" s="44"/>
      <c r="L850" s="44"/>
      <c r="M850" s="18"/>
      <c r="N850" s="18"/>
      <c r="O850" s="18"/>
      <c r="P850" s="18"/>
      <c r="Q850" s="18"/>
      <c r="R850" s="18"/>
      <c r="S850" s="18"/>
      <c r="T850" s="18"/>
      <c r="U850" s="18"/>
      <c r="V850" s="18"/>
      <c r="W850" s="18"/>
      <c r="X850" s="18"/>
      <c r="Y850" s="18"/>
      <c r="Z850" s="18"/>
      <c r="AA850" s="18"/>
      <c r="AB850" s="18"/>
      <c r="AC850" s="18"/>
      <c r="AD850" s="18"/>
      <c r="AE850" s="18"/>
    </row>
    <row r="851" spans="1:31" ht="12.75">
      <c r="A851" s="18"/>
      <c r="B851" s="18"/>
      <c r="C851" s="18"/>
      <c r="D851" s="18"/>
      <c r="E851" s="18"/>
      <c r="F851" s="17"/>
      <c r="G851" s="17"/>
      <c r="H851" s="17"/>
      <c r="I851" s="18"/>
      <c r="J851" s="18"/>
      <c r="K851" s="44"/>
      <c r="L851" s="44"/>
      <c r="M851" s="18"/>
      <c r="N851" s="18"/>
      <c r="O851" s="18"/>
      <c r="P851" s="18"/>
      <c r="Q851" s="18"/>
      <c r="R851" s="18"/>
      <c r="S851" s="18"/>
      <c r="T851" s="18"/>
      <c r="U851" s="18"/>
      <c r="V851" s="18"/>
      <c r="W851" s="18"/>
      <c r="X851" s="18"/>
      <c r="Y851" s="18"/>
      <c r="Z851" s="18"/>
      <c r="AA851" s="18"/>
      <c r="AB851" s="18"/>
      <c r="AC851" s="18"/>
      <c r="AD851" s="18"/>
      <c r="AE851" s="18"/>
    </row>
    <row r="852" spans="1:31" ht="12.75">
      <c r="A852" s="18"/>
      <c r="B852" s="18"/>
      <c r="C852" s="18"/>
      <c r="D852" s="18"/>
      <c r="E852" s="18"/>
      <c r="F852" s="17"/>
      <c r="G852" s="17"/>
      <c r="H852" s="17"/>
      <c r="I852" s="18"/>
      <c r="J852" s="18"/>
      <c r="K852" s="44"/>
      <c r="L852" s="44"/>
      <c r="M852" s="18"/>
      <c r="N852" s="18"/>
      <c r="O852" s="18"/>
      <c r="P852" s="18"/>
      <c r="Q852" s="18"/>
      <c r="R852" s="18"/>
      <c r="S852" s="18"/>
      <c r="T852" s="18"/>
      <c r="U852" s="18"/>
      <c r="V852" s="18"/>
      <c r="W852" s="18"/>
      <c r="X852" s="18"/>
      <c r="Y852" s="18"/>
      <c r="Z852" s="18"/>
      <c r="AA852" s="18"/>
      <c r="AB852" s="18"/>
      <c r="AC852" s="18"/>
      <c r="AD852" s="18"/>
      <c r="AE852" s="18"/>
    </row>
    <row r="853" spans="1:31" ht="12.75">
      <c r="A853" s="18"/>
      <c r="B853" s="18"/>
      <c r="C853" s="18"/>
      <c r="D853" s="18"/>
      <c r="E853" s="18"/>
      <c r="F853" s="17"/>
      <c r="G853" s="17"/>
      <c r="H853" s="17"/>
      <c r="I853" s="18"/>
      <c r="J853" s="18"/>
      <c r="K853" s="44"/>
      <c r="L853" s="44"/>
      <c r="M853" s="18"/>
      <c r="N853" s="18"/>
      <c r="O853" s="18"/>
      <c r="P853" s="18"/>
      <c r="Q853" s="18"/>
      <c r="R853" s="18"/>
      <c r="S853" s="18"/>
      <c r="T853" s="18"/>
      <c r="U853" s="18"/>
      <c r="V853" s="18"/>
      <c r="W853" s="18"/>
      <c r="X853" s="18"/>
      <c r="Y853" s="18"/>
      <c r="Z853" s="18"/>
      <c r="AA853" s="18"/>
      <c r="AB853" s="18"/>
      <c r="AC853" s="18"/>
      <c r="AD853" s="18"/>
      <c r="AE853" s="18"/>
    </row>
    <row r="854" spans="1:31" ht="12.75">
      <c r="A854" s="18"/>
      <c r="B854" s="18"/>
      <c r="C854" s="18"/>
      <c r="D854" s="18"/>
      <c r="E854" s="18"/>
      <c r="F854" s="17"/>
      <c r="G854" s="17"/>
      <c r="H854" s="17"/>
      <c r="I854" s="18"/>
      <c r="J854" s="18"/>
      <c r="K854" s="44"/>
      <c r="L854" s="44"/>
      <c r="M854" s="18"/>
      <c r="N854" s="18"/>
      <c r="O854" s="18"/>
      <c r="P854" s="18"/>
      <c r="Q854" s="18"/>
      <c r="R854" s="18"/>
      <c r="S854" s="18"/>
      <c r="T854" s="18"/>
      <c r="U854" s="18"/>
      <c r="V854" s="18"/>
      <c r="W854" s="18"/>
      <c r="X854" s="18"/>
      <c r="Y854" s="18"/>
      <c r="Z854" s="18"/>
      <c r="AA854" s="18"/>
      <c r="AB854" s="18"/>
      <c r="AC854" s="18"/>
      <c r="AD854" s="18"/>
      <c r="AE854" s="18"/>
    </row>
    <row r="855" spans="1:31" ht="12.75">
      <c r="A855" s="18"/>
      <c r="B855" s="18"/>
      <c r="C855" s="18"/>
      <c r="D855" s="18"/>
      <c r="E855" s="18"/>
      <c r="F855" s="17"/>
      <c r="G855" s="17"/>
      <c r="H855" s="17"/>
      <c r="I855" s="18"/>
      <c r="J855" s="18"/>
      <c r="K855" s="44"/>
      <c r="L855" s="44"/>
      <c r="M855" s="18"/>
      <c r="N855" s="18"/>
      <c r="O855" s="18"/>
      <c r="P855" s="18"/>
      <c r="Q855" s="18"/>
      <c r="R855" s="18"/>
      <c r="S855" s="18"/>
      <c r="T855" s="18"/>
      <c r="U855" s="18"/>
      <c r="V855" s="18"/>
      <c r="W855" s="18"/>
      <c r="X855" s="18"/>
      <c r="Y855" s="18"/>
      <c r="Z855" s="18"/>
      <c r="AA855" s="18"/>
      <c r="AB855" s="18"/>
      <c r="AC855" s="18"/>
      <c r="AD855" s="18"/>
      <c r="AE855" s="18"/>
    </row>
    <row r="856" spans="1:31" ht="12.75">
      <c r="A856" s="18"/>
      <c r="B856" s="18"/>
      <c r="C856" s="18"/>
      <c r="D856" s="18"/>
      <c r="E856" s="18"/>
      <c r="F856" s="17"/>
      <c r="G856" s="17"/>
      <c r="H856" s="17"/>
      <c r="I856" s="18"/>
      <c r="J856" s="18"/>
      <c r="K856" s="44"/>
      <c r="L856" s="44"/>
      <c r="M856" s="18"/>
      <c r="N856" s="18"/>
      <c r="O856" s="18"/>
      <c r="P856" s="18"/>
      <c r="Q856" s="18"/>
      <c r="R856" s="18"/>
      <c r="S856" s="18"/>
      <c r="T856" s="18"/>
      <c r="U856" s="18"/>
      <c r="V856" s="18"/>
      <c r="W856" s="18"/>
      <c r="X856" s="18"/>
      <c r="Y856" s="18"/>
      <c r="Z856" s="18"/>
      <c r="AA856" s="18"/>
      <c r="AB856" s="18"/>
      <c r="AC856" s="18"/>
      <c r="AD856" s="18"/>
      <c r="AE856" s="18"/>
    </row>
    <row r="857" spans="1:31" ht="12.75">
      <c r="A857" s="18"/>
      <c r="B857" s="18"/>
      <c r="C857" s="18"/>
      <c r="D857" s="18"/>
      <c r="E857" s="18"/>
      <c r="F857" s="17"/>
      <c r="G857" s="17"/>
      <c r="H857" s="17"/>
      <c r="I857" s="18"/>
      <c r="J857" s="18"/>
      <c r="K857" s="44"/>
      <c r="L857" s="44"/>
      <c r="M857" s="18"/>
      <c r="N857" s="18"/>
      <c r="O857" s="18"/>
      <c r="P857" s="18"/>
      <c r="Q857" s="18"/>
      <c r="R857" s="18"/>
      <c r="S857" s="18"/>
      <c r="T857" s="18"/>
      <c r="U857" s="18"/>
      <c r="V857" s="18"/>
      <c r="W857" s="18"/>
      <c r="X857" s="18"/>
      <c r="Y857" s="18"/>
      <c r="Z857" s="18"/>
      <c r="AA857" s="18"/>
      <c r="AB857" s="18"/>
      <c r="AC857" s="18"/>
      <c r="AD857" s="18"/>
      <c r="AE857" s="18"/>
    </row>
    <row r="858" spans="1:31" ht="12.75">
      <c r="A858" s="18"/>
      <c r="B858" s="18"/>
      <c r="C858" s="18"/>
      <c r="D858" s="18"/>
      <c r="E858" s="18"/>
      <c r="F858" s="17"/>
      <c r="G858" s="17"/>
      <c r="H858" s="17"/>
      <c r="I858" s="18"/>
      <c r="J858" s="18"/>
      <c r="K858" s="44"/>
      <c r="L858" s="44"/>
      <c r="M858" s="18"/>
      <c r="N858" s="18"/>
      <c r="O858" s="18"/>
      <c r="P858" s="18"/>
      <c r="Q858" s="18"/>
      <c r="R858" s="18"/>
      <c r="S858" s="18"/>
      <c r="T858" s="18"/>
      <c r="U858" s="18"/>
      <c r="V858" s="18"/>
      <c r="W858" s="18"/>
      <c r="X858" s="18"/>
      <c r="Y858" s="18"/>
      <c r="Z858" s="18"/>
      <c r="AA858" s="18"/>
      <c r="AB858" s="18"/>
      <c r="AC858" s="18"/>
      <c r="AD858" s="18"/>
      <c r="AE858" s="18"/>
    </row>
    <row r="859" spans="1:31" ht="12.75">
      <c r="A859" s="18"/>
      <c r="B859" s="18"/>
      <c r="C859" s="18"/>
      <c r="D859" s="18"/>
      <c r="E859" s="18"/>
      <c r="F859" s="17"/>
      <c r="G859" s="17"/>
      <c r="H859" s="17"/>
      <c r="I859" s="18"/>
      <c r="J859" s="18"/>
      <c r="K859" s="44"/>
      <c r="L859" s="44"/>
      <c r="M859" s="18"/>
      <c r="N859" s="18"/>
      <c r="O859" s="18"/>
      <c r="P859" s="18"/>
      <c r="Q859" s="18"/>
      <c r="R859" s="18"/>
      <c r="S859" s="18"/>
      <c r="T859" s="18"/>
      <c r="U859" s="18"/>
      <c r="V859" s="18"/>
      <c r="W859" s="18"/>
      <c r="X859" s="18"/>
      <c r="Y859" s="18"/>
      <c r="Z859" s="18"/>
      <c r="AA859" s="18"/>
      <c r="AB859" s="18"/>
      <c r="AC859" s="18"/>
      <c r="AD859" s="18"/>
      <c r="AE859" s="18"/>
    </row>
    <row r="860" spans="1:31" ht="12.75">
      <c r="A860" s="18"/>
      <c r="B860" s="18"/>
      <c r="C860" s="18"/>
      <c r="D860" s="18"/>
      <c r="E860" s="18"/>
      <c r="F860" s="17"/>
      <c r="G860" s="17"/>
      <c r="H860" s="17"/>
      <c r="I860" s="18"/>
      <c r="J860" s="18"/>
      <c r="K860" s="44"/>
      <c r="L860" s="44"/>
      <c r="M860" s="18"/>
      <c r="N860" s="18"/>
      <c r="O860" s="18"/>
      <c r="P860" s="18"/>
      <c r="Q860" s="18"/>
      <c r="R860" s="18"/>
      <c r="S860" s="18"/>
      <c r="T860" s="18"/>
      <c r="U860" s="18"/>
      <c r="V860" s="18"/>
      <c r="W860" s="18"/>
      <c r="X860" s="18"/>
      <c r="Y860" s="18"/>
      <c r="Z860" s="18"/>
      <c r="AA860" s="18"/>
      <c r="AB860" s="18"/>
      <c r="AC860" s="18"/>
      <c r="AD860" s="18"/>
      <c r="AE860" s="18"/>
    </row>
    <row r="861" spans="1:31" ht="12.75">
      <c r="A861" s="18"/>
      <c r="B861" s="18"/>
      <c r="C861" s="18"/>
      <c r="D861" s="18"/>
      <c r="E861" s="18"/>
      <c r="F861" s="17"/>
      <c r="G861" s="17"/>
      <c r="H861" s="17"/>
      <c r="I861" s="18"/>
      <c r="J861" s="18"/>
      <c r="K861" s="44"/>
      <c r="L861" s="44"/>
      <c r="M861" s="18"/>
      <c r="N861" s="18"/>
      <c r="O861" s="18"/>
      <c r="P861" s="18"/>
      <c r="Q861" s="18"/>
      <c r="R861" s="18"/>
      <c r="S861" s="18"/>
      <c r="T861" s="18"/>
      <c r="U861" s="18"/>
      <c r="V861" s="18"/>
      <c r="W861" s="18"/>
      <c r="X861" s="18"/>
      <c r="Y861" s="18"/>
      <c r="Z861" s="18"/>
      <c r="AA861" s="18"/>
      <c r="AB861" s="18"/>
      <c r="AC861" s="18"/>
      <c r="AD861" s="18"/>
      <c r="AE861" s="18"/>
    </row>
    <row r="862" spans="1:31" ht="12.75">
      <c r="A862" s="18"/>
      <c r="B862" s="18"/>
      <c r="C862" s="18"/>
      <c r="D862" s="18"/>
      <c r="E862" s="18"/>
      <c r="F862" s="17"/>
      <c r="G862" s="17"/>
      <c r="H862" s="17"/>
      <c r="I862" s="18"/>
      <c r="J862" s="18"/>
      <c r="K862" s="44"/>
      <c r="L862" s="44"/>
      <c r="M862" s="18"/>
      <c r="N862" s="18"/>
      <c r="O862" s="18"/>
      <c r="P862" s="18"/>
      <c r="Q862" s="18"/>
      <c r="R862" s="18"/>
      <c r="S862" s="18"/>
      <c r="T862" s="18"/>
      <c r="U862" s="18"/>
      <c r="V862" s="18"/>
      <c r="W862" s="18"/>
      <c r="X862" s="18"/>
      <c r="Y862" s="18"/>
      <c r="Z862" s="18"/>
      <c r="AA862" s="18"/>
      <c r="AB862" s="18"/>
      <c r="AC862" s="18"/>
      <c r="AD862" s="18"/>
      <c r="AE862" s="18"/>
    </row>
    <row r="863" spans="1:31" ht="12.75">
      <c r="A863" s="18"/>
      <c r="B863" s="18"/>
      <c r="C863" s="18"/>
      <c r="D863" s="18"/>
      <c r="E863" s="18"/>
      <c r="F863" s="17"/>
      <c r="G863" s="17"/>
      <c r="H863" s="17"/>
      <c r="I863" s="18"/>
      <c r="J863" s="18"/>
      <c r="K863" s="44"/>
      <c r="L863" s="44"/>
      <c r="M863" s="18"/>
      <c r="N863" s="18"/>
      <c r="O863" s="18"/>
      <c r="P863" s="18"/>
      <c r="Q863" s="18"/>
      <c r="R863" s="18"/>
      <c r="S863" s="18"/>
      <c r="T863" s="18"/>
      <c r="U863" s="18"/>
      <c r="V863" s="18"/>
      <c r="W863" s="18"/>
      <c r="X863" s="18"/>
      <c r="Y863" s="18"/>
      <c r="Z863" s="18"/>
      <c r="AA863" s="18"/>
      <c r="AB863" s="18"/>
      <c r="AC863" s="18"/>
      <c r="AD863" s="18"/>
      <c r="AE863" s="18"/>
    </row>
    <row r="864" spans="1:31" ht="12.75">
      <c r="A864" s="18"/>
      <c r="B864" s="18"/>
      <c r="C864" s="18"/>
      <c r="D864" s="18"/>
      <c r="E864" s="18"/>
      <c r="F864" s="17"/>
      <c r="G864" s="17"/>
      <c r="H864" s="17"/>
      <c r="I864" s="18"/>
      <c r="J864" s="18"/>
      <c r="K864" s="44"/>
      <c r="L864" s="44"/>
      <c r="M864" s="18"/>
      <c r="N864" s="18"/>
      <c r="O864" s="18"/>
      <c r="P864" s="18"/>
      <c r="Q864" s="18"/>
      <c r="R864" s="18"/>
      <c r="S864" s="18"/>
      <c r="T864" s="18"/>
      <c r="U864" s="18"/>
      <c r="V864" s="18"/>
      <c r="W864" s="18"/>
      <c r="X864" s="18"/>
      <c r="Y864" s="18"/>
      <c r="Z864" s="18"/>
      <c r="AA864" s="18"/>
      <c r="AB864" s="18"/>
      <c r="AC864" s="18"/>
      <c r="AD864" s="18"/>
      <c r="AE864" s="18"/>
    </row>
    <row r="865" spans="1:31" ht="12.75">
      <c r="A865" s="18"/>
      <c r="B865" s="18"/>
      <c r="C865" s="18"/>
      <c r="D865" s="18"/>
      <c r="E865" s="18"/>
      <c r="F865" s="17"/>
      <c r="G865" s="17"/>
      <c r="H865" s="17"/>
      <c r="I865" s="18"/>
      <c r="J865" s="18"/>
      <c r="K865" s="44"/>
      <c r="L865" s="44"/>
      <c r="M865" s="18"/>
      <c r="N865" s="18"/>
      <c r="O865" s="18"/>
      <c r="P865" s="18"/>
      <c r="Q865" s="18"/>
      <c r="R865" s="18"/>
      <c r="S865" s="18"/>
      <c r="T865" s="18"/>
      <c r="U865" s="18"/>
      <c r="V865" s="18"/>
      <c r="W865" s="18"/>
      <c r="X865" s="18"/>
      <c r="Y865" s="18"/>
      <c r="Z865" s="18"/>
      <c r="AA865" s="18"/>
      <c r="AB865" s="18"/>
      <c r="AC865" s="18"/>
      <c r="AD865" s="18"/>
      <c r="AE865" s="18"/>
    </row>
    <row r="866" spans="1:31" ht="12.75">
      <c r="A866" s="18"/>
      <c r="B866" s="18"/>
      <c r="C866" s="18"/>
      <c r="D866" s="18"/>
      <c r="E866" s="18"/>
      <c r="F866" s="17"/>
      <c r="G866" s="17"/>
      <c r="H866" s="17"/>
      <c r="I866" s="18"/>
      <c r="J866" s="18"/>
      <c r="K866" s="44"/>
      <c r="L866" s="44"/>
      <c r="M866" s="18"/>
      <c r="N866" s="18"/>
      <c r="O866" s="18"/>
      <c r="P866" s="18"/>
      <c r="Q866" s="18"/>
      <c r="R866" s="18"/>
      <c r="S866" s="18"/>
      <c r="T866" s="18"/>
      <c r="U866" s="18"/>
      <c r="V866" s="18"/>
      <c r="W866" s="18"/>
      <c r="X866" s="18"/>
      <c r="Y866" s="18"/>
      <c r="Z866" s="18"/>
      <c r="AA866" s="18"/>
      <c r="AB866" s="18"/>
      <c r="AC866" s="18"/>
      <c r="AD866" s="18"/>
      <c r="AE866" s="18"/>
    </row>
    <row r="867" spans="1:31" ht="12.75">
      <c r="A867" s="18"/>
      <c r="B867" s="18"/>
      <c r="C867" s="18"/>
      <c r="D867" s="18"/>
      <c r="E867" s="18"/>
      <c r="F867" s="17"/>
      <c r="G867" s="17"/>
      <c r="H867" s="17"/>
      <c r="I867" s="18"/>
      <c r="J867" s="18"/>
      <c r="K867" s="44"/>
      <c r="L867" s="44"/>
      <c r="M867" s="18"/>
      <c r="N867" s="18"/>
      <c r="O867" s="18"/>
      <c r="P867" s="18"/>
      <c r="Q867" s="18"/>
      <c r="R867" s="18"/>
      <c r="S867" s="18"/>
      <c r="T867" s="18"/>
      <c r="U867" s="18"/>
      <c r="V867" s="18"/>
      <c r="W867" s="18"/>
      <c r="X867" s="18"/>
      <c r="Y867" s="18"/>
      <c r="Z867" s="18"/>
      <c r="AA867" s="18"/>
      <c r="AB867" s="18"/>
      <c r="AC867" s="18"/>
      <c r="AD867" s="18"/>
      <c r="AE867" s="18"/>
    </row>
    <row r="868" spans="1:31" ht="12.75">
      <c r="A868" s="18"/>
      <c r="B868" s="18"/>
      <c r="C868" s="18"/>
      <c r="D868" s="18"/>
      <c r="E868" s="18"/>
      <c r="F868" s="17"/>
      <c r="G868" s="17"/>
      <c r="H868" s="17"/>
      <c r="I868" s="18"/>
      <c r="J868" s="18"/>
      <c r="K868" s="44"/>
      <c r="L868" s="44"/>
      <c r="M868" s="18"/>
      <c r="N868" s="18"/>
      <c r="O868" s="18"/>
      <c r="P868" s="18"/>
      <c r="Q868" s="18"/>
      <c r="R868" s="18"/>
      <c r="S868" s="18"/>
      <c r="T868" s="18"/>
      <c r="U868" s="18"/>
      <c r="V868" s="18"/>
      <c r="W868" s="18"/>
      <c r="X868" s="18"/>
      <c r="Y868" s="18"/>
      <c r="Z868" s="18"/>
      <c r="AA868" s="18"/>
      <c r="AB868" s="18"/>
      <c r="AC868" s="18"/>
      <c r="AD868" s="18"/>
      <c r="AE868" s="18"/>
    </row>
    <row r="869" spans="1:31" ht="12.75">
      <c r="A869" s="18"/>
      <c r="B869" s="18"/>
      <c r="C869" s="18"/>
      <c r="D869" s="18"/>
      <c r="E869" s="18"/>
      <c r="F869" s="17"/>
      <c r="G869" s="17"/>
      <c r="H869" s="17"/>
      <c r="I869" s="18"/>
      <c r="J869" s="18"/>
      <c r="K869" s="44"/>
      <c r="L869" s="44"/>
      <c r="M869" s="18"/>
      <c r="N869" s="18"/>
      <c r="O869" s="18"/>
      <c r="P869" s="18"/>
      <c r="Q869" s="18"/>
      <c r="R869" s="18"/>
      <c r="S869" s="18"/>
      <c r="T869" s="18"/>
      <c r="U869" s="18"/>
      <c r="V869" s="18"/>
      <c r="W869" s="18"/>
      <c r="X869" s="18"/>
      <c r="Y869" s="18"/>
      <c r="Z869" s="18"/>
      <c r="AA869" s="18"/>
      <c r="AB869" s="18"/>
      <c r="AC869" s="18"/>
      <c r="AD869" s="18"/>
      <c r="AE869" s="18"/>
    </row>
    <row r="870" spans="1:31" ht="12.75">
      <c r="A870" s="18"/>
      <c r="B870" s="18"/>
      <c r="C870" s="18"/>
      <c r="D870" s="18"/>
      <c r="E870" s="18"/>
      <c r="F870" s="17"/>
      <c r="G870" s="17"/>
      <c r="H870" s="17"/>
      <c r="I870" s="18"/>
      <c r="J870" s="18"/>
      <c r="K870" s="44"/>
      <c r="L870" s="44"/>
      <c r="M870" s="18"/>
      <c r="N870" s="18"/>
      <c r="O870" s="18"/>
      <c r="P870" s="18"/>
      <c r="Q870" s="18"/>
      <c r="R870" s="18"/>
      <c r="S870" s="18"/>
      <c r="T870" s="18"/>
      <c r="U870" s="18"/>
      <c r="V870" s="18"/>
      <c r="W870" s="18"/>
      <c r="X870" s="18"/>
      <c r="Y870" s="18"/>
      <c r="Z870" s="18"/>
      <c r="AA870" s="18"/>
      <c r="AB870" s="18"/>
      <c r="AC870" s="18"/>
      <c r="AD870" s="18"/>
      <c r="AE870" s="18"/>
    </row>
    <row r="871" spans="1:31" ht="12.75">
      <c r="A871" s="18"/>
      <c r="B871" s="18"/>
      <c r="C871" s="18"/>
      <c r="D871" s="18"/>
      <c r="E871" s="18"/>
      <c r="F871" s="17"/>
      <c r="G871" s="17"/>
      <c r="H871" s="17"/>
      <c r="I871" s="18"/>
      <c r="J871" s="18"/>
      <c r="K871" s="44"/>
      <c r="L871" s="44"/>
      <c r="M871" s="18"/>
      <c r="N871" s="18"/>
      <c r="O871" s="18"/>
      <c r="P871" s="18"/>
      <c r="Q871" s="18"/>
      <c r="R871" s="18"/>
      <c r="S871" s="18"/>
      <c r="T871" s="18"/>
      <c r="U871" s="18"/>
      <c r="V871" s="18"/>
      <c r="W871" s="18"/>
      <c r="X871" s="18"/>
      <c r="Y871" s="18"/>
      <c r="Z871" s="18"/>
      <c r="AA871" s="18"/>
      <c r="AB871" s="18"/>
      <c r="AC871" s="18"/>
      <c r="AD871" s="18"/>
      <c r="AE871" s="18"/>
    </row>
    <row r="872" spans="1:31" ht="12.75">
      <c r="A872" s="18"/>
      <c r="B872" s="18"/>
      <c r="C872" s="18"/>
      <c r="D872" s="18"/>
      <c r="E872" s="18"/>
      <c r="F872" s="17"/>
      <c r="G872" s="17"/>
      <c r="H872" s="17"/>
      <c r="I872" s="18"/>
      <c r="J872" s="18"/>
      <c r="K872" s="44"/>
      <c r="L872" s="44"/>
      <c r="M872" s="18"/>
      <c r="N872" s="18"/>
      <c r="O872" s="18"/>
      <c r="P872" s="18"/>
      <c r="Q872" s="18"/>
      <c r="R872" s="18"/>
      <c r="S872" s="18"/>
      <c r="T872" s="18"/>
      <c r="U872" s="18"/>
      <c r="V872" s="18"/>
      <c r="W872" s="18"/>
      <c r="X872" s="18"/>
      <c r="Y872" s="18"/>
      <c r="Z872" s="18"/>
      <c r="AA872" s="18"/>
      <c r="AB872" s="18"/>
      <c r="AC872" s="18"/>
      <c r="AD872" s="18"/>
      <c r="AE872" s="18"/>
    </row>
    <row r="873" spans="1:31" ht="12.75">
      <c r="A873" s="18"/>
      <c r="B873" s="18"/>
      <c r="C873" s="18"/>
      <c r="D873" s="18"/>
      <c r="E873" s="18"/>
      <c r="F873" s="17"/>
      <c r="G873" s="17"/>
      <c r="H873" s="17"/>
      <c r="I873" s="18"/>
      <c r="J873" s="18"/>
      <c r="K873" s="44"/>
      <c r="L873" s="44"/>
      <c r="M873" s="18"/>
      <c r="N873" s="18"/>
      <c r="O873" s="18"/>
      <c r="P873" s="18"/>
      <c r="Q873" s="18"/>
      <c r="R873" s="18"/>
      <c r="S873" s="18"/>
      <c r="T873" s="18"/>
      <c r="U873" s="18"/>
      <c r="V873" s="18"/>
      <c r="W873" s="18"/>
      <c r="X873" s="18"/>
      <c r="Y873" s="18"/>
      <c r="Z873" s="18"/>
      <c r="AA873" s="18"/>
      <c r="AB873" s="18"/>
      <c r="AC873" s="18"/>
      <c r="AD873" s="18"/>
      <c r="AE873" s="18"/>
    </row>
    <row r="874" spans="1:31" ht="12.75">
      <c r="A874" s="18"/>
      <c r="B874" s="18"/>
      <c r="C874" s="18"/>
      <c r="D874" s="18"/>
      <c r="E874" s="18"/>
      <c r="F874" s="17"/>
      <c r="G874" s="17"/>
      <c r="H874" s="17"/>
      <c r="I874" s="18"/>
      <c r="J874" s="18"/>
      <c r="K874" s="44"/>
      <c r="L874" s="44"/>
      <c r="M874" s="18"/>
      <c r="N874" s="18"/>
      <c r="O874" s="18"/>
      <c r="P874" s="18"/>
      <c r="Q874" s="18"/>
      <c r="R874" s="18"/>
      <c r="S874" s="18"/>
      <c r="T874" s="18"/>
      <c r="U874" s="18"/>
      <c r="V874" s="18"/>
      <c r="W874" s="18"/>
      <c r="X874" s="18"/>
      <c r="Y874" s="18"/>
      <c r="Z874" s="18"/>
      <c r="AA874" s="18"/>
      <c r="AB874" s="18"/>
      <c r="AC874" s="18"/>
      <c r="AD874" s="18"/>
      <c r="AE874" s="18"/>
    </row>
    <row r="875" spans="1:31" ht="12.75">
      <c r="A875" s="18"/>
      <c r="B875" s="18"/>
      <c r="C875" s="18"/>
      <c r="D875" s="18"/>
      <c r="E875" s="18"/>
      <c r="F875" s="17"/>
      <c r="G875" s="17"/>
      <c r="H875" s="17"/>
      <c r="I875" s="18"/>
      <c r="J875" s="18"/>
      <c r="K875" s="44"/>
      <c r="L875" s="44"/>
      <c r="M875" s="18"/>
      <c r="N875" s="18"/>
      <c r="O875" s="18"/>
      <c r="P875" s="18"/>
      <c r="Q875" s="18"/>
      <c r="R875" s="18"/>
      <c r="S875" s="18"/>
      <c r="T875" s="18"/>
      <c r="U875" s="18"/>
      <c r="V875" s="18"/>
      <c r="W875" s="18"/>
      <c r="X875" s="18"/>
      <c r="Y875" s="18"/>
      <c r="Z875" s="18"/>
      <c r="AA875" s="18"/>
      <c r="AB875" s="18"/>
      <c r="AC875" s="18"/>
      <c r="AD875" s="18"/>
      <c r="AE875" s="18"/>
    </row>
    <row r="876" spans="1:31" ht="12.75">
      <c r="A876" s="18"/>
      <c r="B876" s="18"/>
      <c r="C876" s="18"/>
      <c r="D876" s="18"/>
      <c r="E876" s="18"/>
      <c r="F876" s="17"/>
      <c r="G876" s="17"/>
      <c r="H876" s="17"/>
      <c r="I876" s="18"/>
      <c r="J876" s="18"/>
      <c r="K876" s="44"/>
      <c r="L876" s="44"/>
      <c r="M876" s="18"/>
      <c r="N876" s="18"/>
      <c r="O876" s="18"/>
      <c r="P876" s="18"/>
      <c r="Q876" s="18"/>
      <c r="R876" s="18"/>
      <c r="S876" s="18"/>
      <c r="T876" s="18"/>
      <c r="U876" s="18"/>
      <c r="V876" s="18"/>
      <c r="W876" s="18"/>
      <c r="X876" s="18"/>
      <c r="Y876" s="18"/>
      <c r="Z876" s="18"/>
      <c r="AA876" s="18"/>
      <c r="AB876" s="18"/>
      <c r="AC876" s="18"/>
      <c r="AD876" s="18"/>
      <c r="AE876" s="18"/>
    </row>
    <row r="877" spans="1:31" ht="12.75">
      <c r="A877" s="18"/>
      <c r="B877" s="18"/>
      <c r="C877" s="18"/>
      <c r="D877" s="18"/>
      <c r="E877" s="18"/>
      <c r="F877" s="17"/>
      <c r="G877" s="17"/>
      <c r="H877" s="17"/>
      <c r="I877" s="18"/>
      <c r="J877" s="18"/>
      <c r="K877" s="44"/>
      <c r="L877" s="44"/>
      <c r="M877" s="18"/>
      <c r="N877" s="18"/>
      <c r="O877" s="18"/>
      <c r="P877" s="18"/>
      <c r="Q877" s="18"/>
      <c r="R877" s="18"/>
      <c r="S877" s="18"/>
      <c r="T877" s="18"/>
      <c r="U877" s="18"/>
      <c r="V877" s="18"/>
      <c r="W877" s="18"/>
      <c r="X877" s="18"/>
      <c r="Y877" s="18"/>
      <c r="Z877" s="18"/>
      <c r="AA877" s="18"/>
      <c r="AB877" s="18"/>
      <c r="AC877" s="18"/>
      <c r="AD877" s="18"/>
      <c r="AE877" s="18"/>
    </row>
    <row r="878" spans="1:31" ht="12.75">
      <c r="A878" s="18"/>
      <c r="B878" s="18"/>
      <c r="C878" s="18"/>
      <c r="D878" s="18"/>
      <c r="E878" s="18"/>
      <c r="F878" s="17"/>
      <c r="G878" s="17"/>
      <c r="H878" s="17"/>
      <c r="I878" s="18"/>
      <c r="J878" s="18"/>
      <c r="K878" s="44"/>
      <c r="L878" s="44"/>
      <c r="M878" s="18"/>
      <c r="N878" s="18"/>
      <c r="O878" s="18"/>
      <c r="P878" s="18"/>
      <c r="Q878" s="18"/>
      <c r="R878" s="18"/>
      <c r="S878" s="18"/>
      <c r="T878" s="18"/>
      <c r="U878" s="18"/>
      <c r="V878" s="18"/>
      <c r="W878" s="18"/>
      <c r="X878" s="18"/>
      <c r="Y878" s="18"/>
      <c r="Z878" s="18"/>
      <c r="AA878" s="18"/>
      <c r="AB878" s="18"/>
      <c r="AC878" s="18"/>
      <c r="AD878" s="18"/>
      <c r="AE878" s="18"/>
    </row>
    <row r="879" spans="1:31" ht="12.75">
      <c r="A879" s="18"/>
      <c r="B879" s="18"/>
      <c r="C879" s="18"/>
      <c r="D879" s="18"/>
      <c r="E879" s="18"/>
      <c r="F879" s="17"/>
      <c r="G879" s="17"/>
      <c r="H879" s="17"/>
      <c r="I879" s="18"/>
      <c r="J879" s="18"/>
      <c r="K879" s="44"/>
      <c r="L879" s="44"/>
      <c r="M879" s="18"/>
      <c r="N879" s="18"/>
      <c r="O879" s="18"/>
      <c r="P879" s="18"/>
      <c r="Q879" s="18"/>
      <c r="R879" s="18"/>
      <c r="S879" s="18"/>
      <c r="T879" s="18"/>
      <c r="U879" s="18"/>
      <c r="V879" s="18"/>
      <c r="W879" s="18"/>
      <c r="X879" s="18"/>
      <c r="Y879" s="18"/>
      <c r="Z879" s="18"/>
      <c r="AA879" s="18"/>
      <c r="AB879" s="18"/>
      <c r="AC879" s="18"/>
      <c r="AD879" s="18"/>
      <c r="AE879" s="18"/>
    </row>
    <row r="880" spans="1:31" ht="12.75">
      <c r="A880" s="18"/>
      <c r="B880" s="18"/>
      <c r="C880" s="18"/>
      <c r="D880" s="18"/>
      <c r="E880" s="18"/>
      <c r="F880" s="17"/>
      <c r="G880" s="17"/>
      <c r="H880" s="17"/>
      <c r="I880" s="18"/>
      <c r="J880" s="18"/>
      <c r="K880" s="44"/>
      <c r="L880" s="44"/>
      <c r="M880" s="18"/>
      <c r="N880" s="18"/>
      <c r="O880" s="18"/>
      <c r="P880" s="18"/>
      <c r="Q880" s="18"/>
      <c r="R880" s="18"/>
      <c r="S880" s="18"/>
      <c r="T880" s="18"/>
      <c r="U880" s="18"/>
      <c r="V880" s="18"/>
      <c r="W880" s="18"/>
      <c r="X880" s="18"/>
      <c r="Y880" s="18"/>
      <c r="Z880" s="18"/>
      <c r="AA880" s="18"/>
      <c r="AB880" s="18"/>
      <c r="AC880" s="18"/>
      <c r="AD880" s="18"/>
      <c r="AE880" s="18"/>
    </row>
    <row r="881" spans="1:31" ht="12.75">
      <c r="A881" s="18"/>
      <c r="B881" s="18"/>
      <c r="C881" s="18"/>
      <c r="D881" s="18"/>
      <c r="E881" s="18"/>
      <c r="F881" s="17"/>
      <c r="G881" s="17"/>
      <c r="H881" s="17"/>
      <c r="I881" s="18"/>
      <c r="J881" s="18"/>
      <c r="K881" s="44"/>
      <c r="L881" s="44"/>
      <c r="M881" s="18"/>
      <c r="N881" s="18"/>
      <c r="O881" s="18"/>
      <c r="P881" s="18"/>
      <c r="Q881" s="18"/>
      <c r="R881" s="18"/>
      <c r="S881" s="18"/>
      <c r="T881" s="18"/>
      <c r="U881" s="18"/>
      <c r="V881" s="18"/>
      <c r="W881" s="18"/>
      <c r="X881" s="18"/>
      <c r="Y881" s="18"/>
      <c r="Z881" s="18"/>
      <c r="AA881" s="18"/>
      <c r="AB881" s="18"/>
      <c r="AC881" s="18"/>
      <c r="AD881" s="18"/>
      <c r="AE881" s="18"/>
    </row>
    <row r="882" spans="1:31" ht="12.75">
      <c r="A882" s="18"/>
      <c r="B882" s="18"/>
      <c r="C882" s="18"/>
      <c r="D882" s="18"/>
      <c r="E882" s="18"/>
      <c r="F882" s="17"/>
      <c r="G882" s="17"/>
      <c r="H882" s="17"/>
      <c r="I882" s="18"/>
      <c r="J882" s="18"/>
      <c r="K882" s="44"/>
      <c r="L882" s="44"/>
      <c r="M882" s="18"/>
      <c r="N882" s="18"/>
      <c r="O882" s="18"/>
      <c r="P882" s="18"/>
      <c r="Q882" s="18"/>
      <c r="R882" s="18"/>
      <c r="S882" s="18"/>
      <c r="T882" s="18"/>
      <c r="U882" s="18"/>
      <c r="V882" s="18"/>
      <c r="W882" s="18"/>
      <c r="X882" s="18"/>
      <c r="Y882" s="18"/>
      <c r="Z882" s="18"/>
      <c r="AA882" s="18"/>
      <c r="AB882" s="18"/>
      <c r="AC882" s="18"/>
      <c r="AD882" s="18"/>
      <c r="AE882" s="18"/>
    </row>
    <row r="883" spans="1:31" ht="12.75">
      <c r="A883" s="18"/>
      <c r="B883" s="18"/>
      <c r="C883" s="18"/>
      <c r="D883" s="18"/>
      <c r="E883" s="18"/>
      <c r="F883" s="17"/>
      <c r="G883" s="17"/>
      <c r="H883" s="17"/>
      <c r="I883" s="18"/>
      <c r="J883" s="18"/>
      <c r="K883" s="44"/>
      <c r="L883" s="44"/>
      <c r="M883" s="18"/>
      <c r="N883" s="18"/>
      <c r="O883" s="18"/>
      <c r="P883" s="18"/>
      <c r="Q883" s="18"/>
      <c r="R883" s="18"/>
      <c r="S883" s="18"/>
      <c r="T883" s="18"/>
      <c r="U883" s="18"/>
      <c r="V883" s="18"/>
      <c r="W883" s="18"/>
      <c r="X883" s="18"/>
      <c r="Y883" s="18"/>
      <c r="Z883" s="18"/>
      <c r="AA883" s="18"/>
      <c r="AB883" s="18"/>
      <c r="AC883" s="18"/>
      <c r="AD883" s="18"/>
      <c r="AE883" s="18"/>
    </row>
    <row r="884" spans="1:31" ht="12.75">
      <c r="A884" s="18"/>
      <c r="B884" s="18"/>
      <c r="C884" s="18"/>
      <c r="D884" s="18"/>
      <c r="E884" s="18"/>
      <c r="F884" s="17"/>
      <c r="G884" s="17"/>
      <c r="H884" s="17"/>
      <c r="I884" s="18"/>
      <c r="J884" s="18"/>
      <c r="K884" s="44"/>
      <c r="L884" s="44"/>
      <c r="M884" s="18"/>
      <c r="N884" s="18"/>
      <c r="O884" s="18"/>
      <c r="P884" s="18"/>
      <c r="Q884" s="18"/>
      <c r="R884" s="18"/>
      <c r="S884" s="18"/>
      <c r="T884" s="18"/>
      <c r="U884" s="18"/>
      <c r="V884" s="18"/>
      <c r="W884" s="18"/>
      <c r="X884" s="18"/>
      <c r="Y884" s="18"/>
      <c r="Z884" s="18"/>
      <c r="AA884" s="18"/>
      <c r="AB884" s="18"/>
      <c r="AC884" s="18"/>
      <c r="AD884" s="18"/>
      <c r="AE884" s="18"/>
    </row>
    <row r="885" spans="1:31" ht="12.75">
      <c r="A885" s="18"/>
      <c r="B885" s="18"/>
      <c r="C885" s="18"/>
      <c r="D885" s="18"/>
      <c r="E885" s="18"/>
      <c r="F885" s="17"/>
      <c r="G885" s="17"/>
      <c r="H885" s="17"/>
      <c r="I885" s="18"/>
      <c r="J885" s="18"/>
      <c r="K885" s="44"/>
      <c r="L885" s="44"/>
      <c r="M885" s="18"/>
      <c r="N885" s="18"/>
      <c r="O885" s="18"/>
      <c r="P885" s="18"/>
      <c r="Q885" s="18"/>
      <c r="R885" s="18"/>
      <c r="S885" s="18"/>
      <c r="T885" s="18"/>
      <c r="U885" s="18"/>
      <c r="V885" s="18"/>
      <c r="W885" s="18"/>
      <c r="X885" s="18"/>
      <c r="Y885" s="18"/>
      <c r="Z885" s="18"/>
      <c r="AA885" s="18"/>
      <c r="AB885" s="18"/>
      <c r="AC885" s="18"/>
      <c r="AD885" s="18"/>
      <c r="AE885" s="18"/>
    </row>
    <row r="886" spans="1:31" ht="12.75">
      <c r="A886" s="18"/>
      <c r="B886" s="18"/>
      <c r="C886" s="18"/>
      <c r="D886" s="18"/>
      <c r="E886" s="18"/>
      <c r="F886" s="17"/>
      <c r="G886" s="17"/>
      <c r="H886" s="17"/>
      <c r="I886" s="18"/>
      <c r="J886" s="18"/>
      <c r="K886" s="44"/>
      <c r="L886" s="44"/>
      <c r="M886" s="18"/>
      <c r="N886" s="18"/>
      <c r="O886" s="18"/>
      <c r="P886" s="18"/>
      <c r="Q886" s="18"/>
      <c r="R886" s="18"/>
      <c r="S886" s="18"/>
      <c r="T886" s="18"/>
      <c r="U886" s="18"/>
      <c r="V886" s="18"/>
      <c r="W886" s="18"/>
      <c r="X886" s="18"/>
      <c r="Y886" s="18"/>
      <c r="Z886" s="18"/>
      <c r="AA886" s="18"/>
      <c r="AB886" s="18"/>
      <c r="AC886" s="18"/>
      <c r="AD886" s="18"/>
      <c r="AE886" s="18"/>
    </row>
    <row r="887" spans="1:31" ht="12.75">
      <c r="A887" s="18"/>
      <c r="B887" s="18"/>
      <c r="C887" s="18"/>
      <c r="D887" s="18"/>
      <c r="E887" s="18"/>
      <c r="F887" s="17"/>
      <c r="G887" s="17"/>
      <c r="H887" s="17"/>
      <c r="I887" s="18"/>
      <c r="J887" s="18"/>
      <c r="K887" s="44"/>
      <c r="L887" s="44"/>
      <c r="M887" s="18"/>
      <c r="N887" s="18"/>
      <c r="O887" s="18"/>
      <c r="P887" s="18"/>
      <c r="Q887" s="18"/>
      <c r="R887" s="18"/>
      <c r="S887" s="18"/>
      <c r="T887" s="18"/>
      <c r="U887" s="18"/>
      <c r="V887" s="18"/>
      <c r="W887" s="18"/>
      <c r="X887" s="18"/>
      <c r="Y887" s="18"/>
      <c r="Z887" s="18"/>
      <c r="AA887" s="18"/>
      <c r="AB887" s="18"/>
      <c r="AC887" s="18"/>
      <c r="AD887" s="18"/>
      <c r="AE887" s="18"/>
    </row>
    <row r="888" spans="1:31" ht="12.75">
      <c r="A888" s="18"/>
      <c r="B888" s="18"/>
      <c r="C888" s="18"/>
      <c r="D888" s="18"/>
      <c r="E888" s="18"/>
      <c r="F888" s="17"/>
      <c r="G888" s="17"/>
      <c r="H888" s="17"/>
      <c r="I888" s="18"/>
      <c r="J888" s="18"/>
      <c r="K888" s="44"/>
      <c r="L888" s="44"/>
      <c r="M888" s="18"/>
      <c r="N888" s="18"/>
      <c r="O888" s="18"/>
      <c r="P888" s="18"/>
      <c r="Q888" s="18"/>
      <c r="R888" s="18"/>
      <c r="S888" s="18"/>
      <c r="T888" s="18"/>
      <c r="U888" s="18"/>
      <c r="V888" s="18"/>
      <c r="W888" s="18"/>
      <c r="X888" s="18"/>
      <c r="Y888" s="18"/>
      <c r="Z888" s="18"/>
      <c r="AA888" s="18"/>
      <c r="AB888" s="18"/>
      <c r="AC888" s="18"/>
      <c r="AD888" s="18"/>
      <c r="AE888" s="18"/>
    </row>
    <row r="889" spans="1:31" ht="12.75">
      <c r="A889" s="18"/>
      <c r="B889" s="18"/>
      <c r="C889" s="18"/>
      <c r="D889" s="18"/>
      <c r="E889" s="18"/>
      <c r="F889" s="17"/>
      <c r="G889" s="17"/>
      <c r="H889" s="17"/>
      <c r="I889" s="18"/>
      <c r="J889" s="18"/>
      <c r="K889" s="44"/>
      <c r="L889" s="44"/>
      <c r="M889" s="18"/>
      <c r="N889" s="18"/>
      <c r="O889" s="18"/>
      <c r="P889" s="18"/>
      <c r="Q889" s="18"/>
      <c r="R889" s="18"/>
      <c r="S889" s="18"/>
      <c r="T889" s="18"/>
      <c r="U889" s="18"/>
      <c r="V889" s="18"/>
      <c r="W889" s="18"/>
      <c r="X889" s="18"/>
      <c r="Y889" s="18"/>
      <c r="Z889" s="18"/>
      <c r="AA889" s="18"/>
      <c r="AB889" s="18"/>
      <c r="AC889" s="18"/>
      <c r="AD889" s="18"/>
      <c r="AE889" s="18"/>
    </row>
    <row r="890" spans="1:31" ht="12.75">
      <c r="A890" s="18"/>
      <c r="B890" s="18"/>
      <c r="C890" s="18"/>
      <c r="D890" s="18"/>
      <c r="E890" s="18"/>
      <c r="F890" s="17"/>
      <c r="G890" s="17"/>
      <c r="H890" s="17"/>
      <c r="I890" s="18"/>
      <c r="J890" s="18"/>
      <c r="K890" s="44"/>
      <c r="L890" s="44"/>
      <c r="M890" s="18"/>
      <c r="N890" s="18"/>
      <c r="O890" s="18"/>
      <c r="P890" s="18"/>
      <c r="Q890" s="18"/>
      <c r="R890" s="18"/>
      <c r="S890" s="18"/>
      <c r="T890" s="18"/>
      <c r="U890" s="18"/>
      <c r="V890" s="18"/>
      <c r="W890" s="18"/>
      <c r="X890" s="18"/>
      <c r="Y890" s="18"/>
      <c r="Z890" s="18"/>
      <c r="AA890" s="18"/>
      <c r="AB890" s="18"/>
      <c r="AC890" s="18"/>
      <c r="AD890" s="18"/>
      <c r="AE890" s="18"/>
    </row>
    <row r="891" spans="1:31" ht="12.75">
      <c r="A891" s="18"/>
      <c r="B891" s="18"/>
      <c r="C891" s="18"/>
      <c r="D891" s="18"/>
      <c r="E891" s="18"/>
      <c r="F891" s="17"/>
      <c r="G891" s="17"/>
      <c r="H891" s="17"/>
      <c r="I891" s="18"/>
      <c r="J891" s="18"/>
      <c r="K891" s="44"/>
      <c r="L891" s="44"/>
      <c r="M891" s="18"/>
      <c r="N891" s="18"/>
      <c r="O891" s="18"/>
      <c r="P891" s="18"/>
      <c r="Q891" s="18"/>
      <c r="R891" s="18"/>
      <c r="S891" s="18"/>
      <c r="T891" s="18"/>
      <c r="U891" s="18"/>
      <c r="V891" s="18"/>
      <c r="W891" s="18"/>
      <c r="X891" s="18"/>
      <c r="Y891" s="18"/>
      <c r="Z891" s="18"/>
      <c r="AA891" s="18"/>
      <c r="AB891" s="18"/>
      <c r="AC891" s="18"/>
      <c r="AD891" s="18"/>
      <c r="AE891" s="18"/>
    </row>
    <row r="892" spans="1:31" ht="12.75">
      <c r="A892" s="18"/>
      <c r="B892" s="18"/>
      <c r="C892" s="18"/>
      <c r="D892" s="18"/>
      <c r="E892" s="18"/>
      <c r="F892" s="17"/>
      <c r="G892" s="17"/>
      <c r="H892" s="17"/>
      <c r="I892" s="18"/>
      <c r="J892" s="18"/>
      <c r="K892" s="44"/>
      <c r="L892" s="44"/>
      <c r="M892" s="18"/>
      <c r="N892" s="18"/>
      <c r="O892" s="18"/>
      <c r="P892" s="18"/>
      <c r="Q892" s="18"/>
      <c r="R892" s="18"/>
      <c r="S892" s="18"/>
      <c r="T892" s="18"/>
      <c r="U892" s="18"/>
      <c r="V892" s="18"/>
      <c r="W892" s="18"/>
      <c r="X892" s="18"/>
      <c r="Y892" s="18"/>
      <c r="Z892" s="18"/>
      <c r="AA892" s="18"/>
      <c r="AB892" s="18"/>
      <c r="AC892" s="18"/>
      <c r="AD892" s="18"/>
      <c r="AE892" s="18"/>
    </row>
    <row r="893" spans="1:31" ht="12.75">
      <c r="A893" s="18"/>
      <c r="B893" s="18"/>
      <c r="C893" s="18"/>
      <c r="D893" s="18"/>
      <c r="E893" s="18"/>
      <c r="F893" s="17"/>
      <c r="G893" s="17"/>
      <c r="H893" s="17"/>
      <c r="I893" s="18"/>
      <c r="J893" s="18"/>
      <c r="K893" s="44"/>
      <c r="L893" s="44"/>
      <c r="M893" s="18"/>
      <c r="N893" s="18"/>
      <c r="O893" s="18"/>
      <c r="P893" s="18"/>
      <c r="Q893" s="18"/>
      <c r="R893" s="18"/>
      <c r="S893" s="18"/>
      <c r="T893" s="18"/>
      <c r="U893" s="18"/>
      <c r="V893" s="18"/>
      <c r="W893" s="18"/>
      <c r="X893" s="18"/>
      <c r="Y893" s="18"/>
      <c r="Z893" s="18"/>
      <c r="AA893" s="18"/>
      <c r="AB893" s="18"/>
      <c r="AC893" s="18"/>
      <c r="AD893" s="18"/>
      <c r="AE893" s="18"/>
    </row>
    <row r="894" spans="1:31" ht="12.75">
      <c r="A894" s="18"/>
      <c r="B894" s="18"/>
      <c r="C894" s="18"/>
      <c r="D894" s="18"/>
      <c r="E894" s="18"/>
      <c r="F894" s="17"/>
      <c r="G894" s="17"/>
      <c r="H894" s="17"/>
      <c r="I894" s="18"/>
      <c r="J894" s="18"/>
      <c r="K894" s="44"/>
      <c r="L894" s="44"/>
      <c r="M894" s="18"/>
      <c r="N894" s="18"/>
      <c r="O894" s="18"/>
      <c r="P894" s="18"/>
      <c r="Q894" s="18"/>
      <c r="R894" s="18"/>
      <c r="S894" s="18"/>
      <c r="T894" s="18"/>
      <c r="U894" s="18"/>
      <c r="V894" s="18"/>
      <c r="W894" s="18"/>
      <c r="X894" s="18"/>
      <c r="Y894" s="18"/>
      <c r="Z894" s="18"/>
      <c r="AA894" s="18"/>
      <c r="AB894" s="18"/>
      <c r="AC894" s="18"/>
      <c r="AD894" s="18"/>
      <c r="AE894" s="18"/>
    </row>
    <row r="895" spans="1:31" ht="12.75">
      <c r="A895" s="18"/>
      <c r="B895" s="18"/>
      <c r="C895" s="18"/>
      <c r="D895" s="18"/>
      <c r="E895" s="18"/>
      <c r="F895" s="17"/>
      <c r="G895" s="17"/>
      <c r="H895" s="17"/>
      <c r="I895" s="18"/>
      <c r="J895" s="18"/>
      <c r="K895" s="44"/>
      <c r="L895" s="44"/>
      <c r="M895" s="18"/>
      <c r="N895" s="18"/>
      <c r="O895" s="18"/>
      <c r="P895" s="18"/>
      <c r="Q895" s="18"/>
      <c r="R895" s="18"/>
      <c r="S895" s="18"/>
      <c r="T895" s="18"/>
      <c r="U895" s="18"/>
      <c r="V895" s="18"/>
      <c r="W895" s="18"/>
      <c r="X895" s="18"/>
      <c r="Y895" s="18"/>
      <c r="Z895" s="18"/>
      <c r="AA895" s="18"/>
      <c r="AB895" s="18"/>
      <c r="AC895" s="18"/>
      <c r="AD895" s="18"/>
      <c r="AE895" s="18"/>
    </row>
    <row r="896" spans="1:31" ht="12.75">
      <c r="A896" s="18"/>
      <c r="B896" s="18"/>
      <c r="C896" s="18"/>
      <c r="D896" s="18"/>
      <c r="E896" s="18"/>
      <c r="F896" s="17"/>
      <c r="G896" s="17"/>
      <c r="H896" s="17"/>
      <c r="I896" s="18"/>
      <c r="J896" s="18"/>
      <c r="K896" s="44"/>
      <c r="L896" s="44"/>
      <c r="M896" s="18"/>
      <c r="N896" s="18"/>
      <c r="O896" s="18"/>
      <c r="P896" s="18"/>
      <c r="Q896" s="18"/>
      <c r="R896" s="18"/>
      <c r="S896" s="18"/>
      <c r="T896" s="18"/>
      <c r="U896" s="18"/>
      <c r="V896" s="18"/>
      <c r="W896" s="18"/>
      <c r="X896" s="18"/>
      <c r="Y896" s="18"/>
      <c r="Z896" s="18"/>
      <c r="AA896" s="18"/>
      <c r="AB896" s="18"/>
      <c r="AC896" s="18"/>
      <c r="AD896" s="18"/>
      <c r="AE896" s="18"/>
    </row>
    <row r="897" spans="1:31" ht="12.75">
      <c r="A897" s="18"/>
      <c r="B897" s="18"/>
      <c r="C897" s="18"/>
      <c r="D897" s="18"/>
      <c r="E897" s="18"/>
      <c r="F897" s="17"/>
      <c r="G897" s="17"/>
      <c r="H897" s="17"/>
      <c r="I897" s="18"/>
      <c r="J897" s="18"/>
      <c r="K897" s="44"/>
      <c r="L897" s="44"/>
      <c r="M897" s="18"/>
      <c r="N897" s="18"/>
      <c r="O897" s="18"/>
      <c r="P897" s="18"/>
      <c r="Q897" s="18"/>
      <c r="R897" s="18"/>
      <c r="S897" s="18"/>
      <c r="T897" s="18"/>
      <c r="U897" s="18"/>
      <c r="V897" s="18"/>
      <c r="W897" s="18"/>
      <c r="X897" s="18"/>
      <c r="Y897" s="18"/>
      <c r="Z897" s="18"/>
      <c r="AA897" s="18"/>
      <c r="AB897" s="18"/>
      <c r="AC897" s="18"/>
      <c r="AD897" s="18"/>
      <c r="AE897" s="18"/>
    </row>
    <row r="898" spans="1:31" ht="12.75">
      <c r="A898" s="18"/>
      <c r="B898" s="18"/>
      <c r="C898" s="18"/>
      <c r="D898" s="18"/>
      <c r="E898" s="18"/>
      <c r="F898" s="17"/>
      <c r="G898" s="17"/>
      <c r="H898" s="17"/>
      <c r="I898" s="18"/>
      <c r="J898" s="18"/>
      <c r="K898" s="44"/>
      <c r="L898" s="44"/>
      <c r="M898" s="18"/>
      <c r="N898" s="18"/>
      <c r="O898" s="18"/>
      <c r="P898" s="18"/>
      <c r="Q898" s="18"/>
      <c r="R898" s="18"/>
      <c r="S898" s="18"/>
      <c r="T898" s="18"/>
      <c r="U898" s="18"/>
      <c r="V898" s="18"/>
      <c r="W898" s="18"/>
      <c r="X898" s="18"/>
      <c r="Y898" s="18"/>
      <c r="Z898" s="18"/>
      <c r="AA898" s="18"/>
      <c r="AB898" s="18"/>
      <c r="AC898" s="18"/>
      <c r="AD898" s="18"/>
      <c r="AE898" s="18"/>
    </row>
    <row r="899" spans="1:31" ht="12.75">
      <c r="A899" s="18"/>
      <c r="B899" s="18"/>
      <c r="C899" s="18"/>
      <c r="D899" s="18"/>
      <c r="E899" s="18"/>
      <c r="F899" s="17"/>
      <c r="G899" s="17"/>
      <c r="H899" s="17"/>
      <c r="I899" s="18"/>
      <c r="J899" s="18"/>
      <c r="K899" s="44"/>
      <c r="L899" s="44"/>
      <c r="M899" s="18"/>
      <c r="N899" s="18"/>
      <c r="O899" s="18"/>
      <c r="P899" s="18"/>
      <c r="Q899" s="18"/>
      <c r="R899" s="18"/>
      <c r="S899" s="18"/>
      <c r="T899" s="18"/>
      <c r="U899" s="18"/>
      <c r="V899" s="18"/>
      <c r="W899" s="18"/>
      <c r="X899" s="18"/>
      <c r="Y899" s="18"/>
      <c r="Z899" s="18"/>
      <c r="AA899" s="18"/>
      <c r="AB899" s="18"/>
      <c r="AC899" s="18"/>
      <c r="AD899" s="18"/>
      <c r="AE899" s="18"/>
    </row>
    <row r="900" spans="1:31" ht="12.75">
      <c r="A900" s="18"/>
      <c r="B900" s="18"/>
      <c r="C900" s="18"/>
      <c r="D900" s="18"/>
      <c r="E900" s="18"/>
      <c r="F900" s="17"/>
      <c r="G900" s="17"/>
      <c r="H900" s="17"/>
      <c r="I900" s="18"/>
      <c r="J900" s="18"/>
      <c r="K900" s="44"/>
      <c r="L900" s="44"/>
      <c r="M900" s="18"/>
      <c r="N900" s="18"/>
      <c r="O900" s="18"/>
      <c r="P900" s="18"/>
      <c r="Q900" s="18"/>
      <c r="R900" s="18"/>
      <c r="S900" s="18"/>
      <c r="T900" s="18"/>
      <c r="U900" s="18"/>
      <c r="V900" s="18"/>
      <c r="W900" s="18"/>
      <c r="X900" s="18"/>
      <c r="Y900" s="18"/>
      <c r="Z900" s="18"/>
      <c r="AA900" s="18"/>
      <c r="AB900" s="18"/>
      <c r="AC900" s="18"/>
      <c r="AD900" s="18"/>
      <c r="AE900" s="18"/>
    </row>
    <row r="901" spans="1:31" ht="12.75">
      <c r="A901" s="18"/>
      <c r="B901" s="18"/>
      <c r="C901" s="18"/>
      <c r="D901" s="18"/>
      <c r="E901" s="18"/>
      <c r="F901" s="17"/>
      <c r="G901" s="17"/>
      <c r="H901" s="17"/>
      <c r="I901" s="18"/>
      <c r="J901" s="18"/>
      <c r="K901" s="44"/>
      <c r="L901" s="44"/>
      <c r="M901" s="18"/>
      <c r="N901" s="18"/>
      <c r="O901" s="18"/>
      <c r="P901" s="18"/>
      <c r="Q901" s="18"/>
      <c r="R901" s="18"/>
      <c r="S901" s="18"/>
      <c r="T901" s="18"/>
      <c r="U901" s="18"/>
      <c r="V901" s="18"/>
      <c r="W901" s="18"/>
      <c r="X901" s="18"/>
      <c r="Y901" s="18"/>
      <c r="Z901" s="18"/>
      <c r="AA901" s="18"/>
      <c r="AB901" s="18"/>
      <c r="AC901" s="18"/>
      <c r="AD901" s="18"/>
      <c r="AE901" s="18"/>
    </row>
    <row r="902" spans="1:31" ht="12.75">
      <c r="A902" s="18"/>
      <c r="B902" s="18"/>
      <c r="C902" s="18"/>
      <c r="D902" s="18"/>
      <c r="E902" s="18"/>
      <c r="F902" s="17"/>
      <c r="G902" s="17"/>
      <c r="H902" s="17"/>
      <c r="I902" s="18"/>
      <c r="J902" s="18"/>
      <c r="K902" s="44"/>
      <c r="L902" s="44"/>
      <c r="M902" s="18"/>
      <c r="N902" s="18"/>
      <c r="O902" s="18"/>
      <c r="P902" s="18"/>
      <c r="Q902" s="18"/>
      <c r="R902" s="18"/>
      <c r="S902" s="18"/>
      <c r="T902" s="18"/>
      <c r="U902" s="18"/>
      <c r="V902" s="18"/>
      <c r="W902" s="18"/>
      <c r="X902" s="18"/>
      <c r="Y902" s="18"/>
      <c r="Z902" s="18"/>
      <c r="AA902" s="18"/>
      <c r="AB902" s="18"/>
      <c r="AC902" s="18"/>
      <c r="AD902" s="18"/>
      <c r="AE902" s="18"/>
    </row>
    <row r="903" spans="1:31" ht="12.75">
      <c r="A903" s="18"/>
      <c r="B903" s="18"/>
      <c r="C903" s="18"/>
      <c r="D903" s="18"/>
      <c r="E903" s="18"/>
      <c r="F903" s="17"/>
      <c r="G903" s="17"/>
      <c r="H903" s="17"/>
      <c r="I903" s="18"/>
      <c r="J903" s="18"/>
      <c r="K903" s="44"/>
      <c r="L903" s="44"/>
      <c r="M903" s="18"/>
      <c r="N903" s="18"/>
      <c r="O903" s="18"/>
      <c r="P903" s="18"/>
      <c r="Q903" s="18"/>
      <c r="R903" s="18"/>
      <c r="S903" s="18"/>
      <c r="T903" s="18"/>
      <c r="U903" s="18"/>
      <c r="V903" s="18"/>
      <c r="W903" s="18"/>
      <c r="X903" s="18"/>
      <c r="Y903" s="18"/>
      <c r="Z903" s="18"/>
      <c r="AA903" s="18"/>
      <c r="AB903" s="18"/>
      <c r="AC903" s="18"/>
      <c r="AD903" s="18"/>
      <c r="AE903" s="18"/>
    </row>
    <row r="904" spans="1:31" ht="12.75">
      <c r="A904" s="18"/>
      <c r="B904" s="18"/>
      <c r="C904" s="18"/>
      <c r="D904" s="18"/>
      <c r="E904" s="18"/>
      <c r="F904" s="17"/>
      <c r="G904" s="17"/>
      <c r="H904" s="17"/>
      <c r="I904" s="18"/>
      <c r="J904" s="18"/>
      <c r="K904" s="44"/>
      <c r="L904" s="44"/>
      <c r="M904" s="18"/>
      <c r="N904" s="18"/>
      <c r="O904" s="18"/>
      <c r="P904" s="18"/>
      <c r="Q904" s="18"/>
      <c r="R904" s="18"/>
      <c r="S904" s="18"/>
      <c r="T904" s="18"/>
      <c r="U904" s="18"/>
      <c r="V904" s="18"/>
      <c r="W904" s="18"/>
      <c r="X904" s="18"/>
      <c r="Y904" s="18"/>
      <c r="Z904" s="18"/>
      <c r="AA904" s="18"/>
      <c r="AB904" s="18"/>
      <c r="AC904" s="18"/>
      <c r="AD904" s="18"/>
      <c r="AE904" s="18"/>
    </row>
    <row r="905" spans="1:31" ht="12.75">
      <c r="A905" s="18"/>
      <c r="B905" s="18"/>
      <c r="C905" s="18"/>
      <c r="D905" s="18"/>
      <c r="E905" s="18"/>
      <c r="F905" s="17"/>
      <c r="G905" s="17"/>
      <c r="H905" s="17"/>
      <c r="I905" s="18"/>
      <c r="J905" s="18"/>
      <c r="K905" s="44"/>
      <c r="L905" s="44"/>
      <c r="M905" s="18"/>
      <c r="N905" s="18"/>
      <c r="O905" s="18"/>
      <c r="P905" s="18"/>
      <c r="Q905" s="18"/>
      <c r="R905" s="18"/>
      <c r="S905" s="18"/>
      <c r="T905" s="18"/>
      <c r="U905" s="18"/>
      <c r="V905" s="18"/>
      <c r="W905" s="18"/>
      <c r="X905" s="18"/>
      <c r="Y905" s="18"/>
      <c r="Z905" s="18"/>
      <c r="AA905" s="18"/>
      <c r="AB905" s="18"/>
      <c r="AC905" s="18"/>
      <c r="AD905" s="18"/>
      <c r="AE905" s="18"/>
    </row>
    <row r="906" spans="1:31" ht="12.75">
      <c r="A906" s="18"/>
      <c r="B906" s="18"/>
      <c r="C906" s="18"/>
      <c r="D906" s="18"/>
      <c r="E906" s="18"/>
      <c r="F906" s="17"/>
      <c r="G906" s="17"/>
      <c r="H906" s="17"/>
      <c r="I906" s="18"/>
      <c r="J906" s="18"/>
      <c r="K906" s="44"/>
      <c r="L906" s="44"/>
      <c r="M906" s="18"/>
      <c r="N906" s="18"/>
      <c r="O906" s="18"/>
      <c r="P906" s="18"/>
      <c r="Q906" s="18"/>
      <c r="R906" s="18"/>
      <c r="S906" s="18"/>
      <c r="T906" s="18"/>
      <c r="U906" s="18"/>
      <c r="V906" s="18"/>
      <c r="W906" s="18"/>
      <c r="X906" s="18"/>
      <c r="Y906" s="18"/>
      <c r="Z906" s="18"/>
      <c r="AA906" s="18"/>
      <c r="AB906" s="18"/>
      <c r="AC906" s="18"/>
      <c r="AD906" s="18"/>
      <c r="AE906" s="18"/>
    </row>
    <row r="907" spans="1:31" ht="12.75">
      <c r="A907" s="18"/>
      <c r="B907" s="18"/>
      <c r="C907" s="18"/>
      <c r="D907" s="18"/>
      <c r="E907" s="18"/>
      <c r="F907" s="17"/>
      <c r="G907" s="17"/>
      <c r="H907" s="17"/>
      <c r="I907" s="18"/>
      <c r="J907" s="18"/>
      <c r="K907" s="44"/>
      <c r="L907" s="44"/>
      <c r="M907" s="18"/>
      <c r="N907" s="18"/>
      <c r="O907" s="18"/>
      <c r="P907" s="18"/>
      <c r="Q907" s="18"/>
      <c r="R907" s="18"/>
      <c r="S907" s="18"/>
      <c r="T907" s="18"/>
      <c r="U907" s="18"/>
      <c r="V907" s="18"/>
      <c r="W907" s="18"/>
      <c r="X907" s="18"/>
      <c r="Y907" s="18"/>
      <c r="Z907" s="18"/>
      <c r="AA907" s="18"/>
      <c r="AB907" s="18"/>
      <c r="AC907" s="18"/>
      <c r="AD907" s="18"/>
      <c r="AE907" s="18"/>
    </row>
    <row r="908" spans="1:31" ht="12.75">
      <c r="A908" s="18"/>
      <c r="B908" s="18"/>
      <c r="C908" s="18"/>
      <c r="D908" s="18"/>
      <c r="E908" s="18"/>
      <c r="F908" s="17"/>
      <c r="G908" s="17"/>
      <c r="H908" s="17"/>
      <c r="I908" s="18"/>
      <c r="J908" s="18"/>
      <c r="K908" s="44"/>
      <c r="L908" s="44"/>
      <c r="M908" s="18"/>
      <c r="N908" s="18"/>
      <c r="O908" s="18"/>
      <c r="P908" s="18"/>
      <c r="Q908" s="18"/>
      <c r="R908" s="18"/>
      <c r="S908" s="18"/>
      <c r="T908" s="18"/>
      <c r="U908" s="18"/>
      <c r="V908" s="18"/>
      <c r="W908" s="18"/>
      <c r="X908" s="18"/>
      <c r="Y908" s="18"/>
      <c r="Z908" s="18"/>
      <c r="AA908" s="18"/>
      <c r="AB908" s="18"/>
      <c r="AC908" s="18"/>
      <c r="AD908" s="18"/>
      <c r="AE908" s="18"/>
    </row>
    <row r="909" spans="1:31" ht="12.75">
      <c r="A909" s="18"/>
      <c r="B909" s="18"/>
      <c r="C909" s="18"/>
      <c r="D909" s="18"/>
      <c r="E909" s="18"/>
      <c r="F909" s="17"/>
      <c r="G909" s="17"/>
      <c r="H909" s="17"/>
      <c r="I909" s="18"/>
      <c r="J909" s="18"/>
      <c r="K909" s="44"/>
      <c r="L909" s="44"/>
      <c r="M909" s="18"/>
      <c r="N909" s="18"/>
      <c r="O909" s="18"/>
      <c r="P909" s="18"/>
      <c r="Q909" s="18"/>
      <c r="R909" s="18"/>
      <c r="S909" s="18"/>
      <c r="T909" s="18"/>
      <c r="U909" s="18"/>
      <c r="V909" s="18"/>
      <c r="W909" s="18"/>
      <c r="X909" s="18"/>
      <c r="Y909" s="18"/>
      <c r="Z909" s="18"/>
      <c r="AA909" s="18"/>
      <c r="AB909" s="18"/>
      <c r="AC909" s="18"/>
      <c r="AD909" s="18"/>
      <c r="AE909" s="18"/>
    </row>
    <row r="910" spans="1:31" ht="12.75">
      <c r="A910" s="18"/>
      <c r="B910" s="18"/>
      <c r="C910" s="18"/>
      <c r="D910" s="18"/>
      <c r="E910" s="18"/>
      <c r="F910" s="17"/>
      <c r="G910" s="17"/>
      <c r="H910" s="17"/>
      <c r="I910" s="18"/>
      <c r="J910" s="18"/>
      <c r="K910" s="44"/>
      <c r="L910" s="44"/>
      <c r="M910" s="18"/>
      <c r="N910" s="18"/>
      <c r="O910" s="18"/>
      <c r="P910" s="18"/>
      <c r="Q910" s="18"/>
      <c r="R910" s="18"/>
      <c r="S910" s="18"/>
      <c r="T910" s="18"/>
      <c r="U910" s="18"/>
      <c r="V910" s="18"/>
      <c r="W910" s="18"/>
      <c r="X910" s="18"/>
      <c r="Y910" s="18"/>
      <c r="Z910" s="18"/>
      <c r="AA910" s="18"/>
      <c r="AB910" s="18"/>
      <c r="AC910" s="18"/>
      <c r="AD910" s="18"/>
      <c r="AE910" s="18"/>
    </row>
    <row r="911" spans="1:31" ht="12.75">
      <c r="A911" s="18"/>
      <c r="B911" s="18"/>
      <c r="C911" s="18"/>
      <c r="D911" s="18"/>
      <c r="E911" s="18"/>
      <c r="F911" s="17"/>
      <c r="G911" s="17"/>
      <c r="H911" s="17"/>
      <c r="I911" s="18"/>
      <c r="J911" s="18"/>
      <c r="K911" s="44"/>
      <c r="L911" s="44"/>
      <c r="M911" s="18"/>
      <c r="N911" s="18"/>
      <c r="O911" s="18"/>
      <c r="P911" s="18"/>
      <c r="Q911" s="18"/>
      <c r="R911" s="18"/>
      <c r="S911" s="18"/>
      <c r="T911" s="18"/>
      <c r="U911" s="18"/>
      <c r="V911" s="18"/>
      <c r="W911" s="18"/>
      <c r="X911" s="18"/>
      <c r="Y911" s="18"/>
      <c r="Z911" s="18"/>
      <c r="AA911" s="18"/>
      <c r="AB911" s="18"/>
      <c r="AC911" s="18"/>
      <c r="AD911" s="18"/>
      <c r="AE911" s="18"/>
    </row>
    <row r="912" spans="1:31" ht="12.75">
      <c r="A912" s="18"/>
      <c r="B912" s="18"/>
      <c r="C912" s="18"/>
      <c r="D912" s="18"/>
      <c r="E912" s="18"/>
      <c r="F912" s="17"/>
      <c r="G912" s="17"/>
      <c r="H912" s="17"/>
      <c r="I912" s="18"/>
      <c r="J912" s="18"/>
      <c r="K912" s="44"/>
      <c r="L912" s="44"/>
      <c r="M912" s="18"/>
      <c r="N912" s="18"/>
      <c r="O912" s="18"/>
      <c r="P912" s="18"/>
      <c r="Q912" s="18"/>
      <c r="R912" s="18"/>
      <c r="S912" s="18"/>
      <c r="T912" s="18"/>
      <c r="U912" s="18"/>
      <c r="V912" s="18"/>
      <c r="W912" s="18"/>
      <c r="X912" s="18"/>
      <c r="Y912" s="18"/>
      <c r="Z912" s="18"/>
      <c r="AA912" s="18"/>
      <c r="AB912" s="18"/>
      <c r="AC912" s="18"/>
      <c r="AD912" s="18"/>
      <c r="AE912" s="18"/>
    </row>
    <row r="913" spans="1:31" ht="12.75">
      <c r="A913" s="18"/>
      <c r="B913" s="18"/>
      <c r="C913" s="18"/>
      <c r="D913" s="18"/>
      <c r="E913" s="18"/>
      <c r="F913" s="17"/>
      <c r="G913" s="17"/>
      <c r="H913" s="17"/>
      <c r="I913" s="18"/>
      <c r="J913" s="18"/>
      <c r="K913" s="44"/>
      <c r="L913" s="44"/>
      <c r="M913" s="18"/>
      <c r="N913" s="18"/>
      <c r="O913" s="18"/>
      <c r="P913" s="18"/>
      <c r="Q913" s="18"/>
      <c r="R913" s="18"/>
      <c r="S913" s="18"/>
      <c r="T913" s="18"/>
      <c r="U913" s="18"/>
      <c r="V913" s="18"/>
      <c r="W913" s="18"/>
      <c r="X913" s="18"/>
      <c r="Y913" s="18"/>
      <c r="Z913" s="18"/>
      <c r="AA913" s="18"/>
      <c r="AB913" s="18"/>
      <c r="AC913" s="18"/>
      <c r="AD913" s="18"/>
      <c r="AE913" s="18"/>
    </row>
    <row r="914" spans="1:31" ht="12.75">
      <c r="A914" s="18"/>
      <c r="B914" s="18"/>
      <c r="C914" s="18"/>
      <c r="D914" s="18"/>
      <c r="E914" s="18"/>
      <c r="F914" s="17"/>
      <c r="G914" s="17"/>
      <c r="H914" s="17"/>
      <c r="I914" s="18"/>
      <c r="J914" s="18"/>
      <c r="K914" s="44"/>
      <c r="L914" s="44"/>
      <c r="M914" s="18"/>
      <c r="N914" s="18"/>
      <c r="O914" s="18"/>
      <c r="P914" s="18"/>
      <c r="Q914" s="18"/>
      <c r="R914" s="18"/>
      <c r="S914" s="18"/>
      <c r="T914" s="18"/>
      <c r="U914" s="18"/>
      <c r="V914" s="18"/>
      <c r="W914" s="18"/>
      <c r="X914" s="18"/>
      <c r="Y914" s="18"/>
      <c r="Z914" s="18"/>
      <c r="AA914" s="18"/>
      <c r="AB914" s="18"/>
      <c r="AC914" s="18"/>
      <c r="AD914" s="18"/>
      <c r="AE914" s="18"/>
    </row>
    <row r="915" spans="1:31" ht="12.75">
      <c r="A915" s="18"/>
      <c r="B915" s="18"/>
      <c r="C915" s="18"/>
      <c r="D915" s="18"/>
      <c r="E915" s="18"/>
      <c r="F915" s="17"/>
      <c r="G915" s="17"/>
      <c r="H915" s="17"/>
      <c r="I915" s="18"/>
      <c r="J915" s="18"/>
      <c r="K915" s="44"/>
      <c r="L915" s="44"/>
      <c r="M915" s="18"/>
      <c r="N915" s="18"/>
      <c r="O915" s="18"/>
      <c r="P915" s="18"/>
      <c r="Q915" s="18"/>
      <c r="R915" s="18"/>
      <c r="S915" s="18"/>
      <c r="T915" s="18"/>
      <c r="U915" s="18"/>
      <c r="V915" s="18"/>
      <c r="W915" s="18"/>
      <c r="X915" s="18"/>
      <c r="Y915" s="18"/>
      <c r="Z915" s="18"/>
      <c r="AA915" s="18"/>
      <c r="AB915" s="18"/>
      <c r="AC915" s="18"/>
      <c r="AD915" s="18"/>
      <c r="AE915" s="18"/>
    </row>
    <row r="916" spans="1:31" ht="12.75">
      <c r="A916" s="18"/>
      <c r="B916" s="18"/>
      <c r="C916" s="18"/>
      <c r="D916" s="18"/>
      <c r="E916" s="18"/>
      <c r="F916" s="17"/>
      <c r="G916" s="17"/>
      <c r="H916" s="17"/>
      <c r="I916" s="18"/>
      <c r="J916" s="18"/>
      <c r="K916" s="44"/>
      <c r="L916" s="44"/>
      <c r="M916" s="18"/>
      <c r="N916" s="18"/>
      <c r="O916" s="18"/>
      <c r="P916" s="18"/>
      <c r="Q916" s="18"/>
      <c r="R916" s="18"/>
      <c r="S916" s="18"/>
      <c r="T916" s="18"/>
      <c r="U916" s="18"/>
      <c r="V916" s="18"/>
      <c r="W916" s="18"/>
      <c r="X916" s="18"/>
      <c r="Y916" s="18"/>
      <c r="Z916" s="18"/>
      <c r="AA916" s="18"/>
      <c r="AB916" s="18"/>
      <c r="AC916" s="18"/>
      <c r="AD916" s="18"/>
      <c r="AE916" s="18"/>
    </row>
    <row r="917" spans="1:31" ht="12.75">
      <c r="A917" s="18"/>
      <c r="B917" s="18"/>
      <c r="C917" s="18"/>
      <c r="D917" s="18"/>
      <c r="E917" s="18"/>
      <c r="F917" s="17"/>
      <c r="G917" s="17"/>
      <c r="H917" s="17"/>
      <c r="I917" s="18"/>
      <c r="J917" s="18"/>
      <c r="K917" s="44"/>
      <c r="L917" s="44"/>
      <c r="M917" s="18"/>
      <c r="N917" s="18"/>
      <c r="O917" s="18"/>
      <c r="P917" s="18"/>
      <c r="Q917" s="18"/>
      <c r="R917" s="18"/>
      <c r="S917" s="18"/>
      <c r="T917" s="18"/>
      <c r="U917" s="18"/>
      <c r="V917" s="18"/>
      <c r="W917" s="18"/>
      <c r="X917" s="18"/>
      <c r="Y917" s="18"/>
      <c r="Z917" s="18"/>
      <c r="AA917" s="18"/>
      <c r="AB917" s="18"/>
      <c r="AC917" s="18"/>
      <c r="AD917" s="18"/>
      <c r="AE917" s="18"/>
    </row>
    <row r="918" spans="1:31" ht="12.75">
      <c r="A918" s="18"/>
      <c r="B918" s="18"/>
      <c r="C918" s="18"/>
      <c r="D918" s="18"/>
      <c r="E918" s="18"/>
      <c r="F918" s="17"/>
      <c r="G918" s="17"/>
      <c r="H918" s="17"/>
      <c r="I918" s="18"/>
      <c r="J918" s="18"/>
      <c r="K918" s="44"/>
      <c r="L918" s="44"/>
      <c r="M918" s="18"/>
      <c r="N918" s="18"/>
      <c r="O918" s="18"/>
      <c r="P918" s="18"/>
      <c r="Q918" s="18"/>
      <c r="R918" s="18"/>
      <c r="S918" s="18"/>
      <c r="T918" s="18"/>
      <c r="U918" s="18"/>
      <c r="V918" s="18"/>
      <c r="W918" s="18"/>
      <c r="X918" s="18"/>
      <c r="Y918" s="18"/>
      <c r="Z918" s="18"/>
      <c r="AA918" s="18"/>
      <c r="AB918" s="18"/>
      <c r="AC918" s="18"/>
      <c r="AD918" s="18"/>
      <c r="AE918" s="18"/>
    </row>
    <row r="919" spans="1:31" ht="12.75">
      <c r="A919" s="18"/>
      <c r="B919" s="18"/>
      <c r="C919" s="18"/>
      <c r="D919" s="18"/>
      <c r="E919" s="18"/>
      <c r="F919" s="17"/>
      <c r="G919" s="17"/>
      <c r="H919" s="17"/>
      <c r="I919" s="18"/>
      <c r="J919" s="18"/>
      <c r="K919" s="44"/>
      <c r="L919" s="44"/>
      <c r="M919" s="18"/>
      <c r="N919" s="18"/>
      <c r="O919" s="18"/>
      <c r="P919" s="18"/>
      <c r="Q919" s="18"/>
      <c r="R919" s="18"/>
      <c r="S919" s="18"/>
      <c r="T919" s="18"/>
      <c r="U919" s="18"/>
      <c r="V919" s="18"/>
      <c r="W919" s="18"/>
      <c r="X919" s="18"/>
      <c r="Y919" s="18"/>
      <c r="Z919" s="18"/>
      <c r="AA919" s="18"/>
      <c r="AB919" s="18"/>
      <c r="AC919" s="18"/>
      <c r="AD919" s="18"/>
      <c r="AE919" s="18"/>
    </row>
    <row r="920" spans="1:31" ht="12.75">
      <c r="A920" s="18"/>
      <c r="B920" s="18"/>
      <c r="C920" s="18"/>
      <c r="D920" s="18"/>
      <c r="E920" s="18"/>
      <c r="F920" s="17"/>
      <c r="G920" s="17"/>
      <c r="H920" s="17"/>
      <c r="I920" s="18"/>
      <c r="J920" s="18"/>
      <c r="K920" s="44"/>
      <c r="L920" s="44"/>
      <c r="M920" s="18"/>
      <c r="N920" s="18"/>
      <c r="O920" s="18"/>
      <c r="P920" s="18"/>
      <c r="Q920" s="18"/>
      <c r="R920" s="18"/>
      <c r="S920" s="18"/>
      <c r="T920" s="18"/>
      <c r="U920" s="18"/>
      <c r="V920" s="18"/>
      <c r="W920" s="18"/>
      <c r="X920" s="18"/>
      <c r="Y920" s="18"/>
      <c r="Z920" s="18"/>
      <c r="AA920" s="18"/>
      <c r="AB920" s="18"/>
      <c r="AC920" s="18"/>
      <c r="AD920" s="18"/>
      <c r="AE920" s="18"/>
    </row>
    <row r="921" spans="1:31" ht="12.75">
      <c r="A921" s="18"/>
      <c r="B921" s="18"/>
      <c r="C921" s="18"/>
      <c r="D921" s="18"/>
      <c r="E921" s="18"/>
      <c r="F921" s="17"/>
      <c r="G921" s="17"/>
      <c r="H921" s="17"/>
      <c r="I921" s="18"/>
      <c r="J921" s="18"/>
      <c r="K921" s="44"/>
      <c r="L921" s="44"/>
      <c r="M921" s="18"/>
      <c r="N921" s="18"/>
      <c r="O921" s="18"/>
      <c r="P921" s="18"/>
      <c r="Q921" s="18"/>
      <c r="R921" s="18"/>
      <c r="S921" s="18"/>
      <c r="T921" s="18"/>
      <c r="U921" s="18"/>
      <c r="V921" s="18"/>
      <c r="W921" s="18"/>
      <c r="X921" s="18"/>
      <c r="Y921" s="18"/>
      <c r="Z921" s="18"/>
      <c r="AA921" s="18"/>
      <c r="AB921" s="18"/>
      <c r="AC921" s="18"/>
      <c r="AD921" s="18"/>
      <c r="AE921" s="18"/>
    </row>
    <row r="922" spans="1:31" ht="12.75">
      <c r="A922" s="18"/>
      <c r="B922" s="18"/>
      <c r="C922" s="18"/>
      <c r="D922" s="18"/>
      <c r="E922" s="18"/>
      <c r="F922" s="17"/>
      <c r="G922" s="17"/>
      <c r="H922" s="17"/>
      <c r="I922" s="18"/>
      <c r="J922" s="18"/>
      <c r="K922" s="44"/>
      <c r="L922" s="44"/>
      <c r="M922" s="18"/>
      <c r="N922" s="18"/>
      <c r="O922" s="18"/>
      <c r="P922" s="18"/>
      <c r="Q922" s="18"/>
      <c r="R922" s="18"/>
      <c r="S922" s="18"/>
      <c r="T922" s="18"/>
      <c r="U922" s="18"/>
      <c r="V922" s="18"/>
      <c r="W922" s="18"/>
      <c r="X922" s="18"/>
      <c r="Y922" s="18"/>
      <c r="Z922" s="18"/>
      <c r="AA922" s="18"/>
      <c r="AB922" s="18"/>
      <c r="AC922" s="18"/>
      <c r="AD922" s="18"/>
      <c r="AE922" s="18"/>
    </row>
    <row r="923" spans="1:31" ht="12.75">
      <c r="A923" s="18"/>
      <c r="B923" s="18"/>
      <c r="C923" s="18"/>
      <c r="D923" s="18"/>
      <c r="E923" s="18"/>
      <c r="F923" s="17"/>
      <c r="G923" s="17"/>
      <c r="H923" s="17"/>
      <c r="I923" s="18"/>
      <c r="J923" s="18"/>
      <c r="K923" s="44"/>
      <c r="L923" s="44"/>
      <c r="M923" s="18"/>
      <c r="N923" s="18"/>
      <c r="O923" s="18"/>
      <c r="P923" s="18"/>
      <c r="Q923" s="18"/>
      <c r="R923" s="18"/>
      <c r="S923" s="18"/>
      <c r="T923" s="18"/>
      <c r="U923" s="18"/>
      <c r="V923" s="18"/>
      <c r="W923" s="18"/>
      <c r="X923" s="18"/>
      <c r="Y923" s="18"/>
      <c r="Z923" s="18"/>
      <c r="AA923" s="18"/>
      <c r="AB923" s="18"/>
      <c r="AC923" s="18"/>
      <c r="AD923" s="18"/>
      <c r="AE923" s="18"/>
    </row>
    <row r="924" spans="1:31" ht="12.75">
      <c r="A924" s="18"/>
      <c r="B924" s="18"/>
      <c r="C924" s="18"/>
      <c r="D924" s="18"/>
      <c r="E924" s="18"/>
      <c r="F924" s="17"/>
      <c r="G924" s="17"/>
      <c r="H924" s="17"/>
      <c r="I924" s="18"/>
      <c r="J924" s="18"/>
      <c r="K924" s="44"/>
      <c r="L924" s="44"/>
      <c r="M924" s="18"/>
      <c r="N924" s="18"/>
      <c r="O924" s="18"/>
      <c r="P924" s="18"/>
      <c r="Q924" s="18"/>
      <c r="R924" s="18"/>
      <c r="S924" s="18"/>
      <c r="T924" s="18"/>
      <c r="U924" s="18"/>
      <c r="V924" s="18"/>
      <c r="W924" s="18"/>
      <c r="X924" s="18"/>
      <c r="Y924" s="18"/>
      <c r="Z924" s="18"/>
      <c r="AA924" s="18"/>
      <c r="AB924" s="18"/>
      <c r="AC924" s="18"/>
      <c r="AD924" s="18"/>
      <c r="AE924" s="18"/>
    </row>
    <row r="925" spans="1:31" ht="12.75">
      <c r="A925" s="18"/>
      <c r="B925" s="18"/>
      <c r="C925" s="18"/>
      <c r="D925" s="18"/>
      <c r="E925" s="18"/>
      <c r="F925" s="17"/>
      <c r="G925" s="17"/>
      <c r="H925" s="17"/>
      <c r="I925" s="18"/>
      <c r="J925" s="18"/>
      <c r="K925" s="44"/>
      <c r="L925" s="44"/>
      <c r="M925" s="18"/>
      <c r="N925" s="18"/>
      <c r="O925" s="18"/>
      <c r="P925" s="18"/>
      <c r="Q925" s="18"/>
      <c r="R925" s="18"/>
      <c r="S925" s="18"/>
      <c r="T925" s="18"/>
      <c r="U925" s="18"/>
      <c r="V925" s="18"/>
      <c r="W925" s="18"/>
      <c r="X925" s="18"/>
      <c r="Y925" s="18"/>
      <c r="Z925" s="18"/>
      <c r="AA925" s="18"/>
      <c r="AB925" s="18"/>
      <c r="AC925" s="18"/>
      <c r="AD925" s="18"/>
      <c r="AE925" s="18"/>
    </row>
    <row r="926" spans="1:31" ht="12.75">
      <c r="A926" s="18"/>
      <c r="B926" s="18"/>
      <c r="C926" s="18"/>
      <c r="D926" s="18"/>
      <c r="E926" s="18"/>
      <c r="F926" s="17"/>
      <c r="G926" s="17"/>
      <c r="H926" s="17"/>
      <c r="I926" s="18"/>
      <c r="J926" s="18"/>
      <c r="K926" s="44"/>
      <c r="L926" s="44"/>
      <c r="M926" s="18"/>
      <c r="N926" s="18"/>
      <c r="O926" s="18"/>
      <c r="P926" s="18"/>
      <c r="Q926" s="18"/>
      <c r="R926" s="18"/>
      <c r="S926" s="18"/>
      <c r="T926" s="18"/>
      <c r="U926" s="18"/>
      <c r="V926" s="18"/>
      <c r="W926" s="18"/>
      <c r="X926" s="18"/>
      <c r="Y926" s="18"/>
      <c r="Z926" s="18"/>
      <c r="AA926" s="18"/>
      <c r="AB926" s="18"/>
      <c r="AC926" s="18"/>
      <c r="AD926" s="18"/>
      <c r="AE926" s="18"/>
    </row>
    <row r="927" spans="1:31" ht="12.75">
      <c r="A927" s="18"/>
      <c r="B927" s="18"/>
      <c r="C927" s="18"/>
      <c r="D927" s="18"/>
      <c r="E927" s="18"/>
      <c r="F927" s="17"/>
      <c r="G927" s="17"/>
      <c r="H927" s="17"/>
      <c r="I927" s="18"/>
      <c r="J927" s="18"/>
      <c r="K927" s="44"/>
      <c r="L927" s="44"/>
      <c r="M927" s="18"/>
      <c r="N927" s="18"/>
      <c r="O927" s="18"/>
      <c r="P927" s="18"/>
      <c r="Q927" s="18"/>
      <c r="R927" s="18"/>
      <c r="S927" s="18"/>
      <c r="T927" s="18"/>
      <c r="U927" s="18"/>
      <c r="V927" s="18"/>
      <c r="W927" s="18"/>
      <c r="X927" s="18"/>
      <c r="Y927" s="18"/>
      <c r="Z927" s="18"/>
      <c r="AA927" s="18"/>
      <c r="AB927" s="18"/>
      <c r="AC927" s="18"/>
      <c r="AD927" s="18"/>
      <c r="AE927" s="18"/>
    </row>
    <row r="928" spans="1:31" ht="12.75">
      <c r="A928" s="18"/>
      <c r="B928" s="18"/>
      <c r="C928" s="18"/>
      <c r="D928" s="18"/>
      <c r="E928" s="18"/>
      <c r="F928" s="17"/>
      <c r="G928" s="17"/>
      <c r="H928" s="17"/>
      <c r="I928" s="18"/>
      <c r="J928" s="18"/>
      <c r="K928" s="44"/>
      <c r="L928" s="44"/>
      <c r="M928" s="18"/>
      <c r="N928" s="18"/>
      <c r="O928" s="18"/>
      <c r="P928" s="18"/>
      <c r="Q928" s="18"/>
      <c r="R928" s="18"/>
      <c r="S928" s="18"/>
      <c r="T928" s="18"/>
      <c r="U928" s="18"/>
      <c r="V928" s="18"/>
      <c r="W928" s="18"/>
      <c r="X928" s="18"/>
      <c r="Y928" s="18"/>
      <c r="Z928" s="18"/>
      <c r="AA928" s="18"/>
      <c r="AB928" s="18"/>
      <c r="AC928" s="18"/>
      <c r="AD928" s="18"/>
      <c r="AE928" s="18"/>
    </row>
    <row r="929" spans="1:31" ht="12.75">
      <c r="A929" s="18"/>
      <c r="B929" s="18"/>
      <c r="C929" s="18"/>
      <c r="D929" s="18"/>
      <c r="E929" s="18"/>
      <c r="F929" s="17"/>
      <c r="G929" s="17"/>
      <c r="H929" s="17"/>
      <c r="I929" s="18"/>
      <c r="J929" s="18"/>
      <c r="K929" s="44"/>
      <c r="L929" s="44"/>
      <c r="M929" s="18"/>
      <c r="N929" s="18"/>
      <c r="O929" s="18"/>
      <c r="P929" s="18"/>
      <c r="Q929" s="18"/>
      <c r="R929" s="18"/>
      <c r="S929" s="18"/>
      <c r="T929" s="18"/>
      <c r="U929" s="18"/>
      <c r="V929" s="18"/>
      <c r="W929" s="18"/>
      <c r="X929" s="18"/>
      <c r="Y929" s="18"/>
      <c r="Z929" s="18"/>
      <c r="AA929" s="18"/>
      <c r="AB929" s="18"/>
      <c r="AC929" s="18"/>
      <c r="AD929" s="18"/>
      <c r="AE929" s="18"/>
    </row>
    <row r="930" spans="1:31" ht="12.75">
      <c r="A930" s="18"/>
      <c r="B930" s="18"/>
      <c r="C930" s="18"/>
      <c r="D930" s="18"/>
      <c r="E930" s="18"/>
      <c r="F930" s="17"/>
      <c r="G930" s="17"/>
      <c r="H930" s="17"/>
      <c r="I930" s="18"/>
      <c r="J930" s="18"/>
      <c r="K930" s="44"/>
      <c r="L930" s="44"/>
      <c r="M930" s="18"/>
      <c r="N930" s="18"/>
      <c r="O930" s="18"/>
      <c r="P930" s="18"/>
      <c r="Q930" s="18"/>
      <c r="R930" s="18"/>
      <c r="S930" s="18"/>
      <c r="T930" s="18"/>
      <c r="U930" s="18"/>
      <c r="V930" s="18"/>
      <c r="W930" s="18"/>
      <c r="X930" s="18"/>
      <c r="Y930" s="18"/>
      <c r="Z930" s="18"/>
      <c r="AA930" s="18"/>
      <c r="AB930" s="18"/>
      <c r="AC930" s="18"/>
      <c r="AD930" s="18"/>
      <c r="AE930" s="18"/>
    </row>
    <row r="931" spans="1:31" ht="12.75">
      <c r="A931" s="18"/>
      <c r="B931" s="18"/>
      <c r="C931" s="18"/>
      <c r="D931" s="18"/>
      <c r="E931" s="18"/>
      <c r="F931" s="17"/>
      <c r="G931" s="17"/>
      <c r="H931" s="17"/>
      <c r="I931" s="18"/>
      <c r="J931" s="18"/>
      <c r="K931" s="44"/>
      <c r="L931" s="44"/>
      <c r="M931" s="18"/>
      <c r="N931" s="18"/>
      <c r="O931" s="18"/>
      <c r="P931" s="18"/>
      <c r="Q931" s="18"/>
      <c r="R931" s="18"/>
      <c r="S931" s="18"/>
      <c r="T931" s="18"/>
      <c r="U931" s="18"/>
      <c r="V931" s="18"/>
      <c r="W931" s="18"/>
      <c r="X931" s="18"/>
      <c r="Y931" s="18"/>
      <c r="Z931" s="18"/>
      <c r="AA931" s="18"/>
      <c r="AB931" s="18"/>
      <c r="AC931" s="18"/>
      <c r="AD931" s="18"/>
      <c r="AE931" s="18"/>
    </row>
    <row r="932" spans="1:31" ht="12.75">
      <c r="A932" s="18"/>
      <c r="B932" s="18"/>
      <c r="C932" s="18"/>
      <c r="D932" s="18"/>
      <c r="E932" s="18"/>
      <c r="F932" s="17"/>
      <c r="G932" s="17"/>
      <c r="H932" s="17"/>
      <c r="I932" s="18"/>
      <c r="J932" s="18"/>
      <c r="K932" s="44"/>
      <c r="L932" s="44"/>
      <c r="M932" s="18"/>
      <c r="N932" s="18"/>
      <c r="O932" s="18"/>
      <c r="P932" s="18"/>
      <c r="Q932" s="18"/>
      <c r="R932" s="18"/>
      <c r="S932" s="18"/>
      <c r="T932" s="18"/>
      <c r="U932" s="18"/>
      <c r="V932" s="18"/>
      <c r="W932" s="18"/>
      <c r="X932" s="18"/>
      <c r="Y932" s="18"/>
      <c r="Z932" s="18"/>
      <c r="AA932" s="18"/>
      <c r="AB932" s="18"/>
      <c r="AC932" s="18"/>
      <c r="AD932" s="18"/>
      <c r="AE932" s="18"/>
    </row>
    <row r="933" spans="1:31" ht="12.75">
      <c r="A933" s="18"/>
      <c r="B933" s="18"/>
      <c r="C933" s="18"/>
      <c r="D933" s="18"/>
      <c r="E933" s="18"/>
      <c r="F933" s="17"/>
      <c r="G933" s="17"/>
      <c r="H933" s="17"/>
      <c r="I933" s="18"/>
      <c r="J933" s="18"/>
      <c r="K933" s="44"/>
      <c r="L933" s="44"/>
      <c r="M933" s="18"/>
      <c r="N933" s="18"/>
      <c r="O933" s="18"/>
      <c r="P933" s="18"/>
      <c r="Q933" s="18"/>
      <c r="R933" s="18"/>
      <c r="S933" s="18"/>
      <c r="T933" s="18"/>
      <c r="U933" s="18"/>
      <c r="V933" s="18"/>
      <c r="W933" s="18"/>
      <c r="X933" s="18"/>
      <c r="Y933" s="18"/>
      <c r="Z933" s="18"/>
      <c r="AA933" s="18"/>
      <c r="AB933" s="18"/>
      <c r="AC933" s="18"/>
      <c r="AD933" s="18"/>
      <c r="AE933" s="18"/>
    </row>
    <row r="934" spans="1:31" ht="12.75">
      <c r="A934" s="18"/>
      <c r="B934" s="18"/>
      <c r="C934" s="18"/>
      <c r="D934" s="18"/>
      <c r="E934" s="18"/>
      <c r="F934" s="17"/>
      <c r="G934" s="17"/>
      <c r="H934" s="17"/>
      <c r="I934" s="18"/>
      <c r="J934" s="18"/>
      <c r="K934" s="44"/>
      <c r="L934" s="44"/>
      <c r="M934" s="18"/>
      <c r="N934" s="18"/>
      <c r="O934" s="18"/>
      <c r="P934" s="18"/>
      <c r="Q934" s="18"/>
      <c r="R934" s="18"/>
      <c r="S934" s="18"/>
      <c r="T934" s="18"/>
      <c r="U934" s="18"/>
      <c r="V934" s="18"/>
      <c r="W934" s="18"/>
      <c r="X934" s="18"/>
      <c r="Y934" s="18"/>
      <c r="Z934" s="18"/>
      <c r="AA934" s="18"/>
      <c r="AB934" s="18"/>
      <c r="AC934" s="18"/>
      <c r="AD934" s="18"/>
      <c r="AE934" s="18"/>
    </row>
    <row r="935" spans="1:31" ht="12.75">
      <c r="A935" s="18"/>
      <c r="B935" s="18"/>
      <c r="C935" s="18"/>
      <c r="D935" s="18"/>
      <c r="E935" s="18"/>
      <c r="F935" s="17"/>
      <c r="G935" s="17"/>
      <c r="H935" s="17"/>
      <c r="I935" s="18"/>
      <c r="J935" s="18"/>
      <c r="K935" s="44"/>
      <c r="L935" s="44"/>
      <c r="M935" s="18"/>
      <c r="N935" s="18"/>
      <c r="O935" s="18"/>
      <c r="P935" s="18"/>
      <c r="Q935" s="18"/>
      <c r="R935" s="18"/>
      <c r="S935" s="18"/>
      <c r="T935" s="18"/>
      <c r="U935" s="18"/>
      <c r="V935" s="18"/>
      <c r="W935" s="18"/>
      <c r="X935" s="18"/>
      <c r="Y935" s="18"/>
      <c r="Z935" s="18"/>
      <c r="AA935" s="18"/>
      <c r="AB935" s="18"/>
      <c r="AC935" s="18"/>
      <c r="AD935" s="18"/>
      <c r="AE935" s="18"/>
    </row>
    <row r="936" spans="1:31" ht="12.75">
      <c r="A936" s="18"/>
      <c r="B936" s="18"/>
      <c r="C936" s="18"/>
      <c r="D936" s="18"/>
      <c r="E936" s="18"/>
      <c r="F936" s="17"/>
      <c r="G936" s="17"/>
      <c r="H936" s="17"/>
      <c r="I936" s="18"/>
      <c r="J936" s="18"/>
      <c r="K936" s="44"/>
      <c r="L936" s="44"/>
      <c r="M936" s="18"/>
      <c r="N936" s="18"/>
      <c r="O936" s="18"/>
      <c r="P936" s="18"/>
      <c r="Q936" s="18"/>
      <c r="R936" s="18"/>
      <c r="S936" s="18"/>
      <c r="T936" s="18"/>
      <c r="U936" s="18"/>
      <c r="V936" s="18"/>
      <c r="W936" s="18"/>
      <c r="X936" s="18"/>
      <c r="Y936" s="18"/>
      <c r="Z936" s="18"/>
      <c r="AA936" s="18"/>
      <c r="AB936" s="18"/>
      <c r="AC936" s="18"/>
      <c r="AD936" s="18"/>
      <c r="AE936" s="18"/>
    </row>
    <row r="937" spans="1:31" ht="12.75">
      <c r="A937" s="18"/>
      <c r="B937" s="18"/>
      <c r="C937" s="18"/>
      <c r="D937" s="18"/>
      <c r="E937" s="18"/>
      <c r="F937" s="17"/>
      <c r="G937" s="17"/>
      <c r="H937" s="17"/>
      <c r="I937" s="18"/>
      <c r="J937" s="18"/>
      <c r="K937" s="44"/>
      <c r="L937" s="44"/>
      <c r="M937" s="18"/>
      <c r="N937" s="18"/>
      <c r="O937" s="18"/>
      <c r="P937" s="18"/>
      <c r="Q937" s="18"/>
      <c r="R937" s="18"/>
      <c r="S937" s="18"/>
      <c r="T937" s="18"/>
      <c r="U937" s="18"/>
      <c r="V937" s="18"/>
      <c r="W937" s="18"/>
      <c r="X937" s="18"/>
      <c r="Y937" s="18"/>
      <c r="Z937" s="18"/>
      <c r="AA937" s="18"/>
      <c r="AB937" s="18"/>
      <c r="AC937" s="18"/>
      <c r="AD937" s="18"/>
      <c r="AE937" s="18"/>
    </row>
    <row r="938" spans="1:31" ht="12.75">
      <c r="A938" s="18"/>
      <c r="B938" s="18"/>
      <c r="C938" s="18"/>
      <c r="D938" s="18"/>
      <c r="E938" s="18"/>
      <c r="F938" s="17"/>
      <c r="G938" s="17"/>
      <c r="H938" s="17"/>
      <c r="I938" s="18"/>
      <c r="J938" s="18"/>
      <c r="K938" s="44"/>
      <c r="L938" s="44"/>
      <c r="M938" s="18"/>
      <c r="N938" s="18"/>
      <c r="O938" s="18"/>
      <c r="P938" s="18"/>
      <c r="Q938" s="18"/>
      <c r="R938" s="18"/>
      <c r="S938" s="18"/>
      <c r="T938" s="18"/>
      <c r="U938" s="18"/>
      <c r="V938" s="18"/>
      <c r="W938" s="18"/>
      <c r="X938" s="18"/>
      <c r="Y938" s="18"/>
      <c r="Z938" s="18"/>
      <c r="AA938" s="18"/>
      <c r="AB938" s="18"/>
      <c r="AC938" s="18"/>
      <c r="AD938" s="18"/>
      <c r="AE938" s="18"/>
    </row>
    <row r="939" spans="1:31" ht="12.75">
      <c r="A939" s="18"/>
      <c r="B939" s="18"/>
      <c r="C939" s="18"/>
      <c r="D939" s="18"/>
      <c r="E939" s="18"/>
      <c r="F939" s="17"/>
      <c r="G939" s="17"/>
      <c r="H939" s="17"/>
      <c r="I939" s="18"/>
      <c r="J939" s="18"/>
      <c r="K939" s="44"/>
      <c r="L939" s="44"/>
      <c r="M939" s="18"/>
      <c r="N939" s="18"/>
      <c r="O939" s="18"/>
      <c r="P939" s="18"/>
      <c r="Q939" s="18"/>
      <c r="R939" s="18"/>
      <c r="S939" s="18"/>
      <c r="T939" s="18"/>
      <c r="U939" s="18"/>
      <c r="V939" s="18"/>
      <c r="W939" s="18"/>
      <c r="X939" s="18"/>
      <c r="Y939" s="18"/>
      <c r="Z939" s="18"/>
      <c r="AA939" s="18"/>
      <c r="AB939" s="18"/>
      <c r="AC939" s="18"/>
      <c r="AD939" s="18"/>
      <c r="AE939" s="18"/>
    </row>
    <row r="940" spans="1:31" ht="12.75">
      <c r="A940" s="18"/>
      <c r="B940" s="18"/>
      <c r="C940" s="18"/>
      <c r="D940" s="18"/>
      <c r="E940" s="18"/>
      <c r="F940" s="17"/>
      <c r="G940" s="17"/>
      <c r="H940" s="17"/>
      <c r="I940" s="18"/>
      <c r="J940" s="18"/>
      <c r="K940" s="44"/>
      <c r="L940" s="44"/>
      <c r="M940" s="18"/>
      <c r="N940" s="18"/>
      <c r="O940" s="18"/>
      <c r="P940" s="18"/>
      <c r="Q940" s="18"/>
      <c r="R940" s="18"/>
      <c r="S940" s="18"/>
      <c r="T940" s="18"/>
      <c r="U940" s="18"/>
      <c r="V940" s="18"/>
      <c r="W940" s="18"/>
      <c r="X940" s="18"/>
      <c r="Y940" s="18"/>
      <c r="Z940" s="18"/>
      <c r="AA940" s="18"/>
      <c r="AB940" s="18"/>
      <c r="AC940" s="18"/>
      <c r="AD940" s="18"/>
      <c r="AE940" s="18"/>
    </row>
    <row r="941" spans="1:31" ht="12.75">
      <c r="A941" s="18"/>
      <c r="B941" s="18"/>
      <c r="C941" s="18"/>
      <c r="D941" s="18"/>
      <c r="E941" s="18"/>
      <c r="F941" s="17"/>
      <c r="G941" s="17"/>
      <c r="H941" s="17"/>
      <c r="I941" s="18"/>
      <c r="J941" s="18"/>
      <c r="K941" s="44"/>
      <c r="L941" s="44"/>
      <c r="M941" s="18"/>
      <c r="N941" s="18"/>
      <c r="O941" s="18"/>
      <c r="P941" s="18"/>
      <c r="Q941" s="18"/>
      <c r="R941" s="18"/>
      <c r="S941" s="18"/>
      <c r="T941" s="18"/>
      <c r="U941" s="18"/>
      <c r="V941" s="18"/>
      <c r="W941" s="18"/>
      <c r="X941" s="18"/>
      <c r="Y941" s="18"/>
      <c r="Z941" s="18"/>
      <c r="AA941" s="18"/>
      <c r="AB941" s="18"/>
      <c r="AC941" s="18"/>
      <c r="AD941" s="18"/>
      <c r="AE941" s="18"/>
    </row>
    <row r="942" spans="1:31" ht="12.75">
      <c r="A942" s="18"/>
      <c r="B942" s="18"/>
      <c r="C942" s="18"/>
      <c r="D942" s="18"/>
      <c r="E942" s="18"/>
      <c r="F942" s="17"/>
      <c r="G942" s="17"/>
      <c r="H942" s="17"/>
      <c r="I942" s="18"/>
      <c r="J942" s="18"/>
      <c r="K942" s="44"/>
      <c r="L942" s="44"/>
      <c r="M942" s="18"/>
      <c r="N942" s="18"/>
      <c r="O942" s="18"/>
      <c r="P942" s="18"/>
      <c r="Q942" s="18"/>
      <c r="R942" s="18"/>
      <c r="S942" s="18"/>
      <c r="T942" s="18"/>
      <c r="U942" s="18"/>
      <c r="V942" s="18"/>
      <c r="W942" s="18"/>
      <c r="X942" s="18"/>
      <c r="Y942" s="18"/>
      <c r="Z942" s="18"/>
      <c r="AA942" s="18"/>
      <c r="AB942" s="18"/>
      <c r="AC942" s="18"/>
      <c r="AD942" s="18"/>
      <c r="AE942" s="18"/>
    </row>
    <row r="943" spans="1:31" ht="12.75">
      <c r="A943" s="18"/>
      <c r="B943" s="18"/>
      <c r="C943" s="18"/>
      <c r="D943" s="18"/>
      <c r="E943" s="18"/>
      <c r="F943" s="17"/>
      <c r="G943" s="17"/>
      <c r="H943" s="17"/>
      <c r="I943" s="18"/>
      <c r="J943" s="18"/>
      <c r="K943" s="44"/>
      <c r="L943" s="44"/>
      <c r="M943" s="18"/>
      <c r="N943" s="18"/>
      <c r="O943" s="18"/>
      <c r="P943" s="18"/>
      <c r="Q943" s="18"/>
      <c r="R943" s="18"/>
      <c r="S943" s="18"/>
      <c r="T943" s="18"/>
      <c r="U943" s="18"/>
      <c r="V943" s="18"/>
      <c r="W943" s="18"/>
      <c r="X943" s="18"/>
      <c r="Y943" s="18"/>
      <c r="Z943" s="18"/>
      <c r="AA943" s="18"/>
      <c r="AB943" s="18"/>
      <c r="AC943" s="18"/>
      <c r="AD943" s="18"/>
      <c r="AE943" s="18"/>
    </row>
    <row r="944" spans="1:31" ht="12.75">
      <c r="A944" s="18"/>
      <c r="B944" s="18"/>
      <c r="C944" s="18"/>
      <c r="D944" s="18"/>
      <c r="E944" s="18"/>
      <c r="F944" s="17"/>
      <c r="G944" s="17"/>
      <c r="H944" s="17"/>
      <c r="I944" s="18"/>
      <c r="J944" s="18"/>
      <c r="K944" s="44"/>
      <c r="L944" s="44"/>
      <c r="M944" s="18"/>
      <c r="N944" s="18"/>
      <c r="O944" s="18"/>
      <c r="P944" s="18"/>
      <c r="Q944" s="18"/>
      <c r="R944" s="18"/>
      <c r="S944" s="18"/>
      <c r="T944" s="18"/>
      <c r="U944" s="18"/>
      <c r="V944" s="18"/>
      <c r="W944" s="18"/>
      <c r="X944" s="18"/>
      <c r="Y944" s="18"/>
      <c r="Z944" s="18"/>
      <c r="AA944" s="18"/>
      <c r="AB944" s="18"/>
      <c r="AC944" s="18"/>
      <c r="AD944" s="18"/>
      <c r="AE944" s="18"/>
    </row>
    <row r="945" spans="1:31" ht="12.75">
      <c r="A945" s="18"/>
      <c r="B945" s="18"/>
      <c r="C945" s="18"/>
      <c r="D945" s="18"/>
      <c r="E945" s="18"/>
      <c r="F945" s="17"/>
      <c r="G945" s="17"/>
      <c r="H945" s="17"/>
      <c r="I945" s="18"/>
      <c r="J945" s="18"/>
      <c r="K945" s="44"/>
      <c r="L945" s="44"/>
      <c r="M945" s="18"/>
      <c r="N945" s="18"/>
      <c r="O945" s="18"/>
      <c r="P945" s="18"/>
      <c r="Q945" s="18"/>
      <c r="R945" s="18"/>
      <c r="S945" s="18"/>
      <c r="T945" s="18"/>
      <c r="U945" s="18"/>
      <c r="V945" s="18"/>
      <c r="W945" s="18"/>
      <c r="X945" s="18"/>
      <c r="Y945" s="18"/>
      <c r="Z945" s="18"/>
      <c r="AA945" s="18"/>
      <c r="AB945" s="18"/>
      <c r="AC945" s="18"/>
      <c r="AD945" s="18"/>
      <c r="AE945" s="18"/>
    </row>
    <row r="946" spans="1:31" ht="12.75">
      <c r="A946" s="18"/>
      <c r="B946" s="18"/>
      <c r="C946" s="18"/>
      <c r="D946" s="18"/>
      <c r="E946" s="18"/>
      <c r="F946" s="17"/>
      <c r="G946" s="17"/>
      <c r="H946" s="17"/>
      <c r="I946" s="18"/>
      <c r="J946" s="18"/>
      <c r="K946" s="44"/>
      <c r="L946" s="44"/>
      <c r="M946" s="18"/>
      <c r="N946" s="18"/>
      <c r="O946" s="18"/>
      <c r="P946" s="18"/>
      <c r="Q946" s="18"/>
      <c r="R946" s="18"/>
      <c r="S946" s="18"/>
      <c r="T946" s="18"/>
      <c r="U946" s="18"/>
      <c r="V946" s="18"/>
      <c r="W946" s="18"/>
      <c r="X946" s="18"/>
      <c r="Y946" s="18"/>
      <c r="Z946" s="18"/>
      <c r="AA946" s="18"/>
      <c r="AB946" s="18"/>
      <c r="AC946" s="18"/>
      <c r="AD946" s="18"/>
      <c r="AE946" s="18"/>
    </row>
    <row r="947" spans="1:31" ht="12.75">
      <c r="A947" s="18"/>
      <c r="B947" s="18"/>
      <c r="C947" s="18"/>
      <c r="D947" s="18"/>
      <c r="E947" s="18"/>
      <c r="F947" s="17"/>
      <c r="G947" s="17"/>
      <c r="H947" s="17"/>
      <c r="I947" s="18"/>
      <c r="J947" s="18"/>
      <c r="K947" s="44"/>
      <c r="L947" s="44"/>
      <c r="M947" s="18"/>
      <c r="N947" s="18"/>
      <c r="O947" s="18"/>
      <c r="P947" s="18"/>
      <c r="Q947" s="18"/>
      <c r="R947" s="18"/>
      <c r="S947" s="18"/>
      <c r="T947" s="18"/>
      <c r="U947" s="18"/>
      <c r="V947" s="18"/>
      <c r="W947" s="18"/>
      <c r="X947" s="18"/>
      <c r="Y947" s="18"/>
      <c r="Z947" s="18"/>
      <c r="AA947" s="18"/>
      <c r="AB947" s="18"/>
      <c r="AC947" s="18"/>
      <c r="AD947" s="18"/>
      <c r="AE947" s="18"/>
    </row>
    <row r="948" spans="1:31" ht="12.75">
      <c r="A948" s="18"/>
      <c r="B948" s="18"/>
      <c r="C948" s="18"/>
      <c r="D948" s="18"/>
      <c r="E948" s="18"/>
      <c r="F948" s="17"/>
      <c r="G948" s="17"/>
      <c r="H948" s="17"/>
      <c r="I948" s="18"/>
      <c r="J948" s="18"/>
      <c r="K948" s="44"/>
      <c r="L948" s="44"/>
      <c r="M948" s="18"/>
      <c r="N948" s="18"/>
      <c r="O948" s="18"/>
      <c r="P948" s="18"/>
      <c r="Q948" s="18"/>
      <c r="R948" s="18"/>
      <c r="S948" s="18"/>
      <c r="T948" s="18"/>
      <c r="U948" s="18"/>
      <c r="V948" s="18"/>
      <c r="W948" s="18"/>
      <c r="X948" s="18"/>
      <c r="Y948" s="18"/>
      <c r="Z948" s="18"/>
      <c r="AA948" s="18"/>
      <c r="AB948" s="18"/>
      <c r="AC948" s="18"/>
      <c r="AD948" s="18"/>
      <c r="AE948" s="18"/>
    </row>
    <row r="949" spans="1:31" ht="12.75">
      <c r="A949" s="18"/>
      <c r="B949" s="18"/>
      <c r="C949" s="18"/>
      <c r="D949" s="18"/>
      <c r="E949" s="18"/>
      <c r="F949" s="17"/>
      <c r="G949" s="17"/>
      <c r="H949" s="17"/>
      <c r="I949" s="18"/>
      <c r="J949" s="18"/>
      <c r="K949" s="44"/>
      <c r="L949" s="44"/>
      <c r="M949" s="18"/>
      <c r="N949" s="18"/>
      <c r="O949" s="18"/>
      <c r="P949" s="18"/>
      <c r="Q949" s="18"/>
      <c r="R949" s="18"/>
      <c r="S949" s="18"/>
      <c r="T949" s="18"/>
      <c r="U949" s="18"/>
      <c r="V949" s="18"/>
      <c r="W949" s="18"/>
      <c r="X949" s="18"/>
      <c r="Y949" s="18"/>
      <c r="Z949" s="18"/>
      <c r="AA949" s="18"/>
      <c r="AB949" s="18"/>
      <c r="AC949" s="18"/>
      <c r="AD949" s="18"/>
      <c r="AE949" s="18"/>
    </row>
    <row r="950" spans="1:31" ht="12.75">
      <c r="A950" s="18"/>
      <c r="B950" s="18"/>
      <c r="C950" s="18"/>
      <c r="D950" s="18"/>
      <c r="E950" s="18"/>
      <c r="F950" s="17"/>
      <c r="G950" s="17"/>
      <c r="H950" s="17"/>
      <c r="I950" s="18"/>
      <c r="J950" s="18"/>
      <c r="K950" s="44"/>
      <c r="L950" s="44"/>
      <c r="M950" s="18"/>
      <c r="N950" s="18"/>
      <c r="O950" s="18"/>
      <c r="P950" s="18"/>
      <c r="Q950" s="18"/>
      <c r="R950" s="18"/>
      <c r="S950" s="18"/>
      <c r="T950" s="18"/>
      <c r="U950" s="18"/>
      <c r="V950" s="18"/>
      <c r="W950" s="18"/>
      <c r="X950" s="18"/>
      <c r="Y950" s="18"/>
      <c r="Z950" s="18"/>
      <c r="AA950" s="18"/>
      <c r="AB950" s="18"/>
      <c r="AC950" s="18"/>
      <c r="AD950" s="18"/>
      <c r="AE950" s="18"/>
    </row>
    <row r="951" spans="1:31" ht="12.75">
      <c r="A951" s="18"/>
      <c r="B951" s="18"/>
      <c r="C951" s="18"/>
      <c r="D951" s="18"/>
      <c r="E951" s="18"/>
      <c r="F951" s="17"/>
      <c r="G951" s="17"/>
      <c r="H951" s="17"/>
      <c r="I951" s="18"/>
      <c r="J951" s="18"/>
      <c r="K951" s="44"/>
      <c r="L951" s="44"/>
      <c r="M951" s="18"/>
      <c r="N951" s="18"/>
      <c r="O951" s="18"/>
      <c r="P951" s="18"/>
      <c r="Q951" s="18"/>
      <c r="R951" s="18"/>
      <c r="S951" s="18"/>
      <c r="T951" s="18"/>
      <c r="U951" s="18"/>
      <c r="V951" s="18"/>
      <c r="W951" s="18"/>
      <c r="X951" s="18"/>
      <c r="Y951" s="18"/>
      <c r="Z951" s="18"/>
      <c r="AA951" s="18"/>
      <c r="AB951" s="18"/>
      <c r="AC951" s="18"/>
      <c r="AD951" s="18"/>
      <c r="AE951" s="18"/>
    </row>
    <row r="952" spans="1:31" ht="12.75">
      <c r="A952" s="18"/>
      <c r="B952" s="18"/>
      <c r="C952" s="18"/>
      <c r="D952" s="18"/>
      <c r="E952" s="18"/>
      <c r="F952" s="17"/>
      <c r="G952" s="17"/>
      <c r="H952" s="17"/>
      <c r="I952" s="18"/>
      <c r="J952" s="18"/>
      <c r="K952" s="44"/>
      <c r="L952" s="44"/>
      <c r="M952" s="18"/>
      <c r="N952" s="18"/>
      <c r="O952" s="18"/>
      <c r="P952" s="18"/>
      <c r="Q952" s="18"/>
      <c r="R952" s="18"/>
      <c r="S952" s="18"/>
      <c r="T952" s="18"/>
      <c r="U952" s="18"/>
      <c r="V952" s="18"/>
      <c r="W952" s="18"/>
      <c r="X952" s="18"/>
      <c r="Y952" s="18"/>
      <c r="Z952" s="18"/>
      <c r="AA952" s="18"/>
      <c r="AB952" s="18"/>
      <c r="AC952" s="18"/>
      <c r="AD952" s="18"/>
      <c r="AE952" s="18"/>
    </row>
    <row r="953" spans="1:31" ht="12.75">
      <c r="A953" s="18"/>
      <c r="B953" s="18"/>
      <c r="C953" s="18"/>
      <c r="D953" s="18"/>
      <c r="E953" s="18"/>
      <c r="F953" s="17"/>
      <c r="G953" s="17"/>
      <c r="H953" s="17"/>
      <c r="I953" s="18"/>
      <c r="J953" s="18"/>
      <c r="K953" s="44"/>
      <c r="L953" s="44"/>
      <c r="M953" s="18"/>
      <c r="N953" s="18"/>
      <c r="O953" s="18"/>
      <c r="P953" s="18"/>
      <c r="Q953" s="18"/>
      <c r="R953" s="18"/>
      <c r="S953" s="18"/>
      <c r="T953" s="18"/>
      <c r="U953" s="18"/>
      <c r="V953" s="18"/>
      <c r="W953" s="18"/>
      <c r="X953" s="18"/>
      <c r="Y953" s="18"/>
      <c r="Z953" s="18"/>
      <c r="AA953" s="18"/>
      <c r="AB953" s="18"/>
      <c r="AC953" s="18"/>
      <c r="AD953" s="18"/>
      <c r="AE953" s="18"/>
    </row>
    <row r="954" spans="1:31" ht="12.75">
      <c r="A954" s="18"/>
      <c r="B954" s="18"/>
      <c r="C954" s="18"/>
      <c r="D954" s="18"/>
      <c r="E954" s="18"/>
      <c r="F954" s="17"/>
      <c r="G954" s="17"/>
      <c r="H954" s="17"/>
      <c r="I954" s="18"/>
      <c r="J954" s="18"/>
      <c r="K954" s="44"/>
      <c r="L954" s="44"/>
      <c r="M954" s="18"/>
      <c r="N954" s="18"/>
      <c r="O954" s="18"/>
      <c r="P954" s="18"/>
      <c r="Q954" s="18"/>
      <c r="R954" s="18"/>
      <c r="S954" s="18"/>
      <c r="T954" s="18"/>
      <c r="U954" s="18"/>
      <c r="V954" s="18"/>
      <c r="W954" s="18"/>
      <c r="X954" s="18"/>
      <c r="Y954" s="18"/>
      <c r="Z954" s="18"/>
      <c r="AA954" s="18"/>
      <c r="AB954" s="18"/>
      <c r="AC954" s="18"/>
      <c r="AD954" s="18"/>
      <c r="AE954" s="18"/>
    </row>
    <row r="955" spans="1:31" ht="12.75">
      <c r="A955" s="18"/>
      <c r="B955" s="18"/>
      <c r="C955" s="18"/>
      <c r="D955" s="18"/>
      <c r="E955" s="18"/>
      <c r="F955" s="17"/>
      <c r="G955" s="17"/>
      <c r="H955" s="17"/>
      <c r="I955" s="18"/>
      <c r="J955" s="18"/>
      <c r="K955" s="44"/>
      <c r="L955" s="44"/>
      <c r="M955" s="18"/>
      <c r="N955" s="18"/>
      <c r="O955" s="18"/>
      <c r="P955" s="18"/>
      <c r="Q955" s="18"/>
      <c r="R955" s="18"/>
      <c r="S955" s="18"/>
      <c r="T955" s="18"/>
      <c r="U955" s="18"/>
      <c r="V955" s="18"/>
      <c r="W955" s="18"/>
      <c r="X955" s="18"/>
      <c r="Y955" s="18"/>
      <c r="Z955" s="18"/>
      <c r="AA955" s="18"/>
      <c r="AB955" s="18"/>
      <c r="AC955" s="18"/>
      <c r="AD955" s="18"/>
      <c r="AE955" s="18"/>
    </row>
    <row r="956" spans="1:31" ht="12.75">
      <c r="A956" s="18"/>
      <c r="B956" s="18"/>
      <c r="C956" s="18"/>
      <c r="D956" s="18"/>
      <c r="E956" s="18"/>
      <c r="F956" s="17"/>
      <c r="G956" s="17"/>
      <c r="H956" s="17"/>
      <c r="I956" s="18"/>
      <c r="J956" s="18"/>
      <c r="K956" s="44"/>
      <c r="L956" s="44"/>
      <c r="M956" s="18"/>
      <c r="N956" s="18"/>
      <c r="O956" s="18"/>
      <c r="P956" s="18"/>
      <c r="Q956" s="18"/>
      <c r="R956" s="18"/>
      <c r="S956" s="18"/>
      <c r="T956" s="18"/>
      <c r="U956" s="18"/>
      <c r="V956" s="18"/>
      <c r="W956" s="18"/>
      <c r="X956" s="18"/>
      <c r="Y956" s="18"/>
      <c r="Z956" s="18"/>
      <c r="AA956" s="18"/>
      <c r="AB956" s="18"/>
      <c r="AC956" s="18"/>
      <c r="AD956" s="18"/>
      <c r="AE956" s="18"/>
    </row>
    <row r="957" spans="1:31" ht="12.75">
      <c r="A957" s="18"/>
      <c r="B957" s="18"/>
      <c r="C957" s="18"/>
      <c r="D957" s="18"/>
      <c r="E957" s="18"/>
      <c r="F957" s="17"/>
      <c r="G957" s="17"/>
      <c r="H957" s="17"/>
      <c r="I957" s="18"/>
      <c r="J957" s="18"/>
      <c r="K957" s="44"/>
      <c r="L957" s="44"/>
      <c r="M957" s="18"/>
      <c r="N957" s="18"/>
      <c r="O957" s="18"/>
      <c r="P957" s="18"/>
      <c r="Q957" s="18"/>
      <c r="R957" s="18"/>
      <c r="S957" s="18"/>
      <c r="T957" s="18"/>
      <c r="U957" s="18"/>
      <c r="V957" s="18"/>
      <c r="W957" s="18"/>
      <c r="X957" s="18"/>
      <c r="Y957" s="18"/>
      <c r="Z957" s="18"/>
      <c r="AA957" s="18"/>
      <c r="AB957" s="18"/>
      <c r="AC957" s="18"/>
      <c r="AD957" s="18"/>
      <c r="AE957" s="18"/>
    </row>
    <row r="958" spans="1:31" ht="12.75">
      <c r="A958" s="18"/>
      <c r="B958" s="18"/>
      <c r="C958" s="18"/>
      <c r="D958" s="18"/>
      <c r="E958" s="18"/>
      <c r="F958" s="17"/>
      <c r="G958" s="17"/>
      <c r="H958" s="17"/>
      <c r="I958" s="18"/>
      <c r="J958" s="18"/>
      <c r="K958" s="44"/>
      <c r="L958" s="44"/>
      <c r="M958" s="18"/>
      <c r="N958" s="18"/>
      <c r="O958" s="18"/>
      <c r="P958" s="18"/>
      <c r="Q958" s="18"/>
      <c r="R958" s="18"/>
      <c r="S958" s="18"/>
      <c r="T958" s="18"/>
      <c r="U958" s="18"/>
      <c r="V958" s="18"/>
      <c r="W958" s="18"/>
      <c r="X958" s="18"/>
      <c r="Y958" s="18"/>
      <c r="Z958" s="18"/>
      <c r="AA958" s="18"/>
      <c r="AB958" s="18"/>
      <c r="AC958" s="18"/>
      <c r="AD958" s="18"/>
      <c r="AE958" s="18"/>
    </row>
    <row r="959" spans="1:31" ht="12.75">
      <c r="A959" s="18"/>
      <c r="B959" s="18"/>
      <c r="C959" s="18"/>
      <c r="D959" s="18"/>
      <c r="E959" s="18"/>
      <c r="F959" s="17"/>
      <c r="G959" s="17"/>
      <c r="H959" s="17"/>
      <c r="I959" s="18"/>
      <c r="J959" s="18"/>
      <c r="K959" s="44"/>
      <c r="L959" s="44"/>
      <c r="M959" s="18"/>
      <c r="N959" s="18"/>
      <c r="O959" s="18"/>
      <c r="P959" s="18"/>
      <c r="Q959" s="18"/>
      <c r="R959" s="18"/>
      <c r="S959" s="18"/>
      <c r="T959" s="18"/>
      <c r="U959" s="18"/>
      <c r="V959" s="18"/>
      <c r="W959" s="18"/>
      <c r="X959" s="18"/>
      <c r="Y959" s="18"/>
      <c r="Z959" s="18"/>
      <c r="AA959" s="18"/>
      <c r="AB959" s="18"/>
      <c r="AC959" s="18"/>
      <c r="AD959" s="18"/>
      <c r="AE959" s="18"/>
    </row>
    <row r="960" spans="1:31" ht="12.75">
      <c r="A960" s="18"/>
      <c r="B960" s="18"/>
      <c r="C960" s="18"/>
      <c r="D960" s="18"/>
      <c r="E960" s="18"/>
      <c r="F960" s="17"/>
      <c r="G960" s="17"/>
      <c r="H960" s="17"/>
      <c r="I960" s="18"/>
      <c r="J960" s="18"/>
      <c r="K960" s="44"/>
      <c r="L960" s="44"/>
      <c r="M960" s="18"/>
      <c r="N960" s="18"/>
      <c r="O960" s="18"/>
      <c r="P960" s="18"/>
      <c r="Q960" s="18"/>
      <c r="R960" s="18"/>
      <c r="S960" s="18"/>
      <c r="T960" s="18"/>
      <c r="U960" s="18"/>
      <c r="V960" s="18"/>
      <c r="W960" s="18"/>
      <c r="X960" s="18"/>
      <c r="Y960" s="18"/>
      <c r="Z960" s="18"/>
      <c r="AA960" s="18"/>
      <c r="AB960" s="18"/>
      <c r="AC960" s="18"/>
      <c r="AD960" s="18"/>
      <c r="AE960" s="18"/>
    </row>
    <row r="961" spans="1:31" ht="12.75">
      <c r="A961" s="18"/>
      <c r="B961" s="18"/>
      <c r="C961" s="18"/>
      <c r="D961" s="18"/>
      <c r="E961" s="18"/>
      <c r="F961" s="17"/>
      <c r="G961" s="17"/>
      <c r="H961" s="17"/>
      <c r="I961" s="18"/>
      <c r="J961" s="18"/>
      <c r="K961" s="44"/>
      <c r="L961" s="44"/>
      <c r="M961" s="18"/>
      <c r="N961" s="18"/>
      <c r="O961" s="18"/>
      <c r="P961" s="18"/>
      <c r="Q961" s="18"/>
      <c r="R961" s="18"/>
      <c r="S961" s="18"/>
      <c r="T961" s="18"/>
      <c r="U961" s="18"/>
      <c r="V961" s="18"/>
      <c r="W961" s="18"/>
      <c r="X961" s="18"/>
      <c r="Y961" s="18"/>
      <c r="Z961" s="18"/>
      <c r="AA961" s="18"/>
      <c r="AB961" s="18"/>
      <c r="AC961" s="18"/>
      <c r="AD961" s="18"/>
      <c r="AE961" s="18"/>
    </row>
    <row r="962" spans="1:31" ht="12.75">
      <c r="A962" s="18"/>
      <c r="B962" s="18"/>
      <c r="C962" s="18"/>
      <c r="D962" s="18"/>
      <c r="E962" s="18"/>
      <c r="F962" s="17"/>
      <c r="G962" s="17"/>
      <c r="H962" s="17"/>
      <c r="I962" s="18"/>
      <c r="J962" s="18"/>
      <c r="K962" s="44"/>
      <c r="L962" s="44"/>
      <c r="M962" s="18"/>
      <c r="N962" s="18"/>
      <c r="O962" s="18"/>
      <c r="P962" s="18"/>
      <c r="Q962" s="18"/>
      <c r="R962" s="18"/>
      <c r="S962" s="18"/>
      <c r="T962" s="18"/>
      <c r="U962" s="18"/>
      <c r="V962" s="18"/>
      <c r="W962" s="18"/>
      <c r="X962" s="18"/>
      <c r="Y962" s="18"/>
      <c r="Z962" s="18"/>
      <c r="AA962" s="18"/>
      <c r="AB962" s="18"/>
      <c r="AC962" s="18"/>
      <c r="AD962" s="18"/>
      <c r="AE962" s="18"/>
    </row>
    <row r="963" spans="1:31" ht="12.75">
      <c r="A963" s="18"/>
      <c r="B963" s="18"/>
      <c r="C963" s="18"/>
      <c r="D963" s="18"/>
      <c r="E963" s="18"/>
      <c r="F963" s="17"/>
      <c r="G963" s="17"/>
      <c r="H963" s="17"/>
      <c r="I963" s="18"/>
      <c r="J963" s="18"/>
      <c r="K963" s="44"/>
      <c r="L963" s="44"/>
      <c r="M963" s="18"/>
      <c r="N963" s="18"/>
      <c r="O963" s="18"/>
      <c r="P963" s="18"/>
      <c r="Q963" s="18"/>
      <c r="R963" s="18"/>
      <c r="S963" s="18"/>
      <c r="T963" s="18"/>
      <c r="U963" s="18"/>
      <c r="V963" s="18"/>
      <c r="W963" s="18"/>
      <c r="X963" s="18"/>
      <c r="Y963" s="18"/>
      <c r="Z963" s="18"/>
      <c r="AA963" s="18"/>
      <c r="AB963" s="18"/>
      <c r="AC963" s="18"/>
      <c r="AD963" s="18"/>
      <c r="AE963" s="18"/>
    </row>
    <row r="964" spans="1:31" ht="12.75">
      <c r="A964" s="18"/>
      <c r="B964" s="18"/>
      <c r="C964" s="18"/>
      <c r="D964" s="18"/>
      <c r="E964" s="18"/>
      <c r="F964" s="17"/>
      <c r="G964" s="17"/>
      <c r="H964" s="17"/>
      <c r="I964" s="18"/>
      <c r="J964" s="18"/>
      <c r="K964" s="44"/>
      <c r="L964" s="44"/>
      <c r="M964" s="18"/>
      <c r="N964" s="18"/>
      <c r="O964" s="18"/>
      <c r="P964" s="18"/>
      <c r="Q964" s="18"/>
      <c r="R964" s="18"/>
      <c r="S964" s="18"/>
      <c r="T964" s="18"/>
      <c r="U964" s="18"/>
      <c r="V964" s="18"/>
      <c r="W964" s="18"/>
      <c r="X964" s="18"/>
      <c r="Y964" s="18"/>
      <c r="Z964" s="18"/>
      <c r="AA964" s="18"/>
      <c r="AB964" s="18"/>
      <c r="AC964" s="18"/>
      <c r="AD964" s="18"/>
      <c r="AE964" s="18"/>
    </row>
    <row r="965" spans="1:31" ht="12.75">
      <c r="A965" s="18"/>
      <c r="B965" s="18"/>
      <c r="C965" s="18"/>
      <c r="D965" s="18"/>
      <c r="E965" s="18"/>
      <c r="F965" s="17"/>
      <c r="G965" s="17"/>
      <c r="H965" s="17"/>
      <c r="I965" s="18"/>
      <c r="J965" s="18"/>
      <c r="K965" s="44"/>
      <c r="L965" s="44"/>
      <c r="M965" s="18"/>
      <c r="N965" s="18"/>
      <c r="O965" s="18"/>
      <c r="P965" s="18"/>
      <c r="Q965" s="18"/>
      <c r="R965" s="18"/>
      <c r="S965" s="18"/>
      <c r="T965" s="18"/>
      <c r="U965" s="18"/>
      <c r="V965" s="18"/>
      <c r="W965" s="18"/>
      <c r="X965" s="18"/>
      <c r="Y965" s="18"/>
      <c r="Z965" s="18"/>
      <c r="AA965" s="18"/>
      <c r="AB965" s="18"/>
      <c r="AC965" s="18"/>
      <c r="AD965" s="18"/>
      <c r="AE965" s="18"/>
    </row>
    <row r="966" spans="1:31" ht="12.75">
      <c r="A966" s="18"/>
      <c r="B966" s="18"/>
      <c r="C966" s="18"/>
      <c r="D966" s="18"/>
      <c r="E966" s="18"/>
      <c r="F966" s="17"/>
      <c r="G966" s="17"/>
      <c r="H966" s="17"/>
      <c r="I966" s="18"/>
      <c r="J966" s="18"/>
      <c r="K966" s="44"/>
      <c r="L966" s="44"/>
      <c r="M966" s="18"/>
      <c r="N966" s="18"/>
      <c r="O966" s="18"/>
      <c r="P966" s="18"/>
      <c r="Q966" s="18"/>
      <c r="R966" s="18"/>
      <c r="S966" s="18"/>
      <c r="T966" s="18"/>
      <c r="U966" s="18"/>
      <c r="V966" s="18"/>
      <c r="W966" s="18"/>
      <c r="X966" s="18"/>
      <c r="Y966" s="18"/>
      <c r="Z966" s="18"/>
      <c r="AA966" s="18"/>
      <c r="AB966" s="18"/>
      <c r="AC966" s="18"/>
      <c r="AD966" s="18"/>
      <c r="AE966" s="18"/>
    </row>
    <row r="967" spans="1:31" ht="12.75">
      <c r="A967" s="18"/>
      <c r="B967" s="18"/>
      <c r="C967" s="18"/>
      <c r="D967" s="18"/>
      <c r="E967" s="18"/>
      <c r="F967" s="17"/>
      <c r="G967" s="17"/>
      <c r="H967" s="17"/>
      <c r="I967" s="18"/>
      <c r="J967" s="18"/>
      <c r="K967" s="44"/>
      <c r="L967" s="44"/>
      <c r="M967" s="18"/>
      <c r="N967" s="18"/>
      <c r="O967" s="18"/>
      <c r="P967" s="18"/>
      <c r="Q967" s="18"/>
      <c r="R967" s="18"/>
      <c r="S967" s="18"/>
      <c r="T967" s="18"/>
      <c r="U967" s="18"/>
      <c r="V967" s="18"/>
      <c r="W967" s="18"/>
      <c r="X967" s="18"/>
      <c r="Y967" s="18"/>
      <c r="Z967" s="18"/>
      <c r="AA967" s="18"/>
      <c r="AB967" s="18"/>
      <c r="AC967" s="18"/>
      <c r="AD967" s="18"/>
      <c r="AE967" s="18"/>
    </row>
    <row r="968" spans="1:31" ht="12.75">
      <c r="A968" s="18"/>
      <c r="B968" s="18"/>
      <c r="C968" s="18"/>
      <c r="D968" s="18"/>
      <c r="E968" s="18"/>
      <c r="F968" s="17"/>
      <c r="G968" s="17"/>
      <c r="H968" s="17"/>
      <c r="I968" s="18"/>
      <c r="J968" s="18"/>
      <c r="K968" s="44"/>
      <c r="L968" s="44"/>
      <c r="M968" s="18"/>
      <c r="N968" s="18"/>
      <c r="O968" s="18"/>
      <c r="P968" s="18"/>
      <c r="Q968" s="18"/>
      <c r="R968" s="18"/>
      <c r="S968" s="18"/>
      <c r="T968" s="18"/>
      <c r="U968" s="18"/>
      <c r="V968" s="18"/>
      <c r="W968" s="18"/>
      <c r="X968" s="18"/>
      <c r="Y968" s="18"/>
      <c r="Z968" s="18"/>
      <c r="AA968" s="18"/>
      <c r="AB968" s="18"/>
      <c r="AC968" s="18"/>
      <c r="AD968" s="18"/>
      <c r="AE968" s="18"/>
    </row>
    <row r="969" spans="1:31" ht="12.75">
      <c r="A969" s="18"/>
      <c r="B969" s="18"/>
      <c r="C969" s="18"/>
      <c r="D969" s="18"/>
      <c r="E969" s="18"/>
      <c r="F969" s="17"/>
      <c r="G969" s="17"/>
      <c r="H969" s="17"/>
      <c r="I969" s="18"/>
      <c r="J969" s="18"/>
      <c r="K969" s="44"/>
      <c r="L969" s="44"/>
      <c r="M969" s="18"/>
      <c r="N969" s="18"/>
      <c r="O969" s="18"/>
      <c r="P969" s="18"/>
      <c r="Q969" s="18"/>
      <c r="R969" s="18"/>
      <c r="S969" s="18"/>
      <c r="T969" s="18"/>
      <c r="U969" s="18"/>
      <c r="V969" s="18"/>
      <c r="W969" s="18"/>
      <c r="X969" s="18"/>
      <c r="Y969" s="18"/>
      <c r="Z969" s="18"/>
      <c r="AA969" s="18"/>
      <c r="AB969" s="18"/>
      <c r="AC969" s="18"/>
      <c r="AD969" s="18"/>
      <c r="AE969" s="18"/>
    </row>
    <row r="970" spans="1:31" ht="12.75">
      <c r="A970" s="18"/>
      <c r="B970" s="18"/>
      <c r="C970" s="18"/>
      <c r="D970" s="18"/>
      <c r="E970" s="18"/>
      <c r="F970" s="17"/>
      <c r="G970" s="17"/>
      <c r="H970" s="17"/>
      <c r="I970" s="18"/>
      <c r="J970" s="18"/>
      <c r="K970" s="44"/>
      <c r="L970" s="44"/>
      <c r="M970" s="18"/>
      <c r="N970" s="18"/>
      <c r="O970" s="18"/>
      <c r="P970" s="18"/>
      <c r="Q970" s="18"/>
      <c r="R970" s="18"/>
      <c r="S970" s="18"/>
      <c r="T970" s="18"/>
      <c r="U970" s="18"/>
      <c r="V970" s="18"/>
      <c r="W970" s="18"/>
      <c r="X970" s="18"/>
      <c r="Y970" s="18"/>
      <c r="Z970" s="18"/>
      <c r="AA970" s="18"/>
      <c r="AB970" s="18"/>
      <c r="AC970" s="18"/>
      <c r="AD970" s="18"/>
      <c r="AE970" s="18"/>
    </row>
    <row r="971" spans="1:31" ht="12.75">
      <c r="A971" s="18"/>
      <c r="B971" s="18"/>
      <c r="C971" s="18"/>
      <c r="D971" s="18"/>
      <c r="E971" s="18"/>
      <c r="F971" s="17"/>
      <c r="G971" s="17"/>
      <c r="H971" s="17"/>
      <c r="I971" s="18"/>
      <c r="J971" s="18"/>
      <c r="K971" s="44"/>
      <c r="L971" s="44"/>
      <c r="M971" s="18"/>
      <c r="N971" s="18"/>
      <c r="O971" s="18"/>
      <c r="P971" s="18"/>
      <c r="Q971" s="18"/>
      <c r="R971" s="18"/>
      <c r="S971" s="18"/>
      <c r="T971" s="18"/>
      <c r="U971" s="18"/>
      <c r="V971" s="18"/>
      <c r="W971" s="18"/>
      <c r="X971" s="18"/>
      <c r="Y971" s="18"/>
      <c r="Z971" s="18"/>
      <c r="AA971" s="18"/>
      <c r="AB971" s="18"/>
      <c r="AC971" s="18"/>
      <c r="AD971" s="18"/>
      <c r="AE971" s="18"/>
    </row>
    <row r="972" spans="1:31" ht="12.75">
      <c r="A972" s="18"/>
      <c r="B972" s="18"/>
      <c r="C972" s="18"/>
      <c r="D972" s="18"/>
      <c r="E972" s="18"/>
      <c r="F972" s="17"/>
      <c r="G972" s="17"/>
      <c r="H972" s="17"/>
      <c r="I972" s="18"/>
      <c r="J972" s="18"/>
      <c r="K972" s="44"/>
      <c r="L972" s="44"/>
      <c r="M972" s="18"/>
      <c r="N972" s="18"/>
      <c r="O972" s="18"/>
      <c r="P972" s="18"/>
      <c r="Q972" s="18"/>
      <c r="R972" s="18"/>
      <c r="S972" s="18"/>
      <c r="T972" s="18"/>
      <c r="U972" s="18"/>
      <c r="V972" s="18"/>
      <c r="W972" s="18"/>
      <c r="X972" s="18"/>
      <c r="Y972" s="18"/>
      <c r="Z972" s="18"/>
      <c r="AA972" s="18"/>
      <c r="AB972" s="18"/>
      <c r="AC972" s="18"/>
      <c r="AD972" s="18"/>
      <c r="AE972" s="18"/>
    </row>
    <row r="973" spans="1:31" ht="12.75">
      <c r="A973" s="18"/>
      <c r="B973" s="18"/>
      <c r="C973" s="18"/>
      <c r="D973" s="18"/>
      <c r="E973" s="18"/>
      <c r="F973" s="17"/>
      <c r="G973" s="17"/>
      <c r="H973" s="17"/>
      <c r="I973" s="18"/>
      <c r="J973" s="18"/>
      <c r="K973" s="44"/>
      <c r="L973" s="44"/>
      <c r="M973" s="18"/>
      <c r="N973" s="18"/>
      <c r="O973" s="18"/>
      <c r="P973" s="18"/>
      <c r="Q973" s="18"/>
      <c r="R973" s="18"/>
      <c r="S973" s="18"/>
      <c r="T973" s="18"/>
      <c r="U973" s="18"/>
      <c r="V973" s="18"/>
      <c r="W973" s="18"/>
      <c r="X973" s="18"/>
      <c r="Y973" s="18"/>
      <c r="Z973" s="18"/>
      <c r="AA973" s="18"/>
      <c r="AB973" s="18"/>
      <c r="AC973" s="18"/>
      <c r="AD973" s="18"/>
      <c r="AE973" s="18"/>
    </row>
    <row r="974" spans="1:31" ht="12.75">
      <c r="A974" s="18"/>
      <c r="B974" s="18"/>
      <c r="C974" s="18"/>
      <c r="D974" s="18"/>
      <c r="E974" s="18"/>
      <c r="F974" s="17"/>
      <c r="G974" s="17"/>
      <c r="H974" s="17"/>
      <c r="I974" s="18"/>
      <c r="J974" s="18"/>
      <c r="K974" s="44"/>
      <c r="L974" s="44"/>
      <c r="M974" s="18"/>
      <c r="N974" s="18"/>
      <c r="O974" s="18"/>
      <c r="P974" s="18"/>
      <c r="Q974" s="18"/>
      <c r="R974" s="18"/>
      <c r="S974" s="18"/>
      <c r="T974" s="18"/>
      <c r="U974" s="18"/>
      <c r="V974" s="18"/>
      <c r="W974" s="18"/>
      <c r="X974" s="18"/>
      <c r="Y974" s="18"/>
      <c r="Z974" s="18"/>
      <c r="AA974" s="18"/>
      <c r="AB974" s="18"/>
      <c r="AC974" s="18"/>
      <c r="AD974" s="18"/>
      <c r="AE974" s="18"/>
    </row>
    <row r="975" spans="1:31" ht="12.75">
      <c r="A975" s="18"/>
      <c r="B975" s="18"/>
      <c r="C975" s="18"/>
      <c r="D975" s="18"/>
      <c r="E975" s="18"/>
      <c r="F975" s="17"/>
      <c r="G975" s="17"/>
      <c r="H975" s="17"/>
      <c r="I975" s="18"/>
      <c r="J975" s="18"/>
      <c r="K975" s="44"/>
      <c r="L975" s="44"/>
      <c r="M975" s="18"/>
      <c r="N975" s="18"/>
      <c r="O975" s="18"/>
      <c r="P975" s="18"/>
      <c r="Q975" s="18"/>
      <c r="R975" s="18"/>
      <c r="S975" s="18"/>
      <c r="T975" s="18"/>
      <c r="U975" s="18"/>
      <c r="V975" s="18"/>
      <c r="W975" s="18"/>
      <c r="X975" s="18"/>
      <c r="Y975" s="18"/>
      <c r="Z975" s="18"/>
      <c r="AA975" s="18"/>
      <c r="AB975" s="18"/>
      <c r="AC975" s="18"/>
      <c r="AD975" s="18"/>
      <c r="AE975" s="18"/>
    </row>
    <row r="976" spans="1:31" ht="12.75">
      <c r="A976" s="18"/>
      <c r="B976" s="18"/>
      <c r="C976" s="18"/>
      <c r="D976" s="18"/>
      <c r="E976" s="18"/>
      <c r="F976" s="17"/>
      <c r="G976" s="17"/>
      <c r="H976" s="17"/>
      <c r="I976" s="18"/>
      <c r="J976" s="18"/>
      <c r="K976" s="44"/>
      <c r="L976" s="44"/>
      <c r="M976" s="18"/>
      <c r="N976" s="18"/>
      <c r="O976" s="18"/>
      <c r="P976" s="18"/>
      <c r="Q976" s="18"/>
      <c r="R976" s="18"/>
      <c r="S976" s="18"/>
      <c r="T976" s="18"/>
      <c r="U976" s="18"/>
      <c r="V976" s="18"/>
      <c r="W976" s="18"/>
      <c r="X976" s="18"/>
      <c r="Y976" s="18"/>
      <c r="Z976" s="18"/>
      <c r="AA976" s="18"/>
      <c r="AB976" s="18"/>
      <c r="AC976" s="18"/>
      <c r="AD976" s="18"/>
      <c r="AE976" s="18"/>
    </row>
    <row r="977" spans="1:31" ht="12.75">
      <c r="A977" s="18"/>
      <c r="B977" s="18"/>
      <c r="C977" s="18"/>
      <c r="D977" s="18"/>
      <c r="E977" s="18"/>
      <c r="F977" s="17"/>
      <c r="G977" s="17"/>
      <c r="H977" s="17"/>
      <c r="I977" s="18"/>
      <c r="J977" s="18"/>
      <c r="K977" s="44"/>
      <c r="L977" s="44"/>
      <c r="M977" s="18"/>
      <c r="N977" s="18"/>
      <c r="O977" s="18"/>
      <c r="P977" s="18"/>
      <c r="Q977" s="18"/>
      <c r="R977" s="18"/>
      <c r="S977" s="18"/>
      <c r="T977" s="18"/>
      <c r="U977" s="18"/>
      <c r="V977" s="18"/>
      <c r="W977" s="18"/>
      <c r="X977" s="18"/>
      <c r="Y977" s="18"/>
      <c r="Z977" s="18"/>
      <c r="AA977" s="18"/>
      <c r="AB977" s="18"/>
      <c r="AC977" s="18"/>
      <c r="AD977" s="18"/>
      <c r="AE977" s="18"/>
    </row>
    <row r="978" spans="1:31" ht="12.75">
      <c r="A978" s="18"/>
      <c r="B978" s="18"/>
      <c r="C978" s="18"/>
      <c r="D978" s="18"/>
      <c r="E978" s="18"/>
      <c r="F978" s="17"/>
      <c r="G978" s="17"/>
      <c r="H978" s="17"/>
      <c r="I978" s="18"/>
      <c r="J978" s="18"/>
      <c r="K978" s="44"/>
      <c r="L978" s="44"/>
      <c r="M978" s="18"/>
      <c r="N978" s="18"/>
      <c r="O978" s="18"/>
      <c r="P978" s="18"/>
      <c r="Q978" s="18"/>
      <c r="R978" s="18"/>
      <c r="S978" s="18"/>
      <c r="T978" s="18"/>
      <c r="U978" s="18"/>
      <c r="V978" s="18"/>
      <c r="W978" s="18"/>
      <c r="X978" s="18"/>
      <c r="Y978" s="18"/>
      <c r="Z978" s="18"/>
      <c r="AA978" s="18"/>
      <c r="AB978" s="18"/>
      <c r="AC978" s="18"/>
      <c r="AD978" s="18"/>
      <c r="AE978" s="18"/>
    </row>
    <row r="979" spans="1:31" ht="12.75">
      <c r="A979" s="18"/>
      <c r="B979" s="18"/>
      <c r="C979" s="18"/>
      <c r="D979" s="18"/>
      <c r="E979" s="18"/>
      <c r="F979" s="17"/>
      <c r="G979" s="17"/>
      <c r="H979" s="17"/>
      <c r="I979" s="18"/>
      <c r="J979" s="18"/>
      <c r="K979" s="44"/>
      <c r="L979" s="44"/>
      <c r="M979" s="18"/>
      <c r="N979" s="18"/>
      <c r="O979" s="18"/>
      <c r="P979" s="18"/>
      <c r="Q979" s="18"/>
      <c r="R979" s="18"/>
      <c r="S979" s="18"/>
      <c r="T979" s="18"/>
      <c r="U979" s="18"/>
      <c r="V979" s="18"/>
      <c r="W979" s="18"/>
      <c r="X979" s="18"/>
      <c r="Y979" s="18"/>
      <c r="Z979" s="18"/>
      <c r="AA979" s="18"/>
      <c r="AB979" s="18"/>
      <c r="AC979" s="18"/>
      <c r="AD979" s="18"/>
      <c r="AE979" s="18"/>
    </row>
    <row r="980" spans="1:31" ht="12.75">
      <c r="A980" s="18"/>
      <c r="B980" s="18"/>
      <c r="C980" s="18"/>
      <c r="D980" s="18"/>
      <c r="E980" s="18"/>
      <c r="F980" s="17"/>
      <c r="G980" s="17"/>
      <c r="H980" s="17"/>
      <c r="I980" s="18"/>
      <c r="J980" s="18"/>
      <c r="K980" s="44"/>
      <c r="L980" s="44"/>
      <c r="M980" s="18"/>
      <c r="N980" s="18"/>
      <c r="O980" s="18"/>
      <c r="P980" s="18"/>
      <c r="Q980" s="18"/>
      <c r="R980" s="18"/>
      <c r="S980" s="18"/>
      <c r="T980" s="18"/>
      <c r="U980" s="18"/>
      <c r="V980" s="18"/>
      <c r="W980" s="18"/>
      <c r="X980" s="18"/>
      <c r="Y980" s="18"/>
      <c r="Z980" s="18"/>
      <c r="AA980" s="18"/>
      <c r="AB980" s="18"/>
      <c r="AC980" s="18"/>
      <c r="AD980" s="18"/>
      <c r="AE980" s="18"/>
    </row>
    <row r="981" spans="1:31" ht="12.75">
      <c r="A981" s="18"/>
      <c r="B981" s="18"/>
      <c r="C981" s="18"/>
      <c r="D981" s="18"/>
      <c r="E981" s="18"/>
      <c r="F981" s="17"/>
      <c r="G981" s="17"/>
      <c r="H981" s="17"/>
      <c r="I981" s="18"/>
      <c r="J981" s="18"/>
      <c r="K981" s="44"/>
      <c r="L981" s="44"/>
      <c r="M981" s="18"/>
      <c r="N981" s="18"/>
      <c r="O981" s="18"/>
      <c r="P981" s="18"/>
      <c r="Q981" s="18"/>
      <c r="R981" s="18"/>
      <c r="S981" s="18"/>
      <c r="T981" s="18"/>
      <c r="U981" s="18"/>
      <c r="V981" s="18"/>
      <c r="W981" s="18"/>
      <c r="X981" s="18"/>
      <c r="Y981" s="18"/>
      <c r="Z981" s="18"/>
      <c r="AA981" s="18"/>
      <c r="AB981" s="18"/>
      <c r="AC981" s="18"/>
      <c r="AD981" s="18"/>
      <c r="AE981" s="18"/>
    </row>
    <row r="982" spans="1:31" ht="12.75">
      <c r="A982" s="18"/>
      <c r="B982" s="18"/>
      <c r="C982" s="18"/>
      <c r="D982" s="18"/>
      <c r="E982" s="18"/>
      <c r="F982" s="17"/>
      <c r="G982" s="17"/>
      <c r="H982" s="17"/>
      <c r="I982" s="18"/>
      <c r="J982" s="18"/>
      <c r="K982" s="44"/>
      <c r="L982" s="44"/>
      <c r="M982" s="18"/>
      <c r="N982" s="18"/>
      <c r="O982" s="18"/>
      <c r="P982" s="18"/>
      <c r="Q982" s="18"/>
      <c r="R982" s="18"/>
      <c r="S982" s="18"/>
      <c r="T982" s="18"/>
      <c r="U982" s="18"/>
      <c r="V982" s="18"/>
      <c r="W982" s="18"/>
      <c r="X982" s="18"/>
      <c r="Y982" s="18"/>
      <c r="Z982" s="18"/>
      <c r="AA982" s="18"/>
      <c r="AB982" s="18"/>
      <c r="AC982" s="18"/>
      <c r="AD982" s="18"/>
      <c r="AE982" s="18"/>
    </row>
    <row r="983" spans="1:31" ht="12.75">
      <c r="A983" s="18"/>
      <c r="B983" s="18"/>
      <c r="C983" s="18"/>
      <c r="D983" s="18"/>
      <c r="E983" s="18"/>
      <c r="F983" s="17"/>
      <c r="G983" s="17"/>
      <c r="H983" s="17"/>
      <c r="I983" s="18"/>
      <c r="J983" s="18"/>
      <c r="K983" s="44"/>
      <c r="L983" s="44"/>
      <c r="M983" s="18"/>
      <c r="N983" s="18"/>
      <c r="O983" s="18"/>
      <c r="P983" s="18"/>
      <c r="Q983" s="18"/>
      <c r="R983" s="18"/>
      <c r="S983" s="18"/>
      <c r="T983" s="18"/>
      <c r="U983" s="18"/>
      <c r="V983" s="18"/>
      <c r="W983" s="18"/>
      <c r="X983" s="18"/>
      <c r="Y983" s="18"/>
      <c r="Z983" s="18"/>
      <c r="AA983" s="18"/>
      <c r="AB983" s="18"/>
      <c r="AC983" s="18"/>
      <c r="AD983" s="18"/>
      <c r="AE983" s="18"/>
    </row>
    <row r="984" spans="1:31" ht="12.75">
      <c r="A984" s="18"/>
      <c r="B984" s="18"/>
      <c r="C984" s="18"/>
      <c r="D984" s="18"/>
      <c r="E984" s="18"/>
      <c r="F984" s="17"/>
      <c r="G984" s="17"/>
      <c r="H984" s="17"/>
      <c r="I984" s="18"/>
      <c r="J984" s="18"/>
      <c r="K984" s="44"/>
      <c r="L984" s="44"/>
      <c r="M984" s="18"/>
      <c r="N984" s="18"/>
      <c r="O984" s="18"/>
      <c r="P984" s="18"/>
      <c r="Q984" s="18"/>
      <c r="R984" s="18"/>
      <c r="S984" s="18"/>
      <c r="T984" s="18"/>
      <c r="U984" s="18"/>
      <c r="V984" s="18"/>
      <c r="W984" s="18"/>
      <c r="X984" s="18"/>
      <c r="Y984" s="18"/>
      <c r="Z984" s="18"/>
      <c r="AA984" s="18"/>
      <c r="AB984" s="18"/>
      <c r="AC984" s="18"/>
      <c r="AD984" s="18"/>
      <c r="AE984" s="18"/>
    </row>
    <row r="985" spans="1:31" ht="12.75">
      <c r="A985" s="18"/>
      <c r="B985" s="18"/>
      <c r="C985" s="18"/>
      <c r="D985" s="18"/>
      <c r="E985" s="18"/>
      <c r="F985" s="17"/>
      <c r="G985" s="17"/>
      <c r="H985" s="17"/>
      <c r="I985" s="18"/>
      <c r="J985" s="18"/>
      <c r="K985" s="44"/>
      <c r="L985" s="44"/>
      <c r="M985" s="18"/>
      <c r="N985" s="18"/>
      <c r="O985" s="18"/>
      <c r="P985" s="18"/>
      <c r="Q985" s="18"/>
      <c r="R985" s="18"/>
      <c r="S985" s="18"/>
      <c r="T985" s="18"/>
      <c r="U985" s="18"/>
      <c r="V985" s="18"/>
      <c r="W985" s="18"/>
      <c r="X985" s="18"/>
      <c r="Y985" s="18"/>
      <c r="Z985" s="18"/>
      <c r="AA985" s="18"/>
      <c r="AB985" s="18"/>
      <c r="AC985" s="18"/>
      <c r="AD985" s="18"/>
      <c r="AE985" s="18"/>
    </row>
    <row r="986" spans="1:31" ht="12.75">
      <c r="A986" s="18"/>
      <c r="B986" s="18"/>
      <c r="C986" s="18"/>
      <c r="D986" s="18"/>
      <c r="E986" s="18"/>
      <c r="F986" s="17"/>
      <c r="G986" s="17"/>
      <c r="H986" s="17"/>
      <c r="I986" s="18"/>
      <c r="J986" s="18"/>
      <c r="K986" s="44"/>
      <c r="L986" s="44"/>
      <c r="M986" s="18"/>
      <c r="N986" s="18"/>
      <c r="O986" s="18"/>
      <c r="P986" s="18"/>
      <c r="Q986" s="18"/>
      <c r="R986" s="18"/>
      <c r="S986" s="18"/>
      <c r="T986" s="18"/>
      <c r="U986" s="18"/>
      <c r="V986" s="18"/>
      <c r="W986" s="18"/>
      <c r="X986" s="18"/>
      <c r="Y986" s="18"/>
      <c r="Z986" s="18"/>
      <c r="AA986" s="18"/>
      <c r="AB986" s="18"/>
      <c r="AC986" s="18"/>
      <c r="AD986" s="18"/>
      <c r="AE986" s="18"/>
    </row>
    <row r="987" spans="1:31" ht="12.75">
      <c r="A987" s="18"/>
      <c r="B987" s="18"/>
      <c r="C987" s="18"/>
      <c r="D987" s="18"/>
      <c r="E987" s="18"/>
      <c r="F987" s="17"/>
      <c r="G987" s="17"/>
      <c r="H987" s="17"/>
      <c r="I987" s="18"/>
      <c r="J987" s="18"/>
      <c r="K987" s="44"/>
      <c r="L987" s="44"/>
      <c r="M987" s="18"/>
      <c r="N987" s="18"/>
      <c r="O987" s="18"/>
      <c r="P987" s="18"/>
      <c r="Q987" s="18"/>
      <c r="R987" s="18"/>
      <c r="S987" s="18"/>
      <c r="T987" s="18"/>
      <c r="U987" s="18"/>
      <c r="V987" s="18"/>
      <c r="W987" s="18"/>
      <c r="X987" s="18"/>
      <c r="Y987" s="18"/>
      <c r="Z987" s="18"/>
      <c r="AA987" s="18"/>
      <c r="AB987" s="18"/>
      <c r="AC987" s="18"/>
      <c r="AD987" s="18"/>
      <c r="AE987" s="18"/>
    </row>
    <row r="988" spans="1:31" ht="12.75">
      <c r="A988" s="18"/>
      <c r="B988" s="18"/>
      <c r="C988" s="18"/>
      <c r="D988" s="18"/>
      <c r="E988" s="18"/>
      <c r="F988" s="17"/>
      <c r="G988" s="17"/>
      <c r="H988" s="17"/>
      <c r="I988" s="18"/>
      <c r="J988" s="18"/>
      <c r="K988" s="44"/>
      <c r="L988" s="44"/>
      <c r="M988" s="18"/>
      <c r="N988" s="18"/>
      <c r="O988" s="18"/>
      <c r="P988" s="18"/>
      <c r="Q988" s="18"/>
      <c r="R988" s="18"/>
      <c r="S988" s="18"/>
      <c r="T988" s="18"/>
      <c r="U988" s="18"/>
      <c r="V988" s="18"/>
      <c r="W988" s="18"/>
      <c r="X988" s="18"/>
      <c r="Y988" s="18"/>
      <c r="Z988" s="18"/>
      <c r="AA988" s="18"/>
      <c r="AB988" s="18"/>
      <c r="AC988" s="18"/>
      <c r="AD988" s="18"/>
      <c r="AE988" s="18"/>
    </row>
    <row r="989" spans="1:31" ht="12.75">
      <c r="A989" s="18"/>
      <c r="B989" s="18"/>
      <c r="C989" s="18"/>
      <c r="D989" s="18"/>
      <c r="E989" s="18"/>
      <c r="F989" s="17"/>
      <c r="G989" s="17"/>
      <c r="H989" s="17"/>
      <c r="I989" s="18"/>
      <c r="J989" s="18"/>
      <c r="K989" s="44"/>
      <c r="L989" s="44"/>
      <c r="M989" s="18"/>
      <c r="N989" s="18"/>
      <c r="O989" s="18"/>
      <c r="P989" s="18"/>
      <c r="Q989" s="18"/>
      <c r="R989" s="18"/>
      <c r="S989" s="18"/>
      <c r="T989" s="18"/>
      <c r="U989" s="18"/>
      <c r="V989" s="18"/>
      <c r="W989" s="18"/>
      <c r="X989" s="18"/>
      <c r="Y989" s="18"/>
      <c r="Z989" s="18"/>
      <c r="AA989" s="18"/>
      <c r="AB989" s="18"/>
      <c r="AC989" s="18"/>
      <c r="AD989" s="18"/>
      <c r="AE989" s="18"/>
    </row>
    <row r="990" spans="1:31" ht="12.75">
      <c r="A990" s="18"/>
      <c r="B990" s="18"/>
      <c r="C990" s="18"/>
      <c r="D990" s="18"/>
      <c r="E990" s="18"/>
      <c r="F990" s="17"/>
      <c r="G990" s="17"/>
      <c r="H990" s="17"/>
      <c r="I990" s="18"/>
      <c r="J990" s="18"/>
      <c r="K990" s="44"/>
      <c r="L990" s="44"/>
      <c r="M990" s="18"/>
      <c r="N990" s="18"/>
      <c r="O990" s="18"/>
      <c r="P990" s="18"/>
      <c r="Q990" s="18"/>
      <c r="R990" s="18"/>
      <c r="S990" s="18"/>
      <c r="T990" s="18"/>
      <c r="U990" s="18"/>
      <c r="V990" s="18"/>
      <c r="W990" s="18"/>
      <c r="X990" s="18"/>
      <c r="Y990" s="18"/>
      <c r="Z990" s="18"/>
      <c r="AA990" s="18"/>
      <c r="AB990" s="18"/>
      <c r="AC990" s="18"/>
      <c r="AD990" s="18"/>
      <c r="AE990" s="18"/>
    </row>
    <row r="991" spans="1:31" ht="12.75">
      <c r="A991" s="18"/>
      <c r="B991" s="18"/>
      <c r="C991" s="18"/>
      <c r="D991" s="18"/>
      <c r="E991" s="18"/>
      <c r="F991" s="17"/>
      <c r="G991" s="17"/>
      <c r="H991" s="17"/>
      <c r="I991" s="18"/>
      <c r="J991" s="18"/>
      <c r="K991" s="44"/>
      <c r="L991" s="44"/>
      <c r="M991" s="18"/>
      <c r="N991" s="18"/>
      <c r="O991" s="18"/>
      <c r="P991" s="18"/>
      <c r="Q991" s="18"/>
      <c r="R991" s="18"/>
      <c r="S991" s="18"/>
      <c r="T991" s="18"/>
      <c r="U991" s="18"/>
      <c r="V991" s="18"/>
      <c r="W991" s="18"/>
      <c r="X991" s="18"/>
      <c r="Y991" s="18"/>
      <c r="Z991" s="18"/>
      <c r="AA991" s="18"/>
      <c r="AB991" s="18"/>
      <c r="AC991" s="18"/>
      <c r="AD991" s="18"/>
      <c r="AE991" s="18"/>
    </row>
    <row r="992" spans="1:31" ht="12.75">
      <c r="A992" s="18"/>
      <c r="B992" s="18"/>
      <c r="C992" s="18"/>
      <c r="D992" s="18"/>
      <c r="E992" s="18"/>
      <c r="F992" s="17"/>
      <c r="G992" s="17"/>
      <c r="H992" s="17"/>
      <c r="I992" s="18"/>
      <c r="J992" s="18"/>
      <c r="K992" s="44"/>
      <c r="L992" s="44"/>
      <c r="M992" s="18"/>
      <c r="N992" s="18"/>
      <c r="O992" s="18"/>
      <c r="P992" s="18"/>
      <c r="Q992" s="18"/>
      <c r="R992" s="18"/>
      <c r="S992" s="18"/>
      <c r="T992" s="18"/>
      <c r="U992" s="18"/>
      <c r="V992" s="18"/>
      <c r="W992" s="18"/>
      <c r="X992" s="18"/>
      <c r="Y992" s="18"/>
      <c r="Z992" s="18"/>
      <c r="AA992" s="18"/>
      <c r="AB992" s="18"/>
      <c r="AC992" s="18"/>
      <c r="AD992" s="18"/>
      <c r="AE992" s="18"/>
    </row>
    <row r="993" spans="1:31" ht="12.75">
      <c r="A993" s="18"/>
      <c r="B993" s="18"/>
      <c r="C993" s="18"/>
      <c r="D993" s="18"/>
      <c r="E993" s="18"/>
      <c r="F993" s="17"/>
      <c r="G993" s="17"/>
      <c r="H993" s="17"/>
      <c r="I993" s="18"/>
      <c r="J993" s="18"/>
      <c r="K993" s="44"/>
      <c r="L993" s="44"/>
      <c r="M993" s="18"/>
      <c r="N993" s="18"/>
      <c r="O993" s="18"/>
      <c r="P993" s="18"/>
      <c r="Q993" s="18"/>
      <c r="R993" s="18"/>
      <c r="S993" s="18"/>
      <c r="T993" s="18"/>
      <c r="U993" s="18"/>
      <c r="V993" s="18"/>
      <c r="W993" s="18"/>
      <c r="X993" s="18"/>
      <c r="Y993" s="18"/>
      <c r="Z993" s="18"/>
      <c r="AA993" s="18"/>
      <c r="AB993" s="18"/>
      <c r="AC993" s="18"/>
      <c r="AD993" s="18"/>
      <c r="AE993" s="18"/>
    </row>
    <row r="994" spans="1:31" ht="12.75">
      <c r="A994" s="18"/>
      <c r="B994" s="18"/>
      <c r="C994" s="18"/>
      <c r="D994" s="18"/>
      <c r="E994" s="18"/>
      <c r="F994" s="17"/>
      <c r="G994" s="17"/>
      <c r="H994" s="17"/>
      <c r="I994" s="18"/>
      <c r="J994" s="18"/>
      <c r="K994" s="44"/>
      <c r="L994" s="44"/>
      <c r="M994" s="18"/>
      <c r="N994" s="18"/>
      <c r="O994" s="18"/>
      <c r="P994" s="18"/>
      <c r="Q994" s="18"/>
      <c r="R994" s="18"/>
      <c r="S994" s="18"/>
      <c r="T994" s="18"/>
      <c r="U994" s="18"/>
      <c r="V994" s="18"/>
      <c r="W994" s="18"/>
      <c r="X994" s="18"/>
      <c r="Y994" s="18"/>
      <c r="Z994" s="18"/>
      <c r="AA994" s="18"/>
      <c r="AB994" s="18"/>
      <c r="AC994" s="18"/>
      <c r="AD994" s="18"/>
      <c r="AE994" s="18"/>
    </row>
    <row r="995" spans="1:31" ht="12.75">
      <c r="A995" s="18"/>
      <c r="B995" s="18"/>
      <c r="C995" s="18"/>
      <c r="D995" s="18"/>
      <c r="E995" s="18"/>
      <c r="F995" s="17"/>
      <c r="G995" s="17"/>
      <c r="H995" s="17"/>
      <c r="I995" s="18"/>
      <c r="J995" s="18"/>
      <c r="K995" s="44"/>
      <c r="L995" s="44"/>
      <c r="M995" s="18"/>
      <c r="N995" s="18"/>
      <c r="O995" s="18"/>
      <c r="P995" s="18"/>
      <c r="Q995" s="18"/>
      <c r="R995" s="18"/>
      <c r="S995" s="18"/>
      <c r="T995" s="18"/>
      <c r="U995" s="18"/>
      <c r="V995" s="18"/>
      <c r="W995" s="18"/>
      <c r="X995" s="18"/>
      <c r="Y995" s="18"/>
      <c r="Z995" s="18"/>
      <c r="AA995" s="18"/>
      <c r="AB995" s="18"/>
      <c r="AC995" s="18"/>
      <c r="AD995" s="18"/>
      <c r="AE995" s="18"/>
    </row>
    <row r="996" spans="1:31" ht="12.75">
      <c r="A996" s="18"/>
      <c r="B996" s="18"/>
      <c r="C996" s="18"/>
      <c r="D996" s="18"/>
      <c r="E996" s="18"/>
      <c r="F996" s="17"/>
      <c r="G996" s="17"/>
      <c r="H996" s="17"/>
      <c r="I996" s="18"/>
      <c r="J996" s="18"/>
      <c r="K996" s="44"/>
      <c r="L996" s="44"/>
      <c r="M996" s="18"/>
      <c r="N996" s="18"/>
      <c r="O996" s="18"/>
      <c r="P996" s="18"/>
      <c r="Q996" s="18"/>
      <c r="R996" s="18"/>
      <c r="S996" s="18"/>
      <c r="T996" s="18"/>
      <c r="U996" s="18"/>
      <c r="V996" s="18"/>
      <c r="W996" s="18"/>
      <c r="X996" s="18"/>
      <c r="Y996" s="18"/>
      <c r="Z996" s="18"/>
      <c r="AA996" s="18"/>
      <c r="AB996" s="18"/>
      <c r="AC996" s="18"/>
      <c r="AD996" s="18"/>
      <c r="AE996" s="18"/>
    </row>
    <row r="997" spans="1:31" ht="12.75">
      <c r="A997" s="18"/>
      <c r="B997" s="18"/>
      <c r="C997" s="18"/>
      <c r="D997" s="18"/>
      <c r="E997" s="18"/>
      <c r="F997" s="17"/>
      <c r="G997" s="17"/>
      <c r="H997" s="17"/>
      <c r="I997" s="18"/>
      <c r="J997" s="18"/>
      <c r="K997" s="44"/>
      <c r="L997" s="44"/>
      <c r="M997" s="18"/>
      <c r="N997" s="18"/>
      <c r="O997" s="18"/>
      <c r="P997" s="18"/>
      <c r="Q997" s="18"/>
      <c r="R997" s="18"/>
      <c r="S997" s="18"/>
      <c r="T997" s="18"/>
      <c r="U997" s="18"/>
      <c r="V997" s="18"/>
      <c r="W997" s="18"/>
      <c r="X997" s="18"/>
      <c r="Y997" s="18"/>
      <c r="Z997" s="18"/>
      <c r="AA997" s="18"/>
      <c r="AB997" s="18"/>
      <c r="AC997" s="18"/>
      <c r="AD997" s="18"/>
      <c r="AE997" s="18"/>
    </row>
    <row r="998" spans="1:31" ht="12.75">
      <c r="A998" s="18"/>
      <c r="B998" s="18"/>
      <c r="C998" s="18"/>
      <c r="D998" s="18"/>
      <c r="E998" s="18"/>
      <c r="F998" s="17"/>
      <c r="G998" s="17"/>
      <c r="H998" s="17"/>
      <c r="I998" s="18"/>
      <c r="J998" s="18"/>
      <c r="K998" s="44"/>
      <c r="L998" s="44"/>
      <c r="M998" s="18"/>
      <c r="N998" s="18"/>
      <c r="O998" s="18"/>
      <c r="P998" s="18"/>
      <c r="Q998" s="18"/>
      <c r="R998" s="18"/>
      <c r="S998" s="18"/>
      <c r="T998" s="18"/>
      <c r="U998" s="18"/>
      <c r="V998" s="18"/>
      <c r="W998" s="18"/>
      <c r="X998" s="18"/>
      <c r="Y998" s="18"/>
      <c r="Z998" s="18"/>
      <c r="AA998" s="18"/>
      <c r="AB998" s="18"/>
      <c r="AC998" s="18"/>
      <c r="AD998" s="18"/>
      <c r="AE998" s="18"/>
    </row>
    <row r="999" spans="1:31" ht="12.75">
      <c r="A999" s="18"/>
      <c r="B999" s="18"/>
      <c r="C999" s="18"/>
      <c r="D999" s="18"/>
      <c r="E999" s="18"/>
      <c r="F999" s="17"/>
      <c r="G999" s="17"/>
      <c r="H999" s="17"/>
      <c r="I999" s="18"/>
      <c r="J999" s="18"/>
      <c r="K999" s="44"/>
      <c r="L999" s="44"/>
      <c r="M999" s="18"/>
      <c r="N999" s="18"/>
      <c r="O999" s="18"/>
      <c r="P999" s="18"/>
      <c r="Q999" s="18"/>
      <c r="R999" s="18"/>
      <c r="S999" s="18"/>
      <c r="T999" s="18"/>
      <c r="U999" s="18"/>
      <c r="V999" s="18"/>
      <c r="W999" s="18"/>
      <c r="X999" s="18"/>
      <c r="Y999" s="18"/>
      <c r="Z999" s="18"/>
      <c r="AA999" s="18"/>
      <c r="AB999" s="18"/>
      <c r="AC999" s="18"/>
      <c r="AD999" s="18"/>
      <c r="AE999" s="18"/>
    </row>
    <row r="1000" spans="1:31" ht="12.75">
      <c r="A1000" s="18"/>
      <c r="B1000" s="18"/>
      <c r="C1000" s="18"/>
      <c r="D1000" s="18"/>
      <c r="E1000" s="18"/>
      <c r="F1000" s="17"/>
      <c r="G1000" s="17"/>
      <c r="H1000" s="17"/>
      <c r="I1000" s="18"/>
      <c r="J1000" s="18"/>
      <c r="K1000" s="44"/>
      <c r="L1000" s="44"/>
      <c r="M1000" s="18"/>
      <c r="N1000" s="18"/>
      <c r="O1000" s="18"/>
      <c r="P1000" s="18"/>
      <c r="Q1000" s="18"/>
      <c r="R1000" s="18"/>
      <c r="S1000" s="18"/>
      <c r="T1000" s="18"/>
      <c r="U1000" s="18"/>
      <c r="V1000" s="18"/>
      <c r="W1000" s="18"/>
      <c r="X1000" s="18"/>
      <c r="Y1000" s="18"/>
      <c r="Z1000" s="18"/>
      <c r="AA1000" s="18"/>
      <c r="AB1000" s="18"/>
      <c r="AC1000" s="18"/>
      <c r="AD1000" s="18"/>
      <c r="AE1000" s="18"/>
    </row>
    <row r="1001" spans="1:31" ht="12.75">
      <c r="A1001" s="18"/>
      <c r="B1001" s="18"/>
      <c r="C1001" s="18"/>
      <c r="D1001" s="18"/>
      <c r="E1001" s="18"/>
      <c r="F1001" s="17"/>
      <c r="G1001" s="17"/>
      <c r="H1001" s="17"/>
      <c r="I1001" s="18"/>
      <c r="J1001" s="18"/>
      <c r="K1001" s="44"/>
      <c r="L1001" s="44"/>
      <c r="M1001" s="18"/>
      <c r="N1001" s="18"/>
      <c r="O1001" s="18"/>
      <c r="P1001" s="18"/>
      <c r="Q1001" s="18"/>
      <c r="R1001" s="18"/>
      <c r="S1001" s="18"/>
      <c r="T1001" s="18"/>
      <c r="U1001" s="18"/>
      <c r="V1001" s="18"/>
      <c r="W1001" s="18"/>
      <c r="X1001" s="18"/>
      <c r="Y1001" s="18"/>
      <c r="Z1001" s="18"/>
      <c r="AA1001" s="18"/>
      <c r="AB1001" s="18"/>
      <c r="AC1001" s="18"/>
      <c r="AD1001" s="18"/>
      <c r="AE1001" s="18"/>
    </row>
    <row r="1002" spans="1:31" ht="12.75">
      <c r="A1002" s="18"/>
      <c r="B1002" s="18"/>
      <c r="C1002" s="18"/>
      <c r="D1002" s="18"/>
      <c r="E1002" s="18"/>
      <c r="F1002" s="17"/>
      <c r="G1002" s="17"/>
      <c r="H1002" s="17"/>
      <c r="I1002" s="18"/>
      <c r="J1002" s="18"/>
      <c r="K1002" s="44"/>
      <c r="L1002" s="44"/>
      <c r="M1002" s="18"/>
      <c r="N1002" s="18"/>
      <c r="O1002" s="18"/>
      <c r="P1002" s="18"/>
      <c r="Q1002" s="18"/>
      <c r="R1002" s="18"/>
      <c r="S1002" s="18"/>
      <c r="T1002" s="18"/>
      <c r="U1002" s="18"/>
      <c r="V1002" s="18"/>
      <c r="W1002" s="18"/>
      <c r="X1002" s="18"/>
      <c r="Y1002" s="18"/>
      <c r="Z1002" s="18"/>
      <c r="AA1002" s="18"/>
      <c r="AB1002" s="18"/>
      <c r="AC1002" s="18"/>
      <c r="AD1002" s="18"/>
      <c r="AE1002" s="18"/>
    </row>
    <row r="1003" spans="1:31" ht="12.75">
      <c r="A1003" s="18"/>
      <c r="B1003" s="18"/>
      <c r="C1003" s="18"/>
      <c r="D1003" s="18"/>
      <c r="E1003" s="18"/>
      <c r="F1003" s="17"/>
      <c r="G1003" s="17"/>
      <c r="H1003" s="17"/>
      <c r="I1003" s="18"/>
      <c r="J1003" s="18"/>
      <c r="K1003" s="44"/>
      <c r="L1003" s="44"/>
      <c r="M1003" s="18"/>
      <c r="N1003" s="18"/>
      <c r="O1003" s="18"/>
      <c r="P1003" s="18"/>
      <c r="Q1003" s="18"/>
      <c r="R1003" s="18"/>
      <c r="S1003" s="18"/>
      <c r="T1003" s="18"/>
      <c r="U1003" s="18"/>
      <c r="V1003" s="18"/>
      <c r="W1003" s="18"/>
      <c r="X1003" s="18"/>
      <c r="Y1003" s="18"/>
      <c r="Z1003" s="18"/>
      <c r="AA1003" s="18"/>
      <c r="AB1003" s="18"/>
      <c r="AC1003" s="18"/>
      <c r="AD1003" s="18"/>
      <c r="AE1003" s="18"/>
    </row>
    <row r="1004" spans="1:31" ht="12.75">
      <c r="A1004" s="18"/>
      <c r="B1004" s="18"/>
      <c r="C1004" s="18"/>
      <c r="D1004" s="18"/>
      <c r="E1004" s="18"/>
      <c r="F1004" s="17"/>
      <c r="G1004" s="17"/>
      <c r="H1004" s="17"/>
      <c r="I1004" s="18"/>
      <c r="J1004" s="18"/>
      <c r="K1004" s="44"/>
      <c r="L1004" s="44"/>
      <c r="M1004" s="18"/>
      <c r="N1004" s="18"/>
      <c r="O1004" s="18"/>
      <c r="P1004" s="18"/>
      <c r="Q1004" s="18"/>
      <c r="R1004" s="18"/>
      <c r="S1004" s="18"/>
      <c r="T1004" s="18"/>
      <c r="U1004" s="18"/>
      <c r="V1004" s="18"/>
      <c r="W1004" s="18"/>
      <c r="X1004" s="18"/>
      <c r="Y1004" s="18"/>
      <c r="Z1004" s="18"/>
      <c r="AA1004" s="18"/>
      <c r="AB1004" s="18"/>
      <c r="AC1004" s="18"/>
      <c r="AD1004" s="18"/>
      <c r="AE1004" s="18"/>
    </row>
    <row r="1005" spans="1:31" ht="12.75">
      <c r="A1005" s="18"/>
      <c r="B1005" s="18"/>
      <c r="C1005" s="18"/>
      <c r="D1005" s="18"/>
      <c r="E1005" s="18"/>
      <c r="F1005" s="17"/>
      <c r="G1005" s="17"/>
      <c r="H1005" s="17"/>
      <c r="I1005" s="18"/>
      <c r="J1005" s="18"/>
      <c r="K1005" s="44"/>
      <c r="L1005" s="44"/>
      <c r="M1005" s="18"/>
      <c r="N1005" s="18"/>
      <c r="O1005" s="18"/>
      <c r="P1005" s="18"/>
      <c r="Q1005" s="18"/>
      <c r="R1005" s="18"/>
      <c r="S1005" s="18"/>
      <c r="T1005" s="18"/>
      <c r="U1005" s="18"/>
      <c r="V1005" s="18"/>
      <c r="W1005" s="18"/>
      <c r="X1005" s="18"/>
      <c r="Y1005" s="18"/>
      <c r="Z1005" s="18"/>
      <c r="AA1005" s="18"/>
      <c r="AB1005" s="18"/>
      <c r="AC1005" s="18"/>
      <c r="AD1005" s="18"/>
      <c r="AE1005" s="18"/>
    </row>
    <row r="1006" spans="1:31" ht="12.75">
      <c r="A1006" s="18"/>
      <c r="B1006" s="18"/>
      <c r="C1006" s="18"/>
      <c r="D1006" s="18"/>
      <c r="E1006" s="18"/>
      <c r="F1006" s="17"/>
      <c r="G1006" s="17"/>
      <c r="H1006" s="17"/>
      <c r="I1006" s="18"/>
      <c r="J1006" s="18"/>
      <c r="K1006" s="44"/>
      <c r="L1006" s="44"/>
      <c r="M1006" s="18"/>
      <c r="N1006" s="18"/>
      <c r="O1006" s="18"/>
      <c r="P1006" s="18"/>
      <c r="Q1006" s="18"/>
      <c r="R1006" s="18"/>
      <c r="S1006" s="18"/>
      <c r="T1006" s="18"/>
      <c r="U1006" s="18"/>
      <c r="V1006" s="18"/>
      <c r="W1006" s="18"/>
      <c r="X1006" s="18"/>
      <c r="Y1006" s="18"/>
      <c r="Z1006" s="18"/>
      <c r="AA1006" s="18"/>
      <c r="AB1006" s="18"/>
      <c r="AC1006" s="18"/>
      <c r="AD1006" s="18"/>
      <c r="AE1006" s="18"/>
    </row>
    <row r="1007" spans="1:31" ht="12.75">
      <c r="A1007" s="18"/>
      <c r="B1007" s="18"/>
      <c r="C1007" s="18"/>
      <c r="D1007" s="18"/>
      <c r="E1007" s="18"/>
      <c r="F1007" s="17"/>
      <c r="G1007" s="17"/>
      <c r="H1007" s="17"/>
      <c r="I1007" s="18"/>
      <c r="J1007" s="18"/>
      <c r="K1007" s="44"/>
      <c r="L1007" s="44"/>
      <c r="M1007" s="18"/>
      <c r="N1007" s="18"/>
      <c r="O1007" s="18"/>
      <c r="P1007" s="18"/>
      <c r="Q1007" s="18"/>
      <c r="R1007" s="18"/>
      <c r="S1007" s="18"/>
      <c r="T1007" s="18"/>
      <c r="U1007" s="18"/>
      <c r="V1007" s="18"/>
      <c r="W1007" s="18"/>
      <c r="X1007" s="18"/>
      <c r="Y1007" s="18"/>
      <c r="Z1007" s="18"/>
      <c r="AA1007" s="18"/>
      <c r="AB1007" s="18"/>
      <c r="AC1007" s="18"/>
      <c r="AD1007" s="18"/>
      <c r="AE1007" s="18"/>
    </row>
    <row r="1008" spans="1:31" ht="12.75">
      <c r="A1008" s="18"/>
      <c r="B1008" s="18"/>
      <c r="C1008" s="18"/>
      <c r="D1008" s="18"/>
      <c r="E1008" s="18"/>
      <c r="F1008" s="17"/>
      <c r="G1008" s="17"/>
      <c r="H1008" s="17"/>
      <c r="I1008" s="18"/>
      <c r="J1008" s="18"/>
      <c r="K1008" s="44"/>
      <c r="L1008" s="44"/>
      <c r="M1008" s="18"/>
      <c r="N1008" s="18"/>
      <c r="O1008" s="18"/>
      <c r="P1008" s="18"/>
      <c r="Q1008" s="18"/>
      <c r="R1008" s="18"/>
      <c r="S1008" s="18"/>
      <c r="T1008" s="18"/>
      <c r="U1008" s="18"/>
      <c r="V1008" s="18"/>
      <c r="W1008" s="18"/>
      <c r="X1008" s="18"/>
      <c r="Y1008" s="18"/>
      <c r="Z1008" s="18"/>
      <c r="AA1008" s="18"/>
      <c r="AB1008" s="18"/>
      <c r="AC1008" s="18"/>
      <c r="AD1008" s="18"/>
      <c r="AE1008" s="18"/>
    </row>
    <row r="1009" spans="1:31" ht="12.75">
      <c r="A1009" s="18"/>
      <c r="B1009" s="18"/>
      <c r="C1009" s="18"/>
      <c r="D1009" s="18"/>
      <c r="E1009" s="18"/>
      <c r="F1009" s="17"/>
      <c r="G1009" s="17"/>
      <c r="H1009" s="17"/>
      <c r="I1009" s="18"/>
      <c r="J1009" s="18"/>
      <c r="K1009" s="44"/>
      <c r="L1009" s="44"/>
      <c r="M1009" s="18"/>
      <c r="N1009" s="18"/>
      <c r="O1009" s="18"/>
      <c r="P1009" s="18"/>
      <c r="Q1009" s="18"/>
      <c r="R1009" s="18"/>
      <c r="S1009" s="18"/>
      <c r="T1009" s="18"/>
      <c r="U1009" s="18"/>
      <c r="V1009" s="18"/>
      <c r="W1009" s="18"/>
      <c r="X1009" s="18"/>
      <c r="Y1009" s="18"/>
      <c r="Z1009" s="18"/>
      <c r="AA1009" s="18"/>
      <c r="AB1009" s="18"/>
      <c r="AC1009" s="18"/>
      <c r="AD1009" s="18"/>
      <c r="AE1009" s="18"/>
    </row>
    <row r="1010" spans="1:31" ht="12.75">
      <c r="A1010" s="18"/>
      <c r="B1010" s="18"/>
      <c r="C1010" s="18"/>
      <c r="D1010" s="18"/>
      <c r="E1010" s="18"/>
      <c r="F1010" s="17"/>
      <c r="G1010" s="17"/>
      <c r="H1010" s="17"/>
      <c r="I1010" s="18"/>
      <c r="J1010" s="18"/>
      <c r="K1010" s="44"/>
      <c r="L1010" s="44"/>
      <c r="M1010" s="18"/>
      <c r="N1010" s="18"/>
      <c r="O1010" s="18"/>
      <c r="P1010" s="18"/>
      <c r="Q1010" s="18"/>
      <c r="R1010" s="18"/>
      <c r="S1010" s="18"/>
      <c r="T1010" s="18"/>
      <c r="U1010" s="18"/>
      <c r="V1010" s="18"/>
      <c r="W1010" s="18"/>
      <c r="X1010" s="18"/>
      <c r="Y1010" s="18"/>
      <c r="Z1010" s="18"/>
      <c r="AA1010" s="18"/>
      <c r="AB1010" s="18"/>
      <c r="AC1010" s="18"/>
      <c r="AD1010" s="18"/>
      <c r="AE1010" s="18"/>
    </row>
    <row r="1011" spans="1:31" ht="12.75">
      <c r="A1011" s="18"/>
      <c r="B1011" s="18"/>
      <c r="C1011" s="18"/>
      <c r="D1011" s="18"/>
      <c r="E1011" s="18"/>
      <c r="F1011" s="17"/>
      <c r="G1011" s="17"/>
      <c r="H1011" s="17"/>
      <c r="I1011" s="18"/>
      <c r="J1011" s="18"/>
      <c r="K1011" s="44"/>
      <c r="L1011" s="44"/>
      <c r="M1011" s="18"/>
      <c r="N1011" s="18"/>
      <c r="O1011" s="18"/>
      <c r="P1011" s="18"/>
      <c r="Q1011" s="18"/>
      <c r="R1011" s="18"/>
      <c r="S1011" s="18"/>
      <c r="T1011" s="18"/>
      <c r="U1011" s="18"/>
      <c r="V1011" s="18"/>
      <c r="W1011" s="18"/>
      <c r="X1011" s="18"/>
      <c r="Y1011" s="18"/>
      <c r="Z1011" s="18"/>
      <c r="AA1011" s="18"/>
      <c r="AB1011" s="18"/>
      <c r="AC1011" s="18"/>
      <c r="AD1011" s="18"/>
      <c r="AE1011" s="18"/>
    </row>
    <row r="1012" spans="1:31" ht="12.75">
      <c r="A1012" s="18"/>
      <c r="B1012" s="18"/>
      <c r="C1012" s="18"/>
      <c r="D1012" s="18"/>
      <c r="E1012" s="18"/>
      <c r="F1012" s="17"/>
      <c r="G1012" s="17"/>
      <c r="H1012" s="17"/>
      <c r="I1012" s="18"/>
      <c r="J1012" s="18"/>
      <c r="K1012" s="44"/>
      <c r="L1012" s="44"/>
      <c r="M1012" s="18"/>
      <c r="N1012" s="18"/>
      <c r="O1012" s="18"/>
      <c r="P1012" s="18"/>
      <c r="Q1012" s="18"/>
      <c r="R1012" s="18"/>
      <c r="S1012" s="18"/>
      <c r="T1012" s="18"/>
      <c r="U1012" s="18"/>
      <c r="V1012" s="18"/>
      <c r="W1012" s="18"/>
      <c r="X1012" s="18"/>
      <c r="Y1012" s="18"/>
      <c r="Z1012" s="18"/>
      <c r="AA1012" s="18"/>
      <c r="AB1012" s="18"/>
      <c r="AC1012" s="18"/>
      <c r="AD1012" s="18"/>
      <c r="AE1012" s="18"/>
    </row>
    <row r="1013" spans="1:31" ht="12.75">
      <c r="A1013" s="18"/>
      <c r="B1013" s="18"/>
      <c r="C1013" s="18"/>
      <c r="D1013" s="18"/>
      <c r="E1013" s="18"/>
      <c r="F1013" s="17"/>
      <c r="G1013" s="17"/>
      <c r="H1013" s="17"/>
      <c r="I1013" s="18"/>
      <c r="J1013" s="18"/>
      <c r="K1013" s="44"/>
      <c r="L1013" s="44"/>
      <c r="M1013" s="18"/>
      <c r="N1013" s="18"/>
      <c r="O1013" s="18"/>
      <c r="P1013" s="18"/>
      <c r="Q1013" s="18"/>
      <c r="R1013" s="18"/>
      <c r="S1013" s="18"/>
      <c r="T1013" s="18"/>
      <c r="U1013" s="18"/>
      <c r="V1013" s="18"/>
      <c r="W1013" s="18"/>
      <c r="X1013" s="18"/>
      <c r="Y1013" s="18"/>
      <c r="Z1013" s="18"/>
      <c r="AA1013" s="18"/>
      <c r="AB1013" s="18"/>
      <c r="AC1013" s="18"/>
      <c r="AD1013" s="18"/>
      <c r="AE1013" s="18"/>
    </row>
    <row r="1014" spans="1:31" ht="12.75">
      <c r="A1014" s="18"/>
      <c r="B1014" s="18"/>
      <c r="C1014" s="18"/>
      <c r="D1014" s="18"/>
      <c r="E1014" s="18"/>
      <c r="F1014" s="17"/>
      <c r="G1014" s="17"/>
      <c r="H1014" s="17"/>
      <c r="I1014" s="18"/>
      <c r="J1014" s="18"/>
      <c r="K1014" s="44"/>
      <c r="L1014" s="44"/>
      <c r="M1014" s="18"/>
      <c r="N1014" s="18"/>
      <c r="O1014" s="18"/>
      <c r="P1014" s="18"/>
      <c r="Q1014" s="18"/>
      <c r="R1014" s="18"/>
      <c r="S1014" s="18"/>
      <c r="T1014" s="18"/>
      <c r="U1014" s="18"/>
      <c r="V1014" s="18"/>
      <c r="W1014" s="18"/>
      <c r="X1014" s="18"/>
      <c r="Y1014" s="18"/>
      <c r="Z1014" s="18"/>
      <c r="AA1014" s="18"/>
      <c r="AB1014" s="18"/>
      <c r="AC1014" s="18"/>
      <c r="AD1014" s="18"/>
      <c r="AE1014" s="18"/>
    </row>
    <row r="1015" spans="1:31" ht="12.75">
      <c r="A1015" s="18"/>
      <c r="B1015" s="18"/>
      <c r="C1015" s="18"/>
      <c r="D1015" s="18"/>
      <c r="E1015" s="18"/>
      <c r="F1015" s="17"/>
      <c r="G1015" s="17"/>
      <c r="H1015" s="17"/>
      <c r="I1015" s="18"/>
      <c r="J1015" s="18"/>
      <c r="K1015" s="44"/>
      <c r="L1015" s="44"/>
      <c r="M1015" s="18"/>
      <c r="N1015" s="18"/>
      <c r="O1015" s="18"/>
      <c r="P1015" s="18"/>
      <c r="Q1015" s="18"/>
      <c r="R1015" s="18"/>
      <c r="S1015" s="18"/>
      <c r="T1015" s="18"/>
      <c r="U1015" s="18"/>
      <c r="V1015" s="18"/>
      <c r="W1015" s="18"/>
      <c r="X1015" s="18"/>
      <c r="Y1015" s="18"/>
      <c r="Z1015" s="18"/>
      <c r="AA1015" s="18"/>
      <c r="AB1015" s="18"/>
      <c r="AC1015" s="18"/>
      <c r="AD1015" s="18"/>
      <c r="AE1015" s="18"/>
    </row>
    <row r="1016" spans="1:31" ht="12.75">
      <c r="A1016" s="18"/>
      <c r="B1016" s="18"/>
      <c r="C1016" s="18"/>
      <c r="D1016" s="18"/>
      <c r="E1016" s="18"/>
      <c r="F1016" s="17"/>
      <c r="G1016" s="17"/>
      <c r="H1016" s="17"/>
      <c r="I1016" s="18"/>
      <c r="J1016" s="18"/>
      <c r="K1016" s="44"/>
      <c r="L1016" s="44"/>
      <c r="M1016" s="18"/>
      <c r="N1016" s="18"/>
      <c r="O1016" s="18"/>
      <c r="P1016" s="18"/>
      <c r="Q1016" s="18"/>
      <c r="R1016" s="18"/>
      <c r="S1016" s="18"/>
      <c r="T1016" s="18"/>
      <c r="U1016" s="18"/>
      <c r="V1016" s="18"/>
      <c r="W1016" s="18"/>
      <c r="X1016" s="18"/>
      <c r="Y1016" s="18"/>
      <c r="Z1016" s="18"/>
      <c r="AA1016" s="18"/>
      <c r="AB1016" s="18"/>
      <c r="AC1016" s="18"/>
      <c r="AD1016" s="18"/>
      <c r="AE1016" s="18"/>
    </row>
    <row r="1017" spans="1:31" ht="12.75">
      <c r="A1017" s="18"/>
      <c r="B1017" s="18"/>
      <c r="C1017" s="18"/>
      <c r="D1017" s="18"/>
      <c r="E1017" s="18"/>
      <c r="F1017" s="17"/>
      <c r="G1017" s="17"/>
      <c r="H1017" s="17"/>
      <c r="I1017" s="18"/>
      <c r="J1017" s="18"/>
      <c r="K1017" s="44"/>
      <c r="L1017" s="44"/>
      <c r="M1017" s="18"/>
      <c r="N1017" s="18"/>
      <c r="O1017" s="18"/>
      <c r="P1017" s="18"/>
      <c r="Q1017" s="18"/>
      <c r="R1017" s="18"/>
      <c r="S1017" s="18"/>
      <c r="T1017" s="18"/>
      <c r="U1017" s="18"/>
      <c r="V1017" s="18"/>
      <c r="W1017" s="18"/>
      <c r="X1017" s="18"/>
      <c r="Y1017" s="18"/>
      <c r="Z1017" s="18"/>
      <c r="AA1017" s="18"/>
      <c r="AB1017" s="18"/>
      <c r="AC1017" s="18"/>
      <c r="AD1017" s="18"/>
      <c r="AE1017" s="18"/>
    </row>
    <row r="1018" spans="1:31" ht="12.75">
      <c r="A1018" s="18"/>
      <c r="B1018" s="18"/>
      <c r="C1018" s="18"/>
      <c r="D1018" s="18"/>
      <c r="E1018" s="18"/>
      <c r="F1018" s="17"/>
      <c r="G1018" s="17"/>
      <c r="H1018" s="17"/>
      <c r="I1018" s="18"/>
      <c r="J1018" s="18"/>
      <c r="K1018" s="44"/>
      <c r="L1018" s="44"/>
      <c r="M1018" s="18"/>
      <c r="N1018" s="18"/>
      <c r="O1018" s="18"/>
      <c r="P1018" s="18"/>
      <c r="Q1018" s="18"/>
      <c r="R1018" s="18"/>
      <c r="S1018" s="18"/>
      <c r="T1018" s="18"/>
      <c r="U1018" s="18"/>
      <c r="V1018" s="18"/>
      <c r="W1018" s="18"/>
      <c r="X1018" s="18"/>
      <c r="Y1018" s="18"/>
      <c r="Z1018" s="18"/>
      <c r="AA1018" s="18"/>
      <c r="AB1018" s="18"/>
      <c r="AC1018" s="18"/>
      <c r="AD1018" s="18"/>
      <c r="AE1018" s="18"/>
    </row>
    <row r="1019" spans="1:31" ht="12.75">
      <c r="A1019" s="18"/>
      <c r="B1019" s="18"/>
      <c r="C1019" s="18"/>
      <c r="D1019" s="18"/>
      <c r="E1019" s="18"/>
      <c r="F1019" s="17"/>
      <c r="G1019" s="17"/>
      <c r="H1019" s="17"/>
      <c r="I1019" s="18"/>
      <c r="J1019" s="18"/>
      <c r="K1019" s="44"/>
      <c r="L1019" s="44"/>
      <c r="M1019" s="18"/>
      <c r="N1019" s="18"/>
      <c r="O1019" s="18"/>
      <c r="P1019" s="18"/>
      <c r="Q1019" s="18"/>
      <c r="R1019" s="18"/>
      <c r="S1019" s="18"/>
      <c r="T1019" s="18"/>
      <c r="U1019" s="18"/>
      <c r="V1019" s="18"/>
      <c r="W1019" s="18"/>
      <c r="X1019" s="18"/>
      <c r="Y1019" s="18"/>
      <c r="Z1019" s="18"/>
      <c r="AA1019" s="18"/>
      <c r="AB1019" s="18"/>
      <c r="AC1019" s="18"/>
      <c r="AD1019" s="18"/>
      <c r="AE1019" s="18"/>
    </row>
    <row r="1020" spans="1:31" ht="12.75">
      <c r="A1020" s="18"/>
      <c r="B1020" s="18"/>
      <c r="C1020" s="18"/>
      <c r="D1020" s="18"/>
      <c r="E1020" s="18"/>
      <c r="F1020" s="17"/>
      <c r="G1020" s="17"/>
      <c r="H1020" s="17"/>
      <c r="I1020" s="18"/>
      <c r="J1020" s="18"/>
      <c r="K1020" s="44"/>
      <c r="L1020" s="44"/>
      <c r="M1020" s="18"/>
      <c r="N1020" s="18"/>
      <c r="O1020" s="18"/>
      <c r="P1020" s="18"/>
      <c r="Q1020" s="18"/>
      <c r="R1020" s="18"/>
      <c r="S1020" s="18"/>
      <c r="T1020" s="18"/>
      <c r="U1020" s="18"/>
      <c r="V1020" s="18"/>
      <c r="W1020" s="18"/>
      <c r="X1020" s="18"/>
      <c r="Y1020" s="18"/>
      <c r="Z1020" s="18"/>
      <c r="AA1020" s="18"/>
      <c r="AB1020" s="18"/>
      <c r="AC1020" s="18"/>
      <c r="AD1020" s="18"/>
      <c r="AE1020" s="18"/>
    </row>
    <row r="1021" spans="1:31" ht="12.75">
      <c r="A1021" s="18"/>
      <c r="B1021" s="18"/>
      <c r="C1021" s="18"/>
      <c r="D1021" s="18"/>
      <c r="E1021" s="18"/>
      <c r="F1021" s="17"/>
      <c r="G1021" s="17"/>
      <c r="H1021" s="17"/>
      <c r="I1021" s="18"/>
      <c r="J1021" s="18"/>
      <c r="K1021" s="44"/>
      <c r="L1021" s="44"/>
      <c r="M1021" s="18"/>
      <c r="N1021" s="18"/>
      <c r="O1021" s="18"/>
      <c r="P1021" s="18"/>
      <c r="Q1021" s="18"/>
      <c r="R1021" s="18"/>
      <c r="S1021" s="18"/>
      <c r="T1021" s="18"/>
      <c r="U1021" s="18"/>
      <c r="V1021" s="18"/>
      <c r="W1021" s="18"/>
      <c r="X1021" s="18"/>
      <c r="Y1021" s="18"/>
      <c r="Z1021" s="18"/>
      <c r="AA1021" s="18"/>
      <c r="AB1021" s="18"/>
      <c r="AC1021" s="18"/>
      <c r="AD1021" s="18"/>
      <c r="AE1021" s="18"/>
    </row>
    <row r="1022" spans="1:31" ht="12.75">
      <c r="A1022" s="18"/>
      <c r="B1022" s="18"/>
      <c r="C1022" s="18"/>
      <c r="D1022" s="18"/>
      <c r="E1022" s="18"/>
      <c r="F1022" s="17"/>
      <c r="G1022" s="17"/>
      <c r="H1022" s="17"/>
      <c r="I1022" s="18"/>
      <c r="J1022" s="18"/>
      <c r="K1022" s="44"/>
      <c r="L1022" s="44"/>
      <c r="M1022" s="18"/>
      <c r="N1022" s="18"/>
      <c r="O1022" s="18"/>
      <c r="P1022" s="18"/>
      <c r="Q1022" s="18"/>
      <c r="R1022" s="18"/>
      <c r="S1022" s="18"/>
      <c r="T1022" s="18"/>
      <c r="U1022" s="18"/>
      <c r="V1022" s="18"/>
      <c r="W1022" s="18"/>
      <c r="X1022" s="18"/>
      <c r="Y1022" s="18"/>
      <c r="Z1022" s="18"/>
      <c r="AA1022" s="18"/>
      <c r="AB1022" s="18"/>
      <c r="AC1022" s="18"/>
      <c r="AD1022" s="18"/>
      <c r="AE1022" s="18"/>
    </row>
    <row r="1023" spans="1:31" ht="12.75">
      <c r="A1023" s="18"/>
      <c r="B1023" s="18"/>
      <c r="C1023" s="18"/>
      <c r="D1023" s="18"/>
      <c r="E1023" s="18"/>
      <c r="F1023" s="17"/>
      <c r="G1023" s="17"/>
      <c r="H1023" s="17"/>
      <c r="I1023" s="18"/>
      <c r="J1023" s="18"/>
      <c r="K1023" s="44"/>
      <c r="L1023" s="44"/>
      <c r="M1023" s="18"/>
      <c r="N1023" s="18"/>
      <c r="O1023" s="18"/>
      <c r="P1023" s="18"/>
      <c r="Q1023" s="18"/>
      <c r="R1023" s="18"/>
      <c r="S1023" s="18"/>
      <c r="T1023" s="18"/>
      <c r="U1023" s="18"/>
      <c r="V1023" s="18"/>
      <c r="W1023" s="18"/>
      <c r="X1023" s="18"/>
      <c r="Y1023" s="18"/>
      <c r="Z1023" s="18"/>
      <c r="AA1023" s="18"/>
      <c r="AB1023" s="18"/>
      <c r="AC1023" s="18"/>
      <c r="AD1023" s="18"/>
      <c r="AE1023" s="18"/>
    </row>
    <row r="1024" spans="1:31" ht="12.75">
      <c r="A1024" s="18"/>
      <c r="B1024" s="18"/>
      <c r="C1024" s="18"/>
      <c r="D1024" s="18"/>
      <c r="E1024" s="18"/>
      <c r="F1024" s="17"/>
      <c r="G1024" s="17"/>
      <c r="H1024" s="17"/>
      <c r="I1024" s="18"/>
      <c r="J1024" s="18"/>
      <c r="K1024" s="44"/>
      <c r="L1024" s="44"/>
      <c r="M1024" s="18"/>
      <c r="N1024" s="18"/>
      <c r="O1024" s="18"/>
      <c r="P1024" s="18"/>
      <c r="Q1024" s="18"/>
      <c r="R1024" s="18"/>
      <c r="S1024" s="18"/>
      <c r="T1024" s="18"/>
      <c r="U1024" s="18"/>
      <c r="V1024" s="18"/>
      <c r="W1024" s="18"/>
      <c r="X1024" s="18"/>
      <c r="Y1024" s="18"/>
      <c r="Z1024" s="18"/>
      <c r="AA1024" s="18"/>
      <c r="AB1024" s="18"/>
      <c r="AC1024" s="18"/>
      <c r="AD1024" s="18"/>
      <c r="AE1024" s="18"/>
    </row>
    <row r="1025" spans="1:31" ht="12.75">
      <c r="A1025" s="18"/>
      <c r="B1025" s="18"/>
      <c r="C1025" s="18"/>
      <c r="D1025" s="18"/>
      <c r="E1025" s="18"/>
      <c r="F1025" s="17"/>
      <c r="G1025" s="17"/>
      <c r="H1025" s="17"/>
      <c r="I1025" s="18"/>
      <c r="J1025" s="18"/>
      <c r="K1025" s="44"/>
      <c r="L1025" s="44"/>
      <c r="M1025" s="18"/>
      <c r="N1025" s="18"/>
      <c r="O1025" s="18"/>
      <c r="P1025" s="18"/>
      <c r="Q1025" s="18"/>
      <c r="R1025" s="18"/>
      <c r="S1025" s="18"/>
      <c r="T1025" s="18"/>
      <c r="U1025" s="18"/>
      <c r="V1025" s="18"/>
      <c r="W1025" s="18"/>
      <c r="X1025" s="18"/>
      <c r="Y1025" s="18"/>
      <c r="Z1025" s="18"/>
      <c r="AA1025" s="18"/>
      <c r="AB1025" s="18"/>
      <c r="AC1025" s="18"/>
      <c r="AD1025" s="18"/>
      <c r="AE1025" s="18"/>
    </row>
    <row r="1026" spans="1:31" ht="12.75">
      <c r="A1026" s="18"/>
      <c r="B1026" s="18"/>
      <c r="C1026" s="18"/>
      <c r="D1026" s="18"/>
      <c r="E1026" s="18"/>
      <c r="F1026" s="17"/>
      <c r="G1026" s="17"/>
      <c r="H1026" s="17"/>
      <c r="I1026" s="18"/>
      <c r="J1026" s="18"/>
      <c r="K1026" s="44"/>
      <c r="L1026" s="44"/>
      <c r="M1026" s="18"/>
      <c r="N1026" s="18"/>
      <c r="O1026" s="18"/>
      <c r="P1026" s="18"/>
      <c r="Q1026" s="18"/>
      <c r="R1026" s="18"/>
      <c r="S1026" s="18"/>
      <c r="T1026" s="18"/>
      <c r="U1026" s="18"/>
      <c r="V1026" s="18"/>
      <c r="W1026" s="18"/>
      <c r="X1026" s="18"/>
      <c r="Y1026" s="18"/>
      <c r="Z1026" s="18"/>
      <c r="AA1026" s="18"/>
      <c r="AB1026" s="18"/>
      <c r="AC1026" s="18"/>
      <c r="AD1026" s="18"/>
      <c r="AE1026" s="18"/>
    </row>
    <row r="1027" spans="1:31" ht="12.75">
      <c r="A1027" s="18"/>
      <c r="B1027" s="18"/>
      <c r="C1027" s="18"/>
      <c r="D1027" s="18"/>
      <c r="E1027" s="18"/>
      <c r="F1027" s="17"/>
      <c r="G1027" s="17"/>
      <c r="H1027" s="17"/>
      <c r="I1027" s="18"/>
      <c r="J1027" s="18"/>
      <c r="K1027" s="44"/>
      <c r="L1027" s="44"/>
      <c r="M1027" s="18"/>
      <c r="N1027" s="18"/>
      <c r="O1027" s="18"/>
      <c r="P1027" s="18"/>
      <c r="Q1027" s="18"/>
      <c r="R1027" s="18"/>
      <c r="S1027" s="18"/>
      <c r="T1027" s="18"/>
      <c r="U1027" s="18"/>
      <c r="V1027" s="18"/>
      <c r="W1027" s="18"/>
      <c r="X1027" s="18"/>
      <c r="Y1027" s="18"/>
      <c r="Z1027" s="18"/>
      <c r="AA1027" s="18"/>
      <c r="AB1027" s="18"/>
      <c r="AC1027" s="18"/>
      <c r="AD1027" s="18"/>
      <c r="AE1027" s="18"/>
    </row>
    <row r="1028" spans="1:31" ht="12.75">
      <c r="A1028" s="18"/>
      <c r="B1028" s="18"/>
      <c r="C1028" s="18"/>
      <c r="D1028" s="18"/>
      <c r="E1028" s="18"/>
      <c r="F1028" s="17"/>
      <c r="G1028" s="17"/>
      <c r="H1028" s="17"/>
      <c r="I1028" s="18"/>
      <c r="J1028" s="18"/>
      <c r="K1028" s="44"/>
      <c r="L1028" s="44"/>
      <c r="M1028" s="18"/>
      <c r="N1028" s="18"/>
      <c r="O1028" s="18"/>
      <c r="P1028" s="18"/>
      <c r="Q1028" s="18"/>
      <c r="R1028" s="18"/>
      <c r="S1028" s="18"/>
      <c r="T1028" s="18"/>
      <c r="U1028" s="18"/>
      <c r="V1028" s="18"/>
      <c r="W1028" s="18"/>
      <c r="X1028" s="18"/>
      <c r="Y1028" s="18"/>
      <c r="Z1028" s="18"/>
      <c r="AA1028" s="18"/>
      <c r="AB1028" s="18"/>
      <c r="AC1028" s="18"/>
      <c r="AD1028" s="18"/>
      <c r="AE1028" s="18"/>
    </row>
    <row r="1029" spans="1:31" ht="12.75">
      <c r="A1029" s="18"/>
      <c r="B1029" s="18"/>
      <c r="C1029" s="18"/>
      <c r="D1029" s="18"/>
      <c r="E1029" s="18"/>
      <c r="F1029" s="17"/>
      <c r="G1029" s="17"/>
      <c r="H1029" s="17"/>
      <c r="I1029" s="18"/>
      <c r="J1029" s="18"/>
      <c r="K1029" s="44"/>
      <c r="L1029" s="44"/>
      <c r="M1029" s="18"/>
      <c r="N1029" s="18"/>
      <c r="O1029" s="18"/>
      <c r="P1029" s="18"/>
      <c r="Q1029" s="18"/>
      <c r="R1029" s="18"/>
      <c r="S1029" s="18"/>
      <c r="T1029" s="18"/>
      <c r="U1029" s="18"/>
      <c r="V1029" s="18"/>
      <c r="W1029" s="18"/>
      <c r="X1029" s="18"/>
      <c r="Y1029" s="18"/>
      <c r="Z1029" s="18"/>
      <c r="AA1029" s="18"/>
      <c r="AB1029" s="18"/>
      <c r="AC1029" s="18"/>
      <c r="AD1029" s="18"/>
      <c r="AE1029" s="18"/>
    </row>
    <row r="1030" spans="1:31" ht="12.75">
      <c r="A1030" s="18"/>
      <c r="B1030" s="18"/>
      <c r="C1030" s="18"/>
      <c r="D1030" s="18"/>
      <c r="E1030" s="18"/>
      <c r="F1030" s="17"/>
      <c r="G1030" s="17"/>
      <c r="H1030" s="17"/>
      <c r="I1030" s="18"/>
      <c r="J1030" s="18"/>
      <c r="K1030" s="44"/>
      <c r="L1030" s="44"/>
      <c r="M1030" s="18"/>
      <c r="N1030" s="18"/>
      <c r="O1030" s="18"/>
      <c r="P1030" s="18"/>
      <c r="Q1030" s="18"/>
      <c r="R1030" s="18"/>
      <c r="S1030" s="18"/>
      <c r="T1030" s="18"/>
      <c r="U1030" s="18"/>
      <c r="V1030" s="18"/>
      <c r="W1030" s="18"/>
      <c r="X1030" s="18"/>
      <c r="Y1030" s="18"/>
      <c r="Z1030" s="18"/>
      <c r="AA1030" s="18"/>
      <c r="AB1030" s="18"/>
      <c r="AC1030" s="18"/>
      <c r="AD1030" s="18"/>
      <c r="AE1030" s="18"/>
    </row>
    <row r="1031" spans="1:31" ht="12.75">
      <c r="A1031" s="18"/>
      <c r="B1031" s="18"/>
      <c r="C1031" s="18"/>
      <c r="D1031" s="18"/>
      <c r="E1031" s="18"/>
      <c r="F1031" s="17"/>
      <c r="G1031" s="17"/>
      <c r="H1031" s="17"/>
      <c r="I1031" s="18"/>
      <c r="J1031" s="18"/>
      <c r="K1031" s="44"/>
      <c r="L1031" s="44"/>
      <c r="M1031" s="18"/>
      <c r="N1031" s="18"/>
      <c r="O1031" s="18"/>
      <c r="P1031" s="18"/>
      <c r="Q1031" s="18"/>
      <c r="R1031" s="18"/>
      <c r="S1031" s="18"/>
      <c r="T1031" s="18"/>
      <c r="U1031" s="18"/>
      <c r="V1031" s="18"/>
      <c r="W1031" s="18"/>
      <c r="X1031" s="18"/>
      <c r="Y1031" s="18"/>
      <c r="Z1031" s="18"/>
      <c r="AA1031" s="18"/>
      <c r="AB1031" s="18"/>
      <c r="AC1031" s="18"/>
      <c r="AD1031" s="18"/>
      <c r="AE1031" s="18"/>
    </row>
    <row r="1032" spans="1:31" ht="12.75">
      <c r="A1032" s="18"/>
      <c r="B1032" s="18"/>
      <c r="C1032" s="18"/>
      <c r="D1032" s="18"/>
      <c r="E1032" s="18"/>
      <c r="F1032" s="17"/>
      <c r="G1032" s="17"/>
      <c r="H1032" s="17"/>
      <c r="I1032" s="18"/>
      <c r="J1032" s="18"/>
      <c r="K1032" s="44"/>
      <c r="L1032" s="44"/>
      <c r="M1032" s="18"/>
      <c r="N1032" s="18"/>
      <c r="O1032" s="18"/>
      <c r="P1032" s="18"/>
      <c r="Q1032" s="18"/>
      <c r="R1032" s="18"/>
      <c r="S1032" s="18"/>
      <c r="T1032" s="18"/>
      <c r="U1032" s="18"/>
      <c r="V1032" s="18"/>
      <c r="W1032" s="18"/>
      <c r="X1032" s="18"/>
      <c r="Y1032" s="18"/>
      <c r="Z1032" s="18"/>
      <c r="AA1032" s="18"/>
      <c r="AB1032" s="18"/>
      <c r="AC1032" s="18"/>
      <c r="AD1032" s="18"/>
      <c r="AE1032" s="18"/>
    </row>
    <row r="1033" spans="1:31" ht="12.75">
      <c r="A1033" s="18"/>
      <c r="B1033" s="18"/>
      <c r="C1033" s="18"/>
      <c r="D1033" s="18"/>
      <c r="E1033" s="18"/>
      <c r="F1033" s="17"/>
      <c r="G1033" s="17"/>
      <c r="H1033" s="17"/>
      <c r="I1033" s="18"/>
      <c r="J1033" s="18"/>
      <c r="K1033" s="44"/>
      <c r="L1033" s="44"/>
      <c r="M1033" s="18"/>
      <c r="N1033" s="18"/>
      <c r="O1033" s="18"/>
      <c r="P1033" s="18"/>
      <c r="Q1033" s="18"/>
      <c r="R1033" s="18"/>
      <c r="S1033" s="18"/>
      <c r="T1033" s="18"/>
      <c r="U1033" s="18"/>
      <c r="V1033" s="18"/>
      <c r="W1033" s="18"/>
      <c r="X1033" s="18"/>
      <c r="Y1033" s="18"/>
      <c r="Z1033" s="18"/>
      <c r="AA1033" s="18"/>
      <c r="AB1033" s="18"/>
      <c r="AC1033" s="18"/>
      <c r="AD1033" s="18"/>
      <c r="AE1033" s="18"/>
    </row>
    <row r="1034" spans="1:31" ht="12.75">
      <c r="A1034" s="18"/>
      <c r="B1034" s="18"/>
      <c r="C1034" s="18"/>
      <c r="D1034" s="18"/>
      <c r="E1034" s="18"/>
      <c r="F1034" s="17"/>
      <c r="G1034" s="17"/>
      <c r="H1034" s="17"/>
      <c r="I1034" s="18"/>
      <c r="J1034" s="18"/>
      <c r="K1034" s="44"/>
      <c r="L1034" s="44"/>
      <c r="M1034" s="18"/>
      <c r="N1034" s="18"/>
      <c r="O1034" s="18"/>
      <c r="P1034" s="18"/>
      <c r="Q1034" s="18"/>
      <c r="R1034" s="18"/>
      <c r="S1034" s="18"/>
      <c r="T1034" s="18"/>
      <c r="U1034" s="18"/>
      <c r="V1034" s="18"/>
      <c r="W1034" s="18"/>
      <c r="X1034" s="18"/>
      <c r="Y1034" s="18"/>
      <c r="Z1034" s="18"/>
      <c r="AA1034" s="18"/>
      <c r="AB1034" s="18"/>
      <c r="AC1034" s="18"/>
      <c r="AD1034" s="18"/>
      <c r="AE1034" s="18"/>
    </row>
    <row r="1035" spans="1:31" ht="12.75">
      <c r="A1035" s="18"/>
      <c r="B1035" s="18"/>
      <c r="C1035" s="18"/>
      <c r="D1035" s="18"/>
      <c r="E1035" s="18"/>
      <c r="F1035" s="17"/>
      <c r="G1035" s="17"/>
      <c r="H1035" s="17"/>
      <c r="I1035" s="18"/>
      <c r="J1035" s="18"/>
      <c r="K1035" s="44"/>
      <c r="L1035" s="44"/>
      <c r="M1035" s="18"/>
      <c r="N1035" s="18"/>
      <c r="O1035" s="18"/>
      <c r="P1035" s="18"/>
      <c r="Q1035" s="18"/>
      <c r="R1035" s="18"/>
      <c r="S1035" s="18"/>
      <c r="T1035" s="18"/>
      <c r="U1035" s="18"/>
      <c r="V1035" s="18"/>
      <c r="W1035" s="18"/>
      <c r="X1035" s="18"/>
      <c r="Y1035" s="18"/>
      <c r="Z1035" s="18"/>
      <c r="AA1035" s="18"/>
      <c r="AB1035" s="18"/>
      <c r="AC1035" s="18"/>
      <c r="AD1035" s="18"/>
      <c r="AE1035" s="18"/>
    </row>
    <row r="1036" spans="1:31" ht="12.75">
      <c r="A1036" s="18"/>
      <c r="B1036" s="18"/>
      <c r="C1036" s="18"/>
      <c r="D1036" s="18"/>
      <c r="E1036" s="18"/>
      <c r="F1036" s="17"/>
      <c r="G1036" s="17"/>
      <c r="H1036" s="17"/>
      <c r="I1036" s="18"/>
      <c r="J1036" s="18"/>
      <c r="K1036" s="44"/>
      <c r="L1036" s="44"/>
      <c r="M1036" s="18"/>
      <c r="N1036" s="18"/>
      <c r="O1036" s="18"/>
      <c r="P1036" s="18"/>
      <c r="Q1036" s="18"/>
      <c r="R1036" s="18"/>
      <c r="S1036" s="18"/>
      <c r="T1036" s="18"/>
      <c r="U1036" s="18"/>
      <c r="V1036" s="18"/>
      <c r="W1036" s="18"/>
      <c r="X1036" s="18"/>
      <c r="Y1036" s="18"/>
      <c r="Z1036" s="18"/>
      <c r="AA1036" s="18"/>
      <c r="AB1036" s="18"/>
      <c r="AC1036" s="18"/>
      <c r="AD1036" s="18"/>
      <c r="AE1036" s="18"/>
    </row>
    <row r="1037" spans="1:31" ht="12.75">
      <c r="A1037" s="18"/>
      <c r="B1037" s="18"/>
      <c r="C1037" s="18"/>
      <c r="D1037" s="18"/>
      <c r="E1037" s="18"/>
      <c r="F1037" s="17"/>
      <c r="G1037" s="17"/>
      <c r="H1037" s="17"/>
      <c r="I1037" s="18"/>
      <c r="J1037" s="18"/>
      <c r="K1037" s="44"/>
      <c r="L1037" s="44"/>
      <c r="M1037" s="18"/>
      <c r="N1037" s="18"/>
      <c r="O1037" s="18"/>
      <c r="P1037" s="18"/>
      <c r="Q1037" s="18"/>
      <c r="R1037" s="18"/>
      <c r="S1037" s="18"/>
      <c r="T1037" s="18"/>
      <c r="U1037" s="18"/>
      <c r="V1037" s="18"/>
      <c r="W1037" s="18"/>
      <c r="X1037" s="18"/>
      <c r="Y1037" s="18"/>
      <c r="Z1037" s="18"/>
      <c r="AA1037" s="18"/>
      <c r="AB1037" s="18"/>
      <c r="AC1037" s="18"/>
      <c r="AD1037" s="18"/>
      <c r="AE1037" s="18"/>
    </row>
    <row r="1038" spans="1:31" ht="12.75">
      <c r="A1038" s="18"/>
      <c r="B1038" s="18"/>
      <c r="C1038" s="18"/>
      <c r="D1038" s="18"/>
      <c r="E1038" s="18"/>
      <c r="F1038" s="17"/>
      <c r="G1038" s="17"/>
      <c r="H1038" s="17"/>
      <c r="I1038" s="18"/>
      <c r="J1038" s="18"/>
      <c r="K1038" s="44"/>
      <c r="L1038" s="44"/>
      <c r="M1038" s="18"/>
      <c r="N1038" s="18"/>
      <c r="O1038" s="18"/>
      <c r="P1038" s="18"/>
      <c r="Q1038" s="18"/>
      <c r="R1038" s="18"/>
      <c r="S1038" s="18"/>
      <c r="T1038" s="18"/>
      <c r="U1038" s="18"/>
      <c r="V1038" s="18"/>
      <c r="W1038" s="18"/>
      <c r="X1038" s="18"/>
      <c r="Y1038" s="18"/>
      <c r="Z1038" s="18"/>
      <c r="AA1038" s="18"/>
      <c r="AB1038" s="18"/>
      <c r="AC1038" s="18"/>
      <c r="AD1038" s="18"/>
      <c r="AE1038" s="18"/>
    </row>
    <row r="1039" spans="1:31" ht="12.75">
      <c r="A1039" s="18"/>
      <c r="B1039" s="18"/>
      <c r="C1039" s="18"/>
      <c r="D1039" s="18"/>
      <c r="E1039" s="18"/>
      <c r="F1039" s="17"/>
      <c r="G1039" s="17"/>
      <c r="H1039" s="17"/>
      <c r="I1039" s="18"/>
      <c r="J1039" s="18"/>
      <c r="K1039" s="44"/>
      <c r="L1039" s="44"/>
      <c r="M1039" s="18"/>
      <c r="N1039" s="18"/>
      <c r="O1039" s="18"/>
      <c r="P1039" s="18"/>
      <c r="Q1039" s="18"/>
      <c r="R1039" s="18"/>
      <c r="S1039" s="18"/>
      <c r="T1039" s="18"/>
      <c r="U1039" s="18"/>
      <c r="V1039" s="18"/>
      <c r="W1039" s="18"/>
      <c r="X1039" s="18"/>
      <c r="Y1039" s="18"/>
      <c r="Z1039" s="18"/>
      <c r="AA1039" s="18"/>
      <c r="AB1039" s="18"/>
      <c r="AC1039" s="18"/>
      <c r="AD1039" s="18"/>
      <c r="AE1039" s="18"/>
    </row>
    <row r="1040" spans="1:31" ht="12.75">
      <c r="A1040" s="18"/>
      <c r="B1040" s="18"/>
      <c r="C1040" s="18"/>
      <c r="D1040" s="18"/>
      <c r="E1040" s="18"/>
      <c r="F1040" s="17"/>
      <c r="G1040" s="17"/>
      <c r="H1040" s="17"/>
      <c r="I1040" s="18"/>
      <c r="J1040" s="18"/>
      <c r="K1040" s="44"/>
      <c r="L1040" s="44"/>
      <c r="M1040" s="18"/>
      <c r="N1040" s="18"/>
      <c r="O1040" s="18"/>
      <c r="P1040" s="18"/>
      <c r="Q1040" s="18"/>
      <c r="R1040" s="18"/>
      <c r="S1040" s="18"/>
      <c r="T1040" s="18"/>
      <c r="U1040" s="18"/>
      <c r="V1040" s="18"/>
      <c r="W1040" s="18"/>
      <c r="X1040" s="18"/>
      <c r="Y1040" s="18"/>
      <c r="Z1040" s="18"/>
      <c r="AA1040" s="18"/>
      <c r="AB1040" s="18"/>
      <c r="AC1040" s="18"/>
      <c r="AD1040" s="18"/>
      <c r="AE1040" s="18"/>
    </row>
    <row r="1041" spans="1:31" ht="12.75">
      <c r="A1041" s="18"/>
      <c r="B1041" s="18"/>
      <c r="C1041" s="18"/>
      <c r="D1041" s="18"/>
      <c r="E1041" s="18"/>
      <c r="F1041" s="17"/>
      <c r="G1041" s="17"/>
      <c r="H1041" s="17"/>
      <c r="I1041" s="18"/>
      <c r="J1041" s="18"/>
      <c r="K1041" s="44"/>
      <c r="L1041" s="44"/>
      <c r="M1041" s="18"/>
      <c r="N1041" s="18"/>
      <c r="O1041" s="18"/>
      <c r="P1041" s="18"/>
      <c r="Q1041" s="18"/>
      <c r="R1041" s="18"/>
      <c r="S1041" s="18"/>
      <c r="T1041" s="18"/>
      <c r="U1041" s="18"/>
      <c r="V1041" s="18"/>
      <c r="W1041" s="18"/>
      <c r="X1041" s="18"/>
      <c r="Y1041" s="18"/>
      <c r="Z1041" s="18"/>
      <c r="AA1041" s="18"/>
      <c r="AB1041" s="18"/>
      <c r="AC1041" s="18"/>
      <c r="AD1041" s="18"/>
      <c r="AE1041" s="18"/>
    </row>
    <row r="1042" spans="1:31" ht="12.75">
      <c r="A1042" s="18"/>
      <c r="B1042" s="18"/>
      <c r="C1042" s="18"/>
      <c r="D1042" s="18"/>
      <c r="E1042" s="18"/>
      <c r="F1042" s="17"/>
      <c r="G1042" s="17"/>
      <c r="H1042" s="17"/>
      <c r="I1042" s="18"/>
      <c r="J1042" s="18"/>
      <c r="K1042" s="44"/>
      <c r="L1042" s="44"/>
      <c r="M1042" s="18"/>
      <c r="N1042" s="18"/>
      <c r="O1042" s="18"/>
      <c r="P1042" s="18"/>
      <c r="Q1042" s="18"/>
      <c r="R1042" s="18"/>
      <c r="S1042" s="18"/>
      <c r="T1042" s="18"/>
      <c r="U1042" s="18"/>
      <c r="V1042" s="18"/>
      <c r="W1042" s="18"/>
      <c r="X1042" s="18"/>
      <c r="Y1042" s="18"/>
      <c r="Z1042" s="18"/>
      <c r="AA1042" s="18"/>
      <c r="AB1042" s="18"/>
      <c r="AC1042" s="18"/>
      <c r="AD1042" s="18"/>
      <c r="AE1042" s="18"/>
    </row>
    <row r="1043" spans="1:31" ht="12.75">
      <c r="A1043" s="18"/>
      <c r="B1043" s="18"/>
      <c r="C1043" s="18"/>
      <c r="D1043" s="18"/>
      <c r="E1043" s="18"/>
      <c r="F1043" s="17"/>
      <c r="G1043" s="17"/>
      <c r="H1043" s="17"/>
      <c r="I1043" s="18"/>
      <c r="J1043" s="18"/>
      <c r="K1043" s="44"/>
      <c r="L1043" s="44"/>
      <c r="M1043" s="18"/>
      <c r="N1043" s="18"/>
      <c r="O1043" s="18"/>
      <c r="P1043" s="18"/>
      <c r="Q1043" s="18"/>
      <c r="R1043" s="18"/>
      <c r="S1043" s="18"/>
      <c r="T1043" s="18"/>
      <c r="U1043" s="18"/>
      <c r="V1043" s="18"/>
      <c r="W1043" s="18"/>
      <c r="X1043" s="18"/>
      <c r="Y1043" s="18"/>
      <c r="Z1043" s="18"/>
      <c r="AA1043" s="18"/>
      <c r="AB1043" s="18"/>
      <c r="AC1043" s="18"/>
      <c r="AD1043" s="18"/>
      <c r="AE1043" s="18"/>
    </row>
    <row r="1044" spans="1:31" ht="12.75">
      <c r="A1044" s="18"/>
      <c r="B1044" s="18"/>
      <c r="C1044" s="18"/>
      <c r="D1044" s="18"/>
      <c r="E1044" s="18"/>
      <c r="F1044" s="17"/>
      <c r="G1044" s="17"/>
      <c r="H1044" s="17"/>
      <c r="I1044" s="18"/>
      <c r="J1044" s="18"/>
      <c r="K1044" s="44"/>
      <c r="L1044" s="44"/>
      <c r="M1044" s="18"/>
      <c r="N1044" s="18"/>
      <c r="O1044" s="18"/>
      <c r="P1044" s="18"/>
      <c r="Q1044" s="18"/>
      <c r="R1044" s="18"/>
      <c r="S1044" s="18"/>
      <c r="T1044" s="18"/>
      <c r="U1044" s="18"/>
      <c r="V1044" s="18"/>
      <c r="W1044" s="18"/>
      <c r="X1044" s="18"/>
      <c r="Y1044" s="18"/>
      <c r="Z1044" s="18"/>
      <c r="AA1044" s="18"/>
      <c r="AB1044" s="18"/>
      <c r="AC1044" s="18"/>
      <c r="AD1044" s="18"/>
      <c r="AE1044" s="18"/>
    </row>
    <row r="1045" spans="1:31" ht="12.75">
      <c r="A1045" s="18"/>
      <c r="B1045" s="18"/>
      <c r="C1045" s="18"/>
      <c r="D1045" s="18"/>
      <c r="E1045" s="18"/>
      <c r="F1045" s="17"/>
      <c r="G1045" s="17"/>
      <c r="H1045" s="17"/>
      <c r="I1045" s="18"/>
      <c r="J1045" s="18"/>
      <c r="K1045" s="44"/>
      <c r="L1045" s="44"/>
      <c r="M1045" s="18"/>
      <c r="N1045" s="18"/>
      <c r="O1045" s="18"/>
      <c r="P1045" s="18"/>
      <c r="Q1045" s="18"/>
      <c r="R1045" s="18"/>
      <c r="S1045" s="18"/>
      <c r="T1045" s="18"/>
      <c r="U1045" s="18"/>
      <c r="V1045" s="18"/>
      <c r="W1045" s="18"/>
      <c r="X1045" s="18"/>
      <c r="Y1045" s="18"/>
      <c r="Z1045" s="18"/>
      <c r="AA1045" s="18"/>
      <c r="AB1045" s="18"/>
      <c r="AC1045" s="18"/>
      <c r="AD1045" s="18"/>
      <c r="AE1045" s="18"/>
    </row>
    <row r="1046" spans="1:31" ht="12.75">
      <c r="A1046" s="18"/>
      <c r="B1046" s="18"/>
      <c r="C1046" s="18"/>
      <c r="D1046" s="18"/>
      <c r="E1046" s="18"/>
      <c r="F1046" s="17"/>
      <c r="G1046" s="17"/>
      <c r="H1046" s="17"/>
      <c r="I1046" s="18"/>
      <c r="J1046" s="18"/>
      <c r="K1046" s="44"/>
      <c r="L1046" s="44"/>
      <c r="M1046" s="18"/>
      <c r="N1046" s="18"/>
      <c r="O1046" s="18"/>
      <c r="P1046" s="18"/>
      <c r="Q1046" s="18"/>
      <c r="R1046" s="18"/>
      <c r="S1046" s="18"/>
      <c r="T1046" s="18"/>
      <c r="U1046" s="18"/>
      <c r="V1046" s="18"/>
      <c r="W1046" s="18"/>
      <c r="X1046" s="18"/>
      <c r="Y1046" s="18"/>
      <c r="Z1046" s="18"/>
      <c r="AA1046" s="18"/>
      <c r="AB1046" s="18"/>
      <c r="AC1046" s="18"/>
      <c r="AD1046" s="18"/>
      <c r="AE1046" s="18"/>
    </row>
    <row r="1047" spans="1:31" ht="12.75">
      <c r="A1047" s="18"/>
      <c r="B1047" s="18"/>
      <c r="C1047" s="18"/>
      <c r="D1047" s="18"/>
      <c r="E1047" s="18"/>
      <c r="F1047" s="17"/>
      <c r="G1047" s="17"/>
      <c r="H1047" s="17"/>
      <c r="I1047" s="18"/>
      <c r="J1047" s="18"/>
      <c r="K1047" s="44"/>
      <c r="L1047" s="44"/>
      <c r="M1047" s="18"/>
      <c r="N1047" s="18"/>
      <c r="O1047" s="18"/>
      <c r="P1047" s="18"/>
      <c r="Q1047" s="18"/>
      <c r="R1047" s="18"/>
      <c r="S1047" s="18"/>
      <c r="T1047" s="18"/>
      <c r="U1047" s="18"/>
      <c r="V1047" s="18"/>
      <c r="W1047" s="18"/>
      <c r="X1047" s="18"/>
      <c r="Y1047" s="18"/>
      <c r="Z1047" s="18"/>
      <c r="AA1047" s="18"/>
      <c r="AB1047" s="18"/>
      <c r="AC1047" s="18"/>
      <c r="AD1047" s="18"/>
      <c r="AE1047" s="18"/>
    </row>
    <row r="1048" spans="1:31" ht="12.75">
      <c r="A1048" s="18"/>
      <c r="B1048" s="18"/>
      <c r="C1048" s="18"/>
      <c r="D1048" s="18"/>
      <c r="E1048" s="18"/>
      <c r="F1048" s="17"/>
      <c r="G1048" s="17"/>
      <c r="H1048" s="17"/>
      <c r="I1048" s="18"/>
      <c r="J1048" s="18"/>
      <c r="K1048" s="44"/>
      <c r="L1048" s="44"/>
      <c r="M1048" s="18"/>
      <c r="N1048" s="18"/>
      <c r="O1048" s="18"/>
      <c r="P1048" s="18"/>
      <c r="Q1048" s="18"/>
      <c r="R1048" s="18"/>
      <c r="S1048" s="18"/>
      <c r="T1048" s="18"/>
      <c r="U1048" s="18"/>
      <c r="V1048" s="18"/>
      <c r="W1048" s="18"/>
      <c r="X1048" s="18"/>
      <c r="Y1048" s="18"/>
      <c r="Z1048" s="18"/>
      <c r="AA1048" s="18"/>
      <c r="AB1048" s="18"/>
      <c r="AC1048" s="18"/>
      <c r="AD1048" s="18"/>
      <c r="AE1048" s="18"/>
    </row>
    <row r="1049" spans="1:31" ht="12.75">
      <c r="A1049" s="18"/>
      <c r="B1049" s="18"/>
      <c r="C1049" s="18"/>
      <c r="D1049" s="18"/>
      <c r="E1049" s="18"/>
      <c r="F1049" s="17"/>
      <c r="G1049" s="17"/>
      <c r="H1049" s="17"/>
      <c r="I1049" s="18"/>
      <c r="J1049" s="18"/>
      <c r="K1049" s="44"/>
      <c r="L1049" s="44"/>
      <c r="M1049" s="18"/>
      <c r="N1049" s="18"/>
      <c r="O1049" s="18"/>
      <c r="P1049" s="18"/>
      <c r="Q1049" s="18"/>
      <c r="R1049" s="18"/>
      <c r="S1049" s="18"/>
      <c r="T1049" s="18"/>
      <c r="U1049" s="18"/>
      <c r="V1049" s="18"/>
      <c r="W1049" s="18"/>
      <c r="X1049" s="18"/>
      <c r="Y1049" s="18"/>
      <c r="Z1049" s="18"/>
      <c r="AA1049" s="18"/>
      <c r="AB1049" s="18"/>
      <c r="AC1049" s="18"/>
      <c r="AD1049" s="18"/>
      <c r="AE1049" s="18"/>
    </row>
    <row r="1050" spans="1:31" ht="12.75">
      <c r="A1050" s="18"/>
      <c r="B1050" s="18"/>
      <c r="C1050" s="18"/>
      <c r="D1050" s="18"/>
      <c r="E1050" s="18"/>
      <c r="F1050" s="17"/>
      <c r="G1050" s="17"/>
      <c r="H1050" s="17"/>
      <c r="I1050" s="18"/>
      <c r="J1050" s="18"/>
      <c r="K1050" s="44"/>
      <c r="L1050" s="44"/>
      <c r="M1050" s="18"/>
      <c r="N1050" s="18"/>
      <c r="O1050" s="18"/>
      <c r="P1050" s="18"/>
      <c r="Q1050" s="18"/>
      <c r="R1050" s="18"/>
      <c r="S1050" s="18"/>
      <c r="T1050" s="18"/>
      <c r="U1050" s="18"/>
      <c r="V1050" s="18"/>
      <c r="W1050" s="18"/>
      <c r="X1050" s="18"/>
      <c r="Y1050" s="18"/>
      <c r="Z1050" s="18"/>
      <c r="AA1050" s="18"/>
      <c r="AB1050" s="18"/>
      <c r="AC1050" s="18"/>
      <c r="AD1050" s="18"/>
      <c r="AE1050" s="18"/>
    </row>
    <row r="1051" spans="1:31" ht="12.75">
      <c r="A1051" s="18"/>
      <c r="B1051" s="18"/>
      <c r="C1051" s="18"/>
      <c r="D1051" s="18"/>
      <c r="E1051" s="18"/>
      <c r="F1051" s="17"/>
      <c r="G1051" s="17"/>
      <c r="H1051" s="17"/>
      <c r="I1051" s="18"/>
      <c r="J1051" s="18"/>
      <c r="K1051" s="44"/>
      <c r="L1051" s="44"/>
      <c r="M1051" s="18"/>
      <c r="N1051" s="18"/>
      <c r="O1051" s="18"/>
      <c r="P1051" s="18"/>
      <c r="Q1051" s="18"/>
      <c r="R1051" s="18"/>
      <c r="S1051" s="18"/>
      <c r="T1051" s="18"/>
      <c r="U1051" s="18"/>
      <c r="V1051" s="18"/>
      <c r="W1051" s="18"/>
      <c r="X1051" s="18"/>
      <c r="Y1051" s="18"/>
      <c r="Z1051" s="18"/>
      <c r="AA1051" s="18"/>
      <c r="AB1051" s="18"/>
      <c r="AC1051" s="18"/>
      <c r="AD1051" s="18"/>
      <c r="AE1051" s="18"/>
    </row>
    <row r="1052" spans="1:31" ht="12.75">
      <c r="A1052" s="18"/>
      <c r="B1052" s="18"/>
      <c r="C1052" s="18"/>
      <c r="D1052" s="18"/>
      <c r="E1052" s="18"/>
      <c r="F1052" s="17"/>
      <c r="G1052" s="17"/>
      <c r="H1052" s="17"/>
      <c r="I1052" s="18"/>
      <c r="J1052" s="18"/>
      <c r="K1052" s="44"/>
      <c r="L1052" s="44"/>
      <c r="M1052" s="18"/>
      <c r="N1052" s="18"/>
      <c r="O1052" s="18"/>
      <c r="P1052" s="18"/>
      <c r="Q1052" s="18"/>
      <c r="R1052" s="18"/>
      <c r="S1052" s="18"/>
      <c r="T1052" s="18"/>
      <c r="U1052" s="18"/>
      <c r="V1052" s="18"/>
      <c r="W1052" s="18"/>
      <c r="X1052" s="18"/>
      <c r="Y1052" s="18"/>
      <c r="Z1052" s="18"/>
      <c r="AA1052" s="18"/>
      <c r="AB1052" s="18"/>
      <c r="AC1052" s="18"/>
      <c r="AD1052" s="18"/>
      <c r="AE1052" s="18"/>
    </row>
    <row r="1053" spans="1:31" ht="12.75">
      <c r="A1053" s="18"/>
      <c r="B1053" s="18"/>
      <c r="C1053" s="18"/>
      <c r="D1053" s="18"/>
      <c r="E1053" s="18"/>
      <c r="F1053" s="17"/>
      <c r="G1053" s="17"/>
      <c r="H1053" s="17"/>
      <c r="I1053" s="18"/>
      <c r="J1053" s="18"/>
      <c r="K1053" s="44"/>
      <c r="L1053" s="44"/>
      <c r="M1053" s="18"/>
      <c r="N1053" s="18"/>
      <c r="O1053" s="18"/>
      <c r="P1053" s="18"/>
      <c r="Q1053" s="18"/>
      <c r="R1053" s="18"/>
      <c r="S1053" s="18"/>
      <c r="T1053" s="18"/>
      <c r="U1053" s="18"/>
      <c r="V1053" s="18"/>
      <c r="W1053" s="18"/>
      <c r="X1053" s="18"/>
      <c r="Y1053" s="18"/>
      <c r="Z1053" s="18"/>
      <c r="AA1053" s="18"/>
      <c r="AB1053" s="18"/>
      <c r="AC1053" s="18"/>
      <c r="AD1053" s="18"/>
      <c r="AE1053" s="18"/>
    </row>
    <row r="1054" spans="1:31" ht="12.75">
      <c r="A1054" s="18"/>
      <c r="B1054" s="18"/>
      <c r="C1054" s="18"/>
      <c r="D1054" s="18"/>
      <c r="E1054" s="18"/>
      <c r="F1054" s="17"/>
      <c r="G1054" s="17"/>
      <c r="H1054" s="17"/>
      <c r="I1054" s="18"/>
      <c r="J1054" s="18"/>
      <c r="K1054" s="44"/>
      <c r="L1054" s="44"/>
      <c r="M1054" s="18"/>
      <c r="N1054" s="18"/>
      <c r="O1054" s="18"/>
      <c r="P1054" s="18"/>
      <c r="Q1054" s="18"/>
      <c r="R1054" s="18"/>
      <c r="S1054" s="18"/>
      <c r="T1054" s="18"/>
      <c r="U1054" s="18"/>
      <c r="V1054" s="18"/>
      <c r="W1054" s="18"/>
      <c r="X1054" s="18"/>
      <c r="Y1054" s="18"/>
      <c r="Z1054" s="18"/>
      <c r="AA1054" s="18"/>
      <c r="AB1054" s="18"/>
      <c r="AC1054" s="18"/>
      <c r="AD1054" s="18"/>
      <c r="AE1054" s="18"/>
    </row>
    <row r="1055" spans="1:31" ht="12.75">
      <c r="A1055" s="18"/>
      <c r="B1055" s="18"/>
      <c r="C1055" s="18"/>
      <c r="D1055" s="18"/>
      <c r="E1055" s="18"/>
      <c r="F1055" s="17"/>
      <c r="G1055" s="17"/>
      <c r="H1055" s="17"/>
      <c r="I1055" s="18"/>
      <c r="J1055" s="18"/>
      <c r="K1055" s="44"/>
      <c r="L1055" s="44"/>
      <c r="M1055" s="18"/>
      <c r="N1055" s="18"/>
      <c r="O1055" s="18"/>
      <c r="P1055" s="18"/>
      <c r="Q1055" s="18"/>
      <c r="R1055" s="18"/>
      <c r="S1055" s="18"/>
      <c r="T1055" s="18"/>
      <c r="U1055" s="18"/>
      <c r="V1055" s="18"/>
      <c r="W1055" s="18"/>
      <c r="X1055" s="18"/>
      <c r="Y1055" s="18"/>
      <c r="Z1055" s="18"/>
      <c r="AA1055" s="18"/>
      <c r="AB1055" s="18"/>
      <c r="AC1055" s="18"/>
      <c r="AD1055" s="18"/>
      <c r="AE1055" s="18"/>
    </row>
    <row r="1056" spans="1:31" ht="12.75">
      <c r="A1056" s="18"/>
      <c r="B1056" s="18"/>
      <c r="C1056" s="18"/>
      <c r="D1056" s="18"/>
      <c r="E1056" s="18"/>
      <c r="F1056" s="17"/>
      <c r="G1056" s="17"/>
      <c r="H1056" s="17"/>
      <c r="I1056" s="18"/>
      <c r="J1056" s="18"/>
      <c r="K1056" s="44"/>
      <c r="L1056" s="44"/>
      <c r="M1056" s="18"/>
      <c r="N1056" s="18"/>
      <c r="O1056" s="18"/>
      <c r="P1056" s="18"/>
      <c r="Q1056" s="18"/>
      <c r="R1056" s="18"/>
      <c r="S1056" s="18"/>
      <c r="T1056" s="18"/>
      <c r="U1056" s="18"/>
      <c r="V1056" s="18"/>
      <c r="W1056" s="18"/>
      <c r="X1056" s="18"/>
      <c r="Y1056" s="18"/>
      <c r="Z1056" s="18"/>
      <c r="AA1056" s="18"/>
      <c r="AB1056" s="18"/>
      <c r="AC1056" s="18"/>
      <c r="AD1056" s="18"/>
      <c r="AE1056" s="18"/>
    </row>
    <row r="1057" spans="1:31" ht="12.75">
      <c r="A1057" s="18"/>
      <c r="B1057" s="18"/>
      <c r="C1057" s="18"/>
      <c r="D1057" s="18"/>
      <c r="E1057" s="18"/>
      <c r="F1057" s="17"/>
      <c r="G1057" s="17"/>
      <c r="H1057" s="17"/>
      <c r="I1057" s="18"/>
      <c r="J1057" s="18"/>
      <c r="K1057" s="44"/>
      <c r="L1057" s="44"/>
      <c r="M1057" s="18"/>
      <c r="N1057" s="18"/>
      <c r="O1057" s="18"/>
      <c r="P1057" s="18"/>
      <c r="Q1057" s="18"/>
      <c r="R1057" s="18"/>
      <c r="S1057" s="18"/>
      <c r="T1057" s="18"/>
      <c r="U1057" s="18"/>
      <c r="V1057" s="18"/>
      <c r="W1057" s="18"/>
      <c r="X1057" s="18"/>
      <c r="Y1057" s="18"/>
      <c r="Z1057" s="18"/>
      <c r="AA1057" s="18"/>
      <c r="AB1057" s="18"/>
      <c r="AC1057" s="18"/>
      <c r="AD1057" s="18"/>
      <c r="AE1057" s="18"/>
    </row>
    <row r="1058" spans="1:31" ht="12.75">
      <c r="A1058" s="18"/>
      <c r="B1058" s="18"/>
      <c r="C1058" s="18"/>
      <c r="D1058" s="18"/>
      <c r="E1058" s="18"/>
      <c r="F1058" s="17"/>
      <c r="G1058" s="17"/>
      <c r="H1058" s="17"/>
      <c r="I1058" s="18"/>
      <c r="J1058" s="18"/>
      <c r="K1058" s="44"/>
      <c r="L1058" s="44"/>
      <c r="M1058" s="18"/>
      <c r="N1058" s="18"/>
      <c r="O1058" s="18"/>
      <c r="P1058" s="18"/>
      <c r="Q1058" s="18"/>
      <c r="R1058" s="18"/>
      <c r="S1058" s="18"/>
      <c r="T1058" s="18"/>
      <c r="U1058" s="18"/>
      <c r="V1058" s="18"/>
      <c r="W1058" s="18"/>
      <c r="X1058" s="18"/>
      <c r="Y1058" s="18"/>
      <c r="Z1058" s="18"/>
      <c r="AA1058" s="18"/>
      <c r="AB1058" s="18"/>
      <c r="AC1058" s="18"/>
      <c r="AD1058" s="18"/>
      <c r="AE1058" s="18"/>
    </row>
    <row r="1059" spans="1:31" ht="12.75">
      <c r="A1059" s="18"/>
      <c r="B1059" s="18"/>
      <c r="C1059" s="18"/>
      <c r="D1059" s="18"/>
      <c r="E1059" s="18"/>
      <c r="F1059" s="17"/>
      <c r="G1059" s="17"/>
      <c r="H1059" s="17"/>
      <c r="I1059" s="18"/>
      <c r="J1059" s="18"/>
      <c r="K1059" s="44"/>
      <c r="L1059" s="44"/>
      <c r="M1059" s="18"/>
      <c r="N1059" s="18"/>
      <c r="O1059" s="18"/>
      <c r="P1059" s="18"/>
      <c r="Q1059" s="18"/>
      <c r="R1059" s="18"/>
      <c r="S1059" s="18"/>
      <c r="T1059" s="18"/>
      <c r="U1059" s="18"/>
      <c r="V1059" s="18"/>
      <c r="W1059" s="18"/>
      <c r="X1059" s="18"/>
      <c r="Y1059" s="18"/>
      <c r="Z1059" s="18"/>
      <c r="AA1059" s="18"/>
      <c r="AB1059" s="18"/>
      <c r="AC1059" s="18"/>
      <c r="AD1059" s="18"/>
      <c r="AE1059" s="18"/>
    </row>
    <row r="1060" spans="1:31" ht="12.75">
      <c r="A1060" s="18"/>
      <c r="B1060" s="18"/>
      <c r="C1060" s="18"/>
      <c r="D1060" s="18"/>
      <c r="E1060" s="18"/>
      <c r="F1060" s="17"/>
      <c r="G1060" s="17"/>
      <c r="H1060" s="17"/>
      <c r="I1060" s="18"/>
      <c r="J1060" s="18"/>
      <c r="K1060" s="44"/>
      <c r="L1060" s="44"/>
      <c r="M1060" s="18"/>
      <c r="N1060" s="18"/>
      <c r="O1060" s="18"/>
      <c r="P1060" s="18"/>
      <c r="Q1060" s="18"/>
      <c r="R1060" s="18"/>
      <c r="S1060" s="18"/>
      <c r="T1060" s="18"/>
      <c r="U1060" s="18"/>
      <c r="V1060" s="18"/>
      <c r="W1060" s="18"/>
      <c r="X1060" s="18"/>
      <c r="Y1060" s="18"/>
      <c r="Z1060" s="18"/>
      <c r="AA1060" s="18"/>
      <c r="AB1060" s="18"/>
      <c r="AC1060" s="18"/>
      <c r="AD1060" s="18"/>
      <c r="AE1060" s="18"/>
    </row>
    <row r="1061" spans="1:31" ht="12.75">
      <c r="A1061" s="18"/>
      <c r="B1061" s="18"/>
      <c r="C1061" s="18"/>
      <c r="D1061" s="18"/>
      <c r="E1061" s="18"/>
      <c r="F1061" s="17"/>
      <c r="G1061" s="17"/>
      <c r="H1061" s="17"/>
      <c r="I1061" s="18"/>
      <c r="J1061" s="18"/>
      <c r="K1061" s="44"/>
      <c r="L1061" s="44"/>
      <c r="M1061" s="18"/>
      <c r="N1061" s="18"/>
      <c r="O1061" s="18"/>
      <c r="P1061" s="18"/>
      <c r="Q1061" s="18"/>
      <c r="R1061" s="18"/>
      <c r="S1061" s="18"/>
      <c r="T1061" s="18"/>
      <c r="U1061" s="18"/>
      <c r="V1061" s="18"/>
      <c r="W1061" s="18"/>
      <c r="X1061" s="18"/>
      <c r="Y1061" s="18"/>
      <c r="Z1061" s="18"/>
      <c r="AA1061" s="18"/>
      <c r="AB1061" s="18"/>
      <c r="AC1061" s="18"/>
      <c r="AD1061" s="18"/>
      <c r="AE1061" s="18"/>
    </row>
    <row r="1062" spans="1:31" ht="12.75">
      <c r="A1062" s="18"/>
      <c r="B1062" s="18"/>
      <c r="C1062" s="18"/>
      <c r="D1062" s="18"/>
      <c r="E1062" s="18"/>
      <c r="F1062" s="17"/>
      <c r="G1062" s="17"/>
      <c r="H1062" s="17"/>
      <c r="I1062" s="18"/>
      <c r="J1062" s="18"/>
      <c r="K1062" s="44"/>
      <c r="L1062" s="44"/>
      <c r="M1062" s="18"/>
      <c r="N1062" s="18"/>
      <c r="O1062" s="18"/>
      <c r="P1062" s="18"/>
      <c r="Q1062" s="18"/>
      <c r="R1062" s="18"/>
      <c r="S1062" s="18"/>
      <c r="T1062" s="18"/>
      <c r="U1062" s="18"/>
      <c r="V1062" s="18"/>
      <c r="W1062" s="18"/>
      <c r="X1062" s="18"/>
      <c r="Y1062" s="18"/>
      <c r="Z1062" s="18"/>
      <c r="AA1062" s="18"/>
      <c r="AB1062" s="18"/>
      <c r="AC1062" s="18"/>
      <c r="AD1062" s="18"/>
      <c r="AE1062" s="18"/>
    </row>
    <row r="1063" spans="1:31" ht="12.75">
      <c r="A1063" s="18"/>
      <c r="B1063" s="18"/>
      <c r="C1063" s="18"/>
      <c r="D1063" s="18"/>
      <c r="E1063" s="18"/>
      <c r="F1063" s="17"/>
      <c r="G1063" s="17"/>
      <c r="H1063" s="17"/>
      <c r="I1063" s="18"/>
      <c r="J1063" s="18"/>
      <c r="K1063" s="44"/>
      <c r="L1063" s="44"/>
      <c r="M1063" s="18"/>
      <c r="N1063" s="18"/>
      <c r="O1063" s="18"/>
      <c r="P1063" s="18"/>
      <c r="Q1063" s="18"/>
      <c r="R1063" s="18"/>
      <c r="S1063" s="18"/>
      <c r="T1063" s="18"/>
      <c r="U1063" s="18"/>
      <c r="V1063" s="18"/>
      <c r="W1063" s="18"/>
      <c r="X1063" s="18"/>
      <c r="Y1063" s="18"/>
      <c r="Z1063" s="18"/>
      <c r="AA1063" s="18"/>
      <c r="AB1063" s="18"/>
      <c r="AC1063" s="18"/>
      <c r="AD1063" s="18"/>
      <c r="AE1063" s="18"/>
    </row>
    <row r="1064" spans="1:31" ht="12.75">
      <c r="A1064" s="18"/>
      <c r="B1064" s="18"/>
      <c r="C1064" s="18"/>
      <c r="D1064" s="18"/>
      <c r="E1064" s="18"/>
      <c r="F1064" s="17"/>
      <c r="G1064" s="17"/>
      <c r="H1064" s="17"/>
      <c r="I1064" s="18"/>
      <c r="J1064" s="18"/>
      <c r="K1064" s="44"/>
      <c r="L1064" s="44"/>
      <c r="M1064" s="18"/>
      <c r="N1064" s="18"/>
      <c r="O1064" s="18"/>
      <c r="P1064" s="18"/>
      <c r="Q1064" s="18"/>
      <c r="R1064" s="18"/>
      <c r="S1064" s="18"/>
      <c r="T1064" s="18"/>
      <c r="U1064" s="18"/>
      <c r="V1064" s="18"/>
      <c r="W1064" s="18"/>
      <c r="X1064" s="18"/>
      <c r="Y1064" s="18"/>
      <c r="Z1064" s="18"/>
      <c r="AA1064" s="18"/>
      <c r="AB1064" s="18"/>
      <c r="AC1064" s="18"/>
      <c r="AD1064" s="18"/>
      <c r="AE1064" s="18"/>
    </row>
    <row r="1065" spans="1:31" ht="12.75">
      <c r="A1065" s="18"/>
      <c r="B1065" s="18"/>
      <c r="C1065" s="18"/>
      <c r="D1065" s="18"/>
      <c r="E1065" s="18"/>
      <c r="F1065" s="17"/>
      <c r="G1065" s="17"/>
      <c r="H1065" s="17"/>
      <c r="I1065" s="18"/>
      <c r="J1065" s="18"/>
      <c r="K1065" s="44"/>
      <c r="L1065" s="44"/>
      <c r="M1065" s="18"/>
      <c r="N1065" s="18"/>
      <c r="O1065" s="18"/>
      <c r="P1065" s="18"/>
      <c r="Q1065" s="18"/>
      <c r="R1065" s="18"/>
      <c r="S1065" s="18"/>
      <c r="T1065" s="18"/>
      <c r="U1065" s="18"/>
      <c r="V1065" s="18"/>
      <c r="W1065" s="18"/>
      <c r="X1065" s="18"/>
      <c r="Y1065" s="18"/>
      <c r="Z1065" s="18"/>
      <c r="AA1065" s="18"/>
      <c r="AB1065" s="18"/>
      <c r="AC1065" s="18"/>
      <c r="AD1065" s="18"/>
      <c r="AE1065" s="18"/>
    </row>
    <row r="1066" spans="1:31" ht="12.75">
      <c r="A1066" s="18"/>
      <c r="B1066" s="18"/>
      <c r="C1066" s="18"/>
      <c r="D1066" s="18"/>
      <c r="E1066" s="18"/>
      <c r="F1066" s="17"/>
      <c r="G1066" s="17"/>
      <c r="H1066" s="17"/>
      <c r="I1066" s="18"/>
      <c r="J1066" s="18"/>
      <c r="K1066" s="44"/>
      <c r="L1066" s="44"/>
      <c r="M1066" s="18"/>
      <c r="N1066" s="18"/>
      <c r="O1066" s="18"/>
      <c r="P1066" s="18"/>
      <c r="Q1066" s="18"/>
      <c r="R1066" s="18"/>
      <c r="S1066" s="18"/>
      <c r="T1066" s="18"/>
      <c r="U1066" s="18"/>
      <c r="V1066" s="18"/>
      <c r="W1066" s="18"/>
      <c r="X1066" s="18"/>
      <c r="Y1066" s="18"/>
      <c r="Z1066" s="18"/>
      <c r="AA1066" s="18"/>
      <c r="AB1066" s="18"/>
      <c r="AC1066" s="18"/>
      <c r="AD1066" s="18"/>
      <c r="AE1066" s="18"/>
    </row>
    <row r="1067" spans="1:31" ht="12.75">
      <c r="A1067" s="18"/>
      <c r="B1067" s="18"/>
      <c r="C1067" s="18"/>
      <c r="D1067" s="18"/>
      <c r="E1067" s="18"/>
      <c r="F1067" s="17"/>
      <c r="G1067" s="17"/>
      <c r="H1067" s="17"/>
      <c r="I1067" s="18"/>
      <c r="J1067" s="18"/>
      <c r="K1067" s="44"/>
      <c r="L1067" s="44"/>
      <c r="M1067" s="18"/>
      <c r="N1067" s="18"/>
      <c r="O1067" s="18"/>
      <c r="P1067" s="18"/>
      <c r="Q1067" s="18"/>
      <c r="R1067" s="18"/>
      <c r="S1067" s="18"/>
      <c r="T1067" s="18"/>
      <c r="U1067" s="18"/>
      <c r="V1067" s="18"/>
      <c r="W1067" s="18"/>
      <c r="X1067" s="18"/>
      <c r="Y1067" s="18"/>
      <c r="Z1067" s="18"/>
      <c r="AA1067" s="18"/>
      <c r="AB1067" s="18"/>
      <c r="AC1067" s="18"/>
      <c r="AD1067" s="18"/>
      <c r="AE1067" s="18"/>
    </row>
    <row r="1068" spans="1:31" ht="12.75">
      <c r="A1068" s="18"/>
      <c r="B1068" s="18"/>
      <c r="C1068" s="18"/>
      <c r="D1068" s="18"/>
      <c r="E1068" s="18"/>
      <c r="F1068" s="17"/>
      <c r="G1068" s="17"/>
      <c r="H1068" s="17"/>
      <c r="I1068" s="18"/>
      <c r="J1068" s="18"/>
      <c r="K1068" s="44"/>
      <c r="L1068" s="44"/>
      <c r="M1068" s="18"/>
      <c r="N1068" s="18"/>
      <c r="O1068" s="18"/>
      <c r="P1068" s="18"/>
      <c r="Q1068" s="18"/>
      <c r="R1068" s="18"/>
      <c r="S1068" s="18"/>
      <c r="T1068" s="18"/>
      <c r="U1068" s="18"/>
      <c r="V1068" s="18"/>
      <c r="W1068" s="18"/>
      <c r="X1068" s="18"/>
      <c r="Y1068" s="18"/>
      <c r="Z1068" s="18"/>
      <c r="AA1068" s="18"/>
      <c r="AB1068" s="18"/>
      <c r="AC1068" s="18"/>
      <c r="AD1068" s="18"/>
      <c r="AE1068" s="18"/>
    </row>
    <row r="1069" spans="1:31" ht="12.75">
      <c r="A1069" s="18"/>
      <c r="B1069" s="18"/>
      <c r="C1069" s="18"/>
      <c r="D1069" s="18"/>
      <c r="E1069" s="18"/>
      <c r="F1069" s="17"/>
      <c r="G1069" s="17"/>
      <c r="H1069" s="17"/>
      <c r="I1069" s="18"/>
      <c r="J1069" s="18"/>
      <c r="K1069" s="44"/>
      <c r="L1069" s="44"/>
      <c r="M1069" s="18"/>
      <c r="N1069" s="18"/>
      <c r="O1069" s="18"/>
      <c r="P1069" s="18"/>
      <c r="Q1069" s="18"/>
      <c r="R1069" s="18"/>
      <c r="S1069" s="18"/>
      <c r="T1069" s="18"/>
      <c r="U1069" s="18"/>
      <c r="V1069" s="18"/>
      <c r="W1069" s="18"/>
      <c r="X1069" s="18"/>
      <c r="Y1069" s="18"/>
      <c r="Z1069" s="18"/>
      <c r="AA1069" s="18"/>
      <c r="AB1069" s="18"/>
      <c r="AC1069" s="18"/>
      <c r="AD1069" s="18"/>
      <c r="AE1069" s="18"/>
    </row>
    <row r="1070" spans="1:31" ht="12.75">
      <c r="A1070" s="18"/>
      <c r="B1070" s="18"/>
      <c r="C1070" s="18"/>
      <c r="D1070" s="18"/>
      <c r="E1070" s="18"/>
      <c r="F1070" s="17"/>
      <c r="G1070" s="17"/>
      <c r="H1070" s="17"/>
      <c r="I1070" s="18"/>
      <c r="J1070" s="18"/>
      <c r="K1070" s="44"/>
      <c r="L1070" s="44"/>
      <c r="M1070" s="18"/>
      <c r="N1070" s="18"/>
      <c r="O1070" s="18"/>
      <c r="P1070" s="18"/>
      <c r="Q1070" s="18"/>
      <c r="R1070" s="18"/>
      <c r="S1070" s="18"/>
      <c r="T1070" s="18"/>
      <c r="U1070" s="18"/>
      <c r="V1070" s="18"/>
      <c r="W1070" s="18"/>
      <c r="X1070" s="18"/>
      <c r="Y1070" s="18"/>
      <c r="Z1070" s="18"/>
      <c r="AA1070" s="18"/>
      <c r="AB1070" s="18"/>
      <c r="AC1070" s="18"/>
      <c r="AD1070" s="18"/>
      <c r="AE1070" s="18"/>
    </row>
    <row r="1071" spans="1:31" ht="12.75">
      <c r="A1071" s="18"/>
      <c r="B1071" s="18"/>
      <c r="C1071" s="18"/>
      <c r="D1071" s="18"/>
      <c r="E1071" s="18"/>
      <c r="F1071" s="17"/>
      <c r="G1071" s="17"/>
      <c r="H1071" s="17"/>
      <c r="I1071" s="18"/>
      <c r="J1071" s="18"/>
      <c r="K1071" s="44"/>
      <c r="L1071" s="44"/>
      <c r="M1071" s="18"/>
      <c r="N1071" s="18"/>
      <c r="O1071" s="18"/>
      <c r="P1071" s="18"/>
      <c r="Q1071" s="18"/>
      <c r="R1071" s="18"/>
      <c r="S1071" s="18"/>
      <c r="T1071" s="18"/>
      <c r="U1071" s="18"/>
      <c r="V1071" s="18"/>
      <c r="W1071" s="18"/>
      <c r="X1071" s="18"/>
      <c r="Y1071" s="18"/>
      <c r="Z1071" s="18"/>
      <c r="AA1071" s="18"/>
      <c r="AB1071" s="18"/>
      <c r="AC1071" s="18"/>
      <c r="AD1071" s="18"/>
      <c r="AE1071" s="18"/>
    </row>
    <row r="1072" spans="1:31" ht="12.75">
      <c r="A1072" s="18"/>
      <c r="B1072" s="18"/>
      <c r="C1072" s="18"/>
      <c r="D1072" s="18"/>
      <c r="E1072" s="18"/>
      <c r="F1072" s="17"/>
      <c r="G1072" s="17"/>
      <c r="H1072" s="17"/>
      <c r="I1072" s="18"/>
      <c r="J1072" s="18"/>
      <c r="K1072" s="44"/>
      <c r="L1072" s="44"/>
      <c r="M1072" s="18"/>
      <c r="N1072" s="18"/>
      <c r="O1072" s="18"/>
      <c r="P1072" s="18"/>
      <c r="Q1072" s="18"/>
      <c r="R1072" s="18"/>
      <c r="S1072" s="18"/>
      <c r="T1072" s="18"/>
      <c r="U1072" s="18"/>
      <c r="V1072" s="18"/>
      <c r="W1072" s="18"/>
      <c r="X1072" s="18"/>
      <c r="Y1072" s="18"/>
      <c r="Z1072" s="18"/>
      <c r="AA1072" s="18"/>
      <c r="AB1072" s="18"/>
      <c r="AC1072" s="18"/>
      <c r="AD1072" s="18"/>
      <c r="AE1072" s="18"/>
    </row>
    <row r="1073" spans="1:31" ht="12.75">
      <c r="A1073" s="18"/>
      <c r="B1073" s="18"/>
      <c r="C1073" s="18"/>
      <c r="D1073" s="18"/>
      <c r="E1073" s="18"/>
      <c r="F1073" s="17"/>
      <c r="G1073" s="17"/>
      <c r="H1073" s="17"/>
      <c r="I1073" s="18"/>
      <c r="J1073" s="18"/>
      <c r="K1073" s="44"/>
      <c r="L1073" s="44"/>
      <c r="M1073" s="18"/>
      <c r="N1073" s="18"/>
      <c r="O1073" s="18"/>
      <c r="P1073" s="18"/>
      <c r="Q1073" s="18"/>
      <c r="R1073" s="18"/>
      <c r="S1073" s="18"/>
      <c r="T1073" s="18"/>
      <c r="U1073" s="18"/>
      <c r="V1073" s="18"/>
      <c r="W1073" s="18"/>
      <c r="X1073" s="18"/>
      <c r="Y1073" s="18"/>
      <c r="Z1073" s="18"/>
      <c r="AA1073" s="18"/>
      <c r="AB1073" s="18"/>
      <c r="AC1073" s="18"/>
      <c r="AD1073" s="18"/>
      <c r="AE1073" s="18"/>
    </row>
    <row r="1074" spans="1:31" ht="12.75">
      <c r="A1074" s="18"/>
      <c r="B1074" s="18"/>
      <c r="C1074" s="18"/>
      <c r="D1074" s="18"/>
      <c r="E1074" s="18"/>
      <c r="F1074" s="17"/>
      <c r="G1074" s="17"/>
      <c r="H1074" s="17"/>
      <c r="I1074" s="18"/>
      <c r="J1074" s="18"/>
      <c r="K1074" s="44"/>
      <c r="L1074" s="44"/>
      <c r="M1074" s="18"/>
      <c r="N1074" s="18"/>
      <c r="O1074" s="18"/>
      <c r="P1074" s="18"/>
      <c r="Q1074" s="18"/>
      <c r="R1074" s="18"/>
      <c r="S1074" s="18"/>
      <c r="T1074" s="18"/>
      <c r="U1074" s="18"/>
      <c r="V1074" s="18"/>
      <c r="W1074" s="18"/>
      <c r="X1074" s="18"/>
      <c r="Y1074" s="18"/>
      <c r="Z1074" s="18"/>
      <c r="AA1074" s="18"/>
      <c r="AB1074" s="18"/>
      <c r="AC1074" s="18"/>
      <c r="AD1074" s="18"/>
      <c r="AE1074" s="18"/>
    </row>
    <row r="1075" spans="1:31" ht="12.75">
      <c r="A1075" s="18"/>
      <c r="B1075" s="18"/>
      <c r="C1075" s="18"/>
      <c r="D1075" s="18"/>
      <c r="E1075" s="18"/>
      <c r="F1075" s="17"/>
      <c r="G1075" s="17"/>
      <c r="H1075" s="17"/>
      <c r="I1075" s="18"/>
      <c r="J1075" s="18"/>
      <c r="K1075" s="44"/>
      <c r="L1075" s="44"/>
      <c r="M1075" s="18"/>
      <c r="N1075" s="18"/>
      <c r="O1075" s="18"/>
      <c r="P1075" s="18"/>
      <c r="Q1075" s="18"/>
      <c r="R1075" s="18"/>
      <c r="S1075" s="18"/>
      <c r="T1075" s="18"/>
      <c r="U1075" s="18"/>
      <c r="V1075" s="18"/>
      <c r="W1075" s="18"/>
      <c r="X1075" s="18"/>
      <c r="Y1075" s="18"/>
      <c r="Z1075" s="18"/>
      <c r="AA1075" s="18"/>
      <c r="AB1075" s="18"/>
      <c r="AC1075" s="18"/>
      <c r="AD1075" s="18"/>
      <c r="AE1075" s="18"/>
    </row>
    <row r="1076" spans="1:31" ht="12.75">
      <c r="A1076" s="18"/>
      <c r="B1076" s="18"/>
      <c r="C1076" s="18"/>
      <c r="D1076" s="18"/>
      <c r="E1076" s="18"/>
      <c r="F1076" s="17"/>
      <c r="G1076" s="17"/>
      <c r="H1076" s="17"/>
      <c r="I1076" s="18"/>
      <c r="J1076" s="18"/>
      <c r="K1076" s="44"/>
      <c r="L1076" s="44"/>
      <c r="M1076" s="18"/>
      <c r="N1076" s="18"/>
      <c r="O1076" s="18"/>
      <c r="P1076" s="18"/>
      <c r="Q1076" s="18"/>
      <c r="R1076" s="18"/>
      <c r="S1076" s="18"/>
      <c r="T1076" s="18"/>
      <c r="U1076" s="18"/>
      <c r="V1076" s="18"/>
      <c r="W1076" s="18"/>
      <c r="X1076" s="18"/>
      <c r="Y1076" s="18"/>
      <c r="Z1076" s="18"/>
      <c r="AA1076" s="18"/>
      <c r="AB1076" s="18"/>
      <c r="AC1076" s="18"/>
      <c r="AD1076" s="18"/>
      <c r="AE1076" s="18"/>
    </row>
    <row r="1077" spans="1:31" ht="12.75">
      <c r="A1077" s="18"/>
      <c r="B1077" s="18"/>
      <c r="C1077" s="18"/>
      <c r="D1077" s="18"/>
      <c r="E1077" s="18"/>
      <c r="F1077" s="17"/>
      <c r="G1077" s="17"/>
      <c r="H1077" s="17"/>
      <c r="I1077" s="18"/>
      <c r="J1077" s="18"/>
      <c r="K1077" s="44"/>
      <c r="L1077" s="44"/>
      <c r="M1077" s="18"/>
      <c r="N1077" s="18"/>
      <c r="O1077" s="18"/>
      <c r="P1077" s="18"/>
      <c r="Q1077" s="18"/>
      <c r="R1077" s="18"/>
      <c r="S1077" s="18"/>
      <c r="T1077" s="18"/>
      <c r="U1077" s="18"/>
      <c r="V1077" s="18"/>
      <c r="W1077" s="18"/>
      <c r="X1077" s="18"/>
      <c r="Y1077" s="18"/>
      <c r="Z1077" s="18"/>
      <c r="AA1077" s="18"/>
      <c r="AB1077" s="18"/>
      <c r="AC1077" s="18"/>
      <c r="AD1077" s="18"/>
      <c r="AE1077" s="18"/>
    </row>
    <row r="1078" spans="1:31" ht="12.75">
      <c r="A1078" s="18"/>
      <c r="B1078" s="18"/>
      <c r="C1078" s="18"/>
      <c r="D1078" s="18"/>
      <c r="E1078" s="18"/>
      <c r="F1078" s="17"/>
      <c r="G1078" s="17"/>
      <c r="H1078" s="17"/>
      <c r="I1078" s="18"/>
      <c r="J1078" s="18"/>
      <c r="K1078" s="44"/>
      <c r="L1078" s="44"/>
      <c r="M1078" s="18"/>
      <c r="N1078" s="18"/>
      <c r="O1078" s="18"/>
      <c r="P1078" s="18"/>
      <c r="Q1078" s="18"/>
      <c r="R1078" s="18"/>
      <c r="S1078" s="18"/>
      <c r="T1078" s="18"/>
      <c r="U1078" s="18"/>
      <c r="V1078" s="18"/>
      <c r="W1078" s="18"/>
      <c r="X1078" s="18"/>
      <c r="Y1078" s="18"/>
      <c r="Z1078" s="18"/>
      <c r="AA1078" s="18"/>
      <c r="AB1078" s="18"/>
      <c r="AC1078" s="18"/>
      <c r="AD1078" s="18"/>
      <c r="AE1078" s="18"/>
    </row>
    <row r="1079" spans="1:31" ht="12.75">
      <c r="A1079" s="18"/>
      <c r="B1079" s="18"/>
      <c r="C1079" s="18"/>
      <c r="D1079" s="18"/>
      <c r="E1079" s="18"/>
      <c r="F1079" s="17"/>
      <c r="G1079" s="17"/>
      <c r="H1079" s="17"/>
      <c r="I1079" s="18"/>
      <c r="J1079" s="18"/>
      <c r="K1079" s="44"/>
      <c r="L1079" s="44"/>
      <c r="M1079" s="18"/>
      <c r="N1079" s="18"/>
      <c r="O1079" s="18"/>
      <c r="P1079" s="18"/>
      <c r="Q1079" s="18"/>
      <c r="R1079" s="18"/>
      <c r="S1079" s="18"/>
      <c r="T1079" s="18"/>
      <c r="U1079" s="18"/>
      <c r="V1079" s="18"/>
      <c r="W1079" s="18"/>
      <c r="X1079" s="18"/>
      <c r="Y1079" s="18"/>
      <c r="Z1079" s="18"/>
      <c r="AA1079" s="18"/>
      <c r="AB1079" s="18"/>
      <c r="AC1079" s="18"/>
      <c r="AD1079" s="18"/>
      <c r="AE1079" s="18"/>
    </row>
    <row r="1080" spans="1:31" ht="12.75">
      <c r="A1080" s="18"/>
      <c r="B1080" s="18"/>
      <c r="C1080" s="18"/>
      <c r="D1080" s="18"/>
      <c r="E1080" s="18"/>
      <c r="F1080" s="17"/>
      <c r="G1080" s="17"/>
      <c r="H1080" s="17"/>
      <c r="I1080" s="18"/>
      <c r="J1080" s="18"/>
      <c r="K1080" s="44"/>
      <c r="L1080" s="44"/>
      <c r="M1080" s="18"/>
      <c r="N1080" s="18"/>
      <c r="O1080" s="18"/>
      <c r="P1080" s="18"/>
      <c r="Q1080" s="18"/>
      <c r="R1080" s="18"/>
      <c r="S1080" s="18"/>
      <c r="T1080" s="18"/>
      <c r="U1080" s="18"/>
      <c r="V1080" s="18"/>
      <c r="W1080" s="18"/>
      <c r="X1080" s="18"/>
      <c r="Y1080" s="18"/>
      <c r="Z1080" s="18"/>
      <c r="AA1080" s="18"/>
      <c r="AB1080" s="18"/>
      <c r="AC1080" s="18"/>
      <c r="AD1080" s="18"/>
      <c r="AE1080" s="18"/>
    </row>
    <row r="1081" spans="1:31" ht="12.75">
      <c r="A1081" s="18"/>
      <c r="B1081" s="18"/>
      <c r="C1081" s="18"/>
      <c r="D1081" s="18"/>
      <c r="E1081" s="18"/>
      <c r="F1081" s="17"/>
      <c r="G1081" s="17"/>
      <c r="H1081" s="17"/>
      <c r="I1081" s="18"/>
      <c r="J1081" s="18"/>
      <c r="K1081" s="44"/>
      <c r="L1081" s="44"/>
      <c r="M1081" s="18"/>
      <c r="N1081" s="18"/>
      <c r="O1081" s="18"/>
      <c r="P1081" s="18"/>
      <c r="Q1081" s="18"/>
      <c r="R1081" s="18"/>
      <c r="S1081" s="18"/>
      <c r="T1081" s="18"/>
      <c r="U1081" s="18"/>
      <c r="V1081" s="18"/>
      <c r="W1081" s="18"/>
      <c r="X1081" s="18"/>
      <c r="Y1081" s="18"/>
      <c r="Z1081" s="18"/>
      <c r="AA1081" s="18"/>
      <c r="AB1081" s="18"/>
      <c r="AC1081" s="18"/>
      <c r="AD1081" s="18"/>
      <c r="AE1081" s="18"/>
    </row>
    <row r="1082" spans="1:31" ht="12.75">
      <c r="A1082" s="18"/>
      <c r="B1082" s="18"/>
      <c r="C1082" s="18"/>
      <c r="D1082" s="18"/>
      <c r="E1082" s="18"/>
      <c r="F1082" s="17"/>
      <c r="G1082" s="17"/>
      <c r="H1082" s="17"/>
      <c r="I1082" s="18"/>
      <c r="J1082" s="18"/>
      <c r="K1082" s="44"/>
      <c r="L1082" s="44"/>
      <c r="M1082" s="18"/>
      <c r="N1082" s="18"/>
      <c r="O1082" s="18"/>
      <c r="P1082" s="18"/>
      <c r="Q1082" s="18"/>
      <c r="R1082" s="18"/>
      <c r="S1082" s="18"/>
      <c r="T1082" s="18"/>
      <c r="U1082" s="18"/>
      <c r="V1082" s="18"/>
      <c r="W1082" s="18"/>
      <c r="X1082" s="18"/>
      <c r="Y1082" s="18"/>
      <c r="Z1082" s="18"/>
      <c r="AA1082" s="18"/>
      <c r="AB1082" s="18"/>
      <c r="AC1082" s="18"/>
      <c r="AD1082" s="18"/>
      <c r="AE1082" s="18"/>
    </row>
    <row r="1083" spans="1:31" ht="12.75">
      <c r="A1083" s="18"/>
      <c r="B1083" s="18"/>
      <c r="C1083" s="18"/>
      <c r="D1083" s="18"/>
      <c r="E1083" s="18"/>
      <c r="F1083" s="17"/>
      <c r="G1083" s="17"/>
      <c r="H1083" s="17"/>
      <c r="I1083" s="18"/>
      <c r="J1083" s="18"/>
      <c r="K1083" s="44"/>
      <c r="L1083" s="44"/>
      <c r="M1083" s="18"/>
      <c r="N1083" s="18"/>
      <c r="O1083" s="18"/>
      <c r="P1083" s="18"/>
      <c r="Q1083" s="18"/>
      <c r="R1083" s="18"/>
      <c r="S1083" s="18"/>
      <c r="T1083" s="18"/>
      <c r="U1083" s="18"/>
      <c r="V1083" s="18"/>
      <c r="W1083" s="18"/>
      <c r="X1083" s="18"/>
      <c r="Y1083" s="18"/>
      <c r="Z1083" s="18"/>
      <c r="AA1083" s="18"/>
      <c r="AB1083" s="18"/>
      <c r="AC1083" s="18"/>
      <c r="AD1083" s="18"/>
      <c r="AE1083" s="18"/>
    </row>
    <row r="1084" spans="1:31" ht="12.75">
      <c r="A1084" s="18"/>
      <c r="B1084" s="18"/>
      <c r="C1084" s="18"/>
      <c r="D1084" s="18"/>
      <c r="E1084" s="18"/>
      <c r="F1084" s="17"/>
      <c r="G1084" s="17"/>
      <c r="H1084" s="17"/>
      <c r="I1084" s="18"/>
      <c r="J1084" s="18"/>
      <c r="K1084" s="44"/>
      <c r="L1084" s="44"/>
      <c r="M1084" s="18"/>
      <c r="N1084" s="18"/>
      <c r="O1084" s="18"/>
      <c r="P1084" s="18"/>
      <c r="Q1084" s="18"/>
      <c r="R1084" s="18"/>
      <c r="S1084" s="18"/>
      <c r="T1084" s="18"/>
      <c r="U1084" s="18"/>
      <c r="V1084" s="18"/>
      <c r="W1084" s="18"/>
      <c r="X1084" s="18"/>
      <c r="Y1084" s="18"/>
      <c r="Z1084" s="18"/>
      <c r="AA1084" s="18"/>
      <c r="AB1084" s="18"/>
      <c r="AC1084" s="18"/>
      <c r="AD1084" s="18"/>
      <c r="AE1084" s="18"/>
    </row>
    <row r="1085" spans="1:31" ht="12.75">
      <c r="A1085" s="18"/>
      <c r="B1085" s="18"/>
      <c r="C1085" s="18"/>
      <c r="D1085" s="18"/>
      <c r="E1085" s="18"/>
      <c r="F1085" s="17"/>
      <c r="G1085" s="17"/>
      <c r="H1085" s="17"/>
      <c r="I1085" s="18"/>
      <c r="J1085" s="18"/>
      <c r="K1085" s="44"/>
      <c r="L1085" s="44"/>
      <c r="M1085" s="18"/>
      <c r="N1085" s="18"/>
      <c r="O1085" s="18"/>
      <c r="P1085" s="18"/>
      <c r="Q1085" s="18"/>
      <c r="R1085" s="18"/>
      <c r="S1085" s="18"/>
      <c r="T1085" s="18"/>
      <c r="U1085" s="18"/>
      <c r="V1085" s="18"/>
      <c r="W1085" s="18"/>
      <c r="X1085" s="18"/>
      <c r="Y1085" s="18"/>
      <c r="Z1085" s="18"/>
      <c r="AA1085" s="18"/>
      <c r="AB1085" s="18"/>
      <c r="AC1085" s="18"/>
      <c r="AD1085" s="18"/>
      <c r="AE1085" s="18"/>
    </row>
    <row r="1086" spans="1:31" ht="12.75">
      <c r="A1086" s="18"/>
      <c r="B1086" s="18"/>
      <c r="C1086" s="18"/>
      <c r="D1086" s="18"/>
      <c r="E1086" s="18"/>
      <c r="F1086" s="17"/>
      <c r="G1086" s="17"/>
      <c r="H1086" s="17"/>
      <c r="I1086" s="18"/>
      <c r="J1086" s="18"/>
      <c r="K1086" s="44"/>
      <c r="L1086" s="44"/>
      <c r="M1086" s="18"/>
      <c r="N1086" s="18"/>
      <c r="O1086" s="18"/>
      <c r="P1086" s="18"/>
      <c r="Q1086" s="18"/>
      <c r="R1086" s="18"/>
      <c r="S1086" s="18"/>
      <c r="T1086" s="18"/>
      <c r="U1086" s="18"/>
      <c r="V1086" s="18"/>
      <c r="W1086" s="18"/>
      <c r="X1086" s="18"/>
      <c r="Y1086" s="18"/>
      <c r="Z1086" s="18"/>
      <c r="AA1086" s="18"/>
      <c r="AB1086" s="18"/>
      <c r="AC1086" s="18"/>
      <c r="AD1086" s="18"/>
      <c r="AE1086" s="18"/>
    </row>
    <row r="1087" spans="1:31" ht="12.75">
      <c r="A1087" s="18"/>
      <c r="B1087" s="18"/>
      <c r="C1087" s="18"/>
      <c r="D1087" s="18"/>
      <c r="E1087" s="18"/>
      <c r="F1087" s="17"/>
      <c r="G1087" s="17"/>
      <c r="H1087" s="17"/>
      <c r="I1087" s="18"/>
      <c r="J1087" s="18"/>
      <c r="K1087" s="44"/>
      <c r="L1087" s="44"/>
      <c r="M1087" s="18"/>
      <c r="N1087" s="18"/>
      <c r="O1087" s="18"/>
      <c r="P1087" s="18"/>
      <c r="Q1087" s="18"/>
      <c r="R1087" s="18"/>
      <c r="S1087" s="18"/>
      <c r="T1087" s="18"/>
      <c r="U1087" s="18"/>
      <c r="V1087" s="18"/>
      <c r="W1087" s="18"/>
      <c r="X1087" s="18"/>
      <c r="Y1087" s="18"/>
      <c r="Z1087" s="18"/>
      <c r="AA1087" s="18"/>
      <c r="AB1087" s="18"/>
      <c r="AC1087" s="18"/>
      <c r="AD1087" s="18"/>
      <c r="AE1087" s="18"/>
    </row>
    <row r="1088" spans="1:31" ht="12.75">
      <c r="A1088" s="18"/>
      <c r="B1088" s="18"/>
      <c r="C1088" s="18"/>
      <c r="D1088" s="18"/>
      <c r="E1088" s="18"/>
      <c r="F1088" s="17"/>
      <c r="G1088" s="17"/>
      <c r="H1088" s="17"/>
      <c r="I1088" s="18"/>
      <c r="J1088" s="18"/>
      <c r="K1088" s="44"/>
      <c r="L1088" s="44"/>
      <c r="M1088" s="18"/>
      <c r="N1088" s="18"/>
      <c r="O1088" s="18"/>
      <c r="P1088" s="18"/>
      <c r="Q1088" s="18"/>
      <c r="R1088" s="18"/>
      <c r="S1088" s="18"/>
      <c r="T1088" s="18"/>
      <c r="U1088" s="18"/>
      <c r="V1088" s="18"/>
      <c r="W1088" s="18"/>
      <c r="X1088" s="18"/>
      <c r="Y1088" s="18"/>
      <c r="Z1088" s="18"/>
      <c r="AA1088" s="18"/>
      <c r="AB1088" s="18"/>
      <c r="AC1088" s="18"/>
      <c r="AD1088" s="18"/>
      <c r="AE1088" s="18"/>
    </row>
    <row r="1089" spans="1:31" ht="12.75">
      <c r="A1089" s="18"/>
      <c r="B1089" s="18"/>
      <c r="C1089" s="18"/>
      <c r="D1089" s="18"/>
      <c r="E1089" s="18"/>
      <c r="F1089" s="17"/>
      <c r="G1089" s="17"/>
      <c r="H1089" s="17"/>
      <c r="I1089" s="18"/>
      <c r="J1089" s="18"/>
      <c r="K1089" s="44"/>
      <c r="L1089" s="44"/>
      <c r="M1089" s="18"/>
      <c r="N1089" s="18"/>
      <c r="O1089" s="18"/>
      <c r="P1089" s="18"/>
      <c r="Q1089" s="18"/>
      <c r="R1089" s="18"/>
      <c r="S1089" s="18"/>
      <c r="T1089" s="18"/>
      <c r="U1089" s="18"/>
      <c r="V1089" s="18"/>
      <c r="W1089" s="18"/>
      <c r="X1089" s="18"/>
      <c r="Y1089" s="18"/>
      <c r="Z1089" s="18"/>
      <c r="AA1089" s="18"/>
      <c r="AB1089" s="18"/>
      <c r="AC1089" s="18"/>
      <c r="AD1089" s="18"/>
      <c r="AE1089" s="18"/>
    </row>
    <row r="1090" spans="1:31" ht="12.75">
      <c r="A1090" s="18"/>
      <c r="B1090" s="18"/>
      <c r="C1090" s="18"/>
      <c r="D1090" s="18"/>
      <c r="E1090" s="18"/>
      <c r="F1090" s="17"/>
      <c r="G1090" s="17"/>
      <c r="H1090" s="17"/>
      <c r="I1090" s="18"/>
      <c r="J1090" s="18"/>
      <c r="K1090" s="44"/>
      <c r="L1090" s="44"/>
      <c r="M1090" s="18"/>
      <c r="N1090" s="18"/>
      <c r="O1090" s="18"/>
      <c r="P1090" s="18"/>
      <c r="Q1090" s="18"/>
      <c r="R1090" s="18"/>
      <c r="S1090" s="18"/>
      <c r="T1090" s="18"/>
      <c r="U1090" s="18"/>
      <c r="V1090" s="18"/>
      <c r="W1090" s="18"/>
      <c r="X1090" s="18"/>
      <c r="Y1090" s="18"/>
      <c r="Z1090" s="18"/>
      <c r="AA1090" s="18"/>
      <c r="AB1090" s="18"/>
      <c r="AC1090" s="18"/>
      <c r="AD1090" s="18"/>
      <c r="AE1090" s="18"/>
    </row>
    <row r="1091" spans="1:31" ht="12.75">
      <c r="A1091" s="18"/>
      <c r="B1091" s="18"/>
      <c r="C1091" s="18"/>
      <c r="D1091" s="18"/>
      <c r="E1091" s="18"/>
      <c r="F1091" s="17"/>
      <c r="G1091" s="17"/>
      <c r="H1091" s="17"/>
      <c r="I1091" s="18"/>
      <c r="J1091" s="18"/>
      <c r="K1091" s="44"/>
      <c r="L1091" s="44"/>
      <c r="M1091" s="18"/>
      <c r="N1091" s="18"/>
      <c r="O1091" s="18"/>
      <c r="P1091" s="18"/>
      <c r="Q1091" s="18"/>
      <c r="R1091" s="18"/>
      <c r="S1091" s="18"/>
      <c r="T1091" s="18"/>
      <c r="U1091" s="18"/>
      <c r="V1091" s="18"/>
      <c r="W1091" s="18"/>
      <c r="X1091" s="18"/>
      <c r="Y1091" s="18"/>
      <c r="Z1091" s="18"/>
      <c r="AA1091" s="18"/>
      <c r="AB1091" s="18"/>
      <c r="AC1091" s="18"/>
      <c r="AD1091" s="18"/>
      <c r="AE1091" s="18"/>
    </row>
    <row r="1092" spans="1:31" ht="12.75">
      <c r="A1092" s="18"/>
      <c r="B1092" s="18"/>
      <c r="C1092" s="18"/>
      <c r="D1092" s="18"/>
      <c r="E1092" s="18"/>
      <c r="F1092" s="17"/>
      <c r="G1092" s="17"/>
      <c r="H1092" s="17"/>
      <c r="I1092" s="18"/>
      <c r="J1092" s="18"/>
      <c r="K1092" s="44"/>
      <c r="L1092" s="44"/>
      <c r="M1092" s="18"/>
      <c r="N1092" s="18"/>
      <c r="O1092" s="18"/>
      <c r="P1092" s="18"/>
      <c r="Q1092" s="18"/>
      <c r="R1092" s="18"/>
      <c r="S1092" s="18"/>
      <c r="T1092" s="18"/>
      <c r="U1092" s="18"/>
      <c r="V1092" s="18"/>
      <c r="W1092" s="18"/>
      <c r="X1092" s="18"/>
      <c r="Y1092" s="18"/>
      <c r="Z1092" s="18"/>
      <c r="AA1092" s="18"/>
      <c r="AB1092" s="18"/>
      <c r="AC1092" s="18"/>
      <c r="AD1092" s="18"/>
      <c r="AE1092" s="18"/>
    </row>
    <row r="1093" spans="1:31" ht="12.75">
      <c r="A1093" s="18"/>
      <c r="B1093" s="18"/>
      <c r="C1093" s="18"/>
      <c r="D1093" s="18"/>
      <c r="E1093" s="18"/>
      <c r="F1093" s="17"/>
      <c r="G1093" s="17"/>
      <c r="H1093" s="17"/>
      <c r="I1093" s="18"/>
      <c r="J1093" s="18"/>
      <c r="K1093" s="44"/>
      <c r="L1093" s="44"/>
      <c r="M1093" s="18"/>
      <c r="N1093" s="18"/>
      <c r="O1093" s="18"/>
      <c r="P1093" s="18"/>
      <c r="Q1093" s="18"/>
      <c r="R1093" s="18"/>
      <c r="S1093" s="18"/>
      <c r="T1093" s="18"/>
      <c r="U1093" s="18"/>
      <c r="V1093" s="18"/>
      <c r="W1093" s="18"/>
      <c r="X1093" s="18"/>
      <c r="Y1093" s="18"/>
      <c r="Z1093" s="18"/>
      <c r="AA1093" s="18"/>
      <c r="AB1093" s="18"/>
      <c r="AC1093" s="18"/>
      <c r="AD1093" s="18"/>
      <c r="AE1093" s="18"/>
    </row>
    <row r="1094" spans="1:31" ht="12.75">
      <c r="A1094" s="18"/>
      <c r="B1094" s="18"/>
      <c r="C1094" s="18"/>
      <c r="D1094" s="18"/>
      <c r="E1094" s="18"/>
      <c r="F1094" s="17"/>
      <c r="G1094" s="17"/>
      <c r="H1094" s="17"/>
      <c r="I1094" s="18"/>
      <c r="J1094" s="18"/>
      <c r="K1094" s="44"/>
      <c r="L1094" s="44"/>
      <c r="M1094" s="18"/>
      <c r="N1094" s="18"/>
      <c r="O1094" s="18"/>
      <c r="P1094" s="18"/>
      <c r="Q1094" s="18"/>
      <c r="R1094" s="18"/>
      <c r="S1094" s="18"/>
      <c r="T1094" s="18"/>
      <c r="U1094" s="18"/>
      <c r="V1094" s="18"/>
      <c r="W1094" s="18"/>
      <c r="X1094" s="18"/>
      <c r="Y1094" s="18"/>
      <c r="Z1094" s="18"/>
      <c r="AA1094" s="18"/>
      <c r="AB1094" s="18"/>
      <c r="AC1094" s="18"/>
      <c r="AD1094" s="18"/>
      <c r="AE1094" s="18"/>
    </row>
    <row r="1095" spans="1:31" ht="12.75">
      <c r="A1095" s="18"/>
      <c r="B1095" s="18"/>
      <c r="C1095" s="18"/>
      <c r="D1095" s="18"/>
      <c r="E1095" s="18"/>
      <c r="F1095" s="17"/>
      <c r="G1095" s="17"/>
      <c r="H1095" s="17"/>
      <c r="I1095" s="18"/>
      <c r="J1095" s="18"/>
      <c r="K1095" s="44"/>
      <c r="L1095" s="44"/>
      <c r="M1095" s="18"/>
      <c r="N1095" s="18"/>
      <c r="O1095" s="18"/>
      <c r="P1095" s="18"/>
      <c r="Q1095" s="18"/>
      <c r="R1095" s="18"/>
      <c r="S1095" s="18"/>
      <c r="T1095" s="18"/>
      <c r="U1095" s="18"/>
      <c r="V1095" s="18"/>
      <c r="W1095" s="18"/>
      <c r="X1095" s="18"/>
      <c r="Y1095" s="18"/>
      <c r="Z1095" s="18"/>
      <c r="AA1095" s="18"/>
      <c r="AB1095" s="18"/>
      <c r="AC1095" s="18"/>
      <c r="AD1095" s="18"/>
      <c r="AE1095" s="18"/>
    </row>
    <row r="1096" spans="1:31" ht="12.75">
      <c r="A1096" s="18"/>
      <c r="B1096" s="18"/>
      <c r="C1096" s="18"/>
      <c r="D1096" s="18"/>
      <c r="E1096" s="18"/>
      <c r="F1096" s="17"/>
      <c r="G1096" s="17"/>
      <c r="H1096" s="17"/>
      <c r="I1096" s="18"/>
      <c r="J1096" s="18"/>
      <c r="K1096" s="44"/>
      <c r="L1096" s="44"/>
      <c r="M1096" s="18"/>
      <c r="N1096" s="18"/>
      <c r="O1096" s="18"/>
      <c r="P1096" s="18"/>
      <c r="Q1096" s="18"/>
      <c r="R1096" s="18"/>
      <c r="S1096" s="18"/>
      <c r="T1096" s="18"/>
      <c r="U1096" s="18"/>
      <c r="V1096" s="18"/>
      <c r="W1096" s="18"/>
      <c r="X1096" s="18"/>
      <c r="Y1096" s="18"/>
      <c r="Z1096" s="18"/>
      <c r="AA1096" s="18"/>
      <c r="AB1096" s="18"/>
      <c r="AC1096" s="18"/>
      <c r="AD1096" s="18"/>
      <c r="AE1096" s="18"/>
    </row>
    <row r="1097" spans="1:31" ht="12.75">
      <c r="A1097" s="18"/>
      <c r="B1097" s="18"/>
      <c r="C1097" s="18"/>
      <c r="D1097" s="18"/>
      <c r="E1097" s="18"/>
      <c r="F1097" s="17"/>
      <c r="G1097" s="17"/>
      <c r="H1097" s="17"/>
      <c r="I1097" s="18"/>
      <c r="J1097" s="18"/>
      <c r="K1097" s="44"/>
      <c r="L1097" s="44"/>
      <c r="M1097" s="18"/>
      <c r="N1097" s="18"/>
      <c r="O1097" s="18"/>
      <c r="P1097" s="18"/>
      <c r="Q1097" s="18"/>
      <c r="R1097" s="18"/>
      <c r="S1097" s="18"/>
      <c r="T1097" s="18"/>
      <c r="U1097" s="18"/>
      <c r="V1097" s="18"/>
      <c r="W1097" s="18"/>
      <c r="X1097" s="18"/>
      <c r="Y1097" s="18"/>
      <c r="Z1097" s="18"/>
      <c r="AA1097" s="18"/>
      <c r="AB1097" s="18"/>
      <c r="AC1097" s="18"/>
      <c r="AD1097" s="18"/>
      <c r="AE1097" s="18"/>
    </row>
    <row r="1098" spans="1:31" ht="12.75">
      <c r="A1098" s="18"/>
      <c r="B1098" s="18"/>
      <c r="C1098" s="18"/>
      <c r="D1098" s="18"/>
      <c r="E1098" s="18"/>
      <c r="F1098" s="17"/>
      <c r="G1098" s="17"/>
      <c r="H1098" s="17"/>
      <c r="I1098" s="18"/>
      <c r="J1098" s="18"/>
      <c r="K1098" s="44"/>
      <c r="L1098" s="44"/>
      <c r="M1098" s="18"/>
      <c r="N1098" s="18"/>
      <c r="O1098" s="18"/>
      <c r="P1098" s="18"/>
      <c r="Q1098" s="18"/>
      <c r="R1098" s="18"/>
      <c r="S1098" s="18"/>
      <c r="T1098" s="18"/>
      <c r="U1098" s="18"/>
      <c r="V1098" s="18"/>
      <c r="W1098" s="18"/>
      <c r="X1098" s="18"/>
      <c r="Y1098" s="18"/>
      <c r="Z1098" s="18"/>
      <c r="AA1098" s="18"/>
      <c r="AB1098" s="18"/>
      <c r="AC1098" s="18"/>
      <c r="AD1098" s="18"/>
      <c r="AE1098" s="18"/>
    </row>
    <row r="1099" spans="1:31" ht="12.75">
      <c r="A1099" s="18"/>
      <c r="B1099" s="18"/>
      <c r="C1099" s="18"/>
      <c r="D1099" s="18"/>
      <c r="E1099" s="18"/>
      <c r="F1099" s="17"/>
      <c r="G1099" s="17"/>
      <c r="H1099" s="17"/>
      <c r="I1099" s="18"/>
      <c r="J1099" s="18"/>
      <c r="K1099" s="44"/>
      <c r="L1099" s="44"/>
      <c r="M1099" s="18"/>
      <c r="N1099" s="18"/>
      <c r="O1099" s="18"/>
      <c r="P1099" s="18"/>
      <c r="Q1099" s="18"/>
      <c r="R1099" s="18"/>
      <c r="S1099" s="18"/>
      <c r="T1099" s="18"/>
      <c r="U1099" s="18"/>
      <c r="V1099" s="18"/>
      <c r="W1099" s="18"/>
      <c r="X1099" s="18"/>
      <c r="Y1099" s="18"/>
      <c r="Z1099" s="18"/>
      <c r="AA1099" s="18"/>
      <c r="AB1099" s="18"/>
      <c r="AC1099" s="18"/>
      <c r="AD1099" s="18"/>
      <c r="AE1099" s="18"/>
    </row>
    <row r="1100" spans="1:31" ht="12.75">
      <c r="A1100" s="18"/>
      <c r="B1100" s="18"/>
      <c r="C1100" s="18"/>
      <c r="D1100" s="18"/>
      <c r="E1100" s="18"/>
      <c r="F1100" s="17"/>
      <c r="G1100" s="17"/>
      <c r="H1100" s="17"/>
      <c r="I1100" s="18"/>
      <c r="J1100" s="18"/>
      <c r="K1100" s="44"/>
      <c r="L1100" s="44"/>
      <c r="M1100" s="18"/>
      <c r="N1100" s="18"/>
      <c r="O1100" s="18"/>
      <c r="P1100" s="18"/>
      <c r="Q1100" s="18"/>
      <c r="R1100" s="18"/>
      <c r="S1100" s="18"/>
      <c r="T1100" s="18"/>
      <c r="U1100" s="18"/>
      <c r="V1100" s="18"/>
      <c r="W1100" s="18"/>
      <c r="X1100" s="18"/>
      <c r="Y1100" s="18"/>
      <c r="Z1100" s="18"/>
      <c r="AA1100" s="18"/>
      <c r="AB1100" s="18"/>
      <c r="AC1100" s="18"/>
      <c r="AD1100" s="18"/>
      <c r="AE1100" s="18"/>
    </row>
    <row r="1101" spans="1:31" ht="12.75">
      <c r="A1101" s="18"/>
      <c r="B1101" s="18"/>
      <c r="C1101" s="18"/>
      <c r="D1101" s="18"/>
      <c r="E1101" s="18"/>
      <c r="F1101" s="17"/>
      <c r="G1101" s="17"/>
      <c r="H1101" s="17"/>
      <c r="I1101" s="18"/>
      <c r="J1101" s="18"/>
      <c r="K1101" s="44"/>
      <c r="L1101" s="44"/>
      <c r="M1101" s="18"/>
      <c r="N1101" s="18"/>
      <c r="O1101" s="18"/>
      <c r="P1101" s="18"/>
      <c r="Q1101" s="18"/>
      <c r="R1101" s="18"/>
      <c r="S1101" s="18"/>
      <c r="T1101" s="18"/>
      <c r="U1101" s="18"/>
      <c r="V1101" s="18"/>
      <c r="W1101" s="18"/>
      <c r="X1101" s="18"/>
      <c r="Y1101" s="18"/>
      <c r="Z1101" s="18"/>
      <c r="AA1101" s="18"/>
      <c r="AB1101" s="18"/>
      <c r="AC1101" s="18"/>
      <c r="AD1101" s="18"/>
      <c r="AE1101" s="18"/>
    </row>
    <row r="1102" spans="1:31" ht="12.75">
      <c r="A1102" s="18"/>
      <c r="B1102" s="18"/>
      <c r="C1102" s="18"/>
      <c r="D1102" s="18"/>
      <c r="E1102" s="18"/>
      <c r="F1102" s="17"/>
      <c r="G1102" s="17"/>
      <c r="H1102" s="17"/>
      <c r="I1102" s="18"/>
      <c r="J1102" s="18"/>
      <c r="K1102" s="44"/>
      <c r="L1102" s="44"/>
      <c r="M1102" s="18"/>
      <c r="N1102" s="18"/>
      <c r="O1102" s="18"/>
      <c r="P1102" s="18"/>
      <c r="Q1102" s="18"/>
      <c r="R1102" s="18"/>
      <c r="S1102" s="18"/>
      <c r="T1102" s="18"/>
      <c r="U1102" s="18"/>
      <c r="V1102" s="18"/>
      <c r="W1102" s="18"/>
      <c r="X1102" s="18"/>
      <c r="Y1102" s="18"/>
      <c r="Z1102" s="18"/>
      <c r="AA1102" s="18"/>
      <c r="AB1102" s="18"/>
      <c r="AC1102" s="18"/>
      <c r="AD1102" s="18"/>
      <c r="AE1102" s="18"/>
    </row>
    <row r="1103" spans="1:31" ht="12.75">
      <c r="A1103" s="18"/>
      <c r="B1103" s="18"/>
      <c r="C1103" s="18"/>
      <c r="D1103" s="18"/>
      <c r="E1103" s="18"/>
      <c r="F1103" s="17"/>
      <c r="G1103" s="17"/>
      <c r="H1103" s="17"/>
      <c r="I1103" s="18"/>
      <c r="J1103" s="18"/>
      <c r="K1103" s="44"/>
      <c r="L1103" s="44"/>
      <c r="M1103" s="18"/>
      <c r="N1103" s="18"/>
      <c r="O1103" s="18"/>
      <c r="P1103" s="18"/>
      <c r="Q1103" s="18"/>
      <c r="R1103" s="18"/>
      <c r="S1103" s="18"/>
      <c r="T1103" s="18"/>
      <c r="U1103" s="18"/>
      <c r="V1103" s="18"/>
      <c r="W1103" s="18"/>
      <c r="X1103" s="18"/>
      <c r="Y1103" s="18"/>
      <c r="Z1103" s="18"/>
      <c r="AA1103" s="18"/>
      <c r="AB1103" s="18"/>
      <c r="AC1103" s="18"/>
      <c r="AD1103" s="18"/>
      <c r="AE1103" s="18"/>
    </row>
    <row r="1104" spans="1:31" ht="12.75">
      <c r="A1104" s="18"/>
      <c r="B1104" s="18"/>
      <c r="C1104" s="18"/>
      <c r="D1104" s="18"/>
      <c r="E1104" s="18"/>
      <c r="F1104" s="17"/>
      <c r="G1104" s="17"/>
      <c r="H1104" s="17"/>
      <c r="I1104" s="18"/>
      <c r="J1104" s="18"/>
      <c r="K1104" s="44"/>
      <c r="L1104" s="44"/>
      <c r="M1104" s="18"/>
      <c r="N1104" s="18"/>
      <c r="O1104" s="18"/>
      <c r="P1104" s="18"/>
      <c r="Q1104" s="18"/>
      <c r="R1104" s="18"/>
      <c r="S1104" s="18"/>
      <c r="T1104" s="18"/>
      <c r="U1104" s="18"/>
      <c r="V1104" s="18"/>
      <c r="W1104" s="18"/>
      <c r="X1104" s="18"/>
      <c r="Y1104" s="18"/>
      <c r="Z1104" s="18"/>
      <c r="AA1104" s="18"/>
      <c r="AB1104" s="18"/>
      <c r="AC1104" s="18"/>
      <c r="AD1104" s="18"/>
      <c r="AE1104" s="18"/>
    </row>
    <row r="1105" spans="1:31" ht="12.75">
      <c r="A1105" s="18"/>
      <c r="B1105" s="18"/>
      <c r="C1105" s="18"/>
      <c r="D1105" s="18"/>
      <c r="E1105" s="18"/>
      <c r="F1105" s="17"/>
      <c r="G1105" s="17"/>
      <c r="H1105" s="17"/>
      <c r="I1105" s="18"/>
      <c r="J1105" s="18"/>
      <c r="K1105" s="44"/>
      <c r="L1105" s="44"/>
      <c r="M1105" s="18"/>
      <c r="N1105" s="18"/>
      <c r="O1105" s="18"/>
      <c r="P1105" s="18"/>
      <c r="Q1105" s="18"/>
      <c r="R1105" s="18"/>
      <c r="S1105" s="18"/>
      <c r="T1105" s="18"/>
      <c r="U1105" s="18"/>
      <c r="V1105" s="18"/>
      <c r="W1105" s="18"/>
      <c r="X1105" s="18"/>
      <c r="Y1105" s="18"/>
      <c r="Z1105" s="18"/>
      <c r="AA1105" s="18"/>
      <c r="AB1105" s="18"/>
      <c r="AC1105" s="18"/>
      <c r="AD1105" s="18"/>
      <c r="AE1105" s="18"/>
    </row>
    <row r="1106" spans="1:31" ht="12.75">
      <c r="A1106" s="18"/>
      <c r="B1106" s="18"/>
      <c r="C1106" s="18"/>
      <c r="D1106" s="18"/>
      <c r="E1106" s="18"/>
      <c r="F1106" s="17"/>
      <c r="G1106" s="17"/>
      <c r="H1106" s="17"/>
      <c r="I1106" s="18"/>
      <c r="J1106" s="18"/>
      <c r="K1106" s="44"/>
      <c r="L1106" s="44"/>
      <c r="M1106" s="18"/>
      <c r="N1106" s="18"/>
      <c r="O1106" s="18"/>
      <c r="P1106" s="18"/>
      <c r="Q1106" s="18"/>
      <c r="R1106" s="18"/>
      <c r="S1106" s="18"/>
      <c r="T1106" s="18"/>
      <c r="U1106" s="18"/>
      <c r="V1106" s="18"/>
      <c r="W1106" s="18"/>
      <c r="X1106" s="18"/>
      <c r="Y1106" s="18"/>
      <c r="Z1106" s="18"/>
      <c r="AA1106" s="18"/>
      <c r="AB1106" s="18"/>
      <c r="AC1106" s="18"/>
      <c r="AD1106" s="18"/>
      <c r="AE1106" s="18"/>
    </row>
    <row r="1107" spans="1:31" ht="12.75">
      <c r="A1107" s="18"/>
      <c r="B1107" s="18"/>
      <c r="C1107" s="18"/>
      <c r="D1107" s="18"/>
      <c r="E1107" s="18"/>
      <c r="F1107" s="17"/>
      <c r="G1107" s="17"/>
      <c r="H1107" s="17"/>
      <c r="I1107" s="18"/>
      <c r="J1107" s="18"/>
      <c r="K1107" s="44"/>
      <c r="L1107" s="44"/>
      <c r="M1107" s="18"/>
      <c r="N1107" s="18"/>
      <c r="O1107" s="18"/>
      <c r="P1107" s="18"/>
      <c r="Q1107" s="18"/>
      <c r="R1107" s="18"/>
      <c r="S1107" s="18"/>
      <c r="T1107" s="18"/>
      <c r="U1107" s="18"/>
      <c r="V1107" s="18"/>
      <c r="W1107" s="18"/>
      <c r="X1107" s="18"/>
      <c r="Y1107" s="18"/>
      <c r="Z1107" s="18"/>
      <c r="AA1107" s="18"/>
      <c r="AB1107" s="18"/>
      <c r="AC1107" s="18"/>
      <c r="AD1107" s="18"/>
      <c r="AE1107" s="18"/>
    </row>
    <row r="1108" spans="1:31" ht="12.75">
      <c r="A1108" s="18"/>
      <c r="B1108" s="18"/>
      <c r="C1108" s="18"/>
      <c r="D1108" s="18"/>
      <c r="E1108" s="18"/>
      <c r="F1108" s="17"/>
      <c r="G1108" s="17"/>
      <c r="H1108" s="17"/>
      <c r="I1108" s="18"/>
      <c r="J1108" s="18"/>
      <c r="K1108" s="44"/>
      <c r="L1108" s="44"/>
      <c r="M1108" s="18"/>
      <c r="N1108" s="18"/>
      <c r="O1108" s="18"/>
      <c r="P1108" s="18"/>
      <c r="Q1108" s="18"/>
      <c r="R1108" s="18"/>
      <c r="S1108" s="18"/>
      <c r="T1108" s="18"/>
      <c r="U1108" s="18"/>
      <c r="V1108" s="18"/>
      <c r="W1108" s="18"/>
      <c r="X1108" s="18"/>
      <c r="Y1108" s="18"/>
      <c r="Z1108" s="18"/>
      <c r="AA1108" s="18"/>
      <c r="AB1108" s="18"/>
      <c r="AC1108" s="18"/>
      <c r="AD1108" s="18"/>
      <c r="AE1108" s="18"/>
    </row>
    <row r="1109" spans="1:31" ht="12.75">
      <c r="A1109" s="18"/>
      <c r="B1109" s="18"/>
      <c r="C1109" s="18"/>
      <c r="D1109" s="18"/>
      <c r="E1109" s="18"/>
      <c r="F1109" s="17"/>
      <c r="G1109" s="17"/>
      <c r="H1109" s="17"/>
      <c r="I1109" s="18"/>
      <c r="J1109" s="18"/>
      <c r="K1109" s="44"/>
      <c r="L1109" s="44"/>
      <c r="M1109" s="18"/>
      <c r="N1109" s="18"/>
      <c r="O1109" s="18"/>
      <c r="P1109" s="18"/>
      <c r="Q1109" s="18"/>
      <c r="R1109" s="18"/>
      <c r="S1109" s="18"/>
      <c r="T1109" s="18"/>
      <c r="U1109" s="18"/>
      <c r="V1109" s="18"/>
      <c r="W1109" s="18"/>
      <c r="X1109" s="18"/>
      <c r="Y1109" s="18"/>
      <c r="Z1109" s="18"/>
      <c r="AA1109" s="18"/>
      <c r="AB1109" s="18"/>
      <c r="AC1109" s="18"/>
      <c r="AD1109" s="18"/>
      <c r="AE1109" s="18"/>
    </row>
    <row r="1110" spans="1:31" ht="12.75">
      <c r="A1110" s="18"/>
      <c r="B1110" s="18"/>
      <c r="C1110" s="18"/>
      <c r="D1110" s="18"/>
      <c r="E1110" s="18"/>
      <c r="F1110" s="17"/>
      <c r="G1110" s="17"/>
      <c r="H1110" s="17"/>
      <c r="I1110" s="18"/>
      <c r="J1110" s="18"/>
      <c r="K1110" s="44"/>
      <c r="L1110" s="44"/>
      <c r="M1110" s="18"/>
      <c r="N1110" s="18"/>
      <c r="O1110" s="18"/>
      <c r="P1110" s="18"/>
      <c r="Q1110" s="18"/>
      <c r="R1110" s="18"/>
      <c r="S1110" s="18"/>
      <c r="T1110" s="18"/>
      <c r="U1110" s="18"/>
      <c r="V1110" s="18"/>
      <c r="W1110" s="18"/>
      <c r="X1110" s="18"/>
      <c r="Y1110" s="18"/>
      <c r="Z1110" s="18"/>
      <c r="AA1110" s="18"/>
      <c r="AB1110" s="18"/>
      <c r="AC1110" s="18"/>
      <c r="AD1110" s="18"/>
      <c r="AE1110" s="18"/>
    </row>
    <row r="1111" spans="1:31" ht="12.75">
      <c r="A1111" s="18"/>
      <c r="B1111" s="18"/>
      <c r="C1111" s="18"/>
      <c r="D1111" s="18"/>
      <c r="E1111" s="18"/>
      <c r="F1111" s="17"/>
      <c r="G1111" s="17"/>
      <c r="H1111" s="17"/>
      <c r="I1111" s="18"/>
      <c r="J1111" s="18"/>
      <c r="K1111" s="44"/>
      <c r="L1111" s="44"/>
      <c r="M1111" s="18"/>
      <c r="N1111" s="18"/>
      <c r="O1111" s="18"/>
      <c r="P1111" s="18"/>
      <c r="Q1111" s="18"/>
      <c r="R1111" s="18"/>
      <c r="S1111" s="18"/>
      <c r="T1111" s="18"/>
      <c r="U1111" s="18"/>
      <c r="V1111" s="18"/>
      <c r="W1111" s="18"/>
      <c r="X1111" s="18"/>
      <c r="Y1111" s="18"/>
      <c r="Z1111" s="18"/>
      <c r="AA1111" s="18"/>
      <c r="AB1111" s="18"/>
      <c r="AC1111" s="18"/>
      <c r="AD1111" s="18"/>
      <c r="AE1111" s="18"/>
    </row>
    <row r="1112" spans="1:31" ht="12.75">
      <c r="A1112" s="18"/>
      <c r="B1112" s="18"/>
      <c r="C1112" s="18"/>
      <c r="D1112" s="18"/>
      <c r="E1112" s="18"/>
      <c r="F1112" s="17"/>
      <c r="G1112" s="17"/>
      <c r="H1112" s="17"/>
      <c r="I1112" s="18"/>
      <c r="J1112" s="18"/>
      <c r="K1112" s="44"/>
      <c r="L1112" s="44"/>
      <c r="M1112" s="18"/>
      <c r="N1112" s="18"/>
      <c r="O1112" s="18"/>
      <c r="P1112" s="18"/>
      <c r="Q1112" s="18"/>
      <c r="R1112" s="18"/>
      <c r="S1112" s="18"/>
      <c r="T1112" s="18"/>
      <c r="U1112" s="18"/>
      <c r="V1112" s="18"/>
      <c r="W1112" s="18"/>
      <c r="X1112" s="18"/>
      <c r="Y1112" s="18"/>
      <c r="Z1112" s="18"/>
      <c r="AA1112" s="18"/>
      <c r="AB1112" s="18"/>
      <c r="AC1112" s="18"/>
      <c r="AD1112" s="18"/>
      <c r="AE1112" s="18"/>
    </row>
    <row r="1113" spans="1:31" ht="12.75">
      <c r="A1113" s="18"/>
      <c r="B1113" s="18"/>
      <c r="C1113" s="18"/>
      <c r="D1113" s="18"/>
      <c r="E1113" s="18"/>
      <c r="F1113" s="17"/>
      <c r="G1113" s="17"/>
      <c r="H1113" s="17"/>
      <c r="I1113" s="18"/>
      <c r="J1113" s="18"/>
      <c r="K1113" s="44"/>
      <c r="L1113" s="44"/>
      <c r="M1113" s="18"/>
      <c r="N1113" s="18"/>
      <c r="O1113" s="18"/>
      <c r="P1113" s="18"/>
      <c r="Q1113" s="18"/>
      <c r="R1113" s="18"/>
      <c r="S1113" s="18"/>
      <c r="T1113" s="18"/>
      <c r="U1113" s="18"/>
      <c r="V1113" s="18"/>
      <c r="W1113" s="18"/>
      <c r="X1113" s="18"/>
      <c r="Y1113" s="18"/>
      <c r="Z1113" s="18"/>
      <c r="AA1113" s="18"/>
      <c r="AB1113" s="18"/>
      <c r="AC1113" s="18"/>
      <c r="AD1113" s="18"/>
      <c r="AE1113" s="18"/>
    </row>
    <row r="1114" spans="1:31" ht="12.75">
      <c r="A1114" s="18"/>
      <c r="B1114" s="18"/>
      <c r="C1114" s="18"/>
      <c r="D1114" s="18"/>
      <c r="E1114" s="18"/>
      <c r="F1114" s="17"/>
      <c r="G1114" s="17"/>
      <c r="H1114" s="17"/>
      <c r="I1114" s="18"/>
      <c r="J1114" s="18"/>
      <c r="K1114" s="44"/>
      <c r="L1114" s="44"/>
      <c r="M1114" s="18"/>
      <c r="N1114" s="18"/>
      <c r="O1114" s="18"/>
      <c r="P1114" s="18"/>
      <c r="Q1114" s="18"/>
      <c r="R1114" s="18"/>
      <c r="S1114" s="18"/>
      <c r="T1114" s="18"/>
      <c r="U1114" s="18"/>
      <c r="V1114" s="18"/>
      <c r="W1114" s="18"/>
      <c r="X1114" s="18"/>
      <c r="Y1114" s="18"/>
      <c r="Z1114" s="18"/>
      <c r="AA1114" s="18"/>
      <c r="AB1114" s="18"/>
      <c r="AC1114" s="18"/>
      <c r="AD1114" s="18"/>
      <c r="AE1114" s="18"/>
    </row>
    <row r="1115" spans="1:31" ht="12.75">
      <c r="A1115" s="18"/>
      <c r="B1115" s="18"/>
      <c r="C1115" s="18"/>
      <c r="D1115" s="18"/>
      <c r="E1115" s="18"/>
      <c r="F1115" s="17"/>
      <c r="G1115" s="17"/>
      <c r="H1115" s="17"/>
      <c r="I1115" s="18"/>
      <c r="J1115" s="18"/>
      <c r="K1115" s="44"/>
      <c r="L1115" s="44"/>
      <c r="M1115" s="18"/>
      <c r="N1115" s="18"/>
      <c r="O1115" s="18"/>
      <c r="P1115" s="18"/>
      <c r="Q1115" s="18"/>
      <c r="R1115" s="18"/>
      <c r="S1115" s="18"/>
      <c r="T1115" s="18"/>
      <c r="U1115" s="18"/>
      <c r="V1115" s="18"/>
      <c r="W1115" s="18"/>
      <c r="X1115" s="18"/>
      <c r="Y1115" s="18"/>
      <c r="Z1115" s="18"/>
      <c r="AA1115" s="18"/>
      <c r="AB1115" s="18"/>
      <c r="AC1115" s="18"/>
      <c r="AD1115" s="18"/>
      <c r="AE1115" s="18"/>
    </row>
    <row r="1116" spans="1:31" ht="12.75">
      <c r="A1116" s="18"/>
      <c r="B1116" s="18"/>
      <c r="C1116" s="18"/>
      <c r="D1116" s="18"/>
      <c r="E1116" s="18"/>
      <c r="F1116" s="17"/>
      <c r="G1116" s="17"/>
      <c r="H1116" s="17"/>
      <c r="I1116" s="18"/>
      <c r="J1116" s="18"/>
      <c r="K1116" s="44"/>
      <c r="L1116" s="44"/>
      <c r="M1116" s="18"/>
      <c r="N1116" s="18"/>
      <c r="O1116" s="18"/>
      <c r="P1116" s="18"/>
      <c r="Q1116" s="18"/>
      <c r="R1116" s="18"/>
      <c r="S1116" s="18"/>
      <c r="T1116" s="18"/>
      <c r="U1116" s="18"/>
      <c r="V1116" s="18"/>
      <c r="W1116" s="18"/>
      <c r="X1116" s="18"/>
      <c r="Y1116" s="18"/>
      <c r="Z1116" s="18"/>
      <c r="AA1116" s="18"/>
      <c r="AB1116" s="18"/>
      <c r="AC1116" s="18"/>
      <c r="AD1116" s="18"/>
      <c r="AE1116" s="18"/>
    </row>
    <row r="1117" spans="1:31" ht="12.75">
      <c r="A1117" s="18"/>
      <c r="B1117" s="18"/>
      <c r="C1117" s="18"/>
      <c r="D1117" s="18"/>
      <c r="E1117" s="18"/>
      <c r="F1117" s="17"/>
      <c r="G1117" s="17"/>
      <c r="H1117" s="17"/>
      <c r="I1117" s="18"/>
      <c r="J1117" s="18"/>
      <c r="K1117" s="44"/>
      <c r="L1117" s="44"/>
      <c r="M1117" s="18"/>
      <c r="N1117" s="18"/>
      <c r="O1117" s="18"/>
      <c r="P1117" s="18"/>
      <c r="Q1117" s="18"/>
      <c r="R1117" s="18"/>
      <c r="S1117" s="18"/>
      <c r="T1117" s="18"/>
      <c r="U1117" s="18"/>
      <c r="V1117" s="18"/>
      <c r="W1117" s="18"/>
      <c r="X1117" s="18"/>
      <c r="Y1117" s="18"/>
      <c r="Z1117" s="18"/>
      <c r="AA1117" s="18"/>
      <c r="AB1117" s="18"/>
      <c r="AC1117" s="18"/>
      <c r="AD1117" s="18"/>
      <c r="AE1117" s="18"/>
    </row>
    <row r="1118" spans="1:31" ht="12.75">
      <c r="A1118" s="18"/>
      <c r="B1118" s="18"/>
      <c r="C1118" s="18"/>
      <c r="D1118" s="18"/>
      <c r="E1118" s="18"/>
      <c r="F1118" s="17"/>
      <c r="G1118" s="17"/>
      <c r="H1118" s="17"/>
      <c r="I1118" s="18"/>
      <c r="J1118" s="18"/>
      <c r="K1118" s="44"/>
      <c r="L1118" s="44"/>
      <c r="M1118" s="18"/>
      <c r="N1118" s="18"/>
      <c r="O1118" s="18"/>
      <c r="P1118" s="18"/>
      <c r="Q1118" s="18"/>
      <c r="R1118" s="18"/>
      <c r="S1118" s="18"/>
      <c r="T1118" s="18"/>
      <c r="U1118" s="18"/>
      <c r="V1118" s="18"/>
      <c r="W1118" s="18"/>
      <c r="X1118" s="18"/>
      <c r="Y1118" s="18"/>
      <c r="Z1118" s="18"/>
      <c r="AA1118" s="18"/>
      <c r="AB1118" s="18"/>
      <c r="AC1118" s="18"/>
      <c r="AD1118" s="18"/>
      <c r="AE1118" s="18"/>
    </row>
    <row r="1119" spans="1:31" ht="12.75">
      <c r="A1119" s="18"/>
      <c r="B1119" s="18"/>
      <c r="C1119" s="18"/>
      <c r="D1119" s="18"/>
      <c r="E1119" s="18"/>
      <c r="F1119" s="17"/>
      <c r="G1119" s="17"/>
      <c r="H1119" s="17"/>
      <c r="I1119" s="18"/>
      <c r="J1119" s="18"/>
      <c r="K1119" s="44"/>
      <c r="L1119" s="44"/>
      <c r="M1119" s="18"/>
      <c r="N1119" s="18"/>
      <c r="O1119" s="18"/>
      <c r="P1119" s="18"/>
      <c r="Q1119" s="18"/>
      <c r="R1119" s="18"/>
      <c r="S1119" s="18"/>
      <c r="T1119" s="18"/>
      <c r="U1119" s="18"/>
      <c r="V1119" s="18"/>
      <c r="W1119" s="18"/>
      <c r="X1119" s="18"/>
      <c r="Y1119" s="18"/>
      <c r="Z1119" s="18"/>
      <c r="AA1119" s="18"/>
      <c r="AB1119" s="18"/>
      <c r="AC1119" s="18"/>
      <c r="AD1119" s="18"/>
      <c r="AE1119" s="18"/>
    </row>
    <row r="1120" spans="1:31" ht="12.75">
      <c r="A1120" s="18"/>
      <c r="B1120" s="18"/>
      <c r="C1120" s="18"/>
      <c r="D1120" s="18"/>
      <c r="E1120" s="18"/>
      <c r="F1120" s="17"/>
      <c r="G1120" s="17"/>
      <c r="H1120" s="17"/>
      <c r="I1120" s="18"/>
      <c r="J1120" s="18"/>
      <c r="K1120" s="44"/>
      <c r="L1120" s="44"/>
      <c r="M1120" s="18"/>
      <c r="N1120" s="18"/>
      <c r="O1120" s="18"/>
      <c r="P1120" s="18"/>
      <c r="Q1120" s="18"/>
      <c r="R1120" s="18"/>
      <c r="S1120" s="18"/>
      <c r="T1120" s="18"/>
      <c r="U1120" s="18"/>
      <c r="V1120" s="18"/>
      <c r="W1120" s="18"/>
      <c r="X1120" s="18"/>
      <c r="Y1120" s="18"/>
      <c r="Z1120" s="18"/>
      <c r="AA1120" s="18"/>
      <c r="AB1120" s="18"/>
      <c r="AC1120" s="18"/>
      <c r="AD1120" s="18"/>
      <c r="AE1120" s="18"/>
    </row>
    <row r="1121" spans="1:31" ht="12.75">
      <c r="A1121" s="18"/>
      <c r="B1121" s="18"/>
      <c r="C1121" s="18"/>
      <c r="D1121" s="18"/>
      <c r="E1121" s="18"/>
      <c r="F1121" s="17"/>
      <c r="G1121" s="17"/>
      <c r="H1121" s="17"/>
      <c r="I1121" s="18"/>
      <c r="J1121" s="18"/>
      <c r="K1121" s="44"/>
      <c r="L1121" s="44"/>
      <c r="M1121" s="18"/>
      <c r="N1121" s="18"/>
      <c r="O1121" s="18"/>
      <c r="P1121" s="18"/>
      <c r="Q1121" s="18"/>
      <c r="R1121" s="18"/>
      <c r="S1121" s="18"/>
      <c r="T1121" s="18"/>
      <c r="U1121" s="18"/>
      <c r="V1121" s="18"/>
      <c r="W1121" s="18"/>
      <c r="X1121" s="18"/>
      <c r="Y1121" s="18"/>
      <c r="Z1121" s="18"/>
      <c r="AA1121" s="18"/>
      <c r="AB1121" s="18"/>
      <c r="AC1121" s="18"/>
      <c r="AD1121" s="18"/>
      <c r="AE1121" s="18"/>
    </row>
    <row r="1122" spans="1:31" ht="12.75">
      <c r="A1122" s="18"/>
      <c r="B1122" s="18"/>
      <c r="C1122" s="18"/>
      <c r="D1122" s="18"/>
      <c r="E1122" s="18"/>
      <c r="F1122" s="17"/>
      <c r="G1122" s="17"/>
      <c r="H1122" s="17"/>
      <c r="I1122" s="18"/>
      <c r="J1122" s="18"/>
      <c r="K1122" s="44"/>
      <c r="L1122" s="44"/>
      <c r="M1122" s="18"/>
      <c r="N1122" s="18"/>
      <c r="O1122" s="18"/>
      <c r="P1122" s="18"/>
      <c r="Q1122" s="18"/>
      <c r="R1122" s="18"/>
      <c r="S1122" s="18"/>
      <c r="T1122" s="18"/>
      <c r="U1122" s="18"/>
      <c r="V1122" s="18"/>
      <c r="W1122" s="18"/>
      <c r="X1122" s="18"/>
      <c r="Y1122" s="18"/>
      <c r="Z1122" s="18"/>
      <c r="AA1122" s="18"/>
      <c r="AB1122" s="18"/>
      <c r="AC1122" s="18"/>
      <c r="AD1122" s="18"/>
      <c r="AE1122" s="18"/>
    </row>
    <row r="1123" spans="1:31" ht="12.75">
      <c r="A1123" s="18"/>
      <c r="B1123" s="18"/>
      <c r="C1123" s="18"/>
      <c r="D1123" s="18"/>
      <c r="E1123" s="18"/>
      <c r="F1123" s="17"/>
      <c r="G1123" s="17"/>
      <c r="H1123" s="17"/>
      <c r="I1123" s="18"/>
      <c r="J1123" s="18"/>
      <c r="K1123" s="44"/>
      <c r="L1123" s="44"/>
      <c r="M1123" s="18"/>
      <c r="N1123" s="18"/>
      <c r="O1123" s="18"/>
      <c r="P1123" s="18"/>
      <c r="Q1123" s="18"/>
      <c r="R1123" s="18"/>
      <c r="S1123" s="18"/>
      <c r="T1123" s="18"/>
      <c r="U1123" s="18"/>
      <c r="V1123" s="18"/>
      <c r="W1123" s="18"/>
      <c r="X1123" s="18"/>
      <c r="Y1123" s="18"/>
      <c r="Z1123" s="18"/>
      <c r="AA1123" s="18"/>
      <c r="AB1123" s="18"/>
      <c r="AC1123" s="18"/>
      <c r="AD1123" s="18"/>
      <c r="AE1123" s="18"/>
    </row>
    <row r="1124" spans="1:31" ht="12.75">
      <c r="A1124" s="18"/>
      <c r="B1124" s="18"/>
      <c r="C1124" s="18"/>
      <c r="D1124" s="18"/>
      <c r="E1124" s="18"/>
      <c r="F1124" s="17"/>
      <c r="G1124" s="17"/>
      <c r="H1124" s="17"/>
      <c r="I1124" s="18"/>
      <c r="J1124" s="18"/>
      <c r="K1124" s="44"/>
      <c r="L1124" s="44"/>
      <c r="M1124" s="18"/>
      <c r="N1124" s="18"/>
      <c r="O1124" s="18"/>
      <c r="P1124" s="18"/>
      <c r="Q1124" s="18"/>
      <c r="R1124" s="18"/>
      <c r="S1124" s="18"/>
      <c r="T1124" s="18"/>
      <c r="U1124" s="18"/>
      <c r="V1124" s="18"/>
      <c r="W1124" s="18"/>
      <c r="X1124" s="18"/>
      <c r="Y1124" s="18"/>
      <c r="Z1124" s="18"/>
      <c r="AA1124" s="18"/>
      <c r="AB1124" s="18"/>
      <c r="AC1124" s="18"/>
      <c r="AD1124" s="18"/>
      <c r="AE1124" s="18"/>
    </row>
    <row r="1125" spans="1:31" ht="12.75">
      <c r="A1125" s="18"/>
      <c r="B1125" s="18"/>
      <c r="C1125" s="18"/>
      <c r="D1125" s="18"/>
      <c r="E1125" s="18"/>
      <c r="F1125" s="17"/>
      <c r="G1125" s="17"/>
      <c r="H1125" s="17"/>
      <c r="I1125" s="18"/>
      <c r="J1125" s="18"/>
      <c r="K1125" s="44"/>
      <c r="L1125" s="44"/>
      <c r="M1125" s="18"/>
      <c r="N1125" s="18"/>
      <c r="O1125" s="18"/>
      <c r="P1125" s="18"/>
      <c r="Q1125" s="18"/>
      <c r="R1125" s="18"/>
      <c r="S1125" s="18"/>
      <c r="T1125" s="18"/>
      <c r="U1125" s="18"/>
      <c r="V1125" s="18"/>
      <c r="W1125" s="18"/>
      <c r="X1125" s="18"/>
      <c r="Y1125" s="18"/>
      <c r="Z1125" s="18"/>
      <c r="AA1125" s="18"/>
      <c r="AB1125" s="18"/>
      <c r="AC1125" s="18"/>
      <c r="AD1125" s="18"/>
      <c r="AE1125" s="18"/>
    </row>
    <row r="1126" spans="1:31" ht="12.75">
      <c r="A1126" s="18"/>
      <c r="B1126" s="18"/>
      <c r="C1126" s="18"/>
      <c r="D1126" s="18"/>
      <c r="E1126" s="18"/>
      <c r="F1126" s="17"/>
      <c r="G1126" s="17"/>
      <c r="H1126" s="17"/>
      <c r="I1126" s="18"/>
      <c r="J1126" s="18"/>
      <c r="K1126" s="44"/>
      <c r="L1126" s="44"/>
      <c r="M1126" s="18"/>
      <c r="N1126" s="18"/>
      <c r="O1126" s="18"/>
      <c r="P1126" s="18"/>
      <c r="Q1126" s="18"/>
      <c r="R1126" s="18"/>
      <c r="S1126" s="18"/>
      <c r="T1126" s="18"/>
      <c r="U1126" s="18"/>
      <c r="V1126" s="18"/>
      <c r="W1126" s="18"/>
      <c r="X1126" s="18"/>
      <c r="Y1126" s="18"/>
      <c r="Z1126" s="18"/>
      <c r="AA1126" s="18"/>
      <c r="AB1126" s="18"/>
      <c r="AC1126" s="18"/>
      <c r="AD1126" s="18"/>
      <c r="AE1126" s="18"/>
    </row>
    <row r="1127" spans="1:31" ht="12.75">
      <c r="A1127" s="18"/>
      <c r="B1127" s="18"/>
      <c r="C1127" s="18"/>
      <c r="D1127" s="18"/>
      <c r="E1127" s="18"/>
      <c r="F1127" s="17"/>
      <c r="G1127" s="17"/>
      <c r="H1127" s="17"/>
      <c r="I1127" s="18"/>
      <c r="J1127" s="18"/>
      <c r="K1127" s="44"/>
      <c r="L1127" s="44"/>
      <c r="M1127" s="18"/>
      <c r="N1127" s="18"/>
      <c r="O1127" s="18"/>
      <c r="P1127" s="18"/>
      <c r="Q1127" s="18"/>
      <c r="R1127" s="18"/>
      <c r="S1127" s="18"/>
      <c r="T1127" s="18"/>
      <c r="U1127" s="18"/>
      <c r="V1127" s="18"/>
      <c r="W1127" s="18"/>
      <c r="X1127" s="18"/>
      <c r="Y1127" s="18"/>
      <c r="Z1127" s="18"/>
      <c r="AA1127" s="18"/>
      <c r="AB1127" s="18"/>
      <c r="AC1127" s="18"/>
      <c r="AD1127" s="18"/>
      <c r="AE1127" s="18"/>
    </row>
    <row r="1128" spans="1:31" ht="12.75">
      <c r="A1128" s="18"/>
      <c r="B1128" s="18"/>
      <c r="C1128" s="18"/>
      <c r="D1128" s="18"/>
      <c r="E1128" s="18"/>
      <c r="F1128" s="17"/>
      <c r="G1128" s="17"/>
      <c r="H1128" s="17"/>
      <c r="I1128" s="18"/>
      <c r="J1128" s="18"/>
      <c r="K1128" s="44"/>
      <c r="L1128" s="44"/>
      <c r="M1128" s="18"/>
      <c r="N1128" s="18"/>
      <c r="O1128" s="18"/>
      <c r="P1128" s="18"/>
      <c r="Q1128" s="18"/>
      <c r="R1128" s="18"/>
      <c r="S1128" s="18"/>
      <c r="T1128" s="18"/>
      <c r="U1128" s="18"/>
      <c r="V1128" s="18"/>
      <c r="W1128" s="18"/>
      <c r="X1128" s="18"/>
      <c r="Y1128" s="18"/>
      <c r="Z1128" s="18"/>
      <c r="AA1128" s="18"/>
      <c r="AB1128" s="18"/>
      <c r="AC1128" s="18"/>
      <c r="AD1128" s="18"/>
      <c r="AE1128" s="18"/>
    </row>
    <row r="1129" spans="1:31" ht="12.75">
      <c r="A1129" s="18"/>
      <c r="B1129" s="18"/>
      <c r="C1129" s="18"/>
      <c r="D1129" s="18"/>
      <c r="E1129" s="18"/>
      <c r="F1129" s="17"/>
      <c r="G1129" s="17"/>
      <c r="H1129" s="17"/>
      <c r="I1129" s="18"/>
      <c r="J1129" s="18"/>
      <c r="K1129" s="44"/>
      <c r="L1129" s="44"/>
      <c r="M1129" s="18"/>
      <c r="N1129" s="18"/>
      <c r="O1129" s="18"/>
      <c r="P1129" s="18"/>
      <c r="Q1129" s="18"/>
      <c r="R1129" s="18"/>
      <c r="S1129" s="18"/>
      <c r="T1129" s="18"/>
      <c r="U1129" s="18"/>
      <c r="V1129" s="18"/>
      <c r="W1129" s="18"/>
      <c r="X1129" s="18"/>
      <c r="Y1129" s="18"/>
      <c r="Z1129" s="18"/>
      <c r="AA1129" s="18"/>
      <c r="AB1129" s="18"/>
      <c r="AC1129" s="18"/>
      <c r="AD1129" s="18"/>
      <c r="AE1129" s="18"/>
    </row>
    <row r="1130" spans="1:31" ht="12.75">
      <c r="A1130" s="18"/>
      <c r="B1130" s="18"/>
      <c r="C1130" s="18"/>
      <c r="D1130" s="18"/>
      <c r="E1130" s="18"/>
      <c r="F1130" s="17"/>
      <c r="G1130" s="17"/>
      <c r="H1130" s="17"/>
      <c r="I1130" s="18"/>
      <c r="J1130" s="18"/>
      <c r="K1130" s="44"/>
      <c r="L1130" s="44"/>
      <c r="M1130" s="18"/>
      <c r="N1130" s="18"/>
      <c r="O1130" s="18"/>
      <c r="P1130" s="18"/>
      <c r="Q1130" s="18"/>
      <c r="R1130" s="18"/>
      <c r="S1130" s="18"/>
      <c r="T1130" s="18"/>
      <c r="U1130" s="18"/>
      <c r="V1130" s="18"/>
      <c r="W1130" s="18"/>
      <c r="X1130" s="18"/>
      <c r="Y1130" s="18"/>
      <c r="Z1130" s="18"/>
      <c r="AA1130" s="18"/>
      <c r="AB1130" s="18"/>
      <c r="AC1130" s="18"/>
      <c r="AD1130" s="18"/>
      <c r="AE1130" s="18"/>
    </row>
    <row r="1131" spans="1:31" ht="12.75">
      <c r="A1131" s="18"/>
      <c r="B1131" s="18"/>
      <c r="C1131" s="18"/>
      <c r="D1131" s="18"/>
      <c r="E1131" s="18"/>
      <c r="F1131" s="17"/>
      <c r="G1131" s="17"/>
      <c r="H1131" s="17"/>
      <c r="I1131" s="18"/>
      <c r="J1131" s="18"/>
      <c r="K1131" s="44"/>
      <c r="L1131" s="44"/>
      <c r="M1131" s="18"/>
      <c r="N1131" s="18"/>
      <c r="O1131" s="18"/>
      <c r="P1131" s="18"/>
      <c r="Q1131" s="18"/>
      <c r="R1131" s="18"/>
      <c r="S1131" s="18"/>
      <c r="T1131" s="18"/>
      <c r="U1131" s="18"/>
      <c r="V1131" s="18"/>
      <c r="W1131" s="18"/>
      <c r="X1131" s="18"/>
      <c r="Y1131" s="18"/>
      <c r="Z1131" s="18"/>
      <c r="AA1131" s="18"/>
      <c r="AB1131" s="18"/>
      <c r="AC1131" s="18"/>
      <c r="AD1131" s="18"/>
      <c r="AE1131" s="18"/>
    </row>
    <row r="1132" spans="1:31" ht="12.75">
      <c r="A1132" s="18"/>
      <c r="B1132" s="18"/>
      <c r="C1132" s="18"/>
      <c r="D1132" s="18"/>
      <c r="E1132" s="18"/>
      <c r="F1132" s="17"/>
      <c r="G1132" s="17"/>
      <c r="H1132" s="17"/>
      <c r="I1132" s="18"/>
      <c r="J1132" s="18"/>
      <c r="K1132" s="44"/>
      <c r="L1132" s="44"/>
      <c r="M1132" s="18"/>
      <c r="N1132" s="18"/>
      <c r="O1132" s="18"/>
      <c r="P1132" s="18"/>
      <c r="Q1132" s="18"/>
      <c r="R1132" s="18"/>
      <c r="S1132" s="18"/>
      <c r="T1132" s="18"/>
      <c r="U1132" s="18"/>
      <c r="V1132" s="18"/>
      <c r="W1132" s="18"/>
      <c r="X1132" s="18"/>
      <c r="Y1132" s="18"/>
      <c r="Z1132" s="18"/>
      <c r="AA1132" s="18"/>
      <c r="AB1132" s="18"/>
      <c r="AC1132" s="18"/>
      <c r="AD1132" s="18"/>
      <c r="AE1132" s="18"/>
    </row>
    <row r="1133" spans="1:31" ht="12.75">
      <c r="A1133" s="18"/>
      <c r="B1133" s="18"/>
      <c r="C1133" s="18"/>
      <c r="D1133" s="18"/>
      <c r="E1133" s="18"/>
      <c r="F1133" s="17"/>
      <c r="G1133" s="17"/>
      <c r="H1133" s="17"/>
      <c r="I1133" s="18"/>
      <c r="J1133" s="18"/>
      <c r="K1133" s="44"/>
      <c r="L1133" s="44"/>
      <c r="M1133" s="18"/>
      <c r="N1133" s="18"/>
      <c r="O1133" s="18"/>
      <c r="P1133" s="18"/>
      <c r="Q1133" s="18"/>
      <c r="R1133" s="18"/>
      <c r="S1133" s="18"/>
      <c r="T1133" s="18"/>
      <c r="U1133" s="18"/>
      <c r="V1133" s="18"/>
      <c r="W1133" s="18"/>
      <c r="X1133" s="18"/>
      <c r="Y1133" s="18"/>
      <c r="Z1133" s="18"/>
      <c r="AA1133" s="18"/>
      <c r="AB1133" s="18"/>
      <c r="AC1133" s="18"/>
      <c r="AD1133" s="18"/>
      <c r="AE1133" s="18"/>
    </row>
    <row r="1134" spans="1:31" ht="12.75">
      <c r="A1134" s="18"/>
      <c r="B1134" s="18"/>
      <c r="C1134" s="18"/>
      <c r="D1134" s="18"/>
      <c r="E1134" s="18"/>
      <c r="F1134" s="17"/>
      <c r="G1134" s="17"/>
      <c r="H1134" s="17"/>
      <c r="I1134" s="18"/>
      <c r="J1134" s="18"/>
      <c r="K1134" s="44"/>
      <c r="L1134" s="44"/>
      <c r="M1134" s="18"/>
      <c r="N1134" s="18"/>
      <c r="O1134" s="18"/>
      <c r="P1134" s="18"/>
      <c r="Q1134" s="18"/>
      <c r="R1134" s="18"/>
      <c r="S1134" s="18"/>
      <c r="T1134" s="18"/>
      <c r="U1134" s="18"/>
      <c r="V1134" s="18"/>
      <c r="W1134" s="18"/>
      <c r="X1134" s="18"/>
      <c r="Y1134" s="18"/>
      <c r="Z1134" s="18"/>
      <c r="AA1134" s="18"/>
      <c r="AB1134" s="18"/>
      <c r="AC1134" s="18"/>
      <c r="AD1134" s="18"/>
      <c r="AE1134" s="18"/>
    </row>
    <row r="1135" spans="1:31" ht="12.75">
      <c r="A1135" s="18"/>
      <c r="B1135" s="18"/>
      <c r="C1135" s="18"/>
      <c r="D1135" s="18"/>
      <c r="E1135" s="18"/>
      <c r="F1135" s="17"/>
      <c r="G1135" s="17"/>
      <c r="H1135" s="17"/>
      <c r="I1135" s="18"/>
      <c r="J1135" s="18"/>
      <c r="K1135" s="44"/>
      <c r="L1135" s="44"/>
      <c r="M1135" s="18"/>
      <c r="N1135" s="18"/>
      <c r="O1135" s="18"/>
      <c r="P1135" s="18"/>
      <c r="Q1135" s="18"/>
      <c r="R1135" s="18"/>
      <c r="S1135" s="18"/>
      <c r="T1135" s="18"/>
      <c r="U1135" s="18"/>
      <c r="V1135" s="18"/>
      <c r="W1135" s="18"/>
      <c r="X1135" s="18"/>
      <c r="Y1135" s="18"/>
      <c r="Z1135" s="18"/>
      <c r="AA1135" s="18"/>
      <c r="AB1135" s="18"/>
      <c r="AC1135" s="18"/>
      <c r="AD1135" s="18"/>
      <c r="AE1135" s="18"/>
    </row>
    <row r="1136" spans="1:31" ht="12.75">
      <c r="A1136" s="18"/>
      <c r="B1136" s="18"/>
      <c r="C1136" s="18"/>
      <c r="D1136" s="18"/>
      <c r="E1136" s="18"/>
      <c r="F1136" s="17"/>
      <c r="G1136" s="17"/>
      <c r="H1136" s="17"/>
      <c r="I1136" s="18"/>
      <c r="J1136" s="18"/>
      <c r="K1136" s="44"/>
      <c r="L1136" s="44"/>
      <c r="M1136" s="18"/>
      <c r="N1136" s="18"/>
      <c r="O1136" s="18"/>
      <c r="P1136" s="18"/>
      <c r="Q1136" s="18"/>
      <c r="R1136" s="18"/>
      <c r="S1136" s="18"/>
      <c r="T1136" s="18"/>
      <c r="U1136" s="18"/>
      <c r="V1136" s="18"/>
      <c r="W1136" s="18"/>
      <c r="X1136" s="18"/>
      <c r="Y1136" s="18"/>
      <c r="Z1136" s="18"/>
      <c r="AA1136" s="18"/>
      <c r="AB1136" s="18"/>
      <c r="AC1136" s="18"/>
      <c r="AD1136" s="18"/>
      <c r="AE1136" s="18"/>
    </row>
    <row r="1137" spans="1:31" ht="12.75">
      <c r="A1137" s="18"/>
      <c r="B1137" s="18"/>
      <c r="C1137" s="18"/>
      <c r="D1137" s="18"/>
      <c r="E1137" s="18"/>
      <c r="F1137" s="17"/>
      <c r="G1137" s="17"/>
      <c r="H1137" s="17"/>
      <c r="I1137" s="18"/>
      <c r="J1137" s="18"/>
      <c r="K1137" s="44"/>
      <c r="L1137" s="44"/>
      <c r="M1137" s="18"/>
      <c r="N1137" s="18"/>
      <c r="O1137" s="18"/>
      <c r="P1137" s="18"/>
      <c r="Q1137" s="18"/>
      <c r="R1137" s="18"/>
      <c r="S1137" s="18"/>
      <c r="T1137" s="18"/>
      <c r="U1137" s="18"/>
      <c r="V1137" s="18"/>
      <c r="W1137" s="18"/>
      <c r="X1137" s="18"/>
      <c r="Y1137" s="18"/>
      <c r="Z1137" s="18"/>
      <c r="AA1137" s="18"/>
      <c r="AB1137" s="18"/>
      <c r="AC1137" s="18"/>
      <c r="AD1137" s="18"/>
      <c r="AE1137" s="18"/>
    </row>
    <row r="1138" spans="1:31" ht="12.75">
      <c r="A1138" s="18"/>
      <c r="B1138" s="18"/>
      <c r="C1138" s="18"/>
      <c r="D1138" s="18"/>
      <c r="E1138" s="18"/>
      <c r="F1138" s="17"/>
      <c r="G1138" s="17"/>
      <c r="H1138" s="17"/>
      <c r="I1138" s="18"/>
      <c r="J1138" s="18"/>
      <c r="K1138" s="44"/>
      <c r="L1138" s="44"/>
      <c r="M1138" s="18"/>
      <c r="N1138" s="18"/>
      <c r="O1138" s="18"/>
      <c r="P1138" s="18"/>
      <c r="Q1138" s="18"/>
      <c r="R1138" s="18"/>
      <c r="S1138" s="18"/>
      <c r="T1138" s="18"/>
      <c r="U1138" s="18"/>
      <c r="V1138" s="18"/>
      <c r="W1138" s="18"/>
      <c r="X1138" s="18"/>
      <c r="Y1138" s="18"/>
      <c r="Z1138" s="18"/>
      <c r="AA1138" s="18"/>
      <c r="AB1138" s="18"/>
      <c r="AC1138" s="18"/>
      <c r="AD1138" s="18"/>
      <c r="AE1138" s="18"/>
    </row>
    <row r="1139" spans="1:31" ht="12.75">
      <c r="A1139" s="18"/>
      <c r="B1139" s="18"/>
      <c r="C1139" s="18"/>
      <c r="D1139" s="18"/>
      <c r="E1139" s="18"/>
      <c r="F1139" s="17"/>
      <c r="G1139" s="17"/>
      <c r="H1139" s="17"/>
      <c r="I1139" s="18"/>
      <c r="J1139" s="18"/>
      <c r="K1139" s="44"/>
      <c r="L1139" s="44"/>
      <c r="M1139" s="18"/>
      <c r="N1139" s="18"/>
      <c r="O1139" s="18"/>
      <c r="P1139" s="18"/>
      <c r="Q1139" s="18"/>
      <c r="R1139" s="18"/>
      <c r="S1139" s="18"/>
      <c r="T1139" s="18"/>
      <c r="U1139" s="18"/>
      <c r="V1139" s="18"/>
      <c r="W1139" s="18"/>
      <c r="X1139" s="18"/>
      <c r="Y1139" s="18"/>
      <c r="Z1139" s="18"/>
      <c r="AA1139" s="18"/>
      <c r="AB1139" s="18"/>
      <c r="AC1139" s="18"/>
      <c r="AD1139" s="18"/>
      <c r="AE1139" s="18"/>
    </row>
    <row r="1140" spans="1:31" ht="12.75">
      <c r="A1140" s="18"/>
      <c r="B1140" s="18"/>
      <c r="C1140" s="18"/>
      <c r="D1140" s="18"/>
      <c r="E1140" s="18"/>
      <c r="F1140" s="17"/>
      <c r="G1140" s="17"/>
      <c r="H1140" s="17"/>
      <c r="I1140" s="18"/>
      <c r="J1140" s="18"/>
      <c r="K1140" s="44"/>
      <c r="L1140" s="44"/>
      <c r="M1140" s="18"/>
      <c r="N1140" s="18"/>
      <c r="O1140" s="18"/>
      <c r="P1140" s="18"/>
      <c r="Q1140" s="18"/>
      <c r="R1140" s="18"/>
      <c r="S1140" s="18"/>
      <c r="T1140" s="18"/>
      <c r="U1140" s="18"/>
      <c r="V1140" s="18"/>
      <c r="W1140" s="18"/>
      <c r="X1140" s="18"/>
      <c r="Y1140" s="18"/>
      <c r="Z1140" s="18"/>
      <c r="AA1140" s="18"/>
      <c r="AB1140" s="18"/>
      <c r="AC1140" s="18"/>
      <c r="AD1140" s="18"/>
      <c r="AE1140" s="18"/>
    </row>
    <row r="1141" spans="1:31" ht="12.75">
      <c r="A1141" s="18"/>
      <c r="B1141" s="18"/>
      <c r="C1141" s="18"/>
      <c r="D1141" s="18"/>
      <c r="E1141" s="18"/>
      <c r="F1141" s="17"/>
      <c r="G1141" s="17"/>
      <c r="H1141" s="17"/>
      <c r="I1141" s="18"/>
      <c r="J1141" s="18"/>
      <c r="K1141" s="44"/>
      <c r="L1141" s="44"/>
      <c r="M1141" s="18"/>
      <c r="N1141" s="18"/>
      <c r="O1141" s="18"/>
      <c r="P1141" s="18"/>
      <c r="Q1141" s="18"/>
      <c r="R1141" s="18"/>
      <c r="S1141" s="18"/>
      <c r="T1141" s="18"/>
      <c r="U1141" s="18"/>
      <c r="V1141" s="18"/>
      <c r="W1141" s="18"/>
      <c r="X1141" s="18"/>
      <c r="Y1141" s="18"/>
      <c r="Z1141" s="18"/>
      <c r="AA1141" s="18"/>
      <c r="AB1141" s="18"/>
      <c r="AC1141" s="18"/>
      <c r="AD1141" s="18"/>
      <c r="AE1141" s="18"/>
    </row>
    <row r="1142" spans="1:31" ht="12.75">
      <c r="A1142" s="18"/>
      <c r="B1142" s="18"/>
      <c r="C1142" s="18"/>
      <c r="D1142" s="18"/>
      <c r="E1142" s="18"/>
      <c r="F1142" s="17"/>
      <c r="G1142" s="17"/>
      <c r="H1142" s="17"/>
      <c r="I1142" s="18"/>
      <c r="J1142" s="18"/>
      <c r="K1142" s="44"/>
      <c r="L1142" s="44"/>
      <c r="M1142" s="18"/>
      <c r="N1142" s="18"/>
      <c r="O1142" s="18"/>
      <c r="P1142" s="18"/>
      <c r="Q1142" s="18"/>
      <c r="R1142" s="18"/>
      <c r="S1142" s="18"/>
      <c r="T1142" s="18"/>
      <c r="U1142" s="18"/>
      <c r="V1142" s="18"/>
      <c r="W1142" s="18"/>
      <c r="X1142" s="18"/>
      <c r="Y1142" s="18"/>
      <c r="Z1142" s="18"/>
      <c r="AA1142" s="18"/>
      <c r="AB1142" s="18"/>
      <c r="AC1142" s="18"/>
      <c r="AD1142" s="18"/>
      <c r="AE1142" s="18"/>
    </row>
    <row r="1143" spans="1:31" ht="12.75">
      <c r="A1143" s="18"/>
      <c r="B1143" s="18"/>
      <c r="C1143" s="18"/>
      <c r="D1143" s="18"/>
      <c r="E1143" s="18"/>
      <c r="F1143" s="17"/>
      <c r="G1143" s="17"/>
      <c r="H1143" s="17"/>
      <c r="I1143" s="18"/>
      <c r="J1143" s="18"/>
      <c r="K1143" s="44"/>
      <c r="L1143" s="44"/>
      <c r="M1143" s="18"/>
      <c r="N1143" s="18"/>
      <c r="O1143" s="18"/>
      <c r="P1143" s="18"/>
      <c r="Q1143" s="18"/>
      <c r="R1143" s="18"/>
      <c r="S1143" s="18"/>
      <c r="T1143" s="18"/>
      <c r="U1143" s="18"/>
      <c r="V1143" s="18"/>
      <c r="W1143" s="18"/>
      <c r="X1143" s="18"/>
      <c r="Y1143" s="18"/>
      <c r="Z1143" s="18"/>
      <c r="AA1143" s="18"/>
      <c r="AB1143" s="18"/>
      <c r="AC1143" s="18"/>
      <c r="AD1143" s="18"/>
      <c r="AE1143" s="18"/>
    </row>
    <row r="1144" spans="1:31" ht="12.75">
      <c r="A1144" s="18"/>
      <c r="B1144" s="18"/>
      <c r="C1144" s="18"/>
      <c r="D1144" s="18"/>
      <c r="E1144" s="18"/>
      <c r="F1144" s="17"/>
      <c r="G1144" s="17"/>
      <c r="H1144" s="17"/>
      <c r="I1144" s="18"/>
      <c r="J1144" s="18"/>
      <c r="K1144" s="44"/>
      <c r="L1144" s="44"/>
      <c r="M1144" s="18"/>
      <c r="N1144" s="18"/>
      <c r="O1144" s="18"/>
      <c r="P1144" s="18"/>
      <c r="Q1144" s="18"/>
      <c r="R1144" s="18"/>
      <c r="S1144" s="18"/>
      <c r="T1144" s="18"/>
      <c r="U1144" s="18"/>
      <c r="V1144" s="18"/>
      <c r="W1144" s="18"/>
      <c r="X1144" s="18"/>
      <c r="Y1144" s="18"/>
      <c r="Z1144" s="18"/>
      <c r="AA1144" s="18"/>
      <c r="AB1144" s="18"/>
      <c r="AC1144" s="18"/>
      <c r="AD1144" s="18"/>
      <c r="AE1144" s="18"/>
    </row>
    <row r="1145" spans="1:31" ht="12.75">
      <c r="A1145" s="18"/>
      <c r="B1145" s="18"/>
      <c r="C1145" s="18"/>
      <c r="D1145" s="18"/>
      <c r="E1145" s="18"/>
      <c r="F1145" s="17"/>
      <c r="G1145" s="17"/>
      <c r="H1145" s="17"/>
      <c r="I1145" s="18"/>
      <c r="J1145" s="18"/>
      <c r="K1145" s="44"/>
      <c r="L1145" s="44"/>
      <c r="M1145" s="18"/>
      <c r="N1145" s="18"/>
      <c r="O1145" s="18"/>
      <c r="P1145" s="18"/>
      <c r="Q1145" s="18"/>
      <c r="R1145" s="18"/>
      <c r="S1145" s="18"/>
      <c r="T1145" s="18"/>
      <c r="U1145" s="18"/>
      <c r="V1145" s="18"/>
      <c r="W1145" s="18"/>
      <c r="X1145" s="18"/>
      <c r="Y1145" s="18"/>
      <c r="Z1145" s="18"/>
      <c r="AA1145" s="18"/>
      <c r="AB1145" s="18"/>
      <c r="AC1145" s="18"/>
      <c r="AD1145" s="18"/>
      <c r="AE1145" s="18"/>
    </row>
    <row r="1146" spans="1:31" ht="12.75">
      <c r="A1146" s="18"/>
      <c r="B1146" s="18"/>
      <c r="C1146" s="18"/>
      <c r="D1146" s="18"/>
      <c r="E1146" s="18"/>
      <c r="F1146" s="17"/>
      <c r="G1146" s="17"/>
      <c r="H1146" s="17"/>
      <c r="I1146" s="18"/>
      <c r="J1146" s="18"/>
      <c r="K1146" s="44"/>
      <c r="L1146" s="44"/>
      <c r="M1146" s="18"/>
      <c r="N1146" s="18"/>
      <c r="O1146" s="18"/>
      <c r="P1146" s="18"/>
      <c r="Q1146" s="18"/>
      <c r="R1146" s="18"/>
      <c r="S1146" s="18"/>
      <c r="T1146" s="18"/>
      <c r="U1146" s="18"/>
      <c r="V1146" s="18"/>
      <c r="W1146" s="18"/>
      <c r="X1146" s="18"/>
      <c r="Y1146" s="18"/>
      <c r="Z1146" s="18"/>
      <c r="AA1146" s="18"/>
      <c r="AB1146" s="18"/>
      <c r="AC1146" s="18"/>
      <c r="AD1146" s="18"/>
      <c r="AE1146" s="18"/>
    </row>
    <row r="1147" spans="1:31" ht="12.75">
      <c r="A1147" s="18"/>
      <c r="B1147" s="18"/>
      <c r="C1147" s="18"/>
      <c r="D1147" s="18"/>
      <c r="E1147" s="18"/>
      <c r="F1147" s="17"/>
      <c r="G1147" s="17"/>
      <c r="H1147" s="17"/>
      <c r="I1147" s="18"/>
      <c r="J1147" s="18"/>
      <c r="K1147" s="44"/>
      <c r="L1147" s="44"/>
      <c r="M1147" s="18"/>
      <c r="N1147" s="18"/>
      <c r="O1147" s="18"/>
      <c r="P1147" s="18"/>
      <c r="Q1147" s="18"/>
      <c r="R1147" s="18"/>
      <c r="S1147" s="18"/>
      <c r="T1147" s="18"/>
      <c r="U1147" s="18"/>
      <c r="V1147" s="18"/>
      <c r="W1147" s="18"/>
      <c r="X1147" s="18"/>
      <c r="Y1147" s="18"/>
      <c r="Z1147" s="18"/>
      <c r="AA1147" s="18"/>
      <c r="AB1147" s="18"/>
      <c r="AC1147" s="18"/>
      <c r="AD1147" s="18"/>
      <c r="AE1147" s="18"/>
    </row>
    <row r="1148" spans="1:31" ht="12.75">
      <c r="A1148" s="18"/>
      <c r="B1148" s="18"/>
      <c r="C1148" s="18"/>
      <c r="D1148" s="18"/>
      <c r="E1148" s="18"/>
      <c r="F1148" s="17"/>
      <c r="G1148" s="17"/>
      <c r="H1148" s="17"/>
      <c r="I1148" s="18"/>
      <c r="J1148" s="18"/>
      <c r="K1148" s="44"/>
      <c r="L1148" s="44"/>
      <c r="M1148" s="18"/>
      <c r="N1148" s="18"/>
      <c r="O1148" s="18"/>
      <c r="P1148" s="18"/>
      <c r="Q1148" s="18"/>
      <c r="R1148" s="18"/>
      <c r="S1148" s="18"/>
      <c r="T1148" s="18"/>
      <c r="U1148" s="18"/>
      <c r="V1148" s="18"/>
      <c r="W1148" s="18"/>
      <c r="X1148" s="18"/>
      <c r="Y1148" s="18"/>
      <c r="Z1148" s="18"/>
      <c r="AA1148" s="18"/>
      <c r="AB1148" s="18"/>
      <c r="AC1148" s="18"/>
      <c r="AD1148" s="18"/>
      <c r="AE1148" s="18"/>
    </row>
    <row r="1149" spans="1:31" ht="12.75">
      <c r="A1149" s="18"/>
      <c r="B1149" s="18"/>
      <c r="C1149" s="18"/>
      <c r="D1149" s="18"/>
      <c r="E1149" s="18"/>
      <c r="F1149" s="17"/>
      <c r="G1149" s="17"/>
      <c r="H1149" s="17"/>
      <c r="I1149" s="18"/>
      <c r="J1149" s="18"/>
      <c r="K1149" s="44"/>
      <c r="L1149" s="44"/>
      <c r="M1149" s="18"/>
      <c r="N1149" s="18"/>
      <c r="O1149" s="18"/>
      <c r="P1149" s="18"/>
      <c r="Q1149" s="18"/>
      <c r="R1149" s="18"/>
      <c r="S1149" s="18"/>
      <c r="T1149" s="18"/>
      <c r="U1149" s="18"/>
      <c r="V1149" s="18"/>
      <c r="W1149" s="18"/>
      <c r="X1149" s="18"/>
      <c r="Y1149" s="18"/>
      <c r="Z1149" s="18"/>
      <c r="AA1149" s="18"/>
      <c r="AB1149" s="18"/>
      <c r="AC1149" s="18"/>
      <c r="AD1149" s="18"/>
      <c r="AE1149" s="18"/>
    </row>
    <row r="1150" spans="1:31" ht="12.75">
      <c r="A1150" s="18"/>
      <c r="B1150" s="18"/>
      <c r="C1150" s="18"/>
      <c r="D1150" s="18"/>
      <c r="E1150" s="18"/>
      <c r="F1150" s="17"/>
      <c r="G1150" s="17"/>
      <c r="H1150" s="17"/>
      <c r="I1150" s="18"/>
      <c r="J1150" s="18"/>
      <c r="K1150" s="44"/>
      <c r="L1150" s="44"/>
      <c r="M1150" s="18"/>
      <c r="N1150" s="18"/>
      <c r="O1150" s="18"/>
      <c r="P1150" s="18"/>
      <c r="Q1150" s="18"/>
      <c r="R1150" s="18"/>
      <c r="S1150" s="18"/>
      <c r="T1150" s="18"/>
      <c r="U1150" s="18"/>
      <c r="V1150" s="18"/>
      <c r="W1150" s="18"/>
      <c r="X1150" s="18"/>
      <c r="Y1150" s="18"/>
      <c r="Z1150" s="18"/>
      <c r="AA1150" s="18"/>
      <c r="AB1150" s="18"/>
      <c r="AC1150" s="18"/>
      <c r="AD1150" s="18"/>
      <c r="AE1150" s="18"/>
    </row>
    <row r="1151" spans="1:31" ht="12.75">
      <c r="A1151" s="18"/>
      <c r="B1151" s="18"/>
      <c r="C1151" s="18"/>
      <c r="D1151" s="18"/>
      <c r="E1151" s="18"/>
      <c r="F1151" s="17"/>
      <c r="G1151" s="17"/>
      <c r="H1151" s="17"/>
      <c r="I1151" s="18"/>
      <c r="J1151" s="18"/>
      <c r="K1151" s="44"/>
      <c r="L1151" s="44"/>
      <c r="M1151" s="18"/>
      <c r="N1151" s="18"/>
      <c r="O1151" s="18"/>
      <c r="P1151" s="18"/>
      <c r="Q1151" s="18"/>
      <c r="R1151" s="18"/>
      <c r="S1151" s="18"/>
      <c r="T1151" s="18"/>
      <c r="U1151" s="18"/>
      <c r="V1151" s="18"/>
      <c r="W1151" s="18"/>
      <c r="X1151" s="18"/>
      <c r="Y1151" s="18"/>
      <c r="Z1151" s="18"/>
      <c r="AA1151" s="18"/>
      <c r="AB1151" s="18"/>
      <c r="AC1151" s="18"/>
      <c r="AD1151" s="18"/>
      <c r="AE1151" s="18"/>
    </row>
    <row r="1152" spans="1:31" ht="12.75">
      <c r="A1152" s="18"/>
      <c r="B1152" s="18"/>
      <c r="C1152" s="18"/>
      <c r="D1152" s="18"/>
      <c r="E1152" s="18"/>
      <c r="F1152" s="17"/>
      <c r="G1152" s="17"/>
      <c r="H1152" s="17"/>
      <c r="I1152" s="18"/>
      <c r="J1152" s="18"/>
      <c r="K1152" s="44"/>
      <c r="L1152" s="44"/>
      <c r="M1152" s="18"/>
      <c r="N1152" s="18"/>
      <c r="O1152" s="18"/>
      <c r="P1152" s="18"/>
      <c r="Q1152" s="18"/>
      <c r="R1152" s="18"/>
      <c r="S1152" s="18"/>
      <c r="T1152" s="18"/>
      <c r="U1152" s="18"/>
      <c r="V1152" s="18"/>
      <c r="W1152" s="18"/>
      <c r="X1152" s="18"/>
      <c r="Y1152" s="18"/>
      <c r="Z1152" s="18"/>
      <c r="AA1152" s="18"/>
      <c r="AB1152" s="18"/>
      <c r="AC1152" s="18"/>
      <c r="AD1152" s="18"/>
      <c r="AE1152" s="18"/>
    </row>
    <row r="1153" spans="1:31" ht="12.75">
      <c r="A1153" s="18"/>
      <c r="B1153" s="18"/>
      <c r="C1153" s="18"/>
      <c r="D1153" s="18"/>
      <c r="E1153" s="18"/>
      <c r="F1153" s="17"/>
      <c r="G1153" s="17"/>
      <c r="H1153" s="17"/>
      <c r="I1153" s="18"/>
      <c r="J1153" s="18"/>
      <c r="K1153" s="44"/>
      <c r="L1153" s="44"/>
      <c r="M1153" s="18"/>
      <c r="N1153" s="18"/>
      <c r="O1153" s="18"/>
      <c r="P1153" s="18"/>
      <c r="Q1153" s="18"/>
      <c r="R1153" s="18"/>
      <c r="S1153" s="18"/>
      <c r="T1153" s="18"/>
      <c r="U1153" s="18"/>
      <c r="V1153" s="18"/>
      <c r="W1153" s="18"/>
      <c r="X1153" s="18"/>
      <c r="Y1153" s="18"/>
      <c r="Z1153" s="18"/>
      <c r="AA1153" s="18"/>
      <c r="AB1153" s="18"/>
      <c r="AC1153" s="18"/>
      <c r="AD1153" s="18"/>
      <c r="AE1153" s="18"/>
    </row>
    <row r="1154" spans="1:31" ht="12.75">
      <c r="A1154" s="18"/>
      <c r="B1154" s="18"/>
      <c r="C1154" s="18"/>
      <c r="D1154" s="18"/>
      <c r="E1154" s="18"/>
      <c r="F1154" s="17"/>
      <c r="G1154" s="17"/>
      <c r="H1154" s="17"/>
      <c r="I1154" s="18"/>
      <c r="J1154" s="18"/>
      <c r="K1154" s="44"/>
      <c r="L1154" s="44"/>
      <c r="M1154" s="18"/>
      <c r="N1154" s="18"/>
      <c r="O1154" s="18"/>
      <c r="P1154" s="18"/>
      <c r="Q1154" s="18"/>
      <c r="R1154" s="18"/>
      <c r="S1154" s="18"/>
      <c r="T1154" s="18"/>
      <c r="U1154" s="18"/>
      <c r="V1154" s="18"/>
      <c r="W1154" s="18"/>
      <c r="X1154" s="18"/>
      <c r="Y1154" s="18"/>
      <c r="Z1154" s="18"/>
      <c r="AA1154" s="18"/>
      <c r="AB1154" s="18"/>
      <c r="AC1154" s="18"/>
      <c r="AD1154" s="18"/>
      <c r="AE1154" s="18"/>
    </row>
    <row r="1155" spans="1:31" ht="12.75">
      <c r="A1155" s="18"/>
      <c r="B1155" s="18"/>
      <c r="C1155" s="18"/>
      <c r="D1155" s="18"/>
      <c r="E1155" s="18"/>
      <c r="F1155" s="17"/>
      <c r="G1155" s="17"/>
      <c r="H1155" s="17"/>
      <c r="I1155" s="18"/>
      <c r="J1155" s="18"/>
      <c r="K1155" s="44"/>
      <c r="L1155" s="44"/>
      <c r="M1155" s="18"/>
      <c r="N1155" s="18"/>
      <c r="O1155" s="18"/>
      <c r="P1155" s="18"/>
      <c r="Q1155" s="18"/>
      <c r="R1155" s="18"/>
      <c r="S1155" s="18"/>
      <c r="T1155" s="18"/>
      <c r="U1155" s="18"/>
      <c r="V1155" s="18"/>
      <c r="W1155" s="18"/>
      <c r="X1155" s="18"/>
      <c r="Y1155" s="18"/>
      <c r="Z1155" s="18"/>
      <c r="AA1155" s="18"/>
      <c r="AB1155" s="18"/>
      <c r="AC1155" s="18"/>
      <c r="AD1155" s="18"/>
      <c r="AE1155" s="18"/>
    </row>
    <row r="1156" spans="1:31" ht="12.75">
      <c r="A1156" s="18"/>
      <c r="B1156" s="18"/>
      <c r="C1156" s="18"/>
      <c r="D1156" s="18"/>
      <c r="E1156" s="18"/>
      <c r="F1156" s="17"/>
      <c r="G1156" s="17"/>
      <c r="H1156" s="17"/>
      <c r="I1156" s="18"/>
      <c r="J1156" s="18"/>
      <c r="K1156" s="44"/>
      <c r="L1156" s="44"/>
      <c r="M1156" s="18"/>
      <c r="N1156" s="18"/>
      <c r="O1156" s="18"/>
      <c r="P1156" s="18"/>
      <c r="Q1156" s="18"/>
      <c r="R1156" s="18"/>
      <c r="S1156" s="18"/>
      <c r="T1156" s="18"/>
      <c r="U1156" s="18"/>
      <c r="V1156" s="18"/>
      <c r="W1156" s="18"/>
      <c r="X1156" s="18"/>
      <c r="Y1156" s="18"/>
      <c r="Z1156" s="18"/>
      <c r="AA1156" s="18"/>
      <c r="AB1156" s="18"/>
      <c r="AC1156" s="18"/>
      <c r="AD1156" s="18"/>
      <c r="AE1156" s="18"/>
    </row>
    <row r="1157" spans="1:31" ht="12.75">
      <c r="A1157" s="18"/>
      <c r="B1157" s="18"/>
      <c r="C1157" s="18"/>
      <c r="D1157" s="18"/>
      <c r="E1157" s="18"/>
      <c r="F1157" s="17"/>
      <c r="G1157" s="17"/>
      <c r="H1157" s="17"/>
      <c r="I1157" s="18"/>
      <c r="J1157" s="18"/>
      <c r="K1157" s="44"/>
      <c r="L1157" s="44"/>
      <c r="M1157" s="18"/>
      <c r="N1157" s="18"/>
      <c r="O1157" s="18"/>
      <c r="P1157" s="18"/>
      <c r="Q1157" s="18"/>
      <c r="R1157" s="18"/>
      <c r="S1157" s="18"/>
      <c r="T1157" s="18"/>
      <c r="U1157" s="18"/>
      <c r="V1157" s="18"/>
      <c r="W1157" s="18"/>
      <c r="X1157" s="18"/>
      <c r="Y1157" s="18"/>
      <c r="Z1157" s="18"/>
      <c r="AA1157" s="18"/>
      <c r="AB1157" s="18"/>
      <c r="AC1157" s="18"/>
      <c r="AD1157" s="18"/>
      <c r="AE1157" s="18"/>
    </row>
    <row r="1158" spans="1:31" ht="12.75">
      <c r="A1158" s="18"/>
      <c r="B1158" s="18"/>
      <c r="C1158" s="18"/>
      <c r="D1158" s="18"/>
      <c r="E1158" s="18"/>
      <c r="F1158" s="17"/>
      <c r="G1158" s="17"/>
      <c r="H1158" s="17"/>
      <c r="I1158" s="18"/>
      <c r="J1158" s="18"/>
      <c r="K1158" s="44"/>
      <c r="L1158" s="44"/>
      <c r="M1158" s="18"/>
      <c r="N1158" s="18"/>
      <c r="O1158" s="18"/>
      <c r="P1158" s="18"/>
      <c r="Q1158" s="18"/>
      <c r="R1158" s="18"/>
      <c r="S1158" s="18"/>
      <c r="T1158" s="18"/>
      <c r="U1158" s="18"/>
      <c r="V1158" s="18"/>
      <c r="W1158" s="18"/>
      <c r="X1158" s="18"/>
      <c r="Y1158" s="18"/>
      <c r="Z1158" s="18"/>
      <c r="AA1158" s="18"/>
      <c r="AB1158" s="18"/>
      <c r="AC1158" s="18"/>
      <c r="AD1158" s="18"/>
      <c r="AE1158" s="18"/>
    </row>
    <row r="1159" spans="1:31" ht="12.75">
      <c r="A1159" s="18"/>
      <c r="B1159" s="18"/>
      <c r="C1159" s="18"/>
      <c r="D1159" s="18"/>
      <c r="E1159" s="18"/>
      <c r="F1159" s="17"/>
      <c r="G1159" s="17"/>
      <c r="H1159" s="17"/>
      <c r="I1159" s="18"/>
      <c r="J1159" s="18"/>
      <c r="K1159" s="44"/>
      <c r="L1159" s="44"/>
      <c r="M1159" s="18"/>
      <c r="N1159" s="18"/>
      <c r="O1159" s="18"/>
      <c r="P1159" s="18"/>
      <c r="Q1159" s="18"/>
      <c r="R1159" s="18"/>
      <c r="S1159" s="18"/>
      <c r="T1159" s="18"/>
      <c r="U1159" s="18"/>
      <c r="V1159" s="18"/>
      <c r="W1159" s="18"/>
      <c r="X1159" s="18"/>
      <c r="Y1159" s="18"/>
      <c r="Z1159" s="18"/>
      <c r="AA1159" s="18"/>
      <c r="AB1159" s="18"/>
      <c r="AC1159" s="18"/>
      <c r="AD1159" s="18"/>
      <c r="AE1159" s="18"/>
    </row>
    <row r="1160" spans="1:31" ht="12.75">
      <c r="A1160" s="18"/>
      <c r="B1160" s="18"/>
      <c r="C1160" s="18"/>
      <c r="D1160" s="18"/>
      <c r="E1160" s="18"/>
      <c r="F1160" s="17"/>
      <c r="G1160" s="17"/>
      <c r="H1160" s="17"/>
      <c r="I1160" s="18"/>
      <c r="J1160" s="18"/>
      <c r="K1160" s="44"/>
      <c r="L1160" s="44"/>
      <c r="M1160" s="18"/>
      <c r="N1160" s="18"/>
      <c r="O1160" s="18"/>
      <c r="P1160" s="18"/>
      <c r="Q1160" s="18"/>
      <c r="R1160" s="18"/>
      <c r="S1160" s="18"/>
      <c r="T1160" s="18"/>
      <c r="U1160" s="18"/>
      <c r="V1160" s="18"/>
      <c r="W1160" s="18"/>
      <c r="X1160" s="18"/>
      <c r="Y1160" s="18"/>
      <c r="Z1160" s="18"/>
      <c r="AA1160" s="18"/>
      <c r="AB1160" s="18"/>
      <c r="AC1160" s="18"/>
      <c r="AD1160" s="18"/>
      <c r="AE1160" s="18"/>
    </row>
    <row r="1161" spans="1:31" ht="12.75">
      <c r="A1161" s="18"/>
      <c r="B1161" s="18"/>
      <c r="C1161" s="18"/>
      <c r="D1161" s="18"/>
      <c r="E1161" s="18"/>
      <c r="F1161" s="17"/>
      <c r="G1161" s="17"/>
      <c r="H1161" s="17"/>
      <c r="I1161" s="18"/>
      <c r="J1161" s="18"/>
      <c r="K1161" s="44"/>
      <c r="L1161" s="44"/>
      <c r="M1161" s="18"/>
      <c r="N1161" s="18"/>
      <c r="O1161" s="18"/>
      <c r="P1161" s="18"/>
      <c r="Q1161" s="18"/>
      <c r="R1161" s="18"/>
      <c r="S1161" s="18"/>
      <c r="T1161" s="18"/>
      <c r="U1161" s="18"/>
      <c r="V1161" s="18"/>
      <c r="W1161" s="18"/>
      <c r="X1161" s="18"/>
      <c r="Y1161" s="18"/>
      <c r="Z1161" s="18"/>
      <c r="AA1161" s="18"/>
      <c r="AB1161" s="18"/>
      <c r="AC1161" s="18"/>
      <c r="AD1161" s="18"/>
      <c r="AE1161" s="18"/>
    </row>
    <row r="1162" spans="1:31" ht="12.75">
      <c r="A1162" s="18"/>
      <c r="B1162" s="18"/>
      <c r="C1162" s="18"/>
      <c r="D1162" s="18"/>
      <c r="E1162" s="18"/>
      <c r="F1162" s="17"/>
      <c r="G1162" s="17"/>
      <c r="H1162" s="17"/>
      <c r="I1162" s="18"/>
      <c r="J1162" s="18"/>
      <c r="K1162" s="44"/>
      <c r="L1162" s="44"/>
      <c r="M1162" s="18"/>
      <c r="N1162" s="18"/>
      <c r="O1162" s="18"/>
      <c r="P1162" s="18"/>
      <c r="Q1162" s="18"/>
      <c r="R1162" s="18"/>
      <c r="S1162" s="18"/>
      <c r="T1162" s="18"/>
      <c r="U1162" s="18"/>
      <c r="V1162" s="18"/>
      <c r="W1162" s="18"/>
      <c r="X1162" s="18"/>
      <c r="Y1162" s="18"/>
      <c r="Z1162" s="18"/>
      <c r="AA1162" s="18"/>
      <c r="AB1162" s="18"/>
      <c r="AC1162" s="18"/>
      <c r="AD1162" s="18"/>
      <c r="AE1162" s="18"/>
    </row>
    <row r="1163" spans="1:31" ht="12.75">
      <c r="A1163" s="18"/>
      <c r="B1163" s="18"/>
      <c r="C1163" s="18"/>
      <c r="D1163" s="18"/>
      <c r="E1163" s="18"/>
      <c r="F1163" s="17"/>
      <c r="G1163" s="17"/>
      <c r="H1163" s="17"/>
      <c r="I1163" s="18"/>
      <c r="J1163" s="18"/>
      <c r="K1163" s="44"/>
      <c r="L1163" s="44"/>
      <c r="M1163" s="18"/>
      <c r="N1163" s="18"/>
      <c r="O1163" s="18"/>
      <c r="P1163" s="18"/>
      <c r="Q1163" s="18"/>
      <c r="R1163" s="18"/>
      <c r="S1163" s="18"/>
      <c r="T1163" s="18"/>
      <c r="U1163" s="18"/>
      <c r="V1163" s="18"/>
      <c r="W1163" s="18"/>
      <c r="X1163" s="18"/>
      <c r="Y1163" s="18"/>
      <c r="Z1163" s="18"/>
      <c r="AA1163" s="18"/>
      <c r="AB1163" s="18"/>
      <c r="AC1163" s="18"/>
      <c r="AD1163" s="18"/>
      <c r="AE1163" s="18"/>
    </row>
    <row r="1164" spans="1:31" ht="12.75">
      <c r="A1164" s="18"/>
      <c r="B1164" s="18"/>
      <c r="C1164" s="18"/>
      <c r="D1164" s="18"/>
      <c r="E1164" s="18"/>
      <c r="F1164" s="17"/>
      <c r="G1164" s="17"/>
      <c r="H1164" s="17"/>
      <c r="I1164" s="18"/>
      <c r="J1164" s="18"/>
      <c r="K1164" s="44"/>
      <c r="L1164" s="44"/>
      <c r="M1164" s="18"/>
      <c r="N1164" s="18"/>
      <c r="O1164" s="18"/>
      <c r="P1164" s="18"/>
      <c r="Q1164" s="18"/>
      <c r="R1164" s="18"/>
      <c r="S1164" s="18"/>
      <c r="T1164" s="18"/>
      <c r="U1164" s="18"/>
      <c r="V1164" s="18"/>
      <c r="W1164" s="18"/>
      <c r="X1164" s="18"/>
      <c r="Y1164" s="18"/>
      <c r="Z1164" s="18"/>
      <c r="AA1164" s="18"/>
      <c r="AB1164" s="18"/>
      <c r="AC1164" s="18"/>
      <c r="AD1164" s="18"/>
      <c r="AE1164" s="18"/>
    </row>
    <row r="1165" spans="1:31" ht="12.75">
      <c r="A1165" s="18"/>
      <c r="B1165" s="18"/>
      <c r="C1165" s="18"/>
      <c r="D1165" s="18"/>
      <c r="E1165" s="18"/>
      <c r="F1165" s="17"/>
      <c r="G1165" s="17"/>
      <c r="H1165" s="17"/>
      <c r="I1165" s="18"/>
      <c r="J1165" s="18"/>
      <c r="K1165" s="44"/>
      <c r="L1165" s="44"/>
      <c r="M1165" s="18"/>
      <c r="N1165" s="18"/>
      <c r="O1165" s="18"/>
      <c r="P1165" s="18"/>
      <c r="Q1165" s="18"/>
      <c r="R1165" s="18"/>
      <c r="S1165" s="18"/>
      <c r="T1165" s="18"/>
      <c r="U1165" s="18"/>
      <c r="V1165" s="18"/>
      <c r="W1165" s="18"/>
      <c r="X1165" s="18"/>
      <c r="Y1165" s="18"/>
      <c r="Z1165" s="18"/>
      <c r="AA1165" s="18"/>
      <c r="AB1165" s="18"/>
      <c r="AC1165" s="18"/>
      <c r="AD1165" s="18"/>
      <c r="AE1165" s="18"/>
    </row>
    <row r="1166" spans="1:31" ht="12.75">
      <c r="A1166" s="18"/>
      <c r="B1166" s="18"/>
      <c r="C1166" s="18"/>
      <c r="D1166" s="18"/>
      <c r="E1166" s="18"/>
      <c r="F1166" s="17"/>
      <c r="G1166" s="17"/>
      <c r="H1166" s="17"/>
      <c r="I1166" s="18"/>
      <c r="J1166" s="18"/>
      <c r="K1166" s="44"/>
      <c r="L1166" s="44"/>
      <c r="M1166" s="18"/>
      <c r="N1166" s="18"/>
      <c r="O1166" s="18"/>
      <c r="P1166" s="18"/>
      <c r="Q1166" s="18"/>
      <c r="R1166" s="18"/>
      <c r="S1166" s="18"/>
      <c r="T1166" s="18"/>
      <c r="U1166" s="18"/>
      <c r="V1166" s="18"/>
      <c r="W1166" s="18"/>
      <c r="X1166" s="18"/>
      <c r="Y1166" s="18"/>
      <c r="Z1166" s="18"/>
      <c r="AA1166" s="18"/>
      <c r="AB1166" s="18"/>
      <c r="AC1166" s="18"/>
      <c r="AD1166" s="18"/>
      <c r="AE1166" s="18"/>
    </row>
    <row r="1167" spans="1:31" ht="12.75">
      <c r="A1167" s="18"/>
      <c r="B1167" s="18"/>
      <c r="C1167" s="18"/>
      <c r="D1167" s="18"/>
      <c r="E1167" s="18"/>
      <c r="F1167" s="17"/>
      <c r="G1167" s="17"/>
      <c r="H1167" s="17"/>
      <c r="I1167" s="18"/>
      <c r="J1167" s="18"/>
      <c r="K1167" s="44"/>
      <c r="L1167" s="44"/>
      <c r="M1167" s="18"/>
      <c r="N1167" s="18"/>
      <c r="O1167" s="18"/>
      <c r="P1167" s="18"/>
      <c r="Q1167" s="18"/>
      <c r="R1167" s="18"/>
      <c r="S1167" s="18"/>
      <c r="T1167" s="18"/>
      <c r="U1167" s="18"/>
      <c r="V1167" s="18"/>
      <c r="W1167" s="18"/>
      <c r="X1167" s="18"/>
      <c r="Y1167" s="18"/>
      <c r="Z1167" s="18"/>
      <c r="AA1167" s="18"/>
      <c r="AB1167" s="18"/>
      <c r="AC1167" s="18"/>
      <c r="AD1167" s="18"/>
      <c r="AE1167" s="18"/>
    </row>
    <row r="1168" spans="1:31" ht="12.75">
      <c r="A1168" s="18"/>
      <c r="B1168" s="18"/>
      <c r="C1168" s="18"/>
      <c r="D1168" s="18"/>
      <c r="E1168" s="18"/>
      <c r="F1168" s="17"/>
      <c r="G1168" s="17"/>
      <c r="H1168" s="17"/>
      <c r="I1168" s="18"/>
      <c r="J1168" s="18"/>
      <c r="K1168" s="44"/>
      <c r="L1168" s="44"/>
      <c r="M1168" s="18"/>
      <c r="N1168" s="18"/>
      <c r="O1168" s="18"/>
      <c r="P1168" s="18"/>
      <c r="Q1168" s="18"/>
      <c r="R1168" s="18"/>
      <c r="S1168" s="18"/>
      <c r="T1168" s="18"/>
      <c r="U1168" s="18"/>
      <c r="V1168" s="18"/>
      <c r="W1168" s="18"/>
      <c r="X1168" s="18"/>
      <c r="Y1168" s="18"/>
      <c r="Z1168" s="18"/>
      <c r="AA1168" s="18"/>
      <c r="AB1168" s="18"/>
      <c r="AC1168" s="18"/>
      <c r="AD1168" s="18"/>
      <c r="AE1168" s="18"/>
    </row>
    <row r="1169" spans="1:31" ht="12.75">
      <c r="A1169" s="18"/>
      <c r="B1169" s="18"/>
      <c r="C1169" s="18"/>
      <c r="D1169" s="18"/>
      <c r="E1169" s="18"/>
      <c r="F1169" s="17"/>
      <c r="G1169" s="17"/>
      <c r="H1169" s="17"/>
      <c r="I1169" s="18"/>
      <c r="J1169" s="18"/>
      <c r="K1169" s="44"/>
      <c r="L1169" s="44"/>
      <c r="M1169" s="18"/>
      <c r="N1169" s="18"/>
      <c r="O1169" s="18"/>
      <c r="P1169" s="18"/>
      <c r="Q1169" s="18"/>
      <c r="R1169" s="18"/>
      <c r="S1169" s="18"/>
      <c r="T1169" s="18"/>
      <c r="U1169" s="18"/>
      <c r="V1169" s="18"/>
      <c r="W1169" s="18"/>
      <c r="X1169" s="18"/>
      <c r="Y1169" s="18"/>
      <c r="Z1169" s="18"/>
      <c r="AA1169" s="18"/>
      <c r="AB1169" s="18"/>
      <c r="AC1169" s="18"/>
      <c r="AD1169" s="18"/>
      <c r="AE1169" s="18"/>
    </row>
    <row r="1170" spans="1:31" ht="12.75">
      <c r="A1170" s="18"/>
      <c r="B1170" s="18"/>
      <c r="C1170" s="18"/>
      <c r="D1170" s="18"/>
      <c r="E1170" s="18"/>
      <c r="F1170" s="17"/>
      <c r="G1170" s="17"/>
      <c r="H1170" s="17"/>
      <c r="I1170" s="18"/>
      <c r="J1170" s="18"/>
      <c r="K1170" s="44"/>
      <c r="L1170" s="44"/>
      <c r="M1170" s="18"/>
      <c r="N1170" s="18"/>
      <c r="O1170" s="18"/>
      <c r="P1170" s="18"/>
      <c r="Q1170" s="18"/>
      <c r="R1170" s="18"/>
      <c r="S1170" s="18"/>
      <c r="T1170" s="18"/>
      <c r="U1170" s="18"/>
      <c r="V1170" s="18"/>
      <c r="W1170" s="18"/>
      <c r="X1170" s="18"/>
      <c r="Y1170" s="18"/>
      <c r="Z1170" s="18"/>
      <c r="AA1170" s="18"/>
      <c r="AB1170" s="18"/>
      <c r="AC1170" s="18"/>
      <c r="AD1170" s="18"/>
      <c r="AE1170" s="18"/>
    </row>
    <row r="1171" spans="1:31" ht="12.75">
      <c r="A1171" s="18"/>
      <c r="B1171" s="18"/>
      <c r="C1171" s="18"/>
      <c r="D1171" s="18"/>
      <c r="E1171" s="18"/>
      <c r="F1171" s="17"/>
      <c r="G1171" s="17"/>
      <c r="H1171" s="17"/>
      <c r="I1171" s="18"/>
      <c r="J1171" s="18"/>
      <c r="K1171" s="44"/>
      <c r="L1171" s="44"/>
      <c r="M1171" s="18"/>
      <c r="N1171" s="18"/>
      <c r="O1171" s="18"/>
      <c r="P1171" s="18"/>
      <c r="Q1171" s="18"/>
      <c r="R1171" s="18"/>
      <c r="S1171" s="18"/>
      <c r="T1171" s="18"/>
      <c r="U1171" s="18"/>
      <c r="V1171" s="18"/>
      <c r="W1171" s="18"/>
      <c r="X1171" s="18"/>
      <c r="Y1171" s="18"/>
      <c r="Z1171" s="18"/>
      <c r="AA1171" s="18"/>
      <c r="AB1171" s="18"/>
      <c r="AC1171" s="18"/>
      <c r="AD1171" s="18"/>
      <c r="AE1171" s="18"/>
    </row>
    <row r="1172" spans="1:31" ht="12.75">
      <c r="A1172" s="18"/>
      <c r="B1172" s="18"/>
      <c r="C1172" s="18"/>
      <c r="D1172" s="18"/>
      <c r="E1172" s="18"/>
      <c r="F1172" s="17"/>
      <c r="G1172" s="17"/>
      <c r="H1172" s="17"/>
      <c r="I1172" s="18"/>
      <c r="J1172" s="18"/>
      <c r="K1172" s="44"/>
      <c r="L1172" s="44"/>
      <c r="M1172" s="18"/>
      <c r="N1172" s="18"/>
      <c r="O1172" s="18"/>
      <c r="P1172" s="18"/>
      <c r="Q1172" s="18"/>
      <c r="R1172" s="18"/>
      <c r="S1172" s="18"/>
      <c r="T1172" s="18"/>
      <c r="U1172" s="18"/>
      <c r="V1172" s="18"/>
      <c r="W1172" s="18"/>
      <c r="X1172" s="18"/>
      <c r="Y1172" s="18"/>
      <c r="Z1172" s="18"/>
      <c r="AA1172" s="18"/>
      <c r="AB1172" s="18"/>
      <c r="AC1172" s="18"/>
      <c r="AD1172" s="18"/>
      <c r="AE1172" s="18"/>
    </row>
    <row r="1173" spans="1:31" ht="12.75">
      <c r="A1173" s="18"/>
      <c r="B1173" s="18"/>
      <c r="C1173" s="18"/>
      <c r="D1173" s="18"/>
      <c r="E1173" s="18"/>
      <c r="F1173" s="17"/>
      <c r="G1173" s="17"/>
      <c r="H1173" s="17"/>
      <c r="I1173" s="18"/>
      <c r="J1173" s="18"/>
      <c r="K1173" s="44"/>
      <c r="L1173" s="44"/>
      <c r="M1173" s="18"/>
      <c r="N1173" s="18"/>
      <c r="O1173" s="18"/>
      <c r="P1173" s="18"/>
      <c r="Q1173" s="18"/>
      <c r="R1173" s="18"/>
      <c r="S1173" s="18"/>
      <c r="T1173" s="18"/>
      <c r="U1173" s="18"/>
      <c r="V1173" s="18"/>
      <c r="W1173" s="18"/>
      <c r="X1173" s="18"/>
      <c r="Y1173" s="18"/>
      <c r="Z1173" s="18"/>
      <c r="AA1173" s="18"/>
      <c r="AB1173" s="18"/>
      <c r="AC1173" s="18"/>
      <c r="AD1173" s="18"/>
      <c r="AE1173" s="18"/>
    </row>
    <row r="1174" spans="1:31" ht="12.75">
      <c r="A1174" s="18"/>
      <c r="B1174" s="18"/>
      <c r="C1174" s="18"/>
      <c r="D1174" s="18"/>
      <c r="E1174" s="18"/>
      <c r="F1174" s="17"/>
      <c r="G1174" s="17"/>
      <c r="H1174" s="17"/>
      <c r="I1174" s="18"/>
      <c r="J1174" s="18"/>
      <c r="K1174" s="44"/>
      <c r="L1174" s="44"/>
      <c r="M1174" s="18"/>
      <c r="N1174" s="18"/>
      <c r="O1174" s="18"/>
      <c r="P1174" s="18"/>
      <c r="Q1174" s="18"/>
      <c r="R1174" s="18"/>
      <c r="S1174" s="18"/>
      <c r="T1174" s="18"/>
      <c r="U1174" s="18"/>
      <c r="V1174" s="18"/>
      <c r="W1174" s="18"/>
      <c r="X1174" s="18"/>
      <c r="Y1174" s="18"/>
      <c r="Z1174" s="18"/>
      <c r="AA1174" s="18"/>
      <c r="AB1174" s="18"/>
      <c r="AC1174" s="18"/>
      <c r="AD1174" s="18"/>
      <c r="AE1174" s="18"/>
    </row>
    <row r="1175" spans="1:31" ht="12.75">
      <c r="A1175" s="18"/>
      <c r="B1175" s="18"/>
      <c r="C1175" s="18"/>
      <c r="D1175" s="18"/>
      <c r="E1175" s="18"/>
      <c r="F1175" s="17"/>
      <c r="G1175" s="17"/>
      <c r="H1175" s="17"/>
      <c r="I1175" s="18"/>
      <c r="J1175" s="18"/>
      <c r="K1175" s="44"/>
      <c r="L1175" s="44"/>
      <c r="M1175" s="18"/>
      <c r="N1175" s="18"/>
      <c r="O1175" s="18"/>
      <c r="P1175" s="18"/>
      <c r="Q1175" s="18"/>
      <c r="R1175" s="18"/>
      <c r="S1175" s="18"/>
      <c r="T1175" s="18"/>
      <c r="U1175" s="18"/>
      <c r="V1175" s="18"/>
      <c r="W1175" s="18"/>
      <c r="X1175" s="18"/>
      <c r="Y1175" s="18"/>
      <c r="Z1175" s="18"/>
      <c r="AA1175" s="18"/>
      <c r="AB1175" s="18"/>
      <c r="AC1175" s="18"/>
      <c r="AD1175" s="18"/>
      <c r="AE1175" s="18"/>
    </row>
    <row r="1176" spans="1:31" ht="12.75">
      <c r="A1176" s="18"/>
      <c r="B1176" s="18"/>
      <c r="C1176" s="18"/>
      <c r="D1176" s="18"/>
      <c r="E1176" s="18"/>
      <c r="F1176" s="17"/>
      <c r="G1176" s="17"/>
      <c r="H1176" s="17"/>
      <c r="I1176" s="18"/>
      <c r="J1176" s="18"/>
      <c r="K1176" s="44"/>
      <c r="L1176" s="44"/>
      <c r="M1176" s="18"/>
      <c r="N1176" s="18"/>
      <c r="O1176" s="18"/>
      <c r="P1176" s="18"/>
      <c r="Q1176" s="18"/>
      <c r="R1176" s="18"/>
      <c r="S1176" s="18"/>
      <c r="T1176" s="18"/>
      <c r="U1176" s="18"/>
      <c r="V1176" s="18"/>
      <c r="W1176" s="18"/>
      <c r="X1176" s="18"/>
      <c r="Y1176" s="18"/>
      <c r="Z1176" s="18"/>
      <c r="AA1176" s="18"/>
      <c r="AB1176" s="18"/>
      <c r="AC1176" s="18"/>
      <c r="AD1176" s="18"/>
      <c r="AE1176" s="18"/>
    </row>
    <row r="1177" spans="1:31" ht="12.75">
      <c r="A1177" s="18"/>
      <c r="B1177" s="18"/>
      <c r="C1177" s="18"/>
      <c r="D1177" s="18"/>
      <c r="E1177" s="18"/>
      <c r="F1177" s="17"/>
      <c r="G1177" s="17"/>
      <c r="H1177" s="17"/>
      <c r="I1177" s="18"/>
      <c r="J1177" s="18"/>
      <c r="K1177" s="44"/>
      <c r="L1177" s="44"/>
      <c r="M1177" s="18"/>
      <c r="N1177" s="18"/>
      <c r="O1177" s="18"/>
      <c r="P1177" s="18"/>
      <c r="Q1177" s="18"/>
      <c r="R1177" s="18"/>
      <c r="S1177" s="18"/>
      <c r="T1177" s="18"/>
      <c r="U1177" s="18"/>
      <c r="V1177" s="18"/>
      <c r="W1177" s="18"/>
      <c r="X1177" s="18"/>
      <c r="Y1177" s="18"/>
      <c r="Z1177" s="18"/>
      <c r="AA1177" s="18"/>
      <c r="AB1177" s="18"/>
      <c r="AC1177" s="18"/>
      <c r="AD1177" s="18"/>
      <c r="AE1177" s="18"/>
    </row>
    <row r="1178" spans="1:31" ht="12.75">
      <c r="A1178" s="18"/>
      <c r="B1178" s="18"/>
      <c r="C1178" s="18"/>
      <c r="D1178" s="18"/>
      <c r="E1178" s="18"/>
      <c r="F1178" s="17"/>
      <c r="G1178" s="17"/>
      <c r="H1178" s="17"/>
      <c r="I1178" s="18"/>
      <c r="J1178" s="18"/>
      <c r="K1178" s="44"/>
      <c r="L1178" s="44"/>
      <c r="M1178" s="18"/>
      <c r="N1178" s="18"/>
      <c r="O1178" s="18"/>
      <c r="P1178" s="18"/>
      <c r="Q1178" s="18"/>
      <c r="R1178" s="18"/>
      <c r="S1178" s="18"/>
      <c r="T1178" s="18"/>
      <c r="U1178" s="18"/>
      <c r="V1178" s="18"/>
      <c r="W1178" s="18"/>
      <c r="X1178" s="18"/>
      <c r="Y1178" s="18"/>
      <c r="Z1178" s="18"/>
      <c r="AA1178" s="18"/>
      <c r="AB1178" s="18"/>
      <c r="AC1178" s="18"/>
      <c r="AD1178" s="18"/>
      <c r="AE1178" s="18"/>
    </row>
    <row r="1179" spans="1:31" ht="12.75">
      <c r="A1179" s="18"/>
      <c r="B1179" s="18"/>
      <c r="C1179" s="18"/>
      <c r="D1179" s="18"/>
      <c r="E1179" s="18"/>
      <c r="F1179" s="17"/>
      <c r="G1179" s="17"/>
      <c r="H1179" s="17"/>
      <c r="I1179" s="18"/>
      <c r="J1179" s="18"/>
      <c r="K1179" s="44"/>
      <c r="L1179" s="44"/>
      <c r="M1179" s="18"/>
      <c r="N1179" s="18"/>
      <c r="O1179" s="18"/>
      <c r="P1179" s="18"/>
      <c r="Q1179" s="18"/>
      <c r="R1179" s="18"/>
      <c r="S1179" s="18"/>
      <c r="T1179" s="18"/>
      <c r="U1179" s="18"/>
      <c r="V1179" s="18"/>
      <c r="W1179" s="18"/>
      <c r="X1179" s="18"/>
      <c r="Y1179" s="18"/>
      <c r="Z1179" s="18"/>
      <c r="AA1179" s="18"/>
      <c r="AB1179" s="18"/>
      <c r="AC1179" s="18"/>
      <c r="AD1179" s="18"/>
      <c r="AE1179" s="18"/>
    </row>
    <row r="1180" spans="1:31" ht="12.75">
      <c r="A1180" s="18"/>
      <c r="B1180" s="18"/>
      <c r="C1180" s="18"/>
      <c r="D1180" s="18"/>
      <c r="E1180" s="18"/>
      <c r="F1180" s="17"/>
      <c r="G1180" s="17"/>
      <c r="H1180" s="17"/>
      <c r="I1180" s="18"/>
      <c r="J1180" s="18"/>
      <c r="K1180" s="44"/>
      <c r="L1180" s="44"/>
      <c r="M1180" s="18"/>
      <c r="N1180" s="18"/>
      <c r="O1180" s="18"/>
      <c r="P1180" s="18"/>
      <c r="Q1180" s="18"/>
      <c r="R1180" s="18"/>
      <c r="S1180" s="18"/>
      <c r="T1180" s="18"/>
      <c r="U1180" s="18"/>
      <c r="V1180" s="18"/>
      <c r="W1180" s="18"/>
      <c r="X1180" s="18"/>
      <c r="Y1180" s="18"/>
      <c r="Z1180" s="18"/>
      <c r="AA1180" s="18"/>
      <c r="AB1180" s="18"/>
      <c r="AC1180" s="18"/>
      <c r="AD1180" s="18"/>
      <c r="AE1180" s="18"/>
    </row>
    <row r="1181" spans="1:31" ht="12.75">
      <c r="A1181" s="18"/>
      <c r="B1181" s="18"/>
      <c r="C1181" s="18"/>
      <c r="D1181" s="18"/>
      <c r="E1181" s="18"/>
      <c r="F1181" s="17"/>
      <c r="G1181" s="17"/>
      <c r="H1181" s="17"/>
      <c r="I1181" s="18"/>
      <c r="J1181" s="18"/>
      <c r="K1181" s="44"/>
      <c r="L1181" s="44"/>
      <c r="M1181" s="18"/>
      <c r="N1181" s="18"/>
      <c r="O1181" s="18"/>
      <c r="P1181" s="18"/>
      <c r="Q1181" s="18"/>
      <c r="R1181" s="18"/>
      <c r="S1181" s="18"/>
      <c r="T1181" s="18"/>
      <c r="U1181" s="18"/>
      <c r="V1181" s="18"/>
      <c r="W1181" s="18"/>
      <c r="X1181" s="18"/>
      <c r="Y1181" s="18"/>
      <c r="Z1181" s="18"/>
      <c r="AA1181" s="18"/>
      <c r="AB1181" s="18"/>
      <c r="AC1181" s="18"/>
      <c r="AD1181" s="18"/>
      <c r="AE1181" s="18"/>
    </row>
    <row r="1182" spans="1:31" ht="12.75">
      <c r="A1182" s="18"/>
      <c r="B1182" s="18"/>
      <c r="C1182" s="18"/>
      <c r="D1182" s="18"/>
      <c r="E1182" s="18"/>
      <c r="F1182" s="17"/>
      <c r="G1182" s="17"/>
      <c r="H1182" s="17"/>
      <c r="I1182" s="18"/>
      <c r="J1182" s="18"/>
      <c r="K1182" s="44"/>
      <c r="L1182" s="44"/>
      <c r="M1182" s="18"/>
      <c r="N1182" s="18"/>
      <c r="O1182" s="18"/>
      <c r="P1182" s="18"/>
      <c r="Q1182" s="18"/>
      <c r="R1182" s="18"/>
      <c r="S1182" s="18"/>
      <c r="T1182" s="18"/>
      <c r="U1182" s="18"/>
      <c r="V1182" s="18"/>
      <c r="W1182" s="18"/>
      <c r="X1182" s="18"/>
      <c r="Y1182" s="18"/>
      <c r="Z1182" s="18"/>
      <c r="AA1182" s="18"/>
      <c r="AB1182" s="18"/>
      <c r="AC1182" s="18"/>
      <c r="AD1182" s="18"/>
      <c r="AE1182" s="18"/>
    </row>
    <row r="1183" spans="1:31" ht="12.75">
      <c r="A1183" s="18"/>
      <c r="B1183" s="18"/>
      <c r="C1183" s="18"/>
      <c r="D1183" s="18"/>
      <c r="E1183" s="18"/>
      <c r="F1183" s="17"/>
      <c r="G1183" s="17"/>
      <c r="H1183" s="17"/>
      <c r="I1183" s="18"/>
      <c r="J1183" s="18"/>
      <c r="K1183" s="44"/>
      <c r="L1183" s="44"/>
      <c r="M1183" s="18"/>
      <c r="N1183" s="18"/>
      <c r="O1183" s="18"/>
      <c r="P1183" s="18"/>
      <c r="Q1183" s="18"/>
      <c r="R1183" s="18"/>
      <c r="S1183" s="18"/>
      <c r="T1183" s="18"/>
      <c r="U1183" s="18"/>
      <c r="V1183" s="18"/>
      <c r="W1183" s="18"/>
      <c r="X1183" s="18"/>
      <c r="Y1183" s="18"/>
      <c r="Z1183" s="18"/>
      <c r="AA1183" s="18"/>
      <c r="AB1183" s="18"/>
      <c r="AC1183" s="18"/>
      <c r="AD1183" s="18"/>
      <c r="AE1183" s="18"/>
    </row>
    <row r="1184" spans="1:31" ht="12.75">
      <c r="A1184" s="18"/>
      <c r="B1184" s="18"/>
      <c r="C1184" s="18"/>
      <c r="D1184" s="18"/>
      <c r="E1184" s="18"/>
      <c r="F1184" s="17"/>
      <c r="G1184" s="17"/>
      <c r="H1184" s="17"/>
      <c r="I1184" s="18"/>
      <c r="J1184" s="18"/>
      <c r="K1184" s="44"/>
      <c r="L1184" s="44"/>
      <c r="M1184" s="18"/>
      <c r="N1184" s="18"/>
      <c r="O1184" s="18"/>
      <c r="P1184" s="18"/>
      <c r="Q1184" s="18"/>
      <c r="R1184" s="18"/>
      <c r="S1184" s="18"/>
      <c r="T1184" s="18"/>
      <c r="U1184" s="18"/>
      <c r="V1184" s="18"/>
      <c r="W1184" s="18"/>
      <c r="X1184" s="18"/>
      <c r="Y1184" s="18"/>
      <c r="Z1184" s="18"/>
      <c r="AA1184" s="18"/>
      <c r="AB1184" s="18"/>
      <c r="AC1184" s="18"/>
      <c r="AD1184" s="18"/>
      <c r="AE1184" s="18"/>
    </row>
    <row r="1185" spans="1:31" ht="12.75">
      <c r="A1185" s="18"/>
      <c r="B1185" s="18"/>
      <c r="C1185" s="18"/>
      <c r="D1185" s="18"/>
      <c r="E1185" s="18"/>
      <c r="F1185" s="17"/>
      <c r="G1185" s="17"/>
      <c r="H1185" s="17"/>
      <c r="I1185" s="18"/>
      <c r="J1185" s="18"/>
      <c r="K1185" s="44"/>
      <c r="L1185" s="44"/>
      <c r="M1185" s="18"/>
      <c r="N1185" s="18"/>
      <c r="O1185" s="18"/>
      <c r="P1185" s="18"/>
      <c r="Q1185" s="18"/>
      <c r="R1185" s="18"/>
      <c r="S1185" s="18"/>
      <c r="T1185" s="18"/>
      <c r="U1185" s="18"/>
      <c r="V1185" s="18"/>
      <c r="W1185" s="18"/>
      <c r="X1185" s="18"/>
      <c r="Y1185" s="18"/>
      <c r="Z1185" s="18"/>
      <c r="AA1185" s="18"/>
      <c r="AB1185" s="18"/>
      <c r="AC1185" s="18"/>
      <c r="AD1185" s="18"/>
      <c r="AE1185" s="18"/>
    </row>
    <row r="1186" spans="1:31" ht="12.75">
      <c r="A1186" s="18"/>
      <c r="B1186" s="18"/>
      <c r="C1186" s="18"/>
      <c r="D1186" s="18"/>
      <c r="E1186" s="18"/>
      <c r="F1186" s="17"/>
      <c r="G1186" s="17"/>
      <c r="H1186" s="17"/>
      <c r="I1186" s="18"/>
      <c r="J1186" s="18"/>
      <c r="K1186" s="44"/>
      <c r="L1186" s="44"/>
      <c r="M1186" s="18"/>
      <c r="N1186" s="18"/>
      <c r="O1186" s="18"/>
      <c r="P1186" s="18"/>
      <c r="Q1186" s="18"/>
      <c r="R1186" s="18"/>
      <c r="S1186" s="18"/>
      <c r="T1186" s="18"/>
      <c r="U1186" s="18"/>
      <c r="V1186" s="18"/>
      <c r="W1186" s="18"/>
      <c r="X1186" s="18"/>
      <c r="Y1186" s="18"/>
      <c r="Z1186" s="18"/>
      <c r="AA1186" s="18"/>
      <c r="AB1186" s="18"/>
      <c r="AC1186" s="18"/>
      <c r="AD1186" s="18"/>
      <c r="AE1186" s="18"/>
    </row>
    <row r="1187" spans="1:31" ht="12.75">
      <c r="A1187" s="18"/>
      <c r="B1187" s="18"/>
      <c r="C1187" s="18"/>
      <c r="D1187" s="18"/>
      <c r="E1187" s="18"/>
      <c r="F1187" s="17"/>
      <c r="G1187" s="17"/>
      <c r="H1187" s="17"/>
      <c r="I1187" s="18"/>
      <c r="J1187" s="18"/>
      <c r="K1187" s="44"/>
      <c r="L1187" s="44"/>
      <c r="M1187" s="18"/>
      <c r="N1187" s="18"/>
      <c r="O1187" s="18"/>
      <c r="P1187" s="18"/>
      <c r="Q1187" s="18"/>
      <c r="R1187" s="18"/>
      <c r="S1187" s="18"/>
      <c r="T1187" s="18"/>
      <c r="U1187" s="18"/>
      <c r="V1187" s="18"/>
      <c r="W1187" s="18"/>
      <c r="X1187" s="18"/>
      <c r="Y1187" s="18"/>
      <c r="Z1187" s="18"/>
      <c r="AA1187" s="18"/>
      <c r="AB1187" s="18"/>
      <c r="AC1187" s="18"/>
      <c r="AD1187" s="18"/>
      <c r="AE1187" s="18"/>
    </row>
    <row r="1188" spans="1:31" ht="12.75">
      <c r="A1188" s="18"/>
      <c r="B1188" s="18"/>
      <c r="C1188" s="18"/>
      <c r="D1188" s="18"/>
      <c r="E1188" s="18"/>
      <c r="F1188" s="17"/>
      <c r="G1188" s="17"/>
      <c r="H1188" s="17"/>
      <c r="I1188" s="18"/>
      <c r="J1188" s="18"/>
      <c r="K1188" s="44"/>
      <c r="L1188" s="44"/>
      <c r="M1188" s="18"/>
      <c r="N1188" s="18"/>
      <c r="O1188" s="18"/>
      <c r="P1188" s="18"/>
      <c r="Q1188" s="18"/>
      <c r="R1188" s="18"/>
      <c r="S1188" s="18"/>
      <c r="T1188" s="18"/>
      <c r="U1188" s="18"/>
      <c r="V1188" s="18"/>
      <c r="W1188" s="18"/>
      <c r="X1188" s="18"/>
      <c r="Y1188" s="18"/>
      <c r="Z1188" s="18"/>
      <c r="AA1188" s="18"/>
      <c r="AB1188" s="18"/>
      <c r="AC1188" s="18"/>
      <c r="AD1188" s="18"/>
      <c r="AE1188" s="18"/>
    </row>
    <row r="1189" spans="1:31" ht="12.75">
      <c r="A1189" s="18"/>
      <c r="B1189" s="18"/>
      <c r="C1189" s="18"/>
      <c r="D1189" s="18"/>
      <c r="E1189" s="18"/>
      <c r="F1189" s="17"/>
      <c r="G1189" s="17"/>
      <c r="H1189" s="17"/>
      <c r="I1189" s="18"/>
      <c r="J1189" s="18"/>
      <c r="K1189" s="44"/>
      <c r="L1189" s="44"/>
      <c r="M1189" s="18"/>
      <c r="N1189" s="18"/>
      <c r="O1189" s="18"/>
      <c r="P1189" s="18"/>
      <c r="Q1189" s="18"/>
      <c r="R1189" s="18"/>
      <c r="S1189" s="18"/>
      <c r="T1189" s="18"/>
      <c r="U1189" s="18"/>
      <c r="V1189" s="18"/>
      <c r="W1189" s="18"/>
      <c r="X1189" s="18"/>
      <c r="Y1189" s="18"/>
      <c r="Z1189" s="18"/>
      <c r="AA1189" s="18"/>
      <c r="AB1189" s="18"/>
      <c r="AC1189" s="18"/>
      <c r="AD1189" s="18"/>
      <c r="AE1189" s="18"/>
    </row>
    <row r="1190" spans="1:31" ht="12.75">
      <c r="A1190" s="18"/>
      <c r="B1190" s="18"/>
      <c r="C1190" s="18"/>
      <c r="D1190" s="18"/>
      <c r="E1190" s="18"/>
      <c r="F1190" s="17"/>
      <c r="G1190" s="17"/>
      <c r="H1190" s="17"/>
      <c r="I1190" s="18"/>
      <c r="J1190" s="18"/>
      <c r="K1190" s="44"/>
      <c r="L1190" s="44"/>
      <c r="M1190" s="18"/>
      <c r="N1190" s="18"/>
      <c r="O1190" s="18"/>
      <c r="P1190" s="18"/>
      <c r="Q1190" s="18"/>
      <c r="R1190" s="18"/>
      <c r="S1190" s="18"/>
      <c r="T1190" s="18"/>
      <c r="U1190" s="18"/>
      <c r="V1190" s="18"/>
      <c r="W1190" s="18"/>
      <c r="X1190" s="18"/>
      <c r="Y1190" s="18"/>
      <c r="Z1190" s="18"/>
      <c r="AA1190" s="18"/>
      <c r="AB1190" s="18"/>
      <c r="AC1190" s="18"/>
      <c r="AD1190" s="18"/>
      <c r="AE1190" s="18"/>
    </row>
    <row r="1191" spans="1:31" ht="12.75">
      <c r="A1191" s="18"/>
      <c r="B1191" s="18"/>
      <c r="C1191" s="18"/>
      <c r="D1191" s="18"/>
      <c r="E1191" s="18"/>
      <c r="F1191" s="17"/>
      <c r="G1191" s="17"/>
      <c r="H1191" s="17"/>
      <c r="I1191" s="18"/>
      <c r="J1191" s="18"/>
      <c r="K1191" s="44"/>
      <c r="L1191" s="44"/>
      <c r="M1191" s="18"/>
      <c r="N1191" s="18"/>
      <c r="O1191" s="18"/>
      <c r="P1191" s="18"/>
      <c r="Q1191" s="18"/>
      <c r="R1191" s="18"/>
      <c r="S1191" s="18"/>
      <c r="T1191" s="18"/>
      <c r="U1191" s="18"/>
      <c r="V1191" s="18"/>
      <c r="W1191" s="18"/>
      <c r="X1191" s="18"/>
      <c r="Y1191" s="18"/>
      <c r="Z1191" s="18"/>
      <c r="AA1191" s="18"/>
      <c r="AB1191" s="18"/>
      <c r="AC1191" s="18"/>
      <c r="AD1191" s="18"/>
      <c r="AE1191" s="18"/>
    </row>
    <row r="1192" spans="1:31" ht="12.75">
      <c r="A1192" s="18"/>
      <c r="B1192" s="18"/>
      <c r="C1192" s="18"/>
      <c r="D1192" s="18"/>
      <c r="E1192" s="18"/>
      <c r="F1192" s="17"/>
      <c r="G1192" s="17"/>
      <c r="H1192" s="17"/>
      <c r="I1192" s="18"/>
      <c r="J1192" s="18"/>
      <c r="K1192" s="44"/>
      <c r="L1192" s="44"/>
      <c r="M1192" s="18"/>
      <c r="N1192" s="18"/>
      <c r="O1192" s="18"/>
      <c r="P1192" s="18"/>
      <c r="Q1192" s="18"/>
      <c r="R1192" s="18"/>
      <c r="S1192" s="18"/>
      <c r="T1192" s="18"/>
      <c r="U1192" s="18"/>
      <c r="V1192" s="18"/>
      <c r="W1192" s="18"/>
      <c r="X1192" s="18"/>
      <c r="Y1192" s="18"/>
      <c r="Z1192" s="18"/>
      <c r="AA1192" s="18"/>
      <c r="AB1192" s="18"/>
      <c r="AC1192" s="18"/>
      <c r="AD1192" s="18"/>
      <c r="AE1192" s="18"/>
    </row>
    <row r="1193" spans="1:31" ht="12.75">
      <c r="A1193" s="18"/>
      <c r="B1193" s="18"/>
      <c r="C1193" s="18"/>
      <c r="D1193" s="18"/>
      <c r="E1193" s="18"/>
      <c r="F1193" s="17"/>
      <c r="G1193" s="17"/>
      <c r="H1193" s="17"/>
      <c r="I1193" s="18"/>
      <c r="J1193" s="18"/>
      <c r="K1193" s="44"/>
      <c r="L1193" s="44"/>
      <c r="M1193" s="18"/>
      <c r="N1193" s="18"/>
      <c r="O1193" s="18"/>
      <c r="P1193" s="18"/>
      <c r="Q1193" s="18"/>
      <c r="R1193" s="18"/>
      <c r="S1193" s="18"/>
      <c r="T1193" s="18"/>
      <c r="U1193" s="18"/>
      <c r="V1193" s="18"/>
      <c r="W1193" s="18"/>
      <c r="X1193" s="18"/>
      <c r="Y1193" s="18"/>
      <c r="Z1193" s="18"/>
      <c r="AA1193" s="18"/>
      <c r="AB1193" s="18"/>
      <c r="AC1193" s="18"/>
      <c r="AD1193" s="18"/>
      <c r="AE1193" s="18"/>
    </row>
    <row r="1194" spans="1:31" ht="12.75">
      <c r="A1194" s="18"/>
      <c r="B1194" s="18"/>
      <c r="C1194" s="18"/>
      <c r="D1194" s="18"/>
      <c r="E1194" s="18"/>
      <c r="F1194" s="17"/>
      <c r="G1194" s="17"/>
      <c r="H1194" s="17"/>
      <c r="I1194" s="18"/>
      <c r="J1194" s="18"/>
      <c r="K1194" s="44"/>
      <c r="L1194" s="44"/>
      <c r="M1194" s="18"/>
      <c r="N1194" s="18"/>
      <c r="O1194" s="18"/>
      <c r="P1194" s="18"/>
      <c r="Q1194" s="18"/>
      <c r="R1194" s="18"/>
      <c r="S1194" s="18"/>
      <c r="T1194" s="18"/>
      <c r="U1194" s="18"/>
      <c r="V1194" s="18"/>
      <c r="W1194" s="18"/>
      <c r="X1194" s="18"/>
      <c r="Y1194" s="18"/>
      <c r="Z1194" s="18"/>
      <c r="AA1194" s="18"/>
      <c r="AB1194" s="18"/>
      <c r="AC1194" s="18"/>
      <c r="AD1194" s="18"/>
      <c r="AE1194" s="18"/>
    </row>
    <row r="1195" spans="1:31" ht="12.75">
      <c r="A1195" s="18"/>
      <c r="B1195" s="18"/>
      <c r="C1195" s="18"/>
      <c r="D1195" s="18"/>
      <c r="E1195" s="18"/>
      <c r="F1195" s="17"/>
      <c r="G1195" s="17"/>
      <c r="H1195" s="17"/>
      <c r="I1195" s="18"/>
      <c r="J1195" s="18"/>
      <c r="K1195" s="44"/>
      <c r="L1195" s="44"/>
      <c r="M1195" s="18"/>
      <c r="N1195" s="18"/>
      <c r="O1195" s="18"/>
      <c r="P1195" s="18"/>
      <c r="Q1195" s="18"/>
      <c r="R1195" s="18"/>
      <c r="S1195" s="18"/>
      <c r="T1195" s="18"/>
      <c r="U1195" s="18"/>
      <c r="V1195" s="18"/>
      <c r="W1195" s="18"/>
      <c r="X1195" s="18"/>
      <c r="Y1195" s="18"/>
      <c r="Z1195" s="18"/>
      <c r="AA1195" s="18"/>
      <c r="AB1195" s="18"/>
      <c r="AC1195" s="18"/>
      <c r="AD1195" s="18"/>
      <c r="AE1195" s="18"/>
    </row>
    <row r="1196" spans="1:31" ht="12.75">
      <c r="A1196" s="18"/>
      <c r="B1196" s="18"/>
      <c r="C1196" s="18"/>
      <c r="D1196" s="18"/>
      <c r="E1196" s="18"/>
      <c r="F1196" s="17"/>
      <c r="G1196" s="17"/>
      <c r="H1196" s="17"/>
      <c r="I1196" s="18"/>
      <c r="J1196" s="18"/>
      <c r="K1196" s="44"/>
      <c r="L1196" s="44"/>
      <c r="M1196" s="18"/>
      <c r="N1196" s="18"/>
      <c r="O1196" s="18"/>
      <c r="P1196" s="18"/>
      <c r="Q1196" s="18"/>
      <c r="R1196" s="18"/>
      <c r="S1196" s="18"/>
      <c r="T1196" s="18"/>
      <c r="U1196" s="18"/>
      <c r="V1196" s="18"/>
      <c r="W1196" s="18"/>
      <c r="X1196" s="18"/>
      <c r="Y1196" s="18"/>
      <c r="Z1196" s="18"/>
      <c r="AA1196" s="18"/>
      <c r="AB1196" s="18"/>
      <c r="AC1196" s="18"/>
      <c r="AD1196" s="18"/>
      <c r="AE1196" s="18"/>
    </row>
    <row r="1197" spans="1:31" ht="12.75">
      <c r="A1197" s="18"/>
      <c r="B1197" s="18"/>
      <c r="C1197" s="18"/>
      <c r="D1197" s="18"/>
      <c r="E1197" s="18"/>
      <c r="F1197" s="17"/>
      <c r="G1197" s="17"/>
      <c r="H1197" s="17"/>
      <c r="I1197" s="18"/>
      <c r="J1197" s="18"/>
      <c r="K1197" s="44"/>
      <c r="L1197" s="44"/>
      <c r="M1197" s="18"/>
      <c r="N1197" s="18"/>
      <c r="O1197" s="18"/>
      <c r="P1197" s="18"/>
      <c r="Q1197" s="18"/>
      <c r="R1197" s="18"/>
      <c r="S1197" s="18"/>
      <c r="T1197" s="18"/>
      <c r="U1197" s="18"/>
      <c r="V1197" s="18"/>
      <c r="W1197" s="18"/>
      <c r="X1197" s="18"/>
      <c r="Y1197" s="18"/>
      <c r="Z1197" s="18"/>
      <c r="AA1197" s="18"/>
      <c r="AB1197" s="18"/>
      <c r="AC1197" s="18"/>
      <c r="AD1197" s="18"/>
      <c r="AE1197" s="18"/>
    </row>
    <row r="1198" spans="1:31" ht="12.75">
      <c r="A1198" s="18"/>
      <c r="B1198" s="18"/>
      <c r="C1198" s="18"/>
      <c r="D1198" s="18"/>
      <c r="E1198" s="18"/>
      <c r="F1198" s="17"/>
      <c r="G1198" s="17"/>
      <c r="H1198" s="17"/>
      <c r="I1198" s="18"/>
      <c r="J1198" s="18"/>
      <c r="K1198" s="44"/>
      <c r="L1198" s="44"/>
      <c r="M1198" s="18"/>
      <c r="N1198" s="18"/>
      <c r="O1198" s="18"/>
      <c r="P1198" s="18"/>
      <c r="Q1198" s="18"/>
      <c r="R1198" s="18"/>
      <c r="S1198" s="18"/>
      <c r="T1198" s="18"/>
      <c r="U1198" s="18"/>
      <c r="V1198" s="18"/>
      <c r="W1198" s="18"/>
      <c r="X1198" s="18"/>
      <c r="Y1198" s="18"/>
      <c r="Z1198" s="18"/>
      <c r="AA1198" s="18"/>
      <c r="AB1198" s="18"/>
      <c r="AC1198" s="18"/>
      <c r="AD1198" s="18"/>
      <c r="AE1198" s="18"/>
    </row>
    <row r="1199" spans="1:31" ht="12.75">
      <c r="A1199" s="18"/>
      <c r="B1199" s="18"/>
      <c r="C1199" s="18"/>
      <c r="D1199" s="18"/>
      <c r="E1199" s="18"/>
      <c r="F1199" s="17"/>
      <c r="G1199" s="17"/>
      <c r="H1199" s="17"/>
      <c r="I1199" s="18"/>
      <c r="J1199" s="18"/>
      <c r="K1199" s="44"/>
      <c r="L1199" s="44"/>
      <c r="M1199" s="18"/>
      <c r="N1199" s="18"/>
      <c r="O1199" s="18"/>
      <c r="P1199" s="18"/>
      <c r="Q1199" s="18"/>
      <c r="R1199" s="18"/>
      <c r="S1199" s="18"/>
      <c r="T1199" s="18"/>
      <c r="U1199" s="18"/>
      <c r="V1199" s="18"/>
      <c r="W1199" s="18"/>
      <c r="X1199" s="18"/>
      <c r="Y1199" s="18"/>
      <c r="Z1199" s="18"/>
      <c r="AA1199" s="18"/>
      <c r="AB1199" s="18"/>
      <c r="AC1199" s="18"/>
      <c r="AD1199" s="18"/>
      <c r="AE1199" s="18"/>
    </row>
    <row r="1200" spans="1:31" ht="12.75">
      <c r="A1200" s="18"/>
      <c r="B1200" s="18"/>
      <c r="C1200" s="18"/>
      <c r="D1200" s="18"/>
      <c r="E1200" s="18"/>
      <c r="F1200" s="17"/>
      <c r="G1200" s="17"/>
      <c r="H1200" s="17"/>
      <c r="I1200" s="18"/>
      <c r="J1200" s="18"/>
      <c r="K1200" s="44"/>
      <c r="L1200" s="44"/>
      <c r="M1200" s="18"/>
      <c r="N1200" s="18"/>
      <c r="O1200" s="18"/>
      <c r="P1200" s="18"/>
      <c r="Q1200" s="18"/>
      <c r="R1200" s="18"/>
      <c r="S1200" s="18"/>
      <c r="T1200" s="18"/>
      <c r="U1200" s="18"/>
      <c r="V1200" s="18"/>
      <c r="W1200" s="18"/>
      <c r="X1200" s="18"/>
      <c r="Y1200" s="18"/>
      <c r="Z1200" s="18"/>
      <c r="AA1200" s="18"/>
      <c r="AB1200" s="18"/>
      <c r="AC1200" s="18"/>
      <c r="AD1200" s="18"/>
      <c r="AE1200" s="18"/>
    </row>
    <row r="1201" spans="1:31" ht="12.75">
      <c r="A1201" s="18"/>
      <c r="B1201" s="18"/>
      <c r="C1201" s="18"/>
      <c r="D1201" s="18"/>
      <c r="E1201" s="18"/>
      <c r="F1201" s="17"/>
      <c r="G1201" s="17"/>
      <c r="H1201" s="17"/>
      <c r="I1201" s="18"/>
      <c r="J1201" s="18"/>
      <c r="K1201" s="44"/>
      <c r="L1201" s="44"/>
      <c r="M1201" s="18"/>
      <c r="N1201" s="18"/>
      <c r="O1201" s="18"/>
      <c r="P1201" s="18"/>
      <c r="Q1201" s="18"/>
      <c r="R1201" s="18"/>
      <c r="S1201" s="18"/>
      <c r="T1201" s="18"/>
      <c r="U1201" s="18"/>
      <c r="V1201" s="18"/>
      <c r="W1201" s="18"/>
      <c r="X1201" s="18"/>
      <c r="Y1201" s="18"/>
      <c r="Z1201" s="18"/>
      <c r="AA1201" s="18"/>
      <c r="AB1201" s="18"/>
      <c r="AC1201" s="18"/>
      <c r="AD1201" s="18"/>
      <c r="AE1201" s="18"/>
    </row>
    <row r="1202" spans="1:31" ht="12.75">
      <c r="A1202" s="18"/>
      <c r="B1202" s="18"/>
      <c r="C1202" s="18"/>
      <c r="D1202" s="18"/>
      <c r="E1202" s="18"/>
      <c r="F1202" s="17"/>
      <c r="G1202" s="17"/>
      <c r="H1202" s="17"/>
      <c r="I1202" s="18"/>
      <c r="J1202" s="18"/>
      <c r="K1202" s="44"/>
      <c r="L1202" s="44"/>
      <c r="M1202" s="18"/>
      <c r="N1202" s="18"/>
      <c r="O1202" s="18"/>
      <c r="P1202" s="18"/>
      <c r="Q1202" s="18"/>
      <c r="R1202" s="18"/>
      <c r="S1202" s="18"/>
      <c r="T1202" s="18"/>
      <c r="U1202" s="18"/>
      <c r="V1202" s="18"/>
      <c r="W1202" s="18"/>
      <c r="X1202" s="18"/>
      <c r="Y1202" s="18"/>
      <c r="Z1202" s="18"/>
      <c r="AA1202" s="18"/>
      <c r="AB1202" s="18"/>
      <c r="AC1202" s="18"/>
      <c r="AD1202" s="18"/>
      <c r="AE1202" s="18"/>
    </row>
    <row r="1203" spans="1:31" ht="12.75">
      <c r="A1203" s="18"/>
      <c r="B1203" s="18"/>
      <c r="C1203" s="18"/>
      <c r="D1203" s="18"/>
      <c r="E1203" s="18"/>
      <c r="F1203" s="17"/>
      <c r="G1203" s="17"/>
      <c r="H1203" s="17"/>
      <c r="I1203" s="18"/>
      <c r="J1203" s="18"/>
      <c r="K1203" s="44"/>
      <c r="L1203" s="44"/>
      <c r="M1203" s="18"/>
      <c r="N1203" s="18"/>
      <c r="O1203" s="18"/>
      <c r="P1203" s="18"/>
      <c r="Q1203" s="18"/>
      <c r="R1203" s="18"/>
      <c r="S1203" s="18"/>
      <c r="T1203" s="18"/>
      <c r="U1203" s="18"/>
      <c r="V1203" s="18"/>
      <c r="W1203" s="18"/>
      <c r="X1203" s="18"/>
      <c r="Y1203" s="18"/>
      <c r="Z1203" s="18"/>
      <c r="AA1203" s="18"/>
      <c r="AB1203" s="18"/>
      <c r="AC1203" s="18"/>
      <c r="AD1203" s="18"/>
      <c r="AE1203" s="18"/>
    </row>
    <row r="1204" spans="1:31" ht="12.75">
      <c r="A1204" s="18"/>
      <c r="B1204" s="18"/>
      <c r="C1204" s="18"/>
      <c r="D1204" s="18"/>
      <c r="E1204" s="18"/>
      <c r="F1204" s="17"/>
      <c r="G1204" s="17"/>
      <c r="H1204" s="17"/>
      <c r="I1204" s="18"/>
      <c r="J1204" s="18"/>
      <c r="K1204" s="44"/>
      <c r="L1204" s="44"/>
      <c r="M1204" s="18"/>
      <c r="N1204" s="18"/>
      <c r="O1204" s="18"/>
      <c r="P1204" s="18"/>
      <c r="Q1204" s="18"/>
      <c r="R1204" s="18"/>
      <c r="S1204" s="18"/>
      <c r="T1204" s="18"/>
      <c r="U1204" s="18"/>
      <c r="V1204" s="18"/>
      <c r="W1204" s="18"/>
      <c r="X1204" s="18"/>
      <c r="Y1204" s="18"/>
      <c r="Z1204" s="18"/>
      <c r="AA1204" s="18"/>
      <c r="AB1204" s="18"/>
      <c r="AC1204" s="18"/>
      <c r="AD1204" s="18"/>
      <c r="AE1204" s="18"/>
    </row>
    <row r="1205" spans="1:31" ht="12.75">
      <c r="A1205" s="18"/>
      <c r="B1205" s="18"/>
      <c r="C1205" s="18"/>
      <c r="D1205" s="18"/>
      <c r="E1205" s="18"/>
      <c r="F1205" s="17"/>
      <c r="G1205" s="17"/>
      <c r="H1205" s="17"/>
      <c r="I1205" s="18"/>
      <c r="J1205" s="18"/>
      <c r="K1205" s="44"/>
      <c r="L1205" s="44"/>
      <c r="M1205" s="18"/>
      <c r="N1205" s="18"/>
      <c r="O1205" s="18"/>
      <c r="P1205" s="18"/>
      <c r="Q1205" s="18"/>
      <c r="R1205" s="18"/>
      <c r="S1205" s="18"/>
      <c r="T1205" s="18"/>
      <c r="U1205" s="18"/>
      <c r="V1205" s="18"/>
      <c r="W1205" s="18"/>
      <c r="X1205" s="18"/>
      <c r="Y1205" s="18"/>
      <c r="Z1205" s="18"/>
      <c r="AA1205" s="18"/>
      <c r="AB1205" s="18"/>
      <c r="AC1205" s="18"/>
      <c r="AD1205" s="18"/>
      <c r="AE1205" s="18"/>
    </row>
    <row r="1206" spans="1:31" ht="12.75">
      <c r="A1206" s="18"/>
      <c r="B1206" s="18"/>
      <c r="C1206" s="18"/>
      <c r="D1206" s="18"/>
      <c r="E1206" s="18"/>
      <c r="F1206" s="17"/>
      <c r="G1206" s="17"/>
      <c r="H1206" s="17"/>
      <c r="I1206" s="18"/>
      <c r="J1206" s="18"/>
      <c r="K1206" s="44"/>
      <c r="L1206" s="44"/>
      <c r="M1206" s="18"/>
      <c r="N1206" s="18"/>
      <c r="O1206" s="18"/>
      <c r="P1206" s="18"/>
      <c r="Q1206" s="18"/>
      <c r="R1206" s="18"/>
      <c r="S1206" s="18"/>
      <c r="T1206" s="18"/>
      <c r="U1206" s="18"/>
      <c r="V1206" s="18"/>
      <c r="W1206" s="18"/>
      <c r="X1206" s="18"/>
      <c r="Y1206" s="18"/>
      <c r="Z1206" s="18"/>
      <c r="AA1206" s="18"/>
      <c r="AB1206" s="18"/>
      <c r="AC1206" s="18"/>
      <c r="AD1206" s="18"/>
      <c r="AE1206" s="18"/>
    </row>
    <row r="1207" spans="1:31" ht="12.75">
      <c r="A1207" s="18"/>
      <c r="B1207" s="18"/>
      <c r="C1207" s="18"/>
      <c r="D1207" s="18"/>
      <c r="E1207" s="18"/>
      <c r="F1207" s="17"/>
      <c r="G1207" s="17"/>
      <c r="H1207" s="17"/>
      <c r="I1207" s="18"/>
      <c r="J1207" s="18"/>
      <c r="K1207" s="44"/>
      <c r="L1207" s="44"/>
      <c r="M1207" s="18"/>
      <c r="N1207" s="18"/>
      <c r="O1207" s="18"/>
      <c r="P1207" s="18"/>
      <c r="Q1207" s="18"/>
      <c r="R1207" s="18"/>
      <c r="S1207" s="18"/>
      <c r="T1207" s="18"/>
      <c r="U1207" s="18"/>
      <c r="V1207" s="18"/>
      <c r="W1207" s="18"/>
      <c r="X1207" s="18"/>
      <c r="Y1207" s="18"/>
      <c r="Z1207" s="18"/>
      <c r="AA1207" s="18"/>
      <c r="AB1207" s="18"/>
      <c r="AC1207" s="18"/>
      <c r="AD1207" s="18"/>
      <c r="AE1207" s="18"/>
    </row>
    <row r="1208" spans="1:31" ht="12.75">
      <c r="A1208" s="18"/>
      <c r="B1208" s="18"/>
      <c r="C1208" s="18"/>
      <c r="D1208" s="18"/>
      <c r="E1208" s="18"/>
      <c r="F1208" s="17"/>
      <c r="G1208" s="17"/>
      <c r="H1208" s="17"/>
      <c r="I1208" s="18"/>
      <c r="J1208" s="18"/>
      <c r="K1208" s="44"/>
      <c r="L1208" s="44"/>
      <c r="M1208" s="18"/>
      <c r="N1208" s="18"/>
      <c r="O1208" s="18"/>
      <c r="P1208" s="18"/>
      <c r="Q1208" s="18"/>
      <c r="R1208" s="18"/>
      <c r="S1208" s="18"/>
      <c r="T1208" s="18"/>
      <c r="U1208" s="18"/>
      <c r="V1208" s="18"/>
      <c r="W1208" s="18"/>
      <c r="X1208" s="18"/>
      <c r="Y1208" s="18"/>
      <c r="Z1208" s="18"/>
      <c r="AA1208" s="18"/>
      <c r="AB1208" s="18"/>
      <c r="AC1208" s="18"/>
      <c r="AD1208" s="18"/>
      <c r="AE1208" s="18"/>
    </row>
    <row r="1209" spans="1:31" ht="12.75">
      <c r="A1209" s="18"/>
      <c r="B1209" s="18"/>
      <c r="C1209" s="18"/>
      <c r="D1209" s="18"/>
      <c r="E1209" s="18"/>
      <c r="F1209" s="17"/>
      <c r="G1209" s="17"/>
      <c r="H1209" s="17"/>
      <c r="I1209" s="18"/>
      <c r="J1209" s="18"/>
      <c r="K1209" s="44"/>
      <c r="L1209" s="44"/>
      <c r="M1209" s="18"/>
      <c r="N1209" s="18"/>
      <c r="O1209" s="18"/>
      <c r="P1209" s="18"/>
      <c r="Q1209" s="18"/>
      <c r="R1209" s="18"/>
      <c r="S1209" s="18"/>
      <c r="T1209" s="18"/>
      <c r="U1209" s="18"/>
      <c r="V1209" s="18"/>
      <c r="W1209" s="18"/>
      <c r="X1209" s="18"/>
      <c r="Y1209" s="18"/>
      <c r="Z1209" s="18"/>
      <c r="AA1209" s="18"/>
      <c r="AB1209" s="18"/>
      <c r="AC1209" s="18"/>
      <c r="AD1209" s="18"/>
      <c r="AE1209" s="18"/>
    </row>
    <row r="1210" spans="1:31" ht="12.75">
      <c r="A1210" s="18"/>
      <c r="B1210" s="18"/>
      <c r="C1210" s="18"/>
      <c r="D1210" s="18"/>
      <c r="E1210" s="18"/>
      <c r="F1210" s="17"/>
      <c r="G1210" s="17"/>
      <c r="H1210" s="17"/>
      <c r="I1210" s="18"/>
      <c r="J1210" s="18"/>
      <c r="K1210" s="44"/>
      <c r="L1210" s="44"/>
      <c r="M1210" s="18"/>
      <c r="N1210" s="18"/>
      <c r="O1210" s="18"/>
      <c r="P1210" s="18"/>
      <c r="Q1210" s="18"/>
      <c r="R1210" s="18"/>
      <c r="S1210" s="18"/>
      <c r="T1210" s="18"/>
      <c r="U1210" s="18"/>
      <c r="V1210" s="18"/>
      <c r="W1210" s="18"/>
      <c r="X1210" s="18"/>
      <c r="Y1210" s="18"/>
      <c r="Z1210" s="18"/>
      <c r="AA1210" s="18"/>
      <c r="AB1210" s="18"/>
      <c r="AC1210" s="18"/>
      <c r="AD1210" s="18"/>
      <c r="AE1210" s="18"/>
    </row>
    <row r="1211" spans="1:31" ht="12.75">
      <c r="A1211" s="18"/>
      <c r="B1211" s="18"/>
      <c r="C1211" s="18"/>
      <c r="D1211" s="18"/>
      <c r="E1211" s="18"/>
      <c r="F1211" s="17"/>
      <c r="G1211" s="17"/>
      <c r="H1211" s="17"/>
      <c r="I1211" s="18"/>
      <c r="J1211" s="18"/>
      <c r="K1211" s="44"/>
      <c r="L1211" s="44"/>
      <c r="M1211" s="18"/>
      <c r="N1211" s="18"/>
      <c r="O1211" s="18"/>
      <c r="P1211" s="18"/>
      <c r="Q1211" s="18"/>
      <c r="R1211" s="18"/>
      <c r="S1211" s="18"/>
      <c r="T1211" s="18"/>
      <c r="U1211" s="18"/>
      <c r="V1211" s="18"/>
      <c r="W1211" s="18"/>
      <c r="X1211" s="18"/>
      <c r="Y1211" s="18"/>
      <c r="Z1211" s="18"/>
      <c r="AA1211" s="18"/>
      <c r="AB1211" s="18"/>
      <c r="AC1211" s="18"/>
      <c r="AD1211" s="18"/>
      <c r="AE1211" s="18"/>
    </row>
    <row r="1212" spans="1:31" ht="12.75">
      <c r="A1212" s="18"/>
      <c r="B1212" s="18"/>
      <c r="C1212" s="18"/>
      <c r="D1212" s="18"/>
      <c r="E1212" s="18"/>
      <c r="F1212" s="17"/>
      <c r="G1212" s="17"/>
      <c r="H1212" s="17"/>
      <c r="I1212" s="18"/>
      <c r="J1212" s="18"/>
      <c r="K1212" s="44"/>
      <c r="L1212" s="44"/>
      <c r="M1212" s="18"/>
      <c r="N1212" s="18"/>
      <c r="O1212" s="18"/>
      <c r="P1212" s="18"/>
      <c r="Q1212" s="18"/>
      <c r="R1212" s="18"/>
      <c r="S1212" s="18"/>
      <c r="T1212" s="18"/>
      <c r="U1212" s="18"/>
      <c r="V1212" s="18"/>
      <c r="W1212" s="18"/>
      <c r="X1212" s="18"/>
      <c r="Y1212" s="18"/>
      <c r="Z1212" s="18"/>
      <c r="AA1212" s="18"/>
      <c r="AB1212" s="18"/>
      <c r="AC1212" s="18"/>
      <c r="AD1212" s="18"/>
      <c r="AE1212" s="18"/>
    </row>
    <row r="1213" spans="1:31" ht="12.75">
      <c r="A1213" s="18"/>
      <c r="B1213" s="18"/>
      <c r="C1213" s="18"/>
      <c r="D1213" s="18"/>
      <c r="E1213" s="18"/>
      <c r="F1213" s="17"/>
      <c r="G1213" s="17"/>
      <c r="H1213" s="17"/>
      <c r="I1213" s="18"/>
      <c r="J1213" s="18"/>
      <c r="K1213" s="44"/>
      <c r="L1213" s="44"/>
      <c r="M1213" s="18"/>
      <c r="N1213" s="18"/>
      <c r="O1213" s="18"/>
      <c r="P1213" s="18"/>
      <c r="Q1213" s="18"/>
      <c r="R1213" s="18"/>
      <c r="S1213" s="18"/>
      <c r="T1213" s="18"/>
      <c r="U1213" s="18"/>
      <c r="V1213" s="18"/>
      <c r="W1213" s="18"/>
      <c r="X1213" s="18"/>
      <c r="Y1213" s="18"/>
      <c r="Z1213" s="18"/>
      <c r="AA1213" s="18"/>
      <c r="AB1213" s="18"/>
      <c r="AC1213" s="18"/>
      <c r="AD1213" s="18"/>
      <c r="AE1213" s="18"/>
    </row>
    <row r="1214" spans="1:31" ht="12.75">
      <c r="A1214" s="18"/>
      <c r="B1214" s="18"/>
      <c r="C1214" s="18"/>
      <c r="D1214" s="18"/>
      <c r="E1214" s="18"/>
      <c r="F1214" s="17"/>
      <c r="G1214" s="17"/>
      <c r="H1214" s="17"/>
      <c r="I1214" s="18"/>
      <c r="J1214" s="18"/>
      <c r="K1214" s="44"/>
      <c r="L1214" s="44"/>
      <c r="M1214" s="18"/>
      <c r="N1214" s="18"/>
      <c r="O1214" s="18"/>
      <c r="P1214" s="18"/>
      <c r="Q1214" s="18"/>
      <c r="R1214" s="18"/>
      <c r="S1214" s="18"/>
      <c r="T1214" s="18"/>
      <c r="U1214" s="18"/>
      <c r="V1214" s="18"/>
      <c r="W1214" s="18"/>
      <c r="X1214" s="18"/>
      <c r="Y1214" s="18"/>
      <c r="Z1214" s="18"/>
      <c r="AA1214" s="18"/>
      <c r="AB1214" s="18"/>
      <c r="AC1214" s="18"/>
      <c r="AD1214" s="18"/>
      <c r="AE1214" s="18"/>
    </row>
    <row r="1215" spans="1:31" ht="12.75">
      <c r="A1215" s="18"/>
      <c r="B1215" s="18"/>
      <c r="C1215" s="18"/>
      <c r="D1215" s="18"/>
      <c r="E1215" s="18"/>
      <c r="F1215" s="17"/>
      <c r="G1215" s="17"/>
      <c r="H1215" s="17"/>
      <c r="I1215" s="18"/>
      <c r="J1215" s="18"/>
      <c r="K1215" s="44"/>
      <c r="L1215" s="44"/>
      <c r="M1215" s="18"/>
      <c r="N1215" s="18"/>
      <c r="O1215" s="18"/>
      <c r="P1215" s="18"/>
      <c r="Q1215" s="18"/>
      <c r="R1215" s="18"/>
      <c r="S1215" s="18"/>
      <c r="T1215" s="18"/>
      <c r="U1215" s="18"/>
      <c r="V1215" s="18"/>
      <c r="W1215" s="18"/>
      <c r="X1215" s="18"/>
      <c r="Y1215" s="18"/>
      <c r="Z1215" s="18"/>
      <c r="AA1215" s="18"/>
      <c r="AB1215" s="18"/>
      <c r="AC1215" s="18"/>
      <c r="AD1215" s="18"/>
      <c r="AE1215" s="18"/>
    </row>
    <row r="1216" spans="1:31" ht="12.75">
      <c r="A1216" s="18"/>
      <c r="B1216" s="18"/>
      <c r="C1216" s="18"/>
      <c r="D1216" s="18"/>
      <c r="E1216" s="18"/>
      <c r="F1216" s="17"/>
      <c r="G1216" s="17"/>
      <c r="H1216" s="17"/>
      <c r="I1216" s="18"/>
      <c r="J1216" s="18"/>
      <c r="K1216" s="44"/>
      <c r="L1216" s="44"/>
      <c r="M1216" s="18"/>
      <c r="N1216" s="18"/>
      <c r="O1216" s="18"/>
      <c r="P1216" s="18"/>
      <c r="Q1216" s="18"/>
      <c r="R1216" s="18"/>
      <c r="S1216" s="18"/>
      <c r="T1216" s="18"/>
      <c r="U1216" s="18"/>
      <c r="V1216" s="18"/>
      <c r="W1216" s="18"/>
      <c r="X1216" s="18"/>
      <c r="Y1216" s="18"/>
      <c r="Z1216" s="18"/>
      <c r="AA1216" s="18"/>
      <c r="AB1216" s="18"/>
      <c r="AC1216" s="18"/>
      <c r="AD1216" s="18"/>
      <c r="AE1216" s="18"/>
    </row>
    <row r="1217" spans="1:31" ht="12.75">
      <c r="A1217" s="18"/>
      <c r="B1217" s="18"/>
      <c r="C1217" s="18"/>
      <c r="D1217" s="18"/>
      <c r="E1217" s="18"/>
      <c r="F1217" s="17"/>
      <c r="G1217" s="17"/>
      <c r="H1217" s="17"/>
      <c r="I1217" s="18"/>
      <c r="J1217" s="18"/>
      <c r="K1217" s="44"/>
      <c r="L1217" s="44"/>
      <c r="M1217" s="18"/>
      <c r="N1217" s="18"/>
      <c r="O1217" s="18"/>
      <c r="P1217" s="18"/>
      <c r="Q1217" s="18"/>
      <c r="R1217" s="18"/>
      <c r="S1217" s="18"/>
      <c r="T1217" s="18"/>
      <c r="U1217" s="18"/>
      <c r="V1217" s="18"/>
      <c r="W1217" s="18"/>
      <c r="X1217" s="18"/>
      <c r="Y1217" s="18"/>
      <c r="Z1217" s="18"/>
      <c r="AA1217" s="18"/>
      <c r="AB1217" s="18"/>
      <c r="AC1217" s="18"/>
      <c r="AD1217" s="18"/>
      <c r="AE1217" s="18"/>
    </row>
    <row r="1218" spans="1:31" ht="12.75">
      <c r="A1218" s="18"/>
      <c r="B1218" s="18"/>
      <c r="C1218" s="18"/>
      <c r="D1218" s="18"/>
      <c r="E1218" s="18"/>
      <c r="F1218" s="17"/>
      <c r="G1218" s="17"/>
      <c r="H1218" s="17"/>
      <c r="I1218" s="18"/>
      <c r="J1218" s="18"/>
      <c r="K1218" s="44"/>
      <c r="L1218" s="44"/>
      <c r="M1218" s="18"/>
      <c r="N1218" s="18"/>
      <c r="O1218" s="18"/>
      <c r="P1218" s="18"/>
      <c r="Q1218" s="18"/>
      <c r="R1218" s="18"/>
      <c r="S1218" s="18"/>
      <c r="T1218" s="18"/>
      <c r="U1218" s="18"/>
      <c r="V1218" s="18"/>
      <c r="W1218" s="18"/>
      <c r="X1218" s="18"/>
      <c r="Y1218" s="18"/>
      <c r="Z1218" s="18"/>
      <c r="AA1218" s="18"/>
      <c r="AB1218" s="18"/>
      <c r="AC1218" s="18"/>
      <c r="AD1218" s="18"/>
      <c r="AE1218" s="18"/>
    </row>
    <row r="1219" spans="1:31" ht="12.75">
      <c r="A1219" s="18"/>
      <c r="B1219" s="18"/>
      <c r="C1219" s="18"/>
      <c r="D1219" s="18"/>
      <c r="E1219" s="18"/>
      <c r="F1219" s="17"/>
      <c r="G1219" s="17"/>
      <c r="H1219" s="17"/>
      <c r="I1219" s="18"/>
      <c r="J1219" s="18"/>
      <c r="K1219" s="44"/>
      <c r="L1219" s="44"/>
      <c r="M1219" s="18"/>
      <c r="N1219" s="18"/>
      <c r="O1219" s="18"/>
      <c r="P1219" s="18"/>
      <c r="Q1219" s="18"/>
      <c r="R1219" s="18"/>
      <c r="S1219" s="18"/>
      <c r="T1219" s="18"/>
      <c r="U1219" s="18"/>
      <c r="V1219" s="18"/>
      <c r="W1219" s="18"/>
      <c r="X1219" s="18"/>
      <c r="Y1219" s="18"/>
      <c r="Z1219" s="18"/>
      <c r="AA1219" s="18"/>
      <c r="AB1219" s="18"/>
      <c r="AC1219" s="18"/>
      <c r="AD1219" s="18"/>
      <c r="AE1219" s="18"/>
    </row>
    <row r="1220" spans="1:31" ht="12.75">
      <c r="A1220" s="18"/>
      <c r="B1220" s="18"/>
      <c r="C1220" s="18"/>
      <c r="D1220" s="18"/>
      <c r="E1220" s="18"/>
      <c r="F1220" s="17"/>
      <c r="G1220" s="17"/>
      <c r="H1220" s="17"/>
      <c r="I1220" s="18"/>
      <c r="J1220" s="18"/>
      <c r="K1220" s="44"/>
      <c r="L1220" s="44"/>
      <c r="M1220" s="18"/>
      <c r="N1220" s="18"/>
      <c r="O1220" s="18"/>
      <c r="P1220" s="18"/>
      <c r="Q1220" s="18"/>
      <c r="R1220" s="18"/>
      <c r="S1220" s="18"/>
      <c r="T1220" s="18"/>
      <c r="U1220" s="18"/>
      <c r="V1220" s="18"/>
      <c r="W1220" s="18"/>
      <c r="X1220" s="18"/>
      <c r="Y1220" s="18"/>
      <c r="Z1220" s="18"/>
      <c r="AA1220" s="18"/>
      <c r="AB1220" s="18"/>
      <c r="AC1220" s="18"/>
      <c r="AD1220" s="18"/>
      <c r="AE1220" s="18"/>
    </row>
    <row r="1221" spans="1:31" ht="12.75">
      <c r="A1221" s="18"/>
      <c r="B1221" s="18"/>
      <c r="C1221" s="18"/>
      <c r="D1221" s="18"/>
      <c r="E1221" s="18"/>
      <c r="F1221" s="17"/>
      <c r="G1221" s="17"/>
      <c r="H1221" s="17"/>
      <c r="I1221" s="18"/>
      <c r="J1221" s="18"/>
      <c r="K1221" s="44"/>
      <c r="L1221" s="44"/>
      <c r="M1221" s="18"/>
      <c r="N1221" s="18"/>
      <c r="O1221" s="18"/>
      <c r="P1221" s="18"/>
      <c r="Q1221" s="18"/>
      <c r="R1221" s="18"/>
      <c r="S1221" s="18"/>
      <c r="T1221" s="18"/>
      <c r="U1221" s="18"/>
      <c r="V1221" s="18"/>
      <c r="W1221" s="18"/>
      <c r="X1221" s="18"/>
      <c r="Y1221" s="18"/>
      <c r="Z1221" s="18"/>
      <c r="AA1221" s="18"/>
      <c r="AB1221" s="18"/>
      <c r="AC1221" s="18"/>
      <c r="AD1221" s="18"/>
      <c r="AE1221" s="18"/>
    </row>
    <row r="1222" spans="1:31" ht="12.75">
      <c r="A1222" s="18"/>
      <c r="B1222" s="18"/>
      <c r="C1222" s="18"/>
      <c r="D1222" s="18"/>
      <c r="E1222" s="18"/>
      <c r="F1222" s="17"/>
      <c r="G1222" s="17"/>
      <c r="H1222" s="17"/>
      <c r="I1222" s="18"/>
      <c r="J1222" s="18"/>
      <c r="K1222" s="44"/>
      <c r="L1222" s="44"/>
      <c r="M1222" s="18"/>
      <c r="N1222" s="18"/>
      <c r="O1222" s="18"/>
      <c r="P1222" s="18"/>
      <c r="Q1222" s="18"/>
      <c r="R1222" s="18"/>
      <c r="S1222" s="18"/>
      <c r="T1222" s="18"/>
      <c r="U1222" s="18"/>
      <c r="V1222" s="18"/>
      <c r="W1222" s="18"/>
      <c r="X1222" s="18"/>
      <c r="Y1222" s="18"/>
      <c r="Z1222" s="18"/>
      <c r="AA1222" s="18"/>
      <c r="AB1222" s="18"/>
      <c r="AC1222" s="18"/>
      <c r="AD1222" s="18"/>
      <c r="AE1222" s="18"/>
    </row>
    <row r="1223" spans="1:31" ht="12.75">
      <c r="A1223" s="18"/>
      <c r="B1223" s="18"/>
      <c r="C1223" s="18"/>
      <c r="D1223" s="18"/>
      <c r="E1223" s="18"/>
      <c r="F1223" s="17"/>
      <c r="G1223" s="17"/>
      <c r="H1223" s="17"/>
      <c r="I1223" s="18"/>
      <c r="J1223" s="18"/>
      <c r="K1223" s="44"/>
      <c r="L1223" s="44"/>
      <c r="M1223" s="18"/>
      <c r="N1223" s="18"/>
      <c r="O1223" s="18"/>
      <c r="P1223" s="18"/>
      <c r="Q1223" s="18"/>
      <c r="R1223" s="18"/>
      <c r="S1223" s="18"/>
      <c r="T1223" s="18"/>
      <c r="U1223" s="18"/>
      <c r="V1223" s="18"/>
      <c r="W1223" s="18"/>
      <c r="X1223" s="18"/>
      <c r="Y1223" s="18"/>
      <c r="Z1223" s="18"/>
      <c r="AA1223" s="18"/>
      <c r="AB1223" s="18"/>
      <c r="AC1223" s="18"/>
      <c r="AD1223" s="18"/>
      <c r="AE1223" s="18"/>
    </row>
    <row r="1224" spans="1:31" ht="12.75">
      <c r="A1224" s="18"/>
      <c r="B1224" s="18"/>
      <c r="C1224" s="18"/>
      <c r="D1224" s="18"/>
      <c r="E1224" s="18"/>
      <c r="F1224" s="17"/>
      <c r="G1224" s="17"/>
      <c r="H1224" s="17"/>
      <c r="I1224" s="18"/>
      <c r="J1224" s="18"/>
      <c r="K1224" s="44"/>
      <c r="L1224" s="44"/>
      <c r="M1224" s="18"/>
      <c r="N1224" s="18"/>
      <c r="O1224" s="18"/>
      <c r="P1224" s="18"/>
      <c r="Q1224" s="18"/>
      <c r="R1224" s="18"/>
      <c r="S1224" s="18"/>
      <c r="T1224" s="18"/>
      <c r="U1224" s="18"/>
      <c r="V1224" s="18"/>
      <c r="W1224" s="18"/>
      <c r="X1224" s="18"/>
      <c r="Y1224" s="18"/>
      <c r="Z1224" s="18"/>
      <c r="AA1224" s="18"/>
      <c r="AB1224" s="18"/>
      <c r="AC1224" s="18"/>
      <c r="AD1224" s="18"/>
      <c r="AE1224" s="18"/>
    </row>
    <row r="1225" spans="1:31" ht="12.75">
      <c r="A1225" s="18"/>
      <c r="B1225" s="18"/>
      <c r="C1225" s="18"/>
      <c r="D1225" s="18"/>
      <c r="E1225" s="18"/>
      <c r="F1225" s="17"/>
      <c r="G1225" s="17"/>
      <c r="H1225" s="17"/>
      <c r="I1225" s="18"/>
      <c r="J1225" s="18"/>
      <c r="K1225" s="44"/>
      <c r="L1225" s="44"/>
      <c r="M1225" s="18"/>
      <c r="N1225" s="18"/>
      <c r="O1225" s="18"/>
      <c r="P1225" s="18"/>
      <c r="Q1225" s="18"/>
      <c r="R1225" s="18"/>
      <c r="S1225" s="18"/>
      <c r="T1225" s="18"/>
      <c r="U1225" s="18"/>
      <c r="V1225" s="18"/>
      <c r="W1225" s="18"/>
      <c r="X1225" s="18"/>
      <c r="Y1225" s="18"/>
      <c r="Z1225" s="18"/>
      <c r="AA1225" s="18"/>
      <c r="AB1225" s="18"/>
      <c r="AC1225" s="18"/>
      <c r="AD1225" s="18"/>
      <c r="AE1225" s="18"/>
    </row>
    <row r="1226" spans="1:31" ht="12.75">
      <c r="A1226" s="18"/>
      <c r="B1226" s="18"/>
      <c r="C1226" s="18"/>
      <c r="D1226" s="18"/>
      <c r="E1226" s="18"/>
      <c r="F1226" s="17"/>
      <c r="G1226" s="17"/>
      <c r="H1226" s="17"/>
      <c r="I1226" s="18"/>
      <c r="J1226" s="18"/>
      <c r="K1226" s="44"/>
      <c r="L1226" s="44"/>
      <c r="M1226" s="18"/>
      <c r="N1226" s="18"/>
      <c r="O1226" s="18"/>
      <c r="P1226" s="18"/>
      <c r="Q1226" s="18"/>
      <c r="R1226" s="18"/>
      <c r="S1226" s="18"/>
      <c r="T1226" s="18"/>
      <c r="U1226" s="18"/>
      <c r="V1226" s="18"/>
      <c r="W1226" s="18"/>
      <c r="X1226" s="18"/>
      <c r="Y1226" s="18"/>
      <c r="Z1226" s="18"/>
      <c r="AA1226" s="18"/>
      <c r="AB1226" s="18"/>
      <c r="AC1226" s="18"/>
      <c r="AD1226" s="18"/>
      <c r="AE1226" s="18"/>
    </row>
    <row r="1227" spans="1:31" ht="12.75">
      <c r="A1227" s="18"/>
      <c r="B1227" s="18"/>
      <c r="C1227" s="18"/>
      <c r="D1227" s="18"/>
      <c r="E1227" s="18"/>
      <c r="F1227" s="17"/>
      <c r="G1227" s="17"/>
      <c r="H1227" s="17"/>
      <c r="I1227" s="18"/>
      <c r="J1227" s="18"/>
      <c r="K1227" s="44"/>
      <c r="L1227" s="44"/>
      <c r="M1227" s="18"/>
      <c r="N1227" s="18"/>
      <c r="O1227" s="18"/>
      <c r="P1227" s="18"/>
      <c r="Q1227" s="18"/>
      <c r="R1227" s="18"/>
      <c r="S1227" s="18"/>
      <c r="T1227" s="18"/>
      <c r="U1227" s="18"/>
      <c r="V1227" s="18"/>
      <c r="W1227" s="18"/>
      <c r="X1227" s="18"/>
      <c r="Y1227" s="18"/>
      <c r="Z1227" s="18"/>
      <c r="AA1227" s="18"/>
      <c r="AB1227" s="18"/>
      <c r="AC1227" s="18"/>
      <c r="AD1227" s="18"/>
      <c r="AE1227" s="18"/>
    </row>
    <row r="1228" spans="1:31" ht="12.75">
      <c r="A1228" s="18"/>
      <c r="B1228" s="18"/>
      <c r="C1228" s="18"/>
      <c r="D1228" s="18"/>
      <c r="E1228" s="18"/>
      <c r="F1228" s="17"/>
      <c r="G1228" s="17"/>
      <c r="H1228" s="17"/>
      <c r="I1228" s="18"/>
      <c r="J1228" s="18"/>
      <c r="K1228" s="44"/>
      <c r="L1228" s="44"/>
      <c r="M1228" s="18"/>
      <c r="N1228" s="18"/>
      <c r="O1228" s="18"/>
      <c r="P1228" s="18"/>
      <c r="Q1228" s="18"/>
      <c r="R1228" s="18"/>
      <c r="S1228" s="18"/>
      <c r="T1228" s="18"/>
      <c r="U1228" s="18"/>
      <c r="V1228" s="18"/>
      <c r="W1228" s="18"/>
      <c r="X1228" s="18"/>
      <c r="Y1228" s="18"/>
      <c r="Z1228" s="18"/>
      <c r="AA1228" s="18"/>
      <c r="AB1228" s="18"/>
      <c r="AC1228" s="18"/>
      <c r="AD1228" s="18"/>
      <c r="AE1228" s="18"/>
    </row>
    <row r="1229" spans="1:31" ht="12.75">
      <c r="A1229" s="18"/>
      <c r="B1229" s="18"/>
      <c r="C1229" s="18"/>
      <c r="D1229" s="18"/>
      <c r="E1229" s="18"/>
      <c r="F1229" s="17"/>
      <c r="G1229" s="17"/>
      <c r="H1229" s="17"/>
      <c r="I1229" s="18"/>
      <c r="J1229" s="18"/>
      <c r="K1229" s="44"/>
      <c r="L1229" s="44"/>
      <c r="M1229" s="18"/>
      <c r="N1229" s="18"/>
      <c r="O1229" s="18"/>
      <c r="P1229" s="18"/>
      <c r="Q1229" s="18"/>
      <c r="R1229" s="18"/>
      <c r="S1229" s="18"/>
      <c r="T1229" s="18"/>
      <c r="U1229" s="18"/>
      <c r="V1229" s="18"/>
      <c r="W1229" s="18"/>
      <c r="X1229" s="18"/>
      <c r="Y1229" s="18"/>
      <c r="Z1229" s="18"/>
      <c r="AA1229" s="18"/>
      <c r="AB1229" s="18"/>
      <c r="AC1229" s="18"/>
      <c r="AD1229" s="18"/>
      <c r="AE1229" s="18"/>
    </row>
    <row r="1230" spans="1:31" ht="12.75">
      <c r="A1230" s="18"/>
      <c r="B1230" s="18"/>
      <c r="C1230" s="18"/>
      <c r="D1230" s="18"/>
      <c r="E1230" s="18"/>
      <c r="F1230" s="17"/>
      <c r="G1230" s="17"/>
      <c r="H1230" s="17"/>
      <c r="I1230" s="18"/>
      <c r="J1230" s="18"/>
      <c r="K1230" s="44"/>
      <c r="L1230" s="44"/>
      <c r="M1230" s="18"/>
      <c r="N1230" s="18"/>
      <c r="O1230" s="18"/>
      <c r="P1230" s="18"/>
      <c r="Q1230" s="18"/>
      <c r="R1230" s="18"/>
      <c r="S1230" s="18"/>
      <c r="T1230" s="18"/>
      <c r="U1230" s="18"/>
      <c r="V1230" s="18"/>
      <c r="W1230" s="18"/>
      <c r="X1230" s="18"/>
      <c r="Y1230" s="18"/>
      <c r="Z1230" s="18"/>
      <c r="AA1230" s="18"/>
      <c r="AB1230" s="18"/>
      <c r="AC1230" s="18"/>
      <c r="AD1230" s="18"/>
      <c r="AE1230" s="18"/>
    </row>
    <row r="1231" spans="1:31" ht="12.75">
      <c r="A1231" s="18"/>
      <c r="B1231" s="18"/>
      <c r="C1231" s="18"/>
      <c r="D1231" s="18"/>
      <c r="E1231" s="18"/>
      <c r="F1231" s="17"/>
      <c r="G1231" s="17"/>
      <c r="H1231" s="17"/>
      <c r="I1231" s="18"/>
      <c r="J1231" s="18"/>
      <c r="K1231" s="44"/>
      <c r="L1231" s="44"/>
      <c r="M1231" s="18"/>
      <c r="N1231" s="18"/>
      <c r="O1231" s="18"/>
      <c r="P1231" s="18"/>
      <c r="Q1231" s="18"/>
      <c r="R1231" s="18"/>
      <c r="S1231" s="18"/>
      <c r="T1231" s="18"/>
      <c r="U1231" s="18"/>
      <c r="V1231" s="18"/>
      <c r="W1231" s="18"/>
      <c r="X1231" s="18"/>
      <c r="Y1231" s="18"/>
      <c r="Z1231" s="18"/>
      <c r="AA1231" s="18"/>
      <c r="AB1231" s="18"/>
      <c r="AC1231" s="18"/>
      <c r="AD1231" s="18"/>
      <c r="AE1231" s="18"/>
    </row>
    <row r="1232" spans="1:31" ht="12.75">
      <c r="A1232" s="18"/>
      <c r="B1232" s="18"/>
      <c r="C1232" s="18"/>
      <c r="D1232" s="18"/>
      <c r="E1232" s="18"/>
      <c r="F1232" s="17"/>
      <c r="G1232" s="17"/>
      <c r="H1232" s="17"/>
      <c r="I1232" s="18"/>
      <c r="J1232" s="18"/>
      <c r="K1232" s="44"/>
      <c r="L1232" s="44"/>
      <c r="M1232" s="18"/>
      <c r="N1232" s="18"/>
      <c r="O1232" s="18"/>
      <c r="P1232" s="18"/>
      <c r="Q1232" s="18"/>
      <c r="R1232" s="18"/>
      <c r="S1232" s="18"/>
      <c r="T1232" s="18"/>
      <c r="U1232" s="18"/>
      <c r="V1232" s="18"/>
      <c r="W1232" s="18"/>
      <c r="X1232" s="18"/>
      <c r="Y1232" s="18"/>
      <c r="Z1232" s="18"/>
      <c r="AA1232" s="18"/>
      <c r="AB1232" s="18"/>
      <c r="AC1232" s="18"/>
      <c r="AD1232" s="18"/>
      <c r="AE1232" s="18"/>
    </row>
    <row r="1233" spans="1:31" ht="12.75">
      <c r="A1233" s="18"/>
      <c r="B1233" s="18"/>
      <c r="C1233" s="18"/>
      <c r="D1233" s="18"/>
      <c r="E1233" s="18"/>
      <c r="F1233" s="17"/>
      <c r="G1233" s="17"/>
      <c r="H1233" s="17"/>
      <c r="I1233" s="18"/>
      <c r="J1233" s="18"/>
      <c r="K1233" s="44"/>
      <c r="L1233" s="44"/>
      <c r="M1233" s="18"/>
      <c r="N1233" s="18"/>
      <c r="O1233" s="18"/>
      <c r="P1233" s="18"/>
      <c r="Q1233" s="18"/>
      <c r="R1233" s="18"/>
      <c r="S1233" s="18"/>
      <c r="T1233" s="18"/>
      <c r="U1233" s="18"/>
      <c r="V1233" s="18"/>
      <c r="W1233" s="18"/>
      <c r="X1233" s="18"/>
      <c r="Y1233" s="18"/>
      <c r="Z1233" s="18"/>
      <c r="AA1233" s="18"/>
      <c r="AB1233" s="18"/>
      <c r="AC1233" s="18"/>
      <c r="AD1233" s="18"/>
      <c r="AE1233" s="18"/>
    </row>
    <row r="1234" spans="1:31" ht="12.75">
      <c r="A1234" s="18"/>
      <c r="B1234" s="18"/>
      <c r="C1234" s="18"/>
      <c r="D1234" s="18"/>
      <c r="E1234" s="18"/>
      <c r="F1234" s="17"/>
      <c r="G1234" s="17"/>
      <c r="H1234" s="17"/>
      <c r="I1234" s="18"/>
      <c r="J1234" s="18"/>
      <c r="K1234" s="44"/>
      <c r="L1234" s="44"/>
      <c r="M1234" s="18"/>
      <c r="N1234" s="18"/>
      <c r="O1234" s="18"/>
      <c r="P1234" s="18"/>
      <c r="Q1234" s="18"/>
      <c r="R1234" s="18"/>
      <c r="S1234" s="18"/>
      <c r="T1234" s="18"/>
      <c r="U1234" s="18"/>
      <c r="V1234" s="18"/>
      <c r="W1234" s="18"/>
      <c r="X1234" s="18"/>
      <c r="Y1234" s="18"/>
      <c r="Z1234" s="18"/>
      <c r="AA1234" s="18"/>
      <c r="AB1234" s="18"/>
      <c r="AC1234" s="18"/>
      <c r="AD1234" s="18"/>
      <c r="AE1234" s="18"/>
    </row>
    <row r="1235" spans="1:31" ht="12.75">
      <c r="A1235" s="18"/>
      <c r="B1235" s="18"/>
      <c r="C1235" s="18"/>
      <c r="D1235" s="18"/>
      <c r="E1235" s="18"/>
      <c r="F1235" s="17"/>
      <c r="G1235" s="17"/>
      <c r="H1235" s="17"/>
      <c r="I1235" s="18"/>
      <c r="J1235" s="18"/>
      <c r="K1235" s="44"/>
      <c r="L1235" s="44"/>
      <c r="M1235" s="18"/>
      <c r="N1235" s="18"/>
      <c r="O1235" s="18"/>
      <c r="P1235" s="18"/>
      <c r="Q1235" s="18"/>
      <c r="R1235" s="18"/>
      <c r="S1235" s="18"/>
      <c r="T1235" s="18"/>
      <c r="U1235" s="18"/>
      <c r="V1235" s="18"/>
      <c r="W1235" s="18"/>
      <c r="X1235" s="18"/>
      <c r="Y1235" s="18"/>
      <c r="Z1235" s="18"/>
      <c r="AA1235" s="18"/>
      <c r="AB1235" s="18"/>
      <c r="AC1235" s="18"/>
      <c r="AD1235" s="18"/>
      <c r="AE1235" s="18"/>
    </row>
    <row r="1236" spans="1:31" ht="12.75">
      <c r="A1236" s="18"/>
      <c r="B1236" s="18"/>
      <c r="C1236" s="18"/>
      <c r="D1236" s="18"/>
      <c r="E1236" s="18"/>
      <c r="F1236" s="17"/>
      <c r="G1236" s="17"/>
      <c r="H1236" s="17"/>
      <c r="I1236" s="18"/>
      <c r="J1236" s="18"/>
      <c r="K1236" s="44"/>
      <c r="L1236" s="44"/>
      <c r="M1236" s="18"/>
      <c r="N1236" s="18"/>
      <c r="O1236" s="18"/>
      <c r="P1236" s="18"/>
      <c r="Q1236" s="18"/>
      <c r="R1236" s="18"/>
      <c r="S1236" s="18"/>
      <c r="T1236" s="18"/>
      <c r="U1236" s="18"/>
      <c r="V1236" s="18"/>
      <c r="W1236" s="18"/>
      <c r="X1236" s="18"/>
      <c r="Y1236" s="18"/>
      <c r="Z1236" s="18"/>
      <c r="AA1236" s="18"/>
      <c r="AB1236" s="18"/>
      <c r="AC1236" s="18"/>
      <c r="AD1236" s="18"/>
      <c r="AE1236" s="18"/>
    </row>
    <row r="1237" spans="1:31" ht="12.75">
      <c r="A1237" s="18"/>
      <c r="B1237" s="18"/>
      <c r="C1237" s="18"/>
      <c r="D1237" s="18"/>
      <c r="E1237" s="18"/>
      <c r="F1237" s="17"/>
      <c r="G1237" s="17"/>
      <c r="H1237" s="17"/>
      <c r="I1237" s="18"/>
      <c r="J1237" s="18"/>
      <c r="K1237" s="44"/>
      <c r="L1237" s="44"/>
      <c r="M1237" s="18"/>
      <c r="N1237" s="18"/>
      <c r="O1237" s="18"/>
      <c r="P1237" s="18"/>
      <c r="Q1237" s="18"/>
      <c r="R1237" s="18"/>
      <c r="S1237" s="18"/>
      <c r="T1237" s="18"/>
      <c r="U1237" s="18"/>
      <c r="V1237" s="18"/>
      <c r="W1237" s="18"/>
      <c r="X1237" s="18"/>
      <c r="Y1237" s="18"/>
      <c r="Z1237" s="18"/>
      <c r="AA1237" s="18"/>
      <c r="AB1237" s="18"/>
      <c r="AC1237" s="18"/>
      <c r="AD1237" s="18"/>
      <c r="AE1237" s="18"/>
    </row>
    <row r="1238" spans="1:31" ht="12.75">
      <c r="A1238" s="18"/>
      <c r="B1238" s="18"/>
      <c r="C1238" s="18"/>
      <c r="D1238" s="18"/>
      <c r="E1238" s="18"/>
      <c r="F1238" s="17"/>
      <c r="G1238" s="17"/>
      <c r="H1238" s="17"/>
      <c r="I1238" s="18"/>
      <c r="J1238" s="18"/>
      <c r="K1238" s="44"/>
      <c r="L1238" s="44"/>
      <c r="M1238" s="18"/>
      <c r="N1238" s="18"/>
      <c r="O1238" s="18"/>
      <c r="P1238" s="18"/>
      <c r="Q1238" s="18"/>
      <c r="R1238" s="18"/>
      <c r="S1238" s="18"/>
      <c r="T1238" s="18"/>
      <c r="U1238" s="18"/>
      <c r="V1238" s="18"/>
      <c r="W1238" s="18"/>
      <c r="X1238" s="18"/>
      <c r="Y1238" s="18"/>
      <c r="Z1238" s="18"/>
      <c r="AA1238" s="18"/>
      <c r="AB1238" s="18"/>
      <c r="AC1238" s="18"/>
      <c r="AD1238" s="18"/>
      <c r="AE1238" s="18"/>
    </row>
    <row r="1239" spans="1:31" ht="12.75">
      <c r="A1239" s="18"/>
      <c r="B1239" s="18"/>
      <c r="C1239" s="18"/>
      <c r="D1239" s="18"/>
      <c r="E1239" s="18"/>
      <c r="F1239" s="17"/>
      <c r="G1239" s="17"/>
      <c r="H1239" s="17"/>
      <c r="I1239" s="18"/>
      <c r="J1239" s="18"/>
      <c r="K1239" s="44"/>
      <c r="L1239" s="44"/>
      <c r="M1239" s="18"/>
      <c r="N1239" s="18"/>
      <c r="O1239" s="18"/>
      <c r="P1239" s="18"/>
      <c r="Q1239" s="18"/>
      <c r="R1239" s="18"/>
      <c r="S1239" s="18"/>
      <c r="T1239" s="18"/>
      <c r="U1239" s="18"/>
      <c r="V1239" s="18"/>
      <c r="W1239" s="18"/>
      <c r="X1239" s="18"/>
      <c r="Y1239" s="18"/>
      <c r="Z1239" s="18"/>
      <c r="AA1239" s="18"/>
      <c r="AB1239" s="18"/>
      <c r="AC1239" s="18"/>
      <c r="AD1239" s="18"/>
      <c r="AE1239" s="18"/>
    </row>
    <row r="1240" spans="1:31" ht="12.75">
      <c r="A1240" s="18"/>
      <c r="B1240" s="18"/>
      <c r="C1240" s="18"/>
      <c r="D1240" s="18"/>
      <c r="E1240" s="18"/>
      <c r="F1240" s="17"/>
      <c r="G1240" s="17"/>
      <c r="H1240" s="17"/>
      <c r="I1240" s="18"/>
      <c r="J1240" s="18"/>
      <c r="K1240" s="44"/>
      <c r="L1240" s="44"/>
      <c r="M1240" s="18"/>
      <c r="N1240" s="18"/>
      <c r="O1240" s="18"/>
      <c r="P1240" s="18"/>
      <c r="Q1240" s="18"/>
      <c r="R1240" s="18"/>
      <c r="S1240" s="18"/>
      <c r="T1240" s="18"/>
      <c r="U1240" s="18"/>
      <c r="V1240" s="18"/>
      <c r="W1240" s="18"/>
      <c r="X1240" s="18"/>
      <c r="Y1240" s="18"/>
      <c r="Z1240" s="18"/>
      <c r="AA1240" s="18"/>
      <c r="AB1240" s="18"/>
      <c r="AC1240" s="18"/>
      <c r="AD1240" s="18"/>
      <c r="AE1240" s="18"/>
    </row>
    <row r="1241" spans="1:31" ht="12.75">
      <c r="A1241" s="18"/>
      <c r="B1241" s="18"/>
      <c r="C1241" s="18"/>
      <c r="D1241" s="18"/>
      <c r="E1241" s="18"/>
      <c r="F1241" s="17"/>
      <c r="G1241" s="17"/>
      <c r="H1241" s="17"/>
      <c r="I1241" s="18"/>
      <c r="J1241" s="18"/>
      <c r="K1241" s="44"/>
      <c r="L1241" s="44"/>
      <c r="M1241" s="18"/>
      <c r="N1241" s="18"/>
      <c r="O1241" s="18"/>
      <c r="P1241" s="18"/>
      <c r="Q1241" s="18"/>
      <c r="R1241" s="18"/>
      <c r="S1241" s="18"/>
      <c r="T1241" s="18"/>
      <c r="U1241" s="18"/>
      <c r="V1241" s="18"/>
      <c r="W1241" s="18"/>
      <c r="X1241" s="18"/>
      <c r="Y1241" s="18"/>
      <c r="Z1241" s="18"/>
      <c r="AA1241" s="18"/>
      <c r="AB1241" s="18"/>
      <c r="AC1241" s="18"/>
      <c r="AD1241" s="18"/>
      <c r="AE1241" s="18"/>
    </row>
    <row r="1242" spans="1:31" ht="12.75">
      <c r="A1242" s="18"/>
      <c r="B1242" s="18"/>
      <c r="C1242" s="18"/>
      <c r="D1242" s="18"/>
      <c r="E1242" s="18"/>
      <c r="F1242" s="17"/>
      <c r="G1242" s="17"/>
      <c r="H1242" s="17"/>
      <c r="I1242" s="18"/>
      <c r="J1242" s="18"/>
      <c r="K1242" s="44"/>
      <c r="L1242" s="44"/>
      <c r="M1242" s="18"/>
      <c r="N1242" s="18"/>
      <c r="O1242" s="18"/>
      <c r="P1242" s="18"/>
      <c r="Q1242" s="18"/>
      <c r="R1242" s="18"/>
      <c r="S1242" s="18"/>
      <c r="T1242" s="18"/>
      <c r="U1242" s="18"/>
      <c r="V1242" s="18"/>
      <c r="W1242" s="18"/>
      <c r="X1242" s="18"/>
      <c r="Y1242" s="18"/>
      <c r="Z1242" s="18"/>
      <c r="AA1242" s="18"/>
      <c r="AB1242" s="18"/>
      <c r="AC1242" s="18"/>
      <c r="AD1242" s="18"/>
      <c r="AE1242" s="18"/>
    </row>
    <row r="1243" spans="1:31" ht="12.75">
      <c r="A1243" s="18"/>
      <c r="B1243" s="18"/>
      <c r="C1243" s="18"/>
      <c r="D1243" s="18"/>
      <c r="E1243" s="18"/>
      <c r="F1243" s="17"/>
      <c r="G1243" s="17"/>
      <c r="H1243" s="17"/>
      <c r="I1243" s="18"/>
      <c r="J1243" s="18"/>
      <c r="K1243" s="44"/>
      <c r="L1243" s="44"/>
      <c r="M1243" s="18"/>
      <c r="N1243" s="18"/>
      <c r="O1243" s="18"/>
      <c r="P1243" s="18"/>
      <c r="Q1243" s="18"/>
      <c r="R1243" s="18"/>
      <c r="S1243" s="18"/>
      <c r="T1243" s="18"/>
      <c r="U1243" s="18"/>
      <c r="V1243" s="18"/>
      <c r="W1243" s="18"/>
      <c r="X1243" s="18"/>
      <c r="Y1243" s="18"/>
      <c r="Z1243" s="18"/>
      <c r="AA1243" s="18"/>
      <c r="AB1243" s="18"/>
      <c r="AC1243" s="18"/>
      <c r="AD1243" s="18"/>
      <c r="AE1243" s="18"/>
    </row>
    <row r="1244" spans="1:31" ht="12.75">
      <c r="A1244" s="18"/>
      <c r="B1244" s="18"/>
      <c r="C1244" s="18"/>
      <c r="D1244" s="18"/>
      <c r="E1244" s="18"/>
      <c r="F1244" s="17"/>
      <c r="G1244" s="17"/>
      <c r="H1244" s="17"/>
      <c r="I1244" s="18"/>
      <c r="J1244" s="18"/>
      <c r="K1244" s="44"/>
      <c r="L1244" s="44"/>
      <c r="M1244" s="18"/>
      <c r="N1244" s="18"/>
      <c r="O1244" s="18"/>
      <c r="P1244" s="18"/>
      <c r="Q1244" s="18"/>
      <c r="R1244" s="18"/>
      <c r="S1244" s="18"/>
      <c r="T1244" s="18"/>
      <c r="U1244" s="18"/>
      <c r="V1244" s="18"/>
      <c r="W1244" s="18"/>
      <c r="X1244" s="18"/>
      <c r="Y1244" s="18"/>
      <c r="Z1244" s="18"/>
      <c r="AA1244" s="18"/>
      <c r="AB1244" s="18"/>
      <c r="AC1244" s="18"/>
      <c r="AD1244" s="18"/>
      <c r="AE1244" s="18"/>
    </row>
    <row r="1245" spans="1:31" ht="12.75">
      <c r="A1245" s="18"/>
      <c r="B1245" s="18"/>
      <c r="C1245" s="18"/>
      <c r="D1245" s="18"/>
      <c r="E1245" s="18"/>
      <c r="F1245" s="17"/>
      <c r="G1245" s="17"/>
      <c r="H1245" s="17"/>
      <c r="I1245" s="18"/>
      <c r="J1245" s="18"/>
      <c r="K1245" s="44"/>
      <c r="L1245" s="44"/>
      <c r="M1245" s="18"/>
      <c r="N1245" s="18"/>
      <c r="O1245" s="18"/>
      <c r="P1245" s="18"/>
      <c r="Q1245" s="18"/>
      <c r="R1245" s="18"/>
      <c r="S1245" s="18"/>
      <c r="T1245" s="18"/>
      <c r="U1245" s="18"/>
      <c r="V1245" s="18"/>
      <c r="W1245" s="18"/>
      <c r="X1245" s="18"/>
      <c r="Y1245" s="18"/>
      <c r="Z1245" s="18"/>
      <c r="AA1245" s="18"/>
      <c r="AB1245" s="18"/>
      <c r="AC1245" s="18"/>
      <c r="AD1245" s="18"/>
      <c r="AE1245" s="18"/>
    </row>
    <row r="1246" spans="1:31" ht="12.75">
      <c r="A1246" s="18"/>
      <c r="B1246" s="18"/>
      <c r="C1246" s="18"/>
      <c r="D1246" s="18"/>
      <c r="E1246" s="18"/>
      <c r="F1246" s="17"/>
      <c r="G1246" s="17"/>
      <c r="H1246" s="17"/>
      <c r="I1246" s="18"/>
      <c r="J1246" s="18"/>
      <c r="K1246" s="44"/>
      <c r="L1246" s="44"/>
      <c r="M1246" s="18"/>
      <c r="N1246" s="18"/>
      <c r="O1246" s="18"/>
      <c r="P1246" s="18"/>
      <c r="Q1246" s="18"/>
      <c r="R1246" s="18"/>
      <c r="S1246" s="18"/>
      <c r="T1246" s="18"/>
      <c r="U1246" s="18"/>
      <c r="V1246" s="18"/>
      <c r="W1246" s="18"/>
      <c r="X1246" s="18"/>
      <c r="Y1246" s="18"/>
      <c r="Z1246" s="18"/>
      <c r="AA1246" s="18"/>
      <c r="AB1246" s="18"/>
      <c r="AC1246" s="18"/>
      <c r="AD1246" s="18"/>
      <c r="AE1246" s="18"/>
    </row>
    <row r="1247" spans="1:31" ht="12.75">
      <c r="A1247" s="18"/>
      <c r="B1247" s="18"/>
      <c r="C1247" s="18"/>
      <c r="D1247" s="18"/>
      <c r="E1247" s="18"/>
      <c r="F1247" s="17"/>
      <c r="G1247" s="17"/>
      <c r="H1247" s="17"/>
      <c r="I1247" s="18"/>
      <c r="J1247" s="18"/>
      <c r="K1247" s="44"/>
      <c r="L1247" s="44"/>
      <c r="M1247" s="18"/>
      <c r="N1247" s="18"/>
      <c r="O1247" s="18"/>
      <c r="P1247" s="18"/>
      <c r="Q1247" s="18"/>
      <c r="R1247" s="18"/>
      <c r="S1247" s="18"/>
      <c r="T1247" s="18"/>
      <c r="U1247" s="18"/>
      <c r="V1247" s="18"/>
      <c r="W1247" s="18"/>
      <c r="X1247" s="18"/>
      <c r="Y1247" s="18"/>
      <c r="Z1247" s="18"/>
      <c r="AA1247" s="18"/>
      <c r="AB1247" s="18"/>
      <c r="AC1247" s="18"/>
      <c r="AD1247" s="18"/>
      <c r="AE1247" s="18"/>
    </row>
    <row r="1248" spans="1:31" ht="12.75">
      <c r="A1248" s="18"/>
      <c r="B1248" s="18"/>
      <c r="C1248" s="18"/>
      <c r="D1248" s="18"/>
      <c r="E1248" s="18"/>
      <c r="F1248" s="17"/>
      <c r="G1248" s="17"/>
      <c r="H1248" s="17"/>
      <c r="I1248" s="18"/>
      <c r="J1248" s="18"/>
      <c r="K1248" s="44"/>
      <c r="L1248" s="44"/>
      <c r="M1248" s="18"/>
      <c r="N1248" s="18"/>
      <c r="O1248" s="18"/>
      <c r="P1248" s="18"/>
      <c r="Q1248" s="18"/>
      <c r="R1248" s="18"/>
      <c r="S1248" s="18"/>
      <c r="T1248" s="18"/>
      <c r="U1248" s="18"/>
      <c r="V1248" s="18"/>
      <c r="W1248" s="18"/>
      <c r="X1248" s="18"/>
      <c r="Y1248" s="18"/>
      <c r="Z1248" s="18"/>
      <c r="AA1248" s="18"/>
      <c r="AB1248" s="18"/>
      <c r="AC1248" s="18"/>
      <c r="AD1248" s="18"/>
      <c r="AE1248" s="18"/>
    </row>
    <row r="1249" spans="1:31" ht="12.75">
      <c r="A1249" s="18"/>
      <c r="B1249" s="18"/>
      <c r="C1249" s="18"/>
      <c r="D1249" s="18"/>
      <c r="E1249" s="18"/>
      <c r="F1249" s="17"/>
      <c r="G1249" s="17"/>
      <c r="H1249" s="17"/>
      <c r="I1249" s="18"/>
      <c r="J1249" s="18"/>
      <c r="K1249" s="44"/>
      <c r="L1249" s="44"/>
      <c r="M1249" s="18"/>
      <c r="N1249" s="18"/>
      <c r="O1249" s="18"/>
      <c r="P1249" s="18"/>
      <c r="Q1249" s="18"/>
      <c r="R1249" s="18"/>
      <c r="S1249" s="18"/>
      <c r="T1249" s="18"/>
      <c r="U1249" s="18"/>
      <c r="V1249" s="18"/>
      <c r="W1249" s="18"/>
      <c r="X1249" s="18"/>
      <c r="Y1249" s="18"/>
      <c r="Z1249" s="18"/>
      <c r="AA1249" s="18"/>
      <c r="AB1249" s="18"/>
      <c r="AC1249" s="18"/>
      <c r="AD1249" s="18"/>
      <c r="AE1249" s="18"/>
    </row>
    <row r="1250" spans="1:31" ht="12.75">
      <c r="A1250" s="18"/>
      <c r="B1250" s="18"/>
      <c r="C1250" s="18"/>
      <c r="D1250" s="18"/>
      <c r="E1250" s="18"/>
      <c r="F1250" s="17"/>
      <c r="G1250" s="17"/>
      <c r="H1250" s="17"/>
      <c r="I1250" s="18"/>
      <c r="J1250" s="18"/>
      <c r="K1250" s="44"/>
      <c r="L1250" s="44"/>
      <c r="M1250" s="18"/>
      <c r="N1250" s="18"/>
      <c r="O1250" s="18"/>
      <c r="P1250" s="18"/>
      <c r="Q1250" s="18"/>
      <c r="R1250" s="18"/>
      <c r="S1250" s="18"/>
      <c r="T1250" s="18"/>
      <c r="U1250" s="18"/>
      <c r="V1250" s="18"/>
      <c r="W1250" s="18"/>
      <c r="X1250" s="18"/>
      <c r="Y1250" s="18"/>
      <c r="Z1250" s="18"/>
      <c r="AA1250" s="18"/>
      <c r="AB1250" s="18"/>
      <c r="AC1250" s="18"/>
      <c r="AD1250" s="18"/>
      <c r="AE1250" s="18"/>
    </row>
    <row r="1251" spans="1:31" ht="12.75">
      <c r="A1251" s="18"/>
      <c r="B1251" s="18"/>
      <c r="C1251" s="18"/>
      <c r="D1251" s="18"/>
      <c r="E1251" s="18"/>
      <c r="F1251" s="17"/>
      <c r="G1251" s="17"/>
      <c r="H1251" s="17"/>
      <c r="I1251" s="18"/>
      <c r="J1251" s="18"/>
      <c r="K1251" s="44"/>
      <c r="L1251" s="44"/>
      <c r="M1251" s="18"/>
      <c r="N1251" s="18"/>
      <c r="O1251" s="18"/>
      <c r="P1251" s="18"/>
      <c r="Q1251" s="18"/>
      <c r="R1251" s="18"/>
      <c r="S1251" s="18"/>
      <c r="T1251" s="18"/>
      <c r="U1251" s="18"/>
      <c r="V1251" s="18"/>
      <c r="W1251" s="18"/>
      <c r="X1251" s="18"/>
      <c r="Y1251" s="18"/>
      <c r="Z1251" s="18"/>
      <c r="AA1251" s="18"/>
      <c r="AB1251" s="18"/>
      <c r="AC1251" s="18"/>
      <c r="AD1251" s="18"/>
      <c r="AE1251" s="18"/>
    </row>
    <row r="1252" spans="1:31" ht="12.75">
      <c r="A1252" s="18"/>
      <c r="B1252" s="18"/>
      <c r="C1252" s="18"/>
      <c r="D1252" s="18"/>
      <c r="E1252" s="18"/>
      <c r="F1252" s="17"/>
      <c r="G1252" s="17"/>
      <c r="H1252" s="17"/>
      <c r="I1252" s="18"/>
      <c r="J1252" s="18"/>
      <c r="K1252" s="44"/>
      <c r="L1252" s="44"/>
      <c r="M1252" s="18"/>
      <c r="N1252" s="18"/>
      <c r="O1252" s="18"/>
      <c r="P1252" s="18"/>
      <c r="Q1252" s="18"/>
      <c r="R1252" s="18"/>
      <c r="S1252" s="18"/>
      <c r="T1252" s="18"/>
      <c r="U1252" s="18"/>
      <c r="V1252" s="18"/>
      <c r="W1252" s="18"/>
      <c r="X1252" s="18"/>
      <c r="Y1252" s="18"/>
      <c r="Z1252" s="18"/>
      <c r="AA1252" s="18"/>
      <c r="AB1252" s="18"/>
      <c r="AC1252" s="18"/>
      <c r="AD1252" s="18"/>
      <c r="AE1252" s="18"/>
    </row>
    <row r="1253" spans="1:31" ht="12.75">
      <c r="A1253" s="18"/>
      <c r="B1253" s="18"/>
      <c r="C1253" s="18"/>
      <c r="D1253" s="18"/>
      <c r="E1253" s="18"/>
      <c r="F1253" s="17"/>
      <c r="G1253" s="17"/>
      <c r="H1253" s="17"/>
      <c r="I1253" s="18"/>
      <c r="J1253" s="18"/>
      <c r="K1253" s="44"/>
      <c r="L1253" s="44"/>
      <c r="M1253" s="18"/>
      <c r="N1253" s="18"/>
      <c r="O1253" s="18"/>
      <c r="P1253" s="18"/>
      <c r="Q1253" s="18"/>
      <c r="R1253" s="18"/>
      <c r="S1253" s="18"/>
      <c r="T1253" s="18"/>
      <c r="U1253" s="18"/>
      <c r="V1253" s="18"/>
      <c r="W1253" s="18"/>
      <c r="X1253" s="18"/>
      <c r="Y1253" s="18"/>
      <c r="Z1253" s="18"/>
      <c r="AA1253" s="18"/>
      <c r="AB1253" s="18"/>
      <c r="AC1253" s="18"/>
      <c r="AD1253" s="18"/>
      <c r="AE1253" s="18"/>
    </row>
    <row r="1254" spans="1:31" ht="12.75">
      <c r="A1254" s="18"/>
      <c r="B1254" s="18"/>
      <c r="C1254" s="18"/>
      <c r="D1254" s="18"/>
      <c r="E1254" s="18"/>
      <c r="F1254" s="17"/>
      <c r="G1254" s="17"/>
      <c r="H1254" s="17"/>
      <c r="I1254" s="18"/>
      <c r="J1254" s="18"/>
      <c r="K1254" s="44"/>
      <c r="L1254" s="44"/>
      <c r="M1254" s="18"/>
      <c r="N1254" s="18"/>
      <c r="O1254" s="18"/>
      <c r="P1254" s="18"/>
      <c r="Q1254" s="18"/>
      <c r="R1254" s="18"/>
      <c r="S1254" s="18"/>
      <c r="T1254" s="18"/>
      <c r="U1254" s="18"/>
      <c r="V1254" s="18"/>
      <c r="W1254" s="18"/>
      <c r="X1254" s="18"/>
      <c r="Y1254" s="18"/>
      <c r="Z1254" s="18"/>
      <c r="AA1254" s="18"/>
      <c r="AB1254" s="18"/>
      <c r="AC1254" s="18"/>
      <c r="AD1254" s="18"/>
      <c r="AE1254" s="18"/>
    </row>
    <row r="1255" spans="1:31" ht="12.75">
      <c r="A1255" s="18"/>
      <c r="B1255" s="18"/>
      <c r="C1255" s="18"/>
      <c r="D1255" s="18"/>
      <c r="E1255" s="18"/>
      <c r="F1255" s="17"/>
      <c r="G1255" s="17"/>
      <c r="H1255" s="17"/>
      <c r="I1255" s="18"/>
      <c r="J1255" s="18"/>
      <c r="K1255" s="44"/>
      <c r="L1255" s="44"/>
      <c r="M1255" s="18"/>
      <c r="N1255" s="18"/>
      <c r="O1255" s="18"/>
      <c r="P1255" s="18"/>
      <c r="Q1255" s="18"/>
      <c r="R1255" s="18"/>
      <c r="S1255" s="18"/>
      <c r="T1255" s="18"/>
      <c r="U1255" s="18"/>
      <c r="V1255" s="18"/>
      <c r="W1255" s="18"/>
      <c r="X1255" s="18"/>
      <c r="Y1255" s="18"/>
      <c r="Z1255" s="18"/>
      <c r="AA1255" s="18"/>
      <c r="AB1255" s="18"/>
      <c r="AC1255" s="18"/>
      <c r="AD1255" s="18"/>
      <c r="AE1255" s="18"/>
    </row>
    <row r="1256" spans="1:31" ht="12.75">
      <c r="A1256" s="18"/>
      <c r="B1256" s="18"/>
      <c r="C1256" s="18"/>
      <c r="D1256" s="18"/>
      <c r="E1256" s="18"/>
      <c r="F1256" s="17"/>
      <c r="G1256" s="17"/>
      <c r="H1256" s="17"/>
      <c r="I1256" s="18"/>
      <c r="J1256" s="18"/>
      <c r="K1256" s="44"/>
      <c r="L1256" s="44"/>
      <c r="M1256" s="18"/>
      <c r="N1256" s="18"/>
      <c r="O1256" s="18"/>
      <c r="P1256" s="18"/>
      <c r="Q1256" s="18"/>
      <c r="R1256" s="18"/>
      <c r="S1256" s="18"/>
      <c r="T1256" s="18"/>
      <c r="U1256" s="18"/>
      <c r="V1256" s="18"/>
      <c r="W1256" s="18"/>
      <c r="X1256" s="18"/>
      <c r="Y1256" s="18"/>
      <c r="Z1256" s="18"/>
      <c r="AA1256" s="18"/>
      <c r="AB1256" s="18"/>
      <c r="AC1256" s="18"/>
      <c r="AD1256" s="18"/>
      <c r="AE1256" s="18"/>
    </row>
    <row r="1257" spans="1:31" ht="12.75">
      <c r="A1257" s="18"/>
      <c r="B1257" s="18"/>
      <c r="C1257" s="18"/>
      <c r="D1257" s="18"/>
      <c r="E1257" s="18"/>
      <c r="F1257" s="17"/>
      <c r="G1257" s="17"/>
      <c r="H1257" s="17"/>
      <c r="I1257" s="18"/>
      <c r="J1257" s="18"/>
      <c r="K1257" s="44"/>
      <c r="L1257" s="44"/>
      <c r="M1257" s="18"/>
      <c r="N1257" s="18"/>
      <c r="O1257" s="18"/>
      <c r="P1257" s="18"/>
      <c r="Q1257" s="18"/>
      <c r="R1257" s="18"/>
      <c r="S1257" s="18"/>
      <c r="T1257" s="18"/>
      <c r="U1257" s="18"/>
      <c r="V1257" s="18"/>
      <c r="W1257" s="18"/>
      <c r="X1257" s="18"/>
      <c r="Y1257" s="18"/>
      <c r="Z1257" s="18"/>
      <c r="AA1257" s="18"/>
      <c r="AB1257" s="18"/>
      <c r="AC1257" s="18"/>
      <c r="AD1257" s="18"/>
      <c r="AE1257" s="18"/>
    </row>
    <row r="1258" spans="1:31" ht="12.75">
      <c r="A1258" s="18"/>
      <c r="B1258" s="18"/>
      <c r="C1258" s="18"/>
      <c r="D1258" s="18"/>
      <c r="E1258" s="18"/>
      <c r="F1258" s="17"/>
      <c r="G1258" s="17"/>
      <c r="H1258" s="17"/>
      <c r="I1258" s="18"/>
      <c r="J1258" s="18"/>
      <c r="K1258" s="44"/>
      <c r="L1258" s="44"/>
      <c r="M1258" s="18"/>
      <c r="N1258" s="18"/>
      <c r="O1258" s="18"/>
      <c r="P1258" s="18"/>
      <c r="Q1258" s="18"/>
      <c r="R1258" s="18"/>
      <c r="S1258" s="18"/>
      <c r="T1258" s="18"/>
      <c r="U1258" s="18"/>
      <c r="V1258" s="18"/>
      <c r="W1258" s="18"/>
      <c r="X1258" s="18"/>
      <c r="Y1258" s="18"/>
      <c r="Z1258" s="18"/>
      <c r="AA1258" s="18"/>
      <c r="AB1258" s="18"/>
      <c r="AC1258" s="18"/>
      <c r="AD1258" s="18"/>
      <c r="AE1258" s="18"/>
    </row>
    <row r="1259" spans="1:31" ht="12.75">
      <c r="A1259" s="18"/>
      <c r="B1259" s="18"/>
      <c r="C1259" s="18"/>
      <c r="D1259" s="18"/>
      <c r="E1259" s="18"/>
      <c r="F1259" s="17"/>
      <c r="G1259" s="17"/>
      <c r="H1259" s="17"/>
      <c r="I1259" s="18"/>
      <c r="J1259" s="18"/>
      <c r="K1259" s="44"/>
      <c r="L1259" s="44"/>
      <c r="M1259" s="18"/>
      <c r="N1259" s="18"/>
      <c r="O1259" s="18"/>
      <c r="P1259" s="18"/>
      <c r="Q1259" s="18"/>
      <c r="R1259" s="18"/>
      <c r="S1259" s="18"/>
      <c r="T1259" s="18"/>
      <c r="U1259" s="18"/>
      <c r="V1259" s="18"/>
      <c r="W1259" s="18"/>
      <c r="X1259" s="18"/>
      <c r="Y1259" s="18"/>
      <c r="Z1259" s="18"/>
      <c r="AA1259" s="18"/>
      <c r="AB1259" s="18"/>
      <c r="AC1259" s="18"/>
      <c r="AD1259" s="18"/>
      <c r="AE1259" s="18"/>
    </row>
    <row r="1260" spans="1:31" ht="12.75">
      <c r="A1260" s="18"/>
      <c r="B1260" s="18"/>
      <c r="C1260" s="18"/>
      <c r="D1260" s="18"/>
      <c r="E1260" s="18"/>
      <c r="F1260" s="17"/>
      <c r="G1260" s="17"/>
      <c r="H1260" s="17"/>
      <c r="I1260" s="18"/>
      <c r="J1260" s="18"/>
      <c r="K1260" s="44"/>
      <c r="L1260" s="44"/>
      <c r="M1260" s="18"/>
      <c r="N1260" s="18"/>
      <c r="O1260" s="18"/>
      <c r="P1260" s="18"/>
      <c r="Q1260" s="18"/>
      <c r="R1260" s="18"/>
      <c r="S1260" s="18"/>
      <c r="T1260" s="18"/>
      <c r="U1260" s="18"/>
      <c r="V1260" s="18"/>
      <c r="W1260" s="18"/>
      <c r="X1260" s="18"/>
      <c r="Y1260" s="18"/>
      <c r="Z1260" s="18"/>
      <c r="AA1260" s="18"/>
      <c r="AB1260" s="18"/>
      <c r="AC1260" s="18"/>
      <c r="AD1260" s="18"/>
      <c r="AE1260" s="18"/>
    </row>
    <row r="1261" spans="1:31" ht="12.75">
      <c r="A1261" s="18"/>
      <c r="B1261" s="18"/>
      <c r="C1261" s="18"/>
      <c r="D1261" s="18"/>
      <c r="E1261" s="18"/>
      <c r="F1261" s="17"/>
      <c r="G1261" s="17"/>
      <c r="H1261" s="17"/>
      <c r="I1261" s="18"/>
      <c r="J1261" s="18"/>
      <c r="K1261" s="44"/>
      <c r="L1261" s="44"/>
      <c r="M1261" s="18"/>
      <c r="N1261" s="18"/>
      <c r="O1261" s="18"/>
      <c r="P1261" s="18"/>
      <c r="Q1261" s="18"/>
      <c r="R1261" s="18"/>
      <c r="S1261" s="18"/>
      <c r="T1261" s="18"/>
      <c r="U1261" s="18"/>
      <c r="V1261" s="18"/>
      <c r="W1261" s="18"/>
      <c r="X1261" s="18"/>
      <c r="Y1261" s="18"/>
      <c r="Z1261" s="18"/>
      <c r="AA1261" s="18"/>
      <c r="AB1261" s="18"/>
      <c r="AC1261" s="18"/>
      <c r="AD1261" s="18"/>
      <c r="AE1261" s="18"/>
    </row>
    <row r="1262" spans="1:31" ht="12.75">
      <c r="A1262" s="18"/>
      <c r="B1262" s="18"/>
      <c r="C1262" s="18"/>
      <c r="D1262" s="18"/>
      <c r="E1262" s="18"/>
      <c r="F1262" s="17"/>
      <c r="G1262" s="17"/>
      <c r="H1262" s="17"/>
      <c r="I1262" s="18"/>
      <c r="J1262" s="18"/>
      <c r="K1262" s="44"/>
      <c r="L1262" s="44"/>
      <c r="M1262" s="18"/>
      <c r="N1262" s="18"/>
      <c r="O1262" s="18"/>
      <c r="P1262" s="18"/>
      <c r="Q1262" s="18"/>
      <c r="R1262" s="18"/>
      <c r="S1262" s="18"/>
      <c r="T1262" s="18"/>
      <c r="U1262" s="18"/>
      <c r="V1262" s="18"/>
      <c r="W1262" s="18"/>
      <c r="X1262" s="18"/>
      <c r="Y1262" s="18"/>
      <c r="Z1262" s="18"/>
      <c r="AA1262" s="18"/>
      <c r="AB1262" s="18"/>
      <c r="AC1262" s="18"/>
      <c r="AD1262" s="18"/>
      <c r="AE1262" s="18"/>
    </row>
    <row r="1263" spans="1:31" ht="12.75">
      <c r="A1263" s="18"/>
      <c r="B1263" s="18"/>
      <c r="C1263" s="18"/>
      <c r="D1263" s="18"/>
      <c r="E1263" s="18"/>
      <c r="F1263" s="17"/>
      <c r="G1263" s="17"/>
      <c r="H1263" s="17"/>
      <c r="I1263" s="18"/>
      <c r="J1263" s="18"/>
      <c r="K1263" s="44"/>
      <c r="L1263" s="44"/>
      <c r="M1263" s="18"/>
      <c r="N1263" s="18"/>
      <c r="O1263" s="18"/>
      <c r="P1263" s="18"/>
      <c r="Q1263" s="18"/>
      <c r="R1263" s="18"/>
      <c r="S1263" s="18"/>
      <c r="T1263" s="18"/>
      <c r="U1263" s="18"/>
      <c r="V1263" s="18"/>
      <c r="W1263" s="18"/>
      <c r="X1263" s="18"/>
      <c r="Y1263" s="18"/>
      <c r="Z1263" s="18"/>
      <c r="AA1263" s="18"/>
      <c r="AB1263" s="18"/>
      <c r="AC1263" s="18"/>
      <c r="AD1263" s="18"/>
      <c r="AE1263" s="18"/>
    </row>
    <row r="1264" spans="1:31" ht="12.75">
      <c r="A1264" s="18"/>
      <c r="B1264" s="18"/>
      <c r="C1264" s="18"/>
      <c r="D1264" s="18"/>
      <c r="E1264" s="18"/>
      <c r="F1264" s="17"/>
      <c r="G1264" s="17"/>
      <c r="H1264" s="17"/>
      <c r="I1264" s="18"/>
      <c r="J1264" s="18"/>
      <c r="K1264" s="44"/>
      <c r="L1264" s="44"/>
      <c r="M1264" s="18"/>
      <c r="N1264" s="18"/>
      <c r="O1264" s="18"/>
      <c r="P1264" s="18"/>
      <c r="Q1264" s="18"/>
      <c r="R1264" s="18"/>
      <c r="S1264" s="18"/>
      <c r="T1264" s="18"/>
      <c r="U1264" s="18"/>
      <c r="V1264" s="18"/>
      <c r="W1264" s="18"/>
      <c r="X1264" s="18"/>
      <c r="Y1264" s="18"/>
      <c r="Z1264" s="18"/>
      <c r="AA1264" s="18"/>
      <c r="AB1264" s="18"/>
      <c r="AC1264" s="18"/>
      <c r="AD1264" s="18"/>
      <c r="AE1264" s="18"/>
    </row>
    <row r="1265" spans="1:31" ht="12.75">
      <c r="A1265" s="18"/>
      <c r="B1265" s="18"/>
      <c r="C1265" s="18"/>
      <c r="D1265" s="18"/>
      <c r="E1265" s="18"/>
      <c r="F1265" s="17"/>
      <c r="G1265" s="17"/>
      <c r="H1265" s="17"/>
      <c r="I1265" s="18"/>
      <c r="J1265" s="18"/>
      <c r="K1265" s="44"/>
      <c r="L1265" s="44"/>
      <c r="M1265" s="18"/>
      <c r="N1265" s="18"/>
      <c r="O1265" s="18"/>
      <c r="P1265" s="18"/>
      <c r="Q1265" s="18"/>
      <c r="R1265" s="18"/>
      <c r="S1265" s="18"/>
      <c r="T1265" s="18"/>
      <c r="U1265" s="18"/>
      <c r="V1265" s="18"/>
      <c r="W1265" s="18"/>
      <c r="X1265" s="18"/>
      <c r="Y1265" s="18"/>
      <c r="Z1265" s="18"/>
      <c r="AA1265" s="18"/>
      <c r="AB1265" s="18"/>
      <c r="AC1265" s="18"/>
      <c r="AD1265" s="18"/>
      <c r="AE1265" s="18"/>
    </row>
    <row r="1266" spans="1:31" ht="12.75">
      <c r="A1266" s="18"/>
      <c r="B1266" s="18"/>
      <c r="C1266" s="18"/>
      <c r="D1266" s="18"/>
      <c r="E1266" s="18"/>
      <c r="F1266" s="17"/>
      <c r="G1266" s="17"/>
      <c r="H1266" s="17"/>
      <c r="I1266" s="18"/>
      <c r="J1266" s="18"/>
      <c r="K1266" s="44"/>
      <c r="L1266" s="44"/>
      <c r="M1266" s="18"/>
      <c r="N1266" s="18"/>
      <c r="O1266" s="18"/>
      <c r="P1266" s="18"/>
      <c r="Q1266" s="18"/>
      <c r="R1266" s="18"/>
      <c r="S1266" s="18"/>
      <c r="T1266" s="18"/>
      <c r="U1266" s="18"/>
      <c r="V1266" s="18"/>
      <c r="W1266" s="18"/>
      <c r="X1266" s="18"/>
      <c r="Y1266" s="18"/>
      <c r="Z1266" s="18"/>
      <c r="AA1266" s="18"/>
      <c r="AB1266" s="18"/>
      <c r="AC1266" s="18"/>
      <c r="AD1266" s="18"/>
      <c r="AE1266" s="18"/>
    </row>
    <row r="1267" spans="1:31" ht="12.75">
      <c r="A1267" s="18"/>
      <c r="B1267" s="18"/>
      <c r="C1267" s="18"/>
      <c r="D1267" s="18"/>
      <c r="E1267" s="18"/>
      <c r="F1267" s="17"/>
      <c r="G1267" s="17"/>
      <c r="H1267" s="17"/>
      <c r="I1267" s="18"/>
      <c r="J1267" s="18"/>
      <c r="K1267" s="44"/>
      <c r="L1267" s="44"/>
      <c r="M1267" s="18"/>
      <c r="N1267" s="18"/>
      <c r="O1267" s="18"/>
      <c r="P1267" s="18"/>
      <c r="Q1267" s="18"/>
      <c r="R1267" s="18"/>
      <c r="S1267" s="18"/>
      <c r="T1267" s="18"/>
      <c r="U1267" s="18"/>
      <c r="V1267" s="18"/>
      <c r="W1267" s="18"/>
      <c r="X1267" s="18"/>
      <c r="Y1267" s="18"/>
      <c r="Z1267" s="18"/>
      <c r="AA1267" s="18"/>
      <c r="AB1267" s="18"/>
      <c r="AC1267" s="18"/>
      <c r="AD1267" s="18"/>
      <c r="AE1267" s="18"/>
    </row>
    <row r="1268" spans="1:31" ht="12.75">
      <c r="A1268" s="18"/>
      <c r="B1268" s="18"/>
      <c r="C1268" s="18"/>
      <c r="D1268" s="18"/>
      <c r="E1268" s="18"/>
      <c r="F1268" s="17"/>
      <c r="G1268" s="17"/>
      <c r="H1268" s="17"/>
      <c r="I1268" s="18"/>
      <c r="J1268" s="18"/>
      <c r="K1268" s="44"/>
      <c r="L1268" s="44"/>
      <c r="M1268" s="18"/>
      <c r="N1268" s="18"/>
      <c r="O1268" s="18"/>
      <c r="P1268" s="18"/>
      <c r="Q1268" s="18"/>
      <c r="R1268" s="18"/>
      <c r="S1268" s="18"/>
      <c r="T1268" s="18"/>
      <c r="U1268" s="18"/>
      <c r="V1268" s="18"/>
      <c r="W1268" s="18"/>
      <c r="X1268" s="18"/>
      <c r="Y1268" s="18"/>
      <c r="Z1268" s="18"/>
      <c r="AA1268" s="18"/>
      <c r="AB1268" s="18"/>
      <c r="AC1268" s="18"/>
      <c r="AD1268" s="18"/>
      <c r="AE1268" s="18"/>
    </row>
    <row r="1269" spans="1:31" ht="12.75">
      <c r="A1269" s="18"/>
      <c r="B1269" s="18"/>
      <c r="C1269" s="18"/>
      <c r="D1269" s="18"/>
      <c r="E1269" s="18"/>
      <c r="F1269" s="17"/>
      <c r="G1269" s="17"/>
      <c r="H1269" s="17"/>
      <c r="I1269" s="18"/>
      <c r="J1269" s="18"/>
      <c r="K1269" s="44"/>
      <c r="L1269" s="44"/>
      <c r="M1269" s="18"/>
      <c r="N1269" s="18"/>
      <c r="O1269" s="18"/>
      <c r="P1269" s="18"/>
      <c r="Q1269" s="18"/>
      <c r="R1269" s="18"/>
      <c r="S1269" s="18"/>
      <c r="T1269" s="18"/>
      <c r="U1269" s="18"/>
      <c r="V1269" s="18"/>
      <c r="W1269" s="18"/>
      <c r="X1269" s="18"/>
      <c r="Y1269" s="18"/>
      <c r="Z1269" s="18"/>
      <c r="AA1269" s="18"/>
      <c r="AB1269" s="18"/>
      <c r="AC1269" s="18"/>
      <c r="AD1269" s="18"/>
      <c r="AE1269" s="18"/>
    </row>
    <row r="1270" spans="1:31" ht="12.75">
      <c r="A1270" s="18"/>
      <c r="B1270" s="18"/>
      <c r="C1270" s="18"/>
      <c r="D1270" s="18"/>
      <c r="E1270" s="18"/>
      <c r="F1270" s="17"/>
      <c r="G1270" s="17"/>
      <c r="H1270" s="17"/>
      <c r="I1270" s="18"/>
      <c r="J1270" s="18"/>
      <c r="K1270" s="44"/>
      <c r="L1270" s="44"/>
      <c r="M1270" s="18"/>
      <c r="N1270" s="18"/>
      <c r="O1270" s="18"/>
      <c r="P1270" s="18"/>
      <c r="Q1270" s="18"/>
      <c r="R1270" s="18"/>
      <c r="S1270" s="18"/>
      <c r="T1270" s="18"/>
      <c r="U1270" s="18"/>
      <c r="V1270" s="18"/>
      <c r="W1270" s="18"/>
      <c r="X1270" s="18"/>
      <c r="Y1270" s="18"/>
      <c r="Z1270" s="18"/>
      <c r="AA1270" s="18"/>
      <c r="AB1270" s="18"/>
      <c r="AC1270" s="18"/>
      <c r="AD1270" s="18"/>
      <c r="AE1270" s="18"/>
    </row>
    <row r="1271" spans="1:31" ht="12.75">
      <c r="A1271" s="18"/>
      <c r="B1271" s="18"/>
      <c r="C1271" s="18"/>
      <c r="D1271" s="18"/>
      <c r="E1271" s="18"/>
      <c r="F1271" s="17"/>
      <c r="G1271" s="17"/>
      <c r="H1271" s="17"/>
      <c r="I1271" s="18"/>
      <c r="J1271" s="18"/>
      <c r="K1271" s="44"/>
      <c r="L1271" s="44"/>
      <c r="M1271" s="18"/>
      <c r="N1271" s="18"/>
      <c r="O1271" s="18"/>
      <c r="P1271" s="18"/>
      <c r="Q1271" s="18"/>
      <c r="R1271" s="18"/>
      <c r="S1271" s="18"/>
      <c r="T1271" s="18"/>
      <c r="U1271" s="18"/>
      <c r="V1271" s="18"/>
      <c r="W1271" s="18"/>
      <c r="X1271" s="18"/>
      <c r="Y1271" s="18"/>
      <c r="Z1271" s="18"/>
      <c r="AA1271" s="18"/>
      <c r="AB1271" s="18"/>
      <c r="AC1271" s="18"/>
      <c r="AD1271" s="18"/>
      <c r="AE1271" s="18"/>
    </row>
    <row r="1272" spans="1:31" ht="12.75">
      <c r="A1272" s="18"/>
      <c r="B1272" s="18"/>
      <c r="C1272" s="18"/>
      <c r="D1272" s="18"/>
      <c r="E1272" s="18"/>
      <c r="F1272" s="17"/>
      <c r="G1272" s="17"/>
      <c r="H1272" s="17"/>
      <c r="I1272" s="18"/>
      <c r="J1272" s="18"/>
      <c r="K1272" s="44"/>
      <c r="L1272" s="44"/>
      <c r="M1272" s="18"/>
      <c r="N1272" s="18"/>
      <c r="O1272" s="18"/>
      <c r="P1272" s="18"/>
      <c r="Q1272" s="18"/>
      <c r="R1272" s="18"/>
      <c r="S1272" s="18"/>
      <c r="T1272" s="18"/>
      <c r="U1272" s="18"/>
      <c r="V1272" s="18"/>
      <c r="W1272" s="18"/>
      <c r="X1272" s="18"/>
      <c r="Y1272" s="18"/>
      <c r="Z1272" s="18"/>
      <c r="AA1272" s="18"/>
      <c r="AB1272" s="18"/>
      <c r="AC1272" s="18"/>
      <c r="AD1272" s="18"/>
      <c r="AE1272" s="18"/>
    </row>
    <row r="1273" spans="1:31" ht="12.75">
      <c r="A1273" s="18"/>
      <c r="B1273" s="18"/>
      <c r="C1273" s="18"/>
      <c r="D1273" s="18"/>
      <c r="E1273" s="18"/>
      <c r="F1273" s="17"/>
      <c r="G1273" s="17"/>
      <c r="H1273" s="17"/>
      <c r="I1273" s="18"/>
      <c r="J1273" s="18"/>
      <c r="K1273" s="44"/>
      <c r="L1273" s="44"/>
      <c r="M1273" s="18"/>
      <c r="N1273" s="18"/>
      <c r="O1273" s="18"/>
      <c r="P1273" s="18"/>
      <c r="Q1273" s="18"/>
      <c r="R1273" s="18"/>
      <c r="S1273" s="18"/>
      <c r="T1273" s="18"/>
      <c r="U1273" s="18"/>
      <c r="V1273" s="18"/>
      <c r="W1273" s="18"/>
      <c r="X1273" s="18"/>
      <c r="Y1273" s="18"/>
      <c r="Z1273" s="18"/>
      <c r="AA1273" s="18"/>
      <c r="AB1273" s="18"/>
      <c r="AC1273" s="18"/>
      <c r="AD1273" s="18"/>
      <c r="AE1273" s="18"/>
    </row>
    <row r="1274" spans="1:31" ht="12.75">
      <c r="A1274" s="18"/>
      <c r="B1274" s="18"/>
      <c r="C1274" s="18"/>
      <c r="D1274" s="18"/>
      <c r="E1274" s="18"/>
      <c r="F1274" s="17"/>
      <c r="G1274" s="17"/>
      <c r="H1274" s="17"/>
      <c r="I1274" s="18"/>
      <c r="J1274" s="18"/>
      <c r="K1274" s="44"/>
      <c r="L1274" s="44"/>
      <c r="M1274" s="18"/>
      <c r="N1274" s="18"/>
      <c r="O1274" s="18"/>
      <c r="P1274" s="18"/>
      <c r="Q1274" s="18"/>
      <c r="R1274" s="18"/>
      <c r="S1274" s="18"/>
      <c r="T1274" s="18"/>
      <c r="U1274" s="18"/>
      <c r="V1274" s="18"/>
      <c r="W1274" s="18"/>
      <c r="X1274" s="18"/>
      <c r="Y1274" s="18"/>
      <c r="Z1274" s="18"/>
      <c r="AA1274" s="18"/>
      <c r="AB1274" s="18"/>
      <c r="AC1274" s="18"/>
      <c r="AD1274" s="18"/>
      <c r="AE1274" s="18"/>
    </row>
    <row r="1275" spans="1:31" ht="12.75">
      <c r="A1275" s="18"/>
      <c r="B1275" s="18"/>
      <c r="C1275" s="18"/>
      <c r="D1275" s="18"/>
      <c r="E1275" s="18"/>
      <c r="F1275" s="17"/>
      <c r="G1275" s="17"/>
      <c r="H1275" s="17"/>
      <c r="I1275" s="18"/>
      <c r="J1275" s="18"/>
      <c r="K1275" s="44"/>
      <c r="L1275" s="44"/>
      <c r="M1275" s="18"/>
      <c r="N1275" s="18"/>
      <c r="O1275" s="18"/>
      <c r="P1275" s="18"/>
      <c r="Q1275" s="18"/>
      <c r="R1275" s="18"/>
      <c r="S1275" s="18"/>
      <c r="T1275" s="18"/>
      <c r="U1275" s="18"/>
      <c r="V1275" s="18"/>
      <c r="W1275" s="18"/>
      <c r="X1275" s="18"/>
      <c r="Y1275" s="18"/>
      <c r="Z1275" s="18"/>
      <c r="AA1275" s="18"/>
      <c r="AB1275" s="18"/>
      <c r="AC1275" s="18"/>
      <c r="AD1275" s="18"/>
      <c r="AE1275" s="18"/>
    </row>
    <row r="1276" spans="1:31" ht="12.75">
      <c r="A1276" s="18"/>
      <c r="B1276" s="18"/>
      <c r="C1276" s="18"/>
      <c r="D1276" s="18"/>
      <c r="E1276" s="18"/>
      <c r="F1276" s="17"/>
      <c r="G1276" s="17"/>
      <c r="H1276" s="17"/>
      <c r="I1276" s="18"/>
      <c r="J1276" s="18"/>
      <c r="K1276" s="44"/>
      <c r="L1276" s="44"/>
      <c r="M1276" s="18"/>
      <c r="N1276" s="18"/>
      <c r="O1276" s="18"/>
      <c r="P1276" s="18"/>
      <c r="Q1276" s="18"/>
      <c r="R1276" s="18"/>
      <c r="S1276" s="18"/>
      <c r="T1276" s="18"/>
      <c r="U1276" s="18"/>
      <c r="V1276" s="18"/>
      <c r="W1276" s="18"/>
      <c r="X1276" s="18"/>
      <c r="Y1276" s="18"/>
      <c r="Z1276" s="18"/>
      <c r="AA1276" s="18"/>
      <c r="AB1276" s="18"/>
      <c r="AC1276" s="18"/>
      <c r="AD1276" s="18"/>
      <c r="AE1276" s="18"/>
    </row>
    <row r="1277" spans="1:31" ht="12.75">
      <c r="A1277" s="18"/>
      <c r="B1277" s="18"/>
      <c r="C1277" s="18"/>
      <c r="D1277" s="18"/>
      <c r="E1277" s="18"/>
      <c r="F1277" s="17"/>
      <c r="G1277" s="17"/>
      <c r="H1277" s="17"/>
      <c r="I1277" s="18"/>
      <c r="J1277" s="18"/>
      <c r="K1277" s="44"/>
      <c r="L1277" s="44"/>
      <c r="M1277" s="18"/>
      <c r="N1277" s="18"/>
      <c r="O1277" s="18"/>
      <c r="P1277" s="18"/>
      <c r="Q1277" s="18"/>
      <c r="R1277" s="18"/>
      <c r="S1277" s="18"/>
      <c r="T1277" s="18"/>
      <c r="U1277" s="18"/>
      <c r="V1277" s="18"/>
      <c r="W1277" s="18"/>
      <c r="X1277" s="18"/>
      <c r="Y1277" s="18"/>
      <c r="Z1277" s="18"/>
      <c r="AA1277" s="18"/>
      <c r="AB1277" s="18"/>
      <c r="AC1277" s="18"/>
      <c r="AD1277" s="18"/>
      <c r="AE1277" s="18"/>
    </row>
    <row r="1278" spans="1:31" ht="12.75">
      <c r="A1278" s="18"/>
      <c r="B1278" s="18"/>
      <c r="C1278" s="18"/>
      <c r="D1278" s="18"/>
      <c r="E1278" s="18"/>
      <c r="F1278" s="17"/>
      <c r="G1278" s="17"/>
      <c r="H1278" s="17"/>
      <c r="I1278" s="18"/>
      <c r="J1278" s="18"/>
      <c r="K1278" s="44"/>
      <c r="L1278" s="44"/>
      <c r="M1278" s="18"/>
      <c r="N1278" s="18"/>
      <c r="O1278" s="18"/>
      <c r="P1278" s="18"/>
      <c r="Q1278" s="18"/>
      <c r="R1278" s="18"/>
      <c r="S1278" s="18"/>
      <c r="T1278" s="18"/>
      <c r="U1278" s="18"/>
      <c r="V1278" s="18"/>
      <c r="W1278" s="18"/>
      <c r="X1278" s="18"/>
      <c r="Y1278" s="18"/>
      <c r="Z1278" s="18"/>
      <c r="AA1278" s="18"/>
      <c r="AB1278" s="18"/>
      <c r="AC1278" s="18"/>
      <c r="AD1278" s="18"/>
      <c r="AE1278" s="18"/>
    </row>
    <row r="1279" spans="1:31" ht="12.75">
      <c r="A1279" s="18"/>
      <c r="B1279" s="18"/>
      <c r="C1279" s="18"/>
      <c r="D1279" s="18"/>
      <c r="E1279" s="18"/>
      <c r="F1279" s="17"/>
      <c r="G1279" s="17"/>
      <c r="H1279" s="17"/>
      <c r="I1279" s="18"/>
      <c r="J1279" s="18"/>
      <c r="K1279" s="44"/>
      <c r="L1279" s="44"/>
      <c r="M1279" s="18"/>
      <c r="N1279" s="18"/>
      <c r="O1279" s="18"/>
      <c r="P1279" s="18"/>
      <c r="Q1279" s="18"/>
      <c r="R1279" s="18"/>
      <c r="S1279" s="18"/>
      <c r="T1279" s="18"/>
      <c r="U1279" s="18"/>
      <c r="V1279" s="18"/>
      <c r="W1279" s="18"/>
      <c r="X1279" s="18"/>
      <c r="Y1279" s="18"/>
      <c r="Z1279" s="18"/>
      <c r="AA1279" s="18"/>
      <c r="AB1279" s="18"/>
      <c r="AC1279" s="18"/>
      <c r="AD1279" s="18"/>
      <c r="AE1279" s="18"/>
    </row>
    <row r="1280" spans="1:31" ht="12.75">
      <c r="A1280" s="18"/>
      <c r="B1280" s="18"/>
      <c r="C1280" s="18"/>
      <c r="D1280" s="18"/>
      <c r="E1280" s="18"/>
      <c r="F1280" s="17"/>
      <c r="G1280" s="17"/>
      <c r="H1280" s="17"/>
      <c r="I1280" s="18"/>
      <c r="J1280" s="18"/>
      <c r="K1280" s="44"/>
      <c r="L1280" s="44"/>
      <c r="M1280" s="18"/>
      <c r="N1280" s="18"/>
      <c r="O1280" s="18"/>
      <c r="P1280" s="18"/>
      <c r="Q1280" s="18"/>
      <c r="R1280" s="18"/>
      <c r="S1280" s="18"/>
      <c r="T1280" s="18"/>
      <c r="U1280" s="18"/>
      <c r="V1280" s="18"/>
      <c r="W1280" s="18"/>
      <c r="X1280" s="18"/>
      <c r="Y1280" s="18"/>
      <c r="Z1280" s="18"/>
      <c r="AA1280" s="18"/>
      <c r="AB1280" s="18"/>
      <c r="AC1280" s="18"/>
      <c r="AD1280" s="18"/>
      <c r="AE1280" s="18"/>
    </row>
    <row r="1281" spans="1:31" ht="12.75">
      <c r="A1281" s="18"/>
      <c r="B1281" s="18"/>
      <c r="C1281" s="18"/>
      <c r="D1281" s="18"/>
      <c r="E1281" s="18"/>
      <c r="F1281" s="17"/>
      <c r="G1281" s="17"/>
      <c r="H1281" s="17"/>
      <c r="I1281" s="18"/>
      <c r="J1281" s="18"/>
      <c r="K1281" s="44"/>
      <c r="L1281" s="44"/>
      <c r="M1281" s="18"/>
      <c r="N1281" s="18"/>
      <c r="O1281" s="18"/>
      <c r="P1281" s="18"/>
      <c r="Q1281" s="18"/>
      <c r="R1281" s="18"/>
      <c r="S1281" s="18"/>
      <c r="T1281" s="18"/>
      <c r="U1281" s="18"/>
      <c r="V1281" s="18"/>
      <c r="W1281" s="18"/>
      <c r="X1281" s="18"/>
      <c r="Y1281" s="18"/>
      <c r="Z1281" s="18"/>
      <c r="AA1281" s="18"/>
      <c r="AB1281" s="18"/>
      <c r="AC1281" s="18"/>
      <c r="AD1281" s="18"/>
      <c r="AE1281" s="18"/>
    </row>
    <row r="1282" spans="1:31" ht="12.75">
      <c r="A1282" s="18"/>
      <c r="B1282" s="18"/>
      <c r="C1282" s="18"/>
      <c r="D1282" s="18"/>
      <c r="E1282" s="18"/>
      <c r="F1282" s="17"/>
      <c r="G1282" s="17"/>
      <c r="H1282" s="17"/>
      <c r="I1282" s="18"/>
      <c r="J1282" s="18"/>
      <c r="K1282" s="44"/>
      <c r="L1282" s="44"/>
      <c r="M1282" s="18"/>
      <c r="N1282" s="18"/>
      <c r="O1282" s="18"/>
      <c r="P1282" s="18"/>
      <c r="Q1282" s="18"/>
      <c r="R1282" s="18"/>
      <c r="S1282" s="18"/>
      <c r="T1282" s="18"/>
      <c r="U1282" s="18"/>
      <c r="V1282" s="18"/>
      <c r="W1282" s="18"/>
      <c r="X1282" s="18"/>
      <c r="Y1282" s="18"/>
      <c r="Z1282" s="18"/>
      <c r="AA1282" s="18"/>
      <c r="AB1282" s="18"/>
      <c r="AC1282" s="18"/>
      <c r="AD1282" s="18"/>
      <c r="AE1282" s="18"/>
    </row>
    <row r="1283" spans="1:31" ht="12.75">
      <c r="A1283" s="18"/>
      <c r="B1283" s="18"/>
      <c r="C1283" s="18"/>
      <c r="D1283" s="18"/>
      <c r="E1283" s="18"/>
      <c r="F1283" s="17"/>
      <c r="G1283" s="17"/>
      <c r="H1283" s="17"/>
      <c r="I1283" s="18"/>
      <c r="J1283" s="18"/>
      <c r="K1283" s="44"/>
      <c r="L1283" s="44"/>
      <c r="M1283" s="18"/>
      <c r="N1283" s="18"/>
      <c r="O1283" s="18"/>
      <c r="P1283" s="18"/>
      <c r="Q1283" s="18"/>
      <c r="R1283" s="18"/>
      <c r="S1283" s="18"/>
      <c r="T1283" s="18"/>
      <c r="U1283" s="18"/>
      <c r="V1283" s="18"/>
      <c r="W1283" s="18"/>
      <c r="X1283" s="18"/>
      <c r="Y1283" s="18"/>
      <c r="Z1283" s="18"/>
      <c r="AA1283" s="18"/>
      <c r="AB1283" s="18"/>
      <c r="AC1283" s="18"/>
      <c r="AD1283" s="18"/>
      <c r="AE1283" s="18"/>
    </row>
    <row r="1284" spans="1:31" ht="12.75">
      <c r="A1284" s="18"/>
      <c r="B1284" s="18"/>
      <c r="C1284" s="18"/>
      <c r="D1284" s="18"/>
      <c r="E1284" s="18"/>
      <c r="F1284" s="17"/>
      <c r="G1284" s="17"/>
      <c r="H1284" s="17"/>
      <c r="I1284" s="18"/>
      <c r="J1284" s="18"/>
      <c r="K1284" s="44"/>
      <c r="L1284" s="44"/>
      <c r="M1284" s="18"/>
      <c r="N1284" s="18"/>
      <c r="O1284" s="18"/>
      <c r="P1284" s="18"/>
      <c r="Q1284" s="18"/>
      <c r="R1284" s="18"/>
      <c r="S1284" s="18"/>
      <c r="T1284" s="18"/>
      <c r="U1284" s="18"/>
      <c r="V1284" s="18"/>
      <c r="W1284" s="18"/>
      <c r="X1284" s="18"/>
      <c r="Y1284" s="18"/>
      <c r="Z1284" s="18"/>
      <c r="AA1284" s="18"/>
      <c r="AB1284" s="18"/>
      <c r="AC1284" s="18"/>
      <c r="AD1284" s="18"/>
      <c r="AE1284" s="18"/>
    </row>
    <row r="1285" spans="1:31" ht="12.75">
      <c r="A1285" s="18"/>
      <c r="B1285" s="18"/>
      <c r="C1285" s="18"/>
      <c r="D1285" s="18"/>
      <c r="E1285" s="18"/>
      <c r="F1285" s="17"/>
      <c r="G1285" s="17"/>
      <c r="H1285" s="17"/>
      <c r="I1285" s="18"/>
      <c r="J1285" s="18"/>
      <c r="K1285" s="44"/>
      <c r="L1285" s="44"/>
      <c r="M1285" s="18"/>
      <c r="N1285" s="18"/>
      <c r="O1285" s="18"/>
      <c r="P1285" s="18"/>
      <c r="Q1285" s="18"/>
      <c r="R1285" s="18"/>
      <c r="S1285" s="18"/>
      <c r="T1285" s="18"/>
      <c r="U1285" s="18"/>
      <c r="V1285" s="18"/>
      <c r="W1285" s="18"/>
      <c r="X1285" s="18"/>
      <c r="Y1285" s="18"/>
      <c r="Z1285" s="18"/>
      <c r="AA1285" s="18"/>
      <c r="AB1285" s="18"/>
      <c r="AC1285" s="18"/>
      <c r="AD1285" s="18"/>
      <c r="AE1285" s="18"/>
    </row>
    <row r="1286" spans="1:31" ht="12.75">
      <c r="A1286" s="18"/>
      <c r="B1286" s="18"/>
      <c r="C1286" s="18"/>
      <c r="D1286" s="18"/>
      <c r="E1286" s="18"/>
      <c r="F1286" s="17"/>
      <c r="G1286" s="17"/>
      <c r="H1286" s="17"/>
      <c r="I1286" s="18"/>
      <c r="J1286" s="18"/>
      <c r="K1286" s="44"/>
      <c r="L1286" s="44"/>
      <c r="M1286" s="18"/>
      <c r="N1286" s="18"/>
      <c r="O1286" s="18"/>
      <c r="P1286" s="18"/>
      <c r="Q1286" s="18"/>
      <c r="R1286" s="18"/>
      <c r="S1286" s="18"/>
      <c r="T1286" s="18"/>
      <c r="U1286" s="18"/>
      <c r="V1286" s="18"/>
      <c r="W1286" s="18"/>
      <c r="X1286" s="18"/>
      <c r="Y1286" s="18"/>
      <c r="Z1286" s="18"/>
      <c r="AA1286" s="18"/>
      <c r="AB1286" s="18"/>
      <c r="AC1286" s="18"/>
      <c r="AD1286" s="18"/>
      <c r="AE1286" s="18"/>
    </row>
    <row r="1287" spans="1:31" ht="12.75">
      <c r="A1287" s="18"/>
      <c r="B1287" s="18"/>
      <c r="C1287" s="18"/>
      <c r="D1287" s="18"/>
      <c r="E1287" s="18"/>
      <c r="F1287" s="17"/>
      <c r="G1287" s="17"/>
      <c r="H1287" s="17"/>
      <c r="I1287" s="18"/>
      <c r="J1287" s="18"/>
      <c r="K1287" s="44"/>
      <c r="L1287" s="44"/>
      <c r="M1287" s="18"/>
      <c r="N1287" s="18"/>
      <c r="O1287" s="18"/>
      <c r="P1287" s="18"/>
      <c r="Q1287" s="18"/>
      <c r="R1287" s="18"/>
      <c r="S1287" s="18"/>
      <c r="T1287" s="18"/>
      <c r="U1287" s="18"/>
      <c r="V1287" s="18"/>
      <c r="W1287" s="18"/>
      <c r="X1287" s="18"/>
      <c r="Y1287" s="18"/>
      <c r="Z1287" s="18"/>
      <c r="AA1287" s="18"/>
      <c r="AB1287" s="18"/>
      <c r="AC1287" s="18"/>
      <c r="AD1287" s="18"/>
      <c r="AE1287" s="18"/>
    </row>
    <row r="1288" spans="1:31" ht="12.75">
      <c r="A1288" s="18"/>
      <c r="B1288" s="18"/>
      <c r="C1288" s="18"/>
      <c r="D1288" s="18"/>
      <c r="E1288" s="18"/>
      <c r="F1288" s="17"/>
      <c r="G1288" s="17"/>
      <c r="H1288" s="17"/>
      <c r="I1288" s="18"/>
      <c r="J1288" s="18"/>
      <c r="K1288" s="44"/>
      <c r="L1288" s="44"/>
      <c r="M1288" s="18"/>
      <c r="N1288" s="18"/>
      <c r="O1288" s="18"/>
      <c r="P1288" s="18"/>
      <c r="Q1288" s="18"/>
      <c r="R1288" s="18"/>
      <c r="S1288" s="18"/>
      <c r="T1288" s="18"/>
      <c r="U1288" s="18"/>
      <c r="V1288" s="18"/>
      <c r="W1288" s="18"/>
      <c r="X1288" s="18"/>
      <c r="Y1288" s="18"/>
      <c r="Z1288" s="18"/>
      <c r="AA1288" s="18"/>
      <c r="AB1288" s="18"/>
      <c r="AC1288" s="18"/>
      <c r="AD1288" s="18"/>
      <c r="AE1288" s="18"/>
    </row>
    <row r="1289" spans="1:31" ht="12.75">
      <c r="A1289" s="18"/>
      <c r="B1289" s="18"/>
      <c r="C1289" s="18"/>
      <c r="D1289" s="18"/>
      <c r="E1289" s="18"/>
      <c r="F1289" s="17"/>
      <c r="G1289" s="17"/>
      <c r="H1289" s="17"/>
      <c r="I1289" s="18"/>
      <c r="J1289" s="18"/>
      <c r="K1289" s="44"/>
      <c r="L1289" s="44"/>
      <c r="M1289" s="18"/>
      <c r="N1289" s="18"/>
      <c r="O1289" s="18"/>
      <c r="P1289" s="18"/>
      <c r="Q1289" s="18"/>
      <c r="R1289" s="18"/>
      <c r="S1289" s="18"/>
      <c r="T1289" s="18"/>
      <c r="U1289" s="18"/>
      <c r="V1289" s="18"/>
      <c r="W1289" s="18"/>
      <c r="X1289" s="18"/>
      <c r="Y1289" s="18"/>
      <c r="Z1289" s="18"/>
      <c r="AA1289" s="18"/>
      <c r="AB1289" s="18"/>
      <c r="AC1289" s="18"/>
      <c r="AD1289" s="18"/>
      <c r="AE1289" s="18"/>
    </row>
    <row r="1290" spans="1:31" ht="12.75">
      <c r="A1290" s="18"/>
      <c r="B1290" s="18"/>
      <c r="C1290" s="18"/>
      <c r="D1290" s="18"/>
      <c r="E1290" s="18"/>
      <c r="F1290" s="17"/>
      <c r="G1290" s="17"/>
      <c r="H1290" s="17"/>
      <c r="I1290" s="18"/>
      <c r="J1290" s="18"/>
      <c r="K1290" s="44"/>
      <c r="L1290" s="44"/>
      <c r="M1290" s="18"/>
      <c r="N1290" s="18"/>
      <c r="O1290" s="18"/>
      <c r="P1290" s="18"/>
      <c r="Q1290" s="18"/>
      <c r="R1290" s="18"/>
      <c r="S1290" s="18"/>
      <c r="T1290" s="18"/>
      <c r="U1290" s="18"/>
      <c r="V1290" s="18"/>
      <c r="W1290" s="18"/>
      <c r="X1290" s="18"/>
      <c r="Y1290" s="18"/>
      <c r="Z1290" s="18"/>
      <c r="AA1290" s="18"/>
      <c r="AB1290" s="18"/>
      <c r="AC1290" s="18"/>
      <c r="AD1290" s="18"/>
      <c r="AE1290" s="18"/>
    </row>
    <row r="1291" spans="1:31" ht="12.75">
      <c r="A1291" s="18"/>
      <c r="B1291" s="18"/>
      <c r="C1291" s="18"/>
      <c r="D1291" s="18"/>
      <c r="E1291" s="18"/>
      <c r="F1291" s="17"/>
      <c r="G1291" s="17"/>
      <c r="H1291" s="17"/>
      <c r="I1291" s="18"/>
      <c r="J1291" s="18"/>
      <c r="K1291" s="44"/>
      <c r="L1291" s="44"/>
      <c r="M1291" s="18"/>
      <c r="N1291" s="18"/>
      <c r="O1291" s="18"/>
      <c r="P1291" s="18"/>
      <c r="Q1291" s="18"/>
      <c r="R1291" s="18"/>
      <c r="S1291" s="18"/>
      <c r="T1291" s="18"/>
      <c r="U1291" s="18"/>
      <c r="V1291" s="18"/>
      <c r="W1291" s="18"/>
      <c r="X1291" s="18"/>
      <c r="Y1291" s="18"/>
      <c r="Z1291" s="18"/>
      <c r="AA1291" s="18"/>
      <c r="AB1291" s="18"/>
      <c r="AC1291" s="18"/>
      <c r="AD1291" s="18"/>
      <c r="AE1291" s="18"/>
    </row>
    <row r="1292" spans="1:31" ht="12.75">
      <c r="A1292" s="18"/>
      <c r="B1292" s="18"/>
      <c r="C1292" s="18"/>
      <c r="D1292" s="18"/>
      <c r="E1292" s="18"/>
      <c r="F1292" s="17"/>
      <c r="G1292" s="17"/>
      <c r="H1292" s="17"/>
      <c r="I1292" s="18"/>
      <c r="J1292" s="18"/>
      <c r="K1292" s="44"/>
      <c r="L1292" s="44"/>
      <c r="M1292" s="18"/>
      <c r="N1292" s="18"/>
      <c r="O1292" s="18"/>
      <c r="P1292" s="18"/>
      <c r="Q1292" s="18"/>
      <c r="R1292" s="18"/>
      <c r="S1292" s="18"/>
      <c r="T1292" s="18"/>
      <c r="U1292" s="18"/>
      <c r="V1292" s="18"/>
      <c r="W1292" s="18"/>
      <c r="X1292" s="18"/>
      <c r="Y1292" s="18"/>
      <c r="Z1292" s="18"/>
      <c r="AA1292" s="18"/>
      <c r="AB1292" s="18"/>
      <c r="AC1292" s="18"/>
      <c r="AD1292" s="18"/>
      <c r="AE1292" s="18"/>
    </row>
    <row r="1293" spans="1:31" ht="12.75">
      <c r="A1293" s="18"/>
      <c r="B1293" s="18"/>
      <c r="C1293" s="18"/>
      <c r="D1293" s="18"/>
      <c r="E1293" s="18"/>
      <c r="F1293" s="17"/>
      <c r="G1293" s="17"/>
      <c r="H1293" s="17"/>
      <c r="I1293" s="18"/>
      <c r="J1293" s="18"/>
      <c r="K1293" s="44"/>
      <c r="L1293" s="44"/>
      <c r="M1293" s="18"/>
      <c r="N1293" s="18"/>
      <c r="O1293" s="18"/>
      <c r="P1293" s="18"/>
      <c r="Q1293" s="18"/>
      <c r="R1293" s="18"/>
      <c r="S1293" s="18"/>
      <c r="T1293" s="18"/>
      <c r="U1293" s="18"/>
      <c r="V1293" s="18"/>
      <c r="W1293" s="18"/>
      <c r="X1293" s="18"/>
      <c r="Y1293" s="18"/>
      <c r="Z1293" s="18"/>
      <c r="AA1293" s="18"/>
      <c r="AB1293" s="18"/>
      <c r="AC1293" s="18"/>
      <c r="AD1293" s="18"/>
      <c r="AE1293" s="18"/>
    </row>
    <row r="1294" spans="1:31" ht="12.75">
      <c r="A1294" s="18"/>
      <c r="B1294" s="18"/>
      <c r="C1294" s="18"/>
      <c r="D1294" s="18"/>
      <c r="E1294" s="18"/>
      <c r="F1294" s="17"/>
      <c r="G1294" s="17"/>
      <c r="H1294" s="17"/>
      <c r="I1294" s="18"/>
      <c r="J1294" s="18"/>
      <c r="K1294" s="44"/>
      <c r="L1294" s="44"/>
      <c r="M1294" s="18"/>
      <c r="N1294" s="18"/>
      <c r="O1294" s="18"/>
      <c r="P1294" s="18"/>
      <c r="Q1294" s="18"/>
      <c r="R1294" s="18"/>
      <c r="S1294" s="18"/>
      <c r="T1294" s="18"/>
      <c r="U1294" s="18"/>
      <c r="V1294" s="18"/>
      <c r="W1294" s="18"/>
      <c r="X1294" s="18"/>
      <c r="Y1294" s="18"/>
      <c r="Z1294" s="18"/>
      <c r="AA1294" s="18"/>
      <c r="AB1294" s="18"/>
      <c r="AC1294" s="18"/>
      <c r="AD1294" s="18"/>
      <c r="AE1294" s="18"/>
    </row>
    <row r="1295" spans="1:31" ht="12.75">
      <c r="A1295" s="18"/>
      <c r="B1295" s="18"/>
      <c r="C1295" s="18"/>
      <c r="D1295" s="18"/>
      <c r="E1295" s="18"/>
      <c r="F1295" s="17"/>
      <c r="G1295" s="17"/>
      <c r="H1295" s="17"/>
      <c r="I1295" s="18"/>
      <c r="J1295" s="18"/>
      <c r="K1295" s="44"/>
      <c r="L1295" s="44"/>
      <c r="M1295" s="18"/>
      <c r="N1295" s="18"/>
      <c r="O1295" s="18"/>
      <c r="P1295" s="18"/>
      <c r="Q1295" s="18"/>
      <c r="R1295" s="18"/>
      <c r="S1295" s="18"/>
      <c r="T1295" s="18"/>
      <c r="U1295" s="18"/>
      <c r="V1295" s="18"/>
      <c r="W1295" s="18"/>
      <c r="X1295" s="18"/>
      <c r="Y1295" s="18"/>
      <c r="Z1295" s="18"/>
      <c r="AA1295" s="18"/>
      <c r="AB1295" s="18"/>
      <c r="AC1295" s="18"/>
      <c r="AD1295" s="18"/>
      <c r="AE1295" s="18"/>
    </row>
    <row r="1296" spans="1:31" ht="12.75">
      <c r="A1296" s="18"/>
      <c r="B1296" s="18"/>
      <c r="C1296" s="18"/>
      <c r="D1296" s="18"/>
      <c r="E1296" s="18"/>
      <c r="F1296" s="17"/>
      <c r="G1296" s="17"/>
      <c r="H1296" s="17"/>
      <c r="I1296" s="18"/>
      <c r="J1296" s="18"/>
      <c r="K1296" s="44"/>
      <c r="L1296" s="44"/>
      <c r="M1296" s="18"/>
      <c r="N1296" s="18"/>
      <c r="O1296" s="18"/>
      <c r="P1296" s="18"/>
      <c r="Q1296" s="18"/>
      <c r="R1296" s="18"/>
      <c r="S1296" s="18"/>
      <c r="T1296" s="18"/>
      <c r="U1296" s="18"/>
      <c r="V1296" s="18"/>
      <c r="W1296" s="18"/>
      <c r="X1296" s="18"/>
      <c r="Y1296" s="18"/>
      <c r="Z1296" s="18"/>
      <c r="AA1296" s="18"/>
      <c r="AB1296" s="18"/>
      <c r="AC1296" s="18"/>
      <c r="AD1296" s="18"/>
      <c r="AE1296" s="18"/>
    </row>
    <row r="1297" spans="1:31" ht="12.75">
      <c r="A1297" s="18"/>
      <c r="B1297" s="18"/>
      <c r="C1297" s="18"/>
      <c r="D1297" s="18"/>
      <c r="E1297" s="18"/>
      <c r="F1297" s="17"/>
      <c r="G1297" s="17"/>
      <c r="H1297" s="17"/>
      <c r="I1297" s="18"/>
      <c r="J1297" s="18"/>
      <c r="K1297" s="44"/>
      <c r="L1297" s="44"/>
      <c r="M1297" s="18"/>
      <c r="N1297" s="18"/>
      <c r="O1297" s="18"/>
      <c r="P1297" s="18"/>
      <c r="Q1297" s="18"/>
      <c r="R1297" s="18"/>
      <c r="S1297" s="18"/>
      <c r="T1297" s="18"/>
      <c r="U1297" s="18"/>
      <c r="V1297" s="18"/>
      <c r="W1297" s="18"/>
      <c r="X1297" s="18"/>
      <c r="Y1297" s="18"/>
      <c r="Z1297" s="18"/>
      <c r="AA1297" s="18"/>
      <c r="AB1297" s="18"/>
      <c r="AC1297" s="18"/>
      <c r="AD1297" s="18"/>
      <c r="AE1297" s="18"/>
    </row>
    <row r="1298" spans="1:31" ht="12.75">
      <c r="A1298" s="18"/>
      <c r="B1298" s="18"/>
      <c r="C1298" s="18"/>
      <c r="D1298" s="18"/>
      <c r="E1298" s="18"/>
      <c r="F1298" s="17"/>
      <c r="G1298" s="17"/>
      <c r="H1298" s="17"/>
      <c r="I1298" s="18"/>
      <c r="J1298" s="18"/>
      <c r="K1298" s="44"/>
      <c r="L1298" s="44"/>
      <c r="M1298" s="18"/>
      <c r="N1298" s="18"/>
      <c r="O1298" s="18"/>
      <c r="P1298" s="18"/>
      <c r="Q1298" s="18"/>
      <c r="R1298" s="18"/>
      <c r="S1298" s="18"/>
      <c r="T1298" s="18"/>
      <c r="U1298" s="18"/>
      <c r="V1298" s="18"/>
      <c r="W1298" s="18"/>
      <c r="X1298" s="18"/>
      <c r="Y1298" s="18"/>
      <c r="Z1298" s="18"/>
      <c r="AA1298" s="18"/>
      <c r="AB1298" s="18"/>
      <c r="AC1298" s="18"/>
      <c r="AD1298" s="18"/>
      <c r="AE1298" s="18"/>
    </row>
    <row r="1299" spans="1:31" ht="12.75">
      <c r="A1299" s="18"/>
      <c r="B1299" s="18"/>
      <c r="C1299" s="18"/>
      <c r="D1299" s="18"/>
      <c r="E1299" s="18"/>
      <c r="F1299" s="17"/>
      <c r="G1299" s="17"/>
      <c r="H1299" s="17"/>
      <c r="I1299" s="18"/>
      <c r="J1299" s="18"/>
      <c r="K1299" s="44"/>
      <c r="L1299" s="44"/>
      <c r="M1299" s="18"/>
      <c r="N1299" s="18"/>
      <c r="O1299" s="18"/>
      <c r="P1299" s="18"/>
      <c r="Q1299" s="18"/>
      <c r="R1299" s="18"/>
      <c r="S1299" s="18"/>
      <c r="T1299" s="18"/>
      <c r="U1299" s="18"/>
      <c r="V1299" s="18"/>
      <c r="W1299" s="18"/>
      <c r="X1299" s="18"/>
      <c r="Y1299" s="18"/>
      <c r="Z1299" s="18"/>
      <c r="AA1299" s="18"/>
      <c r="AB1299" s="18"/>
      <c r="AC1299" s="18"/>
      <c r="AD1299" s="18"/>
      <c r="AE1299" s="18"/>
    </row>
    <row r="1300" spans="1:31" ht="12.75">
      <c r="A1300" s="18"/>
      <c r="B1300" s="18"/>
      <c r="C1300" s="18"/>
      <c r="D1300" s="18"/>
      <c r="E1300" s="18"/>
      <c r="F1300" s="17"/>
      <c r="G1300" s="17"/>
      <c r="H1300" s="17"/>
      <c r="I1300" s="18"/>
      <c r="J1300" s="18"/>
      <c r="K1300" s="44"/>
      <c r="L1300" s="44"/>
      <c r="M1300" s="18"/>
      <c r="N1300" s="18"/>
      <c r="O1300" s="18"/>
      <c r="P1300" s="18"/>
      <c r="Q1300" s="18"/>
      <c r="R1300" s="18"/>
      <c r="S1300" s="18"/>
      <c r="T1300" s="18"/>
      <c r="U1300" s="18"/>
      <c r="V1300" s="18"/>
      <c r="W1300" s="18"/>
      <c r="X1300" s="18"/>
      <c r="Y1300" s="18"/>
      <c r="Z1300" s="18"/>
      <c r="AA1300" s="18"/>
      <c r="AB1300" s="18"/>
      <c r="AC1300" s="18"/>
      <c r="AD1300" s="18"/>
      <c r="AE1300" s="18"/>
    </row>
    <row r="1301" spans="1:31" ht="12.75">
      <c r="A1301" s="18"/>
      <c r="B1301" s="18"/>
      <c r="C1301" s="18"/>
      <c r="D1301" s="18"/>
      <c r="E1301" s="18"/>
      <c r="F1301" s="17"/>
      <c r="G1301" s="17"/>
      <c r="H1301" s="17"/>
      <c r="I1301" s="18"/>
      <c r="J1301" s="18"/>
      <c r="K1301" s="44"/>
      <c r="L1301" s="44"/>
      <c r="M1301" s="18"/>
      <c r="N1301" s="18"/>
      <c r="O1301" s="18"/>
      <c r="P1301" s="18"/>
      <c r="Q1301" s="18"/>
      <c r="R1301" s="18"/>
      <c r="S1301" s="18"/>
      <c r="T1301" s="18"/>
      <c r="U1301" s="18"/>
      <c r="V1301" s="18"/>
      <c r="W1301" s="18"/>
      <c r="X1301" s="18"/>
      <c r="Y1301" s="18"/>
      <c r="Z1301" s="18"/>
      <c r="AA1301" s="18"/>
      <c r="AB1301" s="18"/>
      <c r="AC1301" s="18"/>
      <c r="AD1301" s="18"/>
      <c r="AE1301" s="18"/>
    </row>
    <row r="1302" spans="1:31" ht="12.75">
      <c r="A1302" s="18"/>
      <c r="B1302" s="18"/>
      <c r="C1302" s="18"/>
      <c r="D1302" s="18"/>
      <c r="E1302" s="18"/>
      <c r="F1302" s="17"/>
      <c r="G1302" s="17"/>
      <c r="H1302" s="17"/>
      <c r="I1302" s="18"/>
      <c r="J1302" s="18"/>
      <c r="K1302" s="44"/>
      <c r="L1302" s="44"/>
      <c r="M1302" s="18"/>
      <c r="N1302" s="18"/>
      <c r="O1302" s="18"/>
      <c r="P1302" s="18"/>
      <c r="Q1302" s="18"/>
      <c r="R1302" s="18"/>
      <c r="S1302" s="18"/>
      <c r="T1302" s="18"/>
      <c r="U1302" s="18"/>
      <c r="V1302" s="18"/>
      <c r="W1302" s="18"/>
      <c r="X1302" s="18"/>
      <c r="Y1302" s="18"/>
      <c r="Z1302" s="18"/>
      <c r="AA1302" s="18"/>
      <c r="AB1302" s="18"/>
      <c r="AC1302" s="18"/>
      <c r="AD1302" s="18"/>
      <c r="AE1302" s="18"/>
    </row>
    <row r="1303" spans="1:31" ht="12.75">
      <c r="A1303" s="18"/>
      <c r="B1303" s="18"/>
      <c r="C1303" s="18"/>
      <c r="D1303" s="18"/>
      <c r="E1303" s="18"/>
      <c r="F1303" s="17"/>
      <c r="G1303" s="17"/>
      <c r="H1303" s="17"/>
      <c r="I1303" s="18"/>
      <c r="J1303" s="18"/>
      <c r="K1303" s="44"/>
      <c r="L1303" s="44"/>
      <c r="M1303" s="18"/>
      <c r="N1303" s="18"/>
      <c r="O1303" s="18"/>
      <c r="P1303" s="18"/>
      <c r="Q1303" s="18"/>
      <c r="R1303" s="18"/>
      <c r="S1303" s="18"/>
      <c r="T1303" s="18"/>
      <c r="U1303" s="18"/>
      <c r="V1303" s="18"/>
      <c r="W1303" s="18"/>
      <c r="X1303" s="18"/>
      <c r="Y1303" s="18"/>
      <c r="Z1303" s="18"/>
      <c r="AA1303" s="18"/>
      <c r="AB1303" s="18"/>
      <c r="AC1303" s="18"/>
      <c r="AD1303" s="18"/>
      <c r="AE1303" s="18"/>
    </row>
    <row r="1304" spans="1:31" ht="12.75">
      <c r="A1304" s="18"/>
      <c r="B1304" s="18"/>
      <c r="C1304" s="18"/>
      <c r="D1304" s="18"/>
      <c r="E1304" s="18"/>
      <c r="F1304" s="17"/>
      <c r="G1304" s="17"/>
      <c r="H1304" s="17"/>
      <c r="I1304" s="18"/>
      <c r="J1304" s="18"/>
      <c r="K1304" s="44"/>
      <c r="L1304" s="44"/>
      <c r="M1304" s="18"/>
      <c r="N1304" s="18"/>
      <c r="O1304" s="18"/>
      <c r="P1304" s="18"/>
      <c r="Q1304" s="18"/>
      <c r="R1304" s="18"/>
      <c r="S1304" s="18"/>
      <c r="T1304" s="18"/>
      <c r="U1304" s="18"/>
      <c r="V1304" s="18"/>
      <c r="W1304" s="18"/>
      <c r="X1304" s="18"/>
      <c r="Y1304" s="18"/>
      <c r="Z1304" s="18"/>
      <c r="AA1304" s="18"/>
      <c r="AB1304" s="18"/>
      <c r="AC1304" s="18"/>
      <c r="AD1304" s="18"/>
      <c r="AE1304" s="18"/>
    </row>
    <row r="1305" spans="1:31" ht="12.75">
      <c r="A1305" s="18"/>
      <c r="B1305" s="18"/>
      <c r="C1305" s="18"/>
      <c r="D1305" s="18"/>
      <c r="E1305" s="18"/>
      <c r="F1305" s="17"/>
      <c r="G1305" s="17"/>
      <c r="H1305" s="17"/>
      <c r="I1305" s="18"/>
      <c r="J1305" s="18"/>
      <c r="K1305" s="44"/>
      <c r="L1305" s="44"/>
      <c r="M1305" s="18"/>
      <c r="N1305" s="18"/>
      <c r="O1305" s="18"/>
      <c r="P1305" s="18"/>
      <c r="Q1305" s="18"/>
      <c r="R1305" s="18"/>
      <c r="S1305" s="18"/>
      <c r="T1305" s="18"/>
      <c r="U1305" s="18"/>
      <c r="V1305" s="18"/>
      <c r="W1305" s="18"/>
      <c r="X1305" s="18"/>
      <c r="Y1305" s="18"/>
      <c r="Z1305" s="18"/>
      <c r="AA1305" s="18"/>
      <c r="AB1305" s="18"/>
      <c r="AC1305" s="18"/>
      <c r="AD1305" s="18"/>
      <c r="AE1305" s="18"/>
    </row>
    <row r="1306" spans="1:31" ht="12.75">
      <c r="A1306" s="18"/>
      <c r="B1306" s="18"/>
      <c r="C1306" s="18"/>
      <c r="D1306" s="18"/>
      <c r="E1306" s="18"/>
      <c r="F1306" s="17"/>
      <c r="G1306" s="17"/>
      <c r="H1306" s="17"/>
      <c r="I1306" s="18"/>
      <c r="J1306" s="18"/>
      <c r="K1306" s="44"/>
      <c r="L1306" s="44"/>
      <c r="M1306" s="18"/>
      <c r="N1306" s="18"/>
      <c r="O1306" s="18"/>
      <c r="P1306" s="18"/>
      <c r="Q1306" s="18"/>
      <c r="R1306" s="18"/>
      <c r="S1306" s="18"/>
      <c r="T1306" s="18"/>
      <c r="U1306" s="18"/>
      <c r="V1306" s="18"/>
      <c r="W1306" s="18"/>
      <c r="X1306" s="18"/>
      <c r="Y1306" s="18"/>
      <c r="Z1306" s="18"/>
      <c r="AA1306" s="18"/>
      <c r="AB1306" s="18"/>
      <c r="AC1306" s="18"/>
      <c r="AD1306" s="18"/>
      <c r="AE1306" s="18"/>
    </row>
    <row r="1307" spans="1:31" ht="12.75">
      <c r="A1307" s="18"/>
      <c r="B1307" s="18"/>
      <c r="C1307" s="18"/>
      <c r="D1307" s="18"/>
      <c r="E1307" s="18"/>
      <c r="F1307" s="17"/>
      <c r="G1307" s="17"/>
      <c r="H1307" s="17"/>
      <c r="I1307" s="18"/>
      <c r="J1307" s="18"/>
      <c r="K1307" s="44"/>
      <c r="L1307" s="44"/>
      <c r="M1307" s="18"/>
      <c r="N1307" s="18"/>
      <c r="O1307" s="18"/>
      <c r="P1307" s="18"/>
      <c r="Q1307" s="18"/>
      <c r="R1307" s="18"/>
      <c r="S1307" s="18"/>
      <c r="T1307" s="18"/>
      <c r="U1307" s="18"/>
      <c r="V1307" s="18"/>
      <c r="W1307" s="18"/>
      <c r="X1307" s="18"/>
      <c r="Y1307" s="18"/>
      <c r="Z1307" s="18"/>
      <c r="AA1307" s="18"/>
      <c r="AB1307" s="18"/>
      <c r="AC1307" s="18"/>
      <c r="AD1307" s="18"/>
      <c r="AE1307" s="18"/>
    </row>
    <row r="1308" spans="1:31" ht="12.75">
      <c r="A1308" s="18"/>
      <c r="B1308" s="18"/>
      <c r="C1308" s="18"/>
      <c r="D1308" s="18"/>
      <c r="E1308" s="18"/>
      <c r="F1308" s="17"/>
      <c r="G1308" s="17"/>
      <c r="H1308" s="17"/>
      <c r="I1308" s="18"/>
      <c r="J1308" s="18"/>
      <c r="K1308" s="44"/>
      <c r="L1308" s="44"/>
      <c r="M1308" s="18"/>
      <c r="N1308" s="18"/>
      <c r="O1308" s="18"/>
      <c r="P1308" s="18"/>
      <c r="Q1308" s="18"/>
      <c r="R1308" s="18"/>
      <c r="S1308" s="18"/>
      <c r="T1308" s="18"/>
      <c r="U1308" s="18"/>
      <c r="V1308" s="18"/>
      <c r="W1308" s="18"/>
      <c r="X1308" s="18"/>
      <c r="Y1308" s="18"/>
      <c r="Z1308" s="18"/>
      <c r="AA1308" s="18"/>
      <c r="AB1308" s="18"/>
      <c r="AC1308" s="18"/>
      <c r="AD1308" s="18"/>
      <c r="AE1308" s="18"/>
    </row>
    <row r="1309" spans="1:31" ht="12.75">
      <c r="A1309" s="18"/>
      <c r="B1309" s="18"/>
      <c r="C1309" s="18"/>
      <c r="D1309" s="18"/>
      <c r="E1309" s="18"/>
      <c r="F1309" s="17"/>
      <c r="G1309" s="17"/>
      <c r="H1309" s="17"/>
      <c r="I1309" s="18"/>
      <c r="J1309" s="18"/>
      <c r="K1309" s="44"/>
      <c r="L1309" s="44"/>
      <c r="M1309" s="18"/>
      <c r="N1309" s="18"/>
      <c r="O1309" s="18"/>
      <c r="P1309" s="18"/>
      <c r="Q1309" s="18"/>
      <c r="R1309" s="18"/>
      <c r="S1309" s="18"/>
      <c r="T1309" s="18"/>
      <c r="U1309" s="18"/>
      <c r="V1309" s="18"/>
      <c r="W1309" s="18"/>
      <c r="X1309" s="18"/>
      <c r="Y1309" s="18"/>
      <c r="Z1309" s="18"/>
      <c r="AA1309" s="18"/>
      <c r="AB1309" s="18"/>
      <c r="AC1309" s="18"/>
      <c r="AD1309" s="18"/>
      <c r="AE1309" s="18"/>
    </row>
    <row r="1310" spans="1:31" ht="12.75">
      <c r="A1310" s="18"/>
      <c r="B1310" s="18"/>
      <c r="C1310" s="18"/>
      <c r="D1310" s="18"/>
      <c r="E1310" s="18"/>
      <c r="F1310" s="17"/>
      <c r="G1310" s="17"/>
      <c r="H1310" s="17"/>
      <c r="I1310" s="18"/>
      <c r="J1310" s="18"/>
      <c r="K1310" s="44"/>
      <c r="L1310" s="44"/>
      <c r="M1310" s="18"/>
      <c r="N1310" s="18"/>
      <c r="O1310" s="18"/>
      <c r="P1310" s="18"/>
      <c r="Q1310" s="18"/>
      <c r="R1310" s="18"/>
      <c r="S1310" s="18"/>
      <c r="T1310" s="18"/>
      <c r="U1310" s="18"/>
      <c r="V1310" s="18"/>
      <c r="W1310" s="18"/>
      <c r="X1310" s="18"/>
      <c r="Y1310" s="18"/>
      <c r="Z1310" s="18"/>
      <c r="AA1310" s="18"/>
      <c r="AB1310" s="18"/>
      <c r="AC1310" s="18"/>
      <c r="AD1310" s="18"/>
      <c r="AE1310" s="18"/>
    </row>
    <row r="1311" spans="1:31" ht="12.75">
      <c r="A1311" s="18"/>
      <c r="B1311" s="18"/>
      <c r="C1311" s="18"/>
      <c r="D1311" s="18"/>
      <c r="E1311" s="18"/>
      <c r="F1311" s="17"/>
      <c r="G1311" s="17"/>
      <c r="H1311" s="17"/>
      <c r="I1311" s="18"/>
      <c r="J1311" s="18"/>
      <c r="K1311" s="44"/>
      <c r="L1311" s="44"/>
      <c r="M1311" s="18"/>
      <c r="N1311" s="18"/>
      <c r="O1311" s="18"/>
      <c r="P1311" s="18"/>
      <c r="Q1311" s="18"/>
      <c r="R1311" s="18"/>
      <c r="S1311" s="18"/>
      <c r="T1311" s="18"/>
      <c r="U1311" s="18"/>
      <c r="V1311" s="18"/>
      <c r="W1311" s="18"/>
      <c r="X1311" s="18"/>
      <c r="Y1311" s="18"/>
      <c r="Z1311" s="18"/>
      <c r="AA1311" s="18"/>
      <c r="AB1311" s="18"/>
      <c r="AC1311" s="18"/>
      <c r="AD1311" s="18"/>
      <c r="AE1311" s="18"/>
    </row>
    <row r="1312" spans="1:31" ht="12.75">
      <c r="A1312" s="18"/>
      <c r="B1312" s="18"/>
      <c r="C1312" s="18"/>
      <c r="D1312" s="18"/>
      <c r="E1312" s="18"/>
      <c r="F1312" s="17"/>
      <c r="G1312" s="17"/>
      <c r="H1312" s="17"/>
      <c r="I1312" s="18"/>
      <c r="J1312" s="18"/>
      <c r="K1312" s="44"/>
      <c r="L1312" s="44"/>
      <c r="M1312" s="18"/>
      <c r="N1312" s="18"/>
      <c r="O1312" s="18"/>
      <c r="P1312" s="18"/>
      <c r="Q1312" s="18"/>
      <c r="R1312" s="18"/>
      <c r="S1312" s="18"/>
      <c r="T1312" s="18"/>
      <c r="U1312" s="18"/>
      <c r="V1312" s="18"/>
      <c r="W1312" s="18"/>
      <c r="X1312" s="18"/>
      <c r="Y1312" s="18"/>
      <c r="Z1312" s="18"/>
      <c r="AA1312" s="18"/>
      <c r="AB1312" s="18"/>
      <c r="AC1312" s="18"/>
      <c r="AD1312" s="18"/>
      <c r="AE1312" s="18"/>
    </row>
    <row r="1313" spans="1:31" ht="12.75">
      <c r="A1313" s="18"/>
      <c r="B1313" s="18"/>
      <c r="C1313" s="18"/>
      <c r="D1313" s="18"/>
      <c r="E1313" s="18"/>
      <c r="F1313" s="17"/>
      <c r="G1313" s="17"/>
      <c r="H1313" s="17"/>
      <c r="I1313" s="18"/>
      <c r="J1313" s="18"/>
      <c r="K1313" s="44"/>
      <c r="L1313" s="44"/>
      <c r="M1313" s="18"/>
      <c r="N1313" s="18"/>
      <c r="O1313" s="18"/>
      <c r="P1313" s="18"/>
      <c r="Q1313" s="18"/>
      <c r="R1313" s="18"/>
      <c r="S1313" s="18"/>
      <c r="T1313" s="18"/>
      <c r="U1313" s="18"/>
      <c r="V1313" s="18"/>
      <c r="W1313" s="18"/>
      <c r="X1313" s="18"/>
      <c r="Y1313" s="18"/>
      <c r="Z1313" s="18"/>
      <c r="AA1313" s="18"/>
      <c r="AB1313" s="18"/>
      <c r="AC1313" s="18"/>
      <c r="AD1313" s="18"/>
      <c r="AE1313" s="18"/>
    </row>
    <row r="1314" spans="1:31" ht="12.75">
      <c r="A1314" s="18"/>
      <c r="B1314" s="18"/>
      <c r="C1314" s="18"/>
      <c r="D1314" s="18"/>
      <c r="E1314" s="18"/>
      <c r="F1314" s="17"/>
      <c r="G1314" s="17"/>
      <c r="H1314" s="17"/>
      <c r="I1314" s="18"/>
      <c r="J1314" s="18"/>
      <c r="K1314" s="44"/>
      <c r="L1314" s="44"/>
      <c r="M1314" s="18"/>
      <c r="N1314" s="18"/>
      <c r="O1314" s="18"/>
      <c r="P1314" s="18"/>
      <c r="Q1314" s="18"/>
      <c r="R1314" s="18"/>
      <c r="S1314" s="18"/>
      <c r="T1314" s="18"/>
      <c r="U1314" s="18"/>
      <c r="V1314" s="18"/>
      <c r="W1314" s="18"/>
      <c r="X1314" s="18"/>
      <c r="Y1314" s="18"/>
      <c r="Z1314" s="18"/>
      <c r="AA1314" s="18"/>
      <c r="AB1314" s="18"/>
      <c r="AC1314" s="18"/>
      <c r="AD1314" s="18"/>
      <c r="AE1314" s="18"/>
    </row>
    <row r="1315" spans="1:31" ht="12.75">
      <c r="A1315" s="18"/>
      <c r="B1315" s="18"/>
      <c r="C1315" s="18"/>
      <c r="D1315" s="18"/>
      <c r="E1315" s="18"/>
      <c r="F1315" s="17"/>
      <c r="G1315" s="17"/>
      <c r="H1315" s="17"/>
      <c r="I1315" s="18"/>
      <c r="J1315" s="18"/>
      <c r="K1315" s="44"/>
      <c r="L1315" s="44"/>
      <c r="M1315" s="18"/>
      <c r="N1315" s="18"/>
      <c r="O1315" s="18"/>
      <c r="P1315" s="18"/>
      <c r="Q1315" s="18"/>
      <c r="R1315" s="18"/>
      <c r="S1315" s="18"/>
      <c r="T1315" s="18"/>
      <c r="U1315" s="18"/>
      <c r="V1315" s="18"/>
      <c r="W1315" s="18"/>
      <c r="X1315" s="18"/>
      <c r="Y1315" s="18"/>
      <c r="Z1315" s="18"/>
      <c r="AA1315" s="18"/>
      <c r="AB1315" s="18"/>
      <c r="AC1315" s="18"/>
      <c r="AD1315" s="18"/>
      <c r="AE1315" s="18"/>
    </row>
    <row r="1316" spans="1:31" ht="12.75">
      <c r="A1316" s="18"/>
      <c r="B1316" s="18"/>
      <c r="C1316" s="18"/>
      <c r="D1316" s="18"/>
      <c r="E1316" s="18"/>
      <c r="F1316" s="17"/>
      <c r="G1316" s="17"/>
      <c r="H1316" s="17"/>
      <c r="I1316" s="18"/>
      <c r="J1316" s="18"/>
      <c r="K1316" s="44"/>
      <c r="L1316" s="44"/>
      <c r="M1316" s="18"/>
      <c r="N1316" s="18"/>
      <c r="O1316" s="18"/>
      <c r="P1316" s="18"/>
      <c r="Q1316" s="18"/>
      <c r="R1316" s="18"/>
      <c r="S1316" s="18"/>
      <c r="T1316" s="18"/>
      <c r="U1316" s="18"/>
      <c r="V1316" s="18"/>
      <c r="W1316" s="18"/>
      <c r="X1316" s="18"/>
      <c r="Y1316" s="18"/>
      <c r="Z1316" s="18"/>
      <c r="AA1316" s="18"/>
      <c r="AB1316" s="18"/>
      <c r="AC1316" s="18"/>
      <c r="AD1316" s="18"/>
      <c r="AE1316" s="18"/>
    </row>
    <row r="1317" spans="1:31" ht="12.75">
      <c r="A1317" s="18"/>
      <c r="B1317" s="18"/>
      <c r="C1317" s="18"/>
      <c r="D1317" s="18"/>
      <c r="E1317" s="18"/>
      <c r="F1317" s="17"/>
      <c r="G1317" s="17"/>
      <c r="H1317" s="17"/>
      <c r="I1317" s="18"/>
      <c r="J1317" s="18"/>
      <c r="K1317" s="44"/>
      <c r="L1317" s="44"/>
      <c r="M1317" s="18"/>
      <c r="N1317" s="18"/>
      <c r="O1317" s="18"/>
      <c r="P1317" s="18"/>
      <c r="Q1317" s="18"/>
      <c r="R1317" s="18"/>
      <c r="S1317" s="18"/>
      <c r="T1317" s="18"/>
      <c r="U1317" s="18"/>
      <c r="V1317" s="18"/>
      <c r="W1317" s="18"/>
      <c r="X1317" s="18"/>
      <c r="Y1317" s="18"/>
      <c r="Z1317" s="18"/>
      <c r="AA1317" s="18"/>
      <c r="AB1317" s="18"/>
      <c r="AC1317" s="18"/>
      <c r="AD1317" s="18"/>
      <c r="AE1317" s="18"/>
    </row>
    <row r="1318" spans="1:31" ht="12.75">
      <c r="A1318" s="18"/>
      <c r="B1318" s="18"/>
      <c r="C1318" s="18"/>
      <c r="D1318" s="18"/>
      <c r="E1318" s="18"/>
      <c r="F1318" s="17"/>
      <c r="G1318" s="17"/>
      <c r="H1318" s="17"/>
      <c r="I1318" s="18"/>
      <c r="J1318" s="18"/>
      <c r="K1318" s="44"/>
      <c r="L1318" s="44"/>
      <c r="M1318" s="18"/>
      <c r="N1318" s="18"/>
      <c r="O1318" s="18"/>
      <c r="P1318" s="18"/>
      <c r="Q1318" s="18"/>
      <c r="R1318" s="18"/>
      <c r="S1318" s="18"/>
      <c r="T1318" s="18"/>
      <c r="U1318" s="18"/>
      <c r="V1318" s="18"/>
      <c r="W1318" s="18"/>
      <c r="X1318" s="18"/>
      <c r="Y1318" s="18"/>
      <c r="Z1318" s="18"/>
      <c r="AA1318" s="18"/>
      <c r="AB1318" s="18"/>
      <c r="AC1318" s="18"/>
      <c r="AD1318" s="18"/>
      <c r="AE1318" s="18"/>
    </row>
    <row r="1319" spans="1:31" ht="12.75">
      <c r="A1319" s="18"/>
      <c r="B1319" s="18"/>
      <c r="C1319" s="18"/>
      <c r="D1319" s="18"/>
      <c r="E1319" s="18"/>
      <c r="F1319" s="17"/>
      <c r="G1319" s="17"/>
      <c r="H1319" s="17"/>
      <c r="I1319" s="18"/>
      <c r="J1319" s="18"/>
      <c r="K1319" s="44"/>
      <c r="L1319" s="44"/>
      <c r="M1319" s="18"/>
      <c r="N1319" s="18"/>
      <c r="O1319" s="18"/>
      <c r="P1319" s="18"/>
      <c r="Q1319" s="18"/>
      <c r="R1319" s="18"/>
      <c r="S1319" s="18"/>
      <c r="T1319" s="18"/>
      <c r="U1319" s="18"/>
      <c r="V1319" s="18"/>
      <c r="W1319" s="18"/>
      <c r="X1319" s="18"/>
      <c r="Y1319" s="18"/>
      <c r="Z1319" s="18"/>
      <c r="AA1319" s="18"/>
      <c r="AB1319" s="18"/>
      <c r="AC1319" s="18"/>
      <c r="AD1319" s="18"/>
      <c r="AE1319" s="18"/>
    </row>
    <row r="1320" spans="1:31" ht="12.75">
      <c r="A1320" s="18"/>
      <c r="B1320" s="18"/>
      <c r="C1320" s="18"/>
      <c r="D1320" s="18"/>
      <c r="E1320" s="18"/>
      <c r="F1320" s="17"/>
      <c r="G1320" s="17"/>
      <c r="H1320" s="17"/>
      <c r="I1320" s="18"/>
      <c r="J1320" s="18"/>
      <c r="K1320" s="44"/>
      <c r="L1320" s="44"/>
      <c r="M1320" s="18"/>
      <c r="N1320" s="18"/>
      <c r="O1320" s="18"/>
      <c r="P1320" s="18"/>
      <c r="Q1320" s="18"/>
      <c r="R1320" s="18"/>
      <c r="S1320" s="18"/>
      <c r="T1320" s="18"/>
      <c r="U1320" s="18"/>
      <c r="V1320" s="18"/>
      <c r="W1320" s="18"/>
      <c r="X1320" s="18"/>
      <c r="Y1320" s="18"/>
      <c r="Z1320" s="18"/>
      <c r="AA1320" s="18"/>
      <c r="AB1320" s="18"/>
      <c r="AC1320" s="18"/>
      <c r="AD1320" s="18"/>
      <c r="AE1320" s="18"/>
    </row>
    <row r="1321" spans="1:31" ht="12.75">
      <c r="A1321" s="18"/>
      <c r="B1321" s="18"/>
      <c r="C1321" s="18"/>
      <c r="D1321" s="18"/>
      <c r="E1321" s="18"/>
      <c r="F1321" s="17"/>
      <c r="G1321" s="17"/>
      <c r="H1321" s="17"/>
      <c r="I1321" s="18"/>
      <c r="J1321" s="18"/>
      <c r="K1321" s="44"/>
      <c r="L1321" s="44"/>
      <c r="M1321" s="18"/>
      <c r="N1321" s="18"/>
      <c r="O1321" s="18"/>
      <c r="P1321" s="18"/>
      <c r="Q1321" s="18"/>
      <c r="R1321" s="18"/>
      <c r="S1321" s="18"/>
      <c r="T1321" s="18"/>
      <c r="U1321" s="18"/>
      <c r="V1321" s="18"/>
      <c r="W1321" s="18"/>
      <c r="X1321" s="18"/>
      <c r="Y1321" s="18"/>
      <c r="Z1321" s="18"/>
      <c r="AA1321" s="18"/>
      <c r="AB1321" s="18"/>
      <c r="AC1321" s="18"/>
      <c r="AD1321" s="18"/>
      <c r="AE1321" s="18"/>
    </row>
    <row r="1322" spans="1:31" ht="12.75">
      <c r="A1322" s="18"/>
      <c r="B1322" s="18"/>
      <c r="C1322" s="18"/>
      <c r="D1322" s="18"/>
      <c r="E1322" s="18"/>
      <c r="F1322" s="17"/>
      <c r="G1322" s="17"/>
      <c r="H1322" s="17"/>
      <c r="I1322" s="18"/>
      <c r="J1322" s="18"/>
      <c r="K1322" s="44"/>
      <c r="L1322" s="44"/>
      <c r="M1322" s="18"/>
      <c r="N1322" s="18"/>
      <c r="O1322" s="18"/>
      <c r="P1322" s="18"/>
      <c r="Q1322" s="18"/>
      <c r="R1322" s="18"/>
      <c r="S1322" s="18"/>
      <c r="T1322" s="18"/>
      <c r="U1322" s="18"/>
      <c r="V1322" s="18"/>
      <c r="W1322" s="18"/>
      <c r="X1322" s="18"/>
      <c r="Y1322" s="18"/>
      <c r="Z1322" s="18"/>
      <c r="AA1322" s="18"/>
      <c r="AB1322" s="18"/>
      <c r="AC1322" s="18"/>
      <c r="AD1322" s="18"/>
      <c r="AE1322" s="18"/>
    </row>
    <row r="1323" spans="1:31" ht="12.75">
      <c r="A1323" s="18"/>
      <c r="B1323" s="18"/>
      <c r="C1323" s="18"/>
      <c r="D1323" s="18"/>
      <c r="E1323" s="18"/>
      <c r="F1323" s="17"/>
      <c r="G1323" s="17"/>
      <c r="H1323" s="17"/>
      <c r="I1323" s="18"/>
      <c r="J1323" s="18"/>
      <c r="K1323" s="44"/>
      <c r="L1323" s="44"/>
      <c r="M1323" s="18"/>
      <c r="N1323" s="18"/>
      <c r="O1323" s="18"/>
      <c r="P1323" s="18"/>
      <c r="Q1323" s="18"/>
      <c r="R1323" s="18"/>
      <c r="S1323" s="18"/>
      <c r="T1323" s="18"/>
      <c r="U1323" s="18"/>
      <c r="V1323" s="18"/>
      <c r="W1323" s="18"/>
      <c r="X1323" s="18"/>
      <c r="Y1323" s="18"/>
      <c r="Z1323" s="18"/>
      <c r="AA1323" s="18"/>
      <c r="AB1323" s="18"/>
      <c r="AC1323" s="18"/>
      <c r="AD1323" s="18"/>
      <c r="AE1323" s="18"/>
    </row>
    <row r="1324" spans="1:31" ht="12.75">
      <c r="A1324" s="18"/>
      <c r="B1324" s="18"/>
      <c r="C1324" s="18"/>
      <c r="D1324" s="18"/>
      <c r="E1324" s="18"/>
      <c r="F1324" s="17"/>
      <c r="G1324" s="17"/>
      <c r="H1324" s="17"/>
      <c r="I1324" s="18"/>
      <c r="J1324" s="18"/>
      <c r="K1324" s="44"/>
      <c r="L1324" s="44"/>
      <c r="M1324" s="18"/>
      <c r="N1324" s="18"/>
      <c r="O1324" s="18"/>
      <c r="P1324" s="18"/>
      <c r="Q1324" s="18"/>
      <c r="R1324" s="18"/>
      <c r="S1324" s="18"/>
      <c r="T1324" s="18"/>
      <c r="U1324" s="18"/>
      <c r="V1324" s="18"/>
      <c r="W1324" s="18"/>
      <c r="X1324" s="18"/>
      <c r="Y1324" s="18"/>
      <c r="Z1324" s="18"/>
      <c r="AA1324" s="18"/>
      <c r="AB1324" s="18"/>
      <c r="AC1324" s="18"/>
      <c r="AD1324" s="18"/>
      <c r="AE1324" s="18"/>
    </row>
    <row r="1325" spans="1:31" ht="12.75">
      <c r="A1325" s="18"/>
      <c r="B1325" s="18"/>
      <c r="C1325" s="18"/>
      <c r="D1325" s="18"/>
      <c r="E1325" s="18"/>
      <c r="F1325" s="17"/>
      <c r="G1325" s="17"/>
      <c r="H1325" s="17"/>
      <c r="I1325" s="18"/>
      <c r="J1325" s="18"/>
      <c r="K1325" s="44"/>
      <c r="L1325" s="44"/>
      <c r="M1325" s="18"/>
      <c r="N1325" s="18"/>
      <c r="O1325" s="18"/>
      <c r="P1325" s="18"/>
      <c r="Q1325" s="18"/>
      <c r="R1325" s="18"/>
      <c r="S1325" s="18"/>
      <c r="T1325" s="18"/>
      <c r="U1325" s="18"/>
      <c r="V1325" s="18"/>
      <c r="W1325" s="18"/>
      <c r="X1325" s="18"/>
      <c r="Y1325" s="18"/>
      <c r="Z1325" s="18"/>
      <c r="AA1325" s="18"/>
      <c r="AB1325" s="18"/>
      <c r="AC1325" s="18"/>
      <c r="AD1325" s="18"/>
      <c r="AE1325" s="18"/>
    </row>
    <row r="1326" spans="1:31" ht="12.75">
      <c r="A1326" s="18"/>
      <c r="B1326" s="18"/>
      <c r="C1326" s="18"/>
      <c r="D1326" s="18"/>
      <c r="E1326" s="18"/>
      <c r="F1326" s="17"/>
      <c r="G1326" s="17"/>
      <c r="H1326" s="17"/>
      <c r="I1326" s="18"/>
      <c r="J1326" s="18"/>
      <c r="K1326" s="44"/>
      <c r="L1326" s="44"/>
      <c r="M1326" s="18"/>
      <c r="N1326" s="18"/>
      <c r="O1326" s="18"/>
      <c r="P1326" s="18"/>
      <c r="Q1326" s="18"/>
      <c r="R1326" s="18"/>
      <c r="S1326" s="18"/>
      <c r="T1326" s="18"/>
      <c r="U1326" s="18"/>
      <c r="V1326" s="18"/>
      <c r="W1326" s="18"/>
      <c r="X1326" s="18"/>
      <c r="Y1326" s="18"/>
      <c r="Z1326" s="18"/>
      <c r="AA1326" s="18"/>
      <c r="AB1326" s="18"/>
      <c r="AC1326" s="18"/>
      <c r="AD1326" s="18"/>
      <c r="AE1326" s="18"/>
    </row>
    <row r="1327" spans="1:31" ht="12.75">
      <c r="A1327" s="18"/>
      <c r="B1327" s="18"/>
      <c r="C1327" s="18"/>
      <c r="D1327" s="18"/>
      <c r="E1327" s="18"/>
      <c r="F1327" s="17"/>
      <c r="G1327" s="17"/>
      <c r="H1327" s="17"/>
      <c r="I1327" s="18"/>
      <c r="J1327" s="18"/>
      <c r="K1327" s="44"/>
      <c r="L1327" s="44"/>
      <c r="M1327" s="18"/>
      <c r="N1327" s="18"/>
      <c r="O1327" s="18"/>
      <c r="P1327" s="18"/>
      <c r="Q1327" s="18"/>
      <c r="R1327" s="18"/>
      <c r="S1327" s="18"/>
      <c r="T1327" s="18"/>
      <c r="U1327" s="18"/>
      <c r="V1327" s="18"/>
      <c r="W1327" s="18"/>
      <c r="X1327" s="18"/>
      <c r="Y1327" s="18"/>
      <c r="Z1327" s="18"/>
      <c r="AA1327" s="18"/>
      <c r="AB1327" s="18"/>
      <c r="AC1327" s="18"/>
      <c r="AD1327" s="18"/>
      <c r="AE1327" s="18"/>
    </row>
    <row r="1328" spans="1:31" ht="12.75">
      <c r="A1328" s="18"/>
      <c r="B1328" s="18"/>
      <c r="C1328" s="18"/>
      <c r="D1328" s="18"/>
      <c r="E1328" s="18"/>
      <c r="F1328" s="17"/>
      <c r="G1328" s="17"/>
      <c r="H1328" s="17"/>
      <c r="I1328" s="18"/>
      <c r="J1328" s="18"/>
      <c r="K1328" s="44"/>
      <c r="L1328" s="44"/>
      <c r="M1328" s="18"/>
      <c r="N1328" s="18"/>
      <c r="O1328" s="18"/>
      <c r="P1328" s="18"/>
      <c r="Q1328" s="18"/>
      <c r="R1328" s="18"/>
      <c r="S1328" s="18"/>
      <c r="T1328" s="18"/>
      <c r="U1328" s="18"/>
      <c r="V1328" s="18"/>
      <c r="W1328" s="18"/>
      <c r="X1328" s="18"/>
      <c r="Y1328" s="18"/>
      <c r="Z1328" s="18"/>
      <c r="AA1328" s="18"/>
      <c r="AB1328" s="18"/>
      <c r="AC1328" s="18"/>
      <c r="AD1328" s="18"/>
      <c r="AE1328" s="18"/>
    </row>
    <row r="1329" spans="1:31" ht="12.75">
      <c r="A1329" s="18"/>
      <c r="B1329" s="18"/>
      <c r="C1329" s="18"/>
      <c r="D1329" s="18"/>
      <c r="E1329" s="18"/>
      <c r="F1329" s="17"/>
      <c r="G1329" s="17"/>
      <c r="H1329" s="17"/>
      <c r="I1329" s="18"/>
      <c r="J1329" s="18"/>
      <c r="K1329" s="44"/>
      <c r="L1329" s="44"/>
      <c r="M1329" s="18"/>
      <c r="N1329" s="18"/>
      <c r="O1329" s="18"/>
      <c r="P1329" s="18"/>
      <c r="Q1329" s="18"/>
      <c r="R1329" s="18"/>
      <c r="S1329" s="18"/>
      <c r="T1329" s="18"/>
      <c r="U1329" s="18"/>
      <c r="V1329" s="18"/>
      <c r="W1329" s="18"/>
      <c r="X1329" s="18"/>
      <c r="Y1329" s="18"/>
      <c r="Z1329" s="18"/>
      <c r="AA1329" s="18"/>
      <c r="AB1329" s="18"/>
      <c r="AC1329" s="18"/>
      <c r="AD1329" s="18"/>
      <c r="AE1329" s="18"/>
    </row>
    <row r="1330" spans="1:31" ht="12.75">
      <c r="A1330" s="18"/>
      <c r="B1330" s="18"/>
      <c r="C1330" s="18"/>
      <c r="D1330" s="18"/>
      <c r="E1330" s="18"/>
      <c r="F1330" s="17"/>
      <c r="G1330" s="17"/>
      <c r="H1330" s="17"/>
      <c r="I1330" s="18"/>
      <c r="J1330" s="18"/>
      <c r="K1330" s="44"/>
      <c r="L1330" s="44"/>
      <c r="M1330" s="18"/>
      <c r="N1330" s="18"/>
      <c r="O1330" s="18"/>
      <c r="P1330" s="18"/>
      <c r="Q1330" s="18"/>
      <c r="R1330" s="18"/>
      <c r="S1330" s="18"/>
      <c r="T1330" s="18"/>
      <c r="U1330" s="18"/>
      <c r="V1330" s="18"/>
      <c r="W1330" s="18"/>
      <c r="X1330" s="18"/>
      <c r="Y1330" s="18"/>
      <c r="Z1330" s="18"/>
      <c r="AA1330" s="18"/>
      <c r="AB1330" s="18"/>
      <c r="AC1330" s="18"/>
      <c r="AD1330" s="18"/>
      <c r="AE1330" s="18"/>
    </row>
    <row r="1331" spans="1:31" ht="12.75">
      <c r="A1331" s="18"/>
      <c r="B1331" s="18"/>
      <c r="C1331" s="18"/>
      <c r="D1331" s="18"/>
      <c r="E1331" s="18"/>
      <c r="F1331" s="17"/>
      <c r="G1331" s="17"/>
      <c r="H1331" s="17"/>
      <c r="I1331" s="18"/>
      <c r="J1331" s="18"/>
      <c r="K1331" s="44"/>
      <c r="L1331" s="44"/>
      <c r="M1331" s="18"/>
      <c r="N1331" s="18"/>
      <c r="O1331" s="18"/>
      <c r="P1331" s="18"/>
      <c r="Q1331" s="18"/>
      <c r="R1331" s="18"/>
      <c r="S1331" s="18"/>
      <c r="T1331" s="18"/>
      <c r="U1331" s="18"/>
      <c r="V1331" s="18"/>
      <c r="W1331" s="18"/>
      <c r="X1331" s="18"/>
      <c r="Y1331" s="18"/>
      <c r="Z1331" s="18"/>
      <c r="AA1331" s="18"/>
      <c r="AB1331" s="18"/>
      <c r="AC1331" s="18"/>
      <c r="AD1331" s="18"/>
      <c r="AE1331" s="18"/>
    </row>
    <row r="1332" spans="1:31" ht="12.75">
      <c r="A1332" s="18"/>
      <c r="B1332" s="18"/>
      <c r="C1332" s="18"/>
      <c r="D1332" s="18"/>
      <c r="E1332" s="18"/>
      <c r="F1332" s="17"/>
      <c r="G1332" s="17"/>
      <c r="H1332" s="17"/>
      <c r="I1332" s="18"/>
      <c r="J1332" s="18"/>
      <c r="K1332" s="44"/>
      <c r="L1332" s="44"/>
      <c r="M1332" s="18"/>
      <c r="N1332" s="18"/>
      <c r="O1332" s="18"/>
      <c r="P1332" s="18"/>
      <c r="Q1332" s="18"/>
      <c r="R1332" s="18"/>
      <c r="S1332" s="18"/>
      <c r="T1332" s="18"/>
      <c r="U1332" s="18"/>
      <c r="V1332" s="18"/>
      <c r="W1332" s="18"/>
      <c r="X1332" s="18"/>
      <c r="Y1332" s="18"/>
      <c r="Z1332" s="18"/>
      <c r="AA1332" s="18"/>
      <c r="AB1332" s="18"/>
      <c r="AC1332" s="18"/>
      <c r="AD1332" s="18"/>
      <c r="AE1332" s="18"/>
    </row>
    <row r="1333" spans="1:31" ht="12.75">
      <c r="A1333" s="18"/>
      <c r="B1333" s="18"/>
      <c r="C1333" s="18"/>
      <c r="D1333" s="18"/>
      <c r="E1333" s="18"/>
      <c r="F1333" s="17"/>
      <c r="G1333" s="17"/>
      <c r="H1333" s="17"/>
      <c r="I1333" s="18"/>
      <c r="J1333" s="18"/>
      <c r="K1333" s="44"/>
      <c r="L1333" s="44"/>
      <c r="M1333" s="18"/>
      <c r="N1333" s="18"/>
      <c r="O1333" s="18"/>
      <c r="P1333" s="18"/>
      <c r="Q1333" s="18"/>
      <c r="R1333" s="18"/>
      <c r="S1333" s="18"/>
      <c r="T1333" s="18"/>
      <c r="U1333" s="18"/>
      <c r="V1333" s="18"/>
      <c r="W1333" s="18"/>
      <c r="X1333" s="18"/>
      <c r="Y1333" s="18"/>
      <c r="Z1333" s="18"/>
      <c r="AA1333" s="18"/>
      <c r="AB1333" s="18"/>
      <c r="AC1333" s="18"/>
      <c r="AD1333" s="18"/>
      <c r="AE1333" s="18"/>
    </row>
    <row r="1334" spans="1:31" ht="12.75">
      <c r="A1334" s="18"/>
      <c r="B1334" s="18"/>
      <c r="C1334" s="18"/>
      <c r="D1334" s="18"/>
      <c r="E1334" s="18"/>
      <c r="F1334" s="17"/>
      <c r="G1334" s="17"/>
      <c r="H1334" s="17"/>
      <c r="I1334" s="18"/>
      <c r="J1334" s="18"/>
      <c r="K1334" s="44"/>
      <c r="L1334" s="44"/>
      <c r="M1334" s="18"/>
      <c r="N1334" s="18"/>
      <c r="O1334" s="18"/>
      <c r="P1334" s="18"/>
      <c r="Q1334" s="18"/>
      <c r="R1334" s="18"/>
      <c r="S1334" s="18"/>
      <c r="T1334" s="18"/>
      <c r="U1334" s="18"/>
      <c r="V1334" s="18"/>
      <c r="W1334" s="18"/>
      <c r="X1334" s="18"/>
      <c r="Y1334" s="18"/>
      <c r="Z1334" s="18"/>
      <c r="AA1334" s="18"/>
      <c r="AB1334" s="18"/>
      <c r="AC1334" s="18"/>
      <c r="AD1334" s="18"/>
      <c r="AE1334" s="18"/>
    </row>
    <row r="1335" spans="1:31" ht="12.75">
      <c r="A1335" s="18"/>
      <c r="B1335" s="18"/>
      <c r="C1335" s="18"/>
      <c r="D1335" s="18"/>
      <c r="E1335" s="18"/>
      <c r="F1335" s="17"/>
      <c r="G1335" s="17"/>
      <c r="H1335" s="17"/>
      <c r="I1335" s="18"/>
      <c r="J1335" s="18"/>
      <c r="K1335" s="44"/>
      <c r="L1335" s="44"/>
      <c r="M1335" s="18"/>
      <c r="N1335" s="18"/>
      <c r="O1335" s="18"/>
      <c r="P1335" s="18"/>
      <c r="Q1335" s="18"/>
      <c r="R1335" s="18"/>
      <c r="S1335" s="18"/>
      <c r="T1335" s="18"/>
      <c r="U1335" s="18"/>
      <c r="V1335" s="18"/>
      <c r="W1335" s="18"/>
      <c r="X1335" s="18"/>
      <c r="Y1335" s="18"/>
      <c r="Z1335" s="18"/>
      <c r="AA1335" s="18"/>
      <c r="AB1335" s="18"/>
      <c r="AC1335" s="18"/>
      <c r="AD1335" s="18"/>
      <c r="AE1335" s="18"/>
    </row>
    <row r="1336" spans="1:31" ht="12.75">
      <c r="A1336" s="18"/>
      <c r="B1336" s="18"/>
      <c r="C1336" s="18"/>
      <c r="D1336" s="18"/>
      <c r="E1336" s="18"/>
      <c r="F1336" s="17"/>
      <c r="G1336" s="17"/>
      <c r="H1336" s="17"/>
      <c r="I1336" s="18"/>
      <c r="J1336" s="18"/>
      <c r="K1336" s="44"/>
      <c r="L1336" s="44"/>
      <c r="M1336" s="18"/>
      <c r="N1336" s="18"/>
      <c r="O1336" s="18"/>
      <c r="P1336" s="18"/>
      <c r="Q1336" s="18"/>
      <c r="R1336" s="18"/>
      <c r="S1336" s="18"/>
      <c r="T1336" s="18"/>
      <c r="U1336" s="18"/>
      <c r="V1336" s="18"/>
      <c r="W1336" s="18"/>
      <c r="X1336" s="18"/>
      <c r="Y1336" s="18"/>
      <c r="Z1336" s="18"/>
      <c r="AA1336" s="18"/>
      <c r="AB1336" s="18"/>
      <c r="AC1336" s="18"/>
      <c r="AD1336" s="18"/>
      <c r="AE1336" s="18"/>
    </row>
    <row r="1337" spans="1:31" ht="12.75">
      <c r="A1337" s="18"/>
      <c r="B1337" s="18"/>
      <c r="C1337" s="18"/>
      <c r="D1337" s="18"/>
      <c r="E1337" s="18"/>
      <c r="F1337" s="17"/>
      <c r="G1337" s="17"/>
      <c r="H1337" s="17"/>
      <c r="I1337" s="18"/>
      <c r="J1337" s="18"/>
      <c r="K1337" s="44"/>
      <c r="L1337" s="44"/>
      <c r="M1337" s="18"/>
      <c r="N1337" s="18"/>
      <c r="O1337" s="18"/>
      <c r="P1337" s="18"/>
      <c r="Q1337" s="18"/>
      <c r="R1337" s="18"/>
      <c r="S1337" s="18"/>
      <c r="T1337" s="18"/>
      <c r="U1337" s="18"/>
      <c r="V1337" s="18"/>
      <c r="W1337" s="18"/>
      <c r="X1337" s="18"/>
      <c r="Y1337" s="18"/>
      <c r="Z1337" s="18"/>
      <c r="AA1337" s="18"/>
      <c r="AB1337" s="18"/>
      <c r="AC1337" s="18"/>
      <c r="AD1337" s="18"/>
      <c r="AE1337" s="18"/>
    </row>
    <row r="1338" spans="1:31" ht="12.75">
      <c r="A1338" s="18"/>
      <c r="B1338" s="18"/>
      <c r="C1338" s="18"/>
      <c r="D1338" s="18"/>
      <c r="E1338" s="18"/>
      <c r="F1338" s="17"/>
      <c r="G1338" s="17"/>
      <c r="H1338" s="17"/>
      <c r="I1338" s="18"/>
      <c r="J1338" s="18"/>
      <c r="K1338" s="44"/>
      <c r="L1338" s="44"/>
      <c r="M1338" s="18"/>
      <c r="N1338" s="18"/>
      <c r="O1338" s="18"/>
      <c r="P1338" s="18"/>
      <c r="Q1338" s="18"/>
      <c r="R1338" s="18"/>
      <c r="S1338" s="18"/>
      <c r="T1338" s="18"/>
      <c r="U1338" s="18"/>
      <c r="V1338" s="18"/>
      <c r="W1338" s="18"/>
      <c r="X1338" s="18"/>
      <c r="Y1338" s="18"/>
      <c r="Z1338" s="18"/>
      <c r="AA1338" s="18"/>
      <c r="AB1338" s="18"/>
      <c r="AC1338" s="18"/>
      <c r="AD1338" s="18"/>
      <c r="AE1338" s="18"/>
    </row>
    <row r="1339" spans="1:31" ht="12.75">
      <c r="A1339" s="18"/>
      <c r="B1339" s="18"/>
      <c r="C1339" s="18"/>
      <c r="D1339" s="18"/>
      <c r="E1339" s="18"/>
      <c r="F1339" s="17"/>
      <c r="G1339" s="17"/>
      <c r="H1339" s="17"/>
      <c r="I1339" s="18"/>
      <c r="J1339" s="18"/>
      <c r="K1339" s="44"/>
      <c r="L1339" s="44"/>
      <c r="M1339" s="18"/>
      <c r="N1339" s="18"/>
      <c r="O1339" s="18"/>
      <c r="P1339" s="18"/>
      <c r="Q1339" s="18"/>
      <c r="R1339" s="18"/>
      <c r="S1339" s="18"/>
      <c r="T1339" s="18"/>
      <c r="U1339" s="18"/>
      <c r="V1339" s="18"/>
      <c r="W1339" s="18"/>
      <c r="X1339" s="18"/>
      <c r="Y1339" s="18"/>
      <c r="Z1339" s="18"/>
      <c r="AA1339" s="18"/>
      <c r="AB1339" s="18"/>
      <c r="AC1339" s="18"/>
      <c r="AD1339" s="18"/>
      <c r="AE1339" s="18"/>
    </row>
    <row r="1340" spans="1:31" ht="12.75">
      <c r="A1340" s="18"/>
      <c r="B1340" s="18"/>
      <c r="C1340" s="18"/>
      <c r="D1340" s="18"/>
      <c r="E1340" s="18"/>
      <c r="F1340" s="17"/>
      <c r="G1340" s="17"/>
      <c r="H1340" s="17"/>
      <c r="I1340" s="18"/>
      <c r="J1340" s="18"/>
      <c r="K1340" s="44"/>
      <c r="L1340" s="44"/>
      <c r="M1340" s="18"/>
      <c r="N1340" s="18"/>
      <c r="O1340" s="18"/>
      <c r="P1340" s="18"/>
      <c r="Q1340" s="18"/>
      <c r="R1340" s="18"/>
      <c r="S1340" s="18"/>
      <c r="T1340" s="18"/>
      <c r="U1340" s="18"/>
      <c r="V1340" s="18"/>
      <c r="W1340" s="18"/>
      <c r="X1340" s="18"/>
      <c r="Y1340" s="18"/>
      <c r="Z1340" s="18"/>
      <c r="AA1340" s="18"/>
      <c r="AB1340" s="18"/>
      <c r="AC1340" s="18"/>
      <c r="AD1340" s="18"/>
      <c r="AE1340" s="18"/>
    </row>
    <row r="1341" spans="1:31" ht="12.75">
      <c r="A1341" s="18"/>
      <c r="B1341" s="18"/>
      <c r="C1341" s="18"/>
      <c r="D1341" s="18"/>
      <c r="E1341" s="18"/>
      <c r="F1341" s="17"/>
      <c r="G1341" s="17"/>
      <c r="H1341" s="17"/>
      <c r="I1341" s="18"/>
      <c r="J1341" s="18"/>
      <c r="K1341" s="44"/>
      <c r="L1341" s="44"/>
      <c r="M1341" s="18"/>
      <c r="N1341" s="18"/>
      <c r="O1341" s="18"/>
      <c r="P1341" s="18"/>
      <c r="Q1341" s="18"/>
      <c r="R1341" s="18"/>
      <c r="S1341" s="18"/>
      <c r="T1341" s="18"/>
      <c r="U1341" s="18"/>
      <c r="V1341" s="18"/>
      <c r="W1341" s="18"/>
      <c r="X1341" s="18"/>
      <c r="Y1341" s="18"/>
      <c r="Z1341" s="18"/>
      <c r="AA1341" s="18"/>
      <c r="AB1341" s="18"/>
      <c r="AC1341" s="18"/>
      <c r="AD1341" s="18"/>
      <c r="AE1341" s="18"/>
    </row>
    <row r="1342" spans="1:31" ht="12.75">
      <c r="A1342" s="18"/>
      <c r="B1342" s="18"/>
      <c r="C1342" s="18"/>
      <c r="D1342" s="18"/>
      <c r="E1342" s="18"/>
      <c r="F1342" s="17"/>
      <c r="G1342" s="17"/>
      <c r="H1342" s="17"/>
      <c r="I1342" s="18"/>
      <c r="J1342" s="18"/>
      <c r="K1342" s="44"/>
      <c r="L1342" s="44"/>
      <c r="M1342" s="18"/>
      <c r="N1342" s="18"/>
      <c r="O1342" s="18"/>
      <c r="P1342" s="18"/>
      <c r="Q1342" s="18"/>
      <c r="R1342" s="18"/>
      <c r="S1342" s="18"/>
      <c r="T1342" s="18"/>
      <c r="U1342" s="18"/>
      <c r="V1342" s="18"/>
      <c r="W1342" s="18"/>
      <c r="X1342" s="18"/>
      <c r="Y1342" s="18"/>
      <c r="Z1342" s="18"/>
      <c r="AA1342" s="18"/>
      <c r="AB1342" s="18"/>
      <c r="AC1342" s="18"/>
      <c r="AD1342" s="18"/>
      <c r="AE1342" s="18"/>
    </row>
    <row r="1343" spans="1:31" ht="12.75">
      <c r="A1343" s="18"/>
      <c r="B1343" s="18"/>
      <c r="C1343" s="18"/>
      <c r="D1343" s="18"/>
      <c r="E1343" s="18"/>
      <c r="F1343" s="17"/>
      <c r="G1343" s="17"/>
      <c r="H1343" s="17"/>
      <c r="I1343" s="18"/>
      <c r="J1343" s="18"/>
      <c r="K1343" s="44"/>
      <c r="L1343" s="44"/>
      <c r="M1343" s="18"/>
      <c r="N1343" s="18"/>
      <c r="O1343" s="18"/>
      <c r="P1343" s="18"/>
      <c r="Q1343" s="18"/>
      <c r="R1343" s="18"/>
      <c r="S1343" s="18"/>
      <c r="T1343" s="18"/>
      <c r="U1343" s="18"/>
      <c r="V1343" s="18"/>
      <c r="W1343" s="18"/>
      <c r="X1343" s="18"/>
      <c r="Y1343" s="18"/>
      <c r="Z1343" s="18"/>
      <c r="AA1343" s="18"/>
      <c r="AB1343" s="18"/>
      <c r="AC1343" s="18"/>
      <c r="AD1343" s="18"/>
      <c r="AE1343" s="18"/>
    </row>
    <row r="1344" spans="1:31" ht="12.75">
      <c r="A1344" s="18"/>
      <c r="B1344" s="18"/>
      <c r="C1344" s="18"/>
      <c r="D1344" s="18"/>
      <c r="E1344" s="18"/>
      <c r="F1344" s="17"/>
      <c r="G1344" s="17"/>
      <c r="H1344" s="17"/>
      <c r="I1344" s="18"/>
      <c r="J1344" s="18"/>
      <c r="K1344" s="44"/>
      <c r="L1344" s="44"/>
      <c r="M1344" s="18"/>
      <c r="N1344" s="18"/>
      <c r="O1344" s="18"/>
      <c r="P1344" s="18"/>
      <c r="Q1344" s="18"/>
      <c r="R1344" s="18"/>
      <c r="S1344" s="18"/>
      <c r="T1344" s="18"/>
      <c r="U1344" s="18"/>
      <c r="V1344" s="18"/>
      <c r="W1344" s="18"/>
      <c r="X1344" s="18"/>
      <c r="Y1344" s="18"/>
      <c r="Z1344" s="18"/>
      <c r="AA1344" s="18"/>
      <c r="AB1344" s="18"/>
      <c r="AC1344" s="18"/>
      <c r="AD1344" s="18"/>
      <c r="AE1344" s="18"/>
    </row>
    <row r="1345" spans="1:31" ht="12.75">
      <c r="A1345" s="18"/>
      <c r="B1345" s="18"/>
      <c r="C1345" s="18"/>
      <c r="D1345" s="18"/>
      <c r="E1345" s="18"/>
      <c r="F1345" s="17"/>
      <c r="G1345" s="17"/>
      <c r="H1345" s="17"/>
      <c r="I1345" s="18"/>
      <c r="J1345" s="18"/>
      <c r="K1345" s="44"/>
      <c r="L1345" s="44"/>
      <c r="M1345" s="18"/>
      <c r="N1345" s="18"/>
      <c r="O1345" s="18"/>
      <c r="P1345" s="18"/>
      <c r="Q1345" s="18"/>
      <c r="R1345" s="18"/>
      <c r="S1345" s="18"/>
      <c r="T1345" s="18"/>
      <c r="U1345" s="18"/>
      <c r="V1345" s="18"/>
      <c r="W1345" s="18"/>
      <c r="X1345" s="18"/>
      <c r="Y1345" s="18"/>
      <c r="Z1345" s="18"/>
      <c r="AA1345" s="18"/>
      <c r="AB1345" s="18"/>
      <c r="AC1345" s="18"/>
      <c r="AD1345" s="18"/>
      <c r="AE1345" s="18"/>
    </row>
    <row r="1346" spans="1:31" ht="12.75">
      <c r="A1346" s="18"/>
      <c r="B1346" s="18"/>
      <c r="C1346" s="18"/>
      <c r="D1346" s="18"/>
      <c r="E1346" s="18"/>
      <c r="F1346" s="17"/>
      <c r="G1346" s="17"/>
      <c r="H1346" s="17"/>
      <c r="I1346" s="18"/>
      <c r="J1346" s="18"/>
      <c r="K1346" s="44"/>
      <c r="L1346" s="44"/>
      <c r="M1346" s="18"/>
      <c r="N1346" s="18"/>
      <c r="O1346" s="18"/>
      <c r="P1346" s="18"/>
      <c r="Q1346" s="18"/>
      <c r="R1346" s="18"/>
      <c r="S1346" s="18"/>
      <c r="T1346" s="18"/>
      <c r="U1346" s="18"/>
      <c r="V1346" s="18"/>
      <c r="W1346" s="18"/>
      <c r="X1346" s="18"/>
      <c r="Y1346" s="18"/>
      <c r="Z1346" s="18"/>
      <c r="AA1346" s="18"/>
      <c r="AB1346" s="18"/>
      <c r="AC1346" s="18"/>
      <c r="AD1346" s="18"/>
      <c r="AE1346" s="18"/>
    </row>
    <row r="1347" spans="1:31" ht="12.75">
      <c r="A1347" s="18"/>
      <c r="B1347" s="18"/>
      <c r="C1347" s="18"/>
      <c r="D1347" s="18"/>
      <c r="E1347" s="18"/>
      <c r="F1347" s="17"/>
      <c r="G1347" s="17"/>
      <c r="H1347" s="17"/>
      <c r="I1347" s="18"/>
      <c r="J1347" s="18"/>
      <c r="K1347" s="44"/>
      <c r="L1347" s="44"/>
      <c r="M1347" s="18"/>
      <c r="N1347" s="18"/>
      <c r="O1347" s="18"/>
      <c r="P1347" s="18"/>
      <c r="Q1347" s="18"/>
      <c r="R1347" s="18"/>
      <c r="S1347" s="18"/>
      <c r="T1347" s="18"/>
      <c r="U1347" s="18"/>
      <c r="V1347" s="18"/>
      <c r="W1347" s="18"/>
      <c r="X1347" s="18"/>
      <c r="Y1347" s="18"/>
      <c r="Z1347" s="18"/>
      <c r="AA1347" s="18"/>
      <c r="AB1347" s="18"/>
      <c r="AC1347" s="18"/>
      <c r="AD1347" s="18"/>
      <c r="AE1347" s="18"/>
    </row>
    <row r="1348" spans="1:31" ht="12.75">
      <c r="A1348" s="18"/>
      <c r="B1348" s="18"/>
      <c r="C1348" s="18"/>
      <c r="D1348" s="18"/>
      <c r="E1348" s="18"/>
      <c r="F1348" s="17"/>
      <c r="G1348" s="17"/>
      <c r="H1348" s="17"/>
      <c r="I1348" s="18"/>
      <c r="J1348" s="18"/>
      <c r="K1348" s="44"/>
      <c r="L1348" s="44"/>
      <c r="M1348" s="18"/>
      <c r="N1348" s="18"/>
      <c r="O1348" s="18"/>
      <c r="P1348" s="18"/>
      <c r="Q1348" s="18"/>
      <c r="R1348" s="18"/>
      <c r="S1348" s="18"/>
      <c r="T1348" s="18"/>
      <c r="U1348" s="18"/>
      <c r="V1348" s="18"/>
      <c r="W1348" s="18"/>
      <c r="X1348" s="18"/>
      <c r="Y1348" s="18"/>
      <c r="Z1348" s="18"/>
      <c r="AA1348" s="18"/>
      <c r="AB1348" s="18"/>
      <c r="AC1348" s="18"/>
      <c r="AD1348" s="18"/>
      <c r="AE1348" s="18"/>
    </row>
    <row r="1349" spans="1:31" ht="12.75">
      <c r="A1349" s="18"/>
      <c r="B1349" s="18"/>
      <c r="C1349" s="18"/>
      <c r="D1349" s="18"/>
      <c r="E1349" s="18"/>
      <c r="F1349" s="17"/>
      <c r="G1349" s="17"/>
      <c r="H1349" s="17"/>
      <c r="I1349" s="18"/>
      <c r="J1349" s="18"/>
      <c r="K1349" s="44"/>
      <c r="L1349" s="44"/>
      <c r="M1349" s="18"/>
      <c r="N1349" s="18"/>
      <c r="O1349" s="18"/>
      <c r="P1349" s="18"/>
      <c r="Q1349" s="18"/>
      <c r="R1349" s="18"/>
      <c r="S1349" s="18"/>
      <c r="T1349" s="18"/>
      <c r="U1349" s="18"/>
      <c r="V1349" s="18"/>
      <c r="W1349" s="18"/>
      <c r="X1349" s="18"/>
      <c r="Y1349" s="18"/>
      <c r="Z1349" s="18"/>
      <c r="AA1349" s="18"/>
      <c r="AB1349" s="18"/>
      <c r="AC1349" s="18"/>
      <c r="AD1349" s="18"/>
      <c r="AE1349" s="18"/>
    </row>
    <row r="1350" spans="1:31" ht="12.75">
      <c r="A1350" s="18"/>
      <c r="B1350" s="18"/>
      <c r="C1350" s="18"/>
      <c r="D1350" s="18"/>
      <c r="E1350" s="18"/>
      <c r="F1350" s="17"/>
      <c r="G1350" s="17"/>
      <c r="H1350" s="17"/>
      <c r="I1350" s="18"/>
      <c r="J1350" s="18"/>
      <c r="K1350" s="44"/>
      <c r="L1350" s="44"/>
      <c r="M1350" s="18"/>
      <c r="N1350" s="18"/>
      <c r="O1350" s="18"/>
      <c r="P1350" s="18"/>
      <c r="Q1350" s="18"/>
      <c r="R1350" s="18"/>
      <c r="S1350" s="18"/>
      <c r="T1350" s="18"/>
      <c r="U1350" s="18"/>
      <c r="V1350" s="18"/>
      <c r="W1350" s="18"/>
      <c r="X1350" s="18"/>
      <c r="Y1350" s="18"/>
      <c r="Z1350" s="18"/>
      <c r="AA1350" s="18"/>
      <c r="AB1350" s="18"/>
      <c r="AC1350" s="18"/>
      <c r="AD1350" s="18"/>
      <c r="AE1350" s="18"/>
    </row>
    <row r="1351" spans="1:31" ht="12.75">
      <c r="A1351" s="18"/>
      <c r="B1351" s="18"/>
      <c r="C1351" s="18"/>
      <c r="D1351" s="18"/>
      <c r="E1351" s="18"/>
      <c r="F1351" s="17"/>
      <c r="G1351" s="17"/>
      <c r="H1351" s="17"/>
      <c r="I1351" s="18"/>
      <c r="J1351" s="18"/>
      <c r="K1351" s="44"/>
      <c r="L1351" s="44"/>
      <c r="M1351" s="18"/>
      <c r="N1351" s="18"/>
      <c r="O1351" s="18"/>
      <c r="P1351" s="18"/>
      <c r="Q1351" s="18"/>
      <c r="R1351" s="18"/>
      <c r="S1351" s="18"/>
      <c r="T1351" s="18"/>
      <c r="U1351" s="18"/>
      <c r="V1351" s="18"/>
      <c r="W1351" s="18"/>
      <c r="X1351" s="18"/>
      <c r="Y1351" s="18"/>
      <c r="Z1351" s="18"/>
      <c r="AA1351" s="18"/>
      <c r="AB1351" s="18"/>
      <c r="AC1351" s="18"/>
      <c r="AD1351" s="18"/>
      <c r="AE1351" s="18"/>
    </row>
    <row r="1352" spans="1:31" ht="12.75">
      <c r="A1352" s="18"/>
      <c r="B1352" s="18"/>
      <c r="C1352" s="18"/>
      <c r="D1352" s="18"/>
      <c r="E1352" s="18"/>
      <c r="F1352" s="17"/>
      <c r="G1352" s="17"/>
      <c r="H1352" s="17"/>
      <c r="I1352" s="18"/>
      <c r="J1352" s="18"/>
      <c r="K1352" s="44"/>
      <c r="L1352" s="44"/>
      <c r="M1352" s="18"/>
      <c r="N1352" s="18"/>
      <c r="O1352" s="18"/>
      <c r="P1352" s="18"/>
      <c r="Q1352" s="18"/>
      <c r="R1352" s="18"/>
      <c r="S1352" s="18"/>
      <c r="T1352" s="18"/>
      <c r="U1352" s="18"/>
      <c r="V1352" s="18"/>
      <c r="W1352" s="18"/>
      <c r="X1352" s="18"/>
      <c r="Y1352" s="18"/>
      <c r="Z1352" s="18"/>
      <c r="AA1352" s="18"/>
      <c r="AB1352" s="18"/>
      <c r="AC1352" s="18"/>
      <c r="AD1352" s="18"/>
      <c r="AE1352" s="18"/>
    </row>
    <row r="1353" spans="1:31" ht="12.75">
      <c r="A1353" s="18"/>
      <c r="B1353" s="18"/>
      <c r="C1353" s="18"/>
      <c r="D1353" s="18"/>
      <c r="E1353" s="18"/>
      <c r="F1353" s="17"/>
      <c r="G1353" s="17"/>
      <c r="H1353" s="17"/>
      <c r="I1353" s="18"/>
      <c r="J1353" s="18"/>
      <c r="K1353" s="44"/>
      <c r="L1353" s="44"/>
      <c r="M1353" s="18"/>
      <c r="N1353" s="18"/>
      <c r="O1353" s="18"/>
      <c r="P1353" s="18"/>
      <c r="Q1353" s="18"/>
      <c r="R1353" s="18"/>
      <c r="S1353" s="18"/>
      <c r="T1353" s="18"/>
      <c r="U1353" s="18"/>
      <c r="V1353" s="18"/>
      <c r="W1353" s="18"/>
      <c r="X1353" s="18"/>
      <c r="Y1353" s="18"/>
      <c r="Z1353" s="18"/>
      <c r="AA1353" s="18"/>
      <c r="AB1353" s="18"/>
      <c r="AC1353" s="18"/>
      <c r="AD1353" s="18"/>
      <c r="AE1353" s="18"/>
    </row>
    <row r="1354" spans="1:31" ht="12.75">
      <c r="A1354" s="18"/>
      <c r="B1354" s="18"/>
      <c r="C1354" s="18"/>
      <c r="D1354" s="18"/>
      <c r="E1354" s="18"/>
      <c r="F1354" s="17"/>
      <c r="G1354" s="17"/>
      <c r="H1354" s="17"/>
      <c r="I1354" s="18"/>
      <c r="J1354" s="18"/>
      <c r="K1354" s="44"/>
      <c r="L1354" s="44"/>
      <c r="M1354" s="18"/>
      <c r="N1354" s="18"/>
      <c r="O1354" s="18"/>
      <c r="P1354" s="18"/>
      <c r="Q1354" s="18"/>
      <c r="R1354" s="18"/>
      <c r="S1354" s="18"/>
      <c r="T1354" s="18"/>
      <c r="U1354" s="18"/>
      <c r="V1354" s="18"/>
      <c r="W1354" s="18"/>
      <c r="X1354" s="18"/>
      <c r="Y1354" s="18"/>
      <c r="Z1354" s="18"/>
      <c r="AA1354" s="18"/>
      <c r="AB1354" s="18"/>
      <c r="AC1354" s="18"/>
      <c r="AD1354" s="18"/>
      <c r="AE1354" s="18"/>
    </row>
    <row r="1355" spans="1:31" ht="12.75">
      <c r="A1355" s="18"/>
      <c r="B1355" s="18"/>
      <c r="C1355" s="18"/>
      <c r="D1355" s="18"/>
      <c r="E1355" s="18"/>
      <c r="F1355" s="17"/>
      <c r="G1355" s="17"/>
      <c r="H1355" s="17"/>
      <c r="I1355" s="18"/>
      <c r="J1355" s="18"/>
      <c r="K1355" s="44"/>
      <c r="L1355" s="44"/>
      <c r="M1355" s="18"/>
      <c r="N1355" s="18"/>
      <c r="O1355" s="18"/>
      <c r="P1355" s="18"/>
      <c r="Q1355" s="18"/>
      <c r="R1355" s="18"/>
      <c r="S1355" s="18"/>
      <c r="T1355" s="18"/>
      <c r="U1355" s="18"/>
      <c r="V1355" s="18"/>
      <c r="W1355" s="18"/>
      <c r="X1355" s="18"/>
      <c r="Y1355" s="18"/>
      <c r="Z1355" s="18"/>
      <c r="AA1355" s="18"/>
      <c r="AB1355" s="18"/>
      <c r="AC1355" s="18"/>
      <c r="AD1355" s="18"/>
      <c r="AE1355" s="18"/>
    </row>
    <row r="1356" spans="1:31" ht="12.75">
      <c r="A1356" s="18"/>
      <c r="B1356" s="18"/>
      <c r="C1356" s="18"/>
      <c r="D1356" s="18"/>
      <c r="E1356" s="18"/>
      <c r="F1356" s="17"/>
      <c r="G1356" s="17"/>
      <c r="H1356" s="17"/>
      <c r="I1356" s="18"/>
      <c r="J1356" s="18"/>
      <c r="K1356" s="44"/>
      <c r="L1356" s="44"/>
      <c r="M1356" s="18"/>
      <c r="N1356" s="18"/>
      <c r="O1356" s="18"/>
      <c r="P1356" s="18"/>
      <c r="Q1356" s="18"/>
      <c r="R1356" s="18"/>
      <c r="S1356" s="18"/>
      <c r="T1356" s="18"/>
      <c r="U1356" s="18"/>
      <c r="V1356" s="18"/>
      <c r="W1356" s="18"/>
      <c r="X1356" s="18"/>
      <c r="Y1356" s="18"/>
      <c r="Z1356" s="18"/>
      <c r="AA1356" s="18"/>
      <c r="AB1356" s="18"/>
      <c r="AC1356" s="18"/>
      <c r="AD1356" s="18"/>
      <c r="AE1356" s="18"/>
    </row>
    <row r="1357" spans="1:31" ht="12.75">
      <c r="A1357" s="18"/>
      <c r="B1357" s="18"/>
      <c r="C1357" s="18"/>
      <c r="D1357" s="18"/>
      <c r="E1357" s="18"/>
      <c r="F1357" s="17"/>
      <c r="G1357" s="17"/>
      <c r="H1357" s="17"/>
      <c r="I1357" s="18"/>
      <c r="J1357" s="18"/>
      <c r="K1357" s="44"/>
      <c r="L1357" s="44"/>
      <c r="M1357" s="18"/>
      <c r="N1357" s="18"/>
      <c r="O1357" s="18"/>
      <c r="P1357" s="18"/>
      <c r="Q1357" s="18"/>
      <c r="R1357" s="18"/>
      <c r="S1357" s="18"/>
      <c r="T1357" s="18"/>
      <c r="U1357" s="18"/>
      <c r="V1357" s="18"/>
      <c r="W1357" s="18"/>
      <c r="X1357" s="18"/>
      <c r="Y1357" s="18"/>
      <c r="Z1357" s="18"/>
      <c r="AA1357" s="18"/>
      <c r="AB1357" s="18"/>
      <c r="AC1357" s="18"/>
      <c r="AD1357" s="18"/>
      <c r="AE1357" s="18"/>
    </row>
    <row r="1358" spans="1:31" ht="12.75">
      <c r="A1358" s="18"/>
      <c r="B1358" s="18"/>
      <c r="C1358" s="18"/>
      <c r="D1358" s="18"/>
      <c r="E1358" s="18"/>
      <c r="F1358" s="17"/>
      <c r="G1358" s="17"/>
      <c r="H1358" s="17"/>
      <c r="I1358" s="18"/>
      <c r="J1358" s="18"/>
      <c r="K1358" s="44"/>
      <c r="L1358" s="44"/>
      <c r="M1358" s="18"/>
      <c r="N1358" s="18"/>
      <c r="O1358" s="18"/>
      <c r="P1358" s="18"/>
      <c r="Q1358" s="18"/>
      <c r="R1358" s="18"/>
      <c r="S1358" s="18"/>
      <c r="T1358" s="18"/>
      <c r="U1358" s="18"/>
      <c r="V1358" s="18"/>
      <c r="W1358" s="18"/>
      <c r="X1358" s="18"/>
      <c r="Y1358" s="18"/>
      <c r="Z1358" s="18"/>
      <c r="AA1358" s="18"/>
      <c r="AB1358" s="18"/>
      <c r="AC1358" s="18"/>
      <c r="AD1358" s="18"/>
      <c r="AE1358" s="18"/>
    </row>
    <row r="1359" spans="1:31" ht="12.75">
      <c r="A1359" s="18"/>
      <c r="B1359" s="18"/>
      <c r="C1359" s="18"/>
      <c r="D1359" s="18"/>
      <c r="E1359" s="18"/>
      <c r="F1359" s="17"/>
      <c r="G1359" s="17"/>
      <c r="H1359" s="17"/>
      <c r="I1359" s="18"/>
      <c r="J1359" s="18"/>
      <c r="K1359" s="44"/>
      <c r="L1359" s="44"/>
      <c r="M1359" s="18"/>
      <c r="N1359" s="18"/>
      <c r="O1359" s="18"/>
      <c r="P1359" s="18"/>
      <c r="Q1359" s="18"/>
      <c r="R1359" s="18"/>
      <c r="S1359" s="18"/>
      <c r="T1359" s="18"/>
      <c r="U1359" s="18"/>
      <c r="V1359" s="18"/>
      <c r="W1359" s="18"/>
      <c r="X1359" s="18"/>
      <c r="Y1359" s="18"/>
      <c r="Z1359" s="18"/>
      <c r="AA1359" s="18"/>
      <c r="AB1359" s="18"/>
      <c r="AC1359" s="18"/>
      <c r="AD1359" s="18"/>
      <c r="AE1359" s="18"/>
    </row>
    <row r="1360" spans="1:31" ht="12.75">
      <c r="A1360" s="18"/>
      <c r="B1360" s="18"/>
      <c r="C1360" s="18"/>
      <c r="D1360" s="18"/>
      <c r="E1360" s="18"/>
      <c r="F1360" s="17"/>
      <c r="G1360" s="17"/>
      <c r="H1360" s="17"/>
      <c r="I1360" s="18"/>
      <c r="J1360" s="18"/>
      <c r="K1360" s="44"/>
      <c r="L1360" s="44"/>
      <c r="M1360" s="18"/>
      <c r="N1360" s="18"/>
      <c r="O1360" s="18"/>
      <c r="P1360" s="18"/>
      <c r="Q1360" s="18"/>
      <c r="R1360" s="18"/>
      <c r="S1360" s="18"/>
      <c r="T1360" s="18"/>
      <c r="U1360" s="18"/>
      <c r="V1360" s="18"/>
      <c r="W1360" s="18"/>
      <c r="X1360" s="18"/>
      <c r="Y1360" s="18"/>
      <c r="Z1360" s="18"/>
      <c r="AA1360" s="18"/>
      <c r="AB1360" s="18"/>
      <c r="AC1360" s="18"/>
      <c r="AD1360" s="18"/>
      <c r="AE1360" s="18"/>
    </row>
    <row r="1361" spans="1:31" ht="12.75">
      <c r="A1361" s="18"/>
      <c r="B1361" s="18"/>
      <c r="C1361" s="18"/>
      <c r="D1361" s="18"/>
      <c r="E1361" s="18"/>
      <c r="F1361" s="17"/>
      <c r="G1361" s="17"/>
      <c r="H1361" s="17"/>
      <c r="I1361" s="18"/>
      <c r="J1361" s="18"/>
      <c r="K1361" s="44"/>
      <c r="L1361" s="44"/>
      <c r="M1361" s="18"/>
      <c r="N1361" s="18"/>
      <c r="O1361" s="18"/>
      <c r="P1361" s="18"/>
      <c r="Q1361" s="18"/>
      <c r="R1361" s="18"/>
      <c r="S1361" s="18"/>
      <c r="T1361" s="18"/>
      <c r="U1361" s="18"/>
      <c r="V1361" s="18"/>
      <c r="W1361" s="18"/>
      <c r="X1361" s="18"/>
      <c r="Y1361" s="18"/>
      <c r="Z1361" s="18"/>
      <c r="AA1361" s="18"/>
      <c r="AB1361" s="18"/>
      <c r="AC1361" s="18"/>
      <c r="AD1361" s="18"/>
      <c r="AE1361" s="18"/>
    </row>
    <row r="1362" spans="1:31" ht="12.75">
      <c r="A1362" s="18"/>
      <c r="B1362" s="18"/>
      <c r="C1362" s="18"/>
      <c r="D1362" s="18"/>
      <c r="E1362" s="18"/>
      <c r="F1362" s="17"/>
      <c r="G1362" s="17"/>
      <c r="H1362" s="17"/>
      <c r="I1362" s="18"/>
      <c r="J1362" s="18"/>
      <c r="K1362" s="44"/>
      <c r="L1362" s="44"/>
      <c r="M1362" s="18"/>
      <c r="N1362" s="18"/>
      <c r="O1362" s="18"/>
      <c r="P1362" s="18"/>
      <c r="Q1362" s="18"/>
      <c r="R1362" s="18"/>
      <c r="S1362" s="18"/>
      <c r="T1362" s="18"/>
      <c r="U1362" s="18"/>
      <c r="V1362" s="18"/>
      <c r="W1362" s="18"/>
      <c r="X1362" s="18"/>
      <c r="Y1362" s="18"/>
      <c r="Z1362" s="18"/>
      <c r="AA1362" s="18"/>
      <c r="AB1362" s="18"/>
      <c r="AC1362" s="18"/>
      <c r="AD1362" s="18"/>
      <c r="AE1362" s="18"/>
    </row>
    <row r="1363" spans="1:31" ht="12.75">
      <c r="A1363" s="18"/>
      <c r="B1363" s="18"/>
      <c r="C1363" s="18"/>
      <c r="D1363" s="18"/>
      <c r="E1363" s="18"/>
      <c r="F1363" s="17"/>
      <c r="G1363" s="17"/>
      <c r="H1363" s="17"/>
      <c r="I1363" s="18"/>
      <c r="J1363" s="18"/>
      <c r="K1363" s="44"/>
      <c r="L1363" s="44"/>
      <c r="M1363" s="18"/>
      <c r="N1363" s="18"/>
      <c r="O1363" s="18"/>
      <c r="P1363" s="18"/>
      <c r="Q1363" s="18"/>
      <c r="R1363" s="18"/>
      <c r="S1363" s="18"/>
      <c r="T1363" s="18"/>
      <c r="U1363" s="18"/>
      <c r="V1363" s="18"/>
      <c r="W1363" s="18"/>
      <c r="X1363" s="18"/>
      <c r="Y1363" s="18"/>
      <c r="Z1363" s="18"/>
      <c r="AA1363" s="18"/>
      <c r="AB1363" s="18"/>
      <c r="AC1363" s="18"/>
      <c r="AD1363" s="18"/>
      <c r="AE1363" s="18"/>
    </row>
    <row r="1364" spans="1:31" ht="12.75">
      <c r="A1364" s="18"/>
      <c r="B1364" s="18"/>
      <c r="C1364" s="18"/>
      <c r="D1364" s="18"/>
      <c r="E1364" s="18"/>
      <c r="F1364" s="17"/>
      <c r="G1364" s="17"/>
      <c r="H1364" s="17"/>
      <c r="I1364" s="18"/>
      <c r="J1364" s="18"/>
      <c r="K1364" s="44"/>
      <c r="L1364" s="44"/>
      <c r="M1364" s="18"/>
      <c r="N1364" s="18"/>
      <c r="O1364" s="18"/>
      <c r="P1364" s="18"/>
      <c r="Q1364" s="18"/>
      <c r="R1364" s="18"/>
      <c r="S1364" s="18"/>
      <c r="T1364" s="18"/>
      <c r="U1364" s="18"/>
      <c r="V1364" s="18"/>
      <c r="W1364" s="18"/>
      <c r="X1364" s="18"/>
      <c r="Y1364" s="18"/>
      <c r="Z1364" s="18"/>
      <c r="AA1364" s="18"/>
      <c r="AB1364" s="18"/>
      <c r="AC1364" s="18"/>
      <c r="AD1364" s="18"/>
      <c r="AE1364" s="18"/>
    </row>
    <row r="1365" spans="1:31" ht="12.75">
      <c r="A1365" s="18"/>
      <c r="B1365" s="18"/>
      <c r="C1365" s="18"/>
      <c r="D1365" s="18"/>
      <c r="E1365" s="18"/>
      <c r="F1365" s="17"/>
      <c r="G1365" s="17"/>
      <c r="H1365" s="17"/>
      <c r="I1365" s="18"/>
      <c r="J1365" s="18"/>
      <c r="K1365" s="44"/>
      <c r="L1365" s="44"/>
      <c r="M1365" s="18"/>
      <c r="N1365" s="18"/>
      <c r="O1365" s="18"/>
      <c r="P1365" s="18"/>
      <c r="Q1365" s="18"/>
      <c r="R1365" s="18"/>
      <c r="S1365" s="18"/>
      <c r="T1365" s="18"/>
      <c r="U1365" s="18"/>
      <c r="V1365" s="18"/>
      <c r="W1365" s="18"/>
      <c r="X1365" s="18"/>
      <c r="Y1365" s="18"/>
      <c r="Z1365" s="18"/>
      <c r="AA1365" s="18"/>
      <c r="AB1365" s="18"/>
      <c r="AC1365" s="18"/>
      <c r="AD1365" s="18"/>
      <c r="AE1365" s="18"/>
    </row>
    <row r="1366" spans="1:31" ht="12.75">
      <c r="A1366" s="18"/>
      <c r="B1366" s="18"/>
      <c r="C1366" s="18"/>
      <c r="D1366" s="18"/>
      <c r="E1366" s="18"/>
      <c r="F1366" s="17"/>
      <c r="G1366" s="17"/>
      <c r="H1366" s="17"/>
      <c r="I1366" s="18"/>
      <c r="J1366" s="18"/>
      <c r="K1366" s="44"/>
      <c r="L1366" s="44"/>
      <c r="M1366" s="18"/>
      <c r="N1366" s="18"/>
      <c r="O1366" s="18"/>
      <c r="P1366" s="18"/>
      <c r="Q1366" s="18"/>
      <c r="R1366" s="18"/>
      <c r="S1366" s="18"/>
      <c r="T1366" s="18"/>
      <c r="U1366" s="18"/>
      <c r="V1366" s="18"/>
      <c r="W1366" s="18"/>
      <c r="X1366" s="18"/>
      <c r="Y1366" s="18"/>
      <c r="Z1366" s="18"/>
      <c r="AA1366" s="18"/>
      <c r="AB1366" s="18"/>
      <c r="AC1366" s="18"/>
      <c r="AD1366" s="18"/>
      <c r="AE1366" s="18"/>
    </row>
    <row r="1367" spans="1:31" ht="12.75">
      <c r="A1367" s="18"/>
      <c r="B1367" s="18"/>
      <c r="C1367" s="18"/>
      <c r="D1367" s="18"/>
      <c r="E1367" s="18"/>
      <c r="F1367" s="17"/>
      <c r="G1367" s="17"/>
      <c r="H1367" s="17"/>
      <c r="I1367" s="18"/>
      <c r="J1367" s="18"/>
      <c r="K1367" s="44"/>
      <c r="L1367" s="44"/>
      <c r="M1367" s="18"/>
      <c r="N1367" s="18"/>
      <c r="O1367" s="18"/>
      <c r="P1367" s="18"/>
      <c r="Q1367" s="18"/>
      <c r="R1367" s="18"/>
      <c r="S1367" s="18"/>
      <c r="T1367" s="18"/>
      <c r="U1367" s="18"/>
      <c r="V1367" s="18"/>
      <c r="W1367" s="18"/>
      <c r="X1367" s="18"/>
      <c r="Y1367" s="18"/>
      <c r="Z1367" s="18"/>
      <c r="AA1367" s="18"/>
      <c r="AB1367" s="18"/>
      <c r="AC1367" s="18"/>
      <c r="AD1367" s="18"/>
      <c r="AE1367" s="18"/>
    </row>
    <row r="1368" spans="1:31" ht="12.75">
      <c r="A1368" s="18"/>
      <c r="B1368" s="18"/>
      <c r="C1368" s="18"/>
      <c r="D1368" s="18"/>
      <c r="E1368" s="18"/>
      <c r="F1368" s="17"/>
      <c r="G1368" s="17"/>
      <c r="H1368" s="17"/>
      <c r="I1368" s="18"/>
      <c r="J1368" s="18"/>
      <c r="K1368" s="44"/>
      <c r="L1368" s="44"/>
      <c r="M1368" s="18"/>
      <c r="N1368" s="18"/>
      <c r="O1368" s="18"/>
      <c r="P1368" s="18"/>
      <c r="Q1368" s="18"/>
      <c r="R1368" s="18"/>
      <c r="S1368" s="18"/>
      <c r="T1368" s="18"/>
      <c r="U1368" s="18"/>
      <c r="V1368" s="18"/>
      <c r="W1368" s="18"/>
      <c r="X1368" s="18"/>
      <c r="Y1368" s="18"/>
      <c r="Z1368" s="18"/>
      <c r="AA1368" s="18"/>
      <c r="AB1368" s="18"/>
      <c r="AC1368" s="18"/>
      <c r="AD1368" s="18"/>
      <c r="AE1368" s="18"/>
    </row>
    <row r="1369" spans="1:31" ht="12.75">
      <c r="A1369" s="18"/>
      <c r="B1369" s="18"/>
      <c r="C1369" s="18"/>
      <c r="D1369" s="18"/>
      <c r="E1369" s="18"/>
      <c r="F1369" s="17"/>
      <c r="G1369" s="17"/>
      <c r="H1369" s="17"/>
      <c r="I1369" s="18"/>
      <c r="J1369" s="18"/>
      <c r="K1369" s="44"/>
      <c r="L1369" s="44"/>
      <c r="M1369" s="18"/>
      <c r="N1369" s="18"/>
      <c r="O1369" s="18"/>
      <c r="P1369" s="18"/>
      <c r="Q1369" s="18"/>
      <c r="R1369" s="18"/>
      <c r="S1369" s="18"/>
      <c r="T1369" s="18"/>
      <c r="U1369" s="18"/>
      <c r="V1369" s="18"/>
      <c r="W1369" s="18"/>
      <c r="X1369" s="18"/>
      <c r="Y1369" s="18"/>
      <c r="Z1369" s="18"/>
      <c r="AA1369" s="18"/>
      <c r="AB1369" s="18"/>
      <c r="AC1369" s="18"/>
      <c r="AD1369" s="18"/>
      <c r="AE1369" s="18"/>
    </row>
    <row r="1370" spans="1:31" ht="12.75">
      <c r="A1370" s="18"/>
      <c r="B1370" s="18"/>
      <c r="C1370" s="18"/>
      <c r="D1370" s="18"/>
      <c r="E1370" s="18"/>
      <c r="F1370" s="17"/>
      <c r="G1370" s="17"/>
      <c r="H1370" s="17"/>
      <c r="I1370" s="18"/>
      <c r="J1370" s="18"/>
      <c r="K1370" s="44"/>
      <c r="L1370" s="44"/>
      <c r="M1370" s="18"/>
      <c r="N1370" s="18"/>
      <c r="O1370" s="18"/>
      <c r="P1370" s="18"/>
      <c r="Q1370" s="18"/>
      <c r="R1370" s="18"/>
      <c r="S1370" s="18"/>
      <c r="T1370" s="18"/>
      <c r="U1370" s="18"/>
      <c r="V1370" s="18"/>
      <c r="W1370" s="18"/>
      <c r="X1370" s="18"/>
      <c r="Y1370" s="18"/>
      <c r="Z1370" s="18"/>
      <c r="AA1370" s="18"/>
      <c r="AB1370" s="18"/>
      <c r="AC1370" s="18"/>
      <c r="AD1370" s="18"/>
      <c r="AE1370" s="18"/>
    </row>
    <row r="1371" spans="1:31" ht="12.75">
      <c r="A1371" s="18"/>
      <c r="B1371" s="18"/>
      <c r="C1371" s="18"/>
      <c r="D1371" s="18"/>
      <c r="E1371" s="18"/>
      <c r="F1371" s="17"/>
      <c r="G1371" s="17"/>
      <c r="H1371" s="17"/>
      <c r="I1371" s="18"/>
      <c r="J1371" s="18"/>
      <c r="K1371" s="44"/>
      <c r="L1371" s="44"/>
      <c r="M1371" s="18"/>
      <c r="N1371" s="18"/>
      <c r="O1371" s="18"/>
      <c r="P1371" s="18"/>
      <c r="Q1371" s="18"/>
      <c r="R1371" s="18"/>
      <c r="S1371" s="18"/>
      <c r="T1371" s="18"/>
      <c r="U1371" s="18"/>
      <c r="V1371" s="18"/>
      <c r="W1371" s="18"/>
      <c r="X1371" s="18"/>
      <c r="Y1371" s="18"/>
      <c r="Z1371" s="18"/>
      <c r="AA1371" s="18"/>
      <c r="AB1371" s="18"/>
      <c r="AC1371" s="18"/>
      <c r="AD1371" s="18"/>
      <c r="AE1371" s="18"/>
    </row>
    <row r="1372" spans="1:31" ht="12.75">
      <c r="A1372" s="18"/>
      <c r="B1372" s="18"/>
      <c r="C1372" s="18"/>
      <c r="D1372" s="18"/>
      <c r="E1372" s="18"/>
      <c r="F1372" s="17"/>
      <c r="G1372" s="17"/>
      <c r="H1372" s="17"/>
      <c r="I1372" s="18"/>
      <c r="J1372" s="18"/>
      <c r="K1372" s="44"/>
      <c r="L1372" s="44"/>
      <c r="M1372" s="18"/>
      <c r="N1372" s="18"/>
      <c r="O1372" s="18"/>
      <c r="P1372" s="18"/>
      <c r="Q1372" s="18"/>
      <c r="R1372" s="18"/>
      <c r="S1372" s="18"/>
      <c r="T1372" s="18"/>
      <c r="U1372" s="18"/>
      <c r="V1372" s="18"/>
      <c r="W1372" s="18"/>
      <c r="X1372" s="18"/>
      <c r="Y1372" s="18"/>
      <c r="Z1372" s="18"/>
      <c r="AA1372" s="18"/>
      <c r="AB1372" s="18"/>
      <c r="AC1372" s="18"/>
      <c r="AD1372" s="18"/>
      <c r="AE1372" s="18"/>
    </row>
    <row r="1373" spans="1:31" ht="12.75">
      <c r="A1373" s="18"/>
      <c r="B1373" s="18"/>
      <c r="C1373" s="18"/>
      <c r="D1373" s="18"/>
      <c r="E1373" s="18"/>
      <c r="F1373" s="17"/>
      <c r="G1373" s="17"/>
      <c r="H1373" s="17"/>
      <c r="I1373" s="18"/>
      <c r="J1373" s="18"/>
      <c r="K1373" s="44"/>
      <c r="L1373" s="44"/>
      <c r="M1373" s="18"/>
      <c r="N1373" s="18"/>
      <c r="O1373" s="18"/>
      <c r="P1373" s="18"/>
      <c r="Q1373" s="18"/>
      <c r="R1373" s="18"/>
      <c r="S1373" s="18"/>
      <c r="T1373" s="18"/>
      <c r="U1373" s="18"/>
      <c r="V1373" s="18"/>
      <c r="W1373" s="18"/>
      <c r="X1373" s="18"/>
      <c r="Y1373" s="18"/>
      <c r="Z1373" s="18"/>
      <c r="AA1373" s="18"/>
      <c r="AB1373" s="18"/>
      <c r="AC1373" s="18"/>
      <c r="AD1373" s="18"/>
      <c r="AE1373" s="18"/>
    </row>
    <row r="1374" spans="1:31" ht="12.75">
      <c r="A1374" s="18"/>
      <c r="B1374" s="18"/>
      <c r="C1374" s="18"/>
      <c r="D1374" s="18"/>
      <c r="E1374" s="18"/>
      <c r="F1374" s="17"/>
      <c r="G1374" s="17"/>
      <c r="H1374" s="17"/>
      <c r="I1374" s="18"/>
      <c r="J1374" s="18"/>
      <c r="K1374" s="44"/>
      <c r="L1374" s="44"/>
      <c r="M1374" s="18"/>
      <c r="N1374" s="18"/>
      <c r="O1374" s="18"/>
      <c r="P1374" s="18"/>
      <c r="Q1374" s="18"/>
      <c r="R1374" s="18"/>
      <c r="S1374" s="18"/>
      <c r="T1374" s="18"/>
      <c r="U1374" s="18"/>
      <c r="V1374" s="18"/>
      <c r="W1374" s="18"/>
      <c r="X1374" s="18"/>
      <c r="Y1374" s="18"/>
      <c r="Z1374" s="18"/>
      <c r="AA1374" s="18"/>
      <c r="AB1374" s="18"/>
      <c r="AC1374" s="18"/>
      <c r="AD1374" s="18"/>
      <c r="AE1374" s="18"/>
    </row>
    <row r="1375" spans="1:31" ht="12.75">
      <c r="A1375" s="18"/>
      <c r="B1375" s="18"/>
      <c r="C1375" s="18"/>
      <c r="D1375" s="18"/>
      <c r="E1375" s="18"/>
      <c r="F1375" s="17"/>
      <c r="G1375" s="17"/>
      <c r="H1375" s="17"/>
      <c r="I1375" s="18"/>
      <c r="J1375" s="18"/>
      <c r="K1375" s="44"/>
      <c r="L1375" s="44"/>
      <c r="M1375" s="18"/>
      <c r="N1375" s="18"/>
      <c r="O1375" s="18"/>
      <c r="P1375" s="18"/>
      <c r="Q1375" s="18"/>
      <c r="R1375" s="18"/>
      <c r="S1375" s="18"/>
      <c r="T1375" s="18"/>
      <c r="U1375" s="18"/>
      <c r="V1375" s="18"/>
      <c r="W1375" s="18"/>
      <c r="X1375" s="18"/>
      <c r="Y1375" s="18"/>
      <c r="Z1375" s="18"/>
      <c r="AA1375" s="18"/>
      <c r="AB1375" s="18"/>
      <c r="AC1375" s="18"/>
      <c r="AD1375" s="18"/>
      <c r="AE1375" s="18"/>
    </row>
    <row r="1376" spans="1:31" ht="12.75">
      <c r="A1376" s="18"/>
      <c r="B1376" s="18"/>
      <c r="C1376" s="18"/>
      <c r="D1376" s="18"/>
      <c r="E1376" s="18"/>
      <c r="F1376" s="17"/>
      <c r="G1376" s="17"/>
      <c r="H1376" s="17"/>
      <c r="I1376" s="18"/>
      <c r="J1376" s="18"/>
      <c r="K1376" s="44"/>
      <c r="L1376" s="44"/>
      <c r="M1376" s="18"/>
      <c r="N1376" s="18"/>
      <c r="O1376" s="18"/>
      <c r="P1376" s="18"/>
      <c r="Q1376" s="18"/>
      <c r="R1376" s="18"/>
      <c r="S1376" s="18"/>
      <c r="T1376" s="18"/>
      <c r="U1376" s="18"/>
      <c r="V1376" s="18"/>
      <c r="W1376" s="18"/>
      <c r="X1376" s="18"/>
      <c r="Y1376" s="18"/>
      <c r="Z1376" s="18"/>
      <c r="AA1376" s="18"/>
      <c r="AB1376" s="18"/>
      <c r="AC1376" s="18"/>
      <c r="AD1376" s="18"/>
      <c r="AE1376" s="18"/>
    </row>
    <row r="1377" spans="1:31" ht="12.75">
      <c r="A1377" s="18"/>
      <c r="B1377" s="18"/>
      <c r="C1377" s="18"/>
      <c r="D1377" s="18"/>
      <c r="E1377" s="18"/>
      <c r="F1377" s="17"/>
      <c r="G1377" s="17"/>
      <c r="H1377" s="17"/>
      <c r="I1377" s="18"/>
      <c r="J1377" s="18"/>
      <c r="K1377" s="44"/>
      <c r="L1377" s="44"/>
      <c r="M1377" s="18"/>
      <c r="N1377" s="18"/>
      <c r="O1377" s="18"/>
      <c r="P1377" s="18"/>
      <c r="Q1377" s="18"/>
      <c r="R1377" s="18"/>
      <c r="S1377" s="18"/>
      <c r="T1377" s="18"/>
      <c r="U1377" s="18"/>
      <c r="V1377" s="18"/>
      <c r="W1377" s="18"/>
      <c r="X1377" s="18"/>
      <c r="Y1377" s="18"/>
      <c r="Z1377" s="18"/>
      <c r="AA1377" s="18"/>
      <c r="AB1377" s="18"/>
      <c r="AC1377" s="18"/>
      <c r="AD1377" s="18"/>
      <c r="AE1377" s="18"/>
    </row>
    <row r="1378" spans="1:31" ht="12.75">
      <c r="B1378" s="19"/>
      <c r="E1378" s="19"/>
      <c r="F1378" s="494"/>
      <c r="G1378" s="494"/>
      <c r="H1378" s="494"/>
      <c r="I1378" s="19"/>
      <c r="J1378" s="19"/>
      <c r="K1378" s="495"/>
      <c r="L1378" s="495"/>
    </row>
    <row r="1379" spans="1:31" ht="12.75">
      <c r="B1379" s="19"/>
      <c r="E1379" s="19"/>
      <c r="F1379" s="494"/>
      <c r="G1379" s="494"/>
      <c r="H1379" s="494"/>
      <c r="I1379" s="19"/>
      <c r="J1379" s="19"/>
      <c r="K1379" s="495"/>
      <c r="L1379" s="495"/>
    </row>
    <row r="1380" spans="1:31" ht="12.75">
      <c r="B1380" s="19"/>
      <c r="E1380" s="19"/>
      <c r="F1380" s="494"/>
      <c r="G1380" s="494"/>
      <c r="H1380" s="494"/>
      <c r="I1380" s="19"/>
      <c r="J1380" s="19"/>
      <c r="K1380" s="495"/>
      <c r="L1380" s="495"/>
    </row>
    <row r="1381" spans="1:31" ht="12.75">
      <c r="B1381" s="19"/>
      <c r="E1381" s="19"/>
      <c r="F1381" s="494"/>
      <c r="G1381" s="494"/>
      <c r="H1381" s="494"/>
      <c r="I1381" s="19"/>
      <c r="J1381" s="19"/>
      <c r="K1381" s="495"/>
      <c r="L1381" s="495"/>
    </row>
    <row r="1382" spans="1:31" ht="12.75">
      <c r="B1382" s="19"/>
      <c r="E1382" s="19"/>
      <c r="F1382" s="494"/>
      <c r="G1382" s="494"/>
      <c r="H1382" s="494"/>
      <c r="I1382" s="19"/>
      <c r="J1382" s="19"/>
      <c r="K1382" s="495"/>
      <c r="L1382" s="495"/>
    </row>
    <row r="1383" spans="1:31" ht="12.75">
      <c r="B1383" s="19"/>
      <c r="E1383" s="19"/>
      <c r="F1383" s="494"/>
      <c r="G1383" s="494"/>
      <c r="H1383" s="494"/>
      <c r="I1383" s="19"/>
      <c r="J1383" s="19"/>
      <c r="K1383" s="495"/>
      <c r="L1383" s="495"/>
    </row>
    <row r="1384" spans="1:31" ht="12.75">
      <c r="B1384" s="19"/>
      <c r="E1384" s="19"/>
      <c r="F1384" s="494"/>
      <c r="G1384" s="494"/>
      <c r="H1384" s="494"/>
      <c r="I1384" s="19"/>
      <c r="J1384" s="19"/>
      <c r="K1384" s="495"/>
      <c r="L1384" s="495"/>
    </row>
    <row r="1385" spans="1:31" ht="12.75">
      <c r="B1385" s="19"/>
      <c r="E1385" s="19"/>
      <c r="F1385" s="494"/>
      <c r="G1385" s="494"/>
      <c r="H1385" s="494"/>
      <c r="I1385" s="19"/>
      <c r="J1385" s="19"/>
      <c r="K1385" s="495"/>
      <c r="L1385" s="495"/>
    </row>
    <row r="1386" spans="1:31" ht="12.75">
      <c r="B1386" s="19"/>
      <c r="E1386" s="19"/>
      <c r="F1386" s="494"/>
      <c r="G1386" s="494"/>
      <c r="H1386" s="494"/>
      <c r="I1386" s="19"/>
      <c r="J1386" s="19"/>
      <c r="K1386" s="495"/>
      <c r="L1386" s="495"/>
    </row>
    <row r="1387" spans="1:31" ht="12.75">
      <c r="B1387" s="19"/>
      <c r="E1387" s="19"/>
      <c r="F1387" s="494"/>
      <c r="G1387" s="494"/>
      <c r="H1387" s="494"/>
      <c r="I1387" s="19"/>
      <c r="J1387" s="19"/>
      <c r="K1387" s="495"/>
      <c r="L1387" s="495"/>
    </row>
  </sheetData>
  <mergeCells count="864">
    <mergeCell ref="A425:A428"/>
    <mergeCell ref="A444:A445"/>
    <mergeCell ref="A457:A458"/>
    <mergeCell ref="A466:A468"/>
    <mergeCell ref="A379:A380"/>
    <mergeCell ref="A381:A382"/>
    <mergeCell ref="A383:A384"/>
    <mergeCell ref="A386:A387"/>
    <mergeCell ref="A388:A389"/>
    <mergeCell ref="A390:A391"/>
    <mergeCell ref="A392:A393"/>
    <mergeCell ref="A240:A241"/>
    <mergeCell ref="A245:A247"/>
    <mergeCell ref="A250:A251"/>
    <mergeCell ref="A253:A254"/>
    <mergeCell ref="A255:A258"/>
    <mergeCell ref="A394:A395"/>
    <mergeCell ref="A398:A405"/>
    <mergeCell ref="A408:A413"/>
    <mergeCell ref="A415:A419"/>
    <mergeCell ref="A207:A211"/>
    <mergeCell ref="A212:A214"/>
    <mergeCell ref="A216:A220"/>
    <mergeCell ref="A221:A223"/>
    <mergeCell ref="A224:A226"/>
    <mergeCell ref="A227:A229"/>
    <mergeCell ref="A230:A233"/>
    <mergeCell ref="A235:A236"/>
    <mergeCell ref="A238:A239"/>
    <mergeCell ref="A166:A167"/>
    <mergeCell ref="A168:A173"/>
    <mergeCell ref="A175:A178"/>
    <mergeCell ref="A179:A180"/>
    <mergeCell ref="A181:A186"/>
    <mergeCell ref="A187:A190"/>
    <mergeCell ref="A191:A197"/>
    <mergeCell ref="A199:A200"/>
    <mergeCell ref="A201:A202"/>
    <mergeCell ref="A355:A356"/>
    <mergeCell ref="A357:A358"/>
    <mergeCell ref="A360:A369"/>
    <mergeCell ref="A371:A373"/>
    <mergeCell ref="A376:A377"/>
    <mergeCell ref="A63:A64"/>
    <mergeCell ref="A65:A67"/>
    <mergeCell ref="A70:A75"/>
    <mergeCell ref="A78:A79"/>
    <mergeCell ref="A81:A83"/>
    <mergeCell ref="A85:A88"/>
    <mergeCell ref="A90:A91"/>
    <mergeCell ref="A92:A94"/>
    <mergeCell ref="A95:A101"/>
    <mergeCell ref="A102:A104"/>
    <mergeCell ref="A107:A109"/>
    <mergeCell ref="A114:A119"/>
    <mergeCell ref="A120:A121"/>
    <mergeCell ref="A124:A125"/>
    <mergeCell ref="A126:A127"/>
    <mergeCell ref="A129:A136"/>
    <mergeCell ref="A139:A140"/>
    <mergeCell ref="A144:A145"/>
    <mergeCell ref="A146:A164"/>
    <mergeCell ref="A326:A327"/>
    <mergeCell ref="A330:A333"/>
    <mergeCell ref="A334:A335"/>
    <mergeCell ref="A336:A338"/>
    <mergeCell ref="A339:A340"/>
    <mergeCell ref="A341:A343"/>
    <mergeCell ref="A344:A346"/>
    <mergeCell ref="A347:A352"/>
    <mergeCell ref="A353:A354"/>
    <mergeCell ref="K383:K384"/>
    <mergeCell ref="F388:F389"/>
    <mergeCell ref="K388:K389"/>
    <mergeCell ref="K390:K391"/>
    <mergeCell ref="L390:L391"/>
    <mergeCell ref="F420:F421"/>
    <mergeCell ref="G420:G421"/>
    <mergeCell ref="H420:H421"/>
    <mergeCell ref="I420:I421"/>
    <mergeCell ref="J420:J421"/>
    <mergeCell ref="K420:K421"/>
    <mergeCell ref="L420:L421"/>
    <mergeCell ref="F334:F335"/>
    <mergeCell ref="G334:G335"/>
    <mergeCell ref="H334:H335"/>
    <mergeCell ref="I334:I335"/>
    <mergeCell ref="J334:J335"/>
    <mergeCell ref="K334:K335"/>
    <mergeCell ref="L334:L335"/>
    <mergeCell ref="F336:F338"/>
    <mergeCell ref="G336:G338"/>
    <mergeCell ref="H336:H338"/>
    <mergeCell ref="I336:I338"/>
    <mergeCell ref="J336:J338"/>
    <mergeCell ref="K336:K338"/>
    <mergeCell ref="L336:L338"/>
    <mergeCell ref="F446:F447"/>
    <mergeCell ref="G446:G447"/>
    <mergeCell ref="H446:H447"/>
    <mergeCell ref="I446:I447"/>
    <mergeCell ref="J446:J447"/>
    <mergeCell ref="K446:K447"/>
    <mergeCell ref="L446:L447"/>
    <mergeCell ref="M446:M447"/>
    <mergeCell ref="F457:F458"/>
    <mergeCell ref="G457:G458"/>
    <mergeCell ref="H457:H458"/>
    <mergeCell ref="I457:I458"/>
    <mergeCell ref="J457:J458"/>
    <mergeCell ref="F436:F438"/>
    <mergeCell ref="G436:G438"/>
    <mergeCell ref="H436:H438"/>
    <mergeCell ref="I436:I438"/>
    <mergeCell ref="J436:J438"/>
    <mergeCell ref="K436:K438"/>
    <mergeCell ref="L436:L438"/>
    <mergeCell ref="I444:I445"/>
    <mergeCell ref="J444:J445"/>
    <mergeCell ref="G442:G443"/>
    <mergeCell ref="H442:H443"/>
    <mergeCell ref="I442:I443"/>
    <mergeCell ref="J442:J443"/>
    <mergeCell ref="F444:F445"/>
    <mergeCell ref="G444:G445"/>
    <mergeCell ref="H444:H445"/>
    <mergeCell ref="F429:F430"/>
    <mergeCell ref="G429:G430"/>
    <mergeCell ref="H429:H430"/>
    <mergeCell ref="I429:I430"/>
    <mergeCell ref="J429:J430"/>
    <mergeCell ref="K429:K430"/>
    <mergeCell ref="L429:L430"/>
    <mergeCell ref="F432:F434"/>
    <mergeCell ref="G432:G434"/>
    <mergeCell ref="H432:H434"/>
    <mergeCell ref="I432:I434"/>
    <mergeCell ref="J432:J434"/>
    <mergeCell ref="K432:K434"/>
    <mergeCell ref="L432:L434"/>
    <mergeCell ref="F415:F419"/>
    <mergeCell ref="G415:G419"/>
    <mergeCell ref="H415:H419"/>
    <mergeCell ref="I415:I419"/>
    <mergeCell ref="J415:J419"/>
    <mergeCell ref="K415:K419"/>
    <mergeCell ref="L415:L419"/>
    <mergeCell ref="F425:F428"/>
    <mergeCell ref="G425:G428"/>
    <mergeCell ref="H425:H428"/>
    <mergeCell ref="I425:I428"/>
    <mergeCell ref="J425:J428"/>
    <mergeCell ref="K425:K428"/>
    <mergeCell ref="L425:L428"/>
    <mergeCell ref="F398:F405"/>
    <mergeCell ref="G398:G405"/>
    <mergeCell ref="H398:H405"/>
    <mergeCell ref="I398:I405"/>
    <mergeCell ref="J398:J405"/>
    <mergeCell ref="K398:K405"/>
    <mergeCell ref="L398:L405"/>
    <mergeCell ref="F408:F413"/>
    <mergeCell ref="G408:G413"/>
    <mergeCell ref="H408:H413"/>
    <mergeCell ref="I408:I413"/>
    <mergeCell ref="J408:J413"/>
    <mergeCell ref="K408:K413"/>
    <mergeCell ref="L408:L413"/>
    <mergeCell ref="K392:K393"/>
    <mergeCell ref="L392:L393"/>
    <mergeCell ref="F394:F395"/>
    <mergeCell ref="G394:G395"/>
    <mergeCell ref="H394:H395"/>
    <mergeCell ref="I394:I395"/>
    <mergeCell ref="J394:J395"/>
    <mergeCell ref="K394:K395"/>
    <mergeCell ref="L394:L395"/>
    <mergeCell ref="F390:F391"/>
    <mergeCell ref="G390:G391"/>
    <mergeCell ref="H390:H391"/>
    <mergeCell ref="I390:I391"/>
    <mergeCell ref="J390:J391"/>
    <mergeCell ref="F392:F393"/>
    <mergeCell ref="G392:G393"/>
    <mergeCell ref="H392:H393"/>
    <mergeCell ref="I392:I393"/>
    <mergeCell ref="J392:J393"/>
    <mergeCell ref="F339:F340"/>
    <mergeCell ref="G339:G340"/>
    <mergeCell ref="H339:H340"/>
    <mergeCell ref="I339:I340"/>
    <mergeCell ref="J339:J340"/>
    <mergeCell ref="K339:K340"/>
    <mergeCell ref="L339:L340"/>
    <mergeCell ref="G388:G389"/>
    <mergeCell ref="H388:H389"/>
    <mergeCell ref="F381:F382"/>
    <mergeCell ref="G381:G382"/>
    <mergeCell ref="H381:H382"/>
    <mergeCell ref="I381:I382"/>
    <mergeCell ref="J381:J382"/>
    <mergeCell ref="K381:K382"/>
    <mergeCell ref="L381:L382"/>
    <mergeCell ref="I388:I389"/>
    <mergeCell ref="J388:J389"/>
    <mergeCell ref="L388:L389"/>
    <mergeCell ref="F383:F384"/>
    <mergeCell ref="G383:G384"/>
    <mergeCell ref="H383:H384"/>
    <mergeCell ref="I383:I384"/>
    <mergeCell ref="J383:J384"/>
    <mergeCell ref="F326:F327"/>
    <mergeCell ref="G326:G327"/>
    <mergeCell ref="H326:H327"/>
    <mergeCell ref="I326:I327"/>
    <mergeCell ref="J326:J327"/>
    <mergeCell ref="K326:K327"/>
    <mergeCell ref="L326:L327"/>
    <mergeCell ref="F330:F333"/>
    <mergeCell ref="G330:G333"/>
    <mergeCell ref="H330:H333"/>
    <mergeCell ref="I330:I333"/>
    <mergeCell ref="J330:J333"/>
    <mergeCell ref="K330:K333"/>
    <mergeCell ref="L330:L333"/>
    <mergeCell ref="M294:M296"/>
    <mergeCell ref="F313:F314"/>
    <mergeCell ref="G313:G314"/>
    <mergeCell ref="H313:H314"/>
    <mergeCell ref="I313:I314"/>
    <mergeCell ref="J313:J314"/>
    <mergeCell ref="K313:K314"/>
    <mergeCell ref="L313:L314"/>
    <mergeCell ref="F316:F318"/>
    <mergeCell ref="G316:G318"/>
    <mergeCell ref="H316:H318"/>
    <mergeCell ref="I316:I318"/>
    <mergeCell ref="J316:J318"/>
    <mergeCell ref="K316:K318"/>
    <mergeCell ref="L316:L318"/>
    <mergeCell ref="F290:F292"/>
    <mergeCell ref="G290:G292"/>
    <mergeCell ref="H290:H292"/>
    <mergeCell ref="I290:I292"/>
    <mergeCell ref="J290:J292"/>
    <mergeCell ref="K290:K292"/>
    <mergeCell ref="L290:L292"/>
    <mergeCell ref="F294:F296"/>
    <mergeCell ref="G294:G296"/>
    <mergeCell ref="H294:H296"/>
    <mergeCell ref="I294:I296"/>
    <mergeCell ref="J294:J296"/>
    <mergeCell ref="L294:L296"/>
    <mergeCell ref="F307:F309"/>
    <mergeCell ref="G307:G309"/>
    <mergeCell ref="H307:H309"/>
    <mergeCell ref="I307:I309"/>
    <mergeCell ref="J307:J309"/>
    <mergeCell ref="K307:K309"/>
    <mergeCell ref="L307:L309"/>
    <mergeCell ref="F303:F305"/>
    <mergeCell ref="G303:G305"/>
    <mergeCell ref="H303:H305"/>
    <mergeCell ref="I303:I305"/>
    <mergeCell ref="J303:J305"/>
    <mergeCell ref="K303:K305"/>
    <mergeCell ref="L303:L305"/>
    <mergeCell ref="F286:F287"/>
    <mergeCell ref="G286:G287"/>
    <mergeCell ref="H286:H287"/>
    <mergeCell ref="I286:I287"/>
    <mergeCell ref="J286:J287"/>
    <mergeCell ref="K286:K287"/>
    <mergeCell ref="L286:L287"/>
    <mergeCell ref="F288:F289"/>
    <mergeCell ref="G288:G289"/>
    <mergeCell ref="H288:H289"/>
    <mergeCell ref="I288:I289"/>
    <mergeCell ref="J288:J289"/>
    <mergeCell ref="K288:K289"/>
    <mergeCell ref="L288:L289"/>
    <mergeCell ref="K282:K283"/>
    <mergeCell ref="L282:L283"/>
    <mergeCell ref="I268:I271"/>
    <mergeCell ref="J268:J271"/>
    <mergeCell ref="F282:F283"/>
    <mergeCell ref="G282:G283"/>
    <mergeCell ref="H282:H283"/>
    <mergeCell ref="I282:I283"/>
    <mergeCell ref="J282:J283"/>
    <mergeCell ref="F298:F299"/>
    <mergeCell ref="G298:G299"/>
    <mergeCell ref="H298:H299"/>
    <mergeCell ref="I298:I299"/>
    <mergeCell ref="J298:J299"/>
    <mergeCell ref="K298:K299"/>
    <mergeCell ref="L298:L299"/>
    <mergeCell ref="F300:F302"/>
    <mergeCell ref="G300:G302"/>
    <mergeCell ref="H300:H302"/>
    <mergeCell ref="I300:I302"/>
    <mergeCell ref="J300:J302"/>
    <mergeCell ref="K300:K302"/>
    <mergeCell ref="L300:L302"/>
    <mergeCell ref="F260:F261"/>
    <mergeCell ref="G260:G261"/>
    <mergeCell ref="H260:H261"/>
    <mergeCell ref="I260:I261"/>
    <mergeCell ref="J260:J261"/>
    <mergeCell ref="K260:K261"/>
    <mergeCell ref="L260:L261"/>
    <mergeCell ref="F278:F280"/>
    <mergeCell ref="G278:G280"/>
    <mergeCell ref="H278:H280"/>
    <mergeCell ref="I278:I280"/>
    <mergeCell ref="J278:J280"/>
    <mergeCell ref="K278:K280"/>
    <mergeCell ref="L278:L280"/>
    <mergeCell ref="K268:K271"/>
    <mergeCell ref="L268:L271"/>
    <mergeCell ref="F262:F266"/>
    <mergeCell ref="G262:G266"/>
    <mergeCell ref="H262:H266"/>
    <mergeCell ref="I262:I266"/>
    <mergeCell ref="J262:J266"/>
    <mergeCell ref="L262:L266"/>
    <mergeCell ref="F268:F271"/>
    <mergeCell ref="G253:G254"/>
    <mergeCell ref="H253:H254"/>
    <mergeCell ref="I253:I254"/>
    <mergeCell ref="J253:J254"/>
    <mergeCell ref="K253:K254"/>
    <mergeCell ref="L253:L254"/>
    <mergeCell ref="F255:F258"/>
    <mergeCell ref="G255:G258"/>
    <mergeCell ref="H255:H258"/>
    <mergeCell ref="I255:I258"/>
    <mergeCell ref="J255:J258"/>
    <mergeCell ref="K255:K258"/>
    <mergeCell ref="L255:L258"/>
    <mergeCell ref="F238:F239"/>
    <mergeCell ref="G238:G239"/>
    <mergeCell ref="H238:H239"/>
    <mergeCell ref="I238:I239"/>
    <mergeCell ref="J238:J239"/>
    <mergeCell ref="K238:K239"/>
    <mergeCell ref="L238:L239"/>
    <mergeCell ref="F240:F241"/>
    <mergeCell ref="G240:G241"/>
    <mergeCell ref="H240:H241"/>
    <mergeCell ref="I240:I241"/>
    <mergeCell ref="J240:J241"/>
    <mergeCell ref="K240:K241"/>
    <mergeCell ref="L240:L241"/>
    <mergeCell ref="F245:F247"/>
    <mergeCell ref="G245:G247"/>
    <mergeCell ref="H245:H247"/>
    <mergeCell ref="I245:I247"/>
    <mergeCell ref="J245:J247"/>
    <mergeCell ref="K245:K247"/>
    <mergeCell ref="L245:L247"/>
    <mergeCell ref="K272:K277"/>
    <mergeCell ref="L272:L277"/>
    <mergeCell ref="G268:G271"/>
    <mergeCell ref="H268:H271"/>
    <mergeCell ref="F272:F277"/>
    <mergeCell ref="G272:G277"/>
    <mergeCell ref="H272:H277"/>
    <mergeCell ref="I272:I277"/>
    <mergeCell ref="J272:J277"/>
    <mergeCell ref="F250:F251"/>
    <mergeCell ref="G250:G251"/>
    <mergeCell ref="H250:H251"/>
    <mergeCell ref="I250:I251"/>
    <mergeCell ref="J250:J251"/>
    <mergeCell ref="K250:K251"/>
    <mergeCell ref="L250:L251"/>
    <mergeCell ref="F253:F254"/>
    <mergeCell ref="L221:L223"/>
    <mergeCell ref="F224:F226"/>
    <mergeCell ref="G224:G226"/>
    <mergeCell ref="H224:H226"/>
    <mergeCell ref="I224:I226"/>
    <mergeCell ref="J224:J226"/>
    <mergeCell ref="K224:K226"/>
    <mergeCell ref="L224:L226"/>
    <mergeCell ref="F227:F229"/>
    <mergeCell ref="G227:G229"/>
    <mergeCell ref="H227:H229"/>
    <mergeCell ref="I227:I229"/>
    <mergeCell ref="J227:J229"/>
    <mergeCell ref="K227:K229"/>
    <mergeCell ref="L227:L229"/>
    <mergeCell ref="F235:F236"/>
    <mergeCell ref="G235:G236"/>
    <mergeCell ref="H235:H236"/>
    <mergeCell ref="I235:I236"/>
    <mergeCell ref="J235:J236"/>
    <mergeCell ref="K235:K236"/>
    <mergeCell ref="L235:L236"/>
    <mergeCell ref="F207:F211"/>
    <mergeCell ref="G207:G211"/>
    <mergeCell ref="H207:H211"/>
    <mergeCell ref="I207:I211"/>
    <mergeCell ref="J207:J211"/>
    <mergeCell ref="K207:K211"/>
    <mergeCell ref="L207:L211"/>
    <mergeCell ref="F212:F214"/>
    <mergeCell ref="G212:G214"/>
    <mergeCell ref="H212:H214"/>
    <mergeCell ref="I212:I214"/>
    <mergeCell ref="J212:J214"/>
    <mergeCell ref="K212:K214"/>
    <mergeCell ref="L212:L214"/>
    <mergeCell ref="F216:F220"/>
    <mergeCell ref="G216:G220"/>
    <mergeCell ref="H216:H220"/>
    <mergeCell ref="F201:F202"/>
    <mergeCell ref="G201:G202"/>
    <mergeCell ref="H201:H202"/>
    <mergeCell ref="I201:I202"/>
    <mergeCell ref="J201:J202"/>
    <mergeCell ref="K201:K202"/>
    <mergeCell ref="L201:L202"/>
    <mergeCell ref="F230:F233"/>
    <mergeCell ref="G230:G233"/>
    <mergeCell ref="H230:H233"/>
    <mergeCell ref="I230:I233"/>
    <mergeCell ref="J230:J233"/>
    <mergeCell ref="K230:K233"/>
    <mergeCell ref="L230:L233"/>
    <mergeCell ref="I216:I220"/>
    <mergeCell ref="J216:J220"/>
    <mergeCell ref="K216:K220"/>
    <mergeCell ref="L216:L220"/>
    <mergeCell ref="F221:F223"/>
    <mergeCell ref="G221:G223"/>
    <mergeCell ref="H221:H223"/>
    <mergeCell ref="I221:I223"/>
    <mergeCell ref="J221:J223"/>
    <mergeCell ref="K221:K223"/>
    <mergeCell ref="H181:H186"/>
    <mergeCell ref="I181:I186"/>
    <mergeCell ref="J181:J186"/>
    <mergeCell ref="K181:K186"/>
    <mergeCell ref="L181:L186"/>
    <mergeCell ref="F187:F190"/>
    <mergeCell ref="G187:G190"/>
    <mergeCell ref="H187:H190"/>
    <mergeCell ref="I187:I190"/>
    <mergeCell ref="J187:J190"/>
    <mergeCell ref="K187:K190"/>
    <mergeCell ref="L187:L190"/>
    <mergeCell ref="F199:F200"/>
    <mergeCell ref="G199:G200"/>
    <mergeCell ref="H199:H200"/>
    <mergeCell ref="I199:I200"/>
    <mergeCell ref="J199:J200"/>
    <mergeCell ref="K199:K200"/>
    <mergeCell ref="L199:L200"/>
    <mergeCell ref="F141:F142"/>
    <mergeCell ref="G141:G142"/>
    <mergeCell ref="H141:H142"/>
    <mergeCell ref="I141:I142"/>
    <mergeCell ref="J141:J142"/>
    <mergeCell ref="K141:K142"/>
    <mergeCell ref="L141:L142"/>
    <mergeCell ref="F144:F145"/>
    <mergeCell ref="G144:G145"/>
    <mergeCell ref="H144:H145"/>
    <mergeCell ref="I144:I145"/>
    <mergeCell ref="J144:J145"/>
    <mergeCell ref="K144:K145"/>
    <mergeCell ref="L144:L145"/>
    <mergeCell ref="F175:F178"/>
    <mergeCell ref="G175:G178"/>
    <mergeCell ref="H175:H178"/>
    <mergeCell ref="I120:I121"/>
    <mergeCell ref="J120:J121"/>
    <mergeCell ref="K120:K121"/>
    <mergeCell ref="L120:L121"/>
    <mergeCell ref="F191:F197"/>
    <mergeCell ref="G191:G197"/>
    <mergeCell ref="H191:H197"/>
    <mergeCell ref="I191:I197"/>
    <mergeCell ref="J191:J197"/>
    <mergeCell ref="K191:K197"/>
    <mergeCell ref="L191:L197"/>
    <mergeCell ref="I175:I178"/>
    <mergeCell ref="J175:J178"/>
    <mergeCell ref="K175:K178"/>
    <mergeCell ref="L175:L178"/>
    <mergeCell ref="F179:F180"/>
    <mergeCell ref="G179:G180"/>
    <mergeCell ref="H179:H180"/>
    <mergeCell ref="I179:I180"/>
    <mergeCell ref="J179:J180"/>
    <mergeCell ref="K179:K180"/>
    <mergeCell ref="L179:L180"/>
    <mergeCell ref="F181:F186"/>
    <mergeCell ref="G181:G186"/>
    <mergeCell ref="F102:F104"/>
    <mergeCell ref="G102:G104"/>
    <mergeCell ref="H102:H104"/>
    <mergeCell ref="I102:I104"/>
    <mergeCell ref="J102:J104"/>
    <mergeCell ref="K102:K104"/>
    <mergeCell ref="L102:L104"/>
    <mergeCell ref="F107:F109"/>
    <mergeCell ref="G107:G109"/>
    <mergeCell ref="H107:H109"/>
    <mergeCell ref="I107:I109"/>
    <mergeCell ref="J107:J109"/>
    <mergeCell ref="K107:K109"/>
    <mergeCell ref="L107:L109"/>
    <mergeCell ref="G90:G91"/>
    <mergeCell ref="L90:L91"/>
    <mergeCell ref="K95:K101"/>
    <mergeCell ref="L95:L101"/>
    <mergeCell ref="H90:H91"/>
    <mergeCell ref="I90:I91"/>
    <mergeCell ref="F95:F101"/>
    <mergeCell ref="G95:G101"/>
    <mergeCell ref="H95:H101"/>
    <mergeCell ref="I95:I101"/>
    <mergeCell ref="J95:J101"/>
    <mergeCell ref="F355:F356"/>
    <mergeCell ref="G355:G356"/>
    <mergeCell ref="H355:H356"/>
    <mergeCell ref="I355:I356"/>
    <mergeCell ref="J355:J356"/>
    <mergeCell ref="K355:K356"/>
    <mergeCell ref="L355:L356"/>
    <mergeCell ref="F111:F113"/>
    <mergeCell ref="G111:G113"/>
    <mergeCell ref="H111:H113"/>
    <mergeCell ref="I111:I113"/>
    <mergeCell ref="J111:J113"/>
    <mergeCell ref="K111:K113"/>
    <mergeCell ref="L111:L113"/>
    <mergeCell ref="F114:F119"/>
    <mergeCell ref="G114:G119"/>
    <mergeCell ref="H114:H119"/>
    <mergeCell ref="I114:I119"/>
    <mergeCell ref="J114:J119"/>
    <mergeCell ref="K114:K119"/>
    <mergeCell ref="L114:L119"/>
    <mergeCell ref="F120:F121"/>
    <mergeCell ref="G120:G121"/>
    <mergeCell ref="H120:H121"/>
    <mergeCell ref="F347:F352"/>
    <mergeCell ref="G347:G352"/>
    <mergeCell ref="H347:H352"/>
    <mergeCell ref="I347:I352"/>
    <mergeCell ref="J347:J352"/>
    <mergeCell ref="K347:K352"/>
    <mergeCell ref="L347:L352"/>
    <mergeCell ref="F353:F354"/>
    <mergeCell ref="G353:G354"/>
    <mergeCell ref="H353:H354"/>
    <mergeCell ref="I353:I354"/>
    <mergeCell ref="J353:J354"/>
    <mergeCell ref="K353:K354"/>
    <mergeCell ref="L353:L354"/>
    <mergeCell ref="H341:H343"/>
    <mergeCell ref="I341:I343"/>
    <mergeCell ref="J341:J343"/>
    <mergeCell ref="K341:K343"/>
    <mergeCell ref="L341:L343"/>
    <mergeCell ref="F344:F346"/>
    <mergeCell ref="G344:G346"/>
    <mergeCell ref="H344:H346"/>
    <mergeCell ref="I344:I346"/>
    <mergeCell ref="J344:J346"/>
    <mergeCell ref="K344:K346"/>
    <mergeCell ref="L344:L346"/>
    <mergeCell ref="L379:L380"/>
    <mergeCell ref="G360:G369"/>
    <mergeCell ref="H360:H369"/>
    <mergeCell ref="F371:F373"/>
    <mergeCell ref="G371:G373"/>
    <mergeCell ref="H371:H373"/>
    <mergeCell ref="G376:G377"/>
    <mergeCell ref="H376:H377"/>
    <mergeCell ref="A260:A261"/>
    <mergeCell ref="A268:A271"/>
    <mergeCell ref="A272:A277"/>
    <mergeCell ref="A278:A280"/>
    <mergeCell ref="A282:A283"/>
    <mergeCell ref="A286:A287"/>
    <mergeCell ref="A288:A289"/>
    <mergeCell ref="A290:A292"/>
    <mergeCell ref="A294:A296"/>
    <mergeCell ref="A298:A299"/>
    <mergeCell ref="A300:A302"/>
    <mergeCell ref="A303:A305"/>
    <mergeCell ref="A313:A314"/>
    <mergeCell ref="A316:A318"/>
    <mergeCell ref="F341:F343"/>
    <mergeCell ref="G341:G343"/>
    <mergeCell ref="F357:F358"/>
    <mergeCell ref="G357:G358"/>
    <mergeCell ref="H357:H358"/>
    <mergeCell ref="I357:I358"/>
    <mergeCell ref="J357:J358"/>
    <mergeCell ref="K357:K358"/>
    <mergeCell ref="F360:F369"/>
    <mergeCell ref="F376:F377"/>
    <mergeCell ref="F379:F380"/>
    <mergeCell ref="G379:G380"/>
    <mergeCell ref="H379:H380"/>
    <mergeCell ref="I379:I380"/>
    <mergeCell ref="J379:J380"/>
    <mergeCell ref="K379:K380"/>
    <mergeCell ref="I360:I369"/>
    <mergeCell ref="J360:J369"/>
    <mergeCell ref="I371:I373"/>
    <mergeCell ref="J371:J373"/>
    <mergeCell ref="I376:I377"/>
    <mergeCell ref="J376:J377"/>
    <mergeCell ref="K360:K369"/>
    <mergeCell ref="L360:L369"/>
    <mergeCell ref="K371:K373"/>
    <mergeCell ref="L371:L373"/>
    <mergeCell ref="K376:K377"/>
    <mergeCell ref="L376:L377"/>
    <mergeCell ref="G81:G83"/>
    <mergeCell ref="H81:H83"/>
    <mergeCell ref="I81:I83"/>
    <mergeCell ref="J81:J83"/>
    <mergeCell ref="K81:K83"/>
    <mergeCell ref="L81:L83"/>
    <mergeCell ref="F90:F91"/>
    <mergeCell ref="F92:F94"/>
    <mergeCell ref="G92:G94"/>
    <mergeCell ref="H92:H94"/>
    <mergeCell ref="I92:I94"/>
    <mergeCell ref="J92:J94"/>
    <mergeCell ref="K92:K94"/>
    <mergeCell ref="L92:L94"/>
    <mergeCell ref="F81:F83"/>
    <mergeCell ref="F85:F88"/>
    <mergeCell ref="J90:J91"/>
    <mergeCell ref="K90:K91"/>
    <mergeCell ref="G85:G88"/>
    <mergeCell ref="H85:H88"/>
    <mergeCell ref="I85:I88"/>
    <mergeCell ref="J85:J88"/>
    <mergeCell ref="K85:K88"/>
    <mergeCell ref="L85:L88"/>
    <mergeCell ref="A56:A62"/>
    <mergeCell ref="F63:F64"/>
    <mergeCell ref="G63:G64"/>
    <mergeCell ref="H63:H64"/>
    <mergeCell ref="I63:I64"/>
    <mergeCell ref="J63:J64"/>
    <mergeCell ref="K63:K64"/>
    <mergeCell ref="L63:L64"/>
    <mergeCell ref="G78:G79"/>
    <mergeCell ref="F56:F61"/>
    <mergeCell ref="F65:F67"/>
    <mergeCell ref="F70:F75"/>
    <mergeCell ref="F78:F79"/>
    <mergeCell ref="K56:K61"/>
    <mergeCell ref="L56:L61"/>
    <mergeCell ref="K65:K67"/>
    <mergeCell ref="L65:L67"/>
    <mergeCell ref="K70:K75"/>
    <mergeCell ref="L70:L75"/>
    <mergeCell ref="K78:K79"/>
    <mergeCell ref="L78:L79"/>
    <mergeCell ref="G54:G55"/>
    <mergeCell ref="H54:H55"/>
    <mergeCell ref="I54:I55"/>
    <mergeCell ref="J54:J55"/>
    <mergeCell ref="K54:K55"/>
    <mergeCell ref="L54:L55"/>
    <mergeCell ref="I46:I47"/>
    <mergeCell ref="J46:J47"/>
    <mergeCell ref="K46:K47"/>
    <mergeCell ref="L46:L47"/>
    <mergeCell ref="A51:A53"/>
    <mergeCell ref="A54:A55"/>
    <mergeCell ref="F51:F53"/>
    <mergeCell ref="G51:G53"/>
    <mergeCell ref="H51:H53"/>
    <mergeCell ref="I51:I53"/>
    <mergeCell ref="J51:J53"/>
    <mergeCell ref="K51:K53"/>
    <mergeCell ref="L51:L53"/>
    <mergeCell ref="F54:F55"/>
    <mergeCell ref="N29:R37"/>
    <mergeCell ref="F41:F42"/>
    <mergeCell ref="F43:F45"/>
    <mergeCell ref="G43:G45"/>
    <mergeCell ref="H43:H45"/>
    <mergeCell ref="I43:I45"/>
    <mergeCell ref="J43:J45"/>
    <mergeCell ref="K43:K45"/>
    <mergeCell ref="L43:L45"/>
    <mergeCell ref="F39:F40"/>
    <mergeCell ref="I30:I37"/>
    <mergeCell ref="J30:J37"/>
    <mergeCell ref="I39:I40"/>
    <mergeCell ref="J39:J40"/>
    <mergeCell ref="I41:I42"/>
    <mergeCell ref="J41:J42"/>
    <mergeCell ref="K30:K37"/>
    <mergeCell ref="L30:L37"/>
    <mergeCell ref="K39:K40"/>
    <mergeCell ref="L39:L40"/>
    <mergeCell ref="K41:K42"/>
    <mergeCell ref="L41:L42"/>
    <mergeCell ref="H41:H42"/>
    <mergeCell ref="F27:F28"/>
    <mergeCell ref="A30:A37"/>
    <mergeCell ref="F30:F37"/>
    <mergeCell ref="A39:A40"/>
    <mergeCell ref="A41:A42"/>
    <mergeCell ref="A43:A45"/>
    <mergeCell ref="A46:A47"/>
    <mergeCell ref="F25:F26"/>
    <mergeCell ref="G25:G26"/>
    <mergeCell ref="H25:H26"/>
    <mergeCell ref="G27:G28"/>
    <mergeCell ref="H27:H28"/>
    <mergeCell ref="F46:F47"/>
    <mergeCell ref="G46:G47"/>
    <mergeCell ref="H46:H47"/>
    <mergeCell ref="A2:A3"/>
    <mergeCell ref="A4:A8"/>
    <mergeCell ref="A9:A11"/>
    <mergeCell ref="A12:A15"/>
    <mergeCell ref="A17:A18"/>
    <mergeCell ref="A20:A21"/>
    <mergeCell ref="A23:A24"/>
    <mergeCell ref="G30:G37"/>
    <mergeCell ref="H30:H37"/>
    <mergeCell ref="F17:F18"/>
    <mergeCell ref="G17:G18"/>
    <mergeCell ref="H17:H18"/>
    <mergeCell ref="I17:I18"/>
    <mergeCell ref="J17:J18"/>
    <mergeCell ref="K17:K18"/>
    <mergeCell ref="L17:L18"/>
    <mergeCell ref="A25:A26"/>
    <mergeCell ref="A27:A28"/>
    <mergeCell ref="I25:I26"/>
    <mergeCell ref="J25:J26"/>
    <mergeCell ref="K25:K26"/>
    <mergeCell ref="L25:L26"/>
    <mergeCell ref="I27:I28"/>
    <mergeCell ref="J27:J28"/>
    <mergeCell ref="K27:K28"/>
    <mergeCell ref="L27:L28"/>
    <mergeCell ref="F9:F11"/>
    <mergeCell ref="G9:G11"/>
    <mergeCell ref="H9:H11"/>
    <mergeCell ref="I9:I11"/>
    <mergeCell ref="J9:J11"/>
    <mergeCell ref="K9:K11"/>
    <mergeCell ref="L9:L11"/>
    <mergeCell ref="F12:F15"/>
    <mergeCell ref="G12:G15"/>
    <mergeCell ref="H12:H15"/>
    <mergeCell ref="I12:I15"/>
    <mergeCell ref="J12:J15"/>
    <mergeCell ref="K12:K15"/>
    <mergeCell ref="L12:L15"/>
    <mergeCell ref="F2:F3"/>
    <mergeCell ref="G2:G3"/>
    <mergeCell ref="H2:H3"/>
    <mergeCell ref="I2:I3"/>
    <mergeCell ref="J2:J3"/>
    <mergeCell ref="K2:K3"/>
    <mergeCell ref="L2:L3"/>
    <mergeCell ref="F4:F8"/>
    <mergeCell ref="G4:G8"/>
    <mergeCell ref="H4:H8"/>
    <mergeCell ref="I5:I8"/>
    <mergeCell ref="J5:J8"/>
    <mergeCell ref="K5:K8"/>
    <mergeCell ref="L5:L8"/>
    <mergeCell ref="F168:F173"/>
    <mergeCell ref="G168:G173"/>
    <mergeCell ref="H168:H173"/>
    <mergeCell ref="I168:I173"/>
    <mergeCell ref="J168:J173"/>
    <mergeCell ref="K168:K173"/>
    <mergeCell ref="L168:L173"/>
    <mergeCell ref="F20:F21"/>
    <mergeCell ref="G20:G21"/>
    <mergeCell ref="H20:H21"/>
    <mergeCell ref="I20:I21"/>
    <mergeCell ref="J20:J21"/>
    <mergeCell ref="K20:K21"/>
    <mergeCell ref="L20:L21"/>
    <mergeCell ref="F23:F24"/>
    <mergeCell ref="G23:G24"/>
    <mergeCell ref="H23:H24"/>
    <mergeCell ref="I23:I24"/>
    <mergeCell ref="J23:J24"/>
    <mergeCell ref="K23:K24"/>
    <mergeCell ref="L23:L24"/>
    <mergeCell ref="G39:G40"/>
    <mergeCell ref="H39:H40"/>
    <mergeCell ref="G41:G42"/>
    <mergeCell ref="F129:F136"/>
    <mergeCell ref="G129:G136"/>
    <mergeCell ref="H129:H136"/>
    <mergeCell ref="I129:I136"/>
    <mergeCell ref="J129:J136"/>
    <mergeCell ref="K129:K136"/>
    <mergeCell ref="L129:L136"/>
    <mergeCell ref="F139:F140"/>
    <mergeCell ref="G139:G140"/>
    <mergeCell ref="H139:H140"/>
    <mergeCell ref="I139:I140"/>
    <mergeCell ref="J139:J140"/>
    <mergeCell ref="K139:K140"/>
    <mergeCell ref="L139:L140"/>
    <mergeCell ref="F124:F125"/>
    <mergeCell ref="G124:G125"/>
    <mergeCell ref="H124:H125"/>
    <mergeCell ref="I124:I125"/>
    <mergeCell ref="J124:J125"/>
    <mergeCell ref="K124:K125"/>
    <mergeCell ref="L124:L125"/>
    <mergeCell ref="F126:F127"/>
    <mergeCell ref="G126:G127"/>
    <mergeCell ref="H126:H127"/>
    <mergeCell ref="I126:I127"/>
    <mergeCell ref="J126:J127"/>
    <mergeCell ref="K126:K127"/>
    <mergeCell ref="L126:L127"/>
    <mergeCell ref="I56:I61"/>
    <mergeCell ref="J56:J61"/>
    <mergeCell ref="I65:I67"/>
    <mergeCell ref="J65:J67"/>
    <mergeCell ref="I70:I75"/>
    <mergeCell ref="J70:J75"/>
    <mergeCell ref="I78:I79"/>
    <mergeCell ref="J78:J79"/>
    <mergeCell ref="G56:G61"/>
    <mergeCell ref="H56:H61"/>
    <mergeCell ref="G65:G67"/>
    <mergeCell ref="H65:H67"/>
    <mergeCell ref="G70:G75"/>
    <mergeCell ref="H70:H75"/>
    <mergeCell ref="H78:H79"/>
    <mergeCell ref="F146:F164"/>
    <mergeCell ref="G146:G164"/>
    <mergeCell ref="H146:H164"/>
    <mergeCell ref="I146:I164"/>
    <mergeCell ref="J146:J164"/>
    <mergeCell ref="K146:K164"/>
    <mergeCell ref="L146:L164"/>
    <mergeCell ref="F166:F167"/>
    <mergeCell ref="G166:G167"/>
    <mergeCell ref="H166:H167"/>
    <mergeCell ref="I166:I167"/>
    <mergeCell ref="J166:J167"/>
    <mergeCell ref="K166:K167"/>
    <mergeCell ref="L166:L167"/>
  </mergeCells>
  <conditionalFormatting sqref="H1:H173 H205:H406 H408:H462 H464:H472 H474:H1387">
    <cfRule type="cellIs" dxfId="18" priority="1" operator="equal">
      <formula>0</formula>
    </cfRule>
  </conditionalFormatting>
  <conditionalFormatting sqref="I1:I1387 H444:H445">
    <cfRule type="cellIs" dxfId="17" priority="2" operator="equal">
      <formula>"REG,EMS,oyfiy["</formula>
    </cfRule>
  </conditionalFormatting>
  <dataValidations count="4">
    <dataValidation type="list" allowBlank="1" sqref="E1:E406 E407:F407 H407 G451:G456 E408:E462 G459:G462 E464:E472 E474:E1387">
      <formula1>"750,460,690,160"</formula1>
    </dataValidation>
    <dataValidation type="list" allowBlank="1" sqref="I1:I2 I4:I5 I9 I12 I16:I17 I19:I20 I22:I23 I25 I27 I29:I30 I38:I39 I41 I43 I46 I48:I51 I54 I56 I62:I63 I65 I68:I70 I76:I78 I80:I81 I84:I85 I89:I90 I92 I95 I102 I105:I107 I110:I111 I114 I120 I122:I124 I126 I128:I129 I137:I139 I141 I143:I144 I146 I165:I166 I168 I174:I175 I179 I181 I187 I191 I198:I199 I201 I203:I207 I212 I215:I216 I221 I224 I227 I230 I234:I235 I237:I238 I240 I242:I245 I248:I250 I252:I253 I255 I259:I260 I262 I267:I268 I272 I278 I281:I282 I284:I286 I288 I290 I293:I294 I297:I298 I300 I303 I306:I307 I310:I313 I315:I316 I319:I326 I328:I330 I334 I336 I339 I341 I344 I347 I353 I355 I357 I359:I360 I370:I371 I374:I376 I378:I379 I381 I383 I385:I388 I390 I392 I394 I396:I398 I406:I408 I414:I415 I420 I422:I425 I429 I431:I432 I435:I436 I439:I442 I446 I448:I457 I459:I1387">
      <formula1>"REG,EMS,นัดรับ"</formula1>
    </dataValidation>
    <dataValidation type="list" allowBlank="1" showInputMessage="1" prompt="คลิกและป้อนค่าจาก รายการจากรายการข้อความ" sqref="N431:N432 B1:B1387">
      <formula1>"KWANGYA PASSPORT SET,SPECIAL AR TICKET SET,SMCU EMBLEM BADGE,4x6 PHOTO+POSTCARD SET"</formula1>
    </dataValidation>
    <dataValidation type="list" allowBlank="1" sqref="J1:J2 J4:J5 J9 J12 J16:J17 J19:J20 J22:J23 J25 J27 J29:J30 J38:J39 J41 J43 J46 J48:J51 J54 J56 J62:J63 J65 J68:J70 J76:J78 J80:J81 J84:J85 J89:J90 J92 J95 J102 J105:J107 J110:J111 J114 J120 J122:J124 J126 J128:J129 J137:J139 J141 J143:J144 J146 J165:J166 J168 J174:J175 J179 J181 J187 J191 J198:J199 J201 J203:J207 J212 J215:J216 J221 J224 J227 J230 J234:J235 J237:J238 J240 J242:J245 J248:J250 J252:J253 J255 J259:J260 J262 J267:J268 J272 J278 J281:J282 J284:J286 J288 J290 J293:J294 J297:J298 J300 J303 J306:J307 J310:J313 J315:J316 J319:J326 J328:J330 J334 J336 J339 J341 J344 J347 J353 J355 J357 J359:J360 J370:J371 J374:J376 J378:J379 J381 J383 J385:J388 J390 J392 J394 J396:J398 J406:J408 J414:J415 J420 J422:J425 J429 J431:J432 J435:J436 J439:J442 I444:J444 J446 J448:J457 J459:J472 J474:J1387">
      <formula1>"50,30,0"</formula1>
    </dataValidation>
  </dataValidations>
  <hyperlinks>
    <hyperlink ref="L2" r:id="rId1"/>
    <hyperlink ref="L5" r:id="rId2"/>
    <hyperlink ref="L9" r:id="rId3"/>
    <hyperlink ref="L16" r:id="rId4"/>
    <hyperlink ref="L17" r:id="rId5"/>
    <hyperlink ref="L19" r:id="rId6"/>
    <hyperlink ref="L22" r:id="rId7"/>
    <hyperlink ref="L23" r:id="rId8"/>
    <hyperlink ref="L25" r:id="rId9"/>
    <hyperlink ref="L27" r:id="rId10"/>
    <hyperlink ref="L29" r:id="rId11"/>
    <hyperlink ref="L30" r:id="rId12"/>
    <hyperlink ref="L38" r:id="rId13"/>
    <hyperlink ref="L39" r:id="rId14"/>
    <hyperlink ref="L41" r:id="rId15"/>
    <hyperlink ref="L43" r:id="rId16"/>
    <hyperlink ref="L46" r:id="rId17"/>
    <hyperlink ref="L48" r:id="rId18"/>
    <hyperlink ref="L49" r:id="rId19"/>
    <hyperlink ref="L50" r:id="rId20"/>
    <hyperlink ref="L51" r:id="rId21"/>
    <hyperlink ref="L54" r:id="rId22"/>
    <hyperlink ref="L63" r:id="rId23"/>
    <hyperlink ref="L65" r:id="rId24"/>
    <hyperlink ref="L68" r:id="rId25"/>
    <hyperlink ref="L69" r:id="rId26"/>
    <hyperlink ref="L70" r:id="rId27"/>
    <hyperlink ref="L76" r:id="rId28"/>
    <hyperlink ref="L77" r:id="rId29"/>
    <hyperlink ref="L78" r:id="rId30"/>
    <hyperlink ref="L81" r:id="rId31"/>
    <hyperlink ref="L84" r:id="rId32"/>
    <hyperlink ref="L85" r:id="rId33"/>
    <hyperlink ref="L89" r:id="rId34"/>
    <hyperlink ref="L90" r:id="rId35"/>
    <hyperlink ref="L92" r:id="rId36"/>
    <hyperlink ref="L95" r:id="rId37"/>
    <hyperlink ref="L102" r:id="rId38"/>
    <hyperlink ref="L105" r:id="rId39"/>
    <hyperlink ref="L106" r:id="rId40"/>
    <hyperlink ref="L107" r:id="rId41"/>
    <hyperlink ref="L110" r:id="rId42"/>
    <hyperlink ref="L114" r:id="rId43"/>
    <hyperlink ref="L120" r:id="rId44"/>
    <hyperlink ref="L122" r:id="rId45"/>
    <hyperlink ref="L123" r:id="rId46"/>
    <hyperlink ref="L124" r:id="rId47"/>
    <hyperlink ref="L126" r:id="rId48"/>
    <hyperlink ref="L129" r:id="rId49"/>
    <hyperlink ref="L137" r:id="rId50"/>
    <hyperlink ref="L138" r:id="rId51"/>
    <hyperlink ref="L139" r:id="rId52"/>
    <hyperlink ref="L143" r:id="rId53"/>
    <hyperlink ref="L144" r:id="rId54"/>
    <hyperlink ref="K146" r:id="rId55"/>
    <hyperlink ref="K166" r:id="rId56"/>
    <hyperlink ref="K168" r:id="rId57"/>
    <hyperlink ref="K174" r:id="rId58"/>
    <hyperlink ref="K175" r:id="rId59"/>
    <hyperlink ref="K179" r:id="rId60"/>
    <hyperlink ref="K187" r:id="rId61"/>
    <hyperlink ref="K191" r:id="rId62"/>
    <hyperlink ref="K199" r:id="rId63"/>
    <hyperlink ref="K201" r:id="rId64"/>
    <hyperlink ref="K203" r:id="rId65"/>
    <hyperlink ref="K205" r:id="rId66"/>
    <hyperlink ref="K206" r:id="rId67"/>
    <hyperlink ref="K212" r:id="rId68"/>
    <hyperlink ref="K215" r:id="rId69"/>
    <hyperlink ref="K216" r:id="rId70"/>
    <hyperlink ref="K224" r:id="rId71"/>
    <hyperlink ref="K227" r:id="rId72"/>
    <hyperlink ref="K230" r:id="rId73"/>
    <hyperlink ref="K234" r:id="rId74"/>
    <hyperlink ref="K235" r:id="rId75"/>
    <hyperlink ref="K237" r:id="rId76"/>
    <hyperlink ref="K238" r:id="rId77"/>
    <hyperlink ref="K240" r:id="rId78"/>
    <hyperlink ref="K242" r:id="rId79"/>
    <hyperlink ref="K244" r:id="rId80"/>
    <hyperlink ref="K248" r:id="rId81"/>
    <hyperlink ref="K249" r:id="rId82"/>
    <hyperlink ref="K250" r:id="rId83"/>
    <hyperlink ref="K252" r:id="rId84"/>
    <hyperlink ref="K253" r:id="rId85"/>
    <hyperlink ref="K255" r:id="rId86"/>
    <hyperlink ref="K259" r:id="rId87"/>
    <hyperlink ref="K260" r:id="rId88"/>
    <hyperlink ref="K262" r:id="rId89"/>
    <hyperlink ref="K263" r:id="rId90"/>
    <hyperlink ref="K264" r:id="rId91"/>
    <hyperlink ref="K265" r:id="rId92"/>
    <hyperlink ref="K266" r:id="rId93"/>
    <hyperlink ref="K267" r:id="rId94"/>
    <hyperlink ref="K268" r:id="rId95"/>
    <hyperlink ref="K272" r:id="rId96"/>
    <hyperlink ref="K278" r:id="rId97"/>
    <hyperlink ref="K281" r:id="rId98"/>
    <hyperlink ref="K282" r:id="rId99"/>
    <hyperlink ref="K284" r:id="rId100"/>
    <hyperlink ref="K285" r:id="rId101"/>
    <hyperlink ref="K286" r:id="rId102"/>
    <hyperlink ref="K288" r:id="rId103"/>
    <hyperlink ref="K290" r:id="rId104"/>
    <hyperlink ref="K294" r:id="rId105"/>
    <hyperlink ref="K295" r:id="rId106"/>
    <hyperlink ref="K297" r:id="rId107"/>
    <hyperlink ref="K298" r:id="rId108"/>
    <hyperlink ref="K300" r:id="rId109"/>
    <hyperlink ref="K303" r:id="rId110"/>
    <hyperlink ref="K306" r:id="rId111"/>
    <hyperlink ref="K307" r:id="rId112"/>
    <hyperlink ref="K310" r:id="rId113"/>
    <hyperlink ref="K311" r:id="rId114"/>
    <hyperlink ref="K312" r:id="rId115"/>
    <hyperlink ref="K313" r:id="rId116"/>
    <hyperlink ref="K315" r:id="rId117"/>
    <hyperlink ref="K316" r:id="rId118"/>
    <hyperlink ref="K319" r:id="rId119"/>
    <hyperlink ref="K320" r:id="rId120"/>
    <hyperlink ref="K321" r:id="rId121"/>
    <hyperlink ref="K322" r:id="rId122"/>
    <hyperlink ref="K323" r:id="rId123"/>
    <hyperlink ref="K324" r:id="rId124"/>
    <hyperlink ref="K325" r:id="rId125"/>
    <hyperlink ref="K326" r:id="rId126"/>
    <hyperlink ref="K328" r:id="rId127"/>
    <hyperlink ref="K329" r:id="rId128"/>
    <hyperlink ref="K330" r:id="rId129"/>
    <hyperlink ref="K334" r:id="rId130"/>
    <hyperlink ref="K336" r:id="rId131"/>
    <hyperlink ref="K339" r:id="rId132"/>
    <hyperlink ref="K341" r:id="rId133"/>
    <hyperlink ref="K344" r:id="rId134"/>
    <hyperlink ref="K347" r:id="rId135"/>
    <hyperlink ref="K353" r:id="rId136"/>
    <hyperlink ref="K355" r:id="rId137"/>
    <hyperlink ref="K357" r:id="rId138"/>
    <hyperlink ref="K359" r:id="rId139"/>
    <hyperlink ref="K360" r:id="rId140"/>
    <hyperlink ref="K370" r:id="rId141"/>
    <hyperlink ref="K371" r:id="rId142"/>
    <hyperlink ref="K374" r:id="rId143"/>
    <hyperlink ref="K375" r:id="rId144"/>
    <hyperlink ref="K376" r:id="rId145"/>
    <hyperlink ref="K378" r:id="rId146"/>
    <hyperlink ref="K379" r:id="rId147"/>
    <hyperlink ref="K381" r:id="rId148"/>
    <hyperlink ref="K383" r:id="rId149"/>
    <hyperlink ref="K385" r:id="rId150"/>
    <hyperlink ref="K387" r:id="rId151"/>
    <hyperlink ref="K388" r:id="rId152"/>
    <hyperlink ref="K390" r:id="rId153"/>
    <hyperlink ref="K392" r:id="rId154"/>
    <hyperlink ref="K394" r:id="rId155"/>
    <hyperlink ref="K396" r:id="rId156"/>
    <hyperlink ref="K397" r:id="rId157"/>
    <hyperlink ref="K398" r:id="rId158"/>
    <hyperlink ref="K406" r:id="rId159"/>
    <hyperlink ref="K408" r:id="rId160"/>
    <hyperlink ref="K414" r:id="rId161"/>
    <hyperlink ref="K415" r:id="rId162"/>
    <hyperlink ref="K420" r:id="rId163"/>
    <hyperlink ref="K422" r:id="rId164"/>
    <hyperlink ref="K423" r:id="rId165"/>
    <hyperlink ref="K424" r:id="rId166"/>
    <hyperlink ref="K425" r:id="rId167"/>
    <hyperlink ref="K429" r:id="rId168"/>
    <hyperlink ref="K431" r:id="rId169"/>
    <hyperlink ref="K432" r:id="rId170"/>
    <hyperlink ref="K435" r:id="rId171"/>
    <hyperlink ref="K436" r:id="rId172"/>
    <hyperlink ref="K448" r:id="rId173"/>
    <hyperlink ref="K449" r:id="rId17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S992"/>
  <sheetViews>
    <sheetView workbookViewId="0"/>
  </sheetViews>
  <sheetFormatPr defaultColWidth="12.5703125" defaultRowHeight="15.75" customHeight="1"/>
  <cols>
    <col min="1" max="1" width="22.85546875" customWidth="1"/>
    <col min="2" max="2" width="14.85546875" customWidth="1"/>
    <col min="3" max="3" width="11.28515625" customWidth="1"/>
    <col min="8" max="8" width="20.28515625" customWidth="1"/>
    <col min="10" max="10" width="20.5703125" customWidth="1"/>
    <col min="12" max="12" width="24.28515625" customWidth="1"/>
  </cols>
  <sheetData>
    <row r="1" spans="1:14" ht="15">
      <c r="A1" s="402" t="s">
        <v>157</v>
      </c>
      <c r="B1" s="402" t="s">
        <v>1059</v>
      </c>
      <c r="C1" s="402" t="s">
        <v>159</v>
      </c>
    </row>
    <row r="2" spans="1:14">
      <c r="A2" s="496" t="s">
        <v>1066</v>
      </c>
      <c r="B2" s="497" t="s">
        <v>1067</v>
      </c>
      <c r="C2" s="442">
        <v>1</v>
      </c>
      <c r="H2" s="498"/>
      <c r="I2" s="499"/>
      <c r="J2" s="498"/>
      <c r="K2" s="499"/>
      <c r="L2" s="498"/>
      <c r="N2" s="498"/>
    </row>
    <row r="3" spans="1:14">
      <c r="A3" s="496" t="s">
        <v>1066</v>
      </c>
      <c r="B3" s="497" t="s">
        <v>1070</v>
      </c>
      <c r="C3" s="442">
        <v>1</v>
      </c>
    </row>
    <row r="4" spans="1:14" ht="18">
      <c r="A4" s="29" t="s">
        <v>1066</v>
      </c>
      <c r="B4" s="500" t="s">
        <v>1072</v>
      </c>
      <c r="C4" s="55">
        <v>1</v>
      </c>
    </row>
    <row r="5" spans="1:14" ht="18">
      <c r="A5" s="18" t="s">
        <v>1073</v>
      </c>
      <c r="B5" s="500" t="s">
        <v>1072</v>
      </c>
      <c r="C5" s="17">
        <v>1</v>
      </c>
    </row>
    <row r="6" spans="1:14" ht="18">
      <c r="A6" s="18" t="s">
        <v>1073</v>
      </c>
      <c r="B6" s="501" t="s">
        <v>1076</v>
      </c>
      <c r="C6" s="17">
        <v>1</v>
      </c>
    </row>
    <row r="7" spans="1:14" ht="18">
      <c r="A7" s="18" t="s">
        <v>1077</v>
      </c>
      <c r="B7" s="501" t="s">
        <v>1072</v>
      </c>
      <c r="C7" s="17">
        <v>1</v>
      </c>
    </row>
    <row r="8" spans="1:14" ht="18">
      <c r="A8" s="18" t="s">
        <v>1077</v>
      </c>
      <c r="B8" s="501" t="s">
        <v>1076</v>
      </c>
      <c r="C8" s="17">
        <v>1</v>
      </c>
      <c r="H8" s="18"/>
      <c r="I8" s="22"/>
    </row>
    <row r="9" spans="1:14" ht="18">
      <c r="A9" s="496" t="s">
        <v>1079</v>
      </c>
      <c r="B9" s="502" t="s">
        <v>1067</v>
      </c>
      <c r="C9" s="442">
        <v>1</v>
      </c>
      <c r="H9" s="18"/>
      <c r="I9" s="22"/>
    </row>
    <row r="10" spans="1:14" ht="18">
      <c r="A10" s="496" t="s">
        <v>1073</v>
      </c>
      <c r="B10" s="502" t="s">
        <v>1067</v>
      </c>
      <c r="C10" s="442">
        <v>1</v>
      </c>
    </row>
    <row r="11" spans="1:14" ht="18">
      <c r="A11" s="438" t="s">
        <v>1066</v>
      </c>
      <c r="B11" s="502" t="s">
        <v>1067</v>
      </c>
      <c r="C11" s="442">
        <v>1</v>
      </c>
    </row>
    <row r="12" spans="1:14">
      <c r="A12" s="18" t="s">
        <v>1073</v>
      </c>
      <c r="B12" s="503" t="s">
        <v>1067</v>
      </c>
      <c r="C12" s="17">
        <v>1</v>
      </c>
    </row>
    <row r="13" spans="1:14">
      <c r="A13" s="18" t="s">
        <v>1073</v>
      </c>
      <c r="B13" s="503" t="s">
        <v>1070</v>
      </c>
      <c r="C13" s="17">
        <v>1</v>
      </c>
    </row>
    <row r="14" spans="1:14" ht="18">
      <c r="A14" s="18" t="s">
        <v>1073</v>
      </c>
      <c r="B14" s="500" t="s">
        <v>1072</v>
      </c>
      <c r="C14" s="17">
        <v>1</v>
      </c>
    </row>
    <row r="15" spans="1:14" ht="18">
      <c r="A15" s="18" t="s">
        <v>1073</v>
      </c>
      <c r="B15" s="501" t="s">
        <v>1076</v>
      </c>
      <c r="C15" s="17">
        <v>1</v>
      </c>
    </row>
    <row r="16" spans="1:14" ht="18">
      <c r="A16" s="496" t="s">
        <v>1073</v>
      </c>
      <c r="B16" s="502" t="s">
        <v>1067</v>
      </c>
      <c r="C16" s="442">
        <v>1</v>
      </c>
    </row>
    <row r="17" spans="1:3">
      <c r="A17" s="26" t="s">
        <v>1073</v>
      </c>
      <c r="B17" s="396" t="s">
        <v>1089</v>
      </c>
      <c r="C17" s="17">
        <v>1</v>
      </c>
    </row>
    <row r="18" spans="1:3" ht="18">
      <c r="A18" s="26" t="s">
        <v>1066</v>
      </c>
      <c r="B18" s="501" t="s">
        <v>1092</v>
      </c>
      <c r="C18" s="17">
        <v>1</v>
      </c>
    </row>
    <row r="19" spans="1:3" ht="18">
      <c r="A19" s="496" t="s">
        <v>1073</v>
      </c>
      <c r="B19" s="502" t="s">
        <v>1072</v>
      </c>
      <c r="C19" s="442">
        <v>1</v>
      </c>
    </row>
    <row r="20" spans="1:3" ht="15">
      <c r="A20" s="18" t="s">
        <v>1073</v>
      </c>
      <c r="B20" s="32" t="s">
        <v>395</v>
      </c>
      <c r="C20" s="481">
        <v>1</v>
      </c>
    </row>
    <row r="21" spans="1:3" ht="15">
      <c r="A21" s="18" t="s">
        <v>1077</v>
      </c>
      <c r="B21" s="32" t="s">
        <v>395</v>
      </c>
      <c r="C21" s="481">
        <v>1</v>
      </c>
    </row>
    <row r="22" spans="1:3" ht="18">
      <c r="A22" s="496" t="s">
        <v>1079</v>
      </c>
      <c r="B22" s="502" t="s">
        <v>1067</v>
      </c>
      <c r="C22" s="442">
        <v>1</v>
      </c>
    </row>
    <row r="23" spans="1:3">
      <c r="A23" s="18" t="s">
        <v>1073</v>
      </c>
      <c r="B23" s="503" t="s">
        <v>1067</v>
      </c>
      <c r="C23" s="481">
        <v>1</v>
      </c>
    </row>
    <row r="24" spans="1:3">
      <c r="A24" s="18" t="s">
        <v>1073</v>
      </c>
      <c r="B24" s="503" t="s">
        <v>1070</v>
      </c>
      <c r="C24" s="481">
        <v>1</v>
      </c>
    </row>
    <row r="25" spans="1:3" ht="12.75">
      <c r="A25" s="504" t="s">
        <v>1073</v>
      </c>
      <c r="B25" s="448" t="s">
        <v>1104</v>
      </c>
      <c r="C25" s="505">
        <v>1</v>
      </c>
    </row>
    <row r="26" spans="1:3" ht="12.75">
      <c r="A26" s="504" t="s">
        <v>1077</v>
      </c>
      <c r="B26" s="448" t="s">
        <v>1104</v>
      </c>
      <c r="C26" s="451">
        <v>1</v>
      </c>
    </row>
    <row r="27" spans="1:3">
      <c r="A27" s="39" t="s">
        <v>1073</v>
      </c>
      <c r="B27" s="503" t="s">
        <v>1067</v>
      </c>
      <c r="C27" s="481">
        <v>1</v>
      </c>
    </row>
    <row r="28" spans="1:3">
      <c r="A28" s="39" t="s">
        <v>1066</v>
      </c>
      <c r="B28" s="503" t="s">
        <v>1070</v>
      </c>
      <c r="C28" s="481">
        <v>1</v>
      </c>
    </row>
    <row r="29" spans="1:3" ht="12.75">
      <c r="A29" s="506" t="s">
        <v>1073</v>
      </c>
      <c r="B29" s="438" t="s">
        <v>1076</v>
      </c>
      <c r="C29" s="442">
        <v>1</v>
      </c>
    </row>
    <row r="30" spans="1:3">
      <c r="A30" s="39" t="s">
        <v>1650</v>
      </c>
      <c r="B30" s="503" t="s">
        <v>1067</v>
      </c>
      <c r="C30" s="481">
        <v>1</v>
      </c>
    </row>
    <row r="31" spans="1:3">
      <c r="A31" s="39" t="s">
        <v>1073</v>
      </c>
      <c r="B31" s="503" t="s">
        <v>1067</v>
      </c>
      <c r="C31" s="481">
        <v>1</v>
      </c>
    </row>
    <row r="32" spans="1:3" ht="12.75">
      <c r="A32" s="39" t="s">
        <v>1073</v>
      </c>
      <c r="B32" s="29" t="s">
        <v>1651</v>
      </c>
      <c r="C32" s="481">
        <v>1</v>
      </c>
    </row>
    <row r="33" spans="1:3" ht="12.75">
      <c r="A33" s="39" t="s">
        <v>1073</v>
      </c>
      <c r="B33" s="29" t="s">
        <v>1092</v>
      </c>
      <c r="C33" s="481">
        <v>1</v>
      </c>
    </row>
    <row r="34" spans="1:3" ht="12.75">
      <c r="A34" s="39" t="s">
        <v>1073</v>
      </c>
      <c r="B34" s="29" t="s">
        <v>1118</v>
      </c>
      <c r="C34" s="481">
        <v>1</v>
      </c>
    </row>
    <row r="35" spans="1:3" ht="12.75">
      <c r="A35" s="39" t="s">
        <v>1066</v>
      </c>
      <c r="B35" s="29" t="s">
        <v>1067</v>
      </c>
      <c r="C35" s="481">
        <v>1</v>
      </c>
    </row>
    <row r="36" spans="1:3" ht="12.75">
      <c r="A36" s="39" t="s">
        <v>1066</v>
      </c>
      <c r="B36" s="29" t="s">
        <v>1092</v>
      </c>
      <c r="C36" s="481">
        <v>1</v>
      </c>
    </row>
    <row r="37" spans="1:3" ht="12.75">
      <c r="A37" s="39" t="s">
        <v>1066</v>
      </c>
      <c r="B37" s="29" t="s">
        <v>1118</v>
      </c>
      <c r="C37" s="481">
        <v>1</v>
      </c>
    </row>
    <row r="38" spans="1:3" ht="12.75">
      <c r="A38" s="506" t="s">
        <v>1073</v>
      </c>
      <c r="B38" s="438" t="s">
        <v>1072</v>
      </c>
      <c r="C38" s="441">
        <v>1</v>
      </c>
    </row>
    <row r="39" spans="1:3" ht="12.75">
      <c r="A39" s="39" t="s">
        <v>1073</v>
      </c>
      <c r="B39" s="29" t="s">
        <v>1072</v>
      </c>
      <c r="C39" s="481">
        <v>1</v>
      </c>
    </row>
    <row r="40" spans="1:3">
      <c r="A40" s="39" t="s">
        <v>1073</v>
      </c>
      <c r="B40" s="503" t="s">
        <v>1067</v>
      </c>
      <c r="C40" s="481">
        <v>1</v>
      </c>
    </row>
    <row r="41" spans="1:3">
      <c r="A41" s="448" t="s">
        <v>1073</v>
      </c>
      <c r="B41" s="507" t="s">
        <v>1067</v>
      </c>
      <c r="C41" s="452">
        <v>1</v>
      </c>
    </row>
    <row r="42" spans="1:3">
      <c r="A42" s="448" t="s">
        <v>1128</v>
      </c>
      <c r="B42" s="507" t="s">
        <v>1067</v>
      </c>
      <c r="C42" s="452">
        <v>1</v>
      </c>
    </row>
    <row r="43" spans="1:3" ht="12.75">
      <c r="A43" s="29" t="s">
        <v>1079</v>
      </c>
      <c r="B43" s="29" t="s">
        <v>1118</v>
      </c>
      <c r="C43" s="55">
        <v>1</v>
      </c>
    </row>
    <row r="44" spans="1:3" ht="12.75">
      <c r="A44" s="29" t="s">
        <v>1073</v>
      </c>
      <c r="B44" s="29" t="s">
        <v>1118</v>
      </c>
      <c r="C44" s="55">
        <v>1</v>
      </c>
    </row>
    <row r="45" spans="1:3" ht="12.75">
      <c r="A45" s="465" t="s">
        <v>1066</v>
      </c>
      <c r="B45" s="29" t="s">
        <v>1118</v>
      </c>
      <c r="C45" s="55">
        <v>1</v>
      </c>
    </row>
    <row r="46" spans="1:3" ht="12.75">
      <c r="A46" s="448" t="s">
        <v>1073</v>
      </c>
      <c r="B46" s="448" t="s">
        <v>1070</v>
      </c>
      <c r="C46" s="451">
        <v>1</v>
      </c>
    </row>
    <row r="47" spans="1:3" ht="12.75">
      <c r="A47" s="448" t="s">
        <v>1073</v>
      </c>
      <c r="B47" s="448" t="s">
        <v>1067</v>
      </c>
      <c r="C47" s="451">
        <v>1</v>
      </c>
    </row>
    <row r="48" spans="1:3" ht="12.75">
      <c r="A48" s="465" t="s">
        <v>1073</v>
      </c>
      <c r="B48" s="29" t="s">
        <v>1072</v>
      </c>
      <c r="C48" s="55">
        <v>1</v>
      </c>
    </row>
    <row r="49" spans="1:3" ht="12.75">
      <c r="A49" s="448" t="s">
        <v>1066</v>
      </c>
      <c r="B49" s="448" t="s">
        <v>1072</v>
      </c>
      <c r="C49" s="451">
        <v>1</v>
      </c>
    </row>
    <row r="50" spans="1:3" ht="12.75">
      <c r="A50" s="465" t="s">
        <v>1073</v>
      </c>
      <c r="B50" s="465" t="s">
        <v>1141</v>
      </c>
      <c r="C50" s="468">
        <v>1</v>
      </c>
    </row>
    <row r="51" spans="1:3" ht="12.75">
      <c r="A51" s="448" t="s">
        <v>1079</v>
      </c>
      <c r="B51" s="448" t="s">
        <v>1067</v>
      </c>
      <c r="C51" s="451">
        <v>1</v>
      </c>
    </row>
    <row r="52" spans="1:3" ht="12.75">
      <c r="A52" s="448" t="s">
        <v>1073</v>
      </c>
      <c r="B52" s="448" t="s">
        <v>1067</v>
      </c>
      <c r="C52" s="451">
        <v>1</v>
      </c>
    </row>
    <row r="53" spans="1:3" ht="12.75">
      <c r="A53" s="448" t="s">
        <v>1066</v>
      </c>
      <c r="B53" s="448" t="s">
        <v>1067</v>
      </c>
      <c r="C53" s="451">
        <v>1</v>
      </c>
    </row>
    <row r="54" spans="1:3" ht="18">
      <c r="A54" s="18" t="s">
        <v>1073</v>
      </c>
      <c r="B54" s="500" t="s">
        <v>1072</v>
      </c>
      <c r="C54" s="468">
        <v>1</v>
      </c>
    </row>
    <row r="55" spans="1:3" ht="18">
      <c r="A55" s="29" t="s">
        <v>1066</v>
      </c>
      <c r="B55" s="500" t="s">
        <v>1072</v>
      </c>
      <c r="C55" s="468">
        <v>1</v>
      </c>
    </row>
    <row r="56" spans="1:3" ht="12.75">
      <c r="A56" s="448" t="s">
        <v>1079</v>
      </c>
      <c r="B56" s="448" t="s">
        <v>1151</v>
      </c>
      <c r="C56" s="451">
        <v>1</v>
      </c>
    </row>
    <row r="57" spans="1:3" ht="12.75">
      <c r="A57" s="448" t="s">
        <v>1073</v>
      </c>
      <c r="B57" s="448" t="s">
        <v>1151</v>
      </c>
      <c r="C57" s="451">
        <v>1</v>
      </c>
    </row>
    <row r="58" spans="1:3" ht="12.75">
      <c r="A58" s="448" t="s">
        <v>1066</v>
      </c>
      <c r="B58" s="448" t="s">
        <v>1151</v>
      </c>
      <c r="C58" s="451">
        <v>1</v>
      </c>
    </row>
    <row r="59" spans="1:3" ht="12.75">
      <c r="A59" s="448" t="s">
        <v>1079</v>
      </c>
      <c r="B59" s="448" t="s">
        <v>1152</v>
      </c>
      <c r="C59" s="451">
        <v>1</v>
      </c>
    </row>
    <row r="60" spans="1:3" ht="12.75">
      <c r="A60" s="448" t="s">
        <v>1073</v>
      </c>
      <c r="B60" s="448" t="s">
        <v>1152</v>
      </c>
      <c r="C60" s="451">
        <v>1</v>
      </c>
    </row>
    <row r="61" spans="1:3" ht="12.75">
      <c r="A61" s="448" t="s">
        <v>1066</v>
      </c>
      <c r="B61" s="448" t="s">
        <v>1152</v>
      </c>
      <c r="C61" s="451">
        <v>1</v>
      </c>
    </row>
    <row r="62" spans="1:3" ht="12.75">
      <c r="A62" s="29" t="s">
        <v>1073</v>
      </c>
      <c r="B62" s="465" t="s">
        <v>1154</v>
      </c>
      <c r="C62" s="451">
        <v>1</v>
      </c>
    </row>
    <row r="63" spans="1:3" ht="12.75">
      <c r="A63" s="29" t="s">
        <v>1073</v>
      </c>
      <c r="B63" s="465" t="s">
        <v>1089</v>
      </c>
      <c r="C63" s="451">
        <v>1</v>
      </c>
    </row>
    <row r="64" spans="1:3" ht="12.75">
      <c r="A64" s="438" t="s">
        <v>1073</v>
      </c>
      <c r="B64" s="438" t="s">
        <v>1158</v>
      </c>
      <c r="C64" s="451">
        <v>1</v>
      </c>
    </row>
    <row r="65" spans="1:3" ht="12.75">
      <c r="A65" s="438" t="s">
        <v>1073</v>
      </c>
      <c r="B65" s="438" t="s">
        <v>1161</v>
      </c>
      <c r="C65" s="451">
        <v>1</v>
      </c>
    </row>
    <row r="66" spans="1:3" ht="12.75">
      <c r="A66" s="438" t="s">
        <v>1073</v>
      </c>
      <c r="B66" s="438" t="s">
        <v>1162</v>
      </c>
      <c r="C66" s="451">
        <v>1</v>
      </c>
    </row>
    <row r="67" spans="1:3" ht="12.75">
      <c r="A67" s="69" t="s">
        <v>1073</v>
      </c>
      <c r="B67" s="465" t="s">
        <v>1158</v>
      </c>
      <c r="C67" s="451">
        <v>1</v>
      </c>
    </row>
    <row r="68" spans="1:3" ht="12.75">
      <c r="A68" s="438" t="s">
        <v>1073</v>
      </c>
      <c r="B68" s="438" t="s">
        <v>1072</v>
      </c>
      <c r="C68" s="451">
        <v>1</v>
      </c>
    </row>
    <row r="69" spans="1:3" ht="12.75">
      <c r="A69" s="69" t="s">
        <v>1073</v>
      </c>
      <c r="B69" s="465" t="s">
        <v>1151</v>
      </c>
      <c r="C69" s="451">
        <v>1</v>
      </c>
    </row>
    <row r="70" spans="1:3" ht="12.75">
      <c r="A70" s="69" t="s">
        <v>1073</v>
      </c>
      <c r="B70" s="465" t="s">
        <v>490</v>
      </c>
      <c r="C70" s="451">
        <v>1</v>
      </c>
    </row>
    <row r="71" spans="1:3" ht="12.75">
      <c r="A71" s="69" t="s">
        <v>1073</v>
      </c>
      <c r="B71" s="465" t="s">
        <v>1172</v>
      </c>
      <c r="C71" s="451">
        <v>1</v>
      </c>
    </row>
    <row r="72" spans="1:3" ht="12.75">
      <c r="A72" s="69" t="s">
        <v>1073</v>
      </c>
      <c r="B72" s="465" t="s">
        <v>1118</v>
      </c>
      <c r="C72" s="451">
        <v>1</v>
      </c>
    </row>
    <row r="73" spans="1:3" ht="12.75">
      <c r="A73" s="69" t="s">
        <v>1073</v>
      </c>
      <c r="B73" s="29" t="s">
        <v>1141</v>
      </c>
      <c r="C73" s="451">
        <v>1</v>
      </c>
    </row>
    <row r="74" spans="1:3" ht="12.75">
      <c r="A74" s="69" t="s">
        <v>1073</v>
      </c>
      <c r="B74" s="29" t="s">
        <v>1092</v>
      </c>
      <c r="C74" s="451">
        <v>1</v>
      </c>
    </row>
    <row r="75" spans="1:3" ht="12.75">
      <c r="A75" s="438" t="s">
        <v>1066</v>
      </c>
      <c r="B75" s="438" t="s">
        <v>1174</v>
      </c>
      <c r="C75" s="451">
        <v>1</v>
      </c>
    </row>
    <row r="76" spans="1:3" ht="12.75">
      <c r="A76" s="29" t="s">
        <v>1073</v>
      </c>
      <c r="B76" s="29" t="s">
        <v>1067</v>
      </c>
      <c r="C76" s="451">
        <v>1</v>
      </c>
    </row>
    <row r="77" spans="1:3" ht="12.75">
      <c r="A77" s="29" t="s">
        <v>1073</v>
      </c>
      <c r="B77" s="29" t="s">
        <v>1072</v>
      </c>
      <c r="C77" s="451">
        <v>1</v>
      </c>
    </row>
    <row r="78" spans="1:3" ht="12.75">
      <c r="A78" s="29" t="s">
        <v>1073</v>
      </c>
      <c r="B78" s="29" t="s">
        <v>1076</v>
      </c>
      <c r="C78" s="451">
        <v>1</v>
      </c>
    </row>
    <row r="79" spans="1:3">
      <c r="A79" s="448" t="s">
        <v>1079</v>
      </c>
      <c r="B79" s="29" t="s">
        <v>1649</v>
      </c>
      <c r="C79" s="450">
        <v>1</v>
      </c>
    </row>
    <row r="80" spans="1:3">
      <c r="A80" s="448" t="s">
        <v>1079</v>
      </c>
      <c r="B80" s="29" t="s">
        <v>1092</v>
      </c>
      <c r="C80" s="450">
        <v>1</v>
      </c>
    </row>
    <row r="81" spans="1:3">
      <c r="A81" s="448" t="s">
        <v>1079</v>
      </c>
      <c r="B81" s="29" t="s">
        <v>1117</v>
      </c>
      <c r="C81" s="450">
        <v>1</v>
      </c>
    </row>
    <row r="82" spans="1:3">
      <c r="A82" s="448" t="s">
        <v>1079</v>
      </c>
      <c r="B82" s="29" t="s">
        <v>1141</v>
      </c>
      <c r="C82" s="450">
        <v>1</v>
      </c>
    </row>
    <row r="83" spans="1:3">
      <c r="A83" s="448" t="s">
        <v>1073</v>
      </c>
      <c r="B83" s="29" t="s">
        <v>1649</v>
      </c>
      <c r="C83" s="450">
        <v>1</v>
      </c>
    </row>
    <row r="84" spans="1:3">
      <c r="A84" s="448" t="s">
        <v>1073</v>
      </c>
      <c r="B84" s="29" t="s">
        <v>1092</v>
      </c>
      <c r="C84" s="450">
        <v>1</v>
      </c>
    </row>
    <row r="85" spans="1:3">
      <c r="A85" s="448" t="s">
        <v>1073</v>
      </c>
      <c r="B85" s="29" t="s">
        <v>1117</v>
      </c>
      <c r="C85" s="450">
        <v>1</v>
      </c>
    </row>
    <row r="86" spans="1:3">
      <c r="A86" s="448" t="s">
        <v>1073</v>
      </c>
      <c r="B86" s="29" t="s">
        <v>1141</v>
      </c>
      <c r="C86" s="450">
        <v>1</v>
      </c>
    </row>
    <row r="87" spans="1:3">
      <c r="A87" s="448" t="s">
        <v>1066</v>
      </c>
      <c r="B87" s="29" t="s">
        <v>1649</v>
      </c>
      <c r="C87" s="450">
        <v>1</v>
      </c>
    </row>
    <row r="88" spans="1:3">
      <c r="A88" s="448" t="s">
        <v>1066</v>
      </c>
      <c r="B88" s="29" t="s">
        <v>1118</v>
      </c>
      <c r="C88" s="450">
        <v>1</v>
      </c>
    </row>
    <row r="89" spans="1:3">
      <c r="A89" s="448" t="s">
        <v>1066</v>
      </c>
      <c r="B89" s="29" t="s">
        <v>485</v>
      </c>
      <c r="C89" s="450">
        <v>1</v>
      </c>
    </row>
    <row r="90" spans="1:3">
      <c r="A90" s="448" t="s">
        <v>1066</v>
      </c>
      <c r="B90" s="29" t="s">
        <v>1092</v>
      </c>
      <c r="C90" s="450">
        <v>1</v>
      </c>
    </row>
    <row r="91" spans="1:3">
      <c r="A91" s="448" t="s">
        <v>1066</v>
      </c>
      <c r="B91" s="29" t="s">
        <v>1117</v>
      </c>
      <c r="C91" s="450">
        <v>1</v>
      </c>
    </row>
    <row r="92" spans="1:3">
      <c r="A92" s="448" t="s">
        <v>1066</v>
      </c>
      <c r="B92" s="29" t="s">
        <v>1141</v>
      </c>
      <c r="C92" s="450">
        <v>1</v>
      </c>
    </row>
    <row r="93" spans="1:3">
      <c r="A93" s="448" t="s">
        <v>1073</v>
      </c>
      <c r="B93" s="29" t="s">
        <v>1151</v>
      </c>
      <c r="C93" s="450">
        <v>1</v>
      </c>
    </row>
    <row r="94" spans="1:3">
      <c r="A94" s="448" t="s">
        <v>1073</v>
      </c>
      <c r="B94" s="29" t="s">
        <v>1298</v>
      </c>
      <c r="C94" s="450">
        <v>1</v>
      </c>
    </row>
    <row r="95" spans="1:3">
      <c r="A95" s="448" t="s">
        <v>1066</v>
      </c>
      <c r="B95" s="29" t="s">
        <v>1298</v>
      </c>
      <c r="C95" s="450">
        <v>1</v>
      </c>
    </row>
    <row r="96" spans="1:3">
      <c r="A96" s="448" t="s">
        <v>1066</v>
      </c>
      <c r="B96" s="480" t="s">
        <v>1151</v>
      </c>
      <c r="C96" s="450">
        <v>1</v>
      </c>
    </row>
    <row r="97" spans="1:13" ht="12.75">
      <c r="A97" s="461"/>
      <c r="B97" s="461"/>
      <c r="C97" s="461"/>
      <c r="F97" s="19">
        <f>SUM(C2,C3,C4,C11,C18,C28,C35,C36,C37,C42,C45,C49,C53,C55,C58,C61,C75,C87,C88,C89,C90,C91,C92,C95,C96)</f>
        <v>25</v>
      </c>
    </row>
    <row r="98" spans="1:13" ht="12.75">
      <c r="A98" s="18"/>
      <c r="B98" s="18"/>
      <c r="C98" s="18"/>
      <c r="F98" s="24" t="s">
        <v>1066</v>
      </c>
      <c r="G98" s="18"/>
      <c r="H98" s="24" t="s">
        <v>1073</v>
      </c>
      <c r="I98" s="18"/>
      <c r="J98" s="24" t="s">
        <v>1079</v>
      </c>
      <c r="K98" s="18"/>
      <c r="L98" s="508" t="s">
        <v>1077</v>
      </c>
      <c r="M98" s="18"/>
    </row>
    <row r="99" spans="1:13" ht="12.75">
      <c r="A99" s="18"/>
      <c r="B99" s="18"/>
      <c r="C99" s="18"/>
      <c r="E99" s="18" t="s">
        <v>1072</v>
      </c>
      <c r="F99" s="22">
        <v>3</v>
      </c>
      <c r="G99" s="22"/>
      <c r="H99" s="465">
        <v>9</v>
      </c>
      <c r="I99" s="18"/>
      <c r="J99" s="18"/>
      <c r="K99" s="18"/>
      <c r="L99" s="29">
        <v>1</v>
      </c>
      <c r="M99" s="18"/>
    </row>
    <row r="100" spans="1:13" ht="12.75">
      <c r="A100" s="18"/>
      <c r="B100" s="18"/>
      <c r="C100" s="18"/>
      <c r="E100" s="29" t="s">
        <v>1076</v>
      </c>
      <c r="F100" s="22"/>
      <c r="G100" s="22"/>
      <c r="H100" s="465">
        <v>4</v>
      </c>
      <c r="I100" s="18"/>
      <c r="J100" s="18"/>
      <c r="K100" s="18"/>
      <c r="L100" s="29">
        <v>1</v>
      </c>
      <c r="M100" s="18"/>
    </row>
    <row r="101" spans="1:13" ht="12.75">
      <c r="A101" s="18"/>
      <c r="B101" s="18"/>
      <c r="C101" s="18"/>
      <c r="E101" s="29" t="s">
        <v>1250</v>
      </c>
      <c r="F101" s="22"/>
      <c r="G101" s="22"/>
      <c r="H101" s="465">
        <v>1</v>
      </c>
      <c r="I101" s="18"/>
      <c r="J101" s="18"/>
      <c r="K101" s="18"/>
      <c r="L101" s="18"/>
      <c r="M101" s="18"/>
    </row>
    <row r="102" spans="1:13" ht="12.75">
      <c r="A102" s="18"/>
      <c r="B102" s="18"/>
      <c r="C102" s="18"/>
      <c r="E102" s="29" t="s">
        <v>1251</v>
      </c>
      <c r="F102" s="22"/>
      <c r="G102" s="22"/>
      <c r="H102" s="465">
        <v>1</v>
      </c>
      <c r="I102" s="18"/>
      <c r="J102" s="18"/>
      <c r="K102" s="18"/>
      <c r="L102" s="29">
        <v>1</v>
      </c>
      <c r="M102" s="18"/>
    </row>
    <row r="103" spans="1:13" ht="12.75">
      <c r="A103" s="18"/>
      <c r="B103" s="18"/>
      <c r="C103" s="18"/>
      <c r="E103" s="18" t="s">
        <v>1158</v>
      </c>
      <c r="F103" s="22">
        <v>2</v>
      </c>
      <c r="G103" s="22"/>
      <c r="H103" s="465">
        <v>5</v>
      </c>
      <c r="I103" s="18"/>
      <c r="J103" s="18"/>
      <c r="K103" s="18"/>
      <c r="L103" s="18"/>
      <c r="M103" s="18"/>
    </row>
    <row r="104" spans="1:13" ht="12.75">
      <c r="A104" s="18"/>
      <c r="B104" s="18"/>
      <c r="C104" s="18"/>
      <c r="E104" s="18" t="s">
        <v>1067</v>
      </c>
      <c r="F104" s="22">
        <v>5</v>
      </c>
      <c r="G104" s="22"/>
      <c r="H104" s="465">
        <v>13</v>
      </c>
      <c r="I104" s="18"/>
      <c r="J104" s="29">
        <v>4</v>
      </c>
      <c r="K104" s="18"/>
      <c r="L104" s="18"/>
      <c r="M104" s="18"/>
    </row>
    <row r="105" spans="1:13" ht="12.75">
      <c r="A105" s="18"/>
      <c r="B105" s="18"/>
      <c r="C105" s="18"/>
      <c r="E105" s="29" t="s">
        <v>1154</v>
      </c>
      <c r="F105" s="22"/>
      <c r="G105" s="22"/>
      <c r="H105" s="465">
        <v>1</v>
      </c>
      <c r="I105" s="18"/>
      <c r="J105" s="18"/>
      <c r="K105" s="18"/>
      <c r="L105" s="18"/>
      <c r="M105" s="18"/>
    </row>
    <row r="106" spans="1:13" ht="12.75">
      <c r="A106" s="18"/>
      <c r="B106" s="18"/>
      <c r="C106" s="18"/>
      <c r="E106" s="29" t="s">
        <v>1161</v>
      </c>
      <c r="F106" s="22"/>
      <c r="G106" s="22"/>
      <c r="H106" s="465">
        <v>1</v>
      </c>
      <c r="I106" s="18"/>
      <c r="J106" s="18"/>
      <c r="K106" s="18"/>
      <c r="L106" s="18"/>
      <c r="M106" s="18"/>
    </row>
    <row r="107" spans="1:13" ht="12.75">
      <c r="A107" s="18"/>
      <c r="B107" s="18"/>
      <c r="C107" s="18"/>
      <c r="E107" s="18" t="s">
        <v>485</v>
      </c>
      <c r="F107" s="22">
        <v>1</v>
      </c>
      <c r="G107" s="22"/>
      <c r="H107" s="509"/>
      <c r="I107" s="18"/>
      <c r="J107" s="18"/>
      <c r="K107" s="18"/>
      <c r="L107" s="18"/>
      <c r="M107" s="18"/>
    </row>
    <row r="108" spans="1:13" ht="12.75">
      <c r="A108" s="18"/>
      <c r="B108" s="18"/>
      <c r="C108" s="18"/>
      <c r="E108" s="18" t="s">
        <v>1298</v>
      </c>
      <c r="F108" s="22">
        <v>2</v>
      </c>
      <c r="G108" s="22"/>
      <c r="H108" s="465">
        <v>1</v>
      </c>
      <c r="I108" s="18"/>
      <c r="J108" s="18"/>
      <c r="K108" s="18"/>
      <c r="L108" s="18"/>
      <c r="M108" s="18"/>
    </row>
    <row r="109" spans="1:13" ht="12.75">
      <c r="A109" s="18"/>
      <c r="B109" s="18"/>
      <c r="C109" s="18"/>
      <c r="E109" s="18" t="s">
        <v>1141</v>
      </c>
      <c r="F109" s="22">
        <v>1</v>
      </c>
      <c r="G109" s="22"/>
      <c r="H109" s="465">
        <v>3</v>
      </c>
      <c r="I109" s="18"/>
      <c r="J109" s="29">
        <v>1</v>
      </c>
      <c r="K109" s="18"/>
      <c r="L109" s="18"/>
      <c r="M109" s="18"/>
    </row>
    <row r="110" spans="1:13" ht="12.75">
      <c r="A110" s="18"/>
      <c r="B110" s="18"/>
      <c r="C110" s="18"/>
      <c r="E110" s="18" t="s">
        <v>1652</v>
      </c>
      <c r="F110" s="22">
        <v>1</v>
      </c>
      <c r="G110" s="22"/>
      <c r="H110" s="465">
        <v>2</v>
      </c>
      <c r="I110" s="18"/>
      <c r="J110" s="29">
        <v>1</v>
      </c>
      <c r="K110" s="18"/>
      <c r="L110" s="18"/>
      <c r="M110" s="18"/>
    </row>
    <row r="111" spans="1:13" ht="12.75">
      <c r="A111" s="18"/>
      <c r="B111" s="18"/>
      <c r="C111" s="18"/>
      <c r="E111" s="18" t="s">
        <v>1151</v>
      </c>
      <c r="F111" s="22">
        <v>2</v>
      </c>
      <c r="H111" s="510">
        <v>3</v>
      </c>
      <c r="J111" s="10">
        <v>1</v>
      </c>
    </row>
    <row r="112" spans="1:13" ht="12.75">
      <c r="A112" s="18"/>
      <c r="B112" s="18"/>
      <c r="C112" s="18"/>
      <c r="E112" s="18" t="s">
        <v>1092</v>
      </c>
      <c r="F112" s="22">
        <v>3</v>
      </c>
      <c r="H112" s="510">
        <v>3</v>
      </c>
      <c r="J112" s="10">
        <v>1</v>
      </c>
    </row>
    <row r="113" spans="1:14" ht="12.75">
      <c r="A113" s="18"/>
      <c r="B113" s="18"/>
      <c r="C113" s="18"/>
      <c r="E113" s="18" t="s">
        <v>1118</v>
      </c>
      <c r="F113" s="22">
        <v>3</v>
      </c>
      <c r="H113" s="510">
        <v>3</v>
      </c>
      <c r="J113" s="10">
        <v>1</v>
      </c>
    </row>
    <row r="114" spans="1:14" ht="12.75">
      <c r="A114" s="18"/>
      <c r="B114" s="18"/>
      <c r="C114" s="18"/>
      <c r="E114" s="18" t="s">
        <v>1649</v>
      </c>
      <c r="F114" s="22">
        <v>1</v>
      </c>
      <c r="H114" s="510">
        <v>1</v>
      </c>
      <c r="J114" s="10">
        <v>1</v>
      </c>
    </row>
    <row r="115" spans="1:14" ht="12.75">
      <c r="A115" s="18"/>
      <c r="B115" s="18"/>
      <c r="C115" s="18"/>
      <c r="E115" s="18" t="s">
        <v>1152</v>
      </c>
      <c r="F115" s="22">
        <v>1</v>
      </c>
      <c r="H115" s="511">
        <v>1</v>
      </c>
      <c r="J115" s="10">
        <v>1</v>
      </c>
    </row>
    <row r="116" spans="1:14" ht="15">
      <c r="A116" s="18"/>
      <c r="B116" s="18"/>
      <c r="C116" s="18"/>
      <c r="E116" s="32" t="s">
        <v>395</v>
      </c>
      <c r="H116" s="510">
        <v>1</v>
      </c>
    </row>
    <row r="117" spans="1:14" ht="12.75">
      <c r="A117" s="18"/>
      <c r="B117" s="18"/>
      <c r="C117" s="18"/>
      <c r="E117" s="465" t="s">
        <v>490</v>
      </c>
      <c r="H117" s="510">
        <v>1</v>
      </c>
      <c r="L117" s="19">
        <f>AVERAGE(L99:L116)</f>
        <v>1</v>
      </c>
    </row>
    <row r="118" spans="1:14" ht="12.75">
      <c r="A118" s="18"/>
      <c r="B118" s="18"/>
      <c r="C118" s="18"/>
      <c r="E118" s="465" t="s">
        <v>1172</v>
      </c>
      <c r="H118" s="510">
        <v>1</v>
      </c>
    </row>
    <row r="119" spans="1:14" ht="14.25">
      <c r="A119" s="18"/>
      <c r="B119" s="18"/>
      <c r="C119" s="18"/>
      <c r="E119" s="10">
        <v>23000</v>
      </c>
      <c r="F119" s="19">
        <f>SUM(F99:F118)</f>
        <v>25</v>
      </c>
      <c r="G119" s="512">
        <v>15000</v>
      </c>
      <c r="H119" s="19">
        <f>SUM(H99:H118)</f>
        <v>55</v>
      </c>
      <c r="I119" s="512">
        <v>25000</v>
      </c>
      <c r="J119" s="19">
        <f>SUM(J99:J118)</f>
        <v>11</v>
      </c>
      <c r="K119" s="513">
        <v>5000</v>
      </c>
      <c r="L119" s="10">
        <f>SUM(L99:L118)</f>
        <v>4</v>
      </c>
      <c r="N119" s="19">
        <f>SUM(F119,H119,J119,L119)</f>
        <v>95</v>
      </c>
    </row>
    <row r="120" spans="1:14" ht="12.75">
      <c r="A120" s="18"/>
      <c r="B120" s="18"/>
      <c r="C120" s="18"/>
      <c r="F120" s="19">
        <f>E119*F119</f>
        <v>575000</v>
      </c>
      <c r="H120" s="19">
        <f>G119*H119</f>
        <v>825000</v>
      </c>
      <c r="J120" s="19">
        <f>I119*J119</f>
        <v>275000</v>
      </c>
      <c r="L120" s="19">
        <f>K119*L119</f>
        <v>20000</v>
      </c>
      <c r="M120" s="499">
        <f>SUM(F120:L120)</f>
        <v>1695000</v>
      </c>
    </row>
    <row r="121" spans="1:14" ht="12.75">
      <c r="A121" s="18"/>
      <c r="B121" s="18"/>
      <c r="C121" s="18"/>
    </row>
    <row r="122" spans="1:14" ht="12.75">
      <c r="A122" s="18"/>
      <c r="B122" s="18"/>
      <c r="C122" s="18"/>
    </row>
    <row r="123" spans="1:14" ht="12.75">
      <c r="A123" s="18"/>
      <c r="B123" s="18"/>
      <c r="C123" s="18"/>
      <c r="N123" s="10">
        <v>37975</v>
      </c>
    </row>
    <row r="124" spans="1:14" ht="12.75">
      <c r="A124" s="29" t="s">
        <v>1653</v>
      </c>
      <c r="B124" s="18"/>
      <c r="C124" s="18"/>
      <c r="N124" s="10">
        <v>111543</v>
      </c>
    </row>
    <row r="125" spans="1:14" ht="12.75">
      <c r="A125" s="18"/>
      <c r="B125" s="18"/>
      <c r="C125" s="18"/>
      <c r="N125" s="10">
        <v>41819</v>
      </c>
    </row>
    <row r="126" spans="1:14" ht="15">
      <c r="A126" s="514" t="s">
        <v>157</v>
      </c>
      <c r="B126" s="514" t="s">
        <v>1059</v>
      </c>
      <c r="C126" s="514" t="s">
        <v>159</v>
      </c>
      <c r="N126" s="10">
        <v>48816</v>
      </c>
    </row>
    <row r="127" spans="1:14" ht="15">
      <c r="A127" s="515" t="s">
        <v>1079</v>
      </c>
      <c r="B127" s="515" t="s">
        <v>1067</v>
      </c>
      <c r="C127" s="515">
        <v>1</v>
      </c>
    </row>
    <row r="128" spans="1:14" ht="15">
      <c r="A128" s="515" t="s">
        <v>1073</v>
      </c>
      <c r="B128" s="515" t="s">
        <v>1067</v>
      </c>
      <c r="C128" s="515">
        <v>1</v>
      </c>
    </row>
    <row r="129" spans="1:14" ht="15">
      <c r="A129" s="515" t="s">
        <v>1066</v>
      </c>
      <c r="B129" s="515" t="s">
        <v>1067</v>
      </c>
      <c r="C129" s="515">
        <v>1</v>
      </c>
      <c r="N129" s="19">
        <f>SUM(N123:N128)</f>
        <v>240153</v>
      </c>
    </row>
    <row r="130" spans="1:14" ht="15">
      <c r="A130" s="516" t="s">
        <v>1073</v>
      </c>
      <c r="B130" s="517" t="s">
        <v>1072</v>
      </c>
      <c r="C130" s="516">
        <v>1</v>
      </c>
    </row>
    <row r="131" spans="1:14" ht="15">
      <c r="A131" s="515" t="s">
        <v>1079</v>
      </c>
      <c r="B131" s="515" t="s">
        <v>1172</v>
      </c>
      <c r="C131" s="515">
        <v>1</v>
      </c>
    </row>
    <row r="132" spans="1:14" ht="15">
      <c r="A132" s="515" t="s">
        <v>1073</v>
      </c>
      <c r="B132" s="515" t="s">
        <v>1172</v>
      </c>
      <c r="C132" s="515">
        <v>1</v>
      </c>
    </row>
    <row r="133" spans="1:14" ht="15">
      <c r="A133" s="515" t="s">
        <v>1066</v>
      </c>
      <c r="B133" s="515" t="s">
        <v>1172</v>
      </c>
      <c r="C133" s="515">
        <v>1</v>
      </c>
    </row>
    <row r="134" spans="1:14" ht="15">
      <c r="A134" s="515" t="s">
        <v>1077</v>
      </c>
      <c r="B134" s="515" t="s">
        <v>1172</v>
      </c>
      <c r="C134" s="515">
        <v>1</v>
      </c>
    </row>
    <row r="135" spans="1:14" ht="15">
      <c r="A135" s="516" t="s">
        <v>1066</v>
      </c>
      <c r="B135" s="516" t="s">
        <v>1118</v>
      </c>
      <c r="C135" s="516">
        <v>1</v>
      </c>
    </row>
    <row r="136" spans="1:14" ht="15">
      <c r="A136" s="515" t="s">
        <v>1073</v>
      </c>
      <c r="B136" s="515" t="s">
        <v>1158</v>
      </c>
      <c r="C136" s="515">
        <v>1</v>
      </c>
    </row>
    <row r="137" spans="1:14" ht="15">
      <c r="A137" s="515" t="s">
        <v>1066</v>
      </c>
      <c r="B137" s="515" t="s">
        <v>1158</v>
      </c>
      <c r="C137" s="515">
        <v>1</v>
      </c>
    </row>
    <row r="138" spans="1:14" ht="15">
      <c r="A138" s="516" t="s">
        <v>1073</v>
      </c>
      <c r="B138" s="517" t="s">
        <v>1072</v>
      </c>
      <c r="C138" s="516">
        <v>1</v>
      </c>
    </row>
    <row r="139" spans="1:14" ht="15">
      <c r="A139" s="516" t="s">
        <v>1073</v>
      </c>
      <c r="B139" s="517" t="s">
        <v>1072</v>
      </c>
      <c r="C139" s="516">
        <v>1</v>
      </c>
    </row>
    <row r="140" spans="1:14" ht="15">
      <c r="A140" s="516" t="s">
        <v>1073</v>
      </c>
      <c r="B140" s="516" t="s">
        <v>1201</v>
      </c>
      <c r="C140" s="516">
        <v>1</v>
      </c>
    </row>
    <row r="141" spans="1:14" ht="15">
      <c r="A141" s="515" t="s">
        <v>1073</v>
      </c>
      <c r="B141" s="515" t="s">
        <v>1154</v>
      </c>
      <c r="C141" s="515">
        <v>1</v>
      </c>
    </row>
    <row r="142" spans="1:14" ht="15">
      <c r="A142" s="515" t="s">
        <v>1073</v>
      </c>
      <c r="B142" s="515" t="s">
        <v>1161</v>
      </c>
      <c r="C142" s="515">
        <v>1</v>
      </c>
    </row>
    <row r="143" spans="1:14" ht="15">
      <c r="A143" s="515" t="s">
        <v>1066</v>
      </c>
      <c r="B143" s="515" t="s">
        <v>1154</v>
      </c>
      <c r="C143" s="515">
        <v>1</v>
      </c>
    </row>
    <row r="144" spans="1:14" ht="15">
      <c r="A144" s="515" t="s">
        <v>1066</v>
      </c>
      <c r="B144" s="515" t="s">
        <v>1089</v>
      </c>
      <c r="C144" s="515">
        <v>1</v>
      </c>
    </row>
    <row r="145" spans="1:3" ht="15">
      <c r="A145" s="515" t="s">
        <v>1066</v>
      </c>
      <c r="B145" s="515" t="s">
        <v>1158</v>
      </c>
      <c r="C145" s="515">
        <v>1</v>
      </c>
    </row>
    <row r="146" spans="1:3" ht="15">
      <c r="A146" s="515" t="s">
        <v>1066</v>
      </c>
      <c r="B146" s="515" t="s">
        <v>1161</v>
      </c>
      <c r="C146" s="515">
        <v>1</v>
      </c>
    </row>
    <row r="147" spans="1:3" ht="15">
      <c r="A147" s="515" t="s">
        <v>1066</v>
      </c>
      <c r="B147" s="515" t="s">
        <v>490</v>
      </c>
      <c r="C147" s="515">
        <v>1</v>
      </c>
    </row>
    <row r="148" spans="1:3" ht="15">
      <c r="A148" s="516" t="s">
        <v>1073</v>
      </c>
      <c r="B148" s="516" t="s">
        <v>1158</v>
      </c>
      <c r="C148" s="516">
        <v>1</v>
      </c>
    </row>
    <row r="149" spans="1:3" ht="15">
      <c r="A149" s="516" t="s">
        <v>1066</v>
      </c>
      <c r="B149" s="516" t="s">
        <v>1158</v>
      </c>
      <c r="C149" s="516">
        <v>1</v>
      </c>
    </row>
    <row r="150" spans="1:3" ht="15">
      <c r="A150" s="516" t="s">
        <v>1073</v>
      </c>
      <c r="B150" s="516" t="s">
        <v>1072</v>
      </c>
      <c r="C150" s="516">
        <v>1</v>
      </c>
    </row>
    <row r="151" spans="1:3" ht="15">
      <c r="A151" s="515" t="s">
        <v>1066</v>
      </c>
      <c r="B151" s="515" t="s">
        <v>1072</v>
      </c>
      <c r="C151" s="515">
        <v>1</v>
      </c>
    </row>
    <row r="152" spans="1:3" ht="15">
      <c r="A152" s="516" t="s">
        <v>1073</v>
      </c>
      <c r="B152" s="517" t="s">
        <v>1072</v>
      </c>
      <c r="C152" s="516">
        <v>1</v>
      </c>
    </row>
    <row r="153" spans="1:3" ht="15">
      <c r="A153" s="515" t="s">
        <v>1066</v>
      </c>
      <c r="B153" s="515" t="s">
        <v>1072</v>
      </c>
      <c r="C153" s="515">
        <v>1</v>
      </c>
    </row>
    <row r="154" spans="1:3" ht="15">
      <c r="A154" s="515" t="s">
        <v>1066</v>
      </c>
      <c r="B154" s="515" t="s">
        <v>1154</v>
      </c>
      <c r="C154" s="515">
        <v>1</v>
      </c>
    </row>
    <row r="155" spans="1:3" ht="15">
      <c r="A155" s="515" t="s">
        <v>1066</v>
      </c>
      <c r="B155" s="515" t="s">
        <v>1158</v>
      </c>
      <c r="C155" s="515">
        <v>1</v>
      </c>
    </row>
    <row r="156" spans="1:3" ht="15">
      <c r="A156" s="516" t="s">
        <v>1073</v>
      </c>
      <c r="B156" s="516" t="s">
        <v>1067</v>
      </c>
      <c r="C156" s="516">
        <v>1</v>
      </c>
    </row>
    <row r="157" spans="1:3" ht="15">
      <c r="A157" s="515" t="s">
        <v>1073</v>
      </c>
      <c r="B157" s="515" t="s">
        <v>1221</v>
      </c>
      <c r="C157" s="515">
        <v>1</v>
      </c>
    </row>
    <row r="158" spans="1:3" ht="15">
      <c r="A158" s="515" t="s">
        <v>1066</v>
      </c>
      <c r="B158" s="515" t="s">
        <v>1089</v>
      </c>
      <c r="C158" s="515">
        <v>1</v>
      </c>
    </row>
    <row r="159" spans="1:3" ht="15">
      <c r="A159" s="515" t="s">
        <v>1066</v>
      </c>
      <c r="B159" s="515" t="s">
        <v>1158</v>
      </c>
      <c r="C159" s="515">
        <v>1</v>
      </c>
    </row>
    <row r="160" spans="1:3" ht="15">
      <c r="A160" s="516" t="s">
        <v>1079</v>
      </c>
      <c r="B160" s="516" t="s">
        <v>1225</v>
      </c>
      <c r="C160" s="516">
        <v>1</v>
      </c>
    </row>
    <row r="161" spans="1:3" ht="15">
      <c r="A161" s="516" t="s">
        <v>1073</v>
      </c>
      <c r="B161" s="517" t="s">
        <v>1225</v>
      </c>
      <c r="C161" s="516">
        <v>1</v>
      </c>
    </row>
    <row r="162" spans="1:3" ht="15">
      <c r="A162" s="516" t="s">
        <v>1073</v>
      </c>
      <c r="B162" s="517" t="s">
        <v>1072</v>
      </c>
      <c r="C162" s="516">
        <v>1</v>
      </c>
    </row>
    <row r="163" spans="1:3" ht="15">
      <c r="A163" s="516" t="s">
        <v>1073</v>
      </c>
      <c r="B163" s="516" t="s">
        <v>1228</v>
      </c>
      <c r="C163" s="516">
        <v>1</v>
      </c>
    </row>
    <row r="164" spans="1:3" ht="15">
      <c r="A164" s="516" t="s">
        <v>1066</v>
      </c>
      <c r="B164" s="516" t="s">
        <v>1225</v>
      </c>
      <c r="C164" s="516">
        <v>1</v>
      </c>
    </row>
    <row r="165" spans="1:3" ht="15">
      <c r="A165" s="516" t="s">
        <v>1066</v>
      </c>
      <c r="B165" s="516" t="s">
        <v>1228</v>
      </c>
      <c r="C165" s="516">
        <v>1</v>
      </c>
    </row>
    <row r="166" spans="1:3" ht="15">
      <c r="A166" s="515" t="s">
        <v>1066</v>
      </c>
      <c r="B166" s="515" t="s">
        <v>490</v>
      </c>
      <c r="C166" s="515">
        <v>1</v>
      </c>
    </row>
    <row r="167" spans="1:3" ht="15">
      <c r="A167" s="515" t="s">
        <v>1066</v>
      </c>
      <c r="B167" s="515" t="s">
        <v>1232</v>
      </c>
      <c r="C167" s="515">
        <v>1</v>
      </c>
    </row>
    <row r="168" spans="1:3" ht="15">
      <c r="A168" s="516" t="s">
        <v>1073</v>
      </c>
      <c r="B168" s="516" t="s">
        <v>1067</v>
      </c>
      <c r="C168" s="516">
        <v>1</v>
      </c>
    </row>
    <row r="169" spans="1:3" ht="15">
      <c r="A169" s="515" t="s">
        <v>1073</v>
      </c>
      <c r="B169" s="515" t="s">
        <v>1201</v>
      </c>
      <c r="C169" s="515">
        <v>1</v>
      </c>
    </row>
    <row r="170" spans="1:3" ht="15">
      <c r="A170" s="496" t="s">
        <v>1079</v>
      </c>
      <c r="B170" s="516" t="s">
        <v>1072</v>
      </c>
      <c r="C170" s="516">
        <v>1</v>
      </c>
    </row>
    <row r="171" spans="1:3" ht="15">
      <c r="A171" s="496" t="s">
        <v>1073</v>
      </c>
      <c r="B171" s="516" t="s">
        <v>1072</v>
      </c>
      <c r="C171" s="516">
        <v>1</v>
      </c>
    </row>
    <row r="172" spans="1:3">
      <c r="A172" s="509" t="s">
        <v>1073</v>
      </c>
      <c r="B172" s="509" t="s">
        <v>1070</v>
      </c>
      <c r="C172" s="518">
        <v>1</v>
      </c>
    </row>
    <row r="173" spans="1:3">
      <c r="A173" s="509" t="s">
        <v>1066</v>
      </c>
      <c r="B173" s="509" t="s">
        <v>1070</v>
      </c>
      <c r="C173" s="518">
        <v>1</v>
      </c>
    </row>
    <row r="174" spans="1:3">
      <c r="A174" s="496" t="s">
        <v>1066</v>
      </c>
      <c r="B174" s="496" t="s">
        <v>1072</v>
      </c>
      <c r="C174" s="519">
        <v>1</v>
      </c>
    </row>
    <row r="175" spans="1:3">
      <c r="A175" s="509" t="s">
        <v>1079</v>
      </c>
      <c r="B175" s="509" t="s">
        <v>1076</v>
      </c>
      <c r="C175" s="518">
        <v>1</v>
      </c>
    </row>
    <row r="176" spans="1:3">
      <c r="A176" s="509" t="s">
        <v>1073</v>
      </c>
      <c r="B176" s="509" t="s">
        <v>1072</v>
      </c>
      <c r="C176" s="518">
        <v>1</v>
      </c>
    </row>
    <row r="177" spans="1:3">
      <c r="A177" s="509" t="s">
        <v>1073</v>
      </c>
      <c r="B177" s="509" t="s">
        <v>1076</v>
      </c>
      <c r="C177" s="518">
        <v>1</v>
      </c>
    </row>
    <row r="178" spans="1:3">
      <c r="A178" s="509" t="s">
        <v>1073</v>
      </c>
      <c r="B178" s="509" t="s">
        <v>1250</v>
      </c>
      <c r="C178" s="518">
        <v>1</v>
      </c>
    </row>
    <row r="179" spans="1:3">
      <c r="A179" s="509" t="s">
        <v>1073</v>
      </c>
      <c r="B179" s="509" t="s">
        <v>1228</v>
      </c>
      <c r="C179" s="518">
        <v>1</v>
      </c>
    </row>
    <row r="180" spans="1:3">
      <c r="A180" s="509" t="s">
        <v>1073</v>
      </c>
      <c r="B180" s="509" t="s">
        <v>1251</v>
      </c>
      <c r="C180" s="518">
        <v>1</v>
      </c>
    </row>
    <row r="181" spans="1:3">
      <c r="A181" s="509" t="s">
        <v>1066</v>
      </c>
      <c r="B181" s="509" t="s">
        <v>1072</v>
      </c>
      <c r="C181" s="518">
        <v>1</v>
      </c>
    </row>
    <row r="182" spans="1:3">
      <c r="A182" s="509" t="s">
        <v>1066</v>
      </c>
      <c r="B182" s="509" t="s">
        <v>1076</v>
      </c>
      <c r="C182" s="518">
        <v>1</v>
      </c>
    </row>
    <row r="183" spans="1:3">
      <c r="A183" s="496" t="s">
        <v>1073</v>
      </c>
      <c r="B183" s="496" t="s">
        <v>1076</v>
      </c>
      <c r="C183" s="519">
        <v>1</v>
      </c>
    </row>
    <row r="184" spans="1:3">
      <c r="A184" s="18" t="s">
        <v>1073</v>
      </c>
      <c r="B184" s="18" t="s">
        <v>1067</v>
      </c>
      <c r="C184" s="247">
        <v>1</v>
      </c>
    </row>
    <row r="185" spans="1:3">
      <c r="A185" s="520" t="s">
        <v>1073</v>
      </c>
      <c r="B185" s="520" t="s">
        <v>1067</v>
      </c>
      <c r="C185" s="521">
        <v>1</v>
      </c>
    </row>
    <row r="186" spans="1:3">
      <c r="A186" s="520" t="s">
        <v>1066</v>
      </c>
      <c r="B186" s="520" t="s">
        <v>1067</v>
      </c>
      <c r="C186" s="521">
        <v>1</v>
      </c>
    </row>
    <row r="187" spans="1:3">
      <c r="A187" s="509" t="s">
        <v>1079</v>
      </c>
      <c r="B187" s="509" t="s">
        <v>1076</v>
      </c>
      <c r="C187" s="518">
        <v>1</v>
      </c>
    </row>
    <row r="188" spans="1:3">
      <c r="A188" s="509" t="s">
        <v>1073</v>
      </c>
      <c r="B188" s="509" t="s">
        <v>1076</v>
      </c>
      <c r="C188" s="518">
        <v>1</v>
      </c>
    </row>
    <row r="189" spans="1:3">
      <c r="A189" s="496" t="s">
        <v>1073</v>
      </c>
      <c r="B189" s="496" t="s">
        <v>1076</v>
      </c>
      <c r="C189" s="519">
        <v>1</v>
      </c>
    </row>
    <row r="190" spans="1:3">
      <c r="A190" s="509" t="s">
        <v>1073</v>
      </c>
      <c r="B190" s="509" t="s">
        <v>1269</v>
      </c>
      <c r="C190" s="518">
        <v>1</v>
      </c>
    </row>
    <row r="191" spans="1:3">
      <c r="A191" s="509" t="s">
        <v>1066</v>
      </c>
      <c r="B191" s="509" t="s">
        <v>1272</v>
      </c>
      <c r="C191" s="518">
        <v>1</v>
      </c>
    </row>
    <row r="192" spans="1:3">
      <c r="A192" s="522" t="s">
        <v>1079</v>
      </c>
      <c r="B192" s="522" t="s">
        <v>1201</v>
      </c>
      <c r="C192" s="523">
        <v>1</v>
      </c>
    </row>
    <row r="193" spans="1:3">
      <c r="A193" s="522" t="s">
        <v>1079</v>
      </c>
      <c r="B193" s="522" t="s">
        <v>1092</v>
      </c>
      <c r="C193" s="523">
        <v>1</v>
      </c>
    </row>
    <row r="194" spans="1:3">
      <c r="A194" s="522" t="s">
        <v>1073</v>
      </c>
      <c r="B194" s="522" t="s">
        <v>1201</v>
      </c>
      <c r="C194" s="523">
        <v>1</v>
      </c>
    </row>
    <row r="195" spans="1:3">
      <c r="A195" s="522" t="s">
        <v>1073</v>
      </c>
      <c r="B195" s="522" t="s">
        <v>1272</v>
      </c>
      <c r="C195" s="523">
        <v>1</v>
      </c>
    </row>
    <row r="196" spans="1:3">
      <c r="A196" s="522" t="s">
        <v>1066</v>
      </c>
      <c r="B196" s="522" t="s">
        <v>1201</v>
      </c>
      <c r="C196" s="523">
        <v>1</v>
      </c>
    </row>
    <row r="197" spans="1:3">
      <c r="A197" s="522" t="s">
        <v>1066</v>
      </c>
      <c r="B197" s="522" t="s">
        <v>1272</v>
      </c>
      <c r="C197" s="523">
        <v>1</v>
      </c>
    </row>
    <row r="198" spans="1:3">
      <c r="A198" s="522" t="s">
        <v>1066</v>
      </c>
      <c r="B198" s="522" t="s">
        <v>1201</v>
      </c>
      <c r="C198" s="523">
        <v>1</v>
      </c>
    </row>
    <row r="199" spans="1:3">
      <c r="A199" s="522" t="s">
        <v>1077</v>
      </c>
      <c r="B199" s="522" t="s">
        <v>1201</v>
      </c>
      <c r="C199" s="523">
        <v>1</v>
      </c>
    </row>
    <row r="200" spans="1:3">
      <c r="A200" s="522" t="s">
        <v>1077</v>
      </c>
      <c r="B200" s="522" t="s">
        <v>1072</v>
      </c>
      <c r="C200" s="523">
        <v>1</v>
      </c>
    </row>
    <row r="201" spans="1:3">
      <c r="A201" s="522" t="s">
        <v>1077</v>
      </c>
      <c r="B201" s="522" t="s">
        <v>1067</v>
      </c>
      <c r="C201" s="523">
        <v>1</v>
      </c>
    </row>
    <row r="202" spans="1:3">
      <c r="A202" s="522" t="s">
        <v>1077</v>
      </c>
      <c r="B202" s="522" t="s">
        <v>1070</v>
      </c>
      <c r="C202" s="523">
        <v>1</v>
      </c>
    </row>
    <row r="203" spans="1:3">
      <c r="A203" s="522" t="s">
        <v>1077</v>
      </c>
      <c r="B203" s="522" t="s">
        <v>481</v>
      </c>
      <c r="C203" s="523">
        <v>1</v>
      </c>
    </row>
    <row r="204" spans="1:3">
      <c r="A204" s="522" t="s">
        <v>1077</v>
      </c>
      <c r="B204" s="522" t="s">
        <v>1092</v>
      </c>
      <c r="C204" s="523">
        <v>1</v>
      </c>
    </row>
    <row r="205" spans="1:3">
      <c r="A205" s="522" t="s">
        <v>1077</v>
      </c>
      <c r="B205" s="522" t="s">
        <v>1649</v>
      </c>
      <c r="C205" s="523">
        <v>1</v>
      </c>
    </row>
    <row r="206" spans="1:3">
      <c r="A206" s="522" t="s">
        <v>1077</v>
      </c>
      <c r="B206" s="522" t="s">
        <v>1118</v>
      </c>
      <c r="C206" s="523">
        <v>1</v>
      </c>
    </row>
    <row r="207" spans="1:3">
      <c r="A207" s="522" t="s">
        <v>1077</v>
      </c>
      <c r="B207" s="522" t="s">
        <v>485</v>
      </c>
      <c r="C207" s="523">
        <v>1</v>
      </c>
    </row>
    <row r="208" spans="1:3">
      <c r="A208" s="522" t="s">
        <v>1077</v>
      </c>
      <c r="B208" s="522" t="s">
        <v>1172</v>
      </c>
      <c r="C208" s="523">
        <v>1</v>
      </c>
    </row>
    <row r="209" spans="1:12">
      <c r="A209" s="522" t="s">
        <v>1077</v>
      </c>
      <c r="B209" s="522" t="s">
        <v>1117</v>
      </c>
      <c r="C209" s="523">
        <v>1</v>
      </c>
    </row>
    <row r="210" spans="1:12">
      <c r="A210" s="522" t="s">
        <v>1077</v>
      </c>
      <c r="B210" s="506" t="s">
        <v>1277</v>
      </c>
      <c r="C210" s="523">
        <v>1</v>
      </c>
    </row>
    <row r="211" spans="1:12" ht="15">
      <c r="A211" s="524" t="s">
        <v>1077</v>
      </c>
      <c r="B211" s="516" t="s">
        <v>1152</v>
      </c>
      <c r="C211" s="524">
        <v>1</v>
      </c>
    </row>
    <row r="212" spans="1:12" ht="12.75">
      <c r="A212" s="18"/>
      <c r="B212" s="18"/>
      <c r="C212" s="18">
        <f>SUM(C127:C211)</f>
        <v>85</v>
      </c>
    </row>
    <row r="213" spans="1:12" ht="12.75">
      <c r="A213" s="18"/>
      <c r="B213" s="18"/>
      <c r="C213" s="18"/>
    </row>
    <row r="214" spans="1:12" ht="12.75">
      <c r="A214" s="18"/>
      <c r="B214" s="18"/>
      <c r="C214" s="18"/>
    </row>
    <row r="215" spans="1:12" ht="12.75">
      <c r="A215" s="18"/>
      <c r="B215" s="18"/>
      <c r="C215" s="18"/>
    </row>
    <row r="216" spans="1:12" ht="12.75">
      <c r="A216" s="18"/>
      <c r="B216" s="18"/>
      <c r="C216" s="18"/>
      <c r="F216" s="24" t="s">
        <v>1066</v>
      </c>
      <c r="G216" s="18"/>
      <c r="H216" s="24" t="s">
        <v>1073</v>
      </c>
      <c r="I216" s="18"/>
      <c r="J216" s="24" t="s">
        <v>1079</v>
      </c>
      <c r="K216" s="18"/>
      <c r="L216" s="508" t="s">
        <v>1077</v>
      </c>
    </row>
    <row r="217" spans="1:12" ht="12.75">
      <c r="A217" s="18"/>
      <c r="B217" s="18"/>
      <c r="C217" s="18"/>
      <c r="E217" s="10" t="s">
        <v>1201</v>
      </c>
      <c r="F217" s="10">
        <v>2</v>
      </c>
      <c r="H217" s="10">
        <v>3</v>
      </c>
      <c r="J217" s="10">
        <v>1</v>
      </c>
      <c r="L217" s="10">
        <v>1</v>
      </c>
    </row>
    <row r="218" spans="1:12" ht="12.75">
      <c r="A218" s="18"/>
      <c r="B218" s="18"/>
      <c r="C218" s="18"/>
      <c r="E218" s="10" t="s">
        <v>1654</v>
      </c>
      <c r="F218" s="10">
        <v>1</v>
      </c>
      <c r="H218" s="10">
        <v>1</v>
      </c>
      <c r="J218" s="10">
        <v>1</v>
      </c>
    </row>
    <row r="219" spans="1:12" ht="12.75">
      <c r="A219" s="18"/>
      <c r="B219" s="18"/>
      <c r="C219" s="18"/>
      <c r="E219" s="10" t="s">
        <v>1221</v>
      </c>
      <c r="H219" s="10">
        <v>1</v>
      </c>
    </row>
    <row r="220" spans="1:12" ht="12.75">
      <c r="A220" s="18"/>
      <c r="B220" s="18"/>
      <c r="C220" s="18"/>
      <c r="E220" s="18" t="s">
        <v>1072</v>
      </c>
      <c r="F220" s="10">
        <v>4</v>
      </c>
      <c r="H220" s="10">
        <v>8</v>
      </c>
      <c r="J220" s="10">
        <v>1</v>
      </c>
      <c r="L220" s="10">
        <v>1</v>
      </c>
    </row>
    <row r="221" spans="1:12" ht="12.75">
      <c r="A221" s="18"/>
      <c r="B221" s="18"/>
      <c r="C221" s="18"/>
      <c r="E221" s="29" t="s">
        <v>1076</v>
      </c>
      <c r="F221" s="10">
        <v>1</v>
      </c>
      <c r="H221" s="10">
        <v>4</v>
      </c>
      <c r="J221" s="10">
        <v>2</v>
      </c>
    </row>
    <row r="222" spans="1:12" ht="12.75">
      <c r="A222" s="18"/>
      <c r="B222" s="18"/>
      <c r="C222" s="18"/>
      <c r="E222" s="29" t="s">
        <v>1250</v>
      </c>
      <c r="H222" s="10">
        <v>1</v>
      </c>
    </row>
    <row r="223" spans="1:12" ht="12.75">
      <c r="A223" s="18"/>
      <c r="B223" s="18"/>
      <c r="C223" s="18"/>
      <c r="E223" s="29" t="s">
        <v>1251</v>
      </c>
      <c r="H223" s="10">
        <v>1</v>
      </c>
    </row>
    <row r="224" spans="1:12" ht="12.75">
      <c r="A224" s="18"/>
      <c r="B224" s="18"/>
      <c r="C224" s="18"/>
      <c r="E224" s="29" t="s">
        <v>1562</v>
      </c>
      <c r="F224" s="10">
        <v>1</v>
      </c>
      <c r="H224" s="10">
        <v>2</v>
      </c>
    </row>
    <row r="225" spans="1:12" ht="12.75">
      <c r="A225" s="18"/>
      <c r="B225" s="18"/>
      <c r="C225" s="18"/>
      <c r="E225" s="18" t="s">
        <v>1158</v>
      </c>
      <c r="F225" s="10">
        <v>6</v>
      </c>
      <c r="H225" s="10">
        <v>3</v>
      </c>
      <c r="L225" s="10">
        <v>1</v>
      </c>
    </row>
    <row r="226" spans="1:12" ht="12.75">
      <c r="A226" s="18"/>
      <c r="B226" s="18"/>
      <c r="C226" s="18"/>
      <c r="E226" s="18" t="s">
        <v>1067</v>
      </c>
      <c r="F226" s="10">
        <v>4</v>
      </c>
      <c r="H226" s="10">
        <v>5</v>
      </c>
      <c r="J226" s="10">
        <v>1</v>
      </c>
      <c r="L226" s="10">
        <v>1</v>
      </c>
    </row>
    <row r="227" spans="1:12" ht="12.75">
      <c r="A227" s="18"/>
      <c r="B227" s="18"/>
      <c r="C227" s="18"/>
      <c r="E227" s="29" t="s">
        <v>1154</v>
      </c>
      <c r="F227" s="10">
        <v>2</v>
      </c>
      <c r="H227" s="10">
        <v>1</v>
      </c>
    </row>
    <row r="228" spans="1:12" ht="15">
      <c r="A228" s="18"/>
      <c r="B228" s="18"/>
      <c r="C228" s="18"/>
      <c r="E228" s="29" t="s">
        <v>1161</v>
      </c>
      <c r="F228" s="515">
        <v>1</v>
      </c>
      <c r="H228" s="10">
        <v>1</v>
      </c>
    </row>
    <row r="229" spans="1:12" ht="12.75">
      <c r="A229" s="18"/>
      <c r="B229" s="18"/>
      <c r="C229" s="18"/>
      <c r="E229" s="18" t="s">
        <v>1152</v>
      </c>
      <c r="L229" s="10">
        <v>1</v>
      </c>
    </row>
    <row r="230" spans="1:12" ht="12.75">
      <c r="A230" s="18"/>
      <c r="B230" s="18"/>
      <c r="C230" s="18"/>
      <c r="E230" s="29" t="s">
        <v>481</v>
      </c>
      <c r="L230" s="10">
        <v>1</v>
      </c>
    </row>
    <row r="231" spans="1:12" ht="12.75">
      <c r="A231" s="18"/>
      <c r="B231" s="18"/>
      <c r="C231" s="18"/>
      <c r="E231" s="18" t="s">
        <v>1092</v>
      </c>
      <c r="F231" s="10">
        <v>2</v>
      </c>
      <c r="H231" s="10">
        <v>1</v>
      </c>
      <c r="J231" s="10">
        <v>1</v>
      </c>
      <c r="L231" s="10">
        <v>1</v>
      </c>
    </row>
    <row r="232" spans="1:12" ht="12.75">
      <c r="A232" s="18"/>
      <c r="B232" s="18"/>
      <c r="C232" s="18"/>
      <c r="E232" s="18" t="s">
        <v>1118</v>
      </c>
      <c r="F232" s="10">
        <v>1</v>
      </c>
      <c r="H232" s="10">
        <v>1</v>
      </c>
      <c r="L232" s="10">
        <v>1</v>
      </c>
    </row>
    <row r="233" spans="1:12" ht="12.75">
      <c r="A233" s="18"/>
      <c r="B233" s="18"/>
      <c r="C233" s="18"/>
      <c r="E233" s="18" t="s">
        <v>1649</v>
      </c>
      <c r="L233" s="10">
        <v>1</v>
      </c>
    </row>
    <row r="234" spans="1:12" ht="12.75">
      <c r="A234" s="18"/>
      <c r="B234" s="18"/>
      <c r="C234" s="18"/>
      <c r="E234" s="18" t="s">
        <v>485</v>
      </c>
      <c r="L234" s="10">
        <v>1</v>
      </c>
    </row>
    <row r="235" spans="1:12" ht="12.75">
      <c r="A235" s="18"/>
      <c r="B235" s="18"/>
      <c r="C235" s="18"/>
      <c r="E235" s="18" t="s">
        <v>1652</v>
      </c>
      <c r="L235" s="10">
        <v>1</v>
      </c>
    </row>
    <row r="236" spans="1:12" ht="12.75">
      <c r="A236" s="18"/>
      <c r="B236" s="18"/>
      <c r="C236" s="18"/>
      <c r="E236" s="29" t="s">
        <v>1655</v>
      </c>
      <c r="L236" s="10">
        <v>1</v>
      </c>
    </row>
    <row r="237" spans="1:12" ht="12.75">
      <c r="A237" s="18"/>
      <c r="B237" s="18"/>
      <c r="C237" s="18"/>
      <c r="E237" s="465" t="s">
        <v>1172</v>
      </c>
      <c r="F237" s="10">
        <v>1</v>
      </c>
      <c r="H237" s="10">
        <v>1</v>
      </c>
      <c r="J237" s="10">
        <v>1</v>
      </c>
      <c r="L237" s="10">
        <v>2</v>
      </c>
    </row>
    <row r="238" spans="1:12" ht="12.75">
      <c r="A238" s="18"/>
      <c r="B238" s="18"/>
      <c r="C238" s="18"/>
      <c r="E238" s="465" t="s">
        <v>490</v>
      </c>
      <c r="F238" s="10">
        <v>2</v>
      </c>
    </row>
    <row r="239" spans="1:12" ht="12.75">
      <c r="A239" s="18"/>
      <c r="B239" s="18"/>
      <c r="C239" s="18"/>
      <c r="E239" s="10" t="s">
        <v>1232</v>
      </c>
      <c r="F239" s="10">
        <v>1</v>
      </c>
    </row>
    <row r="240" spans="1:12" ht="12.75">
      <c r="A240" s="18"/>
      <c r="B240" s="18"/>
      <c r="C240" s="18"/>
    </row>
    <row r="241" spans="1:13" ht="12.75">
      <c r="A241" s="18"/>
      <c r="B241" s="18"/>
      <c r="C241" s="18"/>
      <c r="F241" s="19">
        <f>SUM(F217:F240)</f>
        <v>29</v>
      </c>
      <c r="H241" s="19">
        <f>SUM(H217:H240)</f>
        <v>34</v>
      </c>
      <c r="J241" s="19">
        <f>SUM(J217:J240)</f>
        <v>8</v>
      </c>
      <c r="L241" s="19">
        <f>SUM(L217:L240)</f>
        <v>14</v>
      </c>
      <c r="M241" s="19">
        <f>SUM(F241:L241)</f>
        <v>85</v>
      </c>
    </row>
    <row r="242" spans="1:13" ht="14.25">
      <c r="A242" s="18"/>
      <c r="B242" s="18"/>
      <c r="C242" s="18"/>
      <c r="E242" s="22">
        <v>23000</v>
      </c>
      <c r="F242" s="525"/>
      <c r="G242" s="525"/>
      <c r="H242" s="525">
        <v>15000</v>
      </c>
      <c r="I242" s="525"/>
      <c r="J242" s="525">
        <v>25000</v>
      </c>
      <c r="K242" s="526"/>
      <c r="L242" s="526">
        <v>5000</v>
      </c>
    </row>
    <row r="243" spans="1:13" ht="12.75">
      <c r="A243" s="18"/>
      <c r="B243" s="18"/>
      <c r="C243" s="18"/>
    </row>
    <row r="244" spans="1:13" ht="12.75">
      <c r="A244" s="18"/>
      <c r="B244" s="18"/>
      <c r="C244" s="18"/>
      <c r="F244" s="19">
        <f>E242*F241</f>
        <v>667000</v>
      </c>
      <c r="H244" s="19">
        <f>H242*H241</f>
        <v>510000</v>
      </c>
      <c r="J244" s="19">
        <f>J242*J241</f>
        <v>200000</v>
      </c>
      <c r="L244" s="19">
        <f>L242*L241</f>
        <v>70000</v>
      </c>
      <c r="M244" s="19">
        <f>SUM(F244:L244)</f>
        <v>1447000</v>
      </c>
    </row>
    <row r="245" spans="1:13" ht="12.75">
      <c r="A245" s="18"/>
      <c r="B245" s="18"/>
      <c r="C245" s="18"/>
    </row>
    <row r="246" spans="1:13" ht="15">
      <c r="A246" s="514" t="s">
        <v>157</v>
      </c>
      <c r="B246" s="514" t="s">
        <v>1059</v>
      </c>
      <c r="C246" s="514" t="s">
        <v>159</v>
      </c>
    </row>
    <row r="247" spans="1:13">
      <c r="A247" s="69" t="s">
        <v>1079</v>
      </c>
      <c r="B247" s="69" t="s">
        <v>1280</v>
      </c>
      <c r="C247" s="443">
        <v>1</v>
      </c>
    </row>
    <row r="248" spans="1:13">
      <c r="A248" s="69" t="s">
        <v>1073</v>
      </c>
      <c r="B248" s="69" t="s">
        <v>1280</v>
      </c>
      <c r="C248" s="443">
        <v>1</v>
      </c>
      <c r="F248" s="24"/>
      <c r="G248" s="18"/>
      <c r="H248" s="24"/>
      <c r="I248" s="18"/>
      <c r="J248" s="24"/>
      <c r="K248" s="18"/>
      <c r="L248" s="508"/>
    </row>
    <row r="249" spans="1:13">
      <c r="A249" s="438" t="s">
        <v>1073</v>
      </c>
      <c r="B249" s="438" t="s">
        <v>1072</v>
      </c>
      <c r="C249" s="439">
        <v>1</v>
      </c>
    </row>
    <row r="250" spans="1:13">
      <c r="A250" s="438" t="s">
        <v>1073</v>
      </c>
      <c r="B250" s="438" t="s">
        <v>1076</v>
      </c>
      <c r="C250" s="445">
        <v>1</v>
      </c>
    </row>
    <row r="251" spans="1:13">
      <c r="A251" s="438" t="s">
        <v>1073</v>
      </c>
      <c r="B251" s="438" t="s">
        <v>1250</v>
      </c>
      <c r="C251" s="445">
        <v>1</v>
      </c>
    </row>
    <row r="252" spans="1:13">
      <c r="A252" s="438" t="s">
        <v>1073</v>
      </c>
      <c r="B252" s="438" t="s">
        <v>1228</v>
      </c>
      <c r="C252" s="445">
        <v>1</v>
      </c>
    </row>
    <row r="253" spans="1:13">
      <c r="A253" s="438" t="s">
        <v>1073</v>
      </c>
      <c r="B253" s="438" t="s">
        <v>1251</v>
      </c>
      <c r="C253" s="445">
        <v>1</v>
      </c>
      <c r="E253" s="18"/>
    </row>
    <row r="254" spans="1:13">
      <c r="A254" s="438" t="s">
        <v>1077</v>
      </c>
      <c r="B254" s="438" t="s">
        <v>1076</v>
      </c>
      <c r="C254" s="445">
        <v>1</v>
      </c>
      <c r="E254" s="29"/>
    </row>
    <row r="255" spans="1:13">
      <c r="A255" s="69" t="s">
        <v>1066</v>
      </c>
      <c r="B255" s="69" t="s">
        <v>1067</v>
      </c>
      <c r="C255" s="443">
        <v>1</v>
      </c>
      <c r="E255" s="29"/>
    </row>
    <row r="256" spans="1:13">
      <c r="A256" s="438" t="s">
        <v>1073</v>
      </c>
      <c r="B256" s="438" t="s">
        <v>1291</v>
      </c>
      <c r="C256" s="445">
        <v>1</v>
      </c>
      <c r="E256" s="29"/>
    </row>
    <row r="257" spans="1:5">
      <c r="A257" s="438" t="s">
        <v>1066</v>
      </c>
      <c r="B257" s="438" t="s">
        <v>1118</v>
      </c>
      <c r="C257" s="445">
        <v>1</v>
      </c>
      <c r="E257" s="29"/>
    </row>
    <row r="258" spans="1:5">
      <c r="A258" s="438" t="s">
        <v>1066</v>
      </c>
      <c r="B258" s="438" t="s">
        <v>1291</v>
      </c>
      <c r="C258" s="445">
        <v>1</v>
      </c>
      <c r="E258" s="18"/>
    </row>
    <row r="259" spans="1:5">
      <c r="A259" s="438" t="s">
        <v>1077</v>
      </c>
      <c r="B259" s="438" t="s">
        <v>1151</v>
      </c>
      <c r="C259" s="445">
        <v>1</v>
      </c>
      <c r="E259" s="18"/>
    </row>
    <row r="260" spans="1:5">
      <c r="A260" s="69" t="s">
        <v>1073</v>
      </c>
      <c r="B260" s="69" t="s">
        <v>1072</v>
      </c>
      <c r="C260" s="444">
        <v>1</v>
      </c>
      <c r="E260" s="29"/>
    </row>
    <row r="261" spans="1:5">
      <c r="A261" s="69" t="s">
        <v>1066</v>
      </c>
      <c r="B261" s="69" t="s">
        <v>1072</v>
      </c>
      <c r="C261" s="443">
        <v>1</v>
      </c>
      <c r="E261" s="29"/>
    </row>
    <row r="262" spans="1:5">
      <c r="A262" s="438" t="s">
        <v>1079</v>
      </c>
      <c r="B262" s="438" t="s">
        <v>1298</v>
      </c>
      <c r="C262" s="445">
        <v>1</v>
      </c>
      <c r="E262" s="18"/>
    </row>
    <row r="263" spans="1:5">
      <c r="A263" s="438" t="s">
        <v>1079</v>
      </c>
      <c r="B263" s="463" t="s">
        <v>1151</v>
      </c>
      <c r="C263" s="445">
        <v>1</v>
      </c>
      <c r="E263" s="29"/>
    </row>
    <row r="264" spans="1:5">
      <c r="A264" s="438" t="s">
        <v>1073</v>
      </c>
      <c r="B264" s="438" t="s">
        <v>1298</v>
      </c>
      <c r="C264" s="445">
        <v>1</v>
      </c>
      <c r="E264" s="18"/>
    </row>
    <row r="265" spans="1:5">
      <c r="A265" s="438" t="s">
        <v>1073</v>
      </c>
      <c r="B265" s="463" t="s">
        <v>1151</v>
      </c>
      <c r="C265" s="445">
        <v>1</v>
      </c>
      <c r="E265" s="18"/>
    </row>
    <row r="266" spans="1:5">
      <c r="A266" s="438" t="s">
        <v>1066</v>
      </c>
      <c r="B266" s="438" t="s">
        <v>1298</v>
      </c>
      <c r="C266" s="445">
        <v>1</v>
      </c>
      <c r="E266" s="18"/>
    </row>
    <row r="267" spans="1:5">
      <c r="A267" s="438" t="s">
        <v>1066</v>
      </c>
      <c r="B267" s="463" t="s">
        <v>1151</v>
      </c>
      <c r="C267" s="445">
        <v>1</v>
      </c>
      <c r="E267" s="18"/>
    </row>
    <row r="268" spans="1:5">
      <c r="A268" s="465" t="s">
        <v>1079</v>
      </c>
      <c r="B268" s="465" t="s">
        <v>1067</v>
      </c>
      <c r="C268" s="466">
        <v>1</v>
      </c>
      <c r="E268" s="18"/>
    </row>
    <row r="269" spans="1:5">
      <c r="A269" s="465" t="s">
        <v>1073</v>
      </c>
      <c r="B269" s="465" t="s">
        <v>1067</v>
      </c>
      <c r="C269" s="466">
        <v>1</v>
      </c>
      <c r="E269" s="29"/>
    </row>
    <row r="270" spans="1:5">
      <c r="A270" s="465" t="s">
        <v>1066</v>
      </c>
      <c r="B270" s="465" t="s">
        <v>1067</v>
      </c>
      <c r="C270" s="466">
        <v>1</v>
      </c>
      <c r="E270" s="465"/>
    </row>
    <row r="271" spans="1:5">
      <c r="A271" s="465" t="s">
        <v>1077</v>
      </c>
      <c r="B271" s="465" t="s">
        <v>1067</v>
      </c>
      <c r="C271" s="466">
        <v>1</v>
      </c>
      <c r="E271" s="465"/>
    </row>
    <row r="272" spans="1:5">
      <c r="A272" s="438" t="s">
        <v>1079</v>
      </c>
      <c r="B272" s="453" t="s">
        <v>1201</v>
      </c>
      <c r="C272" s="445">
        <v>1</v>
      </c>
    </row>
    <row r="273" spans="1:3">
      <c r="A273" s="438" t="s">
        <v>1079</v>
      </c>
      <c r="B273" s="453" t="s">
        <v>1072</v>
      </c>
      <c r="C273" s="445">
        <v>1</v>
      </c>
    </row>
    <row r="274" spans="1:3">
      <c r="A274" s="438" t="s">
        <v>1079</v>
      </c>
      <c r="B274" s="453" t="s">
        <v>1067</v>
      </c>
      <c r="C274" s="445">
        <v>1</v>
      </c>
    </row>
    <row r="275" spans="1:3">
      <c r="A275" s="438" t="s">
        <v>1066</v>
      </c>
      <c r="B275" s="453" t="s">
        <v>1201</v>
      </c>
      <c r="C275" s="445">
        <v>1</v>
      </c>
    </row>
    <row r="276" spans="1:3">
      <c r="A276" s="438" t="s">
        <v>1066</v>
      </c>
      <c r="B276" s="453" t="s">
        <v>1072</v>
      </c>
      <c r="C276" s="445">
        <v>1</v>
      </c>
    </row>
    <row r="277" spans="1:3">
      <c r="A277" s="438" t="s">
        <v>1066</v>
      </c>
      <c r="B277" s="453" t="s">
        <v>1067</v>
      </c>
      <c r="C277" s="445">
        <v>1</v>
      </c>
    </row>
    <row r="278" spans="1:3">
      <c r="A278" s="465" t="s">
        <v>1073</v>
      </c>
      <c r="B278" s="465" t="s">
        <v>1072</v>
      </c>
      <c r="C278" s="467">
        <v>1</v>
      </c>
    </row>
    <row r="279" spans="1:3">
      <c r="A279" s="465" t="s">
        <v>1073</v>
      </c>
      <c r="B279" s="465" t="s">
        <v>1076</v>
      </c>
      <c r="C279" s="466">
        <v>1</v>
      </c>
    </row>
    <row r="280" spans="1:3">
      <c r="A280" s="438" t="s">
        <v>1073</v>
      </c>
      <c r="B280" s="438" t="s">
        <v>1117</v>
      </c>
      <c r="C280" s="445">
        <v>1</v>
      </c>
    </row>
    <row r="281" spans="1:3">
      <c r="A281" s="438" t="s">
        <v>1066</v>
      </c>
      <c r="B281" s="438" t="s">
        <v>1117</v>
      </c>
      <c r="C281" s="445">
        <v>1</v>
      </c>
    </row>
    <row r="282" spans="1:3">
      <c r="A282" s="465" t="s">
        <v>1066</v>
      </c>
      <c r="B282" s="465" t="s">
        <v>1151</v>
      </c>
      <c r="C282" s="466">
        <v>1</v>
      </c>
    </row>
    <row r="283" spans="1:3">
      <c r="A283" s="69" t="s">
        <v>1073</v>
      </c>
      <c r="B283" s="69" t="s">
        <v>1092</v>
      </c>
      <c r="C283" s="444">
        <v>1</v>
      </c>
    </row>
    <row r="284" spans="1:3">
      <c r="A284" s="438" t="s">
        <v>1073</v>
      </c>
      <c r="B284" s="438" t="s">
        <v>1072</v>
      </c>
      <c r="C284" s="439">
        <v>1</v>
      </c>
    </row>
    <row r="285" spans="1:3">
      <c r="A285" s="69" t="s">
        <v>1079</v>
      </c>
      <c r="B285" s="69" t="s">
        <v>1067</v>
      </c>
      <c r="C285" s="444">
        <v>1</v>
      </c>
    </row>
    <row r="286" spans="1:3">
      <c r="A286" s="69" t="s">
        <v>1073</v>
      </c>
      <c r="B286" s="69" t="s">
        <v>1154</v>
      </c>
      <c r="C286" s="444">
        <v>1</v>
      </c>
    </row>
    <row r="287" spans="1:3">
      <c r="A287" s="69" t="s">
        <v>1073</v>
      </c>
      <c r="B287" s="69" t="s">
        <v>1161</v>
      </c>
      <c r="C287" s="444">
        <v>1</v>
      </c>
    </row>
    <row r="288" spans="1:3">
      <c r="A288" s="69" t="s">
        <v>1066</v>
      </c>
      <c r="B288" s="69" t="s">
        <v>1154</v>
      </c>
      <c r="C288" s="444">
        <v>1</v>
      </c>
    </row>
    <row r="289" spans="1:3">
      <c r="A289" s="69" t="s">
        <v>1066</v>
      </c>
      <c r="B289" s="69" t="s">
        <v>1161</v>
      </c>
      <c r="C289" s="444">
        <v>1</v>
      </c>
    </row>
    <row r="290" spans="1:3">
      <c r="A290" s="438" t="s">
        <v>1073</v>
      </c>
      <c r="B290" s="438" t="s">
        <v>1076</v>
      </c>
      <c r="C290" s="439">
        <v>1</v>
      </c>
    </row>
    <row r="291" spans="1:3">
      <c r="A291" s="438" t="s">
        <v>1073</v>
      </c>
      <c r="B291" s="438" t="s">
        <v>1329</v>
      </c>
      <c r="C291" s="439">
        <v>1</v>
      </c>
    </row>
    <row r="292" spans="1:3">
      <c r="A292" s="438" t="s">
        <v>1066</v>
      </c>
      <c r="B292" s="438" t="s">
        <v>1076</v>
      </c>
      <c r="C292" s="439">
        <v>1</v>
      </c>
    </row>
    <row r="293" spans="1:3">
      <c r="A293" s="69" t="s">
        <v>1073</v>
      </c>
      <c r="B293" s="69" t="s">
        <v>1331</v>
      </c>
      <c r="C293" s="444">
        <v>1</v>
      </c>
    </row>
    <row r="294" spans="1:3">
      <c r="A294" s="438" t="s">
        <v>1073</v>
      </c>
      <c r="B294" s="438" t="s">
        <v>1067</v>
      </c>
      <c r="C294" s="439">
        <v>1</v>
      </c>
    </row>
    <row r="295" spans="1:3">
      <c r="A295" s="438" t="s">
        <v>1073</v>
      </c>
      <c r="B295" s="438" t="s">
        <v>1331</v>
      </c>
      <c r="C295" s="439">
        <v>1</v>
      </c>
    </row>
    <row r="296" spans="1:3">
      <c r="A296" s="438" t="s">
        <v>1073</v>
      </c>
      <c r="B296" s="438" t="s">
        <v>1070</v>
      </c>
      <c r="C296" s="439">
        <v>1</v>
      </c>
    </row>
    <row r="297" spans="1:3">
      <c r="A297" s="438" t="s">
        <v>1066</v>
      </c>
      <c r="B297" s="438" t="s">
        <v>1331</v>
      </c>
      <c r="C297" s="439">
        <v>1</v>
      </c>
    </row>
    <row r="298" spans="1:3">
      <c r="A298" s="438" t="s">
        <v>1066</v>
      </c>
      <c r="B298" s="438" t="s">
        <v>1070</v>
      </c>
      <c r="C298" s="439">
        <v>1</v>
      </c>
    </row>
    <row r="299" spans="1:3">
      <c r="A299" s="69" t="s">
        <v>1073</v>
      </c>
      <c r="B299" s="69" t="s">
        <v>1277</v>
      </c>
      <c r="C299" s="444">
        <v>1</v>
      </c>
    </row>
    <row r="300" spans="1:3">
      <c r="A300" s="69" t="s">
        <v>1066</v>
      </c>
      <c r="B300" s="69" t="s">
        <v>1277</v>
      </c>
      <c r="C300" s="444">
        <v>1</v>
      </c>
    </row>
    <row r="301" spans="1:3">
      <c r="A301" s="69" t="s">
        <v>1077</v>
      </c>
      <c r="B301" s="69" t="s">
        <v>1277</v>
      </c>
      <c r="C301" s="444">
        <v>1</v>
      </c>
    </row>
    <row r="302" spans="1:3">
      <c r="A302" s="438" t="s">
        <v>1079</v>
      </c>
      <c r="B302" s="438" t="s">
        <v>1067</v>
      </c>
      <c r="C302" s="439">
        <v>1</v>
      </c>
    </row>
    <row r="303" spans="1:3">
      <c r="A303" s="438" t="s">
        <v>1073</v>
      </c>
      <c r="B303" s="438" t="s">
        <v>1067</v>
      </c>
      <c r="C303" s="439">
        <v>1</v>
      </c>
    </row>
    <row r="304" spans="1:3">
      <c r="A304" s="438" t="s">
        <v>1077</v>
      </c>
      <c r="B304" s="438" t="s">
        <v>1067</v>
      </c>
      <c r="C304" s="439">
        <v>1</v>
      </c>
    </row>
    <row r="305" spans="1:3">
      <c r="A305" s="69" t="s">
        <v>1079</v>
      </c>
      <c r="B305" s="69" t="s">
        <v>1341</v>
      </c>
      <c r="C305" s="444">
        <v>1</v>
      </c>
    </row>
    <row r="306" spans="1:3">
      <c r="A306" s="69" t="s">
        <v>1079</v>
      </c>
      <c r="B306" s="69" t="s">
        <v>1151</v>
      </c>
      <c r="C306" s="444">
        <v>1</v>
      </c>
    </row>
    <row r="307" spans="1:3">
      <c r="A307" s="69" t="s">
        <v>1073</v>
      </c>
      <c r="B307" s="69" t="s">
        <v>1151</v>
      </c>
      <c r="C307" s="444">
        <v>1</v>
      </c>
    </row>
    <row r="308" spans="1:3">
      <c r="A308" s="438" t="s">
        <v>1079</v>
      </c>
      <c r="B308" s="438" t="s">
        <v>1158</v>
      </c>
      <c r="C308" s="439">
        <v>1</v>
      </c>
    </row>
    <row r="309" spans="1:3">
      <c r="A309" s="438" t="s">
        <v>1073</v>
      </c>
      <c r="B309" s="438" t="s">
        <v>1158</v>
      </c>
      <c r="C309" s="439">
        <v>1</v>
      </c>
    </row>
    <row r="310" spans="1:3">
      <c r="A310" s="438" t="s">
        <v>1073</v>
      </c>
      <c r="B310" s="438" t="s">
        <v>1331</v>
      </c>
      <c r="C310" s="439">
        <v>1</v>
      </c>
    </row>
    <row r="311" spans="1:3">
      <c r="A311" s="438" t="s">
        <v>1077</v>
      </c>
      <c r="B311" s="438" t="s">
        <v>1158</v>
      </c>
      <c r="C311" s="439">
        <v>1</v>
      </c>
    </row>
    <row r="312" spans="1:3">
      <c r="A312" s="69" t="s">
        <v>1073</v>
      </c>
      <c r="B312" s="69" t="s">
        <v>1250</v>
      </c>
      <c r="C312" s="444">
        <v>1</v>
      </c>
    </row>
    <row r="313" spans="1:3">
      <c r="A313" s="438" t="s">
        <v>1073</v>
      </c>
      <c r="B313" s="438" t="s">
        <v>1158</v>
      </c>
      <c r="C313" s="439">
        <v>1</v>
      </c>
    </row>
    <row r="314" spans="1:3">
      <c r="A314" s="438" t="s">
        <v>1073</v>
      </c>
      <c r="B314" s="438" t="s">
        <v>1067</v>
      </c>
      <c r="C314" s="439">
        <v>1</v>
      </c>
    </row>
    <row r="315" spans="1:3">
      <c r="A315" s="69" t="s">
        <v>1073</v>
      </c>
      <c r="B315" s="69" t="s">
        <v>1331</v>
      </c>
      <c r="C315" s="444">
        <v>1</v>
      </c>
    </row>
    <row r="316" spans="1:3">
      <c r="A316" s="438" t="s">
        <v>1073</v>
      </c>
      <c r="B316" s="438" t="s">
        <v>1158</v>
      </c>
      <c r="C316" s="439">
        <v>1</v>
      </c>
    </row>
    <row r="317" spans="1:3">
      <c r="A317" s="438" t="s">
        <v>1073</v>
      </c>
      <c r="B317" s="438" t="s">
        <v>1331</v>
      </c>
      <c r="C317" s="439">
        <v>1</v>
      </c>
    </row>
    <row r="318" spans="1:3">
      <c r="A318" s="69" t="s">
        <v>1073</v>
      </c>
      <c r="B318" s="69" t="s">
        <v>1250</v>
      </c>
      <c r="C318" s="444">
        <v>1</v>
      </c>
    </row>
    <row r="319" spans="1:3">
      <c r="A319" s="69" t="s">
        <v>1073</v>
      </c>
      <c r="B319" s="69" t="s">
        <v>1331</v>
      </c>
      <c r="C319" s="444">
        <v>1</v>
      </c>
    </row>
    <row r="320" spans="1:3" ht="15">
      <c r="A320" s="438" t="s">
        <v>1073</v>
      </c>
      <c r="B320" s="438" t="s">
        <v>1331</v>
      </c>
      <c r="C320" s="477">
        <v>1</v>
      </c>
    </row>
    <row r="321" spans="1:13" ht="12.75">
      <c r="A321" s="18"/>
      <c r="B321" s="18"/>
      <c r="C321" s="18">
        <f>SUM(C247:C320)</f>
        <v>74</v>
      </c>
      <c r="G321" s="24"/>
      <c r="H321" s="18"/>
      <c r="I321" s="24"/>
      <c r="J321" s="18"/>
      <c r="K321" s="24"/>
      <c r="L321" s="18"/>
      <c r="M321" s="508"/>
    </row>
    <row r="322" spans="1:13" ht="12.75">
      <c r="A322" s="18"/>
      <c r="B322" s="18"/>
      <c r="C322" s="18"/>
    </row>
    <row r="323" spans="1:13" ht="12.75">
      <c r="A323" s="18"/>
      <c r="B323" s="18"/>
      <c r="C323" s="18"/>
      <c r="F323" s="18"/>
      <c r="I323" s="480"/>
    </row>
    <row r="324" spans="1:13" ht="12.75">
      <c r="A324" s="18"/>
      <c r="B324" s="18"/>
      <c r="C324" s="18">
        <f>SUM(C248,C249,C250,C251,C252,C253,C256,C260,C264,C265,C269,C278,C279,C280,C283,C284,C286,C287,C290,C291,C293,C294,C295,C296,C299,C303,C307,C309,C310,C312,C313,C314,C315,C316,C317,C318,C319,C20)</f>
        <v>38</v>
      </c>
      <c r="E324" s="18"/>
      <c r="F324" s="527" t="s">
        <v>1066</v>
      </c>
      <c r="G324" s="18"/>
      <c r="H324" s="508" t="s">
        <v>1073</v>
      </c>
      <c r="I324" s="18"/>
      <c r="J324" s="508" t="s">
        <v>1079</v>
      </c>
      <c r="K324" s="18"/>
      <c r="L324" s="528" t="s">
        <v>1077</v>
      </c>
      <c r="M324" s="18"/>
    </row>
    <row r="325" spans="1:13" ht="12.75">
      <c r="A325" s="18"/>
      <c r="B325" s="18"/>
      <c r="C325" s="18"/>
      <c r="E325" s="18"/>
      <c r="F325" s="31"/>
      <c r="G325" s="18"/>
      <c r="H325" s="18"/>
      <c r="I325" s="18"/>
      <c r="J325" s="18"/>
      <c r="K325" s="18"/>
      <c r="L325" s="18"/>
      <c r="M325" s="18"/>
    </row>
    <row r="326" spans="1:13" ht="12.75">
      <c r="A326" s="18"/>
      <c r="B326" s="18"/>
      <c r="C326" s="18">
        <f>SUM(C247,C262,C263,C268,C272,C273,C274,C285,C302,C305,C306,C308)</f>
        <v>12</v>
      </c>
      <c r="E326" s="18" t="s">
        <v>1201</v>
      </c>
      <c r="F326" s="29">
        <v>1</v>
      </c>
      <c r="G326" s="18"/>
      <c r="H326" s="18"/>
      <c r="I326" s="18"/>
      <c r="J326" s="29">
        <v>1</v>
      </c>
      <c r="K326" s="18"/>
      <c r="L326" s="18"/>
      <c r="M326" s="18"/>
    </row>
    <row r="327" spans="1:13" ht="12.75">
      <c r="A327" s="18"/>
      <c r="B327" s="18"/>
      <c r="C327" s="18"/>
      <c r="E327" s="18"/>
      <c r="F327" s="31"/>
      <c r="G327" s="18"/>
      <c r="H327" s="18"/>
      <c r="I327" s="18"/>
      <c r="J327" s="18"/>
      <c r="K327" s="18"/>
      <c r="L327" s="18"/>
      <c r="M327" s="18"/>
    </row>
    <row r="328" spans="1:13" ht="12.75">
      <c r="A328" s="18"/>
      <c r="B328" s="18"/>
      <c r="C328" s="18">
        <f>SUM(C255,C257,C258,C261,C266,C267,C270,C275,C276,C277,C281,C282,C288,C289,C292,C297,C298,C300)</f>
        <v>18</v>
      </c>
      <c r="E328" s="18"/>
      <c r="F328" s="18"/>
      <c r="G328" s="18"/>
      <c r="H328" s="18"/>
      <c r="I328" s="18"/>
      <c r="J328" s="18"/>
      <c r="K328" s="18"/>
      <c r="L328" s="18"/>
      <c r="M328" s="18"/>
    </row>
    <row r="329" spans="1:13" ht="12.75">
      <c r="A329" s="18"/>
      <c r="B329" s="18"/>
      <c r="C329" s="18"/>
      <c r="E329" s="18"/>
      <c r="F329" s="18"/>
      <c r="G329" s="18"/>
      <c r="H329" s="18"/>
      <c r="I329" s="18"/>
      <c r="J329" s="18"/>
      <c r="K329" s="18"/>
      <c r="L329" s="18"/>
      <c r="M329" s="18"/>
    </row>
    <row r="330" spans="1:13" ht="12.75">
      <c r="A330" s="18"/>
      <c r="B330" s="18"/>
      <c r="C330" s="18">
        <f>SUM(C254,C259,C271,C301,C304,C311)</f>
        <v>6</v>
      </c>
      <c r="E330" s="18" t="s">
        <v>1072</v>
      </c>
      <c r="F330" s="29">
        <v>3</v>
      </c>
      <c r="G330" s="18"/>
      <c r="H330" s="29">
        <v>11</v>
      </c>
      <c r="I330" s="18"/>
      <c r="J330" s="29">
        <v>1</v>
      </c>
      <c r="K330" s="18"/>
      <c r="L330" s="18"/>
      <c r="M330" s="18"/>
    </row>
    <row r="331" spans="1:13" ht="12.75">
      <c r="A331" s="18"/>
      <c r="B331" s="18"/>
      <c r="C331" s="18"/>
      <c r="E331" s="18" t="s">
        <v>1076</v>
      </c>
      <c r="F331" s="29">
        <v>1</v>
      </c>
      <c r="G331" s="18"/>
      <c r="H331" s="29">
        <v>3</v>
      </c>
      <c r="I331" s="18"/>
      <c r="J331" s="18"/>
      <c r="K331" s="18"/>
      <c r="L331" s="29">
        <v>1</v>
      </c>
      <c r="M331" s="18"/>
    </row>
    <row r="332" spans="1:13" ht="12.75">
      <c r="A332" s="18"/>
      <c r="B332" s="18"/>
      <c r="C332" s="18">
        <f>SUM(C324:C331)</f>
        <v>74</v>
      </c>
      <c r="E332" s="18" t="s">
        <v>1250</v>
      </c>
      <c r="F332" s="31"/>
      <c r="G332" s="31"/>
      <c r="H332" s="29">
        <v>3</v>
      </c>
      <c r="I332" s="18"/>
      <c r="J332" s="18"/>
      <c r="K332" s="18"/>
      <c r="L332" s="18"/>
      <c r="M332" s="18"/>
    </row>
    <row r="333" spans="1:13">
      <c r="A333" s="29" t="s">
        <v>1656</v>
      </c>
      <c r="B333" s="396" t="s">
        <v>1657</v>
      </c>
      <c r="C333" s="18"/>
      <c r="E333" s="18" t="s">
        <v>1251</v>
      </c>
      <c r="F333" s="18"/>
      <c r="G333" s="18"/>
      <c r="H333" s="29">
        <v>1</v>
      </c>
      <c r="I333" s="18"/>
      <c r="J333" s="18"/>
      <c r="K333" s="18"/>
      <c r="L333" s="18"/>
      <c r="M333" s="18"/>
    </row>
    <row r="334" spans="1:13" ht="12.75">
      <c r="A334" s="18"/>
      <c r="B334" s="18"/>
      <c r="C334" s="18"/>
      <c r="E334" s="18" t="s">
        <v>1562</v>
      </c>
      <c r="F334" s="31"/>
      <c r="G334" s="18"/>
      <c r="H334" s="29">
        <v>1</v>
      </c>
      <c r="I334" s="18"/>
      <c r="J334" s="18"/>
      <c r="K334" s="18"/>
      <c r="L334" s="18"/>
      <c r="M334" s="18"/>
    </row>
    <row r="335" spans="1:13" ht="12.75">
      <c r="A335" s="18"/>
      <c r="B335" s="18"/>
      <c r="C335" s="18"/>
      <c r="E335" s="18"/>
      <c r="F335" s="31"/>
      <c r="G335" s="18"/>
      <c r="H335" s="18"/>
      <c r="I335" s="18"/>
      <c r="J335" s="18"/>
      <c r="K335" s="18"/>
      <c r="L335" s="18"/>
      <c r="M335" s="18"/>
    </row>
    <row r="336" spans="1:13" ht="12.75">
      <c r="A336" s="18"/>
      <c r="B336" s="18"/>
      <c r="C336" s="18"/>
      <c r="E336" s="18" t="s">
        <v>1158</v>
      </c>
      <c r="F336" s="29">
        <v>1</v>
      </c>
      <c r="G336" s="18"/>
      <c r="H336" s="29">
        <v>4</v>
      </c>
      <c r="I336" s="18"/>
      <c r="J336" s="29">
        <v>1</v>
      </c>
      <c r="K336" s="18"/>
      <c r="L336" s="29">
        <v>1</v>
      </c>
      <c r="M336" s="18"/>
    </row>
    <row r="337" spans="1:13" ht="12.75">
      <c r="A337" s="18"/>
      <c r="B337" s="18"/>
      <c r="C337" s="18"/>
      <c r="E337" s="18" t="s">
        <v>1067</v>
      </c>
      <c r="F337" s="29">
        <v>3</v>
      </c>
      <c r="G337" s="18"/>
      <c r="H337" s="29">
        <v>4</v>
      </c>
      <c r="I337" s="18"/>
      <c r="J337" s="29">
        <v>4</v>
      </c>
      <c r="K337" s="18"/>
      <c r="L337" s="29">
        <v>2</v>
      </c>
      <c r="M337" s="18"/>
    </row>
    <row r="338" spans="1:13" ht="16.5" customHeight="1">
      <c r="A338" s="18"/>
      <c r="B338" s="18"/>
      <c r="C338" s="18"/>
      <c r="E338" s="18" t="s">
        <v>1154</v>
      </c>
      <c r="F338" s="29">
        <v>1</v>
      </c>
      <c r="G338" s="18"/>
      <c r="H338" s="29">
        <v>1</v>
      </c>
      <c r="I338" s="18"/>
      <c r="J338" s="18"/>
      <c r="K338" s="18"/>
      <c r="L338" s="18"/>
      <c r="M338" s="18"/>
    </row>
    <row r="339" spans="1:13" ht="12.75">
      <c r="A339" s="18"/>
      <c r="B339" s="18"/>
      <c r="C339" s="18"/>
      <c r="E339" s="18" t="s">
        <v>1161</v>
      </c>
      <c r="F339" s="29">
        <v>1</v>
      </c>
      <c r="G339" s="18"/>
      <c r="H339" s="29">
        <v>1</v>
      </c>
      <c r="I339" s="18"/>
      <c r="J339" s="18"/>
      <c r="K339" s="18"/>
      <c r="L339" s="18"/>
      <c r="M339" s="18"/>
    </row>
    <row r="340" spans="1:13" ht="12.75">
      <c r="A340" s="18"/>
      <c r="B340" s="18"/>
      <c r="C340" s="18"/>
      <c r="E340" s="18"/>
      <c r="F340" s="31"/>
      <c r="G340" s="18"/>
      <c r="H340" s="18"/>
      <c r="I340" s="18"/>
      <c r="J340" s="18"/>
      <c r="K340" s="18"/>
      <c r="L340" s="18"/>
      <c r="M340" s="18"/>
    </row>
    <row r="341" spans="1:13" ht="12.75">
      <c r="A341" s="18"/>
      <c r="B341" s="18"/>
      <c r="C341" s="18"/>
      <c r="E341" s="18"/>
      <c r="F341" s="31"/>
      <c r="G341" s="18"/>
      <c r="H341" s="18"/>
      <c r="I341" s="18"/>
      <c r="J341" s="18"/>
      <c r="K341" s="18"/>
      <c r="L341" s="18"/>
      <c r="M341" s="18"/>
    </row>
    <row r="342" spans="1:13" ht="12.75">
      <c r="A342" s="18"/>
      <c r="B342" s="18"/>
      <c r="C342" s="18"/>
      <c r="E342" s="18"/>
      <c r="F342" s="18"/>
      <c r="G342" s="18"/>
      <c r="H342" s="18"/>
      <c r="I342" s="18"/>
      <c r="J342" s="18"/>
      <c r="K342" s="18"/>
      <c r="L342" s="18"/>
      <c r="M342" s="18"/>
    </row>
    <row r="343" spans="1:13" ht="12.75">
      <c r="A343" s="18"/>
      <c r="B343" s="18"/>
      <c r="C343" s="18"/>
      <c r="E343" s="29" t="s">
        <v>1298</v>
      </c>
      <c r="F343" s="29">
        <v>1</v>
      </c>
      <c r="G343" s="18"/>
      <c r="H343" s="29">
        <v>1</v>
      </c>
      <c r="I343" s="18"/>
      <c r="J343" s="29">
        <v>1</v>
      </c>
      <c r="K343" s="18"/>
      <c r="L343" s="18"/>
      <c r="M343" s="18"/>
    </row>
    <row r="344" spans="1:13" ht="12.75">
      <c r="A344" s="18"/>
      <c r="B344" s="18"/>
      <c r="C344" s="18"/>
      <c r="E344" s="29" t="s">
        <v>1291</v>
      </c>
      <c r="F344" s="29">
        <v>1</v>
      </c>
      <c r="G344" s="18"/>
      <c r="H344" s="29">
        <v>1</v>
      </c>
      <c r="I344" s="18"/>
      <c r="J344" s="18"/>
      <c r="K344" s="18"/>
      <c r="L344" s="18"/>
      <c r="M344" s="18"/>
    </row>
    <row r="345" spans="1:13" ht="12.75">
      <c r="A345" s="18"/>
      <c r="B345" s="18"/>
      <c r="C345" s="18"/>
      <c r="E345" s="29" t="s">
        <v>1151</v>
      </c>
      <c r="F345" s="29">
        <v>2</v>
      </c>
      <c r="G345" s="18"/>
      <c r="H345" s="29">
        <v>2</v>
      </c>
      <c r="I345" s="18"/>
      <c r="J345" s="29">
        <v>2</v>
      </c>
      <c r="K345" s="18"/>
      <c r="L345" s="29">
        <v>1</v>
      </c>
      <c r="M345" s="18"/>
    </row>
    <row r="346" spans="1:13" ht="12.75">
      <c r="A346" s="18"/>
      <c r="B346" s="18"/>
      <c r="C346" s="18"/>
      <c r="E346" s="29" t="s">
        <v>1329</v>
      </c>
      <c r="F346" s="29"/>
      <c r="G346" s="18"/>
      <c r="H346" s="29">
        <v>1</v>
      </c>
      <c r="I346" s="18"/>
      <c r="J346" s="29"/>
      <c r="K346" s="18"/>
      <c r="L346" s="18"/>
      <c r="M346" s="18"/>
    </row>
    <row r="347" spans="1:13" ht="12.75">
      <c r="A347" s="18"/>
      <c r="B347" s="18"/>
      <c r="C347" s="18"/>
      <c r="E347" s="29" t="s">
        <v>1658</v>
      </c>
      <c r="F347" s="29"/>
      <c r="G347" s="18"/>
      <c r="H347" s="29">
        <v>1</v>
      </c>
      <c r="I347" s="18"/>
      <c r="J347" s="29">
        <v>1</v>
      </c>
      <c r="K347" s="18"/>
      <c r="L347" s="18"/>
      <c r="M347" s="18"/>
    </row>
    <row r="348" spans="1:13" ht="12.75">
      <c r="A348" s="18"/>
      <c r="B348" s="18"/>
      <c r="C348" s="18"/>
      <c r="E348" s="18"/>
      <c r="F348" s="18"/>
      <c r="G348" s="18"/>
      <c r="H348" s="18"/>
      <c r="I348" s="18"/>
      <c r="J348" s="18"/>
      <c r="K348" s="18"/>
      <c r="L348" s="18"/>
      <c r="M348" s="18"/>
    </row>
    <row r="349" spans="1:13" ht="12.75">
      <c r="A349" s="18"/>
      <c r="B349" s="18"/>
      <c r="C349" s="18"/>
      <c r="E349" s="18" t="s">
        <v>1092</v>
      </c>
      <c r="F349" s="18"/>
      <c r="G349" s="18"/>
      <c r="H349" s="29">
        <v>1</v>
      </c>
      <c r="I349" s="18"/>
      <c r="J349" s="18"/>
      <c r="K349" s="18"/>
      <c r="L349" s="18"/>
      <c r="M349" s="18"/>
    </row>
    <row r="350" spans="1:13" ht="12.75">
      <c r="A350" s="18"/>
      <c r="B350" s="18"/>
      <c r="C350" s="18"/>
      <c r="E350" s="18" t="s">
        <v>1118</v>
      </c>
      <c r="F350" s="29">
        <v>1</v>
      </c>
      <c r="G350" s="18"/>
      <c r="H350" s="18"/>
      <c r="I350" s="18"/>
      <c r="J350" s="18"/>
      <c r="K350" s="18"/>
      <c r="L350" s="18"/>
      <c r="M350" s="18"/>
    </row>
    <row r="351" spans="1:13" ht="12.75">
      <c r="A351" s="18"/>
      <c r="B351" s="18"/>
      <c r="C351" s="18"/>
      <c r="E351" s="18"/>
      <c r="F351" s="18"/>
      <c r="G351" s="18"/>
      <c r="H351" s="18"/>
      <c r="I351" s="18"/>
      <c r="J351" s="18"/>
      <c r="K351" s="18"/>
      <c r="L351" s="18"/>
      <c r="M351" s="18"/>
    </row>
    <row r="352" spans="1:13" ht="12.75">
      <c r="A352" s="18"/>
      <c r="B352" s="18"/>
      <c r="C352" s="18"/>
      <c r="E352" s="18"/>
      <c r="F352" s="18"/>
      <c r="G352" s="18"/>
      <c r="H352" s="18"/>
      <c r="I352" s="18"/>
      <c r="J352" s="18"/>
      <c r="K352" s="18"/>
      <c r="L352" s="18"/>
      <c r="M352" s="18"/>
    </row>
    <row r="353" spans="1:14" ht="12.75">
      <c r="A353" s="18"/>
      <c r="B353" s="18"/>
      <c r="C353" s="18"/>
      <c r="E353" s="18" t="s">
        <v>1652</v>
      </c>
      <c r="F353" s="29">
        <v>1</v>
      </c>
      <c r="G353" s="18"/>
      <c r="H353" s="29">
        <v>1</v>
      </c>
      <c r="I353" s="18"/>
      <c r="J353" s="18"/>
      <c r="K353" s="18"/>
      <c r="L353" s="18"/>
      <c r="M353" s="18"/>
    </row>
    <row r="354" spans="1:14" ht="12.75">
      <c r="A354" s="18"/>
      <c r="B354" s="18"/>
      <c r="C354" s="18"/>
      <c r="E354" s="18" t="s">
        <v>1655</v>
      </c>
      <c r="F354" s="29">
        <v>1</v>
      </c>
      <c r="G354" s="18"/>
      <c r="H354" s="29">
        <v>1</v>
      </c>
      <c r="I354" s="18"/>
      <c r="J354" s="18"/>
      <c r="K354" s="18"/>
      <c r="L354" s="29">
        <v>1</v>
      </c>
      <c r="M354" s="18"/>
    </row>
    <row r="355" spans="1:14" ht="12.75">
      <c r="A355" s="18"/>
      <c r="B355" s="18"/>
      <c r="C355" s="18"/>
      <c r="E355" s="509"/>
      <c r="F355" s="31"/>
      <c r="G355" s="18"/>
      <c r="H355" s="18"/>
      <c r="I355" s="18"/>
      <c r="J355" s="18"/>
      <c r="K355" s="18"/>
      <c r="L355" s="18"/>
      <c r="M355" s="18"/>
    </row>
    <row r="356" spans="1:14" ht="17.25" customHeight="1">
      <c r="A356" s="18"/>
      <c r="B356" s="18"/>
      <c r="C356" s="18"/>
      <c r="E356" s="509"/>
      <c r="F356" s="18"/>
      <c r="G356" s="18"/>
      <c r="H356" s="18"/>
      <c r="I356" s="18"/>
      <c r="J356" s="18"/>
      <c r="K356" s="18"/>
      <c r="L356" s="18"/>
      <c r="M356" s="18"/>
    </row>
    <row r="357" spans="1:14" ht="12.75">
      <c r="A357" s="18"/>
      <c r="B357" s="18"/>
      <c r="C357" s="18"/>
      <c r="E357" s="18"/>
      <c r="F357" s="18"/>
      <c r="G357" s="18"/>
      <c r="H357" s="18"/>
      <c r="I357" s="18"/>
      <c r="J357" s="18"/>
      <c r="K357" s="18"/>
      <c r="L357" s="18"/>
      <c r="M357" s="18"/>
    </row>
    <row r="358" spans="1:14" ht="12.75">
      <c r="A358" s="18"/>
      <c r="B358" s="18"/>
      <c r="C358" s="18"/>
      <c r="E358" s="29"/>
      <c r="F358" s="18"/>
      <c r="G358" s="18"/>
      <c r="H358" s="18"/>
      <c r="I358" s="18"/>
      <c r="J358" s="18"/>
      <c r="K358" s="18"/>
      <c r="L358" s="18"/>
      <c r="M358" s="18"/>
    </row>
    <row r="359" spans="1:14" ht="12.75">
      <c r="A359" s="18"/>
      <c r="B359" s="18"/>
      <c r="C359" s="18"/>
      <c r="E359" s="29" t="s">
        <v>1341</v>
      </c>
      <c r="F359" s="18"/>
      <c r="G359" s="18"/>
      <c r="H359" s="18"/>
      <c r="I359" s="18"/>
      <c r="J359" s="29">
        <v>1</v>
      </c>
      <c r="K359" s="18"/>
      <c r="L359" s="18"/>
      <c r="M359" s="18"/>
    </row>
    <row r="360" spans="1:14" ht="14.25">
      <c r="A360" s="18"/>
      <c r="B360" s="18"/>
      <c r="C360" s="18"/>
      <c r="F360" s="22"/>
      <c r="G360" s="525"/>
      <c r="H360" s="525"/>
      <c r="I360" s="525"/>
      <c r="J360" s="525"/>
      <c r="K360" s="525"/>
      <c r="L360" s="526"/>
      <c r="M360" s="526"/>
    </row>
    <row r="361" spans="1:14" ht="14.25">
      <c r="A361" s="18"/>
      <c r="B361" s="18"/>
      <c r="C361" s="18"/>
      <c r="F361" s="22">
        <f>SUM(F326:F359)</f>
        <v>18</v>
      </c>
      <c r="G361" s="525"/>
      <c r="H361" s="525">
        <f>SUM(H326:H359)</f>
        <v>38</v>
      </c>
      <c r="I361" s="525"/>
      <c r="J361" s="525">
        <f>SUM(J326:J359)</f>
        <v>12</v>
      </c>
      <c r="K361" s="525"/>
      <c r="L361" s="526">
        <f>SUM(L325:L360)</f>
        <v>6</v>
      </c>
      <c r="M361" s="526"/>
      <c r="N361" s="19">
        <f>SUM(F361:M361)</f>
        <v>74</v>
      </c>
    </row>
    <row r="362" spans="1:14" ht="14.25">
      <c r="A362" s="18"/>
      <c r="B362" s="18"/>
      <c r="C362" s="18"/>
      <c r="E362" s="22">
        <v>23000</v>
      </c>
      <c r="F362" s="525"/>
      <c r="G362" s="525"/>
      <c r="H362" s="525">
        <v>15000</v>
      </c>
      <c r="I362" s="525"/>
      <c r="J362" s="525">
        <v>25000</v>
      </c>
      <c r="K362" s="526"/>
      <c r="L362" s="526">
        <v>5000</v>
      </c>
    </row>
    <row r="363" spans="1:14" ht="12.75">
      <c r="A363" s="18"/>
      <c r="B363" s="18"/>
      <c r="C363" s="18"/>
    </row>
    <row r="364" spans="1:14" ht="12.75">
      <c r="A364" s="18"/>
      <c r="B364" s="18"/>
      <c r="C364" s="18"/>
      <c r="F364" s="19">
        <f>E362*F361</f>
        <v>414000</v>
      </c>
      <c r="H364" s="19">
        <f>H361*H362</f>
        <v>570000</v>
      </c>
      <c r="J364" s="19">
        <f>SUM(J362*J361)</f>
        <v>300000</v>
      </c>
      <c r="L364" s="19">
        <f>L361*L362</f>
        <v>30000</v>
      </c>
      <c r="N364" s="19">
        <f>SUM(F364:M364)</f>
        <v>1314000</v>
      </c>
    </row>
    <row r="365" spans="1:14" ht="12.75">
      <c r="A365" s="18"/>
      <c r="B365" s="18"/>
      <c r="C365" s="18"/>
    </row>
    <row r="366" spans="1:14" ht="12.75">
      <c r="A366" s="18"/>
      <c r="B366" s="18"/>
      <c r="C366" s="18"/>
      <c r="N366" s="19">
        <f>N364*0.0289</f>
        <v>37974.6</v>
      </c>
    </row>
    <row r="367" spans="1:14" ht="12.75">
      <c r="A367" s="18"/>
      <c r="B367" s="18"/>
      <c r="C367" s="18"/>
    </row>
    <row r="368" spans="1:14" ht="12.75">
      <c r="A368" s="18"/>
      <c r="B368" s="18"/>
      <c r="C368" s="18"/>
    </row>
    <row r="369" spans="1:3" ht="15">
      <c r="A369" s="514" t="s">
        <v>157</v>
      </c>
      <c r="B369" s="529" t="s">
        <v>1059</v>
      </c>
      <c r="C369" s="514" t="s">
        <v>159</v>
      </c>
    </row>
    <row r="370" spans="1:3">
      <c r="A370" s="69" t="s">
        <v>1073</v>
      </c>
      <c r="B370" s="69" t="s">
        <v>1161</v>
      </c>
      <c r="C370" s="444">
        <v>1</v>
      </c>
    </row>
    <row r="371" spans="1:3">
      <c r="A371" s="438" t="s">
        <v>1079</v>
      </c>
      <c r="B371" s="438" t="s">
        <v>1118</v>
      </c>
      <c r="C371" s="439">
        <v>1</v>
      </c>
    </row>
    <row r="372" spans="1:3">
      <c r="A372" s="462" t="s">
        <v>1066</v>
      </c>
      <c r="B372" s="438" t="s">
        <v>1118</v>
      </c>
      <c r="C372" s="439">
        <v>1</v>
      </c>
    </row>
    <row r="373" spans="1:3">
      <c r="A373" s="438" t="s">
        <v>1077</v>
      </c>
      <c r="B373" s="438" t="s">
        <v>1118</v>
      </c>
      <c r="C373" s="439">
        <v>1</v>
      </c>
    </row>
    <row r="374" spans="1:3">
      <c r="A374" s="462" t="s">
        <v>1066</v>
      </c>
      <c r="B374" s="69" t="s">
        <v>1158</v>
      </c>
      <c r="C374" s="444">
        <v>1</v>
      </c>
    </row>
    <row r="375" spans="1:3">
      <c r="A375" s="462" t="s">
        <v>1066</v>
      </c>
      <c r="B375" s="438" t="s">
        <v>1067</v>
      </c>
      <c r="C375" s="439">
        <v>1</v>
      </c>
    </row>
    <row r="376" spans="1:3">
      <c r="A376" s="462" t="s">
        <v>1066</v>
      </c>
      <c r="B376" s="69" t="s">
        <v>1158</v>
      </c>
      <c r="C376" s="444">
        <v>1</v>
      </c>
    </row>
    <row r="377" spans="1:3">
      <c r="A377" s="462" t="s">
        <v>1066</v>
      </c>
      <c r="B377" s="69" t="s">
        <v>1331</v>
      </c>
      <c r="C377" s="444">
        <v>1</v>
      </c>
    </row>
    <row r="378" spans="1:3">
      <c r="A378" s="462" t="s">
        <v>1066</v>
      </c>
      <c r="B378" s="448" t="s">
        <v>1151</v>
      </c>
      <c r="C378" s="450">
        <v>1</v>
      </c>
    </row>
    <row r="379" spans="1:3">
      <c r="A379" s="69" t="s">
        <v>1073</v>
      </c>
      <c r="B379" s="69" t="s">
        <v>1158</v>
      </c>
      <c r="C379" s="444">
        <v>1</v>
      </c>
    </row>
    <row r="380" spans="1:3">
      <c r="A380" s="462" t="s">
        <v>1066</v>
      </c>
      <c r="B380" s="69" t="s">
        <v>1158</v>
      </c>
      <c r="C380" s="444">
        <v>1</v>
      </c>
    </row>
    <row r="381" spans="1:3">
      <c r="A381" s="438" t="s">
        <v>1079</v>
      </c>
      <c r="B381" s="438" t="s">
        <v>1067</v>
      </c>
      <c r="C381" s="439">
        <v>1</v>
      </c>
    </row>
    <row r="382" spans="1:3">
      <c r="A382" s="438" t="s">
        <v>1073</v>
      </c>
      <c r="B382" s="438" t="s">
        <v>1158</v>
      </c>
      <c r="C382" s="439">
        <v>1</v>
      </c>
    </row>
    <row r="383" spans="1:3">
      <c r="A383" s="438" t="s">
        <v>1073</v>
      </c>
      <c r="B383" s="438" t="s">
        <v>1067</v>
      </c>
      <c r="C383" s="439">
        <v>1</v>
      </c>
    </row>
    <row r="384" spans="1:3">
      <c r="A384" s="462" t="s">
        <v>1066</v>
      </c>
      <c r="B384" s="438" t="s">
        <v>1067</v>
      </c>
      <c r="C384" s="439">
        <v>1</v>
      </c>
    </row>
    <row r="385" spans="1:3">
      <c r="A385" s="69" t="s">
        <v>1073</v>
      </c>
      <c r="B385" s="69" t="s">
        <v>1151</v>
      </c>
      <c r="C385" s="444">
        <v>1</v>
      </c>
    </row>
    <row r="386" spans="1:3">
      <c r="A386" s="438" t="s">
        <v>1079</v>
      </c>
      <c r="B386" s="438" t="s">
        <v>1067</v>
      </c>
      <c r="C386" s="439">
        <v>1</v>
      </c>
    </row>
    <row r="387" spans="1:3">
      <c r="A387" s="462" t="s">
        <v>1066</v>
      </c>
      <c r="B387" s="438" t="s">
        <v>1067</v>
      </c>
      <c r="C387" s="439">
        <v>1</v>
      </c>
    </row>
    <row r="388" spans="1:3">
      <c r="A388" s="462" t="s">
        <v>1066</v>
      </c>
      <c r="B388" s="69" t="s">
        <v>1331</v>
      </c>
      <c r="C388" s="444">
        <v>1</v>
      </c>
    </row>
    <row r="389" spans="1:3">
      <c r="A389" s="462" t="s">
        <v>1066</v>
      </c>
      <c r="B389" s="69" t="s">
        <v>1393</v>
      </c>
      <c r="C389" s="444">
        <v>1</v>
      </c>
    </row>
    <row r="390" spans="1:3">
      <c r="A390" s="462" t="s">
        <v>1066</v>
      </c>
      <c r="B390" s="69" t="s">
        <v>1393</v>
      </c>
      <c r="C390" s="444">
        <v>1</v>
      </c>
    </row>
    <row r="391" spans="1:3">
      <c r="A391" s="462" t="s">
        <v>1066</v>
      </c>
      <c r="B391" s="69" t="s">
        <v>1393</v>
      </c>
      <c r="C391" s="444">
        <v>1</v>
      </c>
    </row>
    <row r="392" spans="1:3">
      <c r="A392" s="462" t="s">
        <v>1066</v>
      </c>
      <c r="B392" s="69" t="s">
        <v>1104</v>
      </c>
      <c r="C392" s="444">
        <v>1</v>
      </c>
    </row>
    <row r="393" spans="1:3">
      <c r="A393" s="438" t="s">
        <v>1073</v>
      </c>
      <c r="B393" s="438" t="s">
        <v>1076</v>
      </c>
      <c r="C393" s="439">
        <v>1</v>
      </c>
    </row>
    <row r="394" spans="1:3">
      <c r="A394" s="69" t="s">
        <v>1073</v>
      </c>
      <c r="B394" s="69" t="s">
        <v>1092</v>
      </c>
      <c r="C394" s="444">
        <v>1</v>
      </c>
    </row>
    <row r="395" spans="1:3">
      <c r="A395" s="69" t="s">
        <v>1073</v>
      </c>
      <c r="B395" s="69" t="s">
        <v>1172</v>
      </c>
      <c r="C395" s="444">
        <v>1</v>
      </c>
    </row>
    <row r="396" spans="1:3">
      <c r="A396" s="462" t="s">
        <v>1066</v>
      </c>
      <c r="B396" s="69" t="s">
        <v>1118</v>
      </c>
      <c r="C396" s="444">
        <v>1</v>
      </c>
    </row>
    <row r="397" spans="1:3">
      <c r="A397" s="462" t="s">
        <v>1066</v>
      </c>
      <c r="B397" s="69" t="s">
        <v>1172</v>
      </c>
      <c r="C397" s="444">
        <v>1</v>
      </c>
    </row>
    <row r="398" spans="1:3">
      <c r="A398" s="462" t="s">
        <v>1066</v>
      </c>
      <c r="B398" s="438" t="s">
        <v>1331</v>
      </c>
      <c r="C398" s="439">
        <v>1</v>
      </c>
    </row>
    <row r="399" spans="1:3">
      <c r="A399" s="462" t="s">
        <v>1066</v>
      </c>
      <c r="B399" s="438" t="s">
        <v>1076</v>
      </c>
      <c r="C399" s="439">
        <v>1</v>
      </c>
    </row>
    <row r="400" spans="1:3">
      <c r="A400" s="438" t="s">
        <v>1077</v>
      </c>
      <c r="B400" s="438" t="s">
        <v>1072</v>
      </c>
      <c r="C400" s="439">
        <v>1</v>
      </c>
    </row>
    <row r="401" spans="1:3">
      <c r="A401" s="438" t="s">
        <v>1077</v>
      </c>
      <c r="B401" s="438" t="s">
        <v>1250</v>
      </c>
      <c r="C401" s="439">
        <v>1</v>
      </c>
    </row>
    <row r="402" spans="1:3">
      <c r="A402" s="438" t="s">
        <v>1077</v>
      </c>
      <c r="B402" s="438" t="s">
        <v>1228</v>
      </c>
      <c r="C402" s="439">
        <v>1</v>
      </c>
    </row>
    <row r="403" spans="1:3">
      <c r="A403" s="438" t="s">
        <v>1077</v>
      </c>
      <c r="B403" s="438" t="s">
        <v>1251</v>
      </c>
      <c r="C403" s="439">
        <v>1</v>
      </c>
    </row>
    <row r="404" spans="1:3">
      <c r="A404" s="29" t="s">
        <v>1079</v>
      </c>
      <c r="B404" s="29" t="s">
        <v>1067</v>
      </c>
      <c r="C404" s="447">
        <v>1</v>
      </c>
    </row>
    <row r="405" spans="1:3">
      <c r="A405" s="29" t="s">
        <v>1073</v>
      </c>
      <c r="B405" s="29" t="s">
        <v>1067</v>
      </c>
      <c r="C405" s="447">
        <v>1</v>
      </c>
    </row>
    <row r="406" spans="1:3">
      <c r="A406" s="462" t="s">
        <v>1066</v>
      </c>
      <c r="B406" s="29" t="s">
        <v>1067</v>
      </c>
      <c r="C406" s="447">
        <v>1</v>
      </c>
    </row>
    <row r="407" spans="1:3">
      <c r="A407" s="438" t="s">
        <v>1066</v>
      </c>
      <c r="B407" s="438" t="s">
        <v>490</v>
      </c>
      <c r="C407" s="439">
        <v>1</v>
      </c>
    </row>
    <row r="408" spans="1:3">
      <c r="A408" s="462" t="s">
        <v>1066</v>
      </c>
      <c r="B408" s="465" t="s">
        <v>1331</v>
      </c>
      <c r="C408" s="447">
        <v>1</v>
      </c>
    </row>
    <row r="409" spans="1:3">
      <c r="A409" s="462" t="s">
        <v>1066</v>
      </c>
      <c r="B409" s="465" t="s">
        <v>1076</v>
      </c>
      <c r="C409" s="447">
        <v>1</v>
      </c>
    </row>
    <row r="410" spans="1:3">
      <c r="A410" s="438" t="s">
        <v>1073</v>
      </c>
      <c r="B410" s="438" t="s">
        <v>1331</v>
      </c>
      <c r="C410" s="439">
        <v>1</v>
      </c>
    </row>
    <row r="411" spans="1:3">
      <c r="A411" s="462" t="s">
        <v>1066</v>
      </c>
      <c r="B411" s="29" t="s">
        <v>1417</v>
      </c>
      <c r="C411" s="447">
        <v>1</v>
      </c>
    </row>
    <row r="412" spans="1:3">
      <c r="A412" s="438" t="s">
        <v>1079</v>
      </c>
      <c r="B412" s="438" t="s">
        <v>1158</v>
      </c>
      <c r="C412" s="439">
        <v>1</v>
      </c>
    </row>
    <row r="413" spans="1:3">
      <c r="A413" s="438" t="s">
        <v>1073</v>
      </c>
      <c r="B413" s="438" t="s">
        <v>1158</v>
      </c>
      <c r="C413" s="439">
        <v>1</v>
      </c>
    </row>
    <row r="414" spans="1:3">
      <c r="A414" s="69" t="s">
        <v>1073</v>
      </c>
      <c r="B414" s="29" t="s">
        <v>1161</v>
      </c>
      <c r="C414" s="444">
        <v>1</v>
      </c>
    </row>
    <row r="415" spans="1:3">
      <c r="A415" s="462" t="s">
        <v>1066</v>
      </c>
      <c r="B415" s="69" t="s">
        <v>1161</v>
      </c>
      <c r="C415" s="444">
        <v>1</v>
      </c>
    </row>
    <row r="416" spans="1:3">
      <c r="A416" s="462" t="s">
        <v>1066</v>
      </c>
      <c r="B416" s="438" t="s">
        <v>1329</v>
      </c>
      <c r="C416" s="439">
        <v>1</v>
      </c>
    </row>
    <row r="417" spans="1:3">
      <c r="A417" s="462" t="s">
        <v>1066</v>
      </c>
      <c r="B417" s="438" t="s">
        <v>1118</v>
      </c>
      <c r="C417" s="439">
        <v>1</v>
      </c>
    </row>
    <row r="418" spans="1:3">
      <c r="A418" s="462" t="s">
        <v>1066</v>
      </c>
      <c r="B418" s="438" t="s">
        <v>1092</v>
      </c>
      <c r="C418" s="439">
        <v>1</v>
      </c>
    </row>
    <row r="419" spans="1:3">
      <c r="A419" s="69" t="s">
        <v>1079</v>
      </c>
      <c r="B419" s="69" t="s">
        <v>1298</v>
      </c>
      <c r="C419" s="444">
        <v>1</v>
      </c>
    </row>
    <row r="420" spans="1:3">
      <c r="A420" s="438" t="s">
        <v>1073</v>
      </c>
      <c r="B420" s="438" t="s">
        <v>1158</v>
      </c>
      <c r="C420" s="439">
        <v>1</v>
      </c>
    </row>
    <row r="421" spans="1:3">
      <c r="A421" s="438" t="s">
        <v>1077</v>
      </c>
      <c r="B421" s="438" t="s">
        <v>1158</v>
      </c>
      <c r="C421" s="439">
        <v>1</v>
      </c>
    </row>
    <row r="422" spans="1:3">
      <c r="A422" s="438" t="s">
        <v>1077</v>
      </c>
      <c r="B422" s="438" t="s">
        <v>1152</v>
      </c>
      <c r="C422" s="439">
        <v>1</v>
      </c>
    </row>
    <row r="423" spans="1:3">
      <c r="A423" s="462" t="s">
        <v>1066</v>
      </c>
      <c r="B423" s="69" t="s">
        <v>1331</v>
      </c>
      <c r="C423" s="444">
        <v>1</v>
      </c>
    </row>
    <row r="424" spans="1:3">
      <c r="A424" s="438" t="s">
        <v>1073</v>
      </c>
      <c r="B424" s="438" t="s">
        <v>1331</v>
      </c>
      <c r="C424" s="439">
        <v>1</v>
      </c>
    </row>
    <row r="425" spans="1:3">
      <c r="A425" s="462" t="s">
        <v>1066</v>
      </c>
      <c r="B425" s="438" t="s">
        <v>1331</v>
      </c>
      <c r="C425" s="439">
        <v>1</v>
      </c>
    </row>
    <row r="426" spans="1:3">
      <c r="A426" s="69" t="s">
        <v>1079</v>
      </c>
      <c r="B426" s="69" t="s">
        <v>1201</v>
      </c>
      <c r="C426" s="444">
        <v>1</v>
      </c>
    </row>
    <row r="427" spans="1:3">
      <c r="A427" s="69" t="s">
        <v>1073</v>
      </c>
      <c r="B427" s="69" t="s">
        <v>1201</v>
      </c>
      <c r="C427" s="444">
        <v>1</v>
      </c>
    </row>
    <row r="428" spans="1:3">
      <c r="A428" s="69" t="s">
        <v>1073</v>
      </c>
      <c r="B428" s="69" t="s">
        <v>1067</v>
      </c>
      <c r="C428" s="444">
        <v>1</v>
      </c>
    </row>
    <row r="429" spans="1:3">
      <c r="A429" s="438" t="s">
        <v>1073</v>
      </c>
      <c r="B429" s="438" t="s">
        <v>1331</v>
      </c>
      <c r="C429" s="439">
        <v>1</v>
      </c>
    </row>
    <row r="430" spans="1:3">
      <c r="A430" s="438" t="s">
        <v>1073</v>
      </c>
      <c r="B430" s="438" t="s">
        <v>1076</v>
      </c>
      <c r="C430" s="439">
        <v>1</v>
      </c>
    </row>
    <row r="431" spans="1:3">
      <c r="A431" s="438" t="s">
        <v>1073</v>
      </c>
      <c r="B431" s="438" t="s">
        <v>1201</v>
      </c>
      <c r="C431" s="439">
        <v>1</v>
      </c>
    </row>
    <row r="432" spans="1:3">
      <c r="A432" s="69" t="s">
        <v>1073</v>
      </c>
      <c r="B432" s="69" t="s">
        <v>1331</v>
      </c>
      <c r="C432" s="444">
        <v>1</v>
      </c>
    </row>
    <row r="433" spans="1:3">
      <c r="A433" s="438" t="s">
        <v>1079</v>
      </c>
      <c r="B433" s="438" t="s">
        <v>1158</v>
      </c>
      <c r="C433" s="439">
        <v>1</v>
      </c>
    </row>
    <row r="434" spans="1:3">
      <c r="A434" s="438" t="s">
        <v>1073</v>
      </c>
      <c r="B434" s="438" t="s">
        <v>1158</v>
      </c>
      <c r="C434" s="439">
        <v>1</v>
      </c>
    </row>
    <row r="435" spans="1:3">
      <c r="A435" s="438" t="s">
        <v>1079</v>
      </c>
      <c r="B435" s="438" t="s">
        <v>1158</v>
      </c>
      <c r="C435" s="439">
        <v>1</v>
      </c>
    </row>
    <row r="436" spans="1:3">
      <c r="A436" s="69" t="s">
        <v>1073</v>
      </c>
      <c r="B436" s="69" t="s">
        <v>1067</v>
      </c>
      <c r="C436" s="444">
        <v>1</v>
      </c>
    </row>
    <row r="437" spans="1:3">
      <c r="A437" s="462" t="s">
        <v>1066</v>
      </c>
      <c r="B437" s="438" t="s">
        <v>1250</v>
      </c>
      <c r="C437" s="439">
        <v>1</v>
      </c>
    </row>
    <row r="438" spans="1:3">
      <c r="A438" s="462" t="s">
        <v>1066</v>
      </c>
      <c r="B438" s="69" t="s">
        <v>1067</v>
      </c>
      <c r="C438" s="444">
        <v>1</v>
      </c>
    </row>
    <row r="439" spans="1:3">
      <c r="A439" s="462" t="s">
        <v>1066</v>
      </c>
      <c r="B439" s="438" t="s">
        <v>1331</v>
      </c>
      <c r="C439" s="439">
        <v>1</v>
      </c>
    </row>
    <row r="440" spans="1:3">
      <c r="A440" s="462" t="s">
        <v>1066</v>
      </c>
      <c r="B440" s="438" t="s">
        <v>1104</v>
      </c>
      <c r="C440" s="439">
        <v>1</v>
      </c>
    </row>
    <row r="441" spans="1:3">
      <c r="A441" s="69" t="s">
        <v>1079</v>
      </c>
      <c r="B441" s="69" t="s">
        <v>1461</v>
      </c>
      <c r="C441" s="444">
        <v>1</v>
      </c>
    </row>
    <row r="442" spans="1:3">
      <c r="A442" s="438" t="s">
        <v>1079</v>
      </c>
      <c r="B442" s="438" t="s">
        <v>1070</v>
      </c>
      <c r="C442" s="439">
        <v>1</v>
      </c>
    </row>
    <row r="443" spans="1:3">
      <c r="A443" s="438" t="s">
        <v>1073</v>
      </c>
      <c r="B443" s="438" t="s">
        <v>1070</v>
      </c>
      <c r="C443" s="439">
        <v>1</v>
      </c>
    </row>
    <row r="444" spans="1:3">
      <c r="A444" s="438" t="s">
        <v>1073</v>
      </c>
      <c r="B444" s="438" t="s">
        <v>1467</v>
      </c>
      <c r="C444" s="439">
        <v>1</v>
      </c>
    </row>
    <row r="445" spans="1:3">
      <c r="A445" s="69" t="s">
        <v>1079</v>
      </c>
      <c r="B445" s="69" t="s">
        <v>1092</v>
      </c>
      <c r="C445" s="444">
        <v>1</v>
      </c>
    </row>
    <row r="446" spans="1:3">
      <c r="A446" s="462" t="s">
        <v>1066</v>
      </c>
      <c r="B446" s="438" t="s">
        <v>1118</v>
      </c>
      <c r="C446" s="439">
        <v>1</v>
      </c>
    </row>
    <row r="447" spans="1:3">
      <c r="A447" s="69" t="s">
        <v>1073</v>
      </c>
      <c r="B447" s="69" t="s">
        <v>1331</v>
      </c>
      <c r="C447" s="444">
        <v>1</v>
      </c>
    </row>
    <row r="448" spans="1:3">
      <c r="A448" s="462" t="s">
        <v>1066</v>
      </c>
      <c r="B448" s="438" t="s">
        <v>1067</v>
      </c>
      <c r="C448" s="439">
        <v>1</v>
      </c>
    </row>
    <row r="449" spans="1:3">
      <c r="A449" s="69" t="s">
        <v>1073</v>
      </c>
      <c r="B449" s="69" t="s">
        <v>1232</v>
      </c>
      <c r="C449" s="444">
        <v>1</v>
      </c>
    </row>
    <row r="450" spans="1:3">
      <c r="A450" s="462" t="s">
        <v>1066</v>
      </c>
      <c r="B450" s="438" t="s">
        <v>482</v>
      </c>
      <c r="C450" s="439">
        <v>1</v>
      </c>
    </row>
    <row r="451" spans="1:3">
      <c r="A451" s="69" t="s">
        <v>1073</v>
      </c>
      <c r="B451" s="69" t="s">
        <v>1151</v>
      </c>
      <c r="C451" s="444">
        <v>1</v>
      </c>
    </row>
    <row r="452" spans="1:3">
      <c r="A452" s="438" t="s">
        <v>1079</v>
      </c>
      <c r="B452" s="438" t="s">
        <v>1307</v>
      </c>
      <c r="C452" s="439">
        <v>1</v>
      </c>
    </row>
    <row r="453" spans="1:3">
      <c r="A453" s="438" t="s">
        <v>1079</v>
      </c>
      <c r="B453" s="438" t="s">
        <v>1152</v>
      </c>
      <c r="C453" s="439">
        <v>1</v>
      </c>
    </row>
    <row r="454" spans="1:3">
      <c r="A454" s="462" t="s">
        <v>1066</v>
      </c>
      <c r="B454" s="69" t="s">
        <v>1158</v>
      </c>
      <c r="C454" s="444">
        <v>1</v>
      </c>
    </row>
    <row r="455" spans="1:3">
      <c r="A455" s="462" t="s">
        <v>1066</v>
      </c>
      <c r="B455" s="438" t="s">
        <v>1162</v>
      </c>
      <c r="C455" s="439">
        <v>1</v>
      </c>
    </row>
    <row r="456" spans="1:3">
      <c r="A456" s="69" t="s">
        <v>1079</v>
      </c>
      <c r="B456" s="69" t="s">
        <v>1067</v>
      </c>
      <c r="C456" s="444">
        <v>1</v>
      </c>
    </row>
    <row r="457" spans="1:3">
      <c r="A457" s="69" t="s">
        <v>1073</v>
      </c>
      <c r="B457" s="69" t="s">
        <v>1067</v>
      </c>
      <c r="C457" s="444">
        <v>1</v>
      </c>
    </row>
    <row r="458" spans="1:3">
      <c r="A458" s="462" t="s">
        <v>1066</v>
      </c>
      <c r="B458" s="69" t="s">
        <v>1067</v>
      </c>
      <c r="C458" s="444">
        <v>1</v>
      </c>
    </row>
    <row r="459" spans="1:3">
      <c r="A459" s="69" t="s">
        <v>1077</v>
      </c>
      <c r="B459" s="69" t="s">
        <v>1067</v>
      </c>
      <c r="C459" s="444">
        <v>1</v>
      </c>
    </row>
    <row r="460" spans="1:3">
      <c r="A460" s="438" t="s">
        <v>1073</v>
      </c>
      <c r="B460" s="438" t="s">
        <v>1158</v>
      </c>
      <c r="C460" s="439">
        <v>1</v>
      </c>
    </row>
    <row r="461" spans="1:3">
      <c r="A461" s="438" t="s">
        <v>1073</v>
      </c>
      <c r="B461" s="438" t="s">
        <v>1067</v>
      </c>
      <c r="C461" s="439">
        <v>1</v>
      </c>
    </row>
    <row r="462" spans="1:3">
      <c r="A462" s="69" t="s">
        <v>1073</v>
      </c>
      <c r="B462" s="69" t="s">
        <v>1331</v>
      </c>
      <c r="C462" s="444">
        <v>1</v>
      </c>
    </row>
    <row r="463" spans="1:3">
      <c r="A463" s="69" t="s">
        <v>1073</v>
      </c>
      <c r="B463" s="69" t="s">
        <v>1067</v>
      </c>
      <c r="C463" s="444">
        <v>1</v>
      </c>
    </row>
    <row r="464" spans="1:3">
      <c r="A464" s="69" t="s">
        <v>1073</v>
      </c>
      <c r="B464" s="69" t="s">
        <v>1291</v>
      </c>
      <c r="C464" s="444">
        <v>1</v>
      </c>
    </row>
    <row r="465" spans="1:3">
      <c r="A465" s="462" t="s">
        <v>1066</v>
      </c>
      <c r="B465" s="69" t="s">
        <v>1161</v>
      </c>
      <c r="C465" s="444">
        <v>1</v>
      </c>
    </row>
    <row r="466" spans="1:3">
      <c r="A466" s="462" t="s">
        <v>1066</v>
      </c>
      <c r="B466" s="69" t="s">
        <v>1154</v>
      </c>
      <c r="C466" s="444">
        <v>1</v>
      </c>
    </row>
    <row r="467" spans="1:3">
      <c r="A467" s="438" t="s">
        <v>1073</v>
      </c>
      <c r="B467" s="438" t="s">
        <v>1298</v>
      </c>
      <c r="C467" s="439">
        <v>1</v>
      </c>
    </row>
    <row r="468" spans="1:3">
      <c r="A468" s="438" t="s">
        <v>1073</v>
      </c>
      <c r="B468" s="438" t="s">
        <v>1141</v>
      </c>
      <c r="C468" s="439">
        <v>1</v>
      </c>
    </row>
    <row r="469" spans="1:3">
      <c r="A469" s="462" t="s">
        <v>1066</v>
      </c>
      <c r="B469" s="438" t="s">
        <v>1158</v>
      </c>
      <c r="C469" s="439">
        <v>1</v>
      </c>
    </row>
    <row r="470" spans="1:3">
      <c r="A470" s="69" t="s">
        <v>1079</v>
      </c>
      <c r="B470" s="465" t="s">
        <v>1158</v>
      </c>
      <c r="C470" s="444">
        <v>1</v>
      </c>
    </row>
    <row r="471" spans="1:3">
      <c r="A471" s="69" t="s">
        <v>1079</v>
      </c>
      <c r="B471" s="465" t="s">
        <v>1067</v>
      </c>
      <c r="C471" s="444">
        <v>1</v>
      </c>
    </row>
    <row r="472" spans="1:3">
      <c r="A472" s="69" t="s">
        <v>1079</v>
      </c>
      <c r="B472" s="465" t="s">
        <v>1331</v>
      </c>
      <c r="C472" s="444">
        <v>1</v>
      </c>
    </row>
    <row r="473" spans="1:3">
      <c r="A473" s="438" t="s">
        <v>1073</v>
      </c>
      <c r="B473" s="438" t="s">
        <v>1118</v>
      </c>
      <c r="C473" s="439">
        <v>1</v>
      </c>
    </row>
    <row r="474" spans="1:3">
      <c r="A474" s="438" t="s">
        <v>1073</v>
      </c>
      <c r="B474" s="438" t="s">
        <v>1172</v>
      </c>
      <c r="C474" s="439">
        <v>1</v>
      </c>
    </row>
    <row r="475" spans="1:3">
      <c r="A475" s="438" t="s">
        <v>1073</v>
      </c>
      <c r="B475" s="438" t="s">
        <v>1092</v>
      </c>
      <c r="C475" s="439">
        <v>1</v>
      </c>
    </row>
    <row r="476" spans="1:3">
      <c r="A476" s="462" t="s">
        <v>1066</v>
      </c>
      <c r="B476" s="438" t="s">
        <v>1118</v>
      </c>
      <c r="C476" s="439">
        <v>1</v>
      </c>
    </row>
    <row r="477" spans="1:3">
      <c r="A477" s="462" t="s">
        <v>1066</v>
      </c>
      <c r="B477" s="438" t="s">
        <v>1172</v>
      </c>
      <c r="C477" s="439">
        <v>1</v>
      </c>
    </row>
    <row r="478" spans="1:3">
      <c r="A478" s="462" t="s">
        <v>1066</v>
      </c>
      <c r="B478" s="438" t="s">
        <v>1092</v>
      </c>
      <c r="C478" s="439">
        <v>1</v>
      </c>
    </row>
    <row r="479" spans="1:3">
      <c r="A479" s="69" t="s">
        <v>1073</v>
      </c>
      <c r="B479" s="69" t="s">
        <v>1067</v>
      </c>
      <c r="C479" s="444">
        <v>1</v>
      </c>
    </row>
    <row r="480" spans="1:3">
      <c r="A480" s="462" t="s">
        <v>1066</v>
      </c>
      <c r="B480" s="69" t="s">
        <v>1067</v>
      </c>
      <c r="C480" s="444">
        <v>1</v>
      </c>
    </row>
    <row r="481" spans="1:3">
      <c r="A481" s="438" t="s">
        <v>1073</v>
      </c>
      <c r="B481" s="438" t="s">
        <v>1118</v>
      </c>
      <c r="C481" s="439">
        <v>1</v>
      </c>
    </row>
    <row r="482" spans="1:3">
      <c r="A482" s="462" t="s">
        <v>1066</v>
      </c>
      <c r="B482" s="438" t="s">
        <v>1118</v>
      </c>
      <c r="C482" s="439">
        <v>1</v>
      </c>
    </row>
    <row r="483" spans="1:3">
      <c r="A483" s="69" t="s">
        <v>1073</v>
      </c>
      <c r="B483" s="480" t="s">
        <v>1118</v>
      </c>
      <c r="C483" s="444">
        <v>1</v>
      </c>
    </row>
    <row r="484" spans="1:3">
      <c r="A484" s="69" t="s">
        <v>1073</v>
      </c>
      <c r="B484" s="69" t="s">
        <v>1092</v>
      </c>
      <c r="C484" s="444">
        <v>1</v>
      </c>
    </row>
    <row r="485" spans="1:3">
      <c r="A485" s="438" t="s">
        <v>1073</v>
      </c>
      <c r="B485" s="438" t="s">
        <v>1232</v>
      </c>
      <c r="C485" s="439">
        <v>1</v>
      </c>
    </row>
    <row r="486" spans="1:3">
      <c r="A486" s="69" t="s">
        <v>1073</v>
      </c>
      <c r="B486" s="69" t="s">
        <v>1525</v>
      </c>
      <c r="C486" s="444">
        <v>1</v>
      </c>
    </row>
    <row r="487" spans="1:3">
      <c r="A487" s="69" t="s">
        <v>1073</v>
      </c>
      <c r="B487" s="69" t="s">
        <v>1225</v>
      </c>
      <c r="C487" s="444">
        <v>1</v>
      </c>
    </row>
    <row r="488" spans="1:3">
      <c r="A488" s="69" t="s">
        <v>1073</v>
      </c>
      <c r="B488" s="69" t="s">
        <v>1528</v>
      </c>
      <c r="C488" s="444">
        <v>1</v>
      </c>
    </row>
    <row r="489" spans="1:3">
      <c r="A489" s="69" t="s">
        <v>1073</v>
      </c>
      <c r="B489" s="69" t="s">
        <v>1529</v>
      </c>
      <c r="C489" s="444">
        <v>1</v>
      </c>
    </row>
    <row r="490" spans="1:3">
      <c r="A490" s="69" t="s">
        <v>1073</v>
      </c>
      <c r="B490" s="69" t="s">
        <v>1530</v>
      </c>
      <c r="C490" s="444">
        <v>1</v>
      </c>
    </row>
    <row r="491" spans="1:3">
      <c r="A491" s="69" t="s">
        <v>1073</v>
      </c>
      <c r="B491" s="69" t="s">
        <v>1393</v>
      </c>
      <c r="C491" s="444">
        <v>1</v>
      </c>
    </row>
    <row r="492" spans="1:3">
      <c r="A492" s="69" t="s">
        <v>1073</v>
      </c>
      <c r="B492" s="69" t="s">
        <v>1162</v>
      </c>
      <c r="C492" s="444">
        <v>1</v>
      </c>
    </row>
    <row r="493" spans="1:3">
      <c r="A493" s="69" t="s">
        <v>1073</v>
      </c>
      <c r="B493" s="69" t="s">
        <v>1158</v>
      </c>
      <c r="C493" s="444">
        <v>1</v>
      </c>
    </row>
    <row r="494" spans="1:3">
      <c r="A494" s="465" t="s">
        <v>1073</v>
      </c>
      <c r="B494" s="69" t="s">
        <v>1089</v>
      </c>
      <c r="C494" s="444">
        <v>1</v>
      </c>
    </row>
    <row r="495" spans="1:3">
      <c r="A495" s="462" t="s">
        <v>1066</v>
      </c>
      <c r="B495" s="69" t="s">
        <v>1525</v>
      </c>
      <c r="C495" s="444">
        <v>1</v>
      </c>
    </row>
    <row r="496" spans="1:3">
      <c r="A496" s="462" t="s">
        <v>1066</v>
      </c>
      <c r="B496" s="438" t="s">
        <v>1393</v>
      </c>
      <c r="C496" s="439">
        <v>1</v>
      </c>
    </row>
    <row r="497" spans="1:14">
      <c r="A497" s="462" t="s">
        <v>1066</v>
      </c>
      <c r="B497" s="69" t="s">
        <v>1525</v>
      </c>
      <c r="C497" s="444">
        <v>1</v>
      </c>
    </row>
    <row r="498" spans="1:14">
      <c r="A498" s="462" t="s">
        <v>1066</v>
      </c>
      <c r="B498" s="69" t="s">
        <v>1393</v>
      </c>
      <c r="C498" s="444">
        <v>1</v>
      </c>
    </row>
    <row r="499" spans="1:14">
      <c r="A499" s="462" t="s">
        <v>1066</v>
      </c>
      <c r="B499" s="69" t="s">
        <v>1067</v>
      </c>
      <c r="C499" s="444">
        <v>1</v>
      </c>
    </row>
    <row r="500" spans="1:14">
      <c r="A500" s="438" t="s">
        <v>1073</v>
      </c>
      <c r="B500" s="438" t="s">
        <v>1151</v>
      </c>
      <c r="C500" s="439">
        <v>1</v>
      </c>
    </row>
    <row r="501" spans="1:14">
      <c r="A501" s="465" t="s">
        <v>1073</v>
      </c>
      <c r="B501" s="465" t="s">
        <v>1298</v>
      </c>
      <c r="C501" s="467">
        <v>1</v>
      </c>
    </row>
    <row r="502" spans="1:14">
      <c r="A502" s="462" t="s">
        <v>1066</v>
      </c>
      <c r="B502" s="438" t="s">
        <v>1525</v>
      </c>
      <c r="C502" s="439">
        <v>1</v>
      </c>
    </row>
    <row r="503" spans="1:14">
      <c r="A503" s="462" t="s">
        <v>1066</v>
      </c>
      <c r="B503" s="438" t="s">
        <v>1543</v>
      </c>
      <c r="C503" s="439">
        <v>1</v>
      </c>
    </row>
    <row r="504" spans="1:14">
      <c r="A504" s="462" t="s">
        <v>1066</v>
      </c>
      <c r="B504" s="480" t="s">
        <v>1158</v>
      </c>
      <c r="C504" s="444">
        <v>1</v>
      </c>
    </row>
    <row r="505" spans="1:14">
      <c r="A505" s="438" t="s">
        <v>1073</v>
      </c>
      <c r="B505" s="438" t="s">
        <v>1141</v>
      </c>
      <c r="C505" s="439">
        <v>1</v>
      </c>
    </row>
    <row r="506" spans="1:14">
      <c r="A506" s="462" t="s">
        <v>1066</v>
      </c>
      <c r="B506" s="438" t="s">
        <v>1547</v>
      </c>
      <c r="C506" s="439">
        <v>1</v>
      </c>
    </row>
    <row r="507" spans="1:14">
      <c r="A507" s="69" t="s">
        <v>1073</v>
      </c>
      <c r="B507" s="69" t="s">
        <v>1393</v>
      </c>
      <c r="C507" s="444">
        <v>1</v>
      </c>
      <c r="F507" s="18"/>
      <c r="G507" s="527"/>
      <c r="H507" s="18"/>
      <c r="I507" s="508"/>
      <c r="J507" s="18"/>
      <c r="K507" s="508"/>
      <c r="L507" s="18"/>
      <c r="M507" s="528"/>
      <c r="N507" s="18"/>
    </row>
    <row r="508" spans="1:14">
      <c r="A508" s="69" t="s">
        <v>1073</v>
      </c>
      <c r="B508" s="480" t="s">
        <v>1158</v>
      </c>
      <c r="C508" s="444">
        <v>1</v>
      </c>
      <c r="F508" s="18"/>
      <c r="G508" s="31"/>
      <c r="H508" s="18"/>
      <c r="I508" s="18"/>
      <c r="J508" s="18"/>
      <c r="K508" s="18"/>
      <c r="L508" s="18"/>
      <c r="M508" s="18"/>
      <c r="N508" s="18"/>
    </row>
    <row r="509" spans="1:14">
      <c r="A509" s="462" t="s">
        <v>1066</v>
      </c>
      <c r="B509" s="438" t="s">
        <v>1118</v>
      </c>
      <c r="C509" s="439">
        <v>1</v>
      </c>
      <c r="F509" s="18"/>
      <c r="G509" s="29"/>
      <c r="H509" s="18"/>
      <c r="I509" s="29"/>
      <c r="J509" s="18"/>
      <c r="K509" s="29"/>
      <c r="L509" s="18"/>
      <c r="M509" s="18"/>
      <c r="N509" s="18"/>
    </row>
    <row r="510" spans="1:14">
      <c r="A510" s="462" t="s">
        <v>1066</v>
      </c>
      <c r="B510" s="438" t="s">
        <v>1276</v>
      </c>
      <c r="C510" s="439">
        <v>1</v>
      </c>
      <c r="F510" s="18"/>
      <c r="G510" s="31"/>
      <c r="H510" s="18"/>
      <c r="I510" s="18"/>
      <c r="J510" s="18"/>
      <c r="K510" s="18"/>
      <c r="L510" s="18"/>
      <c r="M510" s="18"/>
      <c r="N510" s="18"/>
    </row>
    <row r="511" spans="1:14">
      <c r="A511" s="69" t="s">
        <v>1079</v>
      </c>
      <c r="B511" s="69" t="s">
        <v>1393</v>
      </c>
      <c r="C511" s="444">
        <v>1</v>
      </c>
      <c r="F511" s="18"/>
      <c r="G511" s="18"/>
      <c r="H511" s="18"/>
      <c r="I511" s="18"/>
      <c r="J511" s="18"/>
      <c r="K511" s="18"/>
      <c r="L511" s="18"/>
      <c r="M511" s="18"/>
      <c r="N511" s="18"/>
    </row>
    <row r="512" spans="1:14">
      <c r="A512" s="438" t="s">
        <v>1073</v>
      </c>
      <c r="B512" s="438" t="s">
        <v>1393</v>
      </c>
      <c r="C512" s="439">
        <v>1</v>
      </c>
      <c r="F512" s="18"/>
      <c r="G512" s="18"/>
      <c r="H512" s="18"/>
      <c r="I512" s="18"/>
      <c r="J512" s="18"/>
      <c r="K512" s="18"/>
      <c r="L512" s="18"/>
      <c r="M512" s="18"/>
      <c r="N512" s="18"/>
    </row>
    <row r="513" spans="1:14">
      <c r="A513" s="69" t="s">
        <v>1073</v>
      </c>
      <c r="B513" s="480" t="s">
        <v>1393</v>
      </c>
      <c r="C513" s="444">
        <v>1</v>
      </c>
      <c r="F513" s="18"/>
      <c r="G513" s="29"/>
      <c r="H513" s="18"/>
      <c r="I513" s="29"/>
      <c r="J513" s="18"/>
      <c r="K513" s="29"/>
      <c r="L513" s="18"/>
      <c r="M513" s="29"/>
      <c r="N513" s="18"/>
    </row>
    <row r="514" spans="1:14">
      <c r="A514" s="462" t="s">
        <v>1066</v>
      </c>
      <c r="B514" s="480" t="s">
        <v>1393</v>
      </c>
      <c r="C514" s="444">
        <v>1</v>
      </c>
      <c r="F514" s="18"/>
      <c r="G514" s="29"/>
      <c r="H514" s="18"/>
      <c r="I514" s="29"/>
      <c r="J514" s="18"/>
      <c r="K514" s="18"/>
      <c r="L514" s="18"/>
      <c r="M514" s="29"/>
      <c r="N514" s="18"/>
    </row>
    <row r="515" spans="1:14">
      <c r="A515" s="438" t="s">
        <v>1073</v>
      </c>
      <c r="B515" s="438" t="s">
        <v>1307</v>
      </c>
      <c r="C515" s="439">
        <v>1</v>
      </c>
      <c r="F515" s="18"/>
      <c r="G515" s="31"/>
      <c r="H515" s="31"/>
      <c r="I515" s="29"/>
      <c r="J515" s="18"/>
      <c r="K515" s="18"/>
      <c r="L515" s="18"/>
      <c r="M515" s="29"/>
      <c r="N515" s="18"/>
    </row>
    <row r="516" spans="1:14">
      <c r="A516" s="438" t="s">
        <v>1073</v>
      </c>
      <c r="B516" s="438" t="s">
        <v>1562</v>
      </c>
      <c r="C516" s="439">
        <v>1</v>
      </c>
      <c r="F516" s="18"/>
      <c r="G516" s="29"/>
      <c r="H516" s="18"/>
      <c r="I516" s="29"/>
      <c r="J516" s="18"/>
      <c r="K516" s="18"/>
      <c r="L516" s="18"/>
      <c r="M516" s="29"/>
      <c r="N516" s="18"/>
    </row>
    <row r="517" spans="1:14">
      <c r="A517" s="69" t="s">
        <v>1077</v>
      </c>
      <c r="B517" s="69" t="s">
        <v>1117</v>
      </c>
      <c r="C517" s="444">
        <v>1</v>
      </c>
      <c r="F517" s="18"/>
      <c r="G517" s="31"/>
      <c r="H517" s="18"/>
      <c r="I517" s="29"/>
      <c r="J517" s="18"/>
      <c r="K517" s="18"/>
      <c r="L517" s="18"/>
      <c r="M517" s="29"/>
      <c r="N517" s="18"/>
    </row>
    <row r="518" spans="1:14">
      <c r="A518" s="69" t="s">
        <v>1077</v>
      </c>
      <c r="B518" s="69" t="s">
        <v>1172</v>
      </c>
      <c r="C518" s="444">
        <v>1</v>
      </c>
      <c r="F518" s="18"/>
      <c r="G518" s="31"/>
      <c r="H518" s="18"/>
      <c r="I518" s="18"/>
      <c r="J518" s="18"/>
      <c r="K518" s="18"/>
      <c r="L518" s="18"/>
      <c r="M518" s="29"/>
      <c r="N518" s="18"/>
    </row>
    <row r="519" spans="1:14">
      <c r="A519" s="438" t="s">
        <v>1073</v>
      </c>
      <c r="B519" s="438" t="s">
        <v>1393</v>
      </c>
      <c r="C519" s="439">
        <v>1</v>
      </c>
      <c r="F519" s="18"/>
      <c r="G519" s="29"/>
      <c r="H519" s="18"/>
      <c r="I519" s="29"/>
      <c r="J519" s="18"/>
      <c r="K519" s="29"/>
      <c r="L519" s="18"/>
      <c r="M519" s="29"/>
      <c r="N519" s="18"/>
    </row>
    <row r="520" spans="1:14">
      <c r="A520" s="462" t="s">
        <v>1066</v>
      </c>
      <c r="B520" s="438" t="s">
        <v>1393</v>
      </c>
      <c r="C520" s="439">
        <v>1</v>
      </c>
      <c r="F520" s="18"/>
      <c r="G520" s="29"/>
      <c r="H520" s="18"/>
      <c r="I520" s="29"/>
      <c r="J520" s="18"/>
      <c r="K520" s="29"/>
      <c r="L520" s="18"/>
      <c r="M520" s="29"/>
      <c r="N520" s="18"/>
    </row>
    <row r="521" spans="1:14">
      <c r="A521" s="69" t="s">
        <v>1073</v>
      </c>
      <c r="B521" s="480" t="s">
        <v>1393</v>
      </c>
      <c r="C521" s="444">
        <v>1</v>
      </c>
      <c r="F521" s="18"/>
      <c r="G521" s="29"/>
      <c r="H521" s="18"/>
      <c r="I521" s="29"/>
      <c r="J521" s="18"/>
      <c r="K521" s="18"/>
      <c r="L521" s="18"/>
      <c r="M521" s="18"/>
      <c r="N521" s="18"/>
    </row>
    <row r="522" spans="1:14">
      <c r="A522" s="438" t="s">
        <v>1066</v>
      </c>
      <c r="B522" s="438" t="s">
        <v>1162</v>
      </c>
      <c r="C522" s="439">
        <v>1</v>
      </c>
      <c r="F522" s="18"/>
      <c r="G522" s="29"/>
      <c r="H522" s="18"/>
      <c r="I522" s="29"/>
      <c r="J522" s="18"/>
      <c r="K522" s="18"/>
      <c r="L522" s="18"/>
      <c r="M522" s="18"/>
      <c r="N522" s="18"/>
    </row>
    <row r="523" spans="1:14">
      <c r="A523" s="69" t="s">
        <v>1079</v>
      </c>
      <c r="B523" s="69" t="s">
        <v>1158</v>
      </c>
      <c r="C523" s="444">
        <v>1</v>
      </c>
      <c r="F523" s="18"/>
      <c r="G523" s="31"/>
      <c r="H523" s="18"/>
      <c r="I523" s="18"/>
      <c r="J523" s="18"/>
      <c r="K523" s="18"/>
      <c r="L523" s="18"/>
      <c r="M523" s="18"/>
      <c r="N523" s="18"/>
    </row>
    <row r="524" spans="1:14">
      <c r="A524" s="69" t="s">
        <v>1079</v>
      </c>
      <c r="B524" s="69" t="s">
        <v>1089</v>
      </c>
      <c r="C524" s="444">
        <v>1</v>
      </c>
      <c r="F524" s="18"/>
      <c r="G524" s="31"/>
      <c r="H524" s="18"/>
      <c r="I524" s="18"/>
      <c r="J524" s="18"/>
      <c r="K524" s="18"/>
      <c r="L524" s="18"/>
      <c r="M524" s="18"/>
      <c r="N524" s="18"/>
    </row>
    <row r="525" spans="1:14">
      <c r="A525" s="69" t="s">
        <v>1073</v>
      </c>
      <c r="B525" s="69" t="s">
        <v>1158</v>
      </c>
      <c r="C525" s="444">
        <v>1</v>
      </c>
      <c r="F525" s="18"/>
      <c r="G525" s="18"/>
      <c r="H525" s="18"/>
      <c r="I525" s="18"/>
      <c r="J525" s="18"/>
      <c r="K525" s="18"/>
      <c r="L525" s="18"/>
      <c r="M525" s="18"/>
      <c r="N525" s="18"/>
    </row>
    <row r="526" spans="1:14">
      <c r="A526" s="69" t="s">
        <v>1073</v>
      </c>
      <c r="B526" s="69" t="s">
        <v>1089</v>
      </c>
      <c r="C526" s="444">
        <v>1</v>
      </c>
      <c r="F526" s="29"/>
      <c r="G526" s="29"/>
      <c r="H526" s="18"/>
      <c r="I526" s="29"/>
      <c r="J526" s="18"/>
      <c r="K526" s="29"/>
      <c r="L526" s="18"/>
      <c r="M526" s="18"/>
      <c r="N526" s="18"/>
    </row>
    <row r="527" spans="1:14">
      <c r="A527" s="69" t="s">
        <v>1066</v>
      </c>
      <c r="B527" s="69" t="s">
        <v>1158</v>
      </c>
      <c r="C527" s="444">
        <v>1</v>
      </c>
      <c r="F527" s="29"/>
      <c r="G527" s="29"/>
      <c r="H527" s="18"/>
      <c r="I527" s="29"/>
      <c r="J527" s="18"/>
      <c r="K527" s="18"/>
      <c r="L527" s="18"/>
      <c r="M527" s="18"/>
      <c r="N527" s="18"/>
    </row>
    <row r="528" spans="1:14">
      <c r="A528" s="69" t="s">
        <v>1066</v>
      </c>
      <c r="B528" s="69" t="s">
        <v>1089</v>
      </c>
      <c r="C528" s="444">
        <v>1</v>
      </c>
      <c r="F528" s="29"/>
      <c r="G528" s="29"/>
      <c r="H528" s="18"/>
      <c r="I528" s="29"/>
      <c r="J528" s="18"/>
      <c r="K528" s="29"/>
      <c r="L528" s="18"/>
      <c r="M528" s="29"/>
      <c r="N528" s="18"/>
    </row>
    <row r="529" spans="1:14">
      <c r="A529" s="69" t="s">
        <v>1077</v>
      </c>
      <c r="B529" s="69" t="s">
        <v>1158</v>
      </c>
      <c r="C529" s="444">
        <v>1</v>
      </c>
      <c r="F529" s="29"/>
      <c r="G529" s="29"/>
      <c r="H529" s="18"/>
      <c r="I529" s="29"/>
      <c r="J529" s="18"/>
      <c r="K529" s="29"/>
      <c r="L529" s="18"/>
      <c r="M529" s="18"/>
      <c r="N529" s="18"/>
    </row>
    <row r="530" spans="1:14">
      <c r="A530" s="69" t="s">
        <v>1077</v>
      </c>
      <c r="B530" s="69" t="s">
        <v>1089</v>
      </c>
      <c r="C530" s="444">
        <v>1</v>
      </c>
      <c r="F530" s="29"/>
      <c r="G530" s="29"/>
      <c r="H530" s="18"/>
      <c r="I530" s="29"/>
      <c r="J530" s="18"/>
      <c r="K530" s="29"/>
      <c r="L530" s="18"/>
      <c r="M530" s="18"/>
      <c r="N530" s="18"/>
    </row>
    <row r="531" spans="1:14">
      <c r="A531" s="438" t="s">
        <v>1073</v>
      </c>
      <c r="B531" s="463" t="s">
        <v>1393</v>
      </c>
      <c r="C531" s="439">
        <v>1</v>
      </c>
      <c r="F531" s="29"/>
      <c r="G531" s="29"/>
      <c r="H531" s="18"/>
      <c r="I531" s="29"/>
      <c r="J531" s="18"/>
      <c r="K531" s="29"/>
      <c r="L531" s="18"/>
      <c r="M531" s="29"/>
      <c r="N531" s="18"/>
    </row>
    <row r="532" spans="1:14">
      <c r="A532" s="69"/>
      <c r="B532" s="69"/>
      <c r="C532" s="444"/>
      <c r="F532" s="29"/>
      <c r="G532" s="29"/>
      <c r="H532" s="18"/>
      <c r="I532" s="29"/>
      <c r="J532" s="18"/>
      <c r="K532" s="29"/>
      <c r="L532" s="18"/>
      <c r="M532" s="18"/>
      <c r="N532" s="18"/>
    </row>
    <row r="533" spans="1:14">
      <c r="A533" s="69"/>
      <c r="B533" s="69"/>
      <c r="C533" s="444"/>
      <c r="F533" s="18"/>
      <c r="G533" s="18"/>
      <c r="H533" s="18"/>
      <c r="I533" s="18"/>
      <c r="J533" s="18"/>
      <c r="K533" s="18"/>
      <c r="L533" s="18"/>
      <c r="M533" s="18"/>
      <c r="N533" s="18"/>
    </row>
    <row r="534" spans="1:14">
      <c r="A534" s="69"/>
      <c r="B534" s="69"/>
      <c r="C534" s="444"/>
      <c r="F534" s="18"/>
      <c r="G534" s="29"/>
      <c r="H534" s="18"/>
      <c r="I534" s="29"/>
      <c r="J534" s="18"/>
      <c r="K534" s="18"/>
      <c r="L534" s="18"/>
      <c r="M534" s="18"/>
      <c r="N534" s="18"/>
    </row>
    <row r="535" spans="1:14">
      <c r="A535" s="69"/>
      <c r="B535" s="69"/>
      <c r="C535" s="444"/>
      <c r="F535" s="18"/>
      <c r="G535" s="29"/>
      <c r="H535" s="18"/>
      <c r="I535" s="18"/>
      <c r="J535" s="18"/>
      <c r="K535" s="29"/>
      <c r="L535" s="18"/>
      <c r="M535" s="29"/>
      <c r="N535" s="18"/>
    </row>
    <row r="536" spans="1:14" ht="12.75">
      <c r="A536" s="18"/>
      <c r="B536" s="18"/>
      <c r="C536" s="18">
        <f>SUM(C370:C535)</f>
        <v>162</v>
      </c>
      <c r="F536" s="18"/>
      <c r="G536" s="29"/>
      <c r="H536" s="18"/>
      <c r="I536" s="29"/>
      <c r="J536" s="18"/>
      <c r="K536" s="18"/>
      <c r="L536" s="18"/>
      <c r="M536" s="18"/>
      <c r="N536" s="18"/>
    </row>
    <row r="537" spans="1:14" ht="12.75">
      <c r="A537" s="18"/>
      <c r="B537" s="18"/>
      <c r="C537" s="29">
        <v>12</v>
      </c>
      <c r="F537" s="18"/>
      <c r="G537" s="29"/>
      <c r="H537" s="18"/>
      <c r="I537" s="29"/>
      <c r="J537" s="29"/>
      <c r="K537" s="18"/>
      <c r="L537" s="29"/>
      <c r="M537" s="29"/>
      <c r="N537" s="29"/>
    </row>
    <row r="538" spans="1:14" ht="12.75">
      <c r="A538" s="18"/>
      <c r="B538" s="18"/>
      <c r="C538" s="18">
        <f>SUM(C371,C381,C386,C404,C412,C419,C426,C433,C435,C441,C442,C445,C452,C453,C456,C470,C471,C472,C511,C523,C524)</f>
        <v>21</v>
      </c>
      <c r="F538" s="29"/>
      <c r="G538" s="29"/>
      <c r="H538" s="18"/>
      <c r="I538" s="29"/>
      <c r="J538" s="18"/>
      <c r="K538" s="18"/>
      <c r="L538" s="18"/>
      <c r="M538" s="29"/>
      <c r="N538" s="18"/>
    </row>
    <row r="539" spans="1:14" ht="14.25">
      <c r="A539" s="18"/>
      <c r="B539" s="18"/>
      <c r="C539" s="18">
        <f>SUM(C372,C374,C375,C376,C377,C378,C380,C384,C387,C388,C389,C390,C391,C392,C396,C397,C398,C399,C406,C407,C408,C409,C411,C415,C416,C417,C418,C423,C425,C437,C438,C439,C440,C446,C448,C450,C454,C455,C458,C465,C466,C469,C476,C477,C478,C480,C482,C495,C496,C497,C498,C499,C502,C503,C504,C506,C509,C510,C514,C520,C522,C527,C528)</f>
        <v>63</v>
      </c>
      <c r="F539" s="18"/>
      <c r="G539" s="22"/>
      <c r="H539" s="525"/>
      <c r="I539" s="525"/>
      <c r="J539" s="525"/>
      <c r="K539" s="525"/>
      <c r="L539" s="525"/>
      <c r="M539" s="526"/>
      <c r="N539" s="526"/>
    </row>
    <row r="540" spans="1:14" ht="12.75">
      <c r="A540" s="18"/>
      <c r="B540" s="18"/>
      <c r="C540" s="18">
        <f>SUM(C370,C379,C382,C383,C385,C393,C394,C395,C405,C410,C413,C414,C420,C424,C427,C428,C429,C430,C431,C432,C434,C436,C443,C444,C447,C449,C451,C457,C460,C461,C462,C463,C464,C467,C468,C473,C474,C475,C479,C481,C483,C484,C485,C486,C487,C488,C489,C490,C491,C492,C493,C494,C500,C501,C505,C507,C508,C512,C513,C515,C516,C519,C521,C525,C526,C531)</f>
        <v>66</v>
      </c>
      <c r="F540" s="29"/>
      <c r="G540" s="18"/>
      <c r="H540" s="18"/>
      <c r="I540" s="18"/>
      <c r="J540" s="18"/>
      <c r="K540" s="29"/>
      <c r="L540" s="18"/>
      <c r="M540" s="18"/>
      <c r="N540" s="18"/>
    </row>
    <row r="541" spans="1:14" ht="12.75">
      <c r="A541" s="18"/>
      <c r="B541" s="18"/>
      <c r="C541" s="18"/>
      <c r="F541" s="18"/>
      <c r="G541" s="18"/>
      <c r="H541" s="18"/>
      <c r="I541" s="18"/>
      <c r="J541" s="18"/>
      <c r="K541" s="18"/>
      <c r="L541" s="18"/>
      <c r="M541" s="18"/>
      <c r="N541" s="18"/>
    </row>
    <row r="542" spans="1:14" ht="12.75">
      <c r="A542" s="18"/>
      <c r="B542" s="18"/>
      <c r="C542" s="18"/>
      <c r="F542" s="18"/>
      <c r="G542" s="31"/>
      <c r="H542" s="18"/>
      <c r="I542" s="18"/>
      <c r="J542" s="18"/>
      <c r="K542" s="18"/>
      <c r="L542" s="18"/>
      <c r="M542" s="18"/>
      <c r="N542" s="18"/>
    </row>
    <row r="543" spans="1:14" ht="12.75">
      <c r="A543" s="18"/>
      <c r="B543" s="18"/>
      <c r="C543" s="18"/>
      <c r="F543" s="18"/>
      <c r="G543" s="18"/>
      <c r="H543" s="18"/>
      <c r="I543" s="18"/>
      <c r="J543" s="18"/>
      <c r="K543" s="18"/>
      <c r="L543" s="18"/>
      <c r="M543" s="18"/>
      <c r="N543" s="18"/>
    </row>
    <row r="544" spans="1:14" ht="12.75">
      <c r="A544" s="18"/>
      <c r="B544" s="18"/>
      <c r="C544" s="18"/>
      <c r="F544" s="18"/>
      <c r="G544" s="18"/>
      <c r="H544" s="18"/>
      <c r="I544" s="18"/>
      <c r="J544" s="18"/>
      <c r="K544" s="18"/>
      <c r="L544" s="18"/>
      <c r="M544" s="18"/>
      <c r="N544" s="18"/>
    </row>
    <row r="545" spans="1:17" ht="12.75">
      <c r="A545" s="18"/>
      <c r="B545" s="18"/>
      <c r="C545" s="18"/>
      <c r="F545" s="29"/>
      <c r="G545" s="18"/>
      <c r="H545" s="18"/>
      <c r="I545" s="18"/>
      <c r="J545" s="18"/>
      <c r="K545" s="18"/>
      <c r="L545" s="18"/>
      <c r="M545" s="18"/>
      <c r="N545" s="18"/>
    </row>
    <row r="546" spans="1:17" ht="14.25">
      <c r="A546" s="18"/>
      <c r="B546" s="18"/>
      <c r="C546" s="18"/>
      <c r="G546" s="22"/>
      <c r="H546" s="525"/>
      <c r="I546" s="525"/>
      <c r="J546" s="525"/>
      <c r="K546" s="525"/>
      <c r="L546" s="525"/>
      <c r="M546" s="530"/>
      <c r="N546" s="530"/>
    </row>
    <row r="547" spans="1:17" ht="14.25">
      <c r="A547" s="18"/>
      <c r="B547" s="18"/>
      <c r="C547" s="18"/>
      <c r="G547" s="22"/>
      <c r="H547" s="525"/>
      <c r="I547" s="525"/>
      <c r="J547" s="525"/>
      <c r="K547" s="525"/>
      <c r="L547" s="525"/>
      <c r="M547" s="530"/>
      <c r="N547" s="530"/>
    </row>
    <row r="548" spans="1:17" ht="12.75">
      <c r="A548" s="18"/>
      <c r="B548" s="18"/>
      <c r="C548" s="18"/>
      <c r="F548" s="22"/>
      <c r="G548" s="525"/>
      <c r="H548" s="525"/>
      <c r="I548" s="18"/>
      <c r="J548" s="527" t="s">
        <v>1066</v>
      </c>
      <c r="K548" s="18"/>
      <c r="L548" s="508" t="s">
        <v>1073</v>
      </c>
      <c r="M548" s="18"/>
      <c r="N548" s="508" t="s">
        <v>1079</v>
      </c>
      <c r="O548" s="18"/>
      <c r="P548" s="528" t="s">
        <v>1077</v>
      </c>
      <c r="Q548" s="18"/>
    </row>
    <row r="549" spans="1:17" ht="12.75">
      <c r="A549" s="18"/>
      <c r="B549" s="18"/>
      <c r="C549" s="18"/>
      <c r="I549" s="18"/>
      <c r="J549" s="31"/>
      <c r="K549" s="18"/>
      <c r="L549" s="18"/>
      <c r="M549" s="18"/>
      <c r="N549" s="18"/>
      <c r="O549" s="18"/>
      <c r="P549" s="18"/>
      <c r="Q549" s="18"/>
    </row>
    <row r="550" spans="1:17" ht="12.75">
      <c r="A550" s="18"/>
      <c r="B550" s="18"/>
      <c r="C550" s="18"/>
      <c r="I550" s="18" t="s">
        <v>1201</v>
      </c>
      <c r="J550" s="21">
        <v>3</v>
      </c>
      <c r="K550" s="18"/>
      <c r="L550" s="29">
        <v>3</v>
      </c>
      <c r="M550" s="18"/>
      <c r="N550" s="21">
        <v>1</v>
      </c>
      <c r="O550" s="18"/>
      <c r="P550" s="18"/>
      <c r="Q550" s="18"/>
    </row>
    <row r="551" spans="1:17" ht="12.75">
      <c r="A551" s="18"/>
      <c r="B551" s="18"/>
      <c r="C551" s="18"/>
      <c r="I551" s="29" t="s">
        <v>1307</v>
      </c>
      <c r="J551" s="29">
        <v>1</v>
      </c>
      <c r="K551" s="18"/>
      <c r="L551" s="29">
        <v>2</v>
      </c>
      <c r="M551" s="18"/>
      <c r="N551" s="35">
        <v>2</v>
      </c>
      <c r="O551" s="18"/>
      <c r="P551" s="18"/>
      <c r="Q551" s="18"/>
    </row>
    <row r="552" spans="1:17" ht="12.75">
      <c r="A552" s="18"/>
      <c r="B552" s="18"/>
      <c r="C552" s="18"/>
      <c r="I552" s="29" t="s">
        <v>1528</v>
      </c>
      <c r="J552" s="18"/>
      <c r="K552" s="18"/>
      <c r="L552" s="29">
        <v>1</v>
      </c>
      <c r="M552" s="18"/>
      <c r="N552" s="18"/>
      <c r="O552" s="18"/>
      <c r="P552" s="18"/>
      <c r="Q552" s="18"/>
    </row>
    <row r="553" spans="1:17" ht="12.75">
      <c r="A553" s="18"/>
      <c r="B553" s="18"/>
      <c r="C553" s="18"/>
      <c r="I553" s="29" t="s">
        <v>1225</v>
      </c>
      <c r="J553" s="18"/>
      <c r="K553" s="18"/>
      <c r="L553" s="29">
        <v>1</v>
      </c>
      <c r="M553" s="18"/>
      <c r="N553" s="18"/>
      <c r="O553" s="18"/>
      <c r="P553" s="18"/>
      <c r="Q553" s="18"/>
    </row>
    <row r="554" spans="1:17" ht="12.75">
      <c r="A554" s="18"/>
      <c r="B554" s="18"/>
      <c r="C554" s="18"/>
      <c r="I554" s="29" t="s">
        <v>1529</v>
      </c>
      <c r="J554" s="18"/>
      <c r="K554" s="18"/>
      <c r="L554" s="29">
        <v>1</v>
      </c>
      <c r="M554" s="18"/>
      <c r="N554" s="18"/>
      <c r="O554" s="18"/>
      <c r="P554" s="18"/>
      <c r="Q554" s="18"/>
    </row>
    <row r="555" spans="1:17" ht="12.75">
      <c r="A555" s="18"/>
      <c r="B555" s="18"/>
      <c r="C555" s="18"/>
      <c r="I555" s="18"/>
      <c r="J555" s="18"/>
      <c r="K555" s="18"/>
      <c r="L555" s="18"/>
      <c r="M555" s="18"/>
      <c r="N555" s="18"/>
      <c r="O555" s="18"/>
      <c r="P555" s="18"/>
      <c r="Q555" s="18"/>
    </row>
    <row r="556" spans="1:17" ht="12.75">
      <c r="A556" s="18"/>
      <c r="B556" s="18"/>
      <c r="C556" s="18"/>
      <c r="I556" s="18" t="s">
        <v>1072</v>
      </c>
      <c r="J556" s="35">
        <v>18</v>
      </c>
      <c r="K556" s="18"/>
      <c r="L556" s="29">
        <v>16</v>
      </c>
      <c r="M556" s="18"/>
      <c r="N556" s="21">
        <v>2</v>
      </c>
      <c r="O556" s="18"/>
      <c r="P556" s="29">
        <v>1</v>
      </c>
      <c r="Q556" s="18"/>
    </row>
    <row r="557" spans="1:17" ht="12.75">
      <c r="A557" s="18"/>
      <c r="B557" s="18"/>
      <c r="C557" s="18"/>
      <c r="I557" s="18" t="s">
        <v>1076</v>
      </c>
      <c r="J557" s="35">
        <v>3</v>
      </c>
      <c r="K557" s="18"/>
      <c r="L557" s="29">
        <v>2</v>
      </c>
      <c r="M557" s="18"/>
      <c r="N557" s="29">
        <v>1</v>
      </c>
      <c r="O557" s="18"/>
      <c r="P557" s="29"/>
      <c r="Q557" s="18"/>
    </row>
    <row r="558" spans="1:17" ht="12.75">
      <c r="A558" s="18"/>
      <c r="B558" s="18"/>
      <c r="C558" s="18"/>
      <c r="I558" s="18" t="s">
        <v>1250</v>
      </c>
      <c r="J558" s="35">
        <v>4</v>
      </c>
      <c r="K558" s="31"/>
      <c r="L558" s="29">
        <v>2</v>
      </c>
      <c r="M558" s="18"/>
      <c r="N558" s="18"/>
      <c r="O558" s="18"/>
      <c r="P558" s="29">
        <v>1</v>
      </c>
      <c r="Q558" s="18"/>
    </row>
    <row r="559" spans="1:17" ht="12.75">
      <c r="A559" s="18"/>
      <c r="B559" s="18"/>
      <c r="C559" s="18"/>
      <c r="I559" s="18" t="s">
        <v>1251</v>
      </c>
      <c r="J559" s="22">
        <v>2</v>
      </c>
      <c r="K559" s="18"/>
      <c r="L559" s="29"/>
      <c r="M559" s="18"/>
      <c r="N559" s="18"/>
      <c r="O559" s="18"/>
      <c r="P559" s="29">
        <v>1</v>
      </c>
      <c r="Q559" s="18"/>
    </row>
    <row r="560" spans="1:17" ht="12.75">
      <c r="A560" s="18"/>
      <c r="B560" s="18"/>
      <c r="C560" s="18"/>
      <c r="I560" s="18" t="s">
        <v>1562</v>
      </c>
      <c r="J560" s="31"/>
      <c r="K560" s="18"/>
      <c r="L560" s="29">
        <v>1</v>
      </c>
      <c r="M560" s="18"/>
      <c r="N560" s="29">
        <v>1</v>
      </c>
      <c r="O560" s="18"/>
      <c r="P560" s="29">
        <v>1</v>
      </c>
      <c r="Q560" s="18"/>
    </row>
    <row r="561" spans="1:17" ht="12.75">
      <c r="A561" s="18"/>
      <c r="B561" s="18"/>
      <c r="C561" s="18"/>
      <c r="I561" s="18"/>
      <c r="J561" s="31"/>
      <c r="K561" s="18"/>
      <c r="L561" s="18"/>
      <c r="M561" s="18"/>
      <c r="N561" s="18"/>
      <c r="O561" s="18"/>
      <c r="P561" s="18"/>
      <c r="Q561" s="18"/>
    </row>
    <row r="562" spans="1:17" ht="12.75">
      <c r="A562" s="18"/>
      <c r="B562" s="18"/>
      <c r="C562" s="18"/>
      <c r="I562" s="18" t="s">
        <v>1158</v>
      </c>
      <c r="J562" s="35">
        <v>10</v>
      </c>
      <c r="K562" s="18"/>
      <c r="L562" s="29">
        <v>14</v>
      </c>
      <c r="M562" s="18"/>
      <c r="N562" s="35">
        <v>5</v>
      </c>
      <c r="O562" s="18"/>
      <c r="P562" s="29">
        <v>2</v>
      </c>
      <c r="Q562" s="18"/>
    </row>
    <row r="563" spans="1:17" ht="12.75">
      <c r="A563" s="18"/>
      <c r="B563" s="18"/>
      <c r="C563" s="18"/>
      <c r="I563" s="18" t="s">
        <v>1067</v>
      </c>
      <c r="J563" s="35">
        <v>14</v>
      </c>
      <c r="K563" s="18"/>
      <c r="L563" s="29">
        <v>18</v>
      </c>
      <c r="M563" s="18"/>
      <c r="N563" s="21">
        <v>6</v>
      </c>
      <c r="O563" s="18"/>
      <c r="P563" s="29">
        <v>2</v>
      </c>
      <c r="Q563" s="18"/>
    </row>
    <row r="564" spans="1:17" ht="12.75">
      <c r="A564" s="18"/>
      <c r="B564" s="18"/>
      <c r="C564" s="18"/>
      <c r="I564" s="18" t="s">
        <v>1154</v>
      </c>
      <c r="J564" s="35">
        <v>2</v>
      </c>
      <c r="K564" s="18"/>
      <c r="L564" s="29">
        <v>2</v>
      </c>
      <c r="M564" s="18"/>
      <c r="N564" s="29">
        <v>1</v>
      </c>
      <c r="O564" s="18"/>
      <c r="P564" s="18"/>
      <c r="Q564" s="18"/>
    </row>
    <row r="565" spans="1:17" ht="12.75">
      <c r="A565" s="18"/>
      <c r="B565" s="18"/>
      <c r="C565" s="18"/>
      <c r="I565" s="18" t="s">
        <v>1161</v>
      </c>
      <c r="J565" s="35">
        <v>3</v>
      </c>
      <c r="K565" s="18"/>
      <c r="L565" s="29">
        <v>2</v>
      </c>
      <c r="M565" s="18"/>
      <c r="N565" s="29">
        <v>1</v>
      </c>
      <c r="O565" s="18"/>
      <c r="P565" s="18"/>
      <c r="Q565" s="18"/>
    </row>
    <row r="566" spans="1:17" ht="12.75">
      <c r="A566" s="18"/>
      <c r="B566" s="18"/>
      <c r="C566" s="18"/>
      <c r="I566" s="18"/>
      <c r="J566" s="31"/>
      <c r="K566" s="18"/>
      <c r="L566" s="18"/>
      <c r="M566" s="18"/>
      <c r="N566" s="18"/>
      <c r="O566" s="18"/>
      <c r="P566" s="18"/>
      <c r="Q566" s="18"/>
    </row>
    <row r="567" spans="1:17" ht="12.75">
      <c r="A567" s="18"/>
      <c r="B567" s="18"/>
      <c r="C567" s="18"/>
      <c r="I567" s="18"/>
      <c r="J567" s="31"/>
      <c r="K567" s="18"/>
      <c r="L567" s="18"/>
      <c r="M567" s="18"/>
      <c r="N567" s="18"/>
      <c r="O567" s="18"/>
      <c r="P567" s="18"/>
      <c r="Q567" s="18"/>
    </row>
    <row r="568" spans="1:17" ht="12.75">
      <c r="A568" s="18"/>
      <c r="B568" s="18"/>
      <c r="C568" s="18"/>
      <c r="I568" s="18"/>
      <c r="J568" s="18"/>
      <c r="K568" s="18"/>
      <c r="L568" s="18"/>
      <c r="M568" s="18"/>
      <c r="N568" s="18"/>
      <c r="O568" s="18"/>
      <c r="P568" s="18"/>
      <c r="Q568" s="18"/>
    </row>
    <row r="569" spans="1:17" ht="12.75">
      <c r="A569" s="18"/>
      <c r="B569" s="18"/>
      <c r="C569" s="18"/>
      <c r="I569" s="29" t="s">
        <v>1298</v>
      </c>
      <c r="J569" s="31"/>
      <c r="K569" s="18"/>
      <c r="L569" s="29">
        <v>2</v>
      </c>
      <c r="M569" s="18"/>
      <c r="N569" s="29">
        <v>1</v>
      </c>
      <c r="O569" s="18"/>
      <c r="P569" s="18"/>
      <c r="Q569" s="18"/>
    </row>
    <row r="570" spans="1:17" ht="12.75">
      <c r="A570" s="18"/>
      <c r="B570" s="18"/>
      <c r="C570" s="18"/>
      <c r="I570" s="29" t="s">
        <v>1151</v>
      </c>
      <c r="J570" s="21">
        <v>1</v>
      </c>
      <c r="K570" s="18"/>
      <c r="L570" s="29">
        <v>3</v>
      </c>
      <c r="M570" s="18"/>
      <c r="N570" s="29">
        <v>2</v>
      </c>
      <c r="O570" s="18"/>
      <c r="P570" s="29"/>
      <c r="Q570" s="18"/>
    </row>
    <row r="571" spans="1:17" ht="12.75">
      <c r="A571" s="18"/>
      <c r="B571" s="18"/>
      <c r="C571" s="18"/>
      <c r="I571" s="29" t="s">
        <v>1329</v>
      </c>
      <c r="J571" s="21">
        <v>2</v>
      </c>
      <c r="K571" s="18"/>
      <c r="L571" s="29"/>
      <c r="M571" s="18"/>
      <c r="N571" s="31"/>
      <c r="O571" s="18"/>
      <c r="P571" s="18"/>
      <c r="Q571" s="18"/>
    </row>
    <row r="572" spans="1:17" ht="12.75">
      <c r="A572" s="18"/>
      <c r="B572" s="18"/>
      <c r="C572" s="18"/>
      <c r="I572" s="29" t="s">
        <v>1658</v>
      </c>
      <c r="J572" s="31"/>
      <c r="K572" s="18"/>
      <c r="L572" s="29"/>
      <c r="M572" s="18"/>
      <c r="N572" s="31"/>
      <c r="O572" s="18"/>
      <c r="P572" s="18"/>
      <c r="Q572" s="18"/>
    </row>
    <row r="573" spans="1:17" ht="12.75">
      <c r="A573" s="18"/>
      <c r="B573" s="18"/>
      <c r="C573" s="18"/>
      <c r="I573" s="29" t="s">
        <v>1152</v>
      </c>
      <c r="J573" s="18"/>
      <c r="K573" s="18"/>
      <c r="L573" s="29"/>
      <c r="M573" s="18"/>
      <c r="N573" s="22">
        <v>1</v>
      </c>
      <c r="O573" s="18"/>
      <c r="P573" s="29">
        <v>1</v>
      </c>
      <c r="Q573" s="18"/>
    </row>
    <row r="574" spans="1:17" ht="12.75">
      <c r="A574" s="18"/>
      <c r="B574" s="18"/>
      <c r="C574" s="18"/>
      <c r="I574" s="29" t="s">
        <v>1659</v>
      </c>
      <c r="J574" s="18"/>
      <c r="K574" s="18"/>
      <c r="L574" s="29"/>
      <c r="M574" s="18"/>
      <c r="N574" s="22">
        <v>1</v>
      </c>
      <c r="O574" s="18"/>
      <c r="P574" s="18"/>
      <c r="Q574" s="18"/>
    </row>
    <row r="575" spans="1:17" ht="12.75">
      <c r="A575" s="18"/>
      <c r="B575" s="18"/>
      <c r="C575" s="18"/>
      <c r="I575" s="29" t="s">
        <v>1141</v>
      </c>
      <c r="J575" s="18"/>
      <c r="K575" s="18"/>
      <c r="L575" s="29">
        <v>2</v>
      </c>
      <c r="M575" s="18"/>
      <c r="N575" s="18"/>
      <c r="O575" s="18"/>
      <c r="P575" s="18"/>
      <c r="Q575" s="18"/>
    </row>
    <row r="576" spans="1:17" ht="12.75">
      <c r="A576" s="18"/>
      <c r="B576" s="18"/>
      <c r="C576" s="18"/>
      <c r="I576" s="18"/>
      <c r="J576" s="18"/>
      <c r="K576" s="18"/>
      <c r="L576" s="18"/>
      <c r="M576" s="18"/>
      <c r="N576" s="18"/>
      <c r="O576" s="18"/>
      <c r="P576" s="18"/>
      <c r="Q576" s="18"/>
    </row>
    <row r="577" spans="1:18" ht="12.75">
      <c r="A577" s="18"/>
      <c r="B577" s="18"/>
      <c r="C577" s="18"/>
      <c r="I577" s="18" t="s">
        <v>1092</v>
      </c>
      <c r="J577" s="22">
        <v>2</v>
      </c>
      <c r="K577" s="18"/>
      <c r="L577" s="29">
        <v>4</v>
      </c>
      <c r="M577" s="18"/>
      <c r="N577" s="22">
        <v>1</v>
      </c>
      <c r="O577" s="18"/>
      <c r="P577" s="18"/>
      <c r="Q577" s="18"/>
    </row>
    <row r="578" spans="1:18" ht="12.75">
      <c r="A578" s="18"/>
      <c r="B578" s="18"/>
      <c r="C578" s="18"/>
      <c r="I578" s="18" t="s">
        <v>1118</v>
      </c>
      <c r="J578" s="35">
        <v>9</v>
      </c>
      <c r="K578" s="18"/>
      <c r="L578" s="29">
        <v>3</v>
      </c>
      <c r="M578" s="18"/>
      <c r="N578" s="22">
        <v>1</v>
      </c>
      <c r="O578" s="18"/>
      <c r="P578" s="29">
        <v>1</v>
      </c>
      <c r="Q578" s="18"/>
    </row>
    <row r="579" spans="1:18" ht="12.75">
      <c r="A579" s="18"/>
      <c r="B579" s="18"/>
      <c r="C579" s="18"/>
      <c r="I579" s="29" t="s">
        <v>1172</v>
      </c>
      <c r="J579" s="22">
        <v>2</v>
      </c>
      <c r="K579" s="18"/>
      <c r="L579" s="29">
        <v>2</v>
      </c>
      <c r="M579" s="18"/>
      <c r="N579" s="18"/>
      <c r="O579" s="18"/>
      <c r="P579" s="29">
        <v>1</v>
      </c>
      <c r="Q579" s="18"/>
    </row>
    <row r="580" spans="1:18" ht="12.75">
      <c r="A580" s="18"/>
      <c r="B580" s="18"/>
      <c r="C580" s="18"/>
      <c r="I580" s="29" t="s">
        <v>1649</v>
      </c>
      <c r="J580" s="22">
        <v>1</v>
      </c>
      <c r="K580" s="18"/>
      <c r="L580" s="29"/>
      <c r="M580" s="18"/>
      <c r="N580" s="18"/>
      <c r="O580" s="18"/>
      <c r="P580" s="18"/>
      <c r="Q580" s="18"/>
    </row>
    <row r="581" spans="1:18" ht="12.75">
      <c r="A581" s="18"/>
      <c r="B581" s="18"/>
      <c r="C581" s="18"/>
      <c r="I581" s="18" t="s">
        <v>1652</v>
      </c>
      <c r="J581" s="31"/>
      <c r="K581" s="18"/>
      <c r="L581" s="29"/>
      <c r="M581" s="18"/>
      <c r="N581" s="18"/>
      <c r="O581" s="18"/>
      <c r="P581" s="29">
        <v>1</v>
      </c>
      <c r="Q581" s="18"/>
    </row>
    <row r="582" spans="1:18" ht="12.75">
      <c r="A582" s="18"/>
      <c r="B582" s="18"/>
      <c r="C582" s="18"/>
      <c r="I582" s="18" t="s">
        <v>1655</v>
      </c>
      <c r="J582" s="31"/>
      <c r="K582" s="18"/>
      <c r="L582" s="29">
        <v>1</v>
      </c>
      <c r="M582" s="18"/>
      <c r="N582" s="18"/>
      <c r="O582" s="18"/>
      <c r="P582" s="29"/>
      <c r="Q582" s="18"/>
    </row>
    <row r="583" spans="1:18" ht="12.75">
      <c r="A583" s="18"/>
      <c r="B583" s="18"/>
      <c r="C583" s="18"/>
      <c r="I583" s="509"/>
      <c r="J583" s="31"/>
      <c r="K583" s="18"/>
      <c r="L583" s="18"/>
      <c r="M583" s="18"/>
      <c r="N583" s="18"/>
      <c r="O583" s="18"/>
      <c r="P583" s="18"/>
      <c r="Q583" s="18"/>
    </row>
    <row r="584" spans="1:18" ht="12.75">
      <c r="A584" s="18"/>
      <c r="B584" s="18"/>
      <c r="C584" s="18"/>
      <c r="I584" s="465" t="s">
        <v>482</v>
      </c>
      <c r="J584" s="22">
        <v>1</v>
      </c>
      <c r="K584" s="18"/>
      <c r="L584" s="29"/>
      <c r="M584" s="18"/>
      <c r="N584" s="18"/>
      <c r="O584" s="18"/>
      <c r="P584" s="18"/>
      <c r="Q584" s="18"/>
    </row>
    <row r="585" spans="1:18" ht="12.75">
      <c r="A585" s="18"/>
      <c r="B585" s="18"/>
      <c r="C585" s="18"/>
      <c r="I585" s="29" t="s">
        <v>1291</v>
      </c>
      <c r="J585" s="31"/>
      <c r="K585" s="18"/>
      <c r="L585" s="29">
        <v>1</v>
      </c>
      <c r="M585" s="18"/>
      <c r="N585" s="18"/>
      <c r="O585" s="18"/>
      <c r="P585" s="18"/>
      <c r="Q585" s="18"/>
    </row>
    <row r="586" spans="1:18" ht="12.75">
      <c r="A586" s="18"/>
      <c r="B586" s="18"/>
      <c r="C586" s="18"/>
      <c r="I586" s="18"/>
      <c r="J586" s="18"/>
      <c r="K586" s="18"/>
      <c r="L586" s="18"/>
      <c r="M586" s="18"/>
      <c r="N586" s="18"/>
      <c r="O586" s="18"/>
      <c r="P586" s="18"/>
      <c r="Q586" s="18"/>
    </row>
    <row r="587" spans="1:18" ht="12.75">
      <c r="A587" s="18"/>
      <c r="B587" s="18"/>
      <c r="C587" s="18"/>
      <c r="I587" s="29" t="s">
        <v>490</v>
      </c>
      <c r="J587" s="22">
        <v>2</v>
      </c>
      <c r="K587" s="18"/>
      <c r="L587" s="29"/>
      <c r="M587" s="18"/>
      <c r="N587" s="18"/>
      <c r="O587" s="18"/>
      <c r="P587" s="18"/>
      <c r="Q587" s="18"/>
    </row>
    <row r="588" spans="1:18" ht="12.75">
      <c r="A588" s="18"/>
      <c r="B588" s="18"/>
      <c r="C588" s="18"/>
      <c r="I588" s="29" t="s">
        <v>1232</v>
      </c>
      <c r="J588" s="18"/>
      <c r="K588" s="18"/>
      <c r="L588" s="29">
        <v>2</v>
      </c>
      <c r="M588" s="18"/>
      <c r="N588" s="18"/>
      <c r="O588" s="18"/>
      <c r="P588" s="18"/>
      <c r="Q588" s="18"/>
    </row>
    <row r="589" spans="1:18" ht="12.75">
      <c r="A589" s="18"/>
      <c r="B589" s="18"/>
      <c r="C589" s="18"/>
      <c r="I589" s="29"/>
      <c r="J589" s="18"/>
      <c r="K589" s="18"/>
      <c r="L589" s="18"/>
      <c r="M589" s="18"/>
      <c r="N589" s="18"/>
      <c r="O589" s="18"/>
      <c r="P589" s="18"/>
      <c r="Q589" s="18"/>
    </row>
    <row r="590" spans="1:18" ht="12.75">
      <c r="A590" s="18"/>
      <c r="B590" s="18"/>
      <c r="C590" s="18"/>
      <c r="I590" s="29" t="s">
        <v>1341</v>
      </c>
      <c r="J590" s="22">
        <v>1</v>
      </c>
      <c r="K590" s="18"/>
      <c r="L590" s="29"/>
      <c r="M590" s="18"/>
      <c r="N590" s="29"/>
      <c r="O590" s="18"/>
      <c r="P590" s="18"/>
      <c r="Q590" s="18"/>
    </row>
    <row r="591" spans="1:18" ht="14.25">
      <c r="A591" s="18"/>
      <c r="B591" s="18"/>
      <c r="C591" s="18"/>
      <c r="J591" s="22"/>
      <c r="K591" s="525"/>
      <c r="L591" s="525"/>
      <c r="M591" s="525"/>
      <c r="N591" s="525"/>
      <c r="O591" s="525"/>
      <c r="P591" s="526"/>
      <c r="Q591" s="526"/>
    </row>
    <row r="592" spans="1:18" ht="14.25">
      <c r="A592" s="18"/>
      <c r="B592" s="18"/>
      <c r="C592" s="18"/>
      <c r="I592" s="19">
        <f>SUM(I548:J591)</f>
        <v>81</v>
      </c>
      <c r="J592" s="22">
        <f>SUM(J550:J590)</f>
        <v>81</v>
      </c>
      <c r="K592" s="525"/>
      <c r="L592" s="525">
        <f>SUM(L550:L590)</f>
        <v>85</v>
      </c>
      <c r="M592" s="525"/>
      <c r="N592" s="525">
        <f>SUM(N550:N590)</f>
        <v>27</v>
      </c>
      <c r="O592" s="525"/>
      <c r="P592" s="526">
        <f>SUM(P549:P591)</f>
        <v>12</v>
      </c>
      <c r="Q592" s="526"/>
      <c r="R592" s="19">
        <f>SUM(J592:Q592)</f>
        <v>205</v>
      </c>
    </row>
    <row r="593" spans="1:19" ht="14.25">
      <c r="A593" s="18"/>
      <c r="B593" s="18"/>
      <c r="C593" s="18"/>
      <c r="I593" s="22">
        <v>23000</v>
      </c>
      <c r="J593" s="525"/>
      <c r="K593" s="525"/>
      <c r="L593" s="525">
        <v>15000</v>
      </c>
      <c r="M593" s="525"/>
      <c r="N593" s="525">
        <v>25000</v>
      </c>
      <c r="O593" s="526"/>
      <c r="P593" s="526">
        <v>5000</v>
      </c>
    </row>
    <row r="594" spans="1:19" ht="12.75">
      <c r="A594" s="18"/>
      <c r="B594" s="18"/>
      <c r="C594" s="18"/>
    </row>
    <row r="595" spans="1:19" ht="12.75">
      <c r="A595" s="18"/>
      <c r="B595" s="18"/>
      <c r="C595" s="18"/>
      <c r="J595" s="19">
        <f>I593*J592</f>
        <v>1863000</v>
      </c>
      <c r="L595" s="19">
        <f>L592*L593</f>
        <v>1275000</v>
      </c>
      <c r="N595" s="19">
        <f>SUM(N593*N592)</f>
        <v>675000</v>
      </c>
      <c r="P595" s="19">
        <f>P592*P593</f>
        <v>60000</v>
      </c>
      <c r="R595" s="19">
        <f>SUM(J595:Q595)</f>
        <v>3873000</v>
      </c>
    </row>
    <row r="596" spans="1:19" ht="12.75">
      <c r="A596" s="18"/>
      <c r="B596" s="18"/>
      <c r="C596" s="18"/>
    </row>
    <row r="597" spans="1:19" ht="12.75">
      <c r="A597" s="18"/>
      <c r="B597" s="18"/>
      <c r="C597" s="18"/>
      <c r="R597" s="19">
        <f>R595*0.0287</f>
        <v>111155.1</v>
      </c>
    </row>
    <row r="598" spans="1:19" ht="12.75">
      <c r="A598" s="18"/>
      <c r="B598" s="18"/>
      <c r="C598" s="18"/>
    </row>
    <row r="599" spans="1:19" ht="15">
      <c r="A599" s="514" t="s">
        <v>157</v>
      </c>
      <c r="B599" s="514" t="s">
        <v>1059</v>
      </c>
      <c r="C599" s="514" t="s">
        <v>159</v>
      </c>
      <c r="N599" s="19">
        <f>SUM(J595,L595,N595)</f>
        <v>3813000</v>
      </c>
    </row>
    <row r="600" spans="1:19">
      <c r="A600" s="69" t="s">
        <v>1073</v>
      </c>
      <c r="B600" s="480" t="s">
        <v>1393</v>
      </c>
      <c r="C600" s="444">
        <v>1</v>
      </c>
      <c r="N600" s="19">
        <f>N599*0.0287</f>
        <v>109433.1</v>
      </c>
    </row>
    <row r="601" spans="1:19">
      <c r="A601" s="69" t="s">
        <v>1073</v>
      </c>
      <c r="B601" s="465" t="s">
        <v>1162</v>
      </c>
      <c r="C601" s="444">
        <v>1</v>
      </c>
    </row>
    <row r="602" spans="1:19">
      <c r="A602" s="69" t="s">
        <v>1073</v>
      </c>
      <c r="B602" s="465" t="s">
        <v>1158</v>
      </c>
      <c r="C602" s="444">
        <v>1</v>
      </c>
    </row>
    <row r="603" spans="1:19">
      <c r="A603" s="69" t="s">
        <v>1073</v>
      </c>
      <c r="B603" s="465" t="s">
        <v>1089</v>
      </c>
      <c r="C603" s="444">
        <v>1</v>
      </c>
    </row>
    <row r="604" spans="1:19">
      <c r="A604" s="462" t="s">
        <v>1066</v>
      </c>
      <c r="B604" s="480" t="s">
        <v>1393</v>
      </c>
      <c r="C604" s="444">
        <v>1</v>
      </c>
    </row>
    <row r="605" spans="1:19">
      <c r="A605" s="462" t="s">
        <v>1066</v>
      </c>
      <c r="B605" s="465" t="s">
        <v>1162</v>
      </c>
      <c r="C605" s="444">
        <v>1</v>
      </c>
      <c r="R605" s="19">
        <f>SUM(R595,N364,M244,M120)</f>
        <v>8329000</v>
      </c>
      <c r="S605" s="19">
        <f>R605*0.0289</f>
        <v>240708.09999999998</v>
      </c>
    </row>
    <row r="606" spans="1:19">
      <c r="A606" s="438" t="s">
        <v>1073</v>
      </c>
      <c r="B606" s="438" t="s">
        <v>1067</v>
      </c>
      <c r="C606" s="439">
        <v>1</v>
      </c>
      <c r="R606" s="19">
        <f>SUM(R592,N361,M241,N119)</f>
        <v>459</v>
      </c>
    </row>
    <row r="607" spans="1:19">
      <c r="A607" s="69" t="s">
        <v>1079</v>
      </c>
      <c r="B607" s="69" t="s">
        <v>1161</v>
      </c>
      <c r="C607" s="444">
        <v>1</v>
      </c>
    </row>
    <row r="608" spans="1:19">
      <c r="A608" s="69" t="s">
        <v>1073</v>
      </c>
      <c r="B608" s="465" t="s">
        <v>1158</v>
      </c>
      <c r="C608" s="444">
        <v>1</v>
      </c>
    </row>
    <row r="609" spans="1:18">
      <c r="A609" s="69" t="s">
        <v>1073</v>
      </c>
      <c r="B609" s="465" t="s">
        <v>1089</v>
      </c>
      <c r="C609" s="444">
        <v>1</v>
      </c>
    </row>
    <row r="610" spans="1:18">
      <c r="A610" s="69" t="s">
        <v>1073</v>
      </c>
      <c r="B610" s="69" t="s">
        <v>1154</v>
      </c>
      <c r="C610" s="444">
        <v>1</v>
      </c>
    </row>
    <row r="611" spans="1:18">
      <c r="A611" s="462" t="s">
        <v>1066</v>
      </c>
      <c r="B611" s="465" t="s">
        <v>1089</v>
      </c>
      <c r="C611" s="444">
        <v>1</v>
      </c>
    </row>
    <row r="612" spans="1:18">
      <c r="A612" s="438" t="s">
        <v>1073</v>
      </c>
      <c r="B612" s="438" t="s">
        <v>1089</v>
      </c>
      <c r="C612" s="439">
        <v>1</v>
      </c>
      <c r="R612" s="10">
        <v>37975</v>
      </c>
    </row>
    <row r="613" spans="1:18">
      <c r="A613" s="462" t="s">
        <v>1066</v>
      </c>
      <c r="B613" s="438" t="s">
        <v>1089</v>
      </c>
      <c r="C613" s="439">
        <v>1</v>
      </c>
      <c r="R613" s="10">
        <v>111543</v>
      </c>
    </row>
    <row r="614" spans="1:18">
      <c r="A614" s="462" t="s">
        <v>1066</v>
      </c>
      <c r="B614" s="69" t="s">
        <v>1161</v>
      </c>
      <c r="C614" s="444">
        <v>1</v>
      </c>
      <c r="R614" s="10">
        <v>41819</v>
      </c>
    </row>
    <row r="615" spans="1:18">
      <c r="A615" s="462" t="s">
        <v>1066</v>
      </c>
      <c r="B615" s="463" t="s">
        <v>1393</v>
      </c>
      <c r="C615" s="439">
        <v>1</v>
      </c>
      <c r="R615" s="10">
        <v>48816</v>
      </c>
    </row>
    <row r="616" spans="1:18">
      <c r="A616" s="69" t="s">
        <v>1079</v>
      </c>
      <c r="B616" s="69" t="s">
        <v>1228</v>
      </c>
      <c r="C616" s="444">
        <v>1</v>
      </c>
    </row>
    <row r="617" spans="1:18">
      <c r="A617" s="438" t="s">
        <v>1073</v>
      </c>
      <c r="B617" s="438" t="s">
        <v>1158</v>
      </c>
      <c r="C617" s="439">
        <v>1</v>
      </c>
    </row>
    <row r="618" spans="1:18">
      <c r="A618" s="438" t="s">
        <v>1073</v>
      </c>
      <c r="B618" s="438" t="s">
        <v>1089</v>
      </c>
      <c r="C618" s="439">
        <v>1</v>
      </c>
      <c r="R618" s="19">
        <f>SUM(R612:R617)</f>
        <v>240153</v>
      </c>
    </row>
    <row r="619" spans="1:18">
      <c r="A619" s="462" t="s">
        <v>1066</v>
      </c>
      <c r="B619" s="438" t="s">
        <v>1158</v>
      </c>
      <c r="C619" s="439">
        <v>1</v>
      </c>
      <c r="R619" s="18"/>
    </row>
    <row r="620" spans="1:18">
      <c r="A620" s="462" t="s">
        <v>1066</v>
      </c>
      <c r="B620" s="438" t="s">
        <v>1089</v>
      </c>
      <c r="C620" s="439">
        <v>1</v>
      </c>
      <c r="R620" s="18"/>
    </row>
    <row r="621" spans="1:18">
      <c r="A621" s="69" t="s">
        <v>1073</v>
      </c>
      <c r="B621" s="246" t="s">
        <v>1393</v>
      </c>
      <c r="C621" s="444">
        <v>1</v>
      </c>
    </row>
    <row r="622" spans="1:18">
      <c r="A622" s="462" t="s">
        <v>1066</v>
      </c>
      <c r="B622" s="246" t="s">
        <v>1393</v>
      </c>
      <c r="C622" s="444">
        <v>1</v>
      </c>
    </row>
    <row r="623" spans="1:18">
      <c r="A623" s="462" t="s">
        <v>1066</v>
      </c>
      <c r="B623" s="438" t="s">
        <v>1118</v>
      </c>
      <c r="C623" s="439">
        <v>1</v>
      </c>
    </row>
    <row r="624" spans="1:18">
      <c r="A624" s="69" t="s">
        <v>1079</v>
      </c>
      <c r="B624" s="69" t="s">
        <v>1154</v>
      </c>
      <c r="C624" s="444">
        <v>1</v>
      </c>
    </row>
    <row r="625" spans="1:3">
      <c r="A625" s="69" t="s">
        <v>1073</v>
      </c>
      <c r="B625" s="69" t="s">
        <v>1154</v>
      </c>
      <c r="C625" s="444">
        <v>1</v>
      </c>
    </row>
    <row r="626" spans="1:3">
      <c r="A626" s="462" t="s">
        <v>1066</v>
      </c>
      <c r="B626" s="69" t="s">
        <v>1154</v>
      </c>
      <c r="C626" s="444">
        <v>1</v>
      </c>
    </row>
    <row r="627" spans="1:3">
      <c r="A627" s="462" t="s">
        <v>1066</v>
      </c>
      <c r="B627" s="463" t="s">
        <v>1393</v>
      </c>
      <c r="C627" s="439">
        <v>1</v>
      </c>
    </row>
    <row r="628" spans="1:3">
      <c r="A628" s="69" t="s">
        <v>1073</v>
      </c>
      <c r="B628" s="465" t="s">
        <v>1158</v>
      </c>
      <c r="C628" s="444">
        <v>1</v>
      </c>
    </row>
    <row r="629" spans="1:3">
      <c r="A629" s="69" t="s">
        <v>1073</v>
      </c>
      <c r="B629" s="465" t="s">
        <v>1089</v>
      </c>
      <c r="C629" s="444">
        <v>1</v>
      </c>
    </row>
    <row r="630" spans="1:3">
      <c r="A630" s="462" t="s">
        <v>1066</v>
      </c>
      <c r="B630" s="465" t="s">
        <v>1158</v>
      </c>
      <c r="C630" s="444">
        <v>1</v>
      </c>
    </row>
    <row r="631" spans="1:3">
      <c r="A631" s="438" t="s">
        <v>1073</v>
      </c>
      <c r="B631" s="438" t="s">
        <v>1277</v>
      </c>
      <c r="C631" s="439">
        <v>1</v>
      </c>
    </row>
    <row r="632" spans="1:3">
      <c r="A632" s="69" t="s">
        <v>1079</v>
      </c>
      <c r="B632" s="69" t="s">
        <v>1151</v>
      </c>
      <c r="C632" s="444">
        <v>1</v>
      </c>
    </row>
    <row r="633" spans="1:3">
      <c r="A633" s="438" t="s">
        <v>1079</v>
      </c>
      <c r="B633" s="438" t="s">
        <v>1151</v>
      </c>
      <c r="C633" s="439">
        <v>1</v>
      </c>
    </row>
    <row r="634" spans="1:3">
      <c r="A634" s="69" t="s">
        <v>1079</v>
      </c>
      <c r="B634" s="246" t="s">
        <v>1393</v>
      </c>
      <c r="C634" s="444">
        <v>1</v>
      </c>
    </row>
    <row r="635" spans="1:3">
      <c r="A635" s="462" t="s">
        <v>1066</v>
      </c>
      <c r="B635" s="69" t="s">
        <v>1076</v>
      </c>
      <c r="C635" s="444">
        <v>1</v>
      </c>
    </row>
    <row r="636" spans="1:3" ht="12.75">
      <c r="A636" s="18"/>
      <c r="B636" s="18"/>
      <c r="C636" s="18"/>
    </row>
    <row r="637" spans="1:3" ht="12.75">
      <c r="A637" s="18"/>
      <c r="B637" s="18"/>
      <c r="C637" s="18"/>
    </row>
    <row r="638" spans="1:3" ht="12.75">
      <c r="A638" s="18"/>
      <c r="B638" s="18"/>
      <c r="C638" s="18"/>
    </row>
    <row r="639" spans="1:3" ht="12.75">
      <c r="A639" s="18"/>
      <c r="B639" s="18"/>
      <c r="C639" s="18"/>
    </row>
    <row r="640" spans="1:3" ht="12.75">
      <c r="A640" s="18"/>
      <c r="B640" s="18"/>
      <c r="C640" s="18"/>
    </row>
    <row r="641" spans="1:3" ht="12.75">
      <c r="A641" s="18"/>
      <c r="B641" s="18"/>
      <c r="C641" s="18"/>
    </row>
    <row r="642" spans="1:3" ht="12.75">
      <c r="A642" s="18"/>
      <c r="B642" s="18"/>
      <c r="C642" s="18"/>
    </row>
    <row r="643" spans="1:3" ht="12.75">
      <c r="A643" s="18"/>
      <c r="B643" s="18"/>
      <c r="C643" s="18"/>
    </row>
    <row r="644" spans="1:3" ht="12.75">
      <c r="A644" s="18"/>
      <c r="B644" s="18"/>
      <c r="C644" s="18"/>
    </row>
    <row r="645" spans="1:3" ht="12.75">
      <c r="A645" s="18"/>
      <c r="B645" s="18"/>
      <c r="C645" s="18"/>
    </row>
    <row r="646" spans="1:3" ht="12.75">
      <c r="A646" s="18"/>
      <c r="B646" s="18"/>
      <c r="C646" s="18"/>
    </row>
    <row r="647" spans="1:3" ht="12.75">
      <c r="A647" s="18"/>
      <c r="B647" s="18"/>
      <c r="C647" s="18"/>
    </row>
    <row r="648" spans="1:3" ht="12.75">
      <c r="A648" s="18"/>
      <c r="B648" s="18"/>
      <c r="C648" s="18"/>
    </row>
    <row r="649" spans="1:3" ht="12.75">
      <c r="A649" s="18"/>
      <c r="B649" s="18"/>
      <c r="C649" s="18"/>
    </row>
    <row r="650" spans="1:3" ht="12.75">
      <c r="A650" s="18"/>
      <c r="B650" s="18"/>
      <c r="C650" s="18"/>
    </row>
    <row r="651" spans="1:3" ht="12.75">
      <c r="A651" s="18"/>
      <c r="B651" s="18"/>
      <c r="C651" s="18"/>
    </row>
    <row r="652" spans="1:3" ht="12.75">
      <c r="A652" s="18"/>
      <c r="B652" s="18"/>
      <c r="C652" s="18"/>
    </row>
    <row r="653" spans="1:3" ht="12.75">
      <c r="A653" s="18"/>
      <c r="B653" s="18"/>
      <c r="C653" s="18"/>
    </row>
    <row r="654" spans="1:3" ht="12.75">
      <c r="A654" s="18"/>
      <c r="B654" s="18"/>
      <c r="C654" s="18"/>
    </row>
    <row r="655" spans="1:3" ht="12.75">
      <c r="A655" s="18"/>
      <c r="B655" s="18"/>
      <c r="C655" s="18"/>
    </row>
    <row r="656" spans="1:3" ht="12.75">
      <c r="A656" s="18"/>
      <c r="B656" s="18"/>
      <c r="C656" s="18"/>
    </row>
    <row r="657" spans="1:3" ht="12.75">
      <c r="A657" s="18"/>
      <c r="B657" s="18"/>
      <c r="C657" s="18"/>
    </row>
    <row r="658" spans="1:3" ht="12.75">
      <c r="A658" s="18"/>
      <c r="B658" s="18"/>
      <c r="C658" s="18"/>
    </row>
    <row r="659" spans="1:3" ht="12.75">
      <c r="A659" s="18"/>
      <c r="B659" s="18"/>
      <c r="C659" s="18"/>
    </row>
    <row r="660" spans="1:3" ht="12.75">
      <c r="A660" s="18"/>
      <c r="B660" s="18"/>
      <c r="C660" s="18"/>
    </row>
    <row r="661" spans="1:3" ht="12.75">
      <c r="A661" s="18"/>
      <c r="B661" s="18"/>
      <c r="C661" s="18"/>
    </row>
    <row r="662" spans="1:3" ht="12.75">
      <c r="A662" s="18"/>
      <c r="B662" s="18"/>
      <c r="C662" s="18"/>
    </row>
    <row r="663" spans="1:3" ht="12.75">
      <c r="A663" s="18"/>
      <c r="B663" s="18"/>
      <c r="C663" s="18"/>
    </row>
    <row r="664" spans="1:3" ht="12.75">
      <c r="A664" s="18"/>
      <c r="B664" s="18"/>
      <c r="C664" s="18"/>
    </row>
    <row r="665" spans="1:3" ht="12.75">
      <c r="A665" s="18"/>
      <c r="B665" s="18"/>
      <c r="C665" s="18"/>
    </row>
    <row r="666" spans="1:3" ht="12.75">
      <c r="A666" s="18"/>
      <c r="B666" s="18"/>
      <c r="C666" s="18"/>
    </row>
    <row r="667" spans="1:3" ht="12.75">
      <c r="A667" s="18"/>
      <c r="B667" s="18"/>
      <c r="C667" s="18"/>
    </row>
    <row r="668" spans="1:3" ht="12.75">
      <c r="A668" s="18"/>
      <c r="B668" s="18"/>
      <c r="C668" s="18"/>
    </row>
    <row r="669" spans="1:3" ht="12.75">
      <c r="A669" s="18"/>
      <c r="B669" s="18"/>
      <c r="C669" s="18"/>
    </row>
    <row r="670" spans="1:3" ht="12.75">
      <c r="A670" s="18"/>
      <c r="B670" s="18"/>
      <c r="C670" s="18"/>
    </row>
    <row r="671" spans="1:3" ht="12.75">
      <c r="A671" s="18"/>
      <c r="B671" s="18"/>
      <c r="C671" s="18"/>
    </row>
    <row r="672" spans="1:3" ht="12.75">
      <c r="A672" s="18"/>
      <c r="B672" s="18"/>
      <c r="C672" s="18"/>
    </row>
    <row r="673" spans="1:3" ht="12.75">
      <c r="A673" s="18"/>
      <c r="B673" s="18"/>
      <c r="C673" s="18"/>
    </row>
    <row r="674" spans="1:3" ht="12.75">
      <c r="A674" s="18"/>
      <c r="B674" s="18"/>
      <c r="C674" s="18"/>
    </row>
    <row r="675" spans="1:3" ht="12.75">
      <c r="A675" s="18"/>
      <c r="B675" s="18"/>
      <c r="C675" s="18"/>
    </row>
    <row r="676" spans="1:3" ht="12.75">
      <c r="A676" s="18"/>
      <c r="B676" s="18"/>
      <c r="C676" s="18"/>
    </row>
    <row r="677" spans="1:3" ht="12.75">
      <c r="A677" s="18"/>
      <c r="B677" s="18"/>
      <c r="C677" s="18"/>
    </row>
    <row r="678" spans="1:3" ht="12.75">
      <c r="A678" s="18"/>
      <c r="B678" s="18"/>
      <c r="C678" s="18"/>
    </row>
    <row r="679" spans="1:3" ht="12.75">
      <c r="A679" s="18"/>
      <c r="B679" s="18"/>
      <c r="C679" s="18"/>
    </row>
    <row r="680" spans="1:3" ht="12.75">
      <c r="A680" s="18"/>
      <c r="B680" s="18"/>
      <c r="C680" s="18"/>
    </row>
    <row r="681" spans="1:3" ht="12.75">
      <c r="A681" s="18"/>
      <c r="B681" s="18"/>
      <c r="C681" s="18"/>
    </row>
    <row r="682" spans="1:3" ht="12.75">
      <c r="A682" s="18"/>
      <c r="B682" s="18"/>
      <c r="C682" s="18"/>
    </row>
    <row r="683" spans="1:3" ht="12.75">
      <c r="A683" s="18"/>
      <c r="B683" s="18"/>
      <c r="C683" s="18"/>
    </row>
    <row r="684" spans="1:3" ht="12.75">
      <c r="A684" s="18"/>
      <c r="B684" s="18"/>
      <c r="C684" s="18"/>
    </row>
    <row r="685" spans="1:3" ht="12.75">
      <c r="A685" s="18"/>
      <c r="B685" s="18"/>
      <c r="C685" s="18"/>
    </row>
    <row r="686" spans="1:3" ht="12.75">
      <c r="A686" s="18"/>
      <c r="B686" s="18"/>
      <c r="C686" s="18"/>
    </row>
    <row r="687" spans="1:3" ht="12.75">
      <c r="A687" s="18"/>
      <c r="B687" s="18"/>
      <c r="C687" s="18"/>
    </row>
    <row r="688" spans="1:3" ht="12.75">
      <c r="A688" s="18"/>
      <c r="B688" s="18"/>
      <c r="C688" s="18"/>
    </row>
    <row r="689" spans="1:3" ht="12.75">
      <c r="A689" s="18"/>
      <c r="B689" s="18"/>
      <c r="C689" s="18"/>
    </row>
    <row r="690" spans="1:3" ht="12.75">
      <c r="A690" s="18"/>
      <c r="B690" s="18"/>
      <c r="C690" s="18"/>
    </row>
    <row r="691" spans="1:3" ht="12.75">
      <c r="A691" s="18"/>
      <c r="B691" s="18"/>
      <c r="C691" s="18"/>
    </row>
    <row r="692" spans="1:3" ht="12.75">
      <c r="A692" s="18"/>
      <c r="B692" s="18"/>
      <c r="C692" s="18"/>
    </row>
    <row r="693" spans="1:3" ht="12.75">
      <c r="A693" s="18"/>
      <c r="B693" s="18"/>
      <c r="C693" s="18"/>
    </row>
    <row r="694" spans="1:3" ht="12.75">
      <c r="A694" s="18"/>
      <c r="B694" s="18"/>
      <c r="C694" s="18"/>
    </row>
    <row r="695" spans="1:3" ht="12.75">
      <c r="A695" s="18"/>
      <c r="B695" s="18"/>
      <c r="C695" s="18"/>
    </row>
    <row r="696" spans="1:3" ht="12.75">
      <c r="A696" s="18"/>
      <c r="B696" s="18"/>
      <c r="C696" s="18"/>
    </row>
    <row r="697" spans="1:3" ht="12.75">
      <c r="A697" s="18"/>
      <c r="B697" s="18"/>
      <c r="C697" s="18"/>
    </row>
    <row r="698" spans="1:3" ht="12.75">
      <c r="A698" s="18"/>
      <c r="B698" s="18"/>
      <c r="C698" s="18"/>
    </row>
    <row r="699" spans="1:3" ht="12.75">
      <c r="A699" s="18"/>
      <c r="B699" s="18"/>
      <c r="C699" s="18"/>
    </row>
    <row r="700" spans="1:3" ht="12.75">
      <c r="A700" s="18"/>
      <c r="B700" s="18"/>
      <c r="C700" s="18"/>
    </row>
    <row r="701" spans="1:3" ht="12.75">
      <c r="A701" s="18"/>
      <c r="B701" s="18"/>
      <c r="C701" s="18"/>
    </row>
    <row r="702" spans="1:3" ht="12.75">
      <c r="A702" s="18"/>
      <c r="B702" s="18"/>
      <c r="C702" s="18"/>
    </row>
    <row r="703" spans="1:3" ht="12.75">
      <c r="A703" s="18"/>
      <c r="B703" s="18"/>
      <c r="C703" s="18"/>
    </row>
    <row r="704" spans="1:3" ht="12.75">
      <c r="A704" s="18"/>
      <c r="B704" s="18"/>
      <c r="C704" s="18"/>
    </row>
    <row r="705" spans="1:3" ht="12.75">
      <c r="A705" s="18"/>
      <c r="B705" s="18"/>
      <c r="C705" s="18"/>
    </row>
    <row r="706" spans="1:3" ht="12.75">
      <c r="A706" s="18"/>
      <c r="B706" s="18"/>
      <c r="C706" s="18"/>
    </row>
    <row r="707" spans="1:3" ht="12.75">
      <c r="A707" s="18"/>
      <c r="B707" s="18"/>
      <c r="C707" s="18"/>
    </row>
    <row r="708" spans="1:3" ht="12.75">
      <c r="A708" s="18"/>
      <c r="B708" s="18"/>
      <c r="C708" s="18"/>
    </row>
    <row r="709" spans="1:3" ht="12.75">
      <c r="A709" s="18"/>
      <c r="B709" s="18"/>
      <c r="C709" s="18"/>
    </row>
    <row r="710" spans="1:3" ht="12.75">
      <c r="A710" s="18"/>
      <c r="B710" s="18"/>
      <c r="C710" s="18"/>
    </row>
    <row r="711" spans="1:3" ht="12.75">
      <c r="A711" s="18"/>
      <c r="B711" s="18"/>
      <c r="C711" s="18"/>
    </row>
    <row r="712" spans="1:3" ht="12.75">
      <c r="A712" s="18"/>
      <c r="B712" s="18"/>
      <c r="C712" s="18"/>
    </row>
    <row r="713" spans="1:3" ht="12.75">
      <c r="A713" s="18"/>
      <c r="B713" s="18"/>
      <c r="C713" s="18"/>
    </row>
    <row r="714" spans="1:3" ht="12.75">
      <c r="A714" s="18"/>
      <c r="B714" s="18"/>
      <c r="C714" s="18"/>
    </row>
    <row r="715" spans="1:3" ht="12.75">
      <c r="A715" s="18"/>
      <c r="B715" s="18"/>
      <c r="C715" s="18"/>
    </row>
    <row r="716" spans="1:3" ht="12.75">
      <c r="A716" s="18"/>
      <c r="B716" s="18"/>
      <c r="C716" s="18"/>
    </row>
    <row r="717" spans="1:3" ht="12.75">
      <c r="A717" s="18"/>
      <c r="B717" s="18"/>
      <c r="C717" s="18"/>
    </row>
    <row r="718" spans="1:3" ht="12.75">
      <c r="A718" s="18"/>
      <c r="B718" s="18"/>
      <c r="C718" s="18"/>
    </row>
    <row r="719" spans="1:3" ht="12.75">
      <c r="A719" s="18"/>
      <c r="B719" s="18"/>
      <c r="C719" s="18"/>
    </row>
    <row r="720" spans="1:3" ht="12.75">
      <c r="A720" s="18"/>
      <c r="B720" s="18"/>
      <c r="C720" s="18"/>
    </row>
    <row r="721" spans="1:3" ht="12.75">
      <c r="A721" s="18"/>
      <c r="B721" s="18"/>
      <c r="C721" s="18"/>
    </row>
    <row r="722" spans="1:3" ht="12.75">
      <c r="A722" s="18"/>
      <c r="B722" s="18"/>
      <c r="C722" s="18"/>
    </row>
    <row r="723" spans="1:3" ht="12.75">
      <c r="A723" s="18"/>
      <c r="B723" s="18"/>
      <c r="C723" s="18"/>
    </row>
    <row r="724" spans="1:3" ht="12.75">
      <c r="A724" s="18"/>
      <c r="B724" s="18"/>
      <c r="C724" s="18"/>
    </row>
    <row r="725" spans="1:3" ht="12.75">
      <c r="A725" s="18"/>
      <c r="B725" s="18"/>
      <c r="C725" s="18"/>
    </row>
    <row r="726" spans="1:3" ht="12.75">
      <c r="A726" s="18"/>
      <c r="B726" s="18"/>
      <c r="C726" s="18"/>
    </row>
    <row r="727" spans="1:3" ht="12.75">
      <c r="A727" s="18"/>
      <c r="B727" s="18"/>
      <c r="C727" s="18"/>
    </row>
    <row r="728" spans="1:3" ht="12.75">
      <c r="A728" s="18"/>
      <c r="B728" s="18"/>
      <c r="C728" s="18"/>
    </row>
    <row r="729" spans="1:3" ht="12.75">
      <c r="A729" s="18"/>
      <c r="B729" s="18"/>
      <c r="C729" s="18"/>
    </row>
    <row r="730" spans="1:3" ht="12.75">
      <c r="A730" s="18"/>
      <c r="B730" s="18"/>
      <c r="C730" s="18"/>
    </row>
    <row r="731" spans="1:3" ht="12.75">
      <c r="A731" s="18"/>
      <c r="B731" s="18"/>
      <c r="C731" s="18"/>
    </row>
    <row r="732" spans="1:3" ht="12.75">
      <c r="A732" s="18"/>
      <c r="B732" s="18"/>
      <c r="C732" s="18"/>
    </row>
    <row r="733" spans="1:3" ht="12.75">
      <c r="A733" s="18"/>
      <c r="B733" s="18"/>
      <c r="C733" s="18"/>
    </row>
    <row r="734" spans="1:3" ht="12.75">
      <c r="A734" s="18"/>
      <c r="B734" s="18"/>
      <c r="C734" s="18"/>
    </row>
    <row r="735" spans="1:3" ht="12.75">
      <c r="A735" s="18"/>
      <c r="B735" s="18"/>
      <c r="C735" s="18"/>
    </row>
    <row r="736" spans="1:3" ht="12.75">
      <c r="A736" s="18"/>
      <c r="B736" s="18"/>
      <c r="C736" s="18"/>
    </row>
    <row r="737" spans="1:3" ht="12.75">
      <c r="A737" s="18"/>
      <c r="B737" s="18"/>
      <c r="C737" s="18"/>
    </row>
    <row r="738" spans="1:3" ht="12.75">
      <c r="A738" s="18"/>
      <c r="B738" s="18"/>
      <c r="C738" s="18"/>
    </row>
    <row r="739" spans="1:3" ht="12.75">
      <c r="A739" s="18"/>
      <c r="B739" s="18"/>
      <c r="C739" s="18"/>
    </row>
    <row r="740" spans="1:3" ht="12.75">
      <c r="A740" s="18"/>
      <c r="B740" s="18"/>
      <c r="C740" s="18"/>
    </row>
    <row r="741" spans="1:3" ht="12.75">
      <c r="A741" s="18"/>
      <c r="B741" s="18"/>
      <c r="C741" s="18"/>
    </row>
    <row r="742" spans="1:3" ht="12.75">
      <c r="A742" s="18"/>
      <c r="B742" s="18"/>
      <c r="C742" s="18"/>
    </row>
    <row r="743" spans="1:3" ht="12.75">
      <c r="A743" s="18"/>
      <c r="B743" s="18"/>
      <c r="C743" s="18"/>
    </row>
    <row r="744" spans="1:3" ht="12.75">
      <c r="A744" s="18"/>
      <c r="B744" s="18"/>
      <c r="C744" s="18"/>
    </row>
    <row r="745" spans="1:3" ht="12.75">
      <c r="A745" s="18"/>
      <c r="B745" s="18"/>
      <c r="C745" s="18"/>
    </row>
    <row r="746" spans="1:3" ht="12.75">
      <c r="A746" s="18"/>
      <c r="B746" s="18"/>
      <c r="C746" s="18"/>
    </row>
    <row r="747" spans="1:3" ht="12.75">
      <c r="A747" s="18"/>
      <c r="B747" s="18"/>
      <c r="C747" s="18"/>
    </row>
    <row r="748" spans="1:3" ht="12.75">
      <c r="A748" s="18"/>
      <c r="B748" s="18"/>
      <c r="C748" s="18"/>
    </row>
    <row r="749" spans="1:3" ht="12.75">
      <c r="A749" s="18"/>
      <c r="B749" s="18"/>
      <c r="C749" s="18"/>
    </row>
    <row r="750" spans="1:3" ht="12.75">
      <c r="A750" s="18"/>
      <c r="B750" s="18"/>
      <c r="C750" s="18"/>
    </row>
    <row r="751" spans="1:3" ht="12.75">
      <c r="A751" s="18"/>
      <c r="B751" s="18"/>
      <c r="C751" s="18"/>
    </row>
    <row r="752" spans="1:3" ht="12.75">
      <c r="A752" s="18"/>
      <c r="B752" s="18"/>
      <c r="C752" s="18"/>
    </row>
    <row r="753" spans="1:3" ht="12.75">
      <c r="A753" s="18"/>
      <c r="B753" s="18"/>
      <c r="C753" s="18"/>
    </row>
    <row r="754" spans="1:3" ht="12.75">
      <c r="A754" s="18"/>
      <c r="B754" s="18"/>
      <c r="C754" s="18"/>
    </row>
    <row r="755" spans="1:3" ht="12.75">
      <c r="A755" s="18"/>
      <c r="B755" s="18"/>
      <c r="C755" s="18"/>
    </row>
    <row r="756" spans="1:3" ht="12.75">
      <c r="A756" s="18"/>
      <c r="B756" s="18"/>
      <c r="C756" s="18"/>
    </row>
    <row r="757" spans="1:3" ht="12.75">
      <c r="A757" s="18"/>
      <c r="B757" s="18"/>
      <c r="C757" s="18"/>
    </row>
    <row r="758" spans="1:3" ht="12.75">
      <c r="A758" s="18"/>
      <c r="B758" s="18"/>
      <c r="C758" s="18"/>
    </row>
    <row r="759" spans="1:3" ht="12.75">
      <c r="A759" s="18"/>
      <c r="B759" s="18"/>
      <c r="C759" s="18"/>
    </row>
    <row r="760" spans="1:3" ht="12.75">
      <c r="A760" s="18"/>
      <c r="B760" s="18"/>
      <c r="C760" s="18"/>
    </row>
    <row r="761" spans="1:3" ht="12.75">
      <c r="A761" s="18"/>
      <c r="B761" s="18"/>
      <c r="C761" s="18"/>
    </row>
    <row r="762" spans="1:3" ht="12.75">
      <c r="A762" s="18"/>
      <c r="B762" s="18"/>
      <c r="C762" s="18"/>
    </row>
    <row r="763" spans="1:3" ht="12.75">
      <c r="A763" s="18"/>
      <c r="B763" s="18"/>
      <c r="C763" s="18"/>
    </row>
    <row r="764" spans="1:3" ht="12.75">
      <c r="A764" s="18"/>
      <c r="B764" s="18"/>
      <c r="C764" s="18"/>
    </row>
    <row r="765" spans="1:3" ht="12.75">
      <c r="A765" s="18"/>
      <c r="B765" s="18"/>
      <c r="C765" s="18"/>
    </row>
    <row r="766" spans="1:3" ht="12.75">
      <c r="A766" s="18"/>
      <c r="B766" s="18"/>
      <c r="C766" s="18"/>
    </row>
    <row r="767" spans="1:3" ht="12.75">
      <c r="A767" s="18"/>
      <c r="B767" s="18"/>
      <c r="C767" s="18"/>
    </row>
    <row r="768" spans="1:3" ht="12.75">
      <c r="A768" s="18"/>
      <c r="B768" s="18"/>
      <c r="C768" s="18"/>
    </row>
    <row r="769" spans="1:6" ht="12.75">
      <c r="A769" s="18"/>
      <c r="B769" s="18"/>
      <c r="C769" s="18"/>
    </row>
    <row r="770" spans="1:6" ht="12.75">
      <c r="A770" s="18"/>
      <c r="B770" s="18"/>
      <c r="C770" s="18"/>
      <c r="F770" s="531"/>
    </row>
    <row r="771" spans="1:6" ht="12.75">
      <c r="A771" s="18"/>
      <c r="B771" s="18"/>
      <c r="C771" s="18"/>
      <c r="F771" s="531"/>
    </row>
    <row r="772" spans="1:6" ht="12.75">
      <c r="A772" s="18"/>
      <c r="B772" s="18"/>
      <c r="C772" s="18"/>
      <c r="F772" s="531"/>
    </row>
    <row r="773" spans="1:6" ht="12.75">
      <c r="A773" s="18"/>
      <c r="B773" s="18"/>
      <c r="C773" s="18"/>
      <c r="F773" s="532"/>
    </row>
    <row r="774" spans="1:6" ht="12.75">
      <c r="A774" s="18"/>
      <c r="B774" s="18"/>
      <c r="C774" s="18"/>
      <c r="F774" s="532"/>
    </row>
    <row r="775" spans="1:6" ht="12.75">
      <c r="A775" s="18"/>
      <c r="B775" s="18"/>
      <c r="C775" s="18"/>
      <c r="F775" s="533"/>
    </row>
    <row r="776" spans="1:6" ht="12.75">
      <c r="A776" s="18"/>
      <c r="B776" s="18"/>
      <c r="C776" s="18"/>
      <c r="F776" s="534"/>
    </row>
    <row r="777" spans="1:6" ht="12.75">
      <c r="A777" s="18"/>
      <c r="B777" s="18"/>
      <c r="C777" s="18"/>
      <c r="F777" s="534"/>
    </row>
    <row r="778" spans="1:6" ht="12.75">
      <c r="A778" s="18"/>
      <c r="B778" s="18"/>
      <c r="C778" s="18"/>
      <c r="F778" s="534"/>
    </row>
    <row r="779" spans="1:6" ht="12.75">
      <c r="A779" s="18"/>
      <c r="B779" s="18"/>
      <c r="C779" s="18"/>
      <c r="F779" s="534"/>
    </row>
    <row r="780" spans="1:6" ht="12.75">
      <c r="A780" s="18"/>
      <c r="B780" s="18"/>
      <c r="C780" s="18"/>
      <c r="F780" s="534"/>
    </row>
    <row r="781" spans="1:6" ht="12.75">
      <c r="A781" s="18"/>
      <c r="B781" s="18"/>
      <c r="C781" s="18"/>
      <c r="F781" s="534"/>
    </row>
    <row r="782" spans="1:6" ht="12.75">
      <c r="A782" s="18"/>
      <c r="B782" s="18"/>
      <c r="C782" s="18"/>
      <c r="F782" s="534"/>
    </row>
    <row r="783" spans="1:6" ht="12.75">
      <c r="A783" s="18"/>
      <c r="B783" s="18"/>
      <c r="C783" s="18"/>
      <c r="F783" s="534"/>
    </row>
    <row r="784" spans="1:6" ht="12.75">
      <c r="A784" s="18"/>
      <c r="B784" s="18"/>
      <c r="C784" s="18"/>
      <c r="F784" s="534"/>
    </row>
    <row r="785" spans="1:6" ht="12.75">
      <c r="A785" s="18"/>
      <c r="B785" s="18"/>
      <c r="C785" s="18"/>
      <c r="F785" s="534"/>
    </row>
    <row r="786" spans="1:6" ht="12.75">
      <c r="A786" s="18"/>
      <c r="B786" s="18"/>
      <c r="C786" s="18"/>
      <c r="F786" s="534"/>
    </row>
    <row r="787" spans="1:6" ht="12.75">
      <c r="A787" s="18"/>
      <c r="B787" s="18"/>
      <c r="C787" s="18"/>
      <c r="F787" s="534"/>
    </row>
    <row r="788" spans="1:6" ht="12.75">
      <c r="A788" s="18"/>
      <c r="B788" s="18"/>
      <c r="C788" s="18"/>
      <c r="F788" s="534"/>
    </row>
    <row r="789" spans="1:6" ht="12.75">
      <c r="A789" s="18"/>
      <c r="B789" s="18"/>
      <c r="C789" s="18"/>
      <c r="F789" s="534"/>
    </row>
    <row r="790" spans="1:6" ht="12.75">
      <c r="A790" s="18"/>
      <c r="B790" s="18"/>
      <c r="C790" s="18"/>
      <c r="F790" s="533"/>
    </row>
    <row r="791" spans="1:6" ht="12.75">
      <c r="A791" s="18"/>
      <c r="B791" s="18"/>
      <c r="C791" s="18"/>
      <c r="F791" s="533"/>
    </row>
    <row r="792" spans="1:6" ht="12.75">
      <c r="A792" s="18"/>
      <c r="B792" s="18"/>
      <c r="C792" s="18"/>
      <c r="F792" s="534"/>
    </row>
    <row r="793" spans="1:6" ht="12.75">
      <c r="A793" s="18"/>
      <c r="B793" s="18"/>
      <c r="C793" s="18"/>
      <c r="F793" s="534"/>
    </row>
    <row r="794" spans="1:6" ht="12.75">
      <c r="A794" s="18"/>
      <c r="B794" s="18"/>
      <c r="C794" s="18"/>
      <c r="F794" s="534"/>
    </row>
    <row r="795" spans="1:6" ht="12.75">
      <c r="A795" s="18"/>
      <c r="B795" s="18"/>
      <c r="C795" s="18"/>
      <c r="F795" s="534"/>
    </row>
    <row r="796" spans="1:6" ht="12.75">
      <c r="A796" s="18"/>
      <c r="B796" s="18"/>
      <c r="C796" s="18"/>
      <c r="F796" s="534"/>
    </row>
    <row r="797" spans="1:6" ht="12.75">
      <c r="A797" s="18"/>
      <c r="B797" s="18"/>
      <c r="C797" s="18"/>
      <c r="F797" s="534"/>
    </row>
    <row r="798" spans="1:6" ht="12.75">
      <c r="A798" s="18"/>
      <c r="B798" s="18"/>
      <c r="C798" s="18"/>
      <c r="F798" s="534"/>
    </row>
    <row r="799" spans="1:6" ht="12.75">
      <c r="A799" s="18"/>
      <c r="B799" s="18"/>
      <c r="C799" s="18"/>
      <c r="F799" s="534"/>
    </row>
    <row r="800" spans="1:6" ht="12.75">
      <c r="A800" s="18"/>
      <c r="B800" s="18"/>
      <c r="C800" s="18"/>
      <c r="F800" s="534"/>
    </row>
    <row r="801" spans="1:6" ht="12.75">
      <c r="A801" s="18"/>
      <c r="B801" s="18"/>
      <c r="C801" s="18"/>
      <c r="F801" s="18"/>
    </row>
    <row r="802" spans="1:6" ht="12.75">
      <c r="A802" s="18"/>
      <c r="B802" s="18"/>
      <c r="C802" s="18"/>
      <c r="F802" s="496"/>
    </row>
    <row r="803" spans="1:6" ht="12.75">
      <c r="A803" s="18"/>
      <c r="B803" s="18"/>
      <c r="C803" s="18"/>
      <c r="F803" s="496"/>
    </row>
    <row r="804" spans="1:6" ht="12.75">
      <c r="A804" s="18"/>
      <c r="B804" s="18"/>
      <c r="C804" s="18"/>
      <c r="F804" s="496"/>
    </row>
    <row r="805" spans="1:6" ht="12.75">
      <c r="A805" s="18"/>
      <c r="B805" s="18"/>
      <c r="C805" s="18"/>
      <c r="F805" s="496"/>
    </row>
    <row r="806" spans="1:6" ht="12.75">
      <c r="A806" s="18"/>
      <c r="B806" s="18"/>
      <c r="C806" s="18"/>
    </row>
    <row r="807" spans="1:6" ht="12.75">
      <c r="A807" s="18"/>
      <c r="B807" s="18"/>
      <c r="C807" s="18"/>
    </row>
    <row r="808" spans="1:6" ht="12.75">
      <c r="A808" s="18"/>
      <c r="B808" s="18"/>
      <c r="C808" s="18"/>
    </row>
    <row r="809" spans="1:6" ht="12.75">
      <c r="A809" s="18"/>
      <c r="B809" s="18"/>
      <c r="C809" s="18"/>
    </row>
    <row r="810" spans="1:6" ht="12.75">
      <c r="A810" s="18"/>
      <c r="B810" s="18"/>
      <c r="C810" s="18"/>
    </row>
    <row r="811" spans="1:6" ht="12.75">
      <c r="A811" s="18"/>
      <c r="B811" s="18"/>
      <c r="C811" s="18"/>
    </row>
    <row r="812" spans="1:6" ht="12.75">
      <c r="A812" s="18"/>
      <c r="B812" s="18"/>
      <c r="C812" s="18"/>
    </row>
    <row r="813" spans="1:6" ht="12.75">
      <c r="A813" s="18"/>
      <c r="B813" s="18"/>
      <c r="C813" s="18"/>
    </row>
    <row r="814" spans="1:6" ht="12.75">
      <c r="A814" s="18"/>
      <c r="B814" s="18"/>
      <c r="C814" s="18"/>
    </row>
    <row r="815" spans="1:6" ht="12.75">
      <c r="A815" s="18"/>
      <c r="B815" s="18"/>
      <c r="C815" s="18"/>
    </row>
    <row r="816" spans="1:6" ht="12.75">
      <c r="A816" s="18"/>
      <c r="B816" s="18"/>
      <c r="C816" s="18"/>
    </row>
    <row r="817" spans="1:3" ht="12.75">
      <c r="A817" s="18"/>
      <c r="B817" s="18"/>
      <c r="C817" s="18"/>
    </row>
    <row r="818" spans="1:3" ht="12.75">
      <c r="A818" s="18"/>
      <c r="B818" s="18"/>
      <c r="C818" s="18"/>
    </row>
    <row r="819" spans="1:3" ht="12.75">
      <c r="A819" s="18"/>
      <c r="B819" s="18"/>
      <c r="C819" s="18"/>
    </row>
    <row r="820" spans="1:3" ht="12.75">
      <c r="A820" s="18"/>
      <c r="B820" s="18"/>
      <c r="C820" s="18"/>
    </row>
    <row r="821" spans="1:3" ht="12.75">
      <c r="A821" s="18"/>
      <c r="B821" s="18"/>
      <c r="C821" s="18"/>
    </row>
    <row r="822" spans="1:3" ht="12.75">
      <c r="A822" s="18"/>
      <c r="B822" s="18"/>
      <c r="C822" s="18"/>
    </row>
    <row r="823" spans="1:3" ht="12.75">
      <c r="A823" s="18"/>
      <c r="B823" s="18"/>
      <c r="C823" s="18"/>
    </row>
    <row r="824" spans="1:3" ht="12.75">
      <c r="A824" s="18"/>
      <c r="B824" s="18"/>
      <c r="C824" s="18"/>
    </row>
    <row r="825" spans="1:3" ht="12.75">
      <c r="A825" s="18"/>
      <c r="B825" s="18"/>
      <c r="C825" s="18"/>
    </row>
    <row r="826" spans="1:3" ht="12.75">
      <c r="A826" s="18"/>
      <c r="B826" s="18"/>
      <c r="C826" s="18"/>
    </row>
    <row r="827" spans="1:3" ht="12.75">
      <c r="A827" s="18"/>
      <c r="B827" s="18"/>
      <c r="C827" s="18"/>
    </row>
    <row r="828" spans="1:3" ht="12.75">
      <c r="A828" s="18"/>
      <c r="B828" s="18"/>
      <c r="C828" s="18"/>
    </row>
    <row r="829" spans="1:3" ht="12.75">
      <c r="A829" s="18"/>
      <c r="B829" s="18"/>
      <c r="C829" s="18"/>
    </row>
    <row r="830" spans="1:3" ht="12.75">
      <c r="A830" s="18"/>
      <c r="B830" s="18"/>
      <c r="C830" s="18"/>
    </row>
    <row r="831" spans="1:3" ht="12.75">
      <c r="A831" s="18"/>
      <c r="B831" s="18"/>
      <c r="C831" s="18"/>
    </row>
    <row r="832" spans="1:3" ht="12.75">
      <c r="A832" s="18"/>
      <c r="B832" s="18"/>
      <c r="C832" s="18"/>
    </row>
    <row r="833" spans="1:3" ht="12.75">
      <c r="A833" s="18"/>
      <c r="B833" s="18"/>
      <c r="C833" s="18"/>
    </row>
    <row r="834" spans="1:3" ht="12.75">
      <c r="A834" s="18"/>
      <c r="B834" s="18"/>
      <c r="C834" s="18"/>
    </row>
    <row r="835" spans="1:3" ht="12.75">
      <c r="A835" s="18"/>
      <c r="B835" s="18"/>
      <c r="C835" s="18"/>
    </row>
    <row r="836" spans="1:3" ht="12.75">
      <c r="A836" s="18"/>
      <c r="B836" s="18"/>
      <c r="C836" s="18"/>
    </row>
    <row r="837" spans="1:3" ht="12.75">
      <c r="A837" s="18"/>
      <c r="B837" s="18"/>
      <c r="C837" s="18"/>
    </row>
    <row r="838" spans="1:3" ht="12.75">
      <c r="A838" s="18"/>
      <c r="B838" s="18"/>
      <c r="C838" s="18"/>
    </row>
    <row r="839" spans="1:3" ht="12.75">
      <c r="A839" s="18"/>
      <c r="B839" s="18"/>
      <c r="C839" s="18"/>
    </row>
    <row r="840" spans="1:3" ht="12.75">
      <c r="A840" s="18"/>
      <c r="B840" s="18"/>
      <c r="C840" s="18"/>
    </row>
    <row r="841" spans="1:3" ht="12.75">
      <c r="A841" s="18"/>
      <c r="B841" s="18"/>
      <c r="C841" s="18"/>
    </row>
    <row r="842" spans="1:3" ht="12.75">
      <c r="A842" s="18"/>
      <c r="B842" s="18"/>
      <c r="C842" s="18"/>
    </row>
    <row r="843" spans="1:3" ht="12.75">
      <c r="A843" s="18"/>
      <c r="B843" s="18"/>
      <c r="C843" s="18"/>
    </row>
    <row r="844" spans="1:3" ht="12.75">
      <c r="A844" s="18"/>
      <c r="B844" s="18"/>
      <c r="C844" s="18"/>
    </row>
    <row r="845" spans="1:3" ht="12.75">
      <c r="A845" s="18"/>
      <c r="B845" s="18"/>
      <c r="C845" s="18"/>
    </row>
    <row r="846" spans="1:3" ht="12.75">
      <c r="A846" s="18"/>
      <c r="B846" s="18"/>
      <c r="C846" s="18"/>
    </row>
    <row r="847" spans="1:3" ht="12.75">
      <c r="A847" s="18"/>
      <c r="B847" s="18"/>
      <c r="C847" s="18"/>
    </row>
    <row r="848" spans="1:3" ht="12.75">
      <c r="A848" s="18"/>
      <c r="B848" s="18"/>
      <c r="C848" s="18"/>
    </row>
    <row r="849" spans="1:3" ht="12.75">
      <c r="A849" s="18"/>
      <c r="B849" s="18"/>
      <c r="C849" s="18"/>
    </row>
    <row r="850" spans="1:3" ht="12.75">
      <c r="A850" s="18"/>
      <c r="B850" s="18"/>
      <c r="C850" s="18"/>
    </row>
    <row r="851" spans="1:3" ht="12.75">
      <c r="A851" s="18"/>
      <c r="B851" s="18"/>
      <c r="C851" s="18"/>
    </row>
    <row r="852" spans="1:3" ht="12.75">
      <c r="A852" s="18"/>
      <c r="B852" s="18"/>
      <c r="C852" s="18"/>
    </row>
    <row r="853" spans="1:3" ht="12.75">
      <c r="A853" s="18"/>
      <c r="B853" s="18"/>
      <c r="C853" s="18"/>
    </row>
    <row r="854" spans="1:3" ht="12.75">
      <c r="A854" s="18"/>
      <c r="B854" s="18"/>
      <c r="C854" s="18"/>
    </row>
    <row r="855" spans="1:3" ht="12.75">
      <c r="A855" s="18"/>
      <c r="B855" s="18"/>
      <c r="C855" s="18"/>
    </row>
    <row r="856" spans="1:3" ht="12.75">
      <c r="A856" s="18"/>
      <c r="B856" s="18"/>
      <c r="C856" s="18"/>
    </row>
    <row r="857" spans="1:3" ht="12.75">
      <c r="A857" s="18"/>
      <c r="B857" s="18"/>
      <c r="C857" s="18"/>
    </row>
    <row r="858" spans="1:3" ht="12.75">
      <c r="A858" s="18"/>
      <c r="B858" s="18"/>
      <c r="C858" s="18"/>
    </row>
    <row r="859" spans="1:3" ht="12.75">
      <c r="A859" s="18"/>
      <c r="B859" s="18"/>
      <c r="C859" s="18"/>
    </row>
    <row r="860" spans="1:3" ht="12.75">
      <c r="A860" s="18"/>
      <c r="B860" s="18"/>
      <c r="C860" s="18"/>
    </row>
    <row r="861" spans="1:3" ht="12.75">
      <c r="A861" s="18"/>
      <c r="B861" s="18"/>
      <c r="C861" s="18"/>
    </row>
    <row r="862" spans="1:3" ht="12.75">
      <c r="A862" s="18"/>
      <c r="B862" s="18"/>
      <c r="C862" s="18"/>
    </row>
    <row r="863" spans="1:3" ht="12.75">
      <c r="A863" s="18"/>
      <c r="B863" s="18"/>
      <c r="C863" s="18"/>
    </row>
    <row r="864" spans="1:3" ht="12.75">
      <c r="A864" s="18"/>
      <c r="B864" s="18"/>
      <c r="C864" s="18"/>
    </row>
    <row r="865" spans="1:3" ht="12.75">
      <c r="A865" s="18"/>
      <c r="B865" s="18"/>
      <c r="C865" s="18"/>
    </row>
    <row r="866" spans="1:3" ht="12.75">
      <c r="A866" s="18"/>
      <c r="B866" s="18"/>
      <c r="C866" s="18"/>
    </row>
    <row r="867" spans="1:3" ht="12.75">
      <c r="A867" s="18"/>
      <c r="B867" s="18"/>
      <c r="C867" s="18"/>
    </row>
    <row r="868" spans="1:3" ht="12.75">
      <c r="A868" s="18"/>
      <c r="B868" s="18"/>
      <c r="C868" s="18"/>
    </row>
    <row r="869" spans="1:3" ht="12.75">
      <c r="A869" s="18"/>
      <c r="B869" s="18"/>
      <c r="C869" s="18"/>
    </row>
    <row r="870" spans="1:3" ht="12.75">
      <c r="A870" s="18"/>
      <c r="B870" s="18"/>
      <c r="C870" s="18"/>
    </row>
    <row r="871" spans="1:3" ht="12.75">
      <c r="A871" s="18"/>
      <c r="B871" s="18"/>
      <c r="C871" s="18"/>
    </row>
    <row r="872" spans="1:3" ht="12.75">
      <c r="A872" s="18"/>
      <c r="B872" s="18"/>
      <c r="C872" s="18"/>
    </row>
    <row r="873" spans="1:3" ht="12.75">
      <c r="A873" s="18"/>
      <c r="B873" s="18"/>
      <c r="C873" s="18"/>
    </row>
    <row r="874" spans="1:3" ht="12.75">
      <c r="A874" s="18"/>
      <c r="B874" s="18"/>
      <c r="C874" s="18"/>
    </row>
    <row r="875" spans="1:3" ht="12.75">
      <c r="A875" s="18"/>
      <c r="B875" s="18"/>
      <c r="C875" s="18"/>
    </row>
    <row r="876" spans="1:3" ht="12.75">
      <c r="A876" s="18"/>
      <c r="B876" s="18"/>
      <c r="C876" s="18"/>
    </row>
    <row r="877" spans="1:3" ht="12.75">
      <c r="A877" s="18"/>
      <c r="B877" s="18"/>
      <c r="C877" s="18"/>
    </row>
    <row r="878" spans="1:3" ht="12.75">
      <c r="A878" s="18"/>
      <c r="B878" s="18"/>
      <c r="C878" s="18"/>
    </row>
    <row r="879" spans="1:3" ht="12.75">
      <c r="A879" s="18"/>
      <c r="B879" s="18"/>
      <c r="C879" s="18"/>
    </row>
    <row r="880" spans="1:3" ht="12.75">
      <c r="A880" s="18"/>
      <c r="B880" s="18"/>
      <c r="C880" s="18"/>
    </row>
    <row r="881" spans="1:3" ht="12.75">
      <c r="A881" s="18"/>
      <c r="B881" s="18"/>
      <c r="C881" s="18"/>
    </row>
    <row r="882" spans="1:3" ht="12.75">
      <c r="A882" s="18"/>
      <c r="B882" s="18"/>
      <c r="C882" s="18"/>
    </row>
    <row r="883" spans="1:3" ht="12.75">
      <c r="A883" s="18"/>
      <c r="B883" s="18"/>
      <c r="C883" s="18"/>
    </row>
    <row r="884" spans="1:3" ht="12.75">
      <c r="A884" s="18"/>
      <c r="B884" s="18"/>
      <c r="C884" s="18"/>
    </row>
    <row r="885" spans="1:3" ht="12.75">
      <c r="A885" s="18"/>
      <c r="B885" s="18"/>
      <c r="C885" s="18"/>
    </row>
    <row r="886" spans="1:3" ht="12.75">
      <c r="A886" s="18"/>
      <c r="B886" s="18"/>
      <c r="C886" s="18"/>
    </row>
    <row r="887" spans="1:3" ht="12.75">
      <c r="A887" s="18"/>
      <c r="B887" s="18"/>
      <c r="C887" s="18"/>
    </row>
    <row r="888" spans="1:3" ht="12.75">
      <c r="A888" s="18"/>
      <c r="B888" s="18"/>
      <c r="C888" s="18"/>
    </row>
    <row r="889" spans="1:3" ht="12.75">
      <c r="A889" s="18"/>
      <c r="B889" s="18"/>
      <c r="C889" s="18"/>
    </row>
    <row r="890" spans="1:3" ht="12.75">
      <c r="A890" s="18"/>
      <c r="B890" s="18"/>
      <c r="C890" s="18"/>
    </row>
    <row r="891" spans="1:3" ht="12.75">
      <c r="A891" s="18"/>
      <c r="B891" s="18"/>
      <c r="C891" s="18"/>
    </row>
    <row r="892" spans="1:3" ht="12.75">
      <c r="A892" s="18"/>
      <c r="B892" s="18"/>
      <c r="C892" s="18"/>
    </row>
    <row r="893" spans="1:3" ht="12.75">
      <c r="A893" s="18"/>
      <c r="B893" s="18"/>
      <c r="C893" s="18"/>
    </row>
    <row r="894" spans="1:3" ht="12.75">
      <c r="A894" s="18"/>
      <c r="B894" s="18"/>
      <c r="C894" s="18"/>
    </row>
    <row r="895" spans="1:3" ht="12.75">
      <c r="A895" s="18"/>
      <c r="B895" s="18"/>
      <c r="C895" s="18"/>
    </row>
    <row r="896" spans="1:3" ht="12.75">
      <c r="A896" s="18"/>
      <c r="B896" s="18"/>
      <c r="C896" s="18"/>
    </row>
    <row r="897" spans="1:3" ht="12.75">
      <c r="A897" s="18"/>
      <c r="B897" s="18"/>
      <c r="C897" s="18"/>
    </row>
    <row r="898" spans="1:3" ht="12.75">
      <c r="A898" s="18"/>
      <c r="B898" s="18"/>
      <c r="C898" s="18"/>
    </row>
    <row r="899" spans="1:3" ht="12.75">
      <c r="A899" s="18"/>
      <c r="B899" s="18"/>
      <c r="C899" s="18"/>
    </row>
    <row r="900" spans="1:3" ht="12.75">
      <c r="A900" s="18"/>
      <c r="B900" s="18"/>
      <c r="C900" s="18"/>
    </row>
    <row r="901" spans="1:3" ht="12.75">
      <c r="A901" s="18"/>
      <c r="B901" s="18"/>
      <c r="C901" s="18"/>
    </row>
    <row r="902" spans="1:3" ht="12.75">
      <c r="A902" s="18"/>
      <c r="B902" s="18"/>
      <c r="C902" s="18"/>
    </row>
    <row r="903" spans="1:3" ht="12.75">
      <c r="A903" s="18"/>
      <c r="B903" s="18"/>
      <c r="C903" s="18"/>
    </row>
    <row r="904" spans="1:3" ht="12.75">
      <c r="A904" s="18"/>
      <c r="B904" s="18"/>
      <c r="C904" s="18"/>
    </row>
    <row r="905" spans="1:3" ht="12.75">
      <c r="A905" s="18"/>
      <c r="B905" s="18"/>
      <c r="C905" s="18"/>
    </row>
    <row r="906" spans="1:3" ht="12.75">
      <c r="A906" s="18"/>
      <c r="B906" s="18"/>
      <c r="C906" s="18"/>
    </row>
    <row r="907" spans="1:3" ht="12.75">
      <c r="A907" s="18"/>
      <c r="B907" s="18"/>
      <c r="C907" s="18"/>
    </row>
    <row r="908" spans="1:3" ht="12.75">
      <c r="A908" s="18"/>
      <c r="B908" s="18"/>
      <c r="C908" s="18"/>
    </row>
    <row r="909" spans="1:3" ht="12.75">
      <c r="A909" s="18"/>
      <c r="B909" s="18"/>
      <c r="C909" s="18"/>
    </row>
    <row r="910" spans="1:3" ht="12.75">
      <c r="A910" s="18"/>
      <c r="B910" s="18"/>
      <c r="C910" s="18"/>
    </row>
    <row r="911" spans="1:3" ht="12.75">
      <c r="A911" s="18"/>
      <c r="B911" s="18"/>
      <c r="C911" s="18"/>
    </row>
    <row r="912" spans="1:3" ht="12.75">
      <c r="A912" s="18"/>
      <c r="B912" s="18"/>
      <c r="C912" s="18"/>
    </row>
    <row r="913" spans="1:3" ht="12.75">
      <c r="A913" s="18"/>
      <c r="B913" s="18"/>
      <c r="C913" s="18"/>
    </row>
    <row r="914" spans="1:3" ht="12.75">
      <c r="A914" s="18"/>
      <c r="B914" s="18"/>
      <c r="C914" s="18"/>
    </row>
    <row r="915" spans="1:3" ht="12.75">
      <c r="A915" s="18"/>
      <c r="B915" s="18"/>
      <c r="C915" s="18"/>
    </row>
    <row r="916" spans="1:3" ht="12.75">
      <c r="A916" s="18"/>
      <c r="B916" s="18"/>
      <c r="C916" s="18"/>
    </row>
    <row r="917" spans="1:3" ht="12.75">
      <c r="A917" s="18"/>
      <c r="B917" s="18"/>
      <c r="C917" s="18"/>
    </row>
    <row r="918" spans="1:3" ht="12.75">
      <c r="A918" s="18"/>
      <c r="B918" s="18"/>
      <c r="C918" s="18"/>
    </row>
    <row r="919" spans="1:3" ht="12.75">
      <c r="A919" s="18"/>
      <c r="B919" s="18"/>
      <c r="C919" s="18"/>
    </row>
    <row r="920" spans="1:3" ht="12.75">
      <c r="A920" s="18"/>
      <c r="B920" s="18"/>
      <c r="C920" s="18"/>
    </row>
    <row r="921" spans="1:3" ht="12.75">
      <c r="A921" s="18"/>
      <c r="B921" s="18"/>
      <c r="C921" s="18"/>
    </row>
    <row r="922" spans="1:3" ht="12.75">
      <c r="A922" s="18"/>
      <c r="B922" s="18"/>
      <c r="C922" s="18"/>
    </row>
    <row r="923" spans="1:3" ht="12.75">
      <c r="A923" s="18"/>
      <c r="B923" s="18"/>
      <c r="C923" s="18"/>
    </row>
    <row r="924" spans="1:3" ht="12.75">
      <c r="A924" s="18"/>
      <c r="B924" s="18"/>
      <c r="C924" s="18"/>
    </row>
    <row r="925" spans="1:3" ht="12.75">
      <c r="A925" s="18"/>
      <c r="B925" s="18"/>
      <c r="C925" s="18"/>
    </row>
    <row r="926" spans="1:3" ht="12.75">
      <c r="A926" s="18"/>
      <c r="B926" s="18"/>
      <c r="C926" s="18"/>
    </row>
    <row r="927" spans="1:3" ht="12.75">
      <c r="A927" s="18"/>
      <c r="B927" s="18"/>
      <c r="C927" s="18"/>
    </row>
    <row r="928" spans="1:3" ht="12.75">
      <c r="A928" s="18"/>
      <c r="B928" s="18"/>
      <c r="C928" s="18"/>
    </row>
    <row r="929" spans="1:3" ht="12.75">
      <c r="A929" s="18"/>
      <c r="B929" s="18"/>
      <c r="C929" s="18"/>
    </row>
    <row r="930" spans="1:3" ht="12.75">
      <c r="A930" s="18"/>
      <c r="B930" s="18"/>
      <c r="C930" s="18"/>
    </row>
    <row r="931" spans="1:3" ht="12.75">
      <c r="A931" s="18"/>
      <c r="B931" s="18"/>
      <c r="C931" s="18"/>
    </row>
    <row r="932" spans="1:3" ht="12.75">
      <c r="A932" s="18"/>
      <c r="B932" s="18"/>
      <c r="C932" s="18"/>
    </row>
    <row r="933" spans="1:3" ht="12.75">
      <c r="A933" s="18"/>
      <c r="B933" s="18"/>
      <c r="C933" s="18"/>
    </row>
    <row r="934" spans="1:3" ht="12.75">
      <c r="A934" s="18"/>
      <c r="B934" s="18"/>
      <c r="C934" s="18"/>
    </row>
    <row r="935" spans="1:3" ht="12.75">
      <c r="A935" s="18"/>
      <c r="B935" s="18"/>
      <c r="C935" s="18"/>
    </row>
    <row r="936" spans="1:3" ht="12.75">
      <c r="A936" s="18"/>
      <c r="B936" s="18"/>
      <c r="C936" s="18"/>
    </row>
    <row r="937" spans="1:3" ht="12.75">
      <c r="A937" s="18"/>
      <c r="B937" s="18"/>
      <c r="C937" s="18"/>
    </row>
    <row r="938" spans="1:3" ht="12.75">
      <c r="A938" s="18"/>
      <c r="B938" s="18"/>
      <c r="C938" s="18"/>
    </row>
    <row r="939" spans="1:3" ht="12.75">
      <c r="A939" s="18"/>
      <c r="B939" s="18"/>
      <c r="C939" s="18"/>
    </row>
    <row r="940" spans="1:3" ht="12.75">
      <c r="A940" s="18"/>
      <c r="B940" s="18"/>
      <c r="C940" s="18"/>
    </row>
    <row r="941" spans="1:3" ht="12.75">
      <c r="A941" s="18"/>
      <c r="B941" s="18"/>
      <c r="C941" s="18"/>
    </row>
    <row r="942" spans="1:3" ht="12.75">
      <c r="A942" s="18"/>
      <c r="B942" s="18"/>
      <c r="C942" s="18"/>
    </row>
    <row r="943" spans="1:3" ht="12.75">
      <c r="A943" s="18"/>
      <c r="B943" s="18"/>
      <c r="C943" s="18"/>
    </row>
    <row r="944" spans="1:3" ht="12.75">
      <c r="A944" s="18"/>
      <c r="B944" s="18"/>
      <c r="C944" s="18"/>
    </row>
    <row r="945" spans="1:3" ht="12.75">
      <c r="A945" s="18"/>
      <c r="B945" s="18"/>
      <c r="C945" s="18"/>
    </row>
    <row r="946" spans="1:3" ht="12.75">
      <c r="A946" s="18"/>
      <c r="B946" s="18"/>
      <c r="C946" s="18"/>
    </row>
    <row r="947" spans="1:3" ht="12.75">
      <c r="A947" s="18"/>
      <c r="B947" s="18"/>
      <c r="C947" s="18"/>
    </row>
    <row r="948" spans="1:3" ht="12.75">
      <c r="A948" s="18"/>
      <c r="B948" s="18"/>
      <c r="C948" s="18"/>
    </row>
    <row r="949" spans="1:3" ht="12.75">
      <c r="A949" s="18"/>
      <c r="B949" s="18"/>
      <c r="C949" s="18"/>
    </row>
    <row r="950" spans="1:3" ht="12.75">
      <c r="A950" s="18"/>
      <c r="B950" s="18"/>
      <c r="C950" s="18"/>
    </row>
    <row r="951" spans="1:3" ht="12.75">
      <c r="A951" s="18"/>
      <c r="B951" s="18"/>
      <c r="C951" s="18"/>
    </row>
    <row r="952" spans="1:3" ht="12.75">
      <c r="A952" s="18"/>
      <c r="B952" s="18"/>
      <c r="C952" s="18"/>
    </row>
    <row r="953" spans="1:3" ht="12.75">
      <c r="A953" s="18"/>
      <c r="B953" s="18"/>
      <c r="C953" s="18"/>
    </row>
    <row r="954" spans="1:3" ht="12.75">
      <c r="A954" s="18"/>
      <c r="B954" s="18"/>
      <c r="C954" s="18"/>
    </row>
    <row r="955" spans="1:3" ht="12.75">
      <c r="A955" s="18"/>
      <c r="B955" s="18"/>
      <c r="C955" s="18"/>
    </row>
    <row r="956" spans="1:3" ht="12.75">
      <c r="A956" s="18"/>
      <c r="B956" s="18"/>
      <c r="C956" s="18"/>
    </row>
    <row r="957" spans="1:3" ht="12.75">
      <c r="A957" s="18"/>
      <c r="B957" s="18"/>
      <c r="C957" s="18"/>
    </row>
    <row r="958" spans="1:3" ht="12.75">
      <c r="A958" s="18"/>
      <c r="B958" s="18"/>
      <c r="C958" s="18"/>
    </row>
    <row r="959" spans="1:3" ht="12.75">
      <c r="A959" s="18"/>
      <c r="B959" s="18"/>
      <c r="C959" s="18"/>
    </row>
    <row r="960" spans="1:3" ht="12.75">
      <c r="A960" s="18"/>
      <c r="B960" s="18"/>
      <c r="C960" s="18"/>
    </row>
    <row r="961" spans="1:3" ht="12.75">
      <c r="A961" s="18"/>
      <c r="B961" s="18"/>
      <c r="C961" s="18"/>
    </row>
    <row r="962" spans="1:3" ht="12.75">
      <c r="A962" s="18"/>
      <c r="B962" s="18"/>
      <c r="C962" s="18"/>
    </row>
    <row r="963" spans="1:3" ht="12.75">
      <c r="A963" s="18"/>
      <c r="B963" s="18"/>
      <c r="C963" s="18"/>
    </row>
    <row r="964" spans="1:3" ht="12.75">
      <c r="A964" s="18"/>
      <c r="B964" s="18"/>
      <c r="C964" s="18"/>
    </row>
    <row r="965" spans="1:3" ht="12.75">
      <c r="A965" s="18"/>
      <c r="B965" s="18"/>
      <c r="C965" s="18"/>
    </row>
    <row r="966" spans="1:3" ht="12.75">
      <c r="A966" s="18"/>
      <c r="B966" s="18"/>
      <c r="C966" s="18"/>
    </row>
    <row r="967" spans="1:3" ht="12.75">
      <c r="A967" s="18"/>
      <c r="B967" s="18"/>
      <c r="C967" s="18"/>
    </row>
    <row r="968" spans="1:3" ht="12.75">
      <c r="A968" s="18"/>
      <c r="B968" s="18"/>
      <c r="C968" s="18"/>
    </row>
    <row r="969" spans="1:3" ht="12.75">
      <c r="A969" s="18"/>
      <c r="B969" s="18"/>
      <c r="C969" s="18"/>
    </row>
    <row r="970" spans="1:3" ht="12.75">
      <c r="A970" s="18"/>
      <c r="B970" s="18"/>
      <c r="C970" s="18"/>
    </row>
    <row r="971" spans="1:3" ht="12.75">
      <c r="A971" s="18"/>
      <c r="B971" s="18"/>
      <c r="C971" s="18"/>
    </row>
    <row r="972" spans="1:3" ht="12.75">
      <c r="A972" s="18"/>
      <c r="B972" s="18"/>
      <c r="C972" s="18"/>
    </row>
    <row r="973" spans="1:3" ht="12.75">
      <c r="A973" s="18"/>
      <c r="B973" s="18"/>
      <c r="C973" s="18"/>
    </row>
    <row r="974" spans="1:3" ht="12.75">
      <c r="A974" s="18"/>
      <c r="B974" s="18"/>
      <c r="C974" s="18"/>
    </row>
    <row r="975" spans="1:3" ht="12.75">
      <c r="A975" s="18"/>
      <c r="B975" s="18"/>
      <c r="C975" s="18"/>
    </row>
    <row r="976" spans="1:3" ht="12.75">
      <c r="A976" s="18"/>
      <c r="B976" s="18"/>
      <c r="C976" s="18"/>
    </row>
    <row r="977" spans="1:3" ht="12.75">
      <c r="A977" s="18"/>
      <c r="B977" s="18"/>
      <c r="C977" s="18"/>
    </row>
    <row r="978" spans="1:3" ht="12.75">
      <c r="A978" s="18"/>
      <c r="B978" s="18"/>
      <c r="C978" s="18"/>
    </row>
    <row r="979" spans="1:3" ht="12.75">
      <c r="A979" s="18"/>
      <c r="B979" s="18"/>
      <c r="C979" s="18"/>
    </row>
    <row r="980" spans="1:3" ht="12.75">
      <c r="A980" s="18"/>
      <c r="B980" s="18"/>
      <c r="C980" s="18"/>
    </row>
    <row r="981" spans="1:3" ht="12.75">
      <c r="A981" s="18"/>
      <c r="B981" s="18"/>
      <c r="C981" s="18"/>
    </row>
    <row r="982" spans="1:3" ht="12.75">
      <c r="A982" s="18"/>
      <c r="B982" s="18"/>
      <c r="C982" s="18"/>
    </row>
    <row r="983" spans="1:3" ht="12.75">
      <c r="A983" s="18"/>
      <c r="B983" s="18"/>
      <c r="C983" s="18"/>
    </row>
    <row r="984" spans="1:3" ht="12.75">
      <c r="A984" s="18"/>
      <c r="B984" s="18"/>
      <c r="C984" s="18"/>
    </row>
    <row r="985" spans="1:3" ht="12.75">
      <c r="A985" s="18"/>
      <c r="B985" s="18"/>
      <c r="C985" s="18"/>
    </row>
    <row r="986" spans="1:3" ht="12.75">
      <c r="A986" s="18"/>
      <c r="B986" s="18"/>
      <c r="C986" s="18"/>
    </row>
    <row r="987" spans="1:3" ht="12.75">
      <c r="A987" s="18"/>
      <c r="B987" s="18"/>
      <c r="C987" s="18"/>
    </row>
    <row r="988" spans="1:3" ht="12.75">
      <c r="A988" s="18"/>
      <c r="B988" s="18"/>
      <c r="C988" s="18"/>
    </row>
    <row r="989" spans="1:3" ht="12.75">
      <c r="A989" s="18"/>
      <c r="B989" s="18"/>
      <c r="C989" s="18"/>
    </row>
    <row r="990" spans="1:3" ht="12.75">
      <c r="A990" s="18"/>
      <c r="B990" s="18"/>
      <c r="C990" s="18"/>
    </row>
    <row r="991" spans="1:3" ht="12.75">
      <c r="A991" s="18"/>
      <c r="B991" s="18"/>
      <c r="C991" s="18"/>
    </row>
    <row r="992" spans="1:3" ht="12.75">
      <c r="A992" s="18"/>
      <c r="B992" s="18"/>
      <c r="C992" s="18"/>
    </row>
  </sheetData>
  <customSheetViews>
    <customSheetView guid="{5549978B-6762-4B48-803B-C8D8E470D19D}" filter="1" showAutoFilter="1">
      <pageMargins left="0.7" right="0.7" top="0.75" bottom="0.75" header="0.3" footer="0.3"/>
      <autoFilter ref="A1:Z1007">
        <filterColumn colId="0">
          <filters blank="1">
            <filter val="SMCU EMBLEM  BADGE"/>
            <filter val="SMCU EMBLEM BADGE"/>
            <filter val="ยอดรวม"/>
            <filter val="รอบ2"/>
            <filter val="สินค้าที่สั่ง"/>
          </filters>
        </filterColumn>
      </autoFilter>
    </customSheetView>
    <customSheetView guid="{8F852544-688D-4BC7-926F-4F2ED85082B9}" filter="1" showAutoFilter="1">
      <pageMargins left="0.7" right="0.7" top="0.75" bottom="0.75" header="0.3" footer="0.3"/>
      <autoFilter ref="L549:L591">
        <filterColumn colId="0">
          <filters>
            <filter val="1"/>
            <filter val="14"/>
            <filter val="16"/>
            <filter val="18"/>
            <filter val="2"/>
            <filter val="3"/>
            <filter val="4"/>
          </filters>
        </filterColumn>
      </autoFilter>
    </customSheetView>
    <customSheetView guid="{6987177C-E7C3-4245-A017-71E03108C57F}" filter="1" showAutoFilter="1">
      <pageMargins left="0.7" right="0.7" top="0.75" bottom="0.75" header="0.3" footer="0.3"/>
      <autoFilter ref="A1:Z96"/>
    </customSheetView>
  </customSheetViews>
  <dataValidations count="1">
    <dataValidation type="list" allowBlank="1" showInputMessage="1" prompt="คลิกและป้อนค่าจาก รายการจากรายการข้อความ" sqref="A247:A320 A370:A535 A600:A635">
      <formula1>"KWANGYA PASSPORT SET,SPECIAL AR TICKET SET,SMCU EMBLEM BADGE,4x6 PHOTO+POSTCARD SET"</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61"/>
  <sheetViews>
    <sheetView workbookViewId="0">
      <pane ySplit="2" topLeftCell="A3" activePane="bottomLeft" state="frozen"/>
      <selection pane="bottomLeft" activeCell="B4" sqref="B4"/>
    </sheetView>
  </sheetViews>
  <sheetFormatPr defaultColWidth="12.5703125" defaultRowHeight="15.75" customHeight="1"/>
  <cols>
    <col min="1" max="1" width="21.42578125" customWidth="1"/>
    <col min="2" max="2" width="20.85546875" customWidth="1"/>
    <col min="3" max="3" width="22.28515625" customWidth="1"/>
    <col min="4" max="4" width="20.85546875" customWidth="1"/>
    <col min="5" max="5" width="14" customWidth="1"/>
    <col min="6" max="6" width="20.85546875" customWidth="1"/>
    <col min="7" max="7" width="18.7109375" customWidth="1"/>
    <col min="8" max="8" width="20.42578125" customWidth="1"/>
    <col min="9" max="9" width="25.42578125" customWidth="1"/>
    <col min="10" max="10" width="23.7109375" customWidth="1"/>
    <col min="11" max="11" width="21.7109375" customWidth="1"/>
    <col min="12" max="12" width="22.7109375" customWidth="1"/>
  </cols>
  <sheetData>
    <row r="1" spans="1:29" ht="41.25" customHeight="1">
      <c r="A1" s="40" t="s">
        <v>1660</v>
      </c>
      <c r="B1" s="41"/>
      <c r="C1" s="42"/>
      <c r="D1" s="42"/>
      <c r="E1" s="42"/>
      <c r="F1" s="42"/>
      <c r="G1" s="43"/>
      <c r="H1" s="43"/>
      <c r="I1" s="43"/>
      <c r="J1" s="44"/>
      <c r="K1" s="43"/>
      <c r="L1" s="92"/>
      <c r="M1" s="43"/>
      <c r="N1" s="43"/>
      <c r="O1" s="43"/>
      <c r="P1" s="43"/>
      <c r="Q1" s="43"/>
      <c r="R1" s="43"/>
      <c r="S1" s="43"/>
      <c r="T1" s="43"/>
      <c r="U1" s="43"/>
      <c r="V1" s="43"/>
      <c r="W1" s="43"/>
      <c r="X1" s="43"/>
      <c r="Y1" s="43"/>
      <c r="Z1" s="43"/>
      <c r="AA1" s="43"/>
      <c r="AB1" s="43"/>
      <c r="AC1" s="43"/>
    </row>
    <row r="2" spans="1:29" ht="41.25" customHeight="1">
      <c r="A2" s="535" t="s">
        <v>155</v>
      </c>
      <c r="B2" s="535" t="s">
        <v>156</v>
      </c>
      <c r="C2" s="535" t="s">
        <v>157</v>
      </c>
      <c r="D2" s="536" t="s">
        <v>1661</v>
      </c>
      <c r="E2" s="535" t="s">
        <v>159</v>
      </c>
      <c r="F2" s="536" t="s">
        <v>160</v>
      </c>
      <c r="G2" s="535" t="s">
        <v>161</v>
      </c>
      <c r="H2" s="537" t="s">
        <v>162</v>
      </c>
      <c r="I2" s="537" t="s">
        <v>3</v>
      </c>
      <c r="J2" s="538" t="s">
        <v>163</v>
      </c>
      <c r="K2" s="537" t="s">
        <v>6</v>
      </c>
      <c r="L2" s="539" t="s">
        <v>164</v>
      </c>
      <c r="M2" s="540" t="s">
        <v>1662</v>
      </c>
      <c r="N2" s="43"/>
      <c r="O2" s="43"/>
      <c r="P2" s="43"/>
      <c r="Q2" s="43"/>
      <c r="R2" s="43"/>
      <c r="S2" s="43"/>
      <c r="T2" s="43"/>
      <c r="U2" s="43"/>
      <c r="V2" s="43"/>
      <c r="W2" s="43"/>
      <c r="X2" s="43"/>
      <c r="Y2" s="43"/>
      <c r="Z2" s="43"/>
      <c r="AA2" s="43"/>
      <c r="AB2" s="43"/>
      <c r="AC2" s="43"/>
    </row>
    <row r="3" spans="1:29" ht="46.5" customHeight="1">
      <c r="A3" s="541">
        <v>44531.970866145828</v>
      </c>
      <c r="B3" s="542" t="s">
        <v>1663</v>
      </c>
      <c r="C3" s="543" t="s">
        <v>1664</v>
      </c>
      <c r="D3" s="544" t="s">
        <v>467</v>
      </c>
      <c r="E3" s="545">
        <v>1</v>
      </c>
      <c r="F3" s="545">
        <v>300</v>
      </c>
      <c r="G3" s="546">
        <f>120+180</f>
        <v>300</v>
      </c>
      <c r="H3" s="546">
        <f t="shared" ref="H3:H52" si="0">F3-G3</f>
        <v>0</v>
      </c>
      <c r="I3" s="545" t="s">
        <v>11</v>
      </c>
      <c r="J3" s="547" t="s">
        <v>1665</v>
      </c>
      <c r="K3" s="548"/>
      <c r="L3" s="549" t="s">
        <v>1666</v>
      </c>
      <c r="M3" s="277"/>
      <c r="N3" s="269"/>
      <c r="O3" s="269"/>
      <c r="P3" s="269"/>
      <c r="Q3" s="269"/>
      <c r="R3" s="269"/>
      <c r="S3" s="269"/>
      <c r="T3" s="269"/>
      <c r="U3" s="269"/>
      <c r="V3" s="269"/>
      <c r="W3" s="269"/>
      <c r="X3" s="269"/>
      <c r="Y3" s="269"/>
      <c r="Z3" s="269"/>
      <c r="AA3" s="269"/>
      <c r="AB3" s="269"/>
      <c r="AC3" s="269"/>
    </row>
    <row r="4" spans="1:29" ht="56.25" customHeight="1">
      <c r="A4" s="541">
        <v>44532.524382696763</v>
      </c>
      <c r="B4" s="550" t="s">
        <v>1667</v>
      </c>
      <c r="C4" s="543" t="s">
        <v>1664</v>
      </c>
      <c r="D4" s="544" t="s">
        <v>467</v>
      </c>
      <c r="E4" s="551">
        <v>3</v>
      </c>
      <c r="F4" s="551">
        <v>900</v>
      </c>
      <c r="G4" s="551">
        <v>900</v>
      </c>
      <c r="H4" s="546">
        <f t="shared" si="0"/>
        <v>0</v>
      </c>
      <c r="I4" s="545" t="s">
        <v>11</v>
      </c>
      <c r="J4" s="552" t="s">
        <v>1668</v>
      </c>
      <c r="K4" s="548"/>
      <c r="L4" s="307" t="s">
        <v>1669</v>
      </c>
      <c r="M4" s="277"/>
      <c r="N4" s="269"/>
      <c r="O4" s="269"/>
      <c r="P4" s="269"/>
      <c r="Q4" s="269"/>
      <c r="R4" s="269"/>
      <c r="S4" s="269"/>
      <c r="T4" s="269"/>
      <c r="U4" s="269"/>
      <c r="V4" s="269"/>
      <c r="W4" s="269"/>
      <c r="X4" s="269"/>
      <c r="Y4" s="269"/>
      <c r="Z4" s="269"/>
      <c r="AA4" s="269"/>
      <c r="AB4" s="269"/>
      <c r="AC4" s="269"/>
    </row>
    <row r="5" spans="1:29" ht="56.25" customHeight="1">
      <c r="A5" s="541">
        <v>44532.604280231477</v>
      </c>
      <c r="B5" s="550" t="s">
        <v>1670</v>
      </c>
      <c r="C5" s="543" t="s">
        <v>1664</v>
      </c>
      <c r="D5" s="544" t="s">
        <v>467</v>
      </c>
      <c r="E5" s="545">
        <v>1</v>
      </c>
      <c r="F5" s="545">
        <v>300</v>
      </c>
      <c r="G5" s="553">
        <v>300</v>
      </c>
      <c r="H5" s="553">
        <f t="shared" si="0"/>
        <v>0</v>
      </c>
      <c r="I5" s="545" t="s">
        <v>11</v>
      </c>
      <c r="J5" s="552" t="s">
        <v>1671</v>
      </c>
      <c r="K5" s="548"/>
      <c r="L5" s="307" t="s">
        <v>1672</v>
      </c>
      <c r="M5" s="277"/>
      <c r="N5" s="269"/>
      <c r="O5" s="269"/>
      <c r="P5" s="269"/>
      <c r="Q5" s="269"/>
      <c r="R5" s="269"/>
      <c r="S5" s="269"/>
      <c r="T5" s="269"/>
      <c r="U5" s="269"/>
      <c r="V5" s="269"/>
      <c r="W5" s="269"/>
      <c r="X5" s="269"/>
      <c r="Y5" s="269"/>
      <c r="Z5" s="269"/>
      <c r="AA5" s="269"/>
      <c r="AB5" s="269"/>
      <c r="AC5" s="269"/>
    </row>
    <row r="6" spans="1:29" ht="29.25" customHeight="1">
      <c r="A6" s="541">
        <v>44532.656977928244</v>
      </c>
      <c r="B6" s="542" t="s">
        <v>1673</v>
      </c>
      <c r="C6" s="543" t="s">
        <v>1664</v>
      </c>
      <c r="D6" s="544" t="s">
        <v>467</v>
      </c>
      <c r="E6" s="546">
        <v>1</v>
      </c>
      <c r="F6" s="545">
        <v>300</v>
      </c>
      <c r="G6" s="553">
        <f t="shared" ref="G6:G7" si="1">100+200</f>
        <v>300</v>
      </c>
      <c r="H6" s="553">
        <f t="shared" si="0"/>
        <v>0</v>
      </c>
      <c r="I6" s="545" t="s">
        <v>11</v>
      </c>
      <c r="J6" s="547" t="s">
        <v>1674</v>
      </c>
      <c r="K6" s="548"/>
      <c r="L6" s="307" t="s">
        <v>1675</v>
      </c>
      <c r="M6" s="277"/>
      <c r="N6" s="269"/>
      <c r="O6" s="269"/>
      <c r="P6" s="269"/>
      <c r="Q6" s="269"/>
      <c r="R6" s="269"/>
      <c r="S6" s="269"/>
      <c r="T6" s="269"/>
      <c r="U6" s="269"/>
      <c r="V6" s="269"/>
      <c r="W6" s="269"/>
      <c r="X6" s="269"/>
      <c r="Y6" s="269"/>
      <c r="Z6" s="269"/>
      <c r="AA6" s="269"/>
      <c r="AB6" s="269"/>
      <c r="AC6" s="269"/>
    </row>
    <row r="7" spans="1:29" ht="59.25" customHeight="1">
      <c r="A7" s="554">
        <v>44532.738194143516</v>
      </c>
      <c r="B7" s="555" t="s">
        <v>1676</v>
      </c>
      <c r="C7" s="556" t="s">
        <v>1664</v>
      </c>
      <c r="D7" s="557" t="s">
        <v>467</v>
      </c>
      <c r="E7" s="558">
        <v>1</v>
      </c>
      <c r="F7" s="559">
        <v>300</v>
      </c>
      <c r="G7" s="560">
        <f t="shared" si="1"/>
        <v>300</v>
      </c>
      <c r="H7" s="560">
        <f t="shared" si="0"/>
        <v>0</v>
      </c>
      <c r="I7" s="559" t="s">
        <v>11</v>
      </c>
      <c r="J7" s="561" t="s">
        <v>1677</v>
      </c>
      <c r="K7" s="562"/>
      <c r="L7" s="563" t="s">
        <v>1678</v>
      </c>
      <c r="M7" s="564"/>
      <c r="N7" s="565"/>
      <c r="O7" s="565"/>
      <c r="P7" s="565"/>
      <c r="Q7" s="565"/>
      <c r="R7" s="565"/>
      <c r="S7" s="565"/>
      <c r="T7" s="565"/>
      <c r="U7" s="565"/>
      <c r="V7" s="565"/>
      <c r="W7" s="565"/>
      <c r="X7" s="565"/>
      <c r="Y7" s="565"/>
      <c r="Z7" s="565"/>
      <c r="AA7" s="565"/>
      <c r="AB7" s="565"/>
      <c r="AC7" s="565"/>
    </row>
    <row r="8" spans="1:29" ht="56.25" customHeight="1">
      <c r="A8" s="541">
        <v>44532.807385312495</v>
      </c>
      <c r="B8" s="550" t="s">
        <v>1679</v>
      </c>
      <c r="C8" s="543" t="s">
        <v>1664</v>
      </c>
      <c r="D8" s="544" t="s">
        <v>467</v>
      </c>
      <c r="E8" s="545">
        <v>2</v>
      </c>
      <c r="F8" s="545">
        <v>600</v>
      </c>
      <c r="G8" s="545">
        <f>200+400</f>
        <v>600</v>
      </c>
      <c r="H8" s="546">
        <f t="shared" si="0"/>
        <v>0</v>
      </c>
      <c r="I8" s="545" t="s">
        <v>11</v>
      </c>
      <c r="J8" s="566" t="s">
        <v>1680</v>
      </c>
      <c r="K8" s="548"/>
      <c r="L8" s="567" t="s">
        <v>1681</v>
      </c>
      <c r="M8" s="277"/>
      <c r="N8" s="269"/>
      <c r="O8" s="269"/>
      <c r="P8" s="269"/>
      <c r="Q8" s="269"/>
      <c r="R8" s="269"/>
      <c r="S8" s="269"/>
      <c r="T8" s="269"/>
      <c r="U8" s="269"/>
      <c r="V8" s="269"/>
      <c r="W8" s="269"/>
      <c r="X8" s="269"/>
      <c r="Y8" s="269"/>
      <c r="Z8" s="269"/>
      <c r="AA8" s="269"/>
      <c r="AB8" s="269"/>
      <c r="AC8" s="269"/>
    </row>
    <row r="9" spans="1:29" ht="66" customHeight="1">
      <c r="A9" s="541">
        <v>44532.817945659721</v>
      </c>
      <c r="B9" s="550" t="s">
        <v>1401</v>
      </c>
      <c r="C9" s="543" t="s">
        <v>1664</v>
      </c>
      <c r="D9" s="544" t="s">
        <v>467</v>
      </c>
      <c r="E9" s="545">
        <v>1</v>
      </c>
      <c r="F9" s="545">
        <v>300</v>
      </c>
      <c r="G9" s="545">
        <f>100+200</f>
        <v>300</v>
      </c>
      <c r="H9" s="546">
        <f t="shared" si="0"/>
        <v>0</v>
      </c>
      <c r="I9" s="545" t="s">
        <v>11</v>
      </c>
      <c r="J9" s="568" t="s">
        <v>1682</v>
      </c>
      <c r="K9" s="548"/>
      <c r="L9" s="567" t="s">
        <v>1683</v>
      </c>
      <c r="M9" s="277"/>
      <c r="N9" s="269"/>
      <c r="O9" s="269"/>
      <c r="P9" s="269"/>
      <c r="Q9" s="269"/>
      <c r="R9" s="269"/>
      <c r="S9" s="269"/>
      <c r="T9" s="269"/>
      <c r="U9" s="269"/>
      <c r="V9" s="269"/>
      <c r="W9" s="269"/>
      <c r="X9" s="269"/>
      <c r="Y9" s="269"/>
      <c r="Z9" s="269"/>
      <c r="AA9" s="269"/>
      <c r="AB9" s="269"/>
      <c r="AC9" s="269"/>
    </row>
    <row r="10" spans="1:29" ht="67.5" customHeight="1">
      <c r="A10" s="569">
        <v>44532.867298344907</v>
      </c>
      <c r="B10" s="570" t="s">
        <v>1684</v>
      </c>
      <c r="C10" s="571" t="s">
        <v>1664</v>
      </c>
      <c r="D10" s="572" t="s">
        <v>467</v>
      </c>
      <c r="E10" s="573">
        <v>1</v>
      </c>
      <c r="F10" s="573">
        <v>300</v>
      </c>
      <c r="G10" s="573">
        <v>300</v>
      </c>
      <c r="H10" s="574">
        <f t="shared" si="0"/>
        <v>0</v>
      </c>
      <c r="I10" s="573" t="s">
        <v>11</v>
      </c>
      <c r="J10" s="575" t="s">
        <v>1685</v>
      </c>
      <c r="K10" s="576"/>
      <c r="L10" s="577" t="s">
        <v>1686</v>
      </c>
      <c r="M10" s="578"/>
      <c r="N10" s="343"/>
      <c r="O10" s="343"/>
      <c r="P10" s="343"/>
      <c r="Q10" s="343"/>
      <c r="R10" s="343"/>
      <c r="S10" s="343"/>
      <c r="T10" s="343"/>
      <c r="U10" s="343"/>
      <c r="V10" s="343"/>
      <c r="W10" s="343"/>
      <c r="X10" s="343"/>
      <c r="Y10" s="343"/>
      <c r="Z10" s="343"/>
      <c r="AA10" s="343"/>
      <c r="AB10" s="343"/>
      <c r="AC10" s="343"/>
    </row>
    <row r="11" spans="1:29" ht="66" customHeight="1">
      <c r="A11" s="579">
        <v>44532.877707557869</v>
      </c>
      <c r="B11" s="580" t="s">
        <v>1687</v>
      </c>
      <c r="C11" s="581" t="s">
        <v>1664</v>
      </c>
      <c r="D11" s="582" t="s">
        <v>467</v>
      </c>
      <c r="E11" s="583">
        <v>1</v>
      </c>
      <c r="F11" s="584">
        <v>300</v>
      </c>
      <c r="G11" s="585">
        <f>200+100</f>
        <v>300</v>
      </c>
      <c r="H11" s="583">
        <f t="shared" si="0"/>
        <v>0</v>
      </c>
      <c r="I11" s="584" t="s">
        <v>11</v>
      </c>
      <c r="J11" s="586" t="s">
        <v>1688</v>
      </c>
      <c r="K11" s="587"/>
      <c r="L11" s="588" t="s">
        <v>1689</v>
      </c>
      <c r="M11" s="589"/>
      <c r="N11" s="590"/>
      <c r="O11" s="590"/>
      <c r="P11" s="590"/>
      <c r="Q11" s="590"/>
      <c r="R11" s="590"/>
      <c r="S11" s="590"/>
      <c r="T11" s="590"/>
      <c r="U11" s="590"/>
      <c r="V11" s="590"/>
      <c r="W11" s="590"/>
      <c r="X11" s="590"/>
      <c r="Y11" s="590"/>
      <c r="Z11" s="590"/>
      <c r="AA11" s="590"/>
      <c r="AB11" s="590"/>
      <c r="AC11" s="590"/>
    </row>
    <row r="12" spans="1:29" ht="81" customHeight="1">
      <c r="A12" s="591">
        <v>44532.877707557869</v>
      </c>
      <c r="B12" s="461" t="s">
        <v>1690</v>
      </c>
      <c r="C12" s="556" t="s">
        <v>1664</v>
      </c>
      <c r="D12" s="557" t="s">
        <v>467</v>
      </c>
      <c r="E12" s="457">
        <v>1</v>
      </c>
      <c r="F12" s="559">
        <v>300</v>
      </c>
      <c r="G12" s="592">
        <f>100+200</f>
        <v>300</v>
      </c>
      <c r="H12" s="558">
        <f t="shared" si="0"/>
        <v>0</v>
      </c>
      <c r="I12" s="559" t="s">
        <v>11</v>
      </c>
      <c r="J12" s="474" t="s">
        <v>1691</v>
      </c>
      <c r="K12" s="593"/>
      <c r="L12" s="594" t="s">
        <v>1692</v>
      </c>
      <c r="M12" s="564"/>
      <c r="N12" s="565"/>
      <c r="O12" s="565"/>
      <c r="P12" s="565"/>
      <c r="Q12" s="565"/>
      <c r="R12" s="565"/>
      <c r="S12" s="565"/>
      <c r="T12" s="565"/>
      <c r="U12" s="565"/>
      <c r="V12" s="565"/>
      <c r="W12" s="565"/>
      <c r="X12" s="565"/>
      <c r="Y12" s="565"/>
      <c r="Z12" s="565"/>
      <c r="AA12" s="565"/>
      <c r="AB12" s="565"/>
      <c r="AC12" s="565"/>
    </row>
    <row r="13" spans="1:29" ht="81" customHeight="1">
      <c r="A13" s="591">
        <v>44533.679123877315</v>
      </c>
      <c r="B13" s="461" t="s">
        <v>1693</v>
      </c>
      <c r="C13" s="556" t="s">
        <v>1664</v>
      </c>
      <c r="D13" s="557" t="s">
        <v>467</v>
      </c>
      <c r="E13" s="457">
        <v>1</v>
      </c>
      <c r="F13" s="559">
        <v>300</v>
      </c>
      <c r="G13" s="592">
        <v>300</v>
      </c>
      <c r="H13" s="558">
        <f t="shared" si="0"/>
        <v>0</v>
      </c>
      <c r="I13" s="559" t="s">
        <v>11</v>
      </c>
      <c r="J13" s="474" t="s">
        <v>1694</v>
      </c>
      <c r="K13" s="593"/>
      <c r="L13" s="594" t="s">
        <v>1695</v>
      </c>
      <c r="M13" s="564"/>
      <c r="N13" s="565"/>
      <c r="O13" s="565"/>
      <c r="P13" s="565"/>
      <c r="Q13" s="565"/>
      <c r="R13" s="565"/>
      <c r="S13" s="565"/>
      <c r="T13" s="565"/>
      <c r="U13" s="565"/>
      <c r="V13" s="565"/>
      <c r="W13" s="565"/>
      <c r="X13" s="565"/>
      <c r="Y13" s="565"/>
      <c r="Z13" s="565"/>
      <c r="AA13" s="565"/>
      <c r="AB13" s="565"/>
      <c r="AC13" s="565"/>
    </row>
    <row r="14" spans="1:29" ht="81" customHeight="1">
      <c r="A14" s="591">
        <v>44533.744638078701</v>
      </c>
      <c r="B14" s="461" t="s">
        <v>1696</v>
      </c>
      <c r="C14" s="556" t="s">
        <v>1664</v>
      </c>
      <c r="D14" s="557" t="s">
        <v>467</v>
      </c>
      <c r="E14" s="457">
        <v>1</v>
      </c>
      <c r="F14" s="559">
        <v>300</v>
      </c>
      <c r="G14" s="592">
        <v>300</v>
      </c>
      <c r="H14" s="558">
        <f t="shared" si="0"/>
        <v>0</v>
      </c>
      <c r="I14" s="559" t="s">
        <v>11</v>
      </c>
      <c r="J14" s="474" t="s">
        <v>1697</v>
      </c>
      <c r="K14" s="593"/>
      <c r="L14" s="594" t="s">
        <v>1698</v>
      </c>
      <c r="M14" s="564"/>
      <c r="N14" s="565"/>
      <c r="O14" s="565"/>
      <c r="P14" s="565"/>
      <c r="Q14" s="565"/>
      <c r="R14" s="565"/>
      <c r="S14" s="565"/>
      <c r="T14" s="565"/>
      <c r="U14" s="565"/>
      <c r="V14" s="565"/>
      <c r="W14" s="565"/>
      <c r="X14" s="565"/>
      <c r="Y14" s="565"/>
      <c r="Z14" s="565"/>
      <c r="AA14" s="565"/>
      <c r="AB14" s="565"/>
      <c r="AC14" s="565"/>
    </row>
    <row r="15" spans="1:29" ht="81" customHeight="1">
      <c r="A15" s="595">
        <v>44534.44808021991</v>
      </c>
      <c r="B15" s="596" t="s">
        <v>1699</v>
      </c>
      <c r="C15" s="556" t="s">
        <v>1664</v>
      </c>
      <c r="D15" s="557" t="s">
        <v>467</v>
      </c>
      <c r="E15" s="457">
        <v>1</v>
      </c>
      <c r="F15" s="559">
        <v>300</v>
      </c>
      <c r="G15" s="592">
        <v>300</v>
      </c>
      <c r="H15" s="558">
        <f t="shared" si="0"/>
        <v>0</v>
      </c>
      <c r="I15" s="559" t="s">
        <v>11</v>
      </c>
      <c r="J15" s="597" t="s">
        <v>1700</v>
      </c>
      <c r="K15" s="598"/>
      <c r="L15" s="599" t="s">
        <v>1701</v>
      </c>
      <c r="M15" s="102"/>
      <c r="N15" s="43"/>
      <c r="O15" s="43"/>
      <c r="P15" s="43"/>
      <c r="Q15" s="43"/>
      <c r="R15" s="43"/>
      <c r="S15" s="43"/>
      <c r="T15" s="43"/>
      <c r="U15" s="43"/>
      <c r="V15" s="43"/>
      <c r="W15" s="43"/>
      <c r="X15" s="43"/>
      <c r="Y15" s="43"/>
      <c r="Z15" s="43"/>
      <c r="AA15" s="43"/>
      <c r="AB15" s="43"/>
      <c r="AC15" s="43"/>
    </row>
    <row r="16" spans="1:29" ht="81" customHeight="1">
      <c r="A16" s="591">
        <v>44534.644011886572</v>
      </c>
      <c r="B16" s="600" t="s">
        <v>1702</v>
      </c>
      <c r="C16" s="556" t="s">
        <v>1664</v>
      </c>
      <c r="D16" s="557" t="s">
        <v>467</v>
      </c>
      <c r="E16" s="457">
        <v>1</v>
      </c>
      <c r="F16" s="559">
        <v>300</v>
      </c>
      <c r="G16" s="592">
        <v>300</v>
      </c>
      <c r="H16" s="558">
        <f t="shared" si="0"/>
        <v>0</v>
      </c>
      <c r="I16" s="559" t="s">
        <v>11</v>
      </c>
      <c r="J16" s="474" t="s">
        <v>1703</v>
      </c>
      <c r="K16" s="598"/>
      <c r="L16" s="75" t="s">
        <v>1704</v>
      </c>
      <c r="M16" s="102"/>
      <c r="N16" s="43"/>
      <c r="O16" s="43"/>
      <c r="P16" s="43"/>
      <c r="Q16" s="43"/>
      <c r="R16" s="43"/>
      <c r="S16" s="43"/>
      <c r="T16" s="43"/>
      <c r="U16" s="43"/>
      <c r="V16" s="43"/>
      <c r="W16" s="43"/>
      <c r="X16" s="43"/>
      <c r="Y16" s="43"/>
      <c r="Z16" s="43"/>
      <c r="AA16" s="43"/>
      <c r="AB16" s="43"/>
      <c r="AC16" s="43"/>
    </row>
    <row r="17" spans="1:29" ht="81" customHeight="1">
      <c r="A17" s="591">
        <v>44534.655673692134</v>
      </c>
      <c r="B17" s="600" t="s">
        <v>1705</v>
      </c>
      <c r="C17" s="556" t="s">
        <v>1664</v>
      </c>
      <c r="D17" s="557" t="s">
        <v>467</v>
      </c>
      <c r="E17" s="457">
        <v>1</v>
      </c>
      <c r="F17" s="559">
        <v>300</v>
      </c>
      <c r="G17" s="592">
        <v>300</v>
      </c>
      <c r="H17" s="558">
        <f t="shared" si="0"/>
        <v>0</v>
      </c>
      <c r="I17" s="559" t="s">
        <v>11</v>
      </c>
      <c r="J17" s="474" t="s">
        <v>1706</v>
      </c>
      <c r="K17" s="598"/>
      <c r="L17" s="75" t="s">
        <v>1707</v>
      </c>
      <c r="M17" s="102"/>
      <c r="N17" s="43"/>
      <c r="O17" s="43"/>
      <c r="P17" s="43"/>
      <c r="Q17" s="43"/>
      <c r="R17" s="43"/>
      <c r="S17" s="43"/>
      <c r="T17" s="43"/>
      <c r="U17" s="43"/>
      <c r="V17" s="43"/>
      <c r="W17" s="43"/>
      <c r="X17" s="43"/>
      <c r="Y17" s="43"/>
      <c r="Z17" s="43"/>
      <c r="AA17" s="43"/>
      <c r="AB17" s="43"/>
      <c r="AC17" s="43"/>
    </row>
    <row r="18" spans="1:29" ht="81" customHeight="1">
      <c r="A18" s="595">
        <v>44534.871444583332</v>
      </c>
      <c r="B18" s="596" t="s">
        <v>1708</v>
      </c>
      <c r="C18" s="556" t="s">
        <v>1664</v>
      </c>
      <c r="D18" s="557" t="s">
        <v>467</v>
      </c>
      <c r="E18" s="457">
        <v>1</v>
      </c>
      <c r="F18" s="559">
        <v>300</v>
      </c>
      <c r="G18" s="601">
        <f t="shared" ref="G18:G24" si="2">100+200</f>
        <v>300</v>
      </c>
      <c r="H18" s="558">
        <f t="shared" si="0"/>
        <v>0</v>
      </c>
      <c r="I18" s="559" t="s">
        <v>11</v>
      </c>
      <c r="J18" s="597" t="s">
        <v>1709</v>
      </c>
      <c r="K18" s="598"/>
      <c r="L18" s="256" t="s">
        <v>1710</v>
      </c>
      <c r="M18" s="102"/>
      <c r="N18" s="43"/>
      <c r="O18" s="43"/>
      <c r="P18" s="43"/>
      <c r="Q18" s="43"/>
      <c r="R18" s="43"/>
      <c r="S18" s="43"/>
      <c r="T18" s="43"/>
      <c r="U18" s="43"/>
      <c r="V18" s="43"/>
      <c r="W18" s="43"/>
      <c r="X18" s="43"/>
      <c r="Y18" s="43"/>
      <c r="Z18" s="43"/>
      <c r="AA18" s="43"/>
      <c r="AB18" s="43"/>
      <c r="AC18" s="43"/>
    </row>
    <row r="19" spans="1:29" ht="81" customHeight="1">
      <c r="A19" s="595">
        <v>44535.124285231483</v>
      </c>
      <c r="B19" s="596" t="s">
        <v>1711</v>
      </c>
      <c r="C19" s="556" t="s">
        <v>1664</v>
      </c>
      <c r="D19" s="557" t="s">
        <v>467</v>
      </c>
      <c r="E19" s="457">
        <v>1</v>
      </c>
      <c r="F19" s="559">
        <v>300</v>
      </c>
      <c r="G19" s="601">
        <f t="shared" si="2"/>
        <v>300</v>
      </c>
      <c r="H19" s="558">
        <f t="shared" si="0"/>
        <v>0</v>
      </c>
      <c r="I19" s="559" t="s">
        <v>11</v>
      </c>
      <c r="J19" s="597" t="s">
        <v>1712</v>
      </c>
      <c r="K19" s="598"/>
      <c r="L19" s="256" t="s">
        <v>1713</v>
      </c>
      <c r="M19" s="102"/>
      <c r="N19" s="43"/>
      <c r="O19" s="43"/>
      <c r="P19" s="43"/>
      <c r="Q19" s="43"/>
      <c r="R19" s="43"/>
      <c r="S19" s="43"/>
      <c r="T19" s="43"/>
      <c r="U19" s="43"/>
      <c r="V19" s="43"/>
      <c r="W19" s="43"/>
      <c r="X19" s="43"/>
      <c r="Y19" s="43"/>
      <c r="Z19" s="43"/>
      <c r="AA19" s="43"/>
      <c r="AB19" s="43"/>
      <c r="AC19" s="43"/>
    </row>
    <row r="20" spans="1:29" ht="81" customHeight="1">
      <c r="A20" s="595">
        <v>44535.82074653935</v>
      </c>
      <c r="B20" s="596" t="s">
        <v>1714</v>
      </c>
      <c r="C20" s="556" t="s">
        <v>1664</v>
      </c>
      <c r="D20" s="557" t="s">
        <v>467</v>
      </c>
      <c r="E20" s="457">
        <v>1</v>
      </c>
      <c r="F20" s="559">
        <v>300</v>
      </c>
      <c r="G20" s="601">
        <f t="shared" si="2"/>
        <v>300</v>
      </c>
      <c r="H20" s="558">
        <f t="shared" si="0"/>
        <v>0</v>
      </c>
      <c r="I20" s="559" t="s">
        <v>11</v>
      </c>
      <c r="J20" s="597" t="s">
        <v>1715</v>
      </c>
      <c r="K20" s="598"/>
      <c r="L20" s="11" t="s">
        <v>1716</v>
      </c>
      <c r="M20" s="102"/>
      <c r="N20" s="43"/>
      <c r="O20" s="43"/>
      <c r="P20" s="43"/>
      <c r="Q20" s="43"/>
      <c r="R20" s="43"/>
      <c r="S20" s="43"/>
      <c r="T20" s="43"/>
      <c r="U20" s="43"/>
      <c r="V20" s="43"/>
      <c r="W20" s="43"/>
      <c r="X20" s="43"/>
      <c r="Y20" s="43"/>
      <c r="Z20" s="43"/>
      <c r="AA20" s="43"/>
      <c r="AB20" s="43"/>
      <c r="AC20" s="43"/>
    </row>
    <row r="21" spans="1:29" ht="81" customHeight="1">
      <c r="A21" s="595">
        <v>44535.869702881944</v>
      </c>
      <c r="B21" s="596" t="s">
        <v>1717</v>
      </c>
      <c r="C21" s="556" t="s">
        <v>1664</v>
      </c>
      <c r="D21" s="557" t="s">
        <v>467</v>
      </c>
      <c r="E21" s="457">
        <v>1</v>
      </c>
      <c r="F21" s="559">
        <v>300</v>
      </c>
      <c r="G21" s="601">
        <f t="shared" si="2"/>
        <v>300</v>
      </c>
      <c r="H21" s="558">
        <f t="shared" si="0"/>
        <v>0</v>
      </c>
      <c r="I21" s="559" t="s">
        <v>11</v>
      </c>
      <c r="J21" s="597" t="s">
        <v>1718</v>
      </c>
      <c r="K21" s="598"/>
      <c r="L21" s="11" t="s">
        <v>1719</v>
      </c>
      <c r="M21" s="102"/>
      <c r="N21" s="43"/>
      <c r="O21" s="43"/>
      <c r="P21" s="43"/>
      <c r="Q21" s="43"/>
      <c r="R21" s="43"/>
      <c r="S21" s="43"/>
      <c r="T21" s="43"/>
      <c r="U21" s="43"/>
      <c r="V21" s="43"/>
      <c r="W21" s="43"/>
      <c r="X21" s="43"/>
      <c r="Y21" s="43"/>
      <c r="Z21" s="43"/>
      <c r="AA21" s="43"/>
      <c r="AB21" s="43"/>
      <c r="AC21" s="43"/>
    </row>
    <row r="22" spans="1:29" ht="81" customHeight="1">
      <c r="A22" s="595">
        <v>44535.982304340279</v>
      </c>
      <c r="B22" s="596" t="s">
        <v>1563</v>
      </c>
      <c r="C22" s="556" t="s">
        <v>1664</v>
      </c>
      <c r="D22" s="557" t="s">
        <v>467</v>
      </c>
      <c r="E22" s="457">
        <v>1</v>
      </c>
      <c r="F22" s="559">
        <v>300</v>
      </c>
      <c r="G22" s="601">
        <f t="shared" si="2"/>
        <v>300</v>
      </c>
      <c r="H22" s="558">
        <f t="shared" si="0"/>
        <v>0</v>
      </c>
      <c r="I22" s="559" t="s">
        <v>11</v>
      </c>
      <c r="J22" s="597" t="s">
        <v>1565</v>
      </c>
      <c r="K22" s="598"/>
      <c r="L22" s="256" t="s">
        <v>1720</v>
      </c>
      <c r="M22" s="102"/>
      <c r="O22" s="43"/>
      <c r="P22" s="43"/>
      <c r="Q22" s="43"/>
      <c r="R22" s="43"/>
      <c r="S22" s="43"/>
      <c r="T22" s="43"/>
      <c r="U22" s="43"/>
      <c r="V22" s="43"/>
      <c r="W22" s="43"/>
      <c r="X22" s="43"/>
      <c r="Y22" s="43"/>
      <c r="Z22" s="43"/>
      <c r="AA22" s="43"/>
      <c r="AB22" s="43"/>
      <c r="AC22" s="43"/>
    </row>
    <row r="23" spans="1:29" ht="81" customHeight="1">
      <c r="A23" s="595">
        <v>44536.05382134259</v>
      </c>
      <c r="B23" s="596" t="s">
        <v>1721</v>
      </c>
      <c r="C23" s="556" t="s">
        <v>1664</v>
      </c>
      <c r="D23" s="557" t="s">
        <v>467</v>
      </c>
      <c r="E23" s="457">
        <v>1</v>
      </c>
      <c r="F23" s="559">
        <v>300</v>
      </c>
      <c r="G23" s="601">
        <f t="shared" si="2"/>
        <v>300</v>
      </c>
      <c r="H23" s="558">
        <f t="shared" si="0"/>
        <v>0</v>
      </c>
      <c r="I23" s="559" t="s">
        <v>11</v>
      </c>
      <c r="J23" s="597" t="s">
        <v>1722</v>
      </c>
      <c r="K23" s="598"/>
      <c r="L23" s="256" t="s">
        <v>1723</v>
      </c>
      <c r="M23" s="102"/>
      <c r="N23" s="43"/>
      <c r="O23" s="43"/>
      <c r="P23" s="43"/>
      <c r="Q23" s="43"/>
      <c r="R23" s="43"/>
      <c r="S23" s="43"/>
      <c r="T23" s="43"/>
      <c r="U23" s="43"/>
      <c r="V23" s="43"/>
      <c r="W23" s="43"/>
      <c r="X23" s="43"/>
      <c r="Y23" s="43"/>
      <c r="Z23" s="43"/>
      <c r="AA23" s="43"/>
      <c r="AB23" s="43"/>
      <c r="AC23" s="43"/>
    </row>
    <row r="24" spans="1:29" ht="81" customHeight="1">
      <c r="A24" s="595">
        <v>44536.476180416663</v>
      </c>
      <c r="B24" s="600" t="s">
        <v>746</v>
      </c>
      <c r="C24" s="556" t="s">
        <v>1664</v>
      </c>
      <c r="D24" s="557" t="s">
        <v>467</v>
      </c>
      <c r="E24" s="457">
        <v>1</v>
      </c>
      <c r="F24" s="559">
        <v>300</v>
      </c>
      <c r="G24" s="601">
        <f t="shared" si="2"/>
        <v>300</v>
      </c>
      <c r="H24" s="558">
        <f t="shared" si="0"/>
        <v>0</v>
      </c>
      <c r="I24" s="559" t="s">
        <v>11</v>
      </c>
      <c r="J24" s="602" t="s">
        <v>1724</v>
      </c>
      <c r="K24" s="490"/>
      <c r="L24" s="256" t="s">
        <v>1725</v>
      </c>
      <c r="M24" s="603"/>
      <c r="N24" s="18"/>
      <c r="O24" s="18"/>
      <c r="P24" s="18"/>
      <c r="Q24" s="18"/>
      <c r="R24" s="43"/>
      <c r="S24" s="43"/>
      <c r="T24" s="43"/>
      <c r="U24" s="43"/>
      <c r="V24" s="43"/>
      <c r="W24" s="43"/>
      <c r="X24" s="43"/>
      <c r="Y24" s="43"/>
      <c r="Z24" s="43"/>
      <c r="AA24" s="43"/>
      <c r="AB24" s="43"/>
      <c r="AC24" s="43"/>
    </row>
    <row r="25" spans="1:29" ht="81" customHeight="1">
      <c r="A25" s="604">
        <v>44536.837861423614</v>
      </c>
      <c r="B25" s="605" t="s">
        <v>1506</v>
      </c>
      <c r="C25" s="543" t="s">
        <v>1664</v>
      </c>
      <c r="D25" s="544" t="s">
        <v>467</v>
      </c>
      <c r="E25" s="606">
        <v>2</v>
      </c>
      <c r="F25" s="551">
        <v>600</v>
      </c>
      <c r="G25" s="551">
        <v>600</v>
      </c>
      <c r="H25" s="546">
        <f t="shared" si="0"/>
        <v>0</v>
      </c>
      <c r="I25" s="545" t="s">
        <v>11</v>
      </c>
      <c r="J25" s="607" t="s">
        <v>1726</v>
      </c>
      <c r="K25" s="608"/>
      <c r="L25" s="609" t="s">
        <v>1727</v>
      </c>
      <c r="M25" s="610"/>
      <c r="N25" s="297"/>
      <c r="O25" s="297"/>
      <c r="P25" s="43"/>
      <c r="Q25" s="43"/>
      <c r="R25" s="43"/>
      <c r="S25" s="43"/>
      <c r="T25" s="43"/>
      <c r="U25" s="43"/>
      <c r="V25" s="43"/>
      <c r="W25" s="43"/>
      <c r="X25" s="43"/>
      <c r="Y25" s="43"/>
      <c r="Z25" s="43"/>
      <c r="AA25" s="43"/>
      <c r="AB25" s="43"/>
      <c r="AC25" s="43"/>
    </row>
    <row r="26" spans="1:29" ht="81" customHeight="1">
      <c r="A26" s="591">
        <v>44537.014950486111</v>
      </c>
      <c r="B26" s="600" t="s">
        <v>1728</v>
      </c>
      <c r="C26" s="556" t="s">
        <v>1664</v>
      </c>
      <c r="D26" s="557" t="s">
        <v>467</v>
      </c>
      <c r="E26" s="457">
        <v>1</v>
      </c>
      <c r="F26" s="559">
        <v>300</v>
      </c>
      <c r="G26" s="559">
        <v>300</v>
      </c>
      <c r="H26" s="558">
        <f t="shared" si="0"/>
        <v>0</v>
      </c>
      <c r="I26" s="559" t="s">
        <v>11</v>
      </c>
      <c r="J26" s="611" t="s">
        <v>1729</v>
      </c>
      <c r="K26" s="612"/>
      <c r="L26" s="75" t="s">
        <v>1730</v>
      </c>
      <c r="M26" s="613"/>
      <c r="N26" s="18"/>
      <c r="O26" s="18"/>
      <c r="P26" s="43"/>
      <c r="Q26" s="43"/>
      <c r="R26" s="43"/>
      <c r="S26" s="43"/>
      <c r="T26" s="43"/>
      <c r="U26" s="43"/>
      <c r="V26" s="43"/>
      <c r="W26" s="43"/>
      <c r="X26" s="43"/>
      <c r="Y26" s="43"/>
      <c r="Z26" s="43"/>
      <c r="AA26" s="43"/>
      <c r="AB26" s="43"/>
      <c r="AC26" s="43"/>
    </row>
    <row r="27" spans="1:29" ht="81" customHeight="1">
      <c r="A27" s="591">
        <v>44537.690523310186</v>
      </c>
      <c r="B27" s="600" t="s">
        <v>1731</v>
      </c>
      <c r="C27" s="556" t="s">
        <v>1664</v>
      </c>
      <c r="D27" s="557" t="s">
        <v>467</v>
      </c>
      <c r="E27" s="457">
        <v>1</v>
      </c>
      <c r="F27" s="559">
        <v>300</v>
      </c>
      <c r="G27" s="559">
        <v>300</v>
      </c>
      <c r="H27" s="558">
        <f t="shared" si="0"/>
        <v>0</v>
      </c>
      <c r="I27" s="559" t="s">
        <v>11</v>
      </c>
      <c r="J27" s="597" t="s">
        <v>1732</v>
      </c>
      <c r="K27" s="598"/>
      <c r="L27" s="11" t="s">
        <v>1733</v>
      </c>
      <c r="M27" s="102"/>
      <c r="N27" s="43"/>
      <c r="O27" s="43"/>
      <c r="P27" s="43"/>
      <c r="Q27" s="43"/>
      <c r="R27" s="43"/>
      <c r="S27" s="43"/>
      <c r="T27" s="43"/>
      <c r="U27" s="43"/>
      <c r="V27" s="43"/>
      <c r="W27" s="43"/>
      <c r="X27" s="43"/>
      <c r="Y27" s="43"/>
      <c r="Z27" s="43"/>
      <c r="AA27" s="43"/>
      <c r="AB27" s="43"/>
      <c r="AC27" s="43"/>
    </row>
    <row r="28" spans="1:29" ht="81" customHeight="1">
      <c r="A28" s="591">
        <v>44538.108355092598</v>
      </c>
      <c r="B28" s="600" t="s">
        <v>1734</v>
      </c>
      <c r="C28" s="556" t="s">
        <v>1664</v>
      </c>
      <c r="D28" s="557" t="s">
        <v>467</v>
      </c>
      <c r="E28" s="457">
        <v>1</v>
      </c>
      <c r="F28" s="559">
        <v>300</v>
      </c>
      <c r="G28" s="601">
        <f t="shared" ref="G28:G29" si="3">100+200</f>
        <v>300</v>
      </c>
      <c r="H28" s="558">
        <f t="shared" si="0"/>
        <v>0</v>
      </c>
      <c r="I28" s="559" t="s">
        <v>11</v>
      </c>
      <c r="J28" s="597" t="s">
        <v>1735</v>
      </c>
      <c r="K28" s="598"/>
      <c r="L28" s="256" t="s">
        <v>1736</v>
      </c>
      <c r="M28" s="102"/>
      <c r="N28" s="43"/>
      <c r="O28" s="43"/>
      <c r="P28" s="43"/>
      <c r="Q28" s="43"/>
      <c r="R28" s="43"/>
      <c r="S28" s="43"/>
      <c r="T28" s="43"/>
      <c r="U28" s="43"/>
      <c r="V28" s="43"/>
      <c r="W28" s="43"/>
      <c r="X28" s="43"/>
      <c r="Y28" s="43"/>
      <c r="Z28" s="43"/>
      <c r="AA28" s="43"/>
      <c r="AB28" s="43"/>
      <c r="AC28" s="43"/>
    </row>
    <row r="29" spans="1:29" ht="81" customHeight="1">
      <c r="A29" s="595">
        <v>44538.921694537035</v>
      </c>
      <c r="B29" s="596" t="s">
        <v>1737</v>
      </c>
      <c r="C29" s="556" t="s">
        <v>1664</v>
      </c>
      <c r="D29" s="557" t="s">
        <v>467</v>
      </c>
      <c r="E29" s="457">
        <v>1</v>
      </c>
      <c r="F29" s="559">
        <v>300</v>
      </c>
      <c r="G29" s="601">
        <f t="shared" si="3"/>
        <v>300</v>
      </c>
      <c r="H29" s="558">
        <f t="shared" si="0"/>
        <v>0</v>
      </c>
      <c r="I29" s="559" t="s">
        <v>11</v>
      </c>
      <c r="J29" s="614"/>
      <c r="K29" s="598"/>
      <c r="L29" s="67" t="s">
        <v>1738</v>
      </c>
      <c r="M29" s="102"/>
      <c r="N29" s="43"/>
      <c r="O29" s="43"/>
      <c r="P29" s="43"/>
      <c r="Q29" s="43"/>
      <c r="R29" s="43"/>
      <c r="S29" s="43"/>
      <c r="T29" s="43"/>
      <c r="U29" s="43"/>
      <c r="V29" s="43"/>
      <c r="W29" s="43"/>
      <c r="X29" s="43"/>
      <c r="Y29" s="43"/>
      <c r="Z29" s="43"/>
      <c r="AA29" s="43"/>
      <c r="AB29" s="43"/>
      <c r="AC29" s="43"/>
    </row>
    <row r="30" spans="1:29" ht="81" customHeight="1">
      <c r="A30" s="604">
        <v>44539.364620624998</v>
      </c>
      <c r="B30" s="605" t="s">
        <v>1739</v>
      </c>
      <c r="C30" s="543" t="s">
        <v>1664</v>
      </c>
      <c r="D30" s="544" t="s">
        <v>467</v>
      </c>
      <c r="E30" s="606">
        <v>2</v>
      </c>
      <c r="F30" s="551">
        <v>600</v>
      </c>
      <c r="G30" s="551">
        <f>200+400</f>
        <v>600</v>
      </c>
      <c r="H30" s="546">
        <f t="shared" si="0"/>
        <v>0</v>
      </c>
      <c r="I30" s="545" t="s">
        <v>11</v>
      </c>
      <c r="J30" s="615" t="s">
        <v>1740</v>
      </c>
      <c r="K30" s="616"/>
      <c r="L30" s="609" t="s">
        <v>1741</v>
      </c>
      <c r="M30" s="277"/>
      <c r="N30" s="275"/>
      <c r="O30" s="269"/>
      <c r="P30" s="43"/>
      <c r="Q30" s="43"/>
      <c r="R30" s="43"/>
      <c r="S30" s="43"/>
      <c r="T30" s="43"/>
      <c r="U30" s="43"/>
      <c r="V30" s="43"/>
      <c r="W30" s="43"/>
      <c r="X30" s="43"/>
      <c r="Y30" s="43"/>
      <c r="Z30" s="43"/>
      <c r="AA30" s="43"/>
      <c r="AB30" s="43"/>
      <c r="AC30" s="43"/>
    </row>
    <row r="31" spans="1:29" ht="81" customHeight="1">
      <c r="A31" s="617">
        <v>44539.758803715275</v>
      </c>
      <c r="B31" s="618" t="s">
        <v>1742</v>
      </c>
      <c r="C31" s="619" t="s">
        <v>1664</v>
      </c>
      <c r="D31" s="620" t="s">
        <v>467</v>
      </c>
      <c r="E31" s="621">
        <v>1</v>
      </c>
      <c r="F31" s="622">
        <v>300</v>
      </c>
      <c r="G31" s="623">
        <f t="shared" ref="G31:G33" si="4">100+200</f>
        <v>300</v>
      </c>
      <c r="H31" s="624">
        <f t="shared" si="0"/>
        <v>0</v>
      </c>
      <c r="I31" s="622" t="s">
        <v>11</v>
      </c>
      <c r="J31" s="625" t="s">
        <v>1743</v>
      </c>
      <c r="K31" s="598"/>
      <c r="L31" s="67" t="s">
        <v>1744</v>
      </c>
      <c r="M31" s="102"/>
      <c r="N31" s="43"/>
      <c r="O31" s="43"/>
      <c r="P31" s="43"/>
      <c r="Q31" s="43"/>
      <c r="R31" s="43"/>
      <c r="S31" s="43"/>
      <c r="T31" s="43"/>
      <c r="U31" s="43"/>
      <c r="V31" s="43"/>
      <c r="W31" s="43"/>
      <c r="X31" s="43"/>
      <c r="Y31" s="43"/>
      <c r="Z31" s="43"/>
      <c r="AA31" s="43"/>
      <c r="AB31" s="43"/>
      <c r="AC31" s="43"/>
    </row>
    <row r="32" spans="1:29" ht="81" customHeight="1">
      <c r="A32" s="617">
        <v>44539.785964745373</v>
      </c>
      <c r="B32" s="618" t="s">
        <v>1745</v>
      </c>
      <c r="C32" s="619" t="s">
        <v>1664</v>
      </c>
      <c r="D32" s="620" t="s">
        <v>467</v>
      </c>
      <c r="E32" s="621">
        <v>1</v>
      </c>
      <c r="F32" s="622">
        <v>300</v>
      </c>
      <c r="G32" s="623">
        <f t="shared" si="4"/>
        <v>300</v>
      </c>
      <c r="H32" s="624">
        <f t="shared" si="0"/>
        <v>0</v>
      </c>
      <c r="I32" s="622" t="s">
        <v>11</v>
      </c>
      <c r="J32" s="597" t="s">
        <v>1746</v>
      </c>
      <c r="K32" s="598"/>
      <c r="L32" s="256" t="s">
        <v>1747</v>
      </c>
      <c r="M32" s="102"/>
      <c r="N32" s="43"/>
      <c r="O32" s="43"/>
      <c r="P32" s="43"/>
      <c r="Q32" s="43"/>
      <c r="R32" s="43"/>
      <c r="S32" s="43"/>
      <c r="T32" s="43"/>
      <c r="U32" s="43"/>
      <c r="V32" s="43"/>
      <c r="W32" s="43"/>
      <c r="X32" s="43"/>
      <c r="Y32" s="43"/>
      <c r="Z32" s="43"/>
      <c r="AA32" s="43"/>
      <c r="AB32" s="43"/>
      <c r="AC32" s="43"/>
    </row>
    <row r="33" spans="1:29" ht="81" customHeight="1">
      <c r="A33" s="617">
        <v>44540.746573159719</v>
      </c>
      <c r="B33" s="618" t="s">
        <v>1748</v>
      </c>
      <c r="C33" s="619" t="s">
        <v>1664</v>
      </c>
      <c r="D33" s="620" t="s">
        <v>467</v>
      </c>
      <c r="E33" s="621">
        <v>1</v>
      </c>
      <c r="F33" s="622">
        <v>300</v>
      </c>
      <c r="G33" s="623">
        <f t="shared" si="4"/>
        <v>300</v>
      </c>
      <c r="H33" s="624">
        <f t="shared" si="0"/>
        <v>0</v>
      </c>
      <c r="I33" s="622" t="s">
        <v>11</v>
      </c>
      <c r="J33" s="602" t="s">
        <v>1749</v>
      </c>
      <c r="K33" s="626"/>
      <c r="L33" s="62" t="s">
        <v>1750</v>
      </c>
      <c r="M33" s="102"/>
      <c r="N33" s="43"/>
      <c r="O33" s="43"/>
      <c r="P33" s="43"/>
      <c r="Q33" s="43"/>
      <c r="R33" s="43"/>
      <c r="S33" s="43"/>
      <c r="T33" s="43"/>
      <c r="U33" s="43"/>
      <c r="V33" s="43"/>
      <c r="W33" s="43"/>
      <c r="X33" s="43"/>
      <c r="Y33" s="43"/>
      <c r="Z33" s="43"/>
      <c r="AA33" s="43"/>
      <c r="AB33" s="43"/>
      <c r="AC33" s="43"/>
    </row>
    <row r="34" spans="1:29" ht="81" customHeight="1">
      <c r="A34" s="617">
        <v>44540.902810972228</v>
      </c>
      <c r="B34" s="618" t="s">
        <v>1751</v>
      </c>
      <c r="C34" s="619" t="s">
        <v>1664</v>
      </c>
      <c r="D34" s="620" t="s">
        <v>467</v>
      </c>
      <c r="E34" s="621">
        <v>1</v>
      </c>
      <c r="F34" s="622">
        <v>300</v>
      </c>
      <c r="G34" s="623">
        <v>300</v>
      </c>
      <c r="H34" s="624">
        <f t="shared" si="0"/>
        <v>0</v>
      </c>
      <c r="I34" s="622" t="s">
        <v>11</v>
      </c>
      <c r="J34" s="614" t="s">
        <v>1752</v>
      </c>
      <c r="K34" s="626"/>
      <c r="L34" s="67" t="s">
        <v>1753</v>
      </c>
      <c r="M34" s="102"/>
      <c r="N34" s="43"/>
      <c r="O34" s="43"/>
      <c r="P34" s="43"/>
      <c r="Q34" s="43"/>
      <c r="R34" s="43"/>
      <c r="S34" s="43"/>
      <c r="T34" s="43"/>
      <c r="U34" s="43"/>
      <c r="V34" s="43"/>
      <c r="W34" s="43"/>
      <c r="X34" s="43"/>
      <c r="Y34" s="43"/>
      <c r="Z34" s="43"/>
      <c r="AA34" s="43"/>
      <c r="AB34" s="43"/>
      <c r="AC34" s="43"/>
    </row>
    <row r="35" spans="1:29" ht="81" customHeight="1">
      <c r="A35" s="617">
        <v>44540.954015995376</v>
      </c>
      <c r="B35" s="618" t="s">
        <v>1754</v>
      </c>
      <c r="C35" s="619" t="s">
        <v>1664</v>
      </c>
      <c r="D35" s="620" t="s">
        <v>467</v>
      </c>
      <c r="E35" s="621">
        <v>1</v>
      </c>
      <c r="F35" s="622">
        <v>300</v>
      </c>
      <c r="G35" s="623">
        <f>100+200</f>
        <v>300</v>
      </c>
      <c r="H35" s="624">
        <f t="shared" si="0"/>
        <v>0</v>
      </c>
      <c r="I35" s="622" t="s">
        <v>11</v>
      </c>
      <c r="J35" s="602" t="s">
        <v>1755</v>
      </c>
      <c r="K35" s="626"/>
      <c r="L35" s="75" t="s">
        <v>1756</v>
      </c>
      <c r="M35" s="102"/>
      <c r="N35" s="43"/>
      <c r="O35" s="43"/>
      <c r="P35" s="43"/>
      <c r="Q35" s="43"/>
      <c r="R35" s="43"/>
      <c r="S35" s="43"/>
      <c r="T35" s="43"/>
      <c r="U35" s="43"/>
      <c r="V35" s="43"/>
      <c r="W35" s="43"/>
      <c r="X35" s="43"/>
      <c r="Y35" s="43"/>
      <c r="Z35" s="43"/>
      <c r="AA35" s="43"/>
      <c r="AB35" s="43"/>
      <c r="AC35" s="43"/>
    </row>
    <row r="36" spans="1:29" ht="81" customHeight="1">
      <c r="A36" s="617">
        <v>44540.981537789354</v>
      </c>
      <c r="B36" s="618" t="s">
        <v>1757</v>
      </c>
      <c r="C36" s="619" t="s">
        <v>1664</v>
      </c>
      <c r="D36" s="620" t="s">
        <v>467</v>
      </c>
      <c r="E36" s="621">
        <v>1</v>
      </c>
      <c r="F36" s="622">
        <v>300</v>
      </c>
      <c r="G36" s="623">
        <f>100+200</f>
        <v>300</v>
      </c>
      <c r="H36" s="624">
        <f t="shared" si="0"/>
        <v>0</v>
      </c>
      <c r="I36" s="622" t="s">
        <v>11</v>
      </c>
      <c r="J36" s="602" t="s">
        <v>1758</v>
      </c>
      <c r="K36" s="626"/>
      <c r="L36" s="75" t="s">
        <v>1759</v>
      </c>
      <c r="M36" s="102"/>
      <c r="N36" s="43"/>
      <c r="O36" s="43"/>
      <c r="P36" s="43"/>
      <c r="Q36" s="43"/>
      <c r="R36" s="43"/>
      <c r="S36" s="43"/>
      <c r="T36" s="43"/>
      <c r="U36" s="43"/>
      <c r="V36" s="43"/>
      <c r="W36" s="43"/>
      <c r="X36" s="43"/>
      <c r="Y36" s="43"/>
      <c r="Z36" s="43"/>
      <c r="AA36" s="43"/>
      <c r="AB36" s="43"/>
      <c r="AC36" s="43"/>
    </row>
    <row r="37" spans="1:29" ht="81" customHeight="1">
      <c r="A37" s="591">
        <v>44541.627684340274</v>
      </c>
      <c r="B37" s="600" t="s">
        <v>1760</v>
      </c>
      <c r="C37" s="556" t="s">
        <v>1664</v>
      </c>
      <c r="D37" s="557" t="s">
        <v>467</v>
      </c>
      <c r="E37" s="457">
        <v>1</v>
      </c>
      <c r="F37" s="559">
        <v>300</v>
      </c>
      <c r="G37" s="559">
        <v>300</v>
      </c>
      <c r="H37" s="14">
        <f t="shared" si="0"/>
        <v>0</v>
      </c>
      <c r="I37" s="559" t="s">
        <v>11</v>
      </c>
      <c r="J37" s="597" t="s">
        <v>1761</v>
      </c>
      <c r="K37" s="626"/>
      <c r="L37" s="11" t="s">
        <v>1762</v>
      </c>
      <c r="M37" s="102"/>
      <c r="N37" s="43"/>
      <c r="O37" s="43"/>
      <c r="P37" s="43"/>
      <c r="Q37" s="43"/>
      <c r="R37" s="43"/>
      <c r="S37" s="43"/>
      <c r="T37" s="43"/>
      <c r="U37" s="43"/>
      <c r="V37" s="43"/>
      <c r="W37" s="43"/>
      <c r="X37" s="43"/>
      <c r="Y37" s="43"/>
      <c r="Z37" s="43"/>
      <c r="AA37" s="43"/>
      <c r="AB37" s="43"/>
      <c r="AC37" s="43"/>
    </row>
    <row r="38" spans="1:29" ht="81" customHeight="1">
      <c r="A38" s="627">
        <v>44541.873637685188</v>
      </c>
      <c r="B38" s="486" t="s">
        <v>1763</v>
      </c>
      <c r="C38" s="571" t="s">
        <v>1664</v>
      </c>
      <c r="D38" s="572" t="s">
        <v>467</v>
      </c>
      <c r="E38" s="628">
        <v>1</v>
      </c>
      <c r="F38" s="573">
        <v>300</v>
      </c>
      <c r="G38" s="629">
        <f>100+200</f>
        <v>300</v>
      </c>
      <c r="H38" s="574">
        <f t="shared" si="0"/>
        <v>0</v>
      </c>
      <c r="I38" s="573" t="s">
        <v>11</v>
      </c>
      <c r="J38" s="630" t="s">
        <v>1764</v>
      </c>
      <c r="K38" s="631"/>
      <c r="L38" s="632" t="s">
        <v>1765</v>
      </c>
      <c r="M38" s="578"/>
      <c r="N38" s="343"/>
      <c r="O38" s="343"/>
      <c r="P38" s="343"/>
      <c r="Q38" s="343"/>
      <c r="R38" s="343"/>
      <c r="S38" s="343"/>
      <c r="T38" s="343"/>
      <c r="U38" s="343"/>
      <c r="V38" s="343"/>
      <c r="W38" s="343"/>
      <c r="X38" s="343"/>
      <c r="Y38" s="343"/>
      <c r="Z38" s="343"/>
      <c r="AA38" s="343"/>
      <c r="AB38" s="343"/>
      <c r="AC38" s="343"/>
    </row>
    <row r="39" spans="1:29" ht="81" customHeight="1">
      <c r="A39" s="591">
        <v>44541.941161238428</v>
      </c>
      <c r="B39" s="600" t="s">
        <v>1766</v>
      </c>
      <c r="C39" s="556" t="s">
        <v>1664</v>
      </c>
      <c r="D39" s="557" t="s">
        <v>467</v>
      </c>
      <c r="E39" s="457">
        <v>1</v>
      </c>
      <c r="F39" s="559">
        <v>300</v>
      </c>
      <c r="G39" s="633">
        <f>100+200</f>
        <v>300</v>
      </c>
      <c r="H39" s="558">
        <f t="shared" si="0"/>
        <v>0</v>
      </c>
      <c r="I39" s="559" t="s">
        <v>11</v>
      </c>
      <c r="J39" s="474" t="s">
        <v>1767</v>
      </c>
      <c r="K39" s="634"/>
      <c r="L39" s="67" t="s">
        <v>1768</v>
      </c>
      <c r="M39" s="102"/>
      <c r="N39" s="43"/>
      <c r="O39" s="43"/>
      <c r="P39" s="43"/>
      <c r="Q39" s="43"/>
      <c r="R39" s="43"/>
      <c r="S39" s="43"/>
      <c r="T39" s="43"/>
      <c r="U39" s="43"/>
      <c r="V39" s="43"/>
      <c r="W39" s="43"/>
      <c r="X39" s="43"/>
      <c r="Y39" s="43"/>
      <c r="Z39" s="43"/>
      <c r="AA39" s="43"/>
      <c r="AB39" s="43"/>
      <c r="AC39" s="43"/>
    </row>
    <row r="40" spans="1:29" ht="81" customHeight="1">
      <c r="A40" s="591">
        <v>44541.949490162035</v>
      </c>
      <c r="B40" s="600" t="s">
        <v>1769</v>
      </c>
      <c r="C40" s="556" t="s">
        <v>1664</v>
      </c>
      <c r="D40" s="557" t="s">
        <v>467</v>
      </c>
      <c r="E40" s="457">
        <v>1</v>
      </c>
      <c r="F40" s="559">
        <v>300</v>
      </c>
      <c r="G40" s="559">
        <v>300</v>
      </c>
      <c r="H40" s="558">
        <f t="shared" si="0"/>
        <v>0</v>
      </c>
      <c r="I40" s="559" t="s">
        <v>11</v>
      </c>
      <c r="J40" s="474" t="s">
        <v>1770</v>
      </c>
      <c r="K40" s="635"/>
      <c r="L40" s="473" t="s">
        <v>1771</v>
      </c>
      <c r="M40" s="564"/>
      <c r="N40" s="565"/>
      <c r="O40" s="565"/>
      <c r="P40" s="565"/>
      <c r="Q40" s="565"/>
      <c r="R40" s="565"/>
      <c r="S40" s="565"/>
      <c r="T40" s="565"/>
      <c r="U40" s="565"/>
      <c r="V40" s="565"/>
      <c r="W40" s="565"/>
      <c r="X40" s="565"/>
      <c r="Y40" s="565"/>
      <c r="Z40" s="565"/>
      <c r="AA40" s="565"/>
      <c r="AB40" s="565"/>
      <c r="AC40" s="565"/>
    </row>
    <row r="41" spans="1:29" ht="81" customHeight="1">
      <c r="A41" s="595">
        <v>44542.649107534722</v>
      </c>
      <c r="B41" s="596" t="s">
        <v>1772</v>
      </c>
      <c r="C41" s="556" t="s">
        <v>1664</v>
      </c>
      <c r="D41" s="557" t="s">
        <v>467</v>
      </c>
      <c r="E41" s="457">
        <v>1</v>
      </c>
      <c r="F41" s="559">
        <v>300</v>
      </c>
      <c r="G41" s="559">
        <v>300</v>
      </c>
      <c r="H41" s="558">
        <f t="shared" si="0"/>
        <v>0</v>
      </c>
      <c r="I41" s="559" t="s">
        <v>11</v>
      </c>
      <c r="J41" s="597" t="s">
        <v>1773</v>
      </c>
      <c r="K41" s="635"/>
      <c r="L41" s="636" t="s">
        <v>1774</v>
      </c>
      <c r="M41" s="564"/>
      <c r="N41" s="565"/>
      <c r="O41" s="565"/>
      <c r="P41" s="565"/>
      <c r="Q41" s="565"/>
      <c r="R41" s="565"/>
      <c r="S41" s="565"/>
      <c r="T41" s="565"/>
      <c r="U41" s="565"/>
      <c r="V41" s="565"/>
      <c r="W41" s="565"/>
      <c r="X41" s="565"/>
      <c r="Y41" s="565"/>
      <c r="Z41" s="565"/>
      <c r="AA41" s="565"/>
      <c r="AB41" s="565"/>
      <c r="AC41" s="565"/>
    </row>
    <row r="42" spans="1:29" ht="81" customHeight="1">
      <c r="A42" s="85">
        <v>44542.991057523148</v>
      </c>
      <c r="B42" s="10" t="s">
        <v>1775</v>
      </c>
      <c r="C42" s="637" t="s">
        <v>1664</v>
      </c>
      <c r="D42" s="638" t="s">
        <v>467</v>
      </c>
      <c r="E42" s="447">
        <v>1</v>
      </c>
      <c r="F42" s="639">
        <v>300</v>
      </c>
      <c r="G42" s="639">
        <v>300</v>
      </c>
      <c r="H42" s="14">
        <f t="shared" si="0"/>
        <v>0</v>
      </c>
      <c r="I42" s="639" t="s">
        <v>11</v>
      </c>
      <c r="J42" s="82" t="s">
        <v>1776</v>
      </c>
      <c r="K42" s="31"/>
      <c r="L42" s="640" t="s">
        <v>1777</v>
      </c>
      <c r="M42" s="102"/>
      <c r="N42" s="43"/>
      <c r="O42" s="43"/>
      <c r="P42" s="43"/>
      <c r="Q42" s="43"/>
      <c r="R42" s="43"/>
      <c r="S42" s="43"/>
      <c r="T42" s="43"/>
      <c r="U42" s="43"/>
      <c r="V42" s="43"/>
      <c r="W42" s="43"/>
      <c r="X42" s="43"/>
      <c r="Y42" s="43"/>
      <c r="Z42" s="43"/>
      <c r="AA42" s="43"/>
      <c r="AB42" s="43"/>
      <c r="AC42" s="43"/>
    </row>
    <row r="43" spans="1:29" ht="81" customHeight="1">
      <c r="A43" s="591">
        <v>44543.493773159724</v>
      </c>
      <c r="B43" s="600" t="s">
        <v>150</v>
      </c>
      <c r="C43" s="556" t="s">
        <v>1664</v>
      </c>
      <c r="D43" s="557" t="s">
        <v>467</v>
      </c>
      <c r="E43" s="457">
        <v>16</v>
      </c>
      <c r="F43" s="633">
        <v>4800</v>
      </c>
      <c r="G43" s="633">
        <f>1600+3200</f>
        <v>4800</v>
      </c>
      <c r="H43" s="558">
        <f t="shared" si="0"/>
        <v>0</v>
      </c>
      <c r="I43" s="559" t="s">
        <v>11</v>
      </c>
      <c r="J43" s="597" t="s">
        <v>388</v>
      </c>
      <c r="K43" s="600"/>
      <c r="L43" s="641" t="s">
        <v>1778</v>
      </c>
      <c r="M43" s="564"/>
      <c r="N43" s="565"/>
      <c r="O43" s="565"/>
      <c r="P43" s="565"/>
      <c r="Q43" s="565"/>
      <c r="R43" s="565"/>
      <c r="S43" s="565"/>
      <c r="T43" s="565"/>
      <c r="U43" s="565"/>
      <c r="V43" s="565"/>
      <c r="W43" s="565"/>
      <c r="X43" s="565"/>
      <c r="Y43" s="565"/>
      <c r="Z43" s="565"/>
      <c r="AA43" s="565"/>
      <c r="AB43" s="565"/>
      <c r="AC43" s="565"/>
    </row>
    <row r="44" spans="1:29" ht="81" customHeight="1">
      <c r="A44" s="604">
        <v>44544.776970509258</v>
      </c>
      <c r="B44" s="605" t="s">
        <v>1779</v>
      </c>
      <c r="C44" s="543" t="s">
        <v>1664</v>
      </c>
      <c r="D44" s="544" t="s">
        <v>467</v>
      </c>
      <c r="E44" s="606">
        <v>1</v>
      </c>
      <c r="F44" s="545">
        <v>300</v>
      </c>
      <c r="G44" s="545">
        <v>300</v>
      </c>
      <c r="H44" s="546">
        <f t="shared" si="0"/>
        <v>0</v>
      </c>
      <c r="I44" s="545" t="s">
        <v>11</v>
      </c>
      <c r="J44" s="300" t="s">
        <v>1780</v>
      </c>
      <c r="K44" s="605"/>
      <c r="L44" s="642" t="s">
        <v>1781</v>
      </c>
      <c r="M44" s="277"/>
      <c r="N44" s="269"/>
      <c r="O44" s="269"/>
      <c r="P44" s="269"/>
      <c r="Q44" s="269"/>
      <c r="R44" s="269"/>
      <c r="S44" s="269"/>
      <c r="T44" s="269"/>
      <c r="U44" s="269"/>
      <c r="V44" s="269"/>
      <c r="W44" s="269"/>
      <c r="X44" s="269"/>
      <c r="Y44" s="269"/>
      <c r="Z44" s="269"/>
      <c r="AA44" s="269"/>
      <c r="AB44" s="269"/>
      <c r="AC44" s="269"/>
    </row>
    <row r="45" spans="1:29" ht="81" customHeight="1">
      <c r="A45" s="604">
        <v>44544.802750034723</v>
      </c>
      <c r="B45" s="605" t="s">
        <v>1782</v>
      </c>
      <c r="C45" s="543" t="s">
        <v>1664</v>
      </c>
      <c r="D45" s="544" t="s">
        <v>467</v>
      </c>
      <c r="E45" s="606">
        <v>1</v>
      </c>
      <c r="F45" s="545">
        <v>300</v>
      </c>
      <c r="G45" s="545">
        <v>300</v>
      </c>
      <c r="H45" s="546">
        <f t="shared" si="0"/>
        <v>0</v>
      </c>
      <c r="I45" s="545" t="s">
        <v>11</v>
      </c>
      <c r="J45" s="300" t="s">
        <v>1783</v>
      </c>
      <c r="K45" s="605"/>
      <c r="L45" s="642" t="s">
        <v>1784</v>
      </c>
      <c r="M45" s="277"/>
      <c r="N45" s="269"/>
      <c r="O45" s="269"/>
      <c r="P45" s="269"/>
      <c r="Q45" s="269"/>
      <c r="R45" s="269"/>
      <c r="S45" s="269"/>
      <c r="T45" s="269"/>
      <c r="U45" s="269"/>
      <c r="V45" s="269"/>
      <c r="W45" s="269"/>
      <c r="X45" s="269"/>
      <c r="Y45" s="269"/>
      <c r="Z45" s="269"/>
      <c r="AA45" s="269"/>
      <c r="AB45" s="269"/>
      <c r="AC45" s="269"/>
    </row>
    <row r="46" spans="1:29" ht="81" customHeight="1">
      <c r="A46" s="604">
        <v>44544.816068275468</v>
      </c>
      <c r="B46" s="605" t="s">
        <v>1785</v>
      </c>
      <c r="C46" s="543" t="s">
        <v>1664</v>
      </c>
      <c r="D46" s="544" t="s">
        <v>467</v>
      </c>
      <c r="E46" s="606">
        <v>3</v>
      </c>
      <c r="F46" s="643">
        <v>900</v>
      </c>
      <c r="G46" s="643">
        <v>900</v>
      </c>
      <c r="H46" s="546">
        <f t="shared" si="0"/>
        <v>0</v>
      </c>
      <c r="I46" s="545" t="s">
        <v>11</v>
      </c>
      <c r="J46" s="615" t="s">
        <v>1786</v>
      </c>
      <c r="K46" s="605"/>
      <c r="L46" s="644" t="s">
        <v>1787</v>
      </c>
      <c r="M46" s="277"/>
      <c r="N46" s="269"/>
      <c r="O46" s="269"/>
      <c r="P46" s="269"/>
      <c r="Q46" s="269"/>
      <c r="R46" s="269"/>
      <c r="S46" s="269"/>
      <c r="T46" s="269"/>
      <c r="U46" s="269"/>
      <c r="V46" s="269"/>
      <c r="W46" s="269"/>
      <c r="X46" s="269"/>
      <c r="Y46" s="269"/>
      <c r="Z46" s="269"/>
      <c r="AA46" s="269"/>
      <c r="AB46" s="269"/>
      <c r="AC46" s="269"/>
    </row>
    <row r="47" spans="1:29" ht="81" customHeight="1">
      <c r="A47" s="627">
        <v>44544.820044305554</v>
      </c>
      <c r="B47" s="486" t="s">
        <v>1788</v>
      </c>
      <c r="C47" s="571" t="s">
        <v>1664</v>
      </c>
      <c r="D47" s="572" t="s">
        <v>467</v>
      </c>
      <c r="E47" s="628">
        <v>1</v>
      </c>
      <c r="F47" s="645">
        <v>300</v>
      </c>
      <c r="G47" s="645">
        <v>300</v>
      </c>
      <c r="H47" s="574">
        <f t="shared" si="0"/>
        <v>0</v>
      </c>
      <c r="I47" s="573" t="s">
        <v>11</v>
      </c>
      <c r="J47" s="387" t="s">
        <v>1789</v>
      </c>
      <c r="K47" s="486"/>
      <c r="L47" s="486"/>
      <c r="M47" s="578"/>
      <c r="N47" s="343"/>
      <c r="O47" s="343"/>
      <c r="P47" s="343"/>
      <c r="Q47" s="343"/>
      <c r="R47" s="343"/>
      <c r="S47" s="343"/>
      <c r="T47" s="343"/>
      <c r="U47" s="343"/>
      <c r="V47" s="343"/>
      <c r="W47" s="343"/>
      <c r="X47" s="343"/>
      <c r="Y47" s="343"/>
      <c r="Z47" s="343"/>
      <c r="AA47" s="343"/>
      <c r="AB47" s="343"/>
      <c r="AC47" s="343"/>
    </row>
    <row r="48" spans="1:29" ht="81" customHeight="1">
      <c r="A48" s="604">
        <v>44544.820231157406</v>
      </c>
      <c r="B48" s="605" t="s">
        <v>1790</v>
      </c>
      <c r="C48" s="543" t="s">
        <v>1664</v>
      </c>
      <c r="D48" s="544" t="s">
        <v>467</v>
      </c>
      <c r="E48" s="606">
        <v>1</v>
      </c>
      <c r="F48" s="643">
        <v>300</v>
      </c>
      <c r="G48" s="643">
        <v>300</v>
      </c>
      <c r="H48" s="546">
        <f t="shared" si="0"/>
        <v>0</v>
      </c>
      <c r="I48" s="545" t="s">
        <v>11</v>
      </c>
      <c r="J48" s="615" t="s">
        <v>1791</v>
      </c>
      <c r="K48" s="605"/>
      <c r="L48" s="644" t="s">
        <v>1792</v>
      </c>
      <c r="M48" s="277"/>
      <c r="N48" s="269"/>
      <c r="O48" s="269"/>
      <c r="P48" s="269"/>
      <c r="Q48" s="269"/>
      <c r="R48" s="269"/>
      <c r="S48" s="269"/>
      <c r="T48" s="269"/>
      <c r="U48" s="269"/>
      <c r="V48" s="269"/>
      <c r="W48" s="269"/>
      <c r="X48" s="269"/>
      <c r="Y48" s="269"/>
      <c r="Z48" s="269"/>
      <c r="AA48" s="269"/>
      <c r="AB48" s="269"/>
      <c r="AC48" s="269"/>
    </row>
    <row r="49" spans="1:29" ht="81" customHeight="1">
      <c r="A49" s="646"/>
      <c r="B49" s="647" t="s">
        <v>1056</v>
      </c>
      <c r="C49" s="648" t="s">
        <v>1664</v>
      </c>
      <c r="D49" s="649" t="s">
        <v>1793</v>
      </c>
      <c r="E49" s="650">
        <v>1</v>
      </c>
      <c r="F49" s="651">
        <v>300</v>
      </c>
      <c r="G49" s="651">
        <v>300</v>
      </c>
      <c r="H49" s="652">
        <f t="shared" si="0"/>
        <v>0</v>
      </c>
      <c r="I49" s="653" t="s">
        <v>172</v>
      </c>
      <c r="J49" s="654" t="s">
        <v>1794</v>
      </c>
      <c r="K49" s="655" t="s">
        <v>1795</v>
      </c>
      <c r="L49" s="656" t="s">
        <v>1796</v>
      </c>
      <c r="M49" s="657"/>
      <c r="N49" s="658"/>
      <c r="O49" s="658"/>
      <c r="P49" s="658"/>
      <c r="Q49" s="658"/>
      <c r="R49" s="658"/>
      <c r="S49" s="658"/>
      <c r="T49" s="658"/>
      <c r="U49" s="658"/>
      <c r="V49" s="658"/>
      <c r="W49" s="658"/>
      <c r="X49" s="658"/>
      <c r="Y49" s="658"/>
      <c r="Z49" s="658"/>
      <c r="AA49" s="658"/>
      <c r="AB49" s="658"/>
      <c r="AC49" s="658"/>
    </row>
    <row r="50" spans="1:29" ht="81" customHeight="1">
      <c r="A50" s="646"/>
      <c r="B50" s="659" t="s">
        <v>1797</v>
      </c>
      <c r="C50" s="648" t="s">
        <v>1664</v>
      </c>
      <c r="D50" s="649" t="s">
        <v>1793</v>
      </c>
      <c r="E50" s="650">
        <v>1</v>
      </c>
      <c r="F50" s="660">
        <v>490</v>
      </c>
      <c r="G50" s="660">
        <v>490</v>
      </c>
      <c r="H50" s="652">
        <f t="shared" si="0"/>
        <v>0</v>
      </c>
      <c r="I50" s="653" t="s">
        <v>172</v>
      </c>
      <c r="J50" s="661" t="s">
        <v>1130</v>
      </c>
      <c r="K50" s="655" t="s">
        <v>1798</v>
      </c>
      <c r="L50" s="656" t="s">
        <v>1799</v>
      </c>
      <c r="M50" s="657"/>
      <c r="N50" s="662" t="s">
        <v>1800</v>
      </c>
      <c r="O50" s="658"/>
      <c r="P50" s="658"/>
      <c r="Q50" s="658"/>
      <c r="R50" s="658"/>
      <c r="S50" s="658"/>
      <c r="T50" s="658"/>
      <c r="U50" s="658"/>
      <c r="V50" s="658"/>
      <c r="W50" s="658"/>
      <c r="X50" s="658"/>
      <c r="Y50" s="658"/>
      <c r="Z50" s="658"/>
      <c r="AA50" s="658"/>
      <c r="AB50" s="658"/>
      <c r="AC50" s="658"/>
    </row>
    <row r="51" spans="1:29" ht="81" customHeight="1">
      <c r="A51" s="646"/>
      <c r="B51" s="659" t="s">
        <v>1801</v>
      </c>
      <c r="C51" s="648" t="s">
        <v>1664</v>
      </c>
      <c r="D51" s="649" t="s">
        <v>1793</v>
      </c>
      <c r="E51" s="650">
        <v>2</v>
      </c>
      <c r="F51" s="653">
        <v>940</v>
      </c>
      <c r="G51" s="653">
        <v>940</v>
      </c>
      <c r="H51" s="652">
        <f t="shared" si="0"/>
        <v>0</v>
      </c>
      <c r="I51" s="653" t="s">
        <v>172</v>
      </c>
      <c r="J51" s="661" t="s">
        <v>1802</v>
      </c>
      <c r="K51" s="655" t="s">
        <v>1803</v>
      </c>
      <c r="L51" s="661"/>
      <c r="M51" s="657"/>
      <c r="N51" s="658"/>
      <c r="O51" s="658"/>
      <c r="P51" s="658"/>
      <c r="Q51" s="658"/>
      <c r="R51" s="658"/>
      <c r="S51" s="658"/>
      <c r="T51" s="658"/>
      <c r="U51" s="658"/>
      <c r="V51" s="658"/>
      <c r="W51" s="658"/>
      <c r="X51" s="658"/>
      <c r="Y51" s="658"/>
      <c r="Z51" s="658"/>
      <c r="AA51" s="658"/>
      <c r="AB51" s="658"/>
      <c r="AC51" s="658"/>
    </row>
    <row r="52" spans="1:29" ht="81" customHeight="1">
      <c r="A52" s="646"/>
      <c r="B52" s="659" t="s">
        <v>1804</v>
      </c>
      <c r="C52" s="648" t="s">
        <v>1664</v>
      </c>
      <c r="D52" s="649" t="s">
        <v>1793</v>
      </c>
      <c r="E52" s="650">
        <v>1</v>
      </c>
      <c r="F52" s="660">
        <v>490</v>
      </c>
      <c r="G52" s="660">
        <v>490</v>
      </c>
      <c r="H52" s="652">
        <f t="shared" si="0"/>
        <v>0</v>
      </c>
      <c r="I52" s="653" t="s">
        <v>172</v>
      </c>
      <c r="J52" s="661" t="s">
        <v>1805</v>
      </c>
      <c r="K52" s="655" t="s">
        <v>1806</v>
      </c>
      <c r="L52" s="661"/>
      <c r="M52" s="657"/>
      <c r="N52" s="658"/>
      <c r="O52" s="658"/>
      <c r="P52" s="658"/>
      <c r="Q52" s="658"/>
      <c r="R52" s="658"/>
      <c r="S52" s="658"/>
      <c r="T52" s="658"/>
      <c r="U52" s="658"/>
      <c r="V52" s="658"/>
      <c r="W52" s="658"/>
      <c r="X52" s="658"/>
      <c r="Y52" s="658"/>
      <c r="Z52" s="658"/>
      <c r="AA52" s="658"/>
      <c r="AB52" s="658"/>
      <c r="AC52" s="658"/>
    </row>
    <row r="53" spans="1:29" ht="30.75" customHeight="1">
      <c r="A53" s="1117" t="s">
        <v>1807</v>
      </c>
      <c r="B53" s="1032"/>
      <c r="C53" s="1032"/>
      <c r="D53" s="1032"/>
      <c r="E53" s="1032"/>
      <c r="F53" s="1032"/>
      <c r="G53" s="1032"/>
      <c r="H53" s="1032"/>
      <c r="I53" s="1032"/>
      <c r="J53" s="1032"/>
      <c r="K53" s="1032"/>
      <c r="L53" s="1032"/>
      <c r="M53" s="1032"/>
      <c r="N53" s="43"/>
      <c r="O53" s="43"/>
      <c r="P53" s="43"/>
      <c r="Q53" s="43"/>
      <c r="R53" s="43"/>
      <c r="S53" s="43"/>
      <c r="T53" s="43"/>
      <c r="U53" s="43"/>
      <c r="V53" s="43"/>
      <c r="W53" s="43"/>
      <c r="X53" s="43"/>
      <c r="Y53" s="43"/>
      <c r="Z53" s="43"/>
      <c r="AA53" s="43"/>
      <c r="AB53" s="43"/>
      <c r="AC53" s="43"/>
    </row>
    <row r="54" spans="1:29" ht="56.25" customHeight="1">
      <c r="A54" s="541">
        <v>44532.549959502314</v>
      </c>
      <c r="B54" s="550" t="s">
        <v>1808</v>
      </c>
      <c r="C54" s="543" t="s">
        <v>1664</v>
      </c>
      <c r="D54" s="544" t="s">
        <v>467</v>
      </c>
      <c r="E54" s="545">
        <v>1</v>
      </c>
      <c r="F54" s="545">
        <v>300</v>
      </c>
      <c r="G54" s="545">
        <v>300</v>
      </c>
      <c r="H54" s="546">
        <f t="shared" ref="H54:H57" si="5">F54-G54</f>
        <v>0</v>
      </c>
      <c r="I54" s="545" t="s">
        <v>11</v>
      </c>
      <c r="J54" s="547" t="s">
        <v>1809</v>
      </c>
      <c r="K54" s="548"/>
      <c r="L54" s="663" t="s">
        <v>1810</v>
      </c>
      <c r="M54" s="664" t="s">
        <v>1811</v>
      </c>
      <c r="N54" s="43"/>
      <c r="O54" s="43"/>
      <c r="P54" s="43"/>
      <c r="Q54" s="43"/>
      <c r="R54" s="43"/>
      <c r="S54" s="43"/>
      <c r="T54" s="43"/>
      <c r="U54" s="43"/>
      <c r="V54" s="43"/>
      <c r="W54" s="43"/>
      <c r="X54" s="43"/>
      <c r="Y54" s="43"/>
      <c r="Z54" s="43"/>
      <c r="AA54" s="43"/>
      <c r="AB54" s="43"/>
      <c r="AC54" s="43"/>
    </row>
    <row r="55" spans="1:29" ht="56.25" customHeight="1">
      <c r="A55" s="665" t="s">
        <v>1812</v>
      </c>
      <c r="B55" s="297" t="s">
        <v>1813</v>
      </c>
      <c r="C55" s="543" t="s">
        <v>1664</v>
      </c>
      <c r="D55" s="544" t="s">
        <v>467</v>
      </c>
      <c r="E55" s="545">
        <v>1</v>
      </c>
      <c r="F55" s="545">
        <v>300</v>
      </c>
      <c r="G55" s="551">
        <f>100+200</f>
        <v>300</v>
      </c>
      <c r="H55" s="546">
        <f t="shared" si="5"/>
        <v>0</v>
      </c>
      <c r="I55" s="545" t="s">
        <v>11</v>
      </c>
      <c r="J55" s="300" t="s">
        <v>1814</v>
      </c>
      <c r="K55" s="666"/>
      <c r="L55" s="667" t="s">
        <v>1815</v>
      </c>
      <c r="M55" s="300" t="s">
        <v>1816</v>
      </c>
      <c r="N55" s="269"/>
      <c r="O55" s="269"/>
      <c r="P55" s="269"/>
      <c r="Q55" s="269"/>
      <c r="R55" s="269"/>
      <c r="S55" s="269"/>
      <c r="T55" s="269"/>
      <c r="U55" s="269"/>
      <c r="V55" s="269"/>
      <c r="W55" s="269"/>
      <c r="X55" s="269"/>
      <c r="Y55" s="269"/>
      <c r="Z55" s="269"/>
      <c r="AA55" s="269"/>
      <c r="AB55" s="269"/>
      <c r="AC55" s="269"/>
    </row>
    <row r="56" spans="1:29" ht="43.5" customHeight="1">
      <c r="A56" s="604">
        <v>44540.747324155091</v>
      </c>
      <c r="B56" s="605" t="s">
        <v>1817</v>
      </c>
      <c r="C56" s="543" t="s">
        <v>1664</v>
      </c>
      <c r="D56" s="544" t="s">
        <v>467</v>
      </c>
      <c r="E56" s="545">
        <v>1</v>
      </c>
      <c r="F56" s="545">
        <v>300</v>
      </c>
      <c r="G56" s="545">
        <v>300</v>
      </c>
      <c r="H56" s="546">
        <f t="shared" si="5"/>
        <v>0</v>
      </c>
      <c r="I56" s="545" t="s">
        <v>11</v>
      </c>
      <c r="J56" s="616" t="s">
        <v>1818</v>
      </c>
      <c r="K56" s="666"/>
      <c r="L56" s="644" t="s">
        <v>1819</v>
      </c>
      <c r="M56" s="615" t="s">
        <v>1820</v>
      </c>
      <c r="N56" s="269"/>
      <c r="O56" s="269"/>
      <c r="P56" s="269"/>
      <c r="Q56" s="269"/>
      <c r="R56" s="269"/>
      <c r="S56" s="269"/>
      <c r="T56" s="269"/>
      <c r="U56" s="269"/>
      <c r="V56" s="269"/>
      <c r="W56" s="269"/>
      <c r="X56" s="269"/>
      <c r="Y56" s="269"/>
      <c r="Z56" s="269"/>
      <c r="AA56" s="269"/>
      <c r="AB56" s="269"/>
      <c r="AC56" s="269"/>
    </row>
    <row r="57" spans="1:29" ht="43.5" customHeight="1">
      <c r="A57" s="604">
        <v>44540.881678287042</v>
      </c>
      <c r="B57" s="605" t="s">
        <v>818</v>
      </c>
      <c r="C57" s="543" t="s">
        <v>1664</v>
      </c>
      <c r="D57" s="544" t="s">
        <v>467</v>
      </c>
      <c r="E57" s="545">
        <v>1</v>
      </c>
      <c r="F57" s="545">
        <v>300</v>
      </c>
      <c r="G57" s="551">
        <f>100+200</f>
        <v>300</v>
      </c>
      <c r="H57" s="546">
        <f t="shared" si="5"/>
        <v>0</v>
      </c>
      <c r="I57" s="545" t="s">
        <v>11</v>
      </c>
      <c r="J57" s="616" t="s">
        <v>1821</v>
      </c>
      <c r="K57" s="666"/>
      <c r="L57" s="644" t="s">
        <v>1822</v>
      </c>
      <c r="M57" s="615" t="s">
        <v>1823</v>
      </c>
      <c r="N57" s="43"/>
      <c r="O57" s="43"/>
      <c r="P57" s="43"/>
      <c r="Q57" s="43"/>
      <c r="R57" s="43"/>
      <c r="S57" s="43"/>
      <c r="T57" s="43"/>
      <c r="U57" s="43"/>
      <c r="V57" s="43"/>
      <c r="W57" s="43"/>
      <c r="X57" s="43"/>
      <c r="Y57" s="43"/>
      <c r="Z57" s="43"/>
      <c r="AA57" s="43"/>
      <c r="AB57" s="43"/>
      <c r="AC57" s="43"/>
    </row>
    <row r="58" spans="1:29" ht="43.5" customHeight="1">
      <c r="A58" s="668"/>
      <c r="B58" s="18"/>
      <c r="C58" s="669"/>
      <c r="D58" s="670"/>
      <c r="E58" s="493"/>
      <c r="F58" s="671"/>
      <c r="G58" s="671"/>
      <c r="H58" s="493"/>
      <c r="I58" s="493"/>
      <c r="J58" s="672"/>
      <c r="K58" s="598"/>
      <c r="L58" s="673"/>
      <c r="M58" s="102"/>
      <c r="N58" s="43"/>
      <c r="O58" s="43"/>
      <c r="P58" s="43"/>
      <c r="Q58" s="43"/>
      <c r="R58" s="43"/>
      <c r="S58" s="43"/>
      <c r="T58" s="43"/>
      <c r="U58" s="43"/>
      <c r="V58" s="43"/>
      <c r="W58" s="43"/>
      <c r="X58" s="43"/>
      <c r="Y58" s="43"/>
      <c r="Z58" s="43"/>
      <c r="AA58" s="43"/>
      <c r="AB58" s="43"/>
      <c r="AC58" s="43"/>
    </row>
    <row r="59" spans="1:29" ht="43.5" customHeight="1">
      <c r="A59" s="668"/>
      <c r="B59" s="18" t="s">
        <v>428</v>
      </c>
      <c r="C59" s="669" t="s">
        <v>1664</v>
      </c>
      <c r="D59" s="670" t="s">
        <v>467</v>
      </c>
      <c r="E59" s="493">
        <v>1</v>
      </c>
      <c r="F59" s="671">
        <v>300</v>
      </c>
      <c r="G59" s="671">
        <v>300</v>
      </c>
      <c r="H59" s="493">
        <f>F59-G59</f>
        <v>0</v>
      </c>
      <c r="I59" s="493" t="s">
        <v>11</v>
      </c>
      <c r="J59" s="672"/>
      <c r="K59" s="598"/>
      <c r="L59" s="673"/>
      <c r="M59" s="102"/>
      <c r="N59" s="43"/>
      <c r="O59" s="43"/>
      <c r="P59" s="43"/>
      <c r="Q59" s="43"/>
      <c r="R59" s="43"/>
      <c r="S59" s="43"/>
      <c r="T59" s="43"/>
      <c r="U59" s="43"/>
      <c r="V59" s="43"/>
      <c r="W59" s="43"/>
      <c r="X59" s="43"/>
      <c r="Y59" s="43"/>
      <c r="Z59" s="43"/>
      <c r="AA59" s="43"/>
      <c r="AB59" s="43"/>
      <c r="AC59" s="43"/>
    </row>
    <row r="60" spans="1:29" ht="43.5" customHeight="1">
      <c r="A60" s="668"/>
      <c r="B60" s="674"/>
      <c r="C60" s="675"/>
      <c r="D60" s="235"/>
      <c r="E60" s="676"/>
      <c r="F60" s="677"/>
      <c r="G60" s="676"/>
      <c r="H60" s="676"/>
      <c r="I60" s="676"/>
      <c r="J60" s="672"/>
      <c r="K60" s="598"/>
      <c r="L60" s="673"/>
      <c r="M60" s="102"/>
      <c r="N60" s="43"/>
      <c r="O60" s="43"/>
      <c r="P60" s="43"/>
      <c r="Q60" s="43"/>
      <c r="R60" s="43"/>
      <c r="S60" s="43"/>
      <c r="T60" s="43"/>
      <c r="U60" s="43"/>
      <c r="V60" s="43"/>
      <c r="W60" s="43"/>
      <c r="X60" s="43"/>
      <c r="Y60" s="43"/>
      <c r="Z60" s="43"/>
      <c r="AA60" s="43"/>
      <c r="AB60" s="43"/>
      <c r="AC60" s="43"/>
    </row>
    <row r="61" spans="1:29" ht="43.5" customHeight="1">
      <c r="A61" s="668"/>
      <c r="B61" s="598" t="s">
        <v>1824</v>
      </c>
      <c r="C61" s="637" t="s">
        <v>1664</v>
      </c>
      <c r="D61" s="638" t="s">
        <v>467</v>
      </c>
      <c r="E61" s="678">
        <v>1</v>
      </c>
      <c r="F61" s="639">
        <v>600</v>
      </c>
      <c r="G61" s="678">
        <v>600</v>
      </c>
      <c r="H61" s="14">
        <f>F61-G61</f>
        <v>0</v>
      </c>
      <c r="I61" s="639" t="s">
        <v>11</v>
      </c>
      <c r="J61" s="672"/>
      <c r="K61" s="598"/>
      <c r="L61" s="673"/>
      <c r="M61" s="102"/>
      <c r="N61" s="43"/>
      <c r="O61" s="43"/>
      <c r="P61" s="43"/>
      <c r="Q61" s="43"/>
      <c r="R61" s="43"/>
      <c r="S61" s="43"/>
      <c r="T61" s="43"/>
      <c r="U61" s="43"/>
      <c r="V61" s="43"/>
      <c r="W61" s="43"/>
      <c r="X61" s="43"/>
      <c r="Y61" s="43"/>
      <c r="Z61" s="43"/>
      <c r="AA61" s="43"/>
      <c r="AB61" s="43"/>
      <c r="AC61" s="43"/>
    </row>
    <row r="62" spans="1:29" ht="43.5" customHeight="1">
      <c r="A62" s="668"/>
      <c r="B62" s="674"/>
      <c r="C62" s="675"/>
      <c r="D62" s="235"/>
      <c r="E62" s="676"/>
      <c r="F62" s="677"/>
      <c r="G62" s="679"/>
      <c r="H62" s="676"/>
      <c r="I62" s="676"/>
      <c r="J62" s="672"/>
      <c r="K62" s="598"/>
      <c r="L62" s="673"/>
      <c r="M62" s="102"/>
      <c r="N62" s="43"/>
      <c r="O62" s="43"/>
      <c r="P62" s="43"/>
      <c r="Q62" s="43"/>
      <c r="R62" s="43"/>
      <c r="S62" s="43"/>
      <c r="T62" s="43"/>
      <c r="U62" s="43"/>
      <c r="V62" s="43"/>
      <c r="W62" s="43"/>
      <c r="X62" s="43"/>
      <c r="Y62" s="43"/>
      <c r="Z62" s="43"/>
      <c r="AA62" s="43"/>
      <c r="AB62" s="43"/>
      <c r="AC62" s="43"/>
    </row>
    <row r="63" spans="1:29" ht="43.5" customHeight="1">
      <c r="A63" s="668"/>
      <c r="B63" s="598"/>
      <c r="C63" s="675"/>
      <c r="D63" s="235"/>
      <c r="E63" s="676">
        <f>SUM(E3:E48)</f>
        <v>68</v>
      </c>
      <c r="F63" s="677"/>
      <c r="G63" s="676"/>
      <c r="H63" s="676"/>
      <c r="I63" s="676"/>
      <c r="J63" s="672"/>
      <c r="K63" s="598"/>
      <c r="L63" s="673"/>
      <c r="M63" s="102"/>
      <c r="N63" s="43"/>
      <c r="O63" s="43"/>
      <c r="P63" s="43"/>
      <c r="Q63" s="43"/>
      <c r="R63" s="43"/>
      <c r="S63" s="43"/>
      <c r="T63" s="43"/>
      <c r="U63" s="43"/>
      <c r="V63" s="43"/>
      <c r="W63" s="43"/>
      <c r="X63" s="43"/>
      <c r="Y63" s="43"/>
      <c r="Z63" s="43"/>
      <c r="AA63" s="43"/>
      <c r="AB63" s="43"/>
      <c r="AC63" s="43"/>
    </row>
    <row r="64" spans="1:29" ht="43.5" customHeight="1">
      <c r="A64" s="668"/>
      <c r="B64" s="598"/>
      <c r="C64" s="675"/>
      <c r="D64" s="235"/>
      <c r="E64" s="676"/>
      <c r="F64" s="677"/>
      <c r="G64" s="679"/>
      <c r="H64" s="676">
        <f>SUM(H3:H52,H55,H57,H62)</f>
        <v>0</v>
      </c>
      <c r="I64" s="676"/>
      <c r="J64" s="680"/>
      <c r="K64" s="598"/>
      <c r="L64" s="673"/>
      <c r="M64" s="102"/>
      <c r="N64" s="43"/>
      <c r="O64" s="43"/>
      <c r="P64" s="43"/>
      <c r="Q64" s="43"/>
      <c r="R64" s="43"/>
      <c r="S64" s="43"/>
      <c r="T64" s="43"/>
      <c r="U64" s="43"/>
      <c r="V64" s="43"/>
      <c r="W64" s="43"/>
      <c r="X64" s="43"/>
      <c r="Y64" s="43"/>
      <c r="Z64" s="43"/>
      <c r="AA64" s="43"/>
      <c r="AB64" s="43"/>
      <c r="AC64" s="43"/>
    </row>
    <row r="65" spans="1:29" ht="43.5" customHeight="1">
      <c r="A65" s="668"/>
      <c r="B65" s="598"/>
      <c r="C65" s="675"/>
      <c r="D65" s="235"/>
      <c r="E65" s="676"/>
      <c r="F65" s="677"/>
      <c r="G65" s="679"/>
      <c r="H65" s="676"/>
      <c r="I65" s="676"/>
      <c r="J65" s="680"/>
      <c r="K65" s="598"/>
      <c r="L65" s="673"/>
      <c r="M65" s="102"/>
      <c r="N65" s="43"/>
      <c r="O65" s="43"/>
      <c r="P65" s="43"/>
      <c r="Q65" s="43"/>
      <c r="R65" s="43"/>
      <c r="S65" s="43"/>
      <c r="T65" s="43"/>
      <c r="U65" s="43"/>
      <c r="V65" s="43"/>
      <c r="W65" s="43"/>
      <c r="X65" s="43"/>
      <c r="Y65" s="43"/>
      <c r="Z65" s="43"/>
      <c r="AA65" s="43"/>
      <c r="AB65" s="43"/>
      <c r="AC65" s="43"/>
    </row>
    <row r="66" spans="1:29" ht="72" customHeight="1">
      <c r="A66" s="681"/>
      <c r="B66" s="682"/>
      <c r="C66" s="637"/>
      <c r="D66" s="638"/>
      <c r="E66" s="447"/>
      <c r="F66" s="447"/>
      <c r="G66" s="447"/>
      <c r="H66" s="493"/>
      <c r="I66" s="683"/>
      <c r="J66" s="672"/>
      <c r="K66" s="598"/>
      <c r="L66" s="673"/>
      <c r="M66" s="222"/>
      <c r="N66" s="43"/>
      <c r="O66" s="43"/>
      <c r="P66" s="43"/>
      <c r="Q66" s="43"/>
      <c r="R66" s="43"/>
      <c r="S66" s="43"/>
      <c r="T66" s="43"/>
      <c r="U66" s="43"/>
      <c r="V66" s="43"/>
      <c r="W66" s="43"/>
      <c r="X66" s="43"/>
      <c r="Y66" s="43"/>
      <c r="Z66" s="43"/>
      <c r="AA66" s="43"/>
      <c r="AB66" s="43"/>
      <c r="AC66" s="43"/>
    </row>
    <row r="67" spans="1:29" ht="72" customHeight="1">
      <c r="A67" s="681"/>
      <c r="B67" s="682" t="s">
        <v>1825</v>
      </c>
      <c r="C67" s="684">
        <f>SUM(F3:F61)</f>
        <v>24720</v>
      </c>
      <c r="D67" s="638"/>
      <c r="E67" s="447"/>
      <c r="F67" s="447"/>
      <c r="G67" s="447"/>
      <c r="H67" s="493"/>
      <c r="I67" s="683"/>
      <c r="J67" s="672"/>
      <c r="K67" s="598"/>
      <c r="L67" s="673"/>
      <c r="M67" s="222"/>
      <c r="N67" s="43"/>
      <c r="O67" s="43"/>
      <c r="P67" s="43"/>
      <c r="Q67" s="43"/>
      <c r="R67" s="43"/>
      <c r="S67" s="43"/>
      <c r="T67" s="43"/>
      <c r="U67" s="43"/>
      <c r="V67" s="43"/>
      <c r="W67" s="43"/>
      <c r="X67" s="43"/>
      <c r="Y67" s="43"/>
      <c r="Z67" s="43"/>
      <c r="AA67" s="43"/>
      <c r="AB67" s="43"/>
      <c r="AC67" s="43"/>
    </row>
    <row r="68" spans="1:29" ht="43.5" customHeight="1">
      <c r="A68" s="668"/>
      <c r="B68" s="598" t="s">
        <v>1826</v>
      </c>
      <c r="C68" s="685">
        <f>SUM(G3:G61)</f>
        <v>24720</v>
      </c>
      <c r="D68" s="235"/>
      <c r="E68" s="676"/>
      <c r="F68" s="677"/>
      <c r="G68" s="679"/>
      <c r="H68" s="677"/>
      <c r="I68" s="676"/>
      <c r="J68" s="680"/>
      <c r="K68" s="598"/>
      <c r="L68" s="673"/>
      <c r="M68" s="102"/>
      <c r="N68" s="43"/>
      <c r="O68" s="43"/>
      <c r="P68" s="43"/>
      <c r="Q68" s="43"/>
      <c r="R68" s="43"/>
      <c r="S68" s="43"/>
      <c r="T68" s="43"/>
      <c r="U68" s="43"/>
      <c r="V68" s="43"/>
      <c r="W68" s="43"/>
      <c r="X68" s="43"/>
      <c r="Y68" s="43"/>
      <c r="Z68" s="43"/>
      <c r="AA68" s="43"/>
      <c r="AB68" s="43"/>
      <c r="AC68" s="43"/>
    </row>
    <row r="69" spans="1:29" ht="43.5" customHeight="1">
      <c r="A69" s="668"/>
      <c r="B69" s="598" t="s">
        <v>418</v>
      </c>
      <c r="C69" s="686">
        <f>SUM(H3:H60)</f>
        <v>0</v>
      </c>
      <c r="D69" s="235">
        <f>C67-C68</f>
        <v>0</v>
      </c>
      <c r="E69" s="676"/>
      <c r="F69" s="677"/>
      <c r="G69" s="676"/>
      <c r="H69" s="676"/>
      <c r="I69" s="676"/>
      <c r="J69" s="672"/>
      <c r="K69" s="674"/>
      <c r="L69" s="673"/>
      <c r="M69" s="102"/>
      <c r="N69" s="43"/>
      <c r="O69" s="43"/>
      <c r="P69" s="43"/>
      <c r="Q69" s="43"/>
      <c r="R69" s="43"/>
      <c r="S69" s="43"/>
      <c r="T69" s="43"/>
      <c r="U69" s="43"/>
      <c r="V69" s="43"/>
      <c r="W69" s="43"/>
      <c r="X69" s="43"/>
      <c r="Y69" s="43"/>
      <c r="Z69" s="43"/>
      <c r="AA69" s="43"/>
      <c r="AB69" s="43"/>
      <c r="AC69" s="43"/>
    </row>
    <row r="70" spans="1:29" ht="43.5" customHeight="1">
      <c r="A70" s="668"/>
      <c r="B70" s="598" t="s">
        <v>1827</v>
      </c>
      <c r="C70" s="675">
        <f>COUNTIF(H:H,"0")</f>
        <v>57</v>
      </c>
      <c r="D70" s="235"/>
      <c r="E70" s="676"/>
      <c r="F70" s="677"/>
      <c r="G70" s="676"/>
      <c r="H70" s="676"/>
      <c r="I70" s="676"/>
      <c r="J70" s="672"/>
      <c r="K70" s="598"/>
      <c r="L70" s="673"/>
      <c r="M70" s="102"/>
      <c r="N70" s="43"/>
      <c r="O70" s="43"/>
      <c r="P70" s="43"/>
      <c r="Q70" s="43"/>
      <c r="R70" s="43"/>
      <c r="S70" s="43"/>
      <c r="T70" s="43"/>
      <c r="U70" s="43"/>
      <c r="V70" s="43"/>
      <c r="W70" s="43"/>
      <c r="X70" s="43"/>
      <c r="Y70" s="43"/>
      <c r="Z70" s="43"/>
      <c r="AA70" s="43"/>
      <c r="AB70" s="43"/>
      <c r="AC70" s="43"/>
    </row>
    <row r="71" spans="1:29" ht="43.5" customHeight="1">
      <c r="A71" s="668"/>
      <c r="B71" s="598"/>
      <c r="C71" s="687"/>
      <c r="D71" s="235"/>
      <c r="E71" s="676"/>
      <c r="F71" s="677"/>
      <c r="G71" s="676"/>
      <c r="H71" s="676"/>
      <c r="I71" s="676"/>
      <c r="J71" s="672"/>
      <c r="K71" s="598"/>
      <c r="L71" s="673"/>
      <c r="M71" s="102"/>
      <c r="N71" s="43"/>
      <c r="O71" s="43"/>
      <c r="P71" s="43"/>
      <c r="Q71" s="43"/>
      <c r="R71" s="43"/>
      <c r="S71" s="43"/>
      <c r="T71" s="43"/>
      <c r="U71" s="43"/>
      <c r="V71" s="43"/>
      <c r="W71" s="43"/>
      <c r="X71" s="43"/>
      <c r="Y71" s="43"/>
      <c r="Z71" s="43"/>
      <c r="AA71" s="43"/>
      <c r="AB71" s="43"/>
      <c r="AC71" s="43"/>
    </row>
    <row r="72" spans="1:29" ht="43.5" customHeight="1">
      <c r="A72" s="668"/>
      <c r="B72" s="598"/>
      <c r="C72" s="675"/>
      <c r="D72" s="235"/>
      <c r="E72" s="676"/>
      <c r="F72" s="677"/>
      <c r="G72" s="679"/>
      <c r="H72" s="676"/>
      <c r="I72" s="676"/>
      <c r="J72" s="672"/>
      <c r="K72" s="598"/>
      <c r="L72" s="673"/>
      <c r="M72" s="102"/>
      <c r="N72" s="43"/>
      <c r="O72" s="43"/>
      <c r="P72" s="43"/>
      <c r="Q72" s="43"/>
      <c r="R72" s="43"/>
      <c r="S72" s="43"/>
      <c r="T72" s="43"/>
      <c r="U72" s="43"/>
      <c r="V72" s="43"/>
      <c r="W72" s="43"/>
      <c r="X72" s="43"/>
      <c r="Y72" s="43"/>
      <c r="Z72" s="43"/>
      <c r="AA72" s="43"/>
      <c r="AB72" s="43"/>
      <c r="AC72" s="43"/>
    </row>
    <row r="73" spans="1:29" ht="43.5" customHeight="1">
      <c r="A73" s="668"/>
      <c r="B73" s="674"/>
      <c r="C73" s="675"/>
      <c r="D73" s="235"/>
      <c r="E73" s="676"/>
      <c r="F73" s="677"/>
      <c r="G73" s="679"/>
      <c r="H73" s="676"/>
      <c r="I73" s="688"/>
      <c r="J73" s="672"/>
      <c r="K73" s="598"/>
      <c r="L73" s="673"/>
      <c r="M73" s="102"/>
      <c r="N73" s="43"/>
      <c r="O73" s="43"/>
      <c r="P73" s="43"/>
      <c r="Q73" s="43"/>
      <c r="R73" s="43"/>
      <c r="S73" s="43"/>
      <c r="T73" s="43"/>
      <c r="U73" s="43"/>
      <c r="V73" s="43"/>
      <c r="W73" s="43"/>
      <c r="X73" s="43"/>
      <c r="Y73" s="43"/>
      <c r="Z73" s="43"/>
      <c r="AA73" s="43"/>
      <c r="AB73" s="43"/>
      <c r="AC73" s="43"/>
    </row>
    <row r="74" spans="1:29" ht="43.5" customHeight="1">
      <c r="A74" s="668"/>
      <c r="B74" s="674"/>
      <c r="C74" s="675"/>
      <c r="D74" s="235"/>
      <c r="E74" s="676"/>
      <c r="F74" s="677"/>
      <c r="G74" s="676"/>
      <c r="H74" s="676"/>
      <c r="I74" s="676"/>
      <c r="J74" s="672"/>
      <c r="K74" s="598"/>
      <c r="L74" s="673"/>
      <c r="M74" s="102"/>
      <c r="N74" s="43"/>
      <c r="O74" s="43"/>
      <c r="P74" s="43"/>
      <c r="Q74" s="43"/>
      <c r="R74" s="43"/>
      <c r="S74" s="43"/>
      <c r="T74" s="43"/>
      <c r="U74" s="43"/>
      <c r="V74" s="43"/>
      <c r="W74" s="43"/>
      <c r="X74" s="43"/>
      <c r="Y74" s="43"/>
      <c r="Z74" s="43"/>
      <c r="AA74" s="43"/>
      <c r="AB74" s="43"/>
      <c r="AC74" s="43"/>
    </row>
    <row r="75" spans="1:29" ht="43.5" customHeight="1">
      <c r="A75" s="668"/>
      <c r="B75" s="689" t="s">
        <v>1828</v>
      </c>
      <c r="C75" s="675"/>
      <c r="D75" s="235"/>
      <c r="E75" s="676"/>
      <c r="F75" s="677"/>
      <c r="G75" s="676"/>
      <c r="H75" s="676"/>
      <c r="I75" s="676"/>
      <c r="J75" s="672"/>
      <c r="K75" s="598"/>
      <c r="L75" s="673"/>
      <c r="M75" s="102"/>
      <c r="N75" s="43"/>
      <c r="O75" s="43"/>
      <c r="P75" s="43"/>
      <c r="Q75" s="43"/>
      <c r="R75" s="43"/>
      <c r="S75" s="43"/>
      <c r="T75" s="43"/>
      <c r="U75" s="43"/>
      <c r="V75" s="43"/>
      <c r="W75" s="43"/>
      <c r="X75" s="43"/>
      <c r="Y75" s="43"/>
      <c r="Z75" s="43"/>
      <c r="AA75" s="43"/>
      <c r="AB75" s="43"/>
      <c r="AC75" s="43"/>
    </row>
    <row r="76" spans="1:29" ht="43.5" customHeight="1">
      <c r="A76" s="668"/>
      <c r="B76" s="689" t="s">
        <v>1829</v>
      </c>
      <c r="C76" s="675"/>
      <c r="D76" s="235"/>
      <c r="E76" s="676"/>
      <c r="F76" s="677"/>
      <c r="G76" s="676"/>
      <c r="H76" s="676"/>
      <c r="I76" s="676"/>
      <c r="J76" s="672"/>
      <c r="K76" s="598"/>
      <c r="L76" s="673"/>
      <c r="M76" s="102"/>
      <c r="N76" s="43"/>
      <c r="O76" s="43"/>
      <c r="P76" s="43"/>
      <c r="Q76" s="43"/>
      <c r="R76" s="43"/>
      <c r="S76" s="43"/>
      <c r="T76" s="43"/>
      <c r="U76" s="43"/>
      <c r="V76" s="43"/>
      <c r="W76" s="43"/>
      <c r="X76" s="43"/>
      <c r="Y76" s="43"/>
      <c r="Z76" s="43"/>
      <c r="AA76" s="43"/>
      <c r="AB76" s="43"/>
      <c r="AC76" s="43"/>
    </row>
    <row r="77" spans="1:29" ht="43.5" customHeight="1">
      <c r="A77" s="668"/>
      <c r="B77" s="674"/>
      <c r="C77" s="675"/>
      <c r="D77" s="235"/>
      <c r="E77" s="676"/>
      <c r="F77" s="677"/>
      <c r="G77" s="676"/>
      <c r="H77" s="676"/>
      <c r="I77" s="676"/>
      <c r="J77" s="680"/>
      <c r="K77" s="598"/>
      <c r="L77" s="673"/>
      <c r="M77" s="102"/>
      <c r="N77" s="43"/>
      <c r="O77" s="43"/>
      <c r="P77" s="43"/>
      <c r="Q77" s="43"/>
      <c r="R77" s="43"/>
      <c r="S77" s="43"/>
      <c r="T77" s="43"/>
      <c r="U77" s="43"/>
      <c r="V77" s="43"/>
      <c r="W77" s="43"/>
      <c r="X77" s="43"/>
      <c r="Y77" s="43"/>
      <c r="Z77" s="43"/>
      <c r="AA77" s="43"/>
      <c r="AB77" s="43"/>
      <c r="AC77" s="43"/>
    </row>
    <row r="78" spans="1:29" ht="43.5" customHeight="1">
      <c r="A78" s="668"/>
      <c r="B78" s="674"/>
      <c r="C78" s="675"/>
      <c r="D78" s="235"/>
      <c r="E78" s="676"/>
      <c r="F78" s="677"/>
      <c r="G78" s="676"/>
      <c r="H78" s="676"/>
      <c r="I78" s="676"/>
      <c r="J78" s="672"/>
      <c r="K78" s="598"/>
      <c r="L78" s="673"/>
      <c r="M78" s="102"/>
      <c r="N78" s="43"/>
      <c r="O78" s="43"/>
      <c r="P78" s="43"/>
      <c r="Q78" s="43"/>
      <c r="R78" s="43"/>
      <c r="S78" s="43"/>
      <c r="T78" s="43"/>
      <c r="U78" s="43"/>
      <c r="V78" s="43"/>
      <c r="W78" s="43"/>
      <c r="X78" s="43"/>
      <c r="Y78" s="43"/>
      <c r="Z78" s="43"/>
      <c r="AA78" s="43"/>
      <c r="AB78" s="43"/>
      <c r="AC78" s="43"/>
    </row>
    <row r="79" spans="1:29" ht="43.5" customHeight="1">
      <c r="A79" s="668"/>
      <c r="B79" s="674"/>
      <c r="C79" s="675"/>
      <c r="D79" s="235"/>
      <c r="E79" s="676"/>
      <c r="F79" s="677"/>
      <c r="G79" s="679"/>
      <c r="H79" s="676"/>
      <c r="I79" s="676"/>
      <c r="J79" s="672"/>
      <c r="K79" s="598"/>
      <c r="L79" s="673"/>
      <c r="M79" s="102"/>
      <c r="N79" s="43"/>
      <c r="O79" s="43"/>
      <c r="P79" s="43"/>
      <c r="Q79" s="43"/>
      <c r="R79" s="43"/>
      <c r="S79" s="43"/>
      <c r="T79" s="43"/>
      <c r="U79" s="43"/>
      <c r="V79" s="43"/>
      <c r="W79" s="43"/>
      <c r="X79" s="43"/>
      <c r="Y79" s="43"/>
      <c r="Z79" s="43"/>
      <c r="AA79" s="43"/>
      <c r="AB79" s="43"/>
      <c r="AC79" s="43"/>
    </row>
    <row r="80" spans="1:29" ht="43.5" customHeight="1">
      <c r="A80" s="668"/>
      <c r="B80" s="674"/>
      <c r="C80" s="675"/>
      <c r="D80" s="235"/>
      <c r="E80" s="676"/>
      <c r="F80" s="677"/>
      <c r="G80" s="676"/>
      <c r="H80" s="676"/>
      <c r="I80" s="676"/>
      <c r="J80" s="672"/>
      <c r="K80" s="598"/>
      <c r="L80" s="673"/>
      <c r="M80" s="102"/>
      <c r="N80" s="43"/>
      <c r="O80" s="43"/>
      <c r="P80" s="43"/>
      <c r="Q80" s="43"/>
      <c r="R80" s="43"/>
      <c r="S80" s="43"/>
      <c r="T80" s="43"/>
      <c r="U80" s="43"/>
      <c r="V80" s="43"/>
      <c r="W80" s="43"/>
      <c r="X80" s="43"/>
      <c r="Y80" s="43"/>
      <c r="Z80" s="43"/>
      <c r="AA80" s="43"/>
      <c r="AB80" s="43"/>
      <c r="AC80" s="43"/>
    </row>
    <row r="81" spans="1:29" ht="19.5" customHeight="1">
      <c r="A81" s="690"/>
      <c r="B81" s="691"/>
      <c r="C81" s="692"/>
      <c r="D81" s="92"/>
      <c r="E81" s="676"/>
      <c r="F81" s="73"/>
      <c r="G81" s="73"/>
      <c r="H81" s="103"/>
      <c r="I81" s="94"/>
      <c r="J81" s="44"/>
      <c r="K81" s="52"/>
      <c r="L81" s="693"/>
      <c r="M81" s="102"/>
      <c r="N81" s="43"/>
      <c r="O81" s="43"/>
      <c r="P81" s="43"/>
      <c r="Q81" s="43"/>
      <c r="R81" s="43"/>
      <c r="S81" s="43"/>
      <c r="T81" s="43"/>
      <c r="U81" s="43"/>
      <c r="V81" s="43"/>
      <c r="W81" s="43"/>
      <c r="X81" s="43"/>
      <c r="Y81" s="43"/>
      <c r="Z81" s="43"/>
      <c r="AA81" s="43"/>
      <c r="AB81" s="43"/>
      <c r="AC81" s="43"/>
    </row>
    <row r="82" spans="1:29" ht="56.25" customHeight="1">
      <c r="A82" s="668"/>
      <c r="B82" s="694"/>
      <c r="C82" s="675"/>
      <c r="D82" s="695"/>
      <c r="E82" s="677"/>
      <c r="F82" s="677"/>
      <c r="G82" s="679"/>
      <c r="H82" s="676"/>
      <c r="I82" s="679"/>
      <c r="J82" s="696"/>
      <c r="K82" s="697"/>
      <c r="L82" s="698"/>
      <c r="M82" s="102"/>
      <c r="N82" s="43"/>
      <c r="O82" s="43"/>
      <c r="P82" s="43"/>
      <c r="Q82" s="43"/>
      <c r="R82" s="43"/>
      <c r="S82" s="43"/>
      <c r="T82" s="43"/>
      <c r="U82" s="43"/>
      <c r="V82" s="43"/>
      <c r="W82" s="43"/>
      <c r="X82" s="43"/>
      <c r="Y82" s="43"/>
      <c r="Z82" s="43"/>
      <c r="AA82" s="43"/>
      <c r="AB82" s="43"/>
      <c r="AC82" s="43"/>
    </row>
    <row r="83" spans="1:29" ht="18">
      <c r="A83" s="668"/>
      <c r="B83" s="674"/>
      <c r="C83" s="675"/>
      <c r="D83" s="695"/>
      <c r="E83" s="676"/>
      <c r="F83" s="677"/>
      <c r="G83" s="679"/>
      <c r="H83" s="676"/>
      <c r="I83" s="676"/>
      <c r="J83" s="697"/>
      <c r="K83" s="52"/>
      <c r="L83" s="699"/>
      <c r="M83" s="102"/>
      <c r="N83" s="43"/>
      <c r="O83" s="43"/>
      <c r="P83" s="43"/>
      <c r="Q83" s="43"/>
      <c r="R83" s="43"/>
      <c r="S83" s="43"/>
      <c r="T83" s="43"/>
      <c r="U83" s="43"/>
      <c r="V83" s="43"/>
      <c r="W83" s="43"/>
      <c r="X83" s="43"/>
      <c r="Y83" s="43"/>
      <c r="Z83" s="43"/>
      <c r="AA83" s="43"/>
      <c r="AB83" s="43"/>
      <c r="AC83" s="43"/>
    </row>
    <row r="84" spans="1:29" ht="18">
      <c r="A84" s="668"/>
      <c r="B84" s="674"/>
      <c r="C84" s="675"/>
      <c r="D84" s="695"/>
      <c r="E84" s="676"/>
      <c r="F84" s="677"/>
      <c r="G84" s="679"/>
      <c r="H84" s="676"/>
      <c r="I84" s="676"/>
      <c r="J84" s="696"/>
      <c r="K84" s="52"/>
      <c r="L84" s="700"/>
      <c r="M84" s="102"/>
      <c r="N84" s="43"/>
      <c r="O84" s="43"/>
      <c r="P84" s="43"/>
      <c r="Q84" s="43"/>
      <c r="R84" s="43"/>
      <c r="S84" s="43"/>
      <c r="T84" s="43"/>
      <c r="U84" s="43"/>
      <c r="V84" s="43"/>
      <c r="W84" s="43"/>
      <c r="X84" s="43"/>
      <c r="Y84" s="43"/>
      <c r="Z84" s="43"/>
      <c r="AA84" s="43"/>
      <c r="AB84" s="43"/>
      <c r="AC84" s="43"/>
    </row>
    <row r="85" spans="1:29" ht="18">
      <c r="A85" s="668"/>
      <c r="B85" s="674"/>
      <c r="C85" s="675"/>
      <c r="D85" s="695"/>
      <c r="E85" s="676"/>
      <c r="F85" s="677"/>
      <c r="G85" s="676"/>
      <c r="H85" s="676"/>
      <c r="I85" s="676"/>
      <c r="J85" s="697"/>
      <c r="K85" s="52"/>
      <c r="L85" s="700"/>
      <c r="M85" s="102"/>
      <c r="N85" s="43"/>
      <c r="O85" s="43"/>
      <c r="P85" s="43"/>
      <c r="Q85" s="43"/>
      <c r="R85" s="43"/>
      <c r="S85" s="43"/>
      <c r="T85" s="43"/>
      <c r="U85" s="43"/>
      <c r="V85" s="43"/>
      <c r="W85" s="43"/>
      <c r="X85" s="43"/>
      <c r="Y85" s="43"/>
      <c r="Z85" s="43"/>
      <c r="AA85" s="43"/>
      <c r="AB85" s="43"/>
      <c r="AC85" s="43"/>
    </row>
    <row r="86" spans="1:29" ht="18">
      <c r="A86" s="668"/>
      <c r="B86" s="674"/>
      <c r="C86" s="675"/>
      <c r="D86" s="695"/>
      <c r="E86" s="676"/>
      <c r="F86" s="677"/>
      <c r="G86" s="676"/>
      <c r="H86" s="676"/>
      <c r="I86" s="676"/>
      <c r="J86" s="696"/>
      <c r="K86" s="52"/>
      <c r="L86" s="700"/>
      <c r="M86" s="102"/>
      <c r="N86" s="43"/>
      <c r="O86" s="43"/>
      <c r="P86" s="43"/>
      <c r="Q86" s="43"/>
      <c r="R86" s="43"/>
      <c r="S86" s="43"/>
      <c r="T86" s="43"/>
      <c r="U86" s="43"/>
      <c r="V86" s="43"/>
      <c r="W86" s="43"/>
      <c r="X86" s="43"/>
      <c r="Y86" s="43"/>
      <c r="Z86" s="43"/>
      <c r="AA86" s="43"/>
      <c r="AB86" s="43"/>
      <c r="AC86" s="43"/>
    </row>
    <row r="87" spans="1:29" ht="18">
      <c r="A87" s="668"/>
      <c r="B87" s="674"/>
      <c r="C87" s="675"/>
      <c r="D87" s="695"/>
      <c r="E87" s="676"/>
      <c r="F87" s="677"/>
      <c r="G87" s="679"/>
      <c r="H87" s="676"/>
      <c r="I87" s="676"/>
      <c r="J87" s="696"/>
      <c r="K87" s="52"/>
      <c r="L87" s="700"/>
      <c r="M87" s="102"/>
      <c r="N87" s="43"/>
      <c r="O87" s="43"/>
      <c r="P87" s="43"/>
      <c r="Q87" s="43"/>
      <c r="R87" s="43"/>
      <c r="S87" s="43"/>
      <c r="T87" s="43"/>
      <c r="U87" s="43"/>
      <c r="V87" s="43"/>
      <c r="W87" s="43"/>
      <c r="X87" s="43"/>
      <c r="Y87" s="43"/>
      <c r="Z87" s="43"/>
      <c r="AA87" s="43"/>
      <c r="AB87" s="43"/>
      <c r="AC87" s="43"/>
    </row>
    <row r="88" spans="1:29" ht="18">
      <c r="A88" s="668"/>
      <c r="B88" s="674"/>
      <c r="C88" s="675"/>
      <c r="D88" s="695"/>
      <c r="E88" s="676"/>
      <c r="F88" s="677"/>
      <c r="G88" s="676"/>
      <c r="H88" s="676"/>
      <c r="I88" s="676"/>
      <c r="J88" s="696"/>
      <c r="K88" s="52"/>
      <c r="L88" s="700"/>
      <c r="M88" s="102"/>
      <c r="N88" s="43"/>
      <c r="O88" s="43"/>
      <c r="P88" s="43"/>
      <c r="Q88" s="43"/>
      <c r="R88" s="43"/>
      <c r="S88" s="43"/>
      <c r="T88" s="43"/>
      <c r="U88" s="43"/>
      <c r="V88" s="43"/>
      <c r="W88" s="43"/>
      <c r="X88" s="43"/>
      <c r="Y88" s="43"/>
      <c r="Z88" s="43"/>
      <c r="AA88" s="43"/>
      <c r="AB88" s="43"/>
      <c r="AC88" s="43"/>
    </row>
    <row r="89" spans="1:29" ht="18">
      <c r="A89" s="668"/>
      <c r="B89" s="674"/>
      <c r="C89" s="675"/>
      <c r="D89" s="695"/>
      <c r="E89" s="676"/>
      <c r="F89" s="677"/>
      <c r="G89" s="676"/>
      <c r="H89" s="676"/>
      <c r="I89" s="676"/>
      <c r="J89" s="697"/>
      <c r="K89" s="52"/>
      <c r="L89" s="700"/>
      <c r="M89" s="102"/>
      <c r="N89" s="43"/>
      <c r="O89" s="43"/>
      <c r="P89" s="43"/>
      <c r="Q89" s="43"/>
      <c r="R89" s="43"/>
      <c r="S89" s="43"/>
      <c r="T89" s="43"/>
      <c r="U89" s="43"/>
      <c r="V89" s="43"/>
      <c r="W89" s="43"/>
      <c r="X89" s="43"/>
      <c r="Y89" s="43"/>
      <c r="Z89" s="43"/>
      <c r="AA89" s="43"/>
      <c r="AB89" s="43"/>
      <c r="AC89" s="43"/>
    </row>
    <row r="90" spans="1:29" ht="18">
      <c r="A90" s="668"/>
      <c r="B90" s="674"/>
      <c r="C90" s="675"/>
      <c r="D90" s="695"/>
      <c r="E90" s="676"/>
      <c r="F90" s="677"/>
      <c r="G90" s="676"/>
      <c r="H90" s="676"/>
      <c r="I90" s="676"/>
      <c r="J90" s="696"/>
      <c r="K90" s="52"/>
      <c r="L90" s="700"/>
      <c r="M90" s="102"/>
      <c r="N90" s="43"/>
      <c r="O90" s="43"/>
      <c r="P90" s="43"/>
      <c r="Q90" s="43"/>
      <c r="R90" s="43"/>
      <c r="S90" s="43"/>
      <c r="T90" s="43"/>
      <c r="U90" s="43"/>
      <c r="V90" s="43"/>
      <c r="W90" s="43"/>
      <c r="X90" s="43"/>
      <c r="Y90" s="43"/>
      <c r="Z90" s="43"/>
      <c r="AA90" s="43"/>
      <c r="AB90" s="43"/>
      <c r="AC90" s="43"/>
    </row>
    <row r="91" spans="1:29" ht="18">
      <c r="A91" s="668"/>
      <c r="B91" s="674"/>
      <c r="C91" s="675"/>
      <c r="D91" s="695"/>
      <c r="E91" s="676"/>
      <c r="F91" s="677"/>
      <c r="G91" s="676"/>
      <c r="H91" s="676"/>
      <c r="I91" s="676"/>
      <c r="J91" s="696"/>
      <c r="K91" s="52"/>
      <c r="L91" s="700"/>
      <c r="M91" s="102"/>
      <c r="N91" s="43"/>
      <c r="O91" s="43"/>
      <c r="P91" s="43"/>
      <c r="Q91" s="43"/>
      <c r="R91" s="43"/>
      <c r="S91" s="43"/>
      <c r="T91" s="43"/>
      <c r="U91" s="43"/>
      <c r="V91" s="43"/>
      <c r="W91" s="43"/>
      <c r="X91" s="43"/>
      <c r="Y91" s="43"/>
      <c r="Z91" s="43"/>
      <c r="AA91" s="43"/>
      <c r="AB91" s="43"/>
      <c r="AC91" s="43"/>
    </row>
    <row r="92" spans="1:29" ht="12.75">
      <c r="A92" s="105"/>
      <c r="B92" s="72"/>
      <c r="C92" s="18"/>
      <c r="D92" s="18"/>
      <c r="E92" s="22"/>
      <c r="F92" s="94"/>
      <c r="G92" s="94"/>
      <c r="H92" s="43"/>
      <c r="I92" s="94"/>
      <c r="J92" s="106"/>
      <c r="K92" s="52"/>
      <c r="L92" s="700"/>
      <c r="M92" s="102"/>
      <c r="N92" s="43"/>
      <c r="O92" s="43"/>
      <c r="P92" s="43"/>
      <c r="Q92" s="43"/>
      <c r="R92" s="43"/>
      <c r="S92" s="43"/>
      <c r="T92" s="43"/>
      <c r="U92" s="43"/>
      <c r="V92" s="43"/>
      <c r="W92" s="43"/>
      <c r="X92" s="43"/>
      <c r="Y92" s="43"/>
      <c r="Z92" s="43"/>
      <c r="AA92" s="43"/>
      <c r="AB92" s="43"/>
      <c r="AC92" s="43"/>
    </row>
    <row r="93" spans="1:29" ht="12.75">
      <c r="A93" s="105"/>
      <c r="B93" s="72"/>
      <c r="C93" s="18"/>
      <c r="D93" s="18"/>
      <c r="E93" s="22"/>
      <c r="F93" s="94"/>
      <c r="G93" s="94"/>
      <c r="H93" s="43"/>
      <c r="I93" s="94"/>
      <c r="J93" s="106"/>
      <c r="K93" s="52"/>
      <c r="L93" s="700"/>
      <c r="M93" s="102"/>
      <c r="N93" s="43"/>
      <c r="O93" s="43"/>
      <c r="P93" s="43"/>
      <c r="Q93" s="43"/>
      <c r="R93" s="43"/>
      <c r="S93" s="43"/>
      <c r="T93" s="43"/>
      <c r="U93" s="43"/>
      <c r="V93" s="43"/>
      <c r="W93" s="43"/>
      <c r="X93" s="43"/>
      <c r="Y93" s="43"/>
      <c r="Z93" s="43"/>
      <c r="AA93" s="43"/>
      <c r="AB93" s="43"/>
      <c r="AC93" s="43"/>
    </row>
    <row r="94" spans="1:29" ht="12.75">
      <c r="A94" s="105"/>
      <c r="B94" s="72"/>
      <c r="C94" s="18"/>
      <c r="D94" s="18"/>
      <c r="E94" s="22"/>
      <c r="F94" s="94"/>
      <c r="G94" s="94"/>
      <c r="H94" s="43"/>
      <c r="I94" s="94"/>
      <c r="J94" s="106"/>
      <c r="K94" s="52"/>
      <c r="L94" s="700"/>
      <c r="M94" s="102"/>
      <c r="N94" s="43"/>
      <c r="O94" s="43"/>
      <c r="P94" s="43"/>
      <c r="Q94" s="43"/>
      <c r="R94" s="43"/>
      <c r="S94" s="43"/>
      <c r="T94" s="43"/>
      <c r="U94" s="43"/>
      <c r="V94" s="43"/>
      <c r="W94" s="43"/>
      <c r="X94" s="43"/>
      <c r="Y94" s="43"/>
      <c r="Z94" s="43"/>
      <c r="AA94" s="43"/>
      <c r="AB94" s="43"/>
      <c r="AC94" s="43"/>
    </row>
    <row r="95" spans="1:29">
      <c r="A95" s="105"/>
      <c r="B95" s="72"/>
      <c r="C95" s="18"/>
      <c r="D95" s="18"/>
      <c r="E95" s="22"/>
      <c r="F95" s="73"/>
      <c r="G95" s="73"/>
      <c r="H95" s="97"/>
      <c r="I95" s="94"/>
      <c r="J95" s="106"/>
      <c r="K95" s="52"/>
      <c r="L95" s="700"/>
      <c r="M95" s="102"/>
      <c r="N95" s="43"/>
      <c r="O95" s="43"/>
      <c r="P95" s="43"/>
      <c r="Q95" s="43"/>
      <c r="R95" s="43"/>
      <c r="S95" s="43"/>
      <c r="T95" s="43"/>
      <c r="U95" s="43"/>
      <c r="V95" s="43"/>
      <c r="W95" s="43"/>
      <c r="X95" s="43"/>
      <c r="Y95" s="43"/>
      <c r="Z95" s="43"/>
      <c r="AA95" s="43"/>
      <c r="AB95" s="43"/>
      <c r="AC95" s="43"/>
    </row>
    <row r="96" spans="1:29" ht="12.75">
      <c r="A96" s="105"/>
      <c r="B96" s="72"/>
      <c r="C96" s="18"/>
      <c r="D96" s="18"/>
      <c r="E96" s="22"/>
      <c r="F96" s="94"/>
      <c r="G96" s="94"/>
      <c r="H96" s="43"/>
      <c r="I96" s="94"/>
      <c r="J96" s="106"/>
      <c r="K96" s="52"/>
      <c r="L96" s="700"/>
      <c r="M96" s="102"/>
      <c r="N96" s="43"/>
      <c r="O96" s="43"/>
      <c r="P96" s="43"/>
      <c r="Q96" s="43"/>
      <c r="R96" s="43"/>
      <c r="S96" s="43"/>
      <c r="T96" s="43"/>
      <c r="U96" s="43"/>
      <c r="V96" s="43"/>
      <c r="W96" s="43"/>
      <c r="X96" s="43"/>
      <c r="Y96" s="43"/>
      <c r="Z96" s="43"/>
      <c r="AA96" s="43"/>
      <c r="AB96" s="43"/>
      <c r="AC96" s="43"/>
    </row>
    <row r="97" spans="1:29" ht="12.75">
      <c r="A97" s="105"/>
      <c r="B97" s="72"/>
      <c r="C97" s="18"/>
      <c r="D97" s="18"/>
      <c r="E97" s="22"/>
      <c r="F97" s="94"/>
      <c r="G97" s="94"/>
      <c r="H97" s="43"/>
      <c r="I97" s="94"/>
      <c r="J97" s="68"/>
      <c r="K97" s="52"/>
      <c r="L97" s="700"/>
      <c r="M97" s="102"/>
      <c r="N97" s="43"/>
      <c r="O97" s="43"/>
      <c r="P97" s="43"/>
      <c r="Q97" s="43"/>
      <c r="R97" s="43"/>
      <c r="S97" s="43"/>
      <c r="T97" s="43"/>
      <c r="U97" s="43"/>
      <c r="V97" s="43"/>
      <c r="W97" s="43"/>
      <c r="X97" s="43"/>
      <c r="Y97" s="43"/>
      <c r="Z97" s="43"/>
      <c r="AA97" s="43"/>
      <c r="AB97" s="43"/>
      <c r="AC97" s="43"/>
    </row>
    <row r="98" spans="1:29">
      <c r="A98" s="105"/>
      <c r="B98" s="65"/>
      <c r="C98" s="18"/>
      <c r="D98" s="18"/>
      <c r="E98" s="22"/>
      <c r="F98" s="73"/>
      <c r="G98" s="73"/>
      <c r="H98" s="97"/>
      <c r="I98" s="73"/>
      <c r="J98" s="106"/>
      <c r="K98" s="52"/>
      <c r="L98" s="700"/>
      <c r="M98" s="102"/>
      <c r="N98" s="43"/>
      <c r="O98" s="43"/>
      <c r="P98" s="43"/>
      <c r="Q98" s="43"/>
      <c r="R98" s="43"/>
      <c r="S98" s="43"/>
      <c r="T98" s="43"/>
      <c r="U98" s="43"/>
      <c r="V98" s="43"/>
      <c r="W98" s="43"/>
      <c r="X98" s="43"/>
      <c r="Y98" s="43"/>
      <c r="Z98" s="43"/>
      <c r="AA98" s="43"/>
      <c r="AB98" s="43"/>
      <c r="AC98" s="43"/>
    </row>
    <row r="99" spans="1:29" ht="12.75">
      <c r="A99" s="105"/>
      <c r="B99" s="72"/>
      <c r="C99" s="18"/>
      <c r="D99" s="18"/>
      <c r="E99" s="22"/>
      <c r="F99" s="94"/>
      <c r="G99" s="94"/>
      <c r="H99" s="107"/>
      <c r="I99" s="94"/>
      <c r="J99" s="106"/>
      <c r="K99" s="52"/>
      <c r="L99" s="700"/>
      <c r="M99" s="102"/>
      <c r="N99" s="43"/>
      <c r="O99" s="43"/>
      <c r="P99" s="43"/>
      <c r="Q99" s="43"/>
      <c r="R99" s="43"/>
      <c r="S99" s="43"/>
      <c r="T99" s="43"/>
      <c r="U99" s="43"/>
      <c r="V99" s="43"/>
      <c r="W99" s="43"/>
      <c r="X99" s="43"/>
      <c r="Y99" s="43"/>
      <c r="Z99" s="43"/>
      <c r="AA99" s="43"/>
      <c r="AB99" s="43"/>
      <c r="AC99" s="43"/>
    </row>
    <row r="100" spans="1:29">
      <c r="A100" s="105"/>
      <c r="B100" s="72"/>
      <c r="C100" s="18"/>
      <c r="D100" s="18"/>
      <c r="E100" s="22"/>
      <c r="F100" s="73"/>
      <c r="G100" s="73"/>
      <c r="H100" s="97"/>
      <c r="I100" s="94"/>
      <c r="J100" s="68"/>
      <c r="K100" s="52"/>
      <c r="L100" s="700"/>
      <c r="M100" s="102"/>
      <c r="N100" s="43"/>
      <c r="O100" s="43"/>
      <c r="P100" s="43"/>
      <c r="Q100" s="43"/>
      <c r="R100" s="43"/>
      <c r="S100" s="43"/>
      <c r="T100" s="43"/>
      <c r="U100" s="43"/>
      <c r="V100" s="43"/>
      <c r="W100" s="43"/>
      <c r="X100" s="43"/>
      <c r="Y100" s="43"/>
      <c r="Z100" s="43"/>
      <c r="AA100" s="43"/>
      <c r="AB100" s="43"/>
      <c r="AC100" s="43"/>
    </row>
    <row r="101" spans="1:29" ht="15">
      <c r="A101" s="73"/>
      <c r="B101" s="80"/>
      <c r="C101" s="73"/>
      <c r="D101" s="73"/>
      <c r="E101" s="52"/>
      <c r="F101" s="108"/>
      <c r="G101" s="109"/>
      <c r="H101" s="110"/>
      <c r="I101" s="94"/>
      <c r="J101" s="88"/>
      <c r="K101" s="43"/>
      <c r="L101" s="701"/>
      <c r="M101" s="52"/>
      <c r="N101" s="1071"/>
      <c r="O101" s="1032"/>
      <c r="P101" s="1032"/>
      <c r="Q101" s="73"/>
      <c r="R101" s="43"/>
      <c r="S101" s="43"/>
      <c r="T101" s="43"/>
      <c r="U101" s="43"/>
      <c r="V101" s="43"/>
      <c r="W101" s="43"/>
      <c r="X101" s="43"/>
      <c r="Y101" s="43"/>
      <c r="Z101" s="43"/>
      <c r="AA101" s="43"/>
      <c r="AB101" s="43"/>
      <c r="AC101" s="43"/>
    </row>
    <row r="102" spans="1:29" ht="42" customHeight="1">
      <c r="A102" s="53"/>
      <c r="B102" s="18"/>
      <c r="C102" s="18"/>
      <c r="D102" s="18"/>
      <c r="E102" s="22"/>
      <c r="F102" s="22"/>
      <c r="G102" s="22"/>
      <c r="H102" s="94"/>
      <c r="I102" s="94"/>
      <c r="J102" s="112"/>
      <c r="K102" s="94"/>
      <c r="L102" s="113"/>
      <c r="M102" s="43"/>
      <c r="N102" s="43"/>
      <c r="O102" s="43"/>
      <c r="P102" s="43"/>
      <c r="Q102" s="43"/>
      <c r="R102" s="43"/>
      <c r="S102" s="43"/>
      <c r="T102" s="43"/>
      <c r="U102" s="43"/>
      <c r="V102" s="43"/>
      <c r="W102" s="43"/>
      <c r="X102" s="43"/>
      <c r="Y102" s="43"/>
      <c r="Z102" s="43"/>
      <c r="AA102" s="43"/>
      <c r="AB102" s="43"/>
      <c r="AC102" s="43"/>
    </row>
    <row r="103" spans="1:29" ht="12.75">
      <c r="A103" s="53"/>
      <c r="B103" s="18"/>
      <c r="C103" s="18"/>
      <c r="D103" s="18"/>
      <c r="E103" s="22"/>
      <c r="F103" s="22"/>
      <c r="G103" s="22"/>
      <c r="H103" s="94"/>
      <c r="I103" s="94"/>
      <c r="J103" s="112"/>
      <c r="K103" s="73"/>
      <c r="L103" s="113"/>
      <c r="M103" s="43"/>
      <c r="N103" s="43"/>
      <c r="O103" s="43"/>
      <c r="P103" s="43"/>
      <c r="Q103" s="43"/>
      <c r="R103" s="43"/>
      <c r="S103" s="43"/>
      <c r="T103" s="43"/>
      <c r="U103" s="43"/>
      <c r="V103" s="43"/>
      <c r="W103" s="43"/>
      <c r="X103" s="43"/>
      <c r="Y103" s="43"/>
      <c r="Z103" s="43"/>
      <c r="AA103" s="43"/>
      <c r="AB103" s="43"/>
      <c r="AC103" s="43"/>
    </row>
    <row r="104" spans="1:29" ht="12.75">
      <c r="A104" s="53"/>
      <c r="B104" s="18"/>
      <c r="C104" s="18"/>
      <c r="D104" s="18"/>
      <c r="E104" s="22"/>
      <c r="F104" s="22"/>
      <c r="G104" s="22"/>
      <c r="H104" s="94"/>
      <c r="I104" s="94"/>
      <c r="J104" s="112"/>
      <c r="K104" s="73"/>
      <c r="L104" s="114"/>
      <c r="M104" s="43"/>
      <c r="N104" s="43"/>
      <c r="O104" s="43"/>
      <c r="P104" s="43"/>
      <c r="Q104" s="43"/>
      <c r="R104" s="43"/>
      <c r="S104" s="43"/>
      <c r="T104" s="43"/>
      <c r="U104" s="43"/>
      <c r="V104" s="43"/>
      <c r="W104" s="43"/>
      <c r="X104" s="43"/>
      <c r="Y104" s="43"/>
      <c r="Z104" s="43"/>
      <c r="AA104" s="43"/>
      <c r="AB104" s="43"/>
      <c r="AC104" s="43"/>
    </row>
    <row r="105" spans="1:29" ht="12.75">
      <c r="A105" s="53"/>
      <c r="B105" s="18"/>
      <c r="C105" s="18"/>
      <c r="D105" s="18"/>
      <c r="E105" s="22"/>
      <c r="F105" s="22"/>
      <c r="G105" s="22"/>
      <c r="H105" s="94"/>
      <c r="I105" s="94"/>
      <c r="J105" s="112"/>
      <c r="K105" s="73"/>
      <c r="L105" s="114"/>
      <c r="M105" s="43"/>
      <c r="N105" s="43"/>
      <c r="O105" s="43"/>
      <c r="P105" s="43"/>
      <c r="Q105" s="43"/>
      <c r="R105" s="43"/>
      <c r="S105" s="43"/>
      <c r="T105" s="43"/>
      <c r="U105" s="43"/>
      <c r="V105" s="43"/>
      <c r="W105" s="43"/>
      <c r="X105" s="43"/>
      <c r="Y105" s="43"/>
      <c r="Z105" s="43"/>
      <c r="AA105" s="43"/>
      <c r="AB105" s="43"/>
      <c r="AC105" s="43"/>
    </row>
    <row r="106" spans="1:29" ht="12.75">
      <c r="A106" s="53"/>
      <c r="B106" s="18"/>
      <c r="C106" s="18"/>
      <c r="D106" s="18"/>
      <c r="E106" s="22"/>
      <c r="F106" s="22"/>
      <c r="G106" s="22"/>
      <c r="H106" s="94"/>
      <c r="I106" s="94"/>
      <c r="J106" s="112"/>
      <c r="K106" s="73"/>
      <c r="L106" s="114"/>
      <c r="M106" s="43"/>
      <c r="N106" s="43"/>
      <c r="O106" s="43"/>
      <c r="P106" s="43"/>
      <c r="Q106" s="43"/>
      <c r="R106" s="43"/>
      <c r="S106" s="43"/>
      <c r="T106" s="43"/>
      <c r="U106" s="43"/>
      <c r="V106" s="43"/>
      <c r="W106" s="43"/>
      <c r="X106" s="43"/>
      <c r="Y106" s="43"/>
      <c r="Z106" s="43"/>
      <c r="AA106" s="43"/>
      <c r="AB106" s="43"/>
      <c r="AC106" s="43"/>
    </row>
    <row r="107" spans="1:29" ht="12.75">
      <c r="A107" s="53"/>
      <c r="B107" s="18"/>
      <c r="C107" s="18"/>
      <c r="D107" s="18"/>
      <c r="E107" s="22"/>
      <c r="F107" s="22"/>
      <c r="G107" s="22"/>
      <c r="H107" s="94"/>
      <c r="I107" s="94"/>
      <c r="J107" s="112"/>
      <c r="K107" s="73"/>
      <c r="L107" s="114"/>
      <c r="M107" s="43"/>
      <c r="N107" s="43"/>
      <c r="O107" s="43"/>
      <c r="P107" s="43"/>
      <c r="Q107" s="43"/>
      <c r="R107" s="43"/>
      <c r="S107" s="43"/>
      <c r="T107" s="43"/>
      <c r="U107" s="43"/>
      <c r="V107" s="43"/>
      <c r="W107" s="43"/>
      <c r="X107" s="43"/>
      <c r="Y107" s="43"/>
      <c r="Z107" s="43"/>
      <c r="AA107" s="43"/>
      <c r="AB107" s="43"/>
      <c r="AC107" s="43"/>
    </row>
    <row r="108" spans="1:29" ht="12.75">
      <c r="A108" s="53"/>
      <c r="B108" s="18"/>
      <c r="C108" s="18"/>
      <c r="D108" s="18"/>
      <c r="E108" s="22"/>
      <c r="F108" s="22"/>
      <c r="G108" s="22"/>
      <c r="H108" s="94"/>
      <c r="I108" s="94"/>
      <c r="J108" s="112"/>
      <c r="K108" s="73"/>
      <c r="L108" s="114"/>
      <c r="M108" s="43"/>
      <c r="N108" s="43"/>
      <c r="O108" s="43"/>
      <c r="P108" s="43"/>
      <c r="Q108" s="43"/>
      <c r="R108" s="43"/>
      <c r="S108" s="43"/>
      <c r="T108" s="43"/>
      <c r="U108" s="43"/>
      <c r="V108" s="43"/>
      <c r="W108" s="43"/>
      <c r="X108" s="43"/>
      <c r="Y108" s="43"/>
      <c r="Z108" s="43"/>
      <c r="AA108" s="43"/>
      <c r="AB108" s="43"/>
      <c r="AC108" s="43"/>
    </row>
    <row r="109" spans="1:29" ht="12.75">
      <c r="A109" s="53"/>
      <c r="B109" s="31"/>
      <c r="C109" s="18"/>
      <c r="D109" s="18"/>
      <c r="E109" s="21"/>
      <c r="F109" s="22"/>
      <c r="G109" s="22"/>
      <c r="H109" s="43"/>
      <c r="I109" s="94"/>
      <c r="J109" s="88"/>
      <c r="K109" s="52"/>
      <c r="L109" s="115"/>
      <c r="M109" s="43"/>
      <c r="N109" s="43"/>
      <c r="O109" s="43"/>
      <c r="P109" s="43"/>
      <c r="Q109" s="43"/>
      <c r="R109" s="43"/>
      <c r="S109" s="43"/>
      <c r="T109" s="43"/>
      <c r="U109" s="43"/>
      <c r="V109" s="43"/>
      <c r="W109" s="43"/>
      <c r="X109" s="43"/>
      <c r="Y109" s="43"/>
      <c r="Z109" s="43"/>
      <c r="AA109" s="43"/>
      <c r="AB109" s="43"/>
      <c r="AC109" s="43"/>
    </row>
    <row r="110" spans="1:29" ht="12.75">
      <c r="A110" s="53"/>
      <c r="B110" s="31"/>
      <c r="C110" s="18"/>
      <c r="D110" s="18"/>
      <c r="E110" s="29"/>
      <c r="F110" s="35"/>
      <c r="G110" s="22"/>
      <c r="H110" s="94"/>
      <c r="I110" s="94"/>
      <c r="J110" s="88"/>
      <c r="K110" s="52"/>
      <c r="L110" s="92"/>
      <c r="M110" s="43"/>
      <c r="N110" s="43"/>
      <c r="O110" s="43"/>
      <c r="P110" s="43"/>
      <c r="Q110" s="43"/>
      <c r="R110" s="43"/>
      <c r="S110" s="43"/>
      <c r="T110" s="43"/>
      <c r="U110" s="43"/>
      <c r="V110" s="43"/>
      <c r="W110" s="43"/>
      <c r="X110" s="43"/>
      <c r="Y110" s="43"/>
      <c r="Z110" s="43"/>
      <c r="AA110" s="43"/>
      <c r="AB110" s="43"/>
      <c r="AC110" s="43"/>
    </row>
    <row r="111" spans="1:29" ht="12.75">
      <c r="A111" s="55"/>
      <c r="B111" s="80"/>
      <c r="C111" s="72"/>
      <c r="D111" s="72"/>
      <c r="E111" s="17"/>
      <c r="F111" s="94"/>
      <c r="G111" s="94"/>
      <c r="H111" s="94"/>
      <c r="I111" s="94"/>
      <c r="J111" s="88"/>
      <c r="K111" s="52"/>
      <c r="L111" s="92"/>
      <c r="M111" s="43"/>
      <c r="N111" s="43"/>
      <c r="O111" s="43"/>
      <c r="P111" s="43"/>
      <c r="Q111" s="43"/>
      <c r="R111" s="43"/>
      <c r="S111" s="43"/>
      <c r="T111" s="43"/>
      <c r="U111" s="43"/>
      <c r="V111" s="43"/>
      <c r="W111" s="43"/>
      <c r="X111" s="43"/>
      <c r="Y111" s="43"/>
      <c r="Z111" s="43"/>
      <c r="AA111" s="43"/>
      <c r="AB111" s="43"/>
      <c r="AC111" s="43"/>
    </row>
    <row r="112" spans="1:29" ht="12.75">
      <c r="A112" s="55"/>
      <c r="B112" s="52"/>
      <c r="C112" s="72"/>
      <c r="D112" s="72"/>
      <c r="E112" s="17"/>
      <c r="F112" s="94"/>
      <c r="G112" s="94"/>
      <c r="H112" s="94"/>
      <c r="I112" s="94"/>
      <c r="J112" s="88"/>
      <c r="K112" s="52"/>
      <c r="L112" s="92"/>
      <c r="M112" s="43"/>
      <c r="N112" s="52"/>
      <c r="O112" s="43"/>
      <c r="P112" s="43"/>
      <c r="Q112" s="43"/>
      <c r="R112" s="43"/>
      <c r="S112" s="43"/>
      <c r="T112" s="43"/>
      <c r="U112" s="43"/>
      <c r="V112" s="43"/>
      <c r="W112" s="43"/>
      <c r="X112" s="43"/>
      <c r="Y112" s="43"/>
      <c r="Z112" s="43"/>
      <c r="AA112" s="43"/>
      <c r="AB112" s="43"/>
      <c r="AC112" s="43"/>
    </row>
    <row r="113" spans="1:29" ht="12.75">
      <c r="A113" s="55"/>
      <c r="B113" s="52"/>
      <c r="C113" s="72"/>
      <c r="D113" s="72"/>
      <c r="E113" s="17"/>
      <c r="F113" s="94"/>
      <c r="G113" s="94"/>
      <c r="H113" s="94"/>
      <c r="I113" s="94"/>
      <c r="J113" s="88"/>
      <c r="K113" s="52"/>
      <c r="L113" s="92"/>
      <c r="M113" s="43"/>
      <c r="N113" s="52"/>
      <c r="O113" s="52"/>
      <c r="P113" s="43"/>
      <c r="Q113" s="43"/>
      <c r="R113" s="43"/>
      <c r="S113" s="43"/>
      <c r="T113" s="43"/>
      <c r="U113" s="43"/>
      <c r="V113" s="43"/>
      <c r="W113" s="43"/>
      <c r="X113" s="43"/>
      <c r="Y113" s="43"/>
      <c r="Z113" s="43"/>
      <c r="AA113" s="43"/>
      <c r="AB113" s="43"/>
      <c r="AC113" s="43"/>
    </row>
    <row r="114" spans="1:29" ht="12.75">
      <c r="A114" s="55"/>
      <c r="B114" s="52"/>
      <c r="C114" s="72"/>
      <c r="D114" s="72"/>
      <c r="E114" s="17"/>
      <c r="F114" s="94"/>
      <c r="G114" s="94"/>
      <c r="H114" s="94"/>
      <c r="I114" s="94"/>
      <c r="J114" s="88"/>
      <c r="K114" s="52"/>
      <c r="L114" s="92"/>
      <c r="M114" s="43"/>
      <c r="N114" s="43"/>
      <c r="O114" s="43"/>
      <c r="P114" s="43"/>
      <c r="Q114" s="43"/>
      <c r="R114" s="43"/>
      <c r="S114" s="43"/>
      <c r="T114" s="43"/>
      <c r="U114" s="43"/>
      <c r="V114" s="43"/>
      <c r="W114" s="43"/>
      <c r="X114" s="43"/>
      <c r="Y114" s="43"/>
      <c r="Z114" s="43"/>
      <c r="AA114" s="43"/>
      <c r="AB114" s="43"/>
      <c r="AC114" s="43"/>
    </row>
    <row r="115" spans="1:29" ht="12.75">
      <c r="A115" s="55"/>
      <c r="B115" s="52"/>
      <c r="C115" s="72"/>
      <c r="D115" s="72"/>
      <c r="E115" s="17"/>
      <c r="F115" s="94"/>
      <c r="G115" s="94"/>
      <c r="H115" s="94"/>
      <c r="I115" s="94"/>
      <c r="J115" s="88"/>
      <c r="K115" s="52"/>
      <c r="L115" s="92"/>
      <c r="M115" s="43"/>
      <c r="N115" s="43"/>
      <c r="O115" s="43"/>
      <c r="P115" s="43"/>
      <c r="Q115" s="43"/>
      <c r="R115" s="43"/>
      <c r="S115" s="43"/>
      <c r="T115" s="43"/>
      <c r="U115" s="43"/>
      <c r="V115" s="43"/>
      <c r="W115" s="43"/>
      <c r="X115" s="43"/>
      <c r="Y115" s="43"/>
      <c r="Z115" s="43"/>
      <c r="AA115" s="43"/>
      <c r="AB115" s="43"/>
      <c r="AC115" s="43"/>
    </row>
    <row r="116" spans="1:29" ht="12.75">
      <c r="A116" s="55"/>
      <c r="B116" s="52"/>
      <c r="C116" s="72"/>
      <c r="D116" s="72"/>
      <c r="E116" s="55"/>
      <c r="F116" s="94"/>
      <c r="G116" s="94"/>
      <c r="H116" s="94"/>
      <c r="I116" s="94"/>
      <c r="J116" s="88"/>
      <c r="K116" s="52"/>
      <c r="L116" s="92"/>
      <c r="M116" s="43"/>
      <c r="N116" s="43"/>
      <c r="O116" s="43"/>
      <c r="P116" s="43"/>
      <c r="Q116" s="43"/>
      <c r="R116" s="43"/>
      <c r="S116" s="43"/>
      <c r="T116" s="43"/>
      <c r="U116" s="43"/>
      <c r="V116" s="43"/>
      <c r="W116" s="43"/>
      <c r="X116" s="43"/>
      <c r="Y116" s="43"/>
      <c r="Z116" s="43"/>
      <c r="AA116" s="43"/>
      <c r="AB116" s="43"/>
      <c r="AC116" s="43"/>
    </row>
    <row r="117" spans="1:29" ht="12.75">
      <c r="A117" s="55"/>
      <c r="B117" s="52"/>
      <c r="C117" s="72"/>
      <c r="D117" s="72"/>
      <c r="E117" s="55"/>
      <c r="F117" s="94"/>
      <c r="G117" s="94"/>
      <c r="H117" s="94"/>
      <c r="I117" s="94"/>
      <c r="J117" s="88"/>
      <c r="K117" s="52"/>
      <c r="L117" s="92"/>
      <c r="M117" s="43"/>
      <c r="N117" s="43"/>
      <c r="O117" s="43"/>
      <c r="P117" s="43"/>
      <c r="Q117" s="43"/>
      <c r="R117" s="43"/>
      <c r="S117" s="43"/>
      <c r="T117" s="43"/>
      <c r="U117" s="43"/>
      <c r="V117" s="43"/>
      <c r="W117" s="43"/>
      <c r="X117" s="43"/>
      <c r="Y117" s="43"/>
      <c r="Z117" s="43"/>
      <c r="AA117" s="43"/>
      <c r="AB117" s="43"/>
      <c r="AC117" s="43"/>
    </row>
    <row r="118" spans="1:29" ht="12.75">
      <c r="A118" s="55"/>
      <c r="B118" s="52"/>
      <c r="C118" s="72"/>
      <c r="D118" s="72"/>
      <c r="E118" s="55"/>
      <c r="F118" s="94"/>
      <c r="G118" s="94"/>
      <c r="H118" s="94"/>
      <c r="I118" s="94"/>
      <c r="J118" s="88"/>
      <c r="K118" s="52"/>
      <c r="L118" s="92"/>
      <c r="M118" s="43"/>
      <c r="N118" s="43"/>
      <c r="O118" s="43"/>
      <c r="P118" s="43"/>
      <c r="Q118" s="43"/>
      <c r="R118" s="43"/>
      <c r="S118" s="43"/>
      <c r="T118" s="43"/>
      <c r="U118" s="43"/>
      <c r="V118" s="43"/>
      <c r="W118" s="43"/>
      <c r="X118" s="43"/>
      <c r="Y118" s="43"/>
      <c r="Z118" s="43"/>
      <c r="AA118" s="43"/>
      <c r="AB118" s="43"/>
      <c r="AC118" s="43"/>
    </row>
    <row r="119" spans="1:29" ht="12.75">
      <c r="A119" s="55"/>
      <c r="B119" s="80"/>
      <c r="C119" s="72"/>
      <c r="D119" s="72"/>
      <c r="E119" s="17"/>
      <c r="F119" s="94"/>
      <c r="G119" s="94"/>
      <c r="H119" s="94"/>
      <c r="I119" s="94"/>
      <c r="J119" s="116"/>
      <c r="K119" s="80"/>
      <c r="L119" s="702"/>
      <c r="M119" s="43"/>
      <c r="N119" s="43"/>
      <c r="O119" s="43"/>
      <c r="P119" s="43"/>
      <c r="Q119" s="43"/>
      <c r="R119" s="43"/>
      <c r="S119" s="43"/>
      <c r="T119" s="43"/>
      <c r="U119" s="43"/>
      <c r="V119" s="43"/>
      <c r="W119" s="43"/>
      <c r="X119" s="43"/>
      <c r="Y119" s="43"/>
      <c r="Z119" s="43"/>
      <c r="AA119" s="43"/>
      <c r="AB119" s="43"/>
      <c r="AC119" s="43"/>
    </row>
    <row r="120" spans="1:29" ht="12.75">
      <c r="A120" s="55"/>
      <c r="B120" s="80"/>
      <c r="C120" s="80"/>
      <c r="D120" s="80"/>
      <c r="E120" s="73"/>
      <c r="F120" s="73"/>
      <c r="G120" s="73"/>
      <c r="H120" s="80"/>
      <c r="I120" s="73"/>
      <c r="J120" s="116"/>
      <c r="K120" s="101"/>
      <c r="L120" s="702"/>
      <c r="M120" s="52"/>
      <c r="N120" s="43"/>
      <c r="O120" s="43"/>
      <c r="P120" s="43"/>
      <c r="Q120" s="43"/>
      <c r="R120" s="43"/>
      <c r="S120" s="43"/>
      <c r="T120" s="43"/>
      <c r="U120" s="43"/>
      <c r="V120" s="43"/>
      <c r="W120" s="43"/>
      <c r="X120" s="43"/>
      <c r="Y120" s="43"/>
      <c r="Z120" s="43"/>
      <c r="AA120" s="43"/>
      <c r="AB120" s="43"/>
      <c r="AC120" s="43"/>
    </row>
    <row r="121" spans="1:29" ht="12.75">
      <c r="A121" s="43"/>
      <c r="B121" s="43"/>
      <c r="C121" s="43"/>
      <c r="D121" s="43"/>
      <c r="E121" s="43"/>
      <c r="F121" s="43"/>
      <c r="G121" s="43"/>
      <c r="H121" s="43"/>
      <c r="I121" s="43"/>
      <c r="J121" s="44"/>
      <c r="K121" s="43"/>
      <c r="L121" s="92"/>
      <c r="M121" s="43"/>
      <c r="N121" s="43"/>
      <c r="O121" s="43"/>
      <c r="P121" s="43"/>
      <c r="Q121" s="43"/>
      <c r="R121" s="43"/>
      <c r="S121" s="43"/>
      <c r="T121" s="43"/>
      <c r="U121" s="43"/>
      <c r="V121" s="43"/>
      <c r="W121" s="43"/>
      <c r="X121" s="43"/>
      <c r="Y121" s="43"/>
      <c r="Z121" s="43"/>
      <c r="AA121" s="43"/>
      <c r="AB121" s="43"/>
      <c r="AC121" s="43"/>
    </row>
    <row r="122" spans="1:29" ht="12.75">
      <c r="A122" s="43"/>
      <c r="B122" s="101"/>
      <c r="C122" s="43"/>
      <c r="D122" s="43"/>
      <c r="E122" s="43"/>
      <c r="F122" s="43"/>
      <c r="G122" s="43"/>
      <c r="H122" s="43"/>
      <c r="I122" s="43"/>
      <c r="J122" s="44"/>
      <c r="K122" s="43"/>
      <c r="L122" s="92"/>
      <c r="M122" s="43"/>
      <c r="N122" s="43"/>
      <c r="O122" s="43"/>
      <c r="P122" s="43"/>
      <c r="Q122" s="43"/>
      <c r="R122" s="43"/>
      <c r="S122" s="43"/>
      <c r="T122" s="43"/>
      <c r="U122" s="43"/>
      <c r="V122" s="43"/>
      <c r="W122" s="43"/>
      <c r="X122" s="43"/>
      <c r="Y122" s="43"/>
      <c r="Z122" s="43"/>
      <c r="AA122" s="43"/>
      <c r="AB122" s="43"/>
      <c r="AC122" s="43"/>
    </row>
    <row r="123" spans="1:29" ht="12.75">
      <c r="A123" s="43"/>
      <c r="B123" s="43"/>
      <c r="C123" s="43"/>
      <c r="D123" s="43"/>
      <c r="E123" s="43"/>
      <c r="F123" s="43"/>
      <c r="G123" s="43"/>
      <c r="H123" s="43"/>
      <c r="I123" s="43"/>
      <c r="J123" s="44"/>
      <c r="K123" s="43"/>
      <c r="L123" s="92"/>
      <c r="M123" s="43"/>
      <c r="N123" s="43"/>
      <c r="O123" s="43"/>
      <c r="P123" s="43"/>
      <c r="Q123" s="43"/>
      <c r="R123" s="43"/>
      <c r="S123" s="43"/>
      <c r="T123" s="43"/>
      <c r="U123" s="43"/>
      <c r="V123" s="43"/>
      <c r="W123" s="43"/>
      <c r="X123" s="43"/>
      <c r="Y123" s="43"/>
      <c r="Z123" s="43"/>
      <c r="AA123" s="43"/>
      <c r="AB123" s="43"/>
      <c r="AC123" s="43"/>
    </row>
    <row r="124" spans="1:29" ht="23.25">
      <c r="A124" s="117"/>
      <c r="B124" s="26"/>
      <c r="C124" s="26"/>
      <c r="D124" s="26"/>
      <c r="E124" s="26"/>
      <c r="F124" s="26"/>
      <c r="G124" s="26"/>
      <c r="H124" s="26"/>
      <c r="I124" s="43"/>
      <c r="J124" s="44"/>
      <c r="K124" s="43"/>
      <c r="L124" s="92"/>
      <c r="M124" s="43"/>
      <c r="N124" s="43"/>
      <c r="O124" s="43"/>
      <c r="P124" s="43"/>
      <c r="Q124" s="43"/>
      <c r="R124" s="43"/>
      <c r="S124" s="43"/>
      <c r="T124" s="43"/>
      <c r="U124" s="43"/>
      <c r="V124" s="43"/>
      <c r="W124" s="43"/>
      <c r="X124" s="43"/>
      <c r="Y124" s="43"/>
      <c r="Z124" s="43"/>
      <c r="AA124" s="43"/>
      <c r="AB124" s="43"/>
      <c r="AC124" s="43"/>
    </row>
    <row r="125" spans="1:29" ht="23.25">
      <c r="A125" s="118"/>
      <c r="B125" s="119"/>
      <c r="C125" s="119"/>
      <c r="D125" s="119"/>
      <c r="E125" s="119"/>
      <c r="F125" s="119"/>
      <c r="G125" s="119"/>
      <c r="H125" s="119"/>
      <c r="I125" s="119"/>
      <c r="J125" s="120"/>
      <c r="K125" s="119"/>
      <c r="L125" s="703"/>
      <c r="M125" s="119"/>
      <c r="N125" s="119"/>
      <c r="O125" s="119"/>
      <c r="P125" s="119"/>
      <c r="Q125" s="119"/>
      <c r="R125" s="119"/>
      <c r="S125" s="119"/>
      <c r="T125" s="119"/>
      <c r="U125" s="119"/>
      <c r="V125" s="119"/>
      <c r="W125" s="119"/>
      <c r="X125" s="119"/>
      <c r="Y125" s="119"/>
      <c r="Z125" s="119"/>
      <c r="AA125" s="119"/>
      <c r="AB125" s="119"/>
      <c r="AC125" s="119"/>
    </row>
    <row r="126" spans="1:29" ht="12.75">
      <c r="A126" s="94"/>
      <c r="B126" s="43"/>
      <c r="C126" s="43"/>
      <c r="D126" s="43"/>
      <c r="E126" s="43"/>
      <c r="F126" s="43"/>
      <c r="G126" s="43"/>
      <c r="H126" s="43"/>
      <c r="I126" s="43"/>
      <c r="J126" s="44"/>
      <c r="K126" s="43"/>
      <c r="L126" s="92"/>
      <c r="M126" s="43"/>
      <c r="N126" s="43"/>
      <c r="O126" s="43"/>
      <c r="P126" s="43"/>
      <c r="Q126" s="43"/>
      <c r="R126" s="43"/>
      <c r="S126" s="43"/>
      <c r="T126" s="43"/>
      <c r="U126" s="43"/>
      <c r="V126" s="43"/>
      <c r="W126" s="43"/>
      <c r="X126" s="43"/>
      <c r="Y126" s="43"/>
      <c r="Z126" s="43"/>
      <c r="AA126" s="43"/>
      <c r="AB126" s="43"/>
      <c r="AC126" s="43"/>
    </row>
    <row r="127" spans="1:29" ht="12.75">
      <c r="A127" s="94"/>
      <c r="B127" s="73"/>
      <c r="C127" s="94"/>
      <c r="D127" s="94"/>
      <c r="E127" s="73"/>
      <c r="F127" s="73"/>
      <c r="G127" s="73"/>
      <c r="H127" s="73"/>
      <c r="I127" s="73"/>
      <c r="J127" s="116"/>
      <c r="K127" s="94"/>
      <c r="L127" s="401"/>
      <c r="M127" s="1071"/>
      <c r="N127" s="1032"/>
      <c r="O127" s="43"/>
      <c r="P127" s="43"/>
      <c r="Q127" s="43"/>
      <c r="R127" s="43"/>
      <c r="S127" s="43"/>
      <c r="T127" s="43"/>
      <c r="U127" s="43"/>
      <c r="V127" s="43"/>
      <c r="W127" s="43"/>
      <c r="X127" s="43"/>
      <c r="Y127" s="43"/>
      <c r="Z127" s="43"/>
      <c r="AA127" s="43"/>
      <c r="AB127" s="43"/>
      <c r="AC127" s="43"/>
    </row>
    <row r="128" spans="1:29" ht="12.75">
      <c r="A128" s="91"/>
      <c r="B128" s="101"/>
      <c r="C128" s="101"/>
      <c r="D128" s="101"/>
      <c r="E128" s="93"/>
      <c r="F128" s="94"/>
      <c r="G128" s="94"/>
      <c r="H128" s="101"/>
      <c r="I128" s="94"/>
      <c r="J128" s="116"/>
      <c r="K128" s="80"/>
      <c r="L128" s="704"/>
      <c r="M128" s="1032"/>
      <c r="N128" s="1032"/>
      <c r="O128" s="101"/>
      <c r="P128" s="101"/>
      <c r="Q128" s="101"/>
      <c r="R128" s="101"/>
      <c r="S128" s="101"/>
      <c r="T128" s="101"/>
      <c r="U128" s="101"/>
      <c r="V128" s="101"/>
      <c r="W128" s="101"/>
      <c r="X128" s="101"/>
      <c r="Y128" s="101"/>
      <c r="Z128" s="101"/>
      <c r="AA128" s="101"/>
      <c r="AB128" s="101"/>
      <c r="AC128" s="101"/>
    </row>
    <row r="129" spans="1:29" ht="12.75">
      <c r="A129" s="43"/>
      <c r="B129" s="43"/>
      <c r="C129" s="43"/>
      <c r="D129" s="43"/>
      <c r="E129" s="43"/>
      <c r="F129" s="43"/>
      <c r="G129" s="43"/>
      <c r="H129" s="43"/>
      <c r="I129" s="43"/>
      <c r="J129" s="44"/>
      <c r="K129" s="43"/>
      <c r="L129" s="92"/>
      <c r="M129" s="43"/>
      <c r="N129" s="43"/>
      <c r="O129" s="43"/>
      <c r="P129" s="43"/>
      <c r="Q129" s="43"/>
      <c r="R129" s="43"/>
      <c r="S129" s="43"/>
      <c r="T129" s="43"/>
      <c r="U129" s="43"/>
      <c r="V129" s="43"/>
      <c r="W129" s="43"/>
      <c r="X129" s="43"/>
      <c r="Y129" s="43"/>
      <c r="Z129" s="43"/>
      <c r="AA129" s="43"/>
      <c r="AB129" s="43"/>
      <c r="AC129" s="43"/>
    </row>
    <row r="130" spans="1:29" ht="34.5" customHeight="1">
      <c r="A130" s="119"/>
      <c r="B130" s="119"/>
      <c r="C130" s="119"/>
      <c r="D130" s="119"/>
      <c r="E130" s="119"/>
      <c r="F130" s="119"/>
      <c r="G130" s="119"/>
      <c r="H130" s="119"/>
      <c r="I130" s="119"/>
      <c r="J130" s="120"/>
      <c r="K130" s="119"/>
      <c r="L130" s="703"/>
      <c r="M130" s="119"/>
      <c r="N130" s="119"/>
      <c r="O130" s="119"/>
      <c r="P130" s="119"/>
      <c r="Q130" s="119"/>
      <c r="R130" s="119"/>
      <c r="S130" s="119"/>
      <c r="T130" s="119"/>
      <c r="U130" s="119"/>
      <c r="V130" s="119"/>
      <c r="W130" s="119"/>
      <c r="X130" s="119"/>
      <c r="Y130" s="119"/>
      <c r="Z130" s="119"/>
      <c r="AA130" s="119"/>
      <c r="AB130" s="119"/>
      <c r="AC130" s="119"/>
    </row>
    <row r="131" spans="1:29" ht="12.75">
      <c r="A131" s="94"/>
      <c r="B131" s="43"/>
      <c r="C131" s="43"/>
      <c r="D131" s="43"/>
      <c r="E131" s="43"/>
      <c r="F131" s="52"/>
      <c r="G131" s="52"/>
      <c r="H131" s="43"/>
      <c r="I131" s="43"/>
      <c r="J131" s="44"/>
      <c r="K131" s="43"/>
      <c r="L131" s="92"/>
      <c r="M131" s="43"/>
      <c r="N131" s="43"/>
      <c r="O131" s="43"/>
      <c r="P131" s="43"/>
      <c r="Q131" s="43"/>
      <c r="R131" s="43"/>
      <c r="S131" s="43"/>
      <c r="T131" s="43"/>
      <c r="U131" s="43"/>
      <c r="V131" s="43"/>
      <c r="W131" s="43"/>
      <c r="X131" s="43"/>
      <c r="Y131" s="43"/>
      <c r="Z131" s="43"/>
      <c r="AA131" s="43"/>
      <c r="AB131" s="43"/>
      <c r="AC131" s="43"/>
    </row>
    <row r="132" spans="1:29" ht="12.75">
      <c r="A132" s="43"/>
      <c r="B132" s="52"/>
      <c r="C132" s="43"/>
      <c r="D132" s="43"/>
      <c r="E132" s="43"/>
      <c r="F132" s="122"/>
      <c r="G132" s="122"/>
      <c r="H132" s="73"/>
      <c r="I132" s="43"/>
      <c r="J132" s="44"/>
      <c r="K132" s="43"/>
      <c r="L132" s="92"/>
      <c r="M132" s="43"/>
      <c r="N132" s="43"/>
      <c r="O132" s="43"/>
      <c r="P132" s="43"/>
      <c r="Q132" s="43"/>
      <c r="R132" s="43"/>
      <c r="S132" s="43"/>
      <c r="T132" s="43"/>
      <c r="U132" s="43"/>
      <c r="V132" s="43"/>
      <c r="W132" s="43"/>
      <c r="X132" s="43"/>
      <c r="Y132" s="43"/>
      <c r="Z132" s="43"/>
      <c r="AA132" s="43"/>
      <c r="AB132" s="43"/>
      <c r="AC132" s="43"/>
    </row>
    <row r="133" spans="1:29" ht="12.75">
      <c r="A133" s="43"/>
      <c r="B133" s="52"/>
      <c r="C133" s="43"/>
      <c r="D133" s="43"/>
      <c r="E133" s="43"/>
      <c r="F133" s="43"/>
      <c r="G133" s="43"/>
      <c r="H133" s="43"/>
      <c r="I133" s="43"/>
      <c r="J133" s="44"/>
      <c r="K133" s="43"/>
      <c r="L133" s="92"/>
      <c r="M133" s="43"/>
      <c r="N133" s="43"/>
      <c r="O133" s="43"/>
      <c r="P133" s="43"/>
      <c r="Q133" s="43"/>
      <c r="R133" s="43"/>
      <c r="S133" s="43"/>
      <c r="T133" s="43"/>
      <c r="U133" s="43"/>
      <c r="V133" s="43"/>
      <c r="W133" s="43"/>
      <c r="X133" s="43"/>
      <c r="Y133" s="43"/>
      <c r="Z133" s="43"/>
      <c r="AA133" s="43"/>
      <c r="AB133" s="43"/>
      <c r="AC133" s="43"/>
    </row>
    <row r="134" spans="1:29" ht="12.75">
      <c r="A134" s="43"/>
      <c r="B134" s="52"/>
      <c r="C134" s="43"/>
      <c r="D134" s="43"/>
      <c r="E134" s="52"/>
      <c r="F134" s="52"/>
      <c r="G134" s="43"/>
      <c r="H134" s="43"/>
      <c r="I134" s="43"/>
      <c r="J134" s="44"/>
      <c r="K134" s="43"/>
      <c r="L134" s="92"/>
      <c r="M134" s="43"/>
      <c r="N134" s="43"/>
      <c r="O134" s="43"/>
      <c r="P134" s="43"/>
      <c r="Q134" s="43"/>
      <c r="R134" s="43"/>
      <c r="S134" s="43"/>
      <c r="T134" s="43"/>
      <c r="U134" s="43"/>
      <c r="V134" s="43"/>
      <c r="W134" s="43"/>
      <c r="X134" s="43"/>
      <c r="Y134" s="43"/>
      <c r="Z134" s="43"/>
      <c r="AA134" s="43"/>
      <c r="AB134" s="43"/>
      <c r="AC134" s="43"/>
    </row>
    <row r="135" spans="1:29" ht="12.75">
      <c r="A135" s="43"/>
      <c r="B135" s="52"/>
      <c r="C135" s="52"/>
      <c r="D135" s="52"/>
      <c r="E135" s="43"/>
      <c r="F135" s="43"/>
      <c r="G135" s="43"/>
      <c r="H135" s="43"/>
      <c r="I135" s="43"/>
      <c r="J135" s="44"/>
      <c r="K135" s="43"/>
      <c r="L135" s="92"/>
      <c r="M135" s="43"/>
      <c r="N135" s="43"/>
      <c r="O135" s="43"/>
      <c r="P135" s="43"/>
      <c r="Q135" s="43"/>
      <c r="R135" s="43"/>
      <c r="S135" s="43"/>
      <c r="T135" s="43"/>
      <c r="U135" s="43"/>
      <c r="V135" s="43"/>
      <c r="W135" s="43"/>
      <c r="X135" s="43"/>
      <c r="Y135" s="43"/>
      <c r="Z135" s="43"/>
      <c r="AA135" s="43"/>
      <c r="AB135" s="43"/>
      <c r="AC135" s="43"/>
    </row>
    <row r="136" spans="1:29" ht="14.25" customHeight="1">
      <c r="A136" s="43"/>
      <c r="B136" s="52"/>
      <c r="C136" s="43"/>
      <c r="D136" s="43"/>
      <c r="E136" s="43"/>
      <c r="F136" s="52"/>
      <c r="G136" s="90"/>
      <c r="H136" s="43"/>
      <c r="I136" s="43"/>
      <c r="J136" s="44"/>
      <c r="K136" s="43"/>
      <c r="L136" s="92"/>
      <c r="M136" s="43"/>
      <c r="N136" s="43"/>
      <c r="O136" s="43"/>
      <c r="P136" s="43"/>
      <c r="Q136" s="43"/>
      <c r="R136" s="43"/>
      <c r="S136" s="43"/>
      <c r="T136" s="43"/>
      <c r="U136" s="43"/>
      <c r="V136" s="43"/>
      <c r="W136" s="43"/>
      <c r="X136" s="43"/>
      <c r="Y136" s="43"/>
      <c r="Z136" s="43"/>
      <c r="AA136" s="43"/>
      <c r="AB136" s="43"/>
      <c r="AC136" s="43"/>
    </row>
    <row r="137" spans="1:29" ht="14.25" customHeight="1">
      <c r="A137" s="43"/>
      <c r="B137" s="52"/>
      <c r="C137" s="43"/>
      <c r="D137" s="43"/>
      <c r="E137" s="43"/>
      <c r="F137" s="52"/>
      <c r="G137" s="43"/>
      <c r="H137" s="43"/>
      <c r="I137" s="43"/>
      <c r="J137" s="44"/>
      <c r="K137" s="43"/>
      <c r="L137" s="92"/>
      <c r="M137" s="43"/>
      <c r="N137" s="43"/>
      <c r="O137" s="43"/>
      <c r="P137" s="43"/>
      <c r="Q137" s="43"/>
      <c r="R137" s="43"/>
      <c r="S137" s="43"/>
      <c r="T137" s="43"/>
      <c r="U137" s="43"/>
      <c r="V137" s="43"/>
      <c r="W137" s="43"/>
      <c r="X137" s="43"/>
      <c r="Y137" s="43"/>
      <c r="Z137" s="43"/>
      <c r="AA137" s="43"/>
      <c r="AB137" s="43"/>
      <c r="AC137" s="43"/>
    </row>
    <row r="138" spans="1:29" ht="14.25" customHeight="1">
      <c r="A138" s="43"/>
      <c r="B138" s="52"/>
      <c r="C138" s="90"/>
      <c r="D138" s="90"/>
      <c r="E138" s="43"/>
      <c r="F138" s="52"/>
      <c r="G138" s="43"/>
      <c r="H138" s="43"/>
      <c r="I138" s="43"/>
      <c r="J138" s="44"/>
      <c r="K138" s="43"/>
      <c r="L138" s="92"/>
      <c r="M138" s="43"/>
      <c r="N138" s="43"/>
      <c r="O138" s="43"/>
      <c r="P138" s="43"/>
      <c r="Q138" s="43"/>
      <c r="R138" s="43"/>
      <c r="S138" s="43"/>
      <c r="T138" s="43"/>
      <c r="U138" s="43"/>
      <c r="V138" s="43"/>
      <c r="W138" s="43"/>
      <c r="X138" s="43"/>
      <c r="Y138" s="43"/>
      <c r="Z138" s="43"/>
      <c r="AA138" s="43"/>
      <c r="AB138" s="43"/>
      <c r="AC138" s="43"/>
    </row>
    <row r="139" spans="1:29" ht="14.25" customHeight="1">
      <c r="A139" s="43"/>
      <c r="B139" s="52"/>
      <c r="C139" s="52"/>
      <c r="D139" s="52"/>
      <c r="E139" s="43"/>
      <c r="F139" s="43"/>
      <c r="G139" s="43"/>
      <c r="H139" s="43"/>
      <c r="I139" s="43"/>
      <c r="J139" s="44"/>
      <c r="K139" s="43"/>
      <c r="L139" s="92"/>
      <c r="M139" s="43"/>
      <c r="N139" s="43"/>
      <c r="O139" s="43"/>
      <c r="P139" s="43"/>
      <c r="Q139" s="43"/>
      <c r="R139" s="43"/>
      <c r="S139" s="43"/>
      <c r="T139" s="43"/>
      <c r="U139" s="43"/>
      <c r="V139" s="43"/>
      <c r="W139" s="43"/>
      <c r="X139" s="43"/>
      <c r="Y139" s="43"/>
      <c r="Z139" s="43"/>
      <c r="AA139" s="43"/>
      <c r="AB139" s="43"/>
      <c r="AC139" s="43"/>
    </row>
    <row r="140" spans="1:29" ht="14.25" customHeight="1">
      <c r="A140" s="43"/>
      <c r="B140" s="52"/>
      <c r="C140" s="43"/>
      <c r="D140" s="43"/>
      <c r="E140" s="43"/>
      <c r="F140" s="43"/>
      <c r="G140" s="43"/>
      <c r="H140" s="43"/>
      <c r="I140" s="43"/>
      <c r="J140" s="44"/>
      <c r="K140" s="43"/>
      <c r="L140" s="92"/>
      <c r="M140" s="43"/>
      <c r="N140" s="43"/>
      <c r="O140" s="43"/>
      <c r="P140" s="43"/>
      <c r="Q140" s="43"/>
      <c r="R140" s="43"/>
      <c r="S140" s="43"/>
      <c r="T140" s="43"/>
      <c r="U140" s="43"/>
      <c r="V140" s="43"/>
      <c r="W140" s="43"/>
      <c r="X140" s="43"/>
      <c r="Y140" s="43"/>
      <c r="Z140" s="43"/>
      <c r="AA140" s="43"/>
      <c r="AB140" s="43"/>
      <c r="AC140" s="43"/>
    </row>
    <row r="141" spans="1:29" ht="14.25" customHeight="1">
      <c r="A141" s="43"/>
      <c r="B141" s="52"/>
      <c r="C141" s="43"/>
      <c r="D141" s="43"/>
      <c r="E141" s="43"/>
      <c r="F141" s="43"/>
      <c r="G141" s="43"/>
      <c r="H141" s="43"/>
      <c r="I141" s="43"/>
      <c r="J141" s="44"/>
      <c r="K141" s="43"/>
      <c r="L141" s="92"/>
      <c r="M141" s="43"/>
      <c r="N141" s="43"/>
      <c r="O141" s="43"/>
      <c r="P141" s="43"/>
      <c r="Q141" s="43"/>
      <c r="R141" s="43"/>
      <c r="S141" s="43"/>
      <c r="T141" s="43"/>
      <c r="U141" s="43"/>
      <c r="V141" s="43"/>
      <c r="W141" s="43"/>
      <c r="X141" s="43"/>
      <c r="Y141" s="43"/>
      <c r="Z141" s="43"/>
      <c r="AA141" s="43"/>
      <c r="AB141" s="43"/>
      <c r="AC141" s="43"/>
    </row>
    <row r="142" spans="1:29" ht="14.25" customHeight="1">
      <c r="A142" s="43"/>
      <c r="B142" s="52"/>
      <c r="C142" s="43"/>
      <c r="D142" s="43"/>
      <c r="E142" s="43"/>
      <c r="F142" s="43"/>
      <c r="G142" s="43"/>
      <c r="H142" s="43"/>
      <c r="I142" s="43"/>
      <c r="J142" s="44"/>
      <c r="K142" s="43"/>
      <c r="L142" s="92"/>
      <c r="M142" s="43"/>
      <c r="N142" s="43"/>
      <c r="O142" s="43"/>
      <c r="P142" s="43"/>
      <c r="Q142" s="43"/>
      <c r="R142" s="43"/>
      <c r="S142" s="43"/>
      <c r="T142" s="43"/>
      <c r="U142" s="43"/>
      <c r="V142" s="43"/>
      <c r="W142" s="43"/>
      <c r="X142" s="43"/>
      <c r="Y142" s="43"/>
      <c r="Z142" s="43"/>
      <c r="AA142" s="43"/>
      <c r="AB142" s="43"/>
      <c r="AC142" s="43"/>
    </row>
    <row r="143" spans="1:29" ht="12.75">
      <c r="A143" s="43"/>
      <c r="B143" s="52"/>
      <c r="C143" s="52"/>
      <c r="D143" s="52"/>
      <c r="E143" s="43"/>
      <c r="F143" s="43"/>
      <c r="G143" s="43"/>
      <c r="H143" s="43"/>
      <c r="I143" s="43"/>
      <c r="J143" s="44"/>
      <c r="K143" s="43"/>
      <c r="L143" s="92"/>
      <c r="M143" s="43"/>
      <c r="N143" s="43"/>
      <c r="O143" s="43"/>
      <c r="P143" s="43"/>
      <c r="Q143" s="43"/>
      <c r="R143" s="43"/>
      <c r="S143" s="43"/>
      <c r="T143" s="43"/>
      <c r="U143" s="43"/>
      <c r="V143" s="43"/>
      <c r="W143" s="43"/>
      <c r="X143" s="43"/>
      <c r="Y143" s="43"/>
      <c r="Z143" s="43"/>
      <c r="AA143" s="43"/>
      <c r="AB143" s="43"/>
      <c r="AC143" s="43"/>
    </row>
    <row r="144" spans="1:29" ht="14.25" customHeight="1">
      <c r="A144" s="43"/>
      <c r="B144" s="52"/>
      <c r="C144" s="43"/>
      <c r="D144" s="43"/>
      <c r="E144" s="43"/>
      <c r="F144" s="43"/>
      <c r="G144" s="43"/>
      <c r="H144" s="43"/>
      <c r="I144" s="43"/>
      <c r="J144" s="44"/>
      <c r="K144" s="43"/>
      <c r="L144" s="92"/>
      <c r="M144" s="43"/>
      <c r="N144" s="43"/>
      <c r="O144" s="43"/>
      <c r="P144" s="43"/>
      <c r="Q144" s="43"/>
      <c r="R144" s="43"/>
      <c r="S144" s="43"/>
      <c r="T144" s="43"/>
      <c r="U144" s="43"/>
      <c r="V144" s="43"/>
      <c r="W144" s="43"/>
      <c r="X144" s="43"/>
      <c r="Y144" s="43"/>
      <c r="Z144" s="43"/>
      <c r="AA144" s="43"/>
      <c r="AB144" s="43"/>
      <c r="AC144" s="43"/>
    </row>
    <row r="145" spans="1:29" ht="12.75">
      <c r="A145" s="43"/>
      <c r="B145" s="43"/>
      <c r="C145" s="43"/>
      <c r="D145" s="43"/>
      <c r="E145" s="43"/>
      <c r="F145" s="43"/>
      <c r="G145" s="43"/>
      <c r="H145" s="43"/>
      <c r="I145" s="43"/>
      <c r="J145" s="44"/>
      <c r="K145" s="43"/>
      <c r="L145" s="92"/>
      <c r="M145" s="43"/>
      <c r="N145" s="43"/>
      <c r="O145" s="43"/>
      <c r="P145" s="43"/>
      <c r="Q145" s="43"/>
      <c r="R145" s="43"/>
      <c r="S145" s="43"/>
      <c r="T145" s="43"/>
      <c r="U145" s="43"/>
      <c r="V145" s="43"/>
      <c r="W145" s="43"/>
      <c r="X145" s="43"/>
      <c r="Y145" s="43"/>
      <c r="Z145" s="43"/>
      <c r="AA145" s="43"/>
      <c r="AB145" s="43"/>
      <c r="AC145" s="43"/>
    </row>
    <row r="146" spans="1:29" ht="12.75">
      <c r="A146" s="43"/>
      <c r="B146" s="43"/>
      <c r="C146" s="43"/>
      <c r="D146" s="43"/>
      <c r="E146" s="43"/>
      <c r="F146" s="43"/>
      <c r="G146" s="43"/>
      <c r="H146" s="43"/>
      <c r="I146" s="43"/>
      <c r="J146" s="44"/>
      <c r="K146" s="43"/>
      <c r="L146" s="92"/>
      <c r="M146" s="43"/>
      <c r="N146" s="43"/>
      <c r="O146" s="43"/>
      <c r="P146" s="43"/>
      <c r="Q146" s="43"/>
      <c r="R146" s="43"/>
      <c r="S146" s="43"/>
      <c r="T146" s="43"/>
      <c r="U146" s="43"/>
      <c r="V146" s="43"/>
      <c r="W146" s="43"/>
      <c r="X146" s="43"/>
      <c r="Y146" s="43"/>
      <c r="Z146" s="43"/>
      <c r="AA146" s="43"/>
      <c r="AB146" s="43"/>
      <c r="AC146" s="43"/>
    </row>
    <row r="147" spans="1:29" ht="12.75">
      <c r="A147" s="43"/>
      <c r="B147" s="43"/>
      <c r="C147" s="43"/>
      <c r="D147" s="43"/>
      <c r="E147" s="43"/>
      <c r="F147" s="43"/>
      <c r="G147" s="43"/>
      <c r="H147" s="43"/>
      <c r="I147" s="43"/>
      <c r="J147" s="44"/>
      <c r="K147" s="43"/>
      <c r="L147" s="92"/>
      <c r="M147" s="43"/>
      <c r="N147" s="43"/>
      <c r="O147" s="43"/>
      <c r="P147" s="43"/>
      <c r="Q147" s="43"/>
      <c r="R147" s="43"/>
      <c r="S147" s="43"/>
      <c r="T147" s="43"/>
      <c r="U147" s="43"/>
      <c r="V147" s="43"/>
      <c r="W147" s="43"/>
      <c r="X147" s="43"/>
      <c r="Y147" s="43"/>
      <c r="Z147" s="43"/>
      <c r="AA147" s="43"/>
      <c r="AB147" s="43"/>
      <c r="AC147" s="43"/>
    </row>
    <row r="148" spans="1:29" ht="18">
      <c r="A148" s="94"/>
      <c r="B148" s="80"/>
      <c r="C148" s="18"/>
      <c r="D148" s="18"/>
      <c r="E148" s="52"/>
      <c r="F148" s="73"/>
      <c r="G148" s="52"/>
      <c r="H148" s="97"/>
      <c r="I148" s="94"/>
      <c r="J148" s="88"/>
      <c r="K148" s="43"/>
      <c r="L148" s="705"/>
      <c r="M148" s="43"/>
      <c r="N148" s="43"/>
      <c r="O148" s="43"/>
      <c r="P148" s="43"/>
      <c r="Q148" s="43"/>
      <c r="R148" s="43"/>
      <c r="S148" s="43"/>
      <c r="T148" s="43"/>
      <c r="U148" s="43"/>
      <c r="V148" s="43"/>
      <c r="W148" s="43"/>
      <c r="X148" s="43"/>
      <c r="Y148" s="43"/>
      <c r="Z148" s="43"/>
      <c r="AA148" s="43"/>
      <c r="AB148" s="43"/>
      <c r="AC148" s="43"/>
    </row>
    <row r="149" spans="1:29" ht="12.75">
      <c r="A149" s="43"/>
      <c r="B149" s="43"/>
      <c r="C149" s="43"/>
      <c r="D149" s="43"/>
      <c r="E149" s="43"/>
      <c r="F149" s="43"/>
      <c r="G149" s="43"/>
      <c r="H149" s="43"/>
      <c r="I149" s="43"/>
      <c r="J149" s="44"/>
      <c r="K149" s="43"/>
      <c r="L149" s="92"/>
      <c r="M149" s="43"/>
      <c r="N149" s="43"/>
      <c r="O149" s="43"/>
      <c r="P149" s="43"/>
      <c r="Q149" s="43"/>
      <c r="R149" s="43"/>
      <c r="S149" s="43"/>
      <c r="T149" s="43"/>
      <c r="U149" s="43"/>
      <c r="V149" s="43"/>
      <c r="W149" s="43"/>
      <c r="X149" s="43"/>
      <c r="Y149" s="43"/>
      <c r="Z149" s="43"/>
      <c r="AA149" s="43"/>
      <c r="AB149" s="43"/>
      <c r="AC149" s="43"/>
    </row>
    <row r="150" spans="1:29" ht="12.75">
      <c r="A150" s="124"/>
      <c r="B150" s="124"/>
      <c r="C150" s="124"/>
      <c r="D150" s="124"/>
      <c r="E150" s="124"/>
      <c r="F150" s="124"/>
      <c r="G150" s="124"/>
      <c r="H150" s="124"/>
      <c r="I150" s="124"/>
      <c r="J150" s="125"/>
      <c r="K150" s="124"/>
      <c r="L150" s="706"/>
      <c r="M150" s="43"/>
      <c r="N150" s="43"/>
      <c r="O150" s="43"/>
      <c r="P150" s="43"/>
      <c r="Q150" s="43"/>
      <c r="R150" s="43"/>
      <c r="S150" s="43"/>
      <c r="T150" s="43"/>
      <c r="U150" s="43"/>
      <c r="V150" s="43"/>
      <c r="W150" s="43"/>
      <c r="X150" s="43"/>
      <c r="Y150" s="43"/>
      <c r="Z150" s="43"/>
      <c r="AA150" s="43"/>
      <c r="AB150" s="43"/>
      <c r="AC150" s="43"/>
    </row>
    <row r="151" spans="1:29" ht="18">
      <c r="A151" s="126"/>
      <c r="B151" s="127"/>
      <c r="C151" s="128"/>
      <c r="D151" s="128"/>
      <c r="E151" s="129"/>
      <c r="F151" s="130"/>
      <c r="G151" s="124"/>
      <c r="H151" s="131"/>
      <c r="I151" s="126"/>
      <c r="J151" s="132"/>
      <c r="K151" s="124"/>
      <c r="L151" s="707"/>
      <c r="M151" s="124"/>
      <c r="N151" s="43"/>
      <c r="O151" s="43"/>
      <c r="P151" s="43"/>
      <c r="Q151" s="43"/>
      <c r="R151" s="43"/>
      <c r="S151" s="43"/>
      <c r="T151" s="43"/>
      <c r="U151" s="43"/>
      <c r="V151" s="43"/>
      <c r="W151" s="43"/>
      <c r="X151" s="43"/>
      <c r="Y151" s="43"/>
      <c r="Z151" s="43"/>
      <c r="AA151" s="43"/>
      <c r="AB151" s="43"/>
      <c r="AC151" s="43"/>
    </row>
    <row r="152" spans="1:29" ht="12.75">
      <c r="A152" s="124"/>
      <c r="B152" s="124"/>
      <c r="C152" s="124"/>
      <c r="D152" s="124"/>
      <c r="E152" s="124"/>
      <c r="F152" s="124"/>
      <c r="G152" s="124"/>
      <c r="H152" s="124"/>
      <c r="I152" s="124"/>
      <c r="J152" s="125"/>
      <c r="K152" s="124"/>
      <c r="L152" s="706"/>
      <c r="M152" s="43"/>
      <c r="N152" s="43"/>
      <c r="O152" s="43"/>
      <c r="P152" s="43"/>
      <c r="Q152" s="43"/>
      <c r="R152" s="43"/>
      <c r="S152" s="43"/>
      <c r="T152" s="43"/>
      <c r="U152" s="43"/>
      <c r="V152" s="43"/>
      <c r="W152" s="43"/>
      <c r="X152" s="43"/>
      <c r="Y152" s="43"/>
      <c r="Z152" s="43"/>
      <c r="AA152" s="43"/>
      <c r="AB152" s="43"/>
      <c r="AC152" s="43"/>
    </row>
    <row r="153" spans="1:29" ht="12.75">
      <c r="A153" s="43"/>
      <c r="B153" s="43"/>
      <c r="C153" s="43"/>
      <c r="D153" s="43"/>
      <c r="E153" s="43"/>
      <c r="F153" s="43"/>
      <c r="G153" s="43"/>
      <c r="H153" s="43"/>
      <c r="I153" s="43"/>
      <c r="J153" s="44"/>
      <c r="K153" s="43"/>
      <c r="L153" s="92"/>
      <c r="M153" s="43"/>
      <c r="N153" s="43"/>
      <c r="O153" s="43"/>
      <c r="P153" s="43"/>
      <c r="Q153" s="43"/>
      <c r="R153" s="43"/>
      <c r="S153" s="43"/>
      <c r="T153" s="43"/>
      <c r="U153" s="43"/>
      <c r="V153" s="43"/>
      <c r="W153" s="43"/>
      <c r="X153" s="43"/>
      <c r="Y153" s="43"/>
      <c r="Z153" s="43"/>
      <c r="AA153" s="43"/>
      <c r="AB153" s="43"/>
      <c r="AC153" s="43"/>
    </row>
    <row r="154" spans="1:29" ht="12.75">
      <c r="A154" s="43"/>
      <c r="B154" s="43"/>
      <c r="C154" s="43"/>
      <c r="D154" s="43"/>
      <c r="E154" s="43"/>
      <c r="F154" s="43"/>
      <c r="G154" s="43"/>
      <c r="H154" s="43"/>
      <c r="I154" s="43"/>
      <c r="J154" s="44"/>
      <c r="K154" s="43"/>
      <c r="L154" s="92"/>
      <c r="M154" s="43"/>
      <c r="N154" s="43"/>
      <c r="O154" s="43"/>
      <c r="P154" s="43"/>
      <c r="Q154" s="43"/>
      <c r="R154" s="43"/>
      <c r="S154" s="43"/>
      <c r="T154" s="43"/>
      <c r="U154" s="43"/>
      <c r="V154" s="43"/>
      <c r="W154" s="43"/>
      <c r="X154" s="43"/>
      <c r="Y154" s="43"/>
      <c r="Z154" s="43"/>
      <c r="AA154" s="43"/>
      <c r="AB154" s="43"/>
      <c r="AC154" s="43"/>
    </row>
    <row r="155" spans="1:29" ht="12.75">
      <c r="A155" s="43"/>
      <c r="B155" s="43"/>
      <c r="C155" s="43"/>
      <c r="D155" s="43"/>
      <c r="E155" s="43"/>
      <c r="F155" s="43"/>
      <c r="G155" s="43"/>
      <c r="H155" s="43"/>
      <c r="I155" s="43"/>
      <c r="J155" s="44"/>
      <c r="K155" s="43"/>
      <c r="L155" s="92"/>
      <c r="M155" s="43"/>
      <c r="N155" s="43"/>
      <c r="O155" s="43"/>
      <c r="P155" s="43"/>
      <c r="Q155" s="43"/>
      <c r="R155" s="43"/>
      <c r="S155" s="43"/>
      <c r="T155" s="43"/>
      <c r="U155" s="43"/>
      <c r="V155" s="43"/>
      <c r="W155" s="43"/>
      <c r="X155" s="43"/>
      <c r="Y155" s="43"/>
      <c r="Z155" s="43"/>
      <c r="AA155" s="43"/>
      <c r="AB155" s="43"/>
      <c r="AC155" s="43"/>
    </row>
    <row r="156" spans="1:29" ht="12.75">
      <c r="A156" s="43"/>
      <c r="B156" s="43"/>
      <c r="C156" s="43"/>
      <c r="D156" s="43"/>
      <c r="E156" s="43"/>
      <c r="F156" s="43"/>
      <c r="G156" s="43"/>
      <c r="H156" s="43"/>
      <c r="I156" s="43"/>
      <c r="J156" s="44"/>
      <c r="K156" s="43"/>
      <c r="L156" s="92"/>
      <c r="M156" s="43"/>
      <c r="N156" s="43"/>
      <c r="O156" s="43"/>
      <c r="P156" s="43"/>
      <c r="Q156" s="43"/>
      <c r="R156" s="43"/>
      <c r="S156" s="43"/>
      <c r="T156" s="43"/>
      <c r="U156" s="43"/>
      <c r="V156" s="43"/>
      <c r="W156" s="43"/>
      <c r="X156" s="43"/>
      <c r="Y156" s="43"/>
      <c r="Z156" s="43"/>
      <c r="AA156" s="43"/>
      <c r="AB156" s="43"/>
      <c r="AC156" s="43"/>
    </row>
    <row r="157" spans="1:29" ht="12.75">
      <c r="A157" s="43"/>
      <c r="B157" s="43"/>
      <c r="C157" s="43"/>
      <c r="D157" s="43"/>
      <c r="E157" s="43"/>
      <c r="F157" s="43"/>
      <c r="G157" s="43"/>
      <c r="H157" s="43"/>
      <c r="I157" s="43"/>
      <c r="J157" s="44"/>
      <c r="K157" s="43"/>
      <c r="L157" s="92"/>
      <c r="M157" s="43"/>
      <c r="N157" s="43"/>
      <c r="O157" s="43"/>
      <c r="P157" s="43"/>
      <c r="Q157" s="43"/>
      <c r="R157" s="43"/>
      <c r="S157" s="43"/>
      <c r="T157" s="43"/>
      <c r="U157" s="43"/>
      <c r="V157" s="43"/>
      <c r="W157" s="43"/>
      <c r="X157" s="43"/>
      <c r="Y157" s="43"/>
      <c r="Z157" s="43"/>
      <c r="AA157" s="43"/>
      <c r="AB157" s="43"/>
      <c r="AC157" s="43"/>
    </row>
    <row r="158" spans="1:29" ht="12.75">
      <c r="A158" s="43"/>
      <c r="B158" s="43"/>
      <c r="C158" s="43"/>
      <c r="D158" s="43"/>
      <c r="E158" s="43"/>
      <c r="F158" s="43"/>
      <c r="G158" s="43"/>
      <c r="H158" s="43"/>
      <c r="I158" s="43"/>
      <c r="J158" s="44"/>
      <c r="K158" s="43"/>
      <c r="L158" s="92"/>
      <c r="M158" s="43"/>
      <c r="N158" s="43"/>
      <c r="O158" s="43"/>
      <c r="P158" s="43"/>
      <c r="Q158" s="43"/>
      <c r="R158" s="43"/>
      <c r="S158" s="43"/>
      <c r="T158" s="43"/>
      <c r="U158" s="43"/>
      <c r="V158" s="43"/>
      <c r="W158" s="43"/>
      <c r="X158" s="43"/>
      <c r="Y158" s="43"/>
      <c r="Z158" s="43"/>
      <c r="AA158" s="43"/>
      <c r="AB158" s="43"/>
      <c r="AC158" s="43"/>
    </row>
    <row r="159" spans="1:29" ht="12.75">
      <c r="A159" s="43"/>
      <c r="B159" s="43"/>
      <c r="C159" s="43"/>
      <c r="D159" s="43"/>
      <c r="E159" s="43"/>
      <c r="F159" s="43"/>
      <c r="G159" s="43"/>
      <c r="H159" s="43"/>
      <c r="I159" s="43"/>
      <c r="J159" s="44"/>
      <c r="K159" s="43"/>
      <c r="L159" s="92"/>
      <c r="M159" s="43"/>
      <c r="N159" s="43"/>
      <c r="O159" s="43"/>
      <c r="P159" s="43"/>
      <c r="Q159" s="43"/>
      <c r="R159" s="43"/>
      <c r="S159" s="43"/>
      <c r="T159" s="43"/>
      <c r="U159" s="43"/>
      <c r="V159" s="43"/>
      <c r="W159" s="43"/>
      <c r="X159" s="43"/>
      <c r="Y159" s="43"/>
      <c r="Z159" s="43"/>
      <c r="AA159" s="43"/>
      <c r="AB159" s="43"/>
      <c r="AC159" s="43"/>
    </row>
    <row r="160" spans="1:29" ht="12.75">
      <c r="A160" s="43"/>
      <c r="B160" s="43"/>
      <c r="C160" s="43"/>
      <c r="D160" s="43"/>
      <c r="E160" s="43"/>
      <c r="F160" s="43"/>
      <c r="G160" s="43"/>
      <c r="H160" s="43"/>
      <c r="I160" s="43"/>
      <c r="J160" s="44"/>
      <c r="K160" s="43"/>
      <c r="L160" s="92"/>
      <c r="M160" s="43"/>
      <c r="N160" s="43"/>
      <c r="O160" s="43"/>
      <c r="P160" s="43"/>
      <c r="Q160" s="43"/>
      <c r="R160" s="43"/>
      <c r="S160" s="43"/>
      <c r="T160" s="43"/>
      <c r="U160" s="43"/>
      <c r="V160" s="43"/>
      <c r="W160" s="43"/>
      <c r="X160" s="43"/>
      <c r="Y160" s="43"/>
      <c r="Z160" s="43"/>
      <c r="AA160" s="43"/>
      <c r="AB160" s="43"/>
      <c r="AC160" s="43"/>
    </row>
    <row r="161" spans="1:29" ht="12.75">
      <c r="A161" s="43"/>
      <c r="B161" s="43"/>
      <c r="C161" s="43"/>
      <c r="D161" s="43"/>
      <c r="E161" s="43"/>
      <c r="F161" s="43"/>
      <c r="G161" s="43"/>
      <c r="H161" s="43"/>
      <c r="I161" s="43"/>
      <c r="J161" s="44"/>
      <c r="K161" s="43"/>
      <c r="L161" s="92"/>
      <c r="M161" s="43"/>
      <c r="N161" s="43"/>
      <c r="O161" s="43"/>
      <c r="P161" s="43"/>
      <c r="Q161" s="43"/>
      <c r="R161" s="43"/>
      <c r="S161" s="43"/>
      <c r="T161" s="43"/>
      <c r="U161" s="43"/>
      <c r="V161" s="43"/>
      <c r="W161" s="43"/>
      <c r="X161" s="43"/>
      <c r="Y161" s="43"/>
      <c r="Z161" s="43"/>
      <c r="AA161" s="43"/>
      <c r="AB161" s="43"/>
      <c r="AC161" s="43"/>
    </row>
    <row r="162" spans="1:29" ht="12.75">
      <c r="A162" s="43"/>
      <c r="B162" s="43"/>
      <c r="C162" s="43"/>
      <c r="D162" s="43"/>
      <c r="E162" s="43"/>
      <c r="F162" s="43"/>
      <c r="G162" s="43"/>
      <c r="H162" s="43"/>
      <c r="I162" s="43"/>
      <c r="J162" s="44"/>
      <c r="K162" s="43"/>
      <c r="L162" s="92"/>
      <c r="M162" s="43"/>
      <c r="N162" s="43"/>
      <c r="O162" s="43"/>
      <c r="P162" s="43"/>
      <c r="Q162" s="43"/>
      <c r="R162" s="43"/>
      <c r="S162" s="43"/>
      <c r="T162" s="43"/>
      <c r="U162" s="43"/>
      <c r="V162" s="43"/>
      <c r="W162" s="43"/>
      <c r="X162" s="43"/>
      <c r="Y162" s="43"/>
      <c r="Z162" s="43"/>
      <c r="AA162" s="43"/>
      <c r="AB162" s="43"/>
      <c r="AC162" s="43"/>
    </row>
    <row r="163" spans="1:29" ht="12.75">
      <c r="A163" s="43"/>
      <c r="B163" s="43"/>
      <c r="C163" s="43"/>
      <c r="D163" s="43"/>
      <c r="E163" s="43"/>
      <c r="F163" s="43"/>
      <c r="G163" s="43"/>
      <c r="H163" s="43"/>
      <c r="I163" s="43"/>
      <c r="J163" s="44"/>
      <c r="K163" s="43"/>
      <c r="L163" s="92"/>
      <c r="M163" s="43"/>
      <c r="N163" s="43"/>
      <c r="O163" s="43"/>
      <c r="P163" s="43"/>
      <c r="Q163" s="43"/>
      <c r="R163" s="43"/>
      <c r="S163" s="43"/>
      <c r="T163" s="43"/>
      <c r="U163" s="43"/>
      <c r="V163" s="43"/>
      <c r="W163" s="43"/>
      <c r="X163" s="43"/>
      <c r="Y163" s="43"/>
      <c r="Z163" s="43"/>
      <c r="AA163" s="43"/>
      <c r="AB163" s="43"/>
      <c r="AC163" s="43"/>
    </row>
    <row r="164" spans="1:29" ht="12.75">
      <c r="A164" s="43"/>
      <c r="B164" s="43"/>
      <c r="C164" s="43"/>
      <c r="D164" s="43"/>
      <c r="E164" s="43"/>
      <c r="F164" s="43"/>
      <c r="G164" s="43"/>
      <c r="H164" s="43"/>
      <c r="I164" s="43"/>
      <c r="J164" s="44"/>
      <c r="K164" s="43"/>
      <c r="L164" s="92"/>
      <c r="M164" s="43"/>
      <c r="N164" s="43"/>
      <c r="O164" s="43"/>
      <c r="P164" s="43"/>
      <c r="Q164" s="43"/>
      <c r="R164" s="43"/>
      <c r="S164" s="43"/>
      <c r="T164" s="43"/>
      <c r="U164" s="43"/>
      <c r="V164" s="43"/>
      <c r="W164" s="43"/>
      <c r="X164" s="43"/>
      <c r="Y164" s="43"/>
      <c r="Z164" s="43"/>
      <c r="AA164" s="43"/>
      <c r="AB164" s="43"/>
      <c r="AC164" s="43"/>
    </row>
    <row r="165" spans="1:29" ht="12.75">
      <c r="A165" s="43"/>
      <c r="B165" s="43"/>
      <c r="C165" s="43"/>
      <c r="D165" s="43"/>
      <c r="E165" s="43"/>
      <c r="F165" s="43"/>
      <c r="G165" s="43"/>
      <c r="H165" s="43"/>
      <c r="I165" s="43"/>
      <c r="J165" s="44"/>
      <c r="K165" s="43"/>
      <c r="L165" s="92"/>
      <c r="M165" s="43"/>
      <c r="N165" s="43"/>
      <c r="O165" s="43"/>
      <c r="P165" s="43"/>
      <c r="Q165" s="43"/>
      <c r="R165" s="43"/>
      <c r="S165" s="43"/>
      <c r="T165" s="43"/>
      <c r="U165" s="43"/>
      <c r="V165" s="43"/>
      <c r="W165" s="43"/>
      <c r="X165" s="43"/>
      <c r="Y165" s="43"/>
      <c r="Z165" s="43"/>
      <c r="AA165" s="43"/>
      <c r="AB165" s="43"/>
      <c r="AC165" s="43"/>
    </row>
    <row r="166" spans="1:29" ht="12.75">
      <c r="A166" s="43"/>
      <c r="B166" s="43"/>
      <c r="C166" s="43"/>
      <c r="D166" s="43"/>
      <c r="E166" s="43"/>
      <c r="F166" s="43"/>
      <c r="G166" s="43"/>
      <c r="H166" s="43"/>
      <c r="I166" s="43"/>
      <c r="J166" s="44"/>
      <c r="K166" s="43"/>
      <c r="L166" s="92"/>
      <c r="M166" s="43"/>
      <c r="N166" s="43"/>
      <c r="O166" s="43"/>
      <c r="P166" s="43"/>
      <c r="Q166" s="43"/>
      <c r="R166" s="43"/>
      <c r="S166" s="43"/>
      <c r="T166" s="43"/>
      <c r="U166" s="43"/>
      <c r="V166" s="43"/>
      <c r="W166" s="43"/>
      <c r="X166" s="43"/>
      <c r="Y166" s="43"/>
      <c r="Z166" s="43"/>
      <c r="AA166" s="43"/>
      <c r="AB166" s="43"/>
      <c r="AC166" s="43"/>
    </row>
    <row r="167" spans="1:29" ht="12.75">
      <c r="A167" s="43"/>
      <c r="B167" s="43"/>
      <c r="C167" s="43"/>
      <c r="D167" s="43"/>
      <c r="E167" s="43"/>
      <c r="F167" s="43"/>
      <c r="G167" s="43"/>
      <c r="H167" s="43"/>
      <c r="I167" s="43"/>
      <c r="J167" s="44"/>
      <c r="K167" s="43"/>
      <c r="L167" s="92"/>
      <c r="M167" s="43"/>
      <c r="N167" s="43"/>
      <c r="O167" s="43"/>
      <c r="P167" s="43"/>
      <c r="Q167" s="43"/>
      <c r="R167" s="43"/>
      <c r="S167" s="43"/>
      <c r="T167" s="43"/>
      <c r="U167" s="43"/>
      <c r="V167" s="43"/>
      <c r="W167" s="43"/>
      <c r="X167" s="43"/>
      <c r="Y167" s="43"/>
      <c r="Z167" s="43"/>
      <c r="AA167" s="43"/>
      <c r="AB167" s="43"/>
      <c r="AC167" s="43"/>
    </row>
    <row r="168" spans="1:29" ht="12.75">
      <c r="A168" s="43"/>
      <c r="B168" s="43"/>
      <c r="C168" s="43"/>
      <c r="D168" s="43"/>
      <c r="E168" s="43"/>
      <c r="F168" s="43"/>
      <c r="G168" s="43"/>
      <c r="H168" s="43"/>
      <c r="I168" s="43"/>
      <c r="J168" s="44"/>
      <c r="K168" s="43"/>
      <c r="L168" s="92"/>
      <c r="M168" s="43"/>
      <c r="N168" s="43"/>
      <c r="O168" s="43"/>
      <c r="P168" s="43"/>
      <c r="Q168" s="43"/>
      <c r="R168" s="43"/>
      <c r="S168" s="43"/>
      <c r="T168" s="43"/>
      <c r="U168" s="43"/>
      <c r="V168" s="43"/>
      <c r="W168" s="43"/>
      <c r="X168" s="43"/>
      <c r="Y168" s="43"/>
      <c r="Z168" s="43"/>
      <c r="AA168" s="43"/>
      <c r="AB168" s="43"/>
      <c r="AC168" s="43"/>
    </row>
    <row r="169" spans="1:29" ht="12.75">
      <c r="A169" s="43"/>
      <c r="B169" s="43"/>
      <c r="C169" s="43"/>
      <c r="D169" s="43"/>
      <c r="E169" s="43"/>
      <c r="F169" s="43"/>
      <c r="G169" s="43"/>
      <c r="H169" s="43"/>
      <c r="I169" s="43"/>
      <c r="J169" s="44"/>
      <c r="K169" s="43"/>
      <c r="L169" s="92"/>
      <c r="M169" s="43"/>
      <c r="N169" s="43"/>
      <c r="O169" s="43"/>
      <c r="P169" s="43"/>
      <c r="Q169" s="43"/>
      <c r="R169" s="43"/>
      <c r="S169" s="43"/>
      <c r="T169" s="43"/>
      <c r="U169" s="43"/>
      <c r="V169" s="43"/>
      <c r="W169" s="43"/>
      <c r="X169" s="43"/>
      <c r="Y169" s="43"/>
      <c r="Z169" s="43"/>
      <c r="AA169" s="43"/>
      <c r="AB169" s="43"/>
      <c r="AC169" s="43"/>
    </row>
    <row r="170" spans="1:29" ht="12.75">
      <c r="A170" s="43"/>
      <c r="B170" s="43"/>
      <c r="C170" s="43"/>
      <c r="D170" s="43"/>
      <c r="E170" s="43"/>
      <c r="F170" s="43"/>
      <c r="G170" s="43"/>
      <c r="H170" s="43"/>
      <c r="I170" s="43"/>
      <c r="J170" s="44"/>
      <c r="K170" s="43"/>
      <c r="L170" s="92"/>
      <c r="M170" s="43"/>
      <c r="N170" s="43"/>
      <c r="O170" s="43"/>
      <c r="P170" s="43"/>
      <c r="Q170" s="43"/>
      <c r="R170" s="43"/>
      <c r="S170" s="43"/>
      <c r="T170" s="43"/>
      <c r="U170" s="43"/>
      <c r="V170" s="43"/>
      <c r="W170" s="43"/>
      <c r="X170" s="43"/>
      <c r="Y170" s="43"/>
      <c r="Z170" s="43"/>
      <c r="AA170" s="43"/>
      <c r="AB170" s="43"/>
      <c r="AC170" s="43"/>
    </row>
    <row r="171" spans="1:29" ht="12.75">
      <c r="A171" s="43"/>
      <c r="B171" s="43"/>
      <c r="C171" s="43"/>
      <c r="D171" s="43"/>
      <c r="E171" s="43"/>
      <c r="F171" s="43"/>
      <c r="G171" s="43"/>
      <c r="H171" s="43"/>
      <c r="I171" s="43"/>
      <c r="J171" s="44"/>
      <c r="K171" s="43"/>
      <c r="L171" s="92"/>
      <c r="M171" s="43"/>
      <c r="N171" s="43"/>
      <c r="O171" s="43"/>
      <c r="P171" s="43"/>
      <c r="Q171" s="43"/>
      <c r="R171" s="43"/>
      <c r="S171" s="43"/>
      <c r="T171" s="43"/>
      <c r="U171" s="43"/>
      <c r="V171" s="43"/>
      <c r="W171" s="43"/>
      <c r="X171" s="43"/>
      <c r="Y171" s="43"/>
      <c r="Z171" s="43"/>
      <c r="AA171" s="43"/>
      <c r="AB171" s="43"/>
      <c r="AC171" s="43"/>
    </row>
    <row r="172" spans="1:29" ht="12.75">
      <c r="A172" s="43"/>
      <c r="B172" s="43"/>
      <c r="C172" s="43"/>
      <c r="D172" s="43"/>
      <c r="E172" s="43"/>
      <c r="F172" s="43"/>
      <c r="G172" s="43"/>
      <c r="H172" s="43"/>
      <c r="I172" s="43"/>
      <c r="J172" s="44"/>
      <c r="K172" s="43"/>
      <c r="L172" s="92"/>
      <c r="M172" s="43"/>
      <c r="N172" s="43"/>
      <c r="O172" s="43"/>
      <c r="P172" s="43"/>
      <c r="Q172" s="43"/>
      <c r="R172" s="43"/>
      <c r="S172" s="43"/>
      <c r="T172" s="43"/>
      <c r="U172" s="43"/>
      <c r="V172" s="43"/>
      <c r="W172" s="43"/>
      <c r="X172" s="43"/>
      <c r="Y172" s="43"/>
      <c r="Z172" s="43"/>
      <c r="AA172" s="43"/>
      <c r="AB172" s="43"/>
      <c r="AC172" s="43"/>
    </row>
    <row r="173" spans="1:29" ht="12.75">
      <c r="A173" s="43"/>
      <c r="B173" s="43"/>
      <c r="C173" s="43"/>
      <c r="D173" s="43"/>
      <c r="E173" s="43"/>
      <c r="F173" s="43"/>
      <c r="G173" s="43"/>
      <c r="H173" s="43"/>
      <c r="I173" s="43"/>
      <c r="J173" s="44"/>
      <c r="K173" s="43"/>
      <c r="L173" s="92"/>
      <c r="M173" s="43"/>
      <c r="N173" s="43"/>
      <c r="O173" s="43"/>
      <c r="P173" s="43"/>
      <c r="Q173" s="43"/>
      <c r="R173" s="43"/>
      <c r="S173" s="43"/>
      <c r="T173" s="43"/>
      <c r="U173" s="43"/>
      <c r="V173" s="43"/>
      <c r="W173" s="43"/>
      <c r="X173" s="43"/>
      <c r="Y173" s="43"/>
      <c r="Z173" s="43"/>
      <c r="AA173" s="43"/>
      <c r="AB173" s="43"/>
      <c r="AC173" s="43"/>
    </row>
    <row r="174" spans="1:29" ht="12.75">
      <c r="A174" s="43"/>
      <c r="B174" s="43"/>
      <c r="C174" s="43"/>
      <c r="D174" s="43"/>
      <c r="E174" s="43"/>
      <c r="F174" s="43"/>
      <c r="G174" s="43"/>
      <c r="H174" s="43"/>
      <c r="I174" s="43"/>
      <c r="J174" s="44"/>
      <c r="K174" s="43"/>
      <c r="L174" s="92"/>
      <c r="M174" s="43"/>
      <c r="N174" s="43"/>
      <c r="O174" s="43"/>
      <c r="P174" s="43"/>
      <c r="Q174" s="43"/>
      <c r="R174" s="43"/>
      <c r="S174" s="43"/>
      <c r="T174" s="43"/>
      <c r="U174" s="43"/>
      <c r="V174" s="43"/>
      <c r="W174" s="43"/>
      <c r="X174" s="43"/>
      <c r="Y174" s="43"/>
      <c r="Z174" s="43"/>
      <c r="AA174" s="43"/>
      <c r="AB174" s="43"/>
      <c r="AC174" s="43"/>
    </row>
    <row r="175" spans="1:29" ht="12.75">
      <c r="A175" s="43"/>
      <c r="B175" s="43"/>
      <c r="C175" s="43"/>
      <c r="D175" s="43"/>
      <c r="E175" s="43"/>
      <c r="F175" s="43"/>
      <c r="G175" s="43"/>
      <c r="H175" s="43"/>
      <c r="I175" s="43"/>
      <c r="J175" s="44"/>
      <c r="K175" s="43"/>
      <c r="L175" s="92"/>
      <c r="M175" s="43"/>
      <c r="N175" s="43"/>
      <c r="O175" s="43"/>
      <c r="P175" s="43"/>
      <c r="Q175" s="43"/>
      <c r="R175" s="43"/>
      <c r="S175" s="43"/>
      <c r="T175" s="43"/>
      <c r="U175" s="43"/>
      <c r="V175" s="43"/>
      <c r="W175" s="43"/>
      <c r="X175" s="43"/>
      <c r="Y175" s="43"/>
      <c r="Z175" s="43"/>
      <c r="AA175" s="43"/>
      <c r="AB175" s="43"/>
      <c r="AC175" s="43"/>
    </row>
    <row r="176" spans="1:29" ht="12.75">
      <c r="A176" s="43"/>
      <c r="B176" s="43"/>
      <c r="C176" s="43"/>
      <c r="D176" s="43"/>
      <c r="E176" s="43"/>
      <c r="F176" s="43"/>
      <c r="G176" s="43"/>
      <c r="H176" s="43"/>
      <c r="I176" s="43"/>
      <c r="J176" s="44"/>
      <c r="K176" s="43"/>
      <c r="L176" s="92"/>
      <c r="M176" s="43"/>
      <c r="N176" s="43"/>
      <c r="O176" s="43"/>
      <c r="P176" s="43"/>
      <c r="Q176" s="43"/>
      <c r="R176" s="43"/>
      <c r="S176" s="43"/>
      <c r="T176" s="43"/>
      <c r="U176" s="43"/>
      <c r="V176" s="43"/>
      <c r="W176" s="43"/>
      <c r="X176" s="43"/>
      <c r="Y176" s="43"/>
      <c r="Z176" s="43"/>
      <c r="AA176" s="43"/>
      <c r="AB176" s="43"/>
      <c r="AC176" s="43"/>
    </row>
    <row r="177" spans="1:29" ht="12.75">
      <c r="A177" s="43"/>
      <c r="B177" s="43"/>
      <c r="C177" s="43"/>
      <c r="D177" s="43"/>
      <c r="E177" s="43"/>
      <c r="F177" s="43"/>
      <c r="G177" s="43"/>
      <c r="H177" s="43"/>
      <c r="I177" s="43"/>
      <c r="J177" s="44"/>
      <c r="K177" s="43"/>
      <c r="L177" s="92"/>
      <c r="M177" s="43"/>
      <c r="N177" s="43"/>
      <c r="O177" s="43"/>
      <c r="P177" s="43"/>
      <c r="Q177" s="43"/>
      <c r="R177" s="43"/>
      <c r="S177" s="43"/>
      <c r="T177" s="43"/>
      <c r="U177" s="43"/>
      <c r="V177" s="43"/>
      <c r="W177" s="43"/>
      <c r="X177" s="43"/>
      <c r="Y177" s="43"/>
      <c r="Z177" s="43"/>
      <c r="AA177" s="43"/>
      <c r="AB177" s="43"/>
      <c r="AC177" s="43"/>
    </row>
    <row r="178" spans="1:29" ht="12.75">
      <c r="A178" s="43"/>
      <c r="B178" s="43"/>
      <c r="C178" s="43"/>
      <c r="D178" s="43"/>
      <c r="E178" s="43"/>
      <c r="F178" s="43"/>
      <c r="G178" s="43"/>
      <c r="H178" s="43"/>
      <c r="I178" s="43"/>
      <c r="J178" s="44"/>
      <c r="K178" s="43"/>
      <c r="L178" s="92"/>
      <c r="M178" s="43"/>
      <c r="N178" s="43"/>
      <c r="O178" s="43"/>
      <c r="P178" s="43"/>
      <c r="Q178" s="43"/>
      <c r="R178" s="43"/>
      <c r="S178" s="43"/>
      <c r="T178" s="43"/>
      <c r="U178" s="43"/>
      <c r="V178" s="43"/>
      <c r="W178" s="43"/>
      <c r="X178" s="43"/>
      <c r="Y178" s="43"/>
      <c r="Z178" s="43"/>
      <c r="AA178" s="43"/>
      <c r="AB178" s="43"/>
      <c r="AC178" s="43"/>
    </row>
    <row r="179" spans="1:29" ht="12.75">
      <c r="A179" s="43"/>
      <c r="B179" s="43"/>
      <c r="C179" s="43"/>
      <c r="D179" s="43"/>
      <c r="E179" s="43"/>
      <c r="F179" s="43"/>
      <c r="G179" s="43"/>
      <c r="H179" s="43"/>
      <c r="I179" s="43"/>
      <c r="J179" s="44"/>
      <c r="K179" s="43"/>
      <c r="L179" s="92"/>
      <c r="M179" s="43"/>
      <c r="N179" s="43"/>
      <c r="O179" s="43"/>
      <c r="P179" s="43"/>
      <c r="Q179" s="43"/>
      <c r="R179" s="43"/>
      <c r="S179" s="43"/>
      <c r="T179" s="43"/>
      <c r="U179" s="43"/>
      <c r="V179" s="43"/>
      <c r="W179" s="43"/>
      <c r="X179" s="43"/>
      <c r="Y179" s="43"/>
      <c r="Z179" s="43"/>
      <c r="AA179" s="43"/>
      <c r="AB179" s="43"/>
      <c r="AC179" s="43"/>
    </row>
    <row r="180" spans="1:29" ht="12.75">
      <c r="A180" s="43"/>
      <c r="B180" s="43"/>
      <c r="C180" s="43"/>
      <c r="D180" s="43"/>
      <c r="E180" s="43"/>
      <c r="F180" s="43"/>
      <c r="G180" s="43"/>
      <c r="H180" s="43"/>
      <c r="I180" s="43"/>
      <c r="J180" s="44"/>
      <c r="K180" s="43"/>
      <c r="L180" s="92"/>
      <c r="M180" s="43"/>
      <c r="N180" s="43"/>
      <c r="O180" s="43"/>
      <c r="P180" s="43"/>
      <c r="Q180" s="43"/>
      <c r="R180" s="43"/>
      <c r="S180" s="43"/>
      <c r="T180" s="43"/>
      <c r="U180" s="43"/>
      <c r="V180" s="43"/>
      <c r="W180" s="43"/>
      <c r="X180" s="43"/>
      <c r="Y180" s="43"/>
      <c r="Z180" s="43"/>
      <c r="AA180" s="43"/>
      <c r="AB180" s="43"/>
      <c r="AC180" s="43"/>
    </row>
    <row r="181" spans="1:29" ht="12.75">
      <c r="A181" s="43"/>
      <c r="B181" s="43"/>
      <c r="C181" s="43"/>
      <c r="D181" s="43"/>
      <c r="E181" s="43"/>
      <c r="F181" s="43"/>
      <c r="G181" s="43"/>
      <c r="H181" s="43"/>
      <c r="I181" s="43"/>
      <c r="J181" s="44"/>
      <c r="K181" s="43"/>
      <c r="L181" s="92"/>
      <c r="M181" s="43"/>
      <c r="N181" s="43"/>
      <c r="O181" s="43"/>
      <c r="P181" s="43"/>
      <c r="Q181" s="43"/>
      <c r="R181" s="43"/>
      <c r="S181" s="43"/>
      <c r="T181" s="43"/>
      <c r="U181" s="43"/>
      <c r="V181" s="43"/>
      <c r="W181" s="43"/>
      <c r="X181" s="43"/>
      <c r="Y181" s="43"/>
      <c r="Z181" s="43"/>
      <c r="AA181" s="43"/>
      <c r="AB181" s="43"/>
      <c r="AC181" s="43"/>
    </row>
    <row r="182" spans="1:29" ht="12.75">
      <c r="A182" s="43"/>
      <c r="B182" s="43"/>
      <c r="C182" s="43"/>
      <c r="D182" s="43"/>
      <c r="E182" s="43"/>
      <c r="F182" s="43"/>
      <c r="G182" s="43"/>
      <c r="H182" s="43"/>
      <c r="I182" s="43"/>
      <c r="J182" s="44"/>
      <c r="K182" s="43"/>
      <c r="L182" s="92"/>
      <c r="M182" s="43"/>
      <c r="N182" s="43"/>
      <c r="O182" s="43"/>
      <c r="P182" s="43"/>
      <c r="Q182" s="43"/>
      <c r="R182" s="43"/>
      <c r="S182" s="43"/>
      <c r="T182" s="43"/>
      <c r="U182" s="43"/>
      <c r="V182" s="43"/>
      <c r="W182" s="43"/>
      <c r="X182" s="43"/>
      <c r="Y182" s="43"/>
      <c r="Z182" s="43"/>
      <c r="AA182" s="43"/>
      <c r="AB182" s="43"/>
      <c r="AC182" s="43"/>
    </row>
    <row r="183" spans="1:29" ht="12.75">
      <c r="A183" s="43"/>
      <c r="B183" s="43"/>
      <c r="C183" s="43"/>
      <c r="D183" s="43"/>
      <c r="E183" s="43"/>
      <c r="F183" s="43"/>
      <c r="G183" s="43"/>
      <c r="H183" s="43"/>
      <c r="I183" s="43"/>
      <c r="J183" s="44"/>
      <c r="K183" s="43"/>
      <c r="L183" s="92"/>
      <c r="M183" s="43"/>
      <c r="N183" s="43"/>
      <c r="O183" s="43"/>
      <c r="P183" s="43"/>
      <c r="Q183" s="43"/>
      <c r="R183" s="43"/>
      <c r="S183" s="43"/>
      <c r="T183" s="43"/>
      <c r="U183" s="43"/>
      <c r="V183" s="43"/>
      <c r="W183" s="43"/>
      <c r="X183" s="43"/>
      <c r="Y183" s="43"/>
      <c r="Z183" s="43"/>
      <c r="AA183" s="43"/>
      <c r="AB183" s="43"/>
      <c r="AC183" s="43"/>
    </row>
    <row r="184" spans="1:29" ht="12.75">
      <c r="A184" s="43"/>
      <c r="B184" s="43"/>
      <c r="C184" s="43"/>
      <c r="D184" s="43"/>
      <c r="E184" s="43"/>
      <c r="F184" s="43"/>
      <c r="G184" s="43"/>
      <c r="H184" s="43"/>
      <c r="I184" s="43"/>
      <c r="J184" s="44"/>
      <c r="K184" s="43"/>
      <c r="L184" s="92"/>
      <c r="M184" s="43"/>
      <c r="N184" s="43"/>
      <c r="O184" s="43"/>
      <c r="P184" s="43"/>
      <c r="Q184" s="43"/>
      <c r="R184" s="43"/>
      <c r="S184" s="43"/>
      <c r="T184" s="43"/>
      <c r="U184" s="43"/>
      <c r="V184" s="43"/>
      <c r="W184" s="43"/>
      <c r="X184" s="43"/>
      <c r="Y184" s="43"/>
      <c r="Z184" s="43"/>
      <c r="AA184" s="43"/>
      <c r="AB184" s="43"/>
      <c r="AC184" s="43"/>
    </row>
    <row r="185" spans="1:29" ht="12.75">
      <c r="A185" s="43"/>
      <c r="B185" s="43"/>
      <c r="C185" s="43"/>
      <c r="D185" s="43"/>
      <c r="E185" s="43"/>
      <c r="F185" s="43"/>
      <c r="G185" s="43"/>
      <c r="H185" s="43"/>
      <c r="I185" s="43"/>
      <c r="J185" s="44"/>
      <c r="K185" s="43"/>
      <c r="L185" s="92"/>
      <c r="M185" s="43"/>
      <c r="N185" s="43"/>
      <c r="O185" s="43"/>
      <c r="P185" s="43"/>
      <c r="Q185" s="43"/>
      <c r="R185" s="43"/>
      <c r="S185" s="43"/>
      <c r="T185" s="43"/>
      <c r="U185" s="43"/>
      <c r="V185" s="43"/>
      <c r="W185" s="43"/>
      <c r="X185" s="43"/>
      <c r="Y185" s="43"/>
      <c r="Z185" s="43"/>
      <c r="AA185" s="43"/>
      <c r="AB185" s="43"/>
      <c r="AC185" s="43"/>
    </row>
    <row r="186" spans="1:29" ht="12.75">
      <c r="A186" s="43"/>
      <c r="B186" s="43"/>
      <c r="C186" s="43"/>
      <c r="D186" s="43"/>
      <c r="E186" s="43"/>
      <c r="F186" s="43"/>
      <c r="G186" s="43"/>
      <c r="H186" s="43"/>
      <c r="I186" s="43"/>
      <c r="J186" s="44"/>
      <c r="K186" s="43"/>
      <c r="L186" s="92"/>
      <c r="M186" s="43"/>
      <c r="N186" s="43"/>
      <c r="O186" s="43"/>
      <c r="P186" s="43"/>
      <c r="Q186" s="43"/>
      <c r="R186" s="43"/>
      <c r="S186" s="43"/>
      <c r="T186" s="43"/>
      <c r="U186" s="43"/>
      <c r="V186" s="43"/>
      <c r="W186" s="43"/>
      <c r="X186" s="43"/>
      <c r="Y186" s="43"/>
      <c r="Z186" s="43"/>
      <c r="AA186" s="43"/>
      <c r="AB186" s="43"/>
      <c r="AC186" s="43"/>
    </row>
    <row r="187" spans="1:29" ht="12.75">
      <c r="A187" s="43"/>
      <c r="B187" s="43"/>
      <c r="C187" s="43"/>
      <c r="D187" s="43"/>
      <c r="E187" s="43"/>
      <c r="F187" s="43"/>
      <c r="G187" s="43"/>
      <c r="H187" s="43"/>
      <c r="I187" s="43"/>
      <c r="J187" s="44"/>
      <c r="K187" s="43"/>
      <c r="L187" s="92"/>
      <c r="M187" s="43"/>
      <c r="N187" s="43"/>
      <c r="O187" s="43"/>
      <c r="P187" s="43"/>
      <c r="Q187" s="43"/>
      <c r="R187" s="43"/>
      <c r="S187" s="43"/>
      <c r="T187" s="43"/>
      <c r="U187" s="43"/>
      <c r="V187" s="43"/>
      <c r="W187" s="43"/>
      <c r="X187" s="43"/>
      <c r="Y187" s="43"/>
      <c r="Z187" s="43"/>
      <c r="AA187" s="43"/>
      <c r="AB187" s="43"/>
      <c r="AC187" s="43"/>
    </row>
    <row r="188" spans="1:29" ht="12.75">
      <c r="A188" s="43"/>
      <c r="B188" s="43"/>
      <c r="C188" s="43"/>
      <c r="D188" s="43"/>
      <c r="E188" s="43"/>
      <c r="F188" s="43"/>
      <c r="G188" s="43"/>
      <c r="H188" s="43"/>
      <c r="I188" s="43"/>
      <c r="J188" s="44"/>
      <c r="K188" s="43"/>
      <c r="L188" s="92"/>
      <c r="M188" s="43"/>
      <c r="N188" s="43"/>
      <c r="O188" s="43"/>
      <c r="P188" s="43"/>
      <c r="Q188" s="43"/>
      <c r="R188" s="43"/>
      <c r="S188" s="43"/>
      <c r="T188" s="43"/>
      <c r="U188" s="43"/>
      <c r="V188" s="43"/>
      <c r="W188" s="43"/>
      <c r="X188" s="43"/>
      <c r="Y188" s="43"/>
      <c r="Z188" s="43"/>
      <c r="AA188" s="43"/>
      <c r="AB188" s="43"/>
      <c r="AC188" s="43"/>
    </row>
    <row r="189" spans="1:29" ht="12.75">
      <c r="A189" s="43"/>
      <c r="B189" s="43"/>
      <c r="C189" s="43"/>
      <c r="D189" s="43"/>
      <c r="E189" s="43"/>
      <c r="F189" s="43"/>
      <c r="G189" s="43"/>
      <c r="H189" s="43"/>
      <c r="I189" s="43"/>
      <c r="J189" s="44"/>
      <c r="K189" s="43"/>
      <c r="L189" s="92"/>
      <c r="M189" s="43"/>
      <c r="N189" s="43"/>
      <c r="O189" s="43"/>
      <c r="P189" s="43"/>
      <c r="Q189" s="43"/>
      <c r="R189" s="43"/>
      <c r="S189" s="43"/>
      <c r="T189" s="43"/>
      <c r="U189" s="43"/>
      <c r="V189" s="43"/>
      <c r="W189" s="43"/>
      <c r="X189" s="43"/>
      <c r="Y189" s="43"/>
      <c r="Z189" s="43"/>
      <c r="AA189" s="43"/>
      <c r="AB189" s="43"/>
      <c r="AC189" s="43"/>
    </row>
    <row r="190" spans="1:29" ht="12.75">
      <c r="A190" s="43"/>
      <c r="B190" s="43"/>
      <c r="C190" s="43"/>
      <c r="D190" s="43"/>
      <c r="E190" s="43"/>
      <c r="F190" s="43"/>
      <c r="G190" s="43"/>
      <c r="H190" s="43"/>
      <c r="I190" s="43"/>
      <c r="J190" s="44"/>
      <c r="K190" s="43"/>
      <c r="L190" s="92"/>
      <c r="M190" s="43"/>
      <c r="N190" s="43"/>
      <c r="O190" s="43"/>
      <c r="P190" s="43"/>
      <c r="Q190" s="43"/>
      <c r="R190" s="43"/>
      <c r="S190" s="43"/>
      <c r="T190" s="43"/>
      <c r="U190" s="43"/>
      <c r="V190" s="43"/>
      <c r="W190" s="43"/>
      <c r="X190" s="43"/>
      <c r="Y190" s="43"/>
      <c r="Z190" s="43"/>
      <c r="AA190" s="43"/>
      <c r="AB190" s="43"/>
      <c r="AC190" s="43"/>
    </row>
    <row r="191" spans="1:29" ht="12.75">
      <c r="A191" s="43"/>
      <c r="B191" s="43"/>
      <c r="C191" s="43"/>
      <c r="D191" s="43"/>
      <c r="E191" s="43"/>
      <c r="F191" s="43"/>
      <c r="G191" s="43"/>
      <c r="H191" s="43"/>
      <c r="I191" s="43"/>
      <c r="J191" s="44"/>
      <c r="K191" s="43"/>
      <c r="L191" s="92"/>
      <c r="M191" s="43"/>
      <c r="N191" s="43"/>
      <c r="O191" s="43"/>
      <c r="P191" s="43"/>
      <c r="Q191" s="43"/>
      <c r="R191" s="43"/>
      <c r="S191" s="43"/>
      <c r="T191" s="43"/>
      <c r="U191" s="43"/>
      <c r="V191" s="43"/>
      <c r="W191" s="43"/>
      <c r="X191" s="43"/>
      <c r="Y191" s="43"/>
      <c r="Z191" s="43"/>
      <c r="AA191" s="43"/>
      <c r="AB191" s="43"/>
      <c r="AC191" s="43"/>
    </row>
    <row r="192" spans="1:29" ht="12.75">
      <c r="A192" s="43"/>
      <c r="B192" s="43"/>
      <c r="C192" s="43"/>
      <c r="D192" s="43"/>
      <c r="E192" s="43"/>
      <c r="F192" s="43"/>
      <c r="G192" s="43"/>
      <c r="H192" s="43"/>
      <c r="I192" s="43"/>
      <c r="J192" s="44"/>
      <c r="K192" s="43"/>
      <c r="L192" s="92"/>
      <c r="M192" s="43"/>
      <c r="N192" s="43"/>
      <c r="O192" s="43"/>
      <c r="P192" s="43"/>
      <c r="Q192" s="43"/>
      <c r="R192" s="43"/>
      <c r="S192" s="43"/>
      <c r="T192" s="43"/>
      <c r="U192" s="43"/>
      <c r="V192" s="43"/>
      <c r="W192" s="43"/>
      <c r="X192" s="43"/>
      <c r="Y192" s="43"/>
      <c r="Z192" s="43"/>
      <c r="AA192" s="43"/>
      <c r="AB192" s="43"/>
      <c r="AC192" s="43"/>
    </row>
    <row r="193" spans="1:29" ht="12.75">
      <c r="A193" s="43"/>
      <c r="B193" s="43"/>
      <c r="C193" s="43"/>
      <c r="D193" s="43"/>
      <c r="E193" s="43"/>
      <c r="F193" s="43"/>
      <c r="G193" s="43"/>
      <c r="H193" s="43"/>
      <c r="I193" s="43"/>
      <c r="J193" s="44"/>
      <c r="K193" s="43"/>
      <c r="L193" s="92"/>
      <c r="M193" s="43"/>
      <c r="N193" s="43"/>
      <c r="O193" s="43"/>
      <c r="P193" s="43"/>
      <c r="Q193" s="43"/>
      <c r="R193" s="43"/>
      <c r="S193" s="43"/>
      <c r="T193" s="43"/>
      <c r="U193" s="43"/>
      <c r="V193" s="43"/>
      <c r="W193" s="43"/>
      <c r="X193" s="43"/>
      <c r="Y193" s="43"/>
      <c r="Z193" s="43"/>
      <c r="AA193" s="43"/>
      <c r="AB193" s="43"/>
      <c r="AC193" s="43"/>
    </row>
    <row r="194" spans="1:29" ht="12.75">
      <c r="A194" s="43"/>
      <c r="B194" s="43"/>
      <c r="C194" s="43"/>
      <c r="D194" s="43"/>
      <c r="E194" s="43"/>
      <c r="F194" s="43"/>
      <c r="G194" s="43"/>
      <c r="H194" s="43"/>
      <c r="I194" s="43"/>
      <c r="J194" s="44"/>
      <c r="K194" s="43"/>
      <c r="L194" s="92"/>
      <c r="M194" s="43"/>
      <c r="N194" s="43"/>
      <c r="O194" s="43"/>
      <c r="P194" s="43"/>
      <c r="Q194" s="43"/>
      <c r="R194" s="43"/>
      <c r="S194" s="43"/>
      <c r="T194" s="43"/>
      <c r="U194" s="43"/>
      <c r="V194" s="43"/>
      <c r="W194" s="43"/>
      <c r="X194" s="43"/>
      <c r="Y194" s="43"/>
      <c r="Z194" s="43"/>
      <c r="AA194" s="43"/>
      <c r="AB194" s="43"/>
      <c r="AC194" s="43"/>
    </row>
    <row r="195" spans="1:29" ht="12.75">
      <c r="A195" s="43"/>
      <c r="B195" s="43"/>
      <c r="C195" s="43"/>
      <c r="D195" s="43"/>
      <c r="E195" s="43"/>
      <c r="F195" s="43"/>
      <c r="G195" s="43"/>
      <c r="H195" s="43"/>
      <c r="I195" s="43"/>
      <c r="J195" s="44"/>
      <c r="K195" s="43"/>
      <c r="L195" s="92"/>
      <c r="M195" s="43"/>
      <c r="N195" s="43"/>
      <c r="O195" s="43"/>
      <c r="P195" s="43"/>
      <c r="Q195" s="43"/>
      <c r="R195" s="43"/>
      <c r="S195" s="43"/>
      <c r="T195" s="43"/>
      <c r="U195" s="43"/>
      <c r="V195" s="43"/>
      <c r="W195" s="43"/>
      <c r="X195" s="43"/>
      <c r="Y195" s="43"/>
      <c r="Z195" s="43"/>
      <c r="AA195" s="43"/>
      <c r="AB195" s="43"/>
      <c r="AC195" s="43"/>
    </row>
    <row r="196" spans="1:29" ht="12.75">
      <c r="A196" s="43"/>
      <c r="B196" s="43"/>
      <c r="C196" s="43"/>
      <c r="D196" s="43"/>
      <c r="E196" s="43"/>
      <c r="F196" s="43"/>
      <c r="G196" s="43"/>
      <c r="H196" s="43"/>
      <c r="I196" s="43"/>
      <c r="J196" s="44"/>
      <c r="K196" s="43"/>
      <c r="L196" s="92"/>
      <c r="M196" s="43"/>
      <c r="N196" s="43"/>
      <c r="O196" s="43"/>
      <c r="P196" s="43"/>
      <c r="Q196" s="43"/>
      <c r="R196" s="43"/>
      <c r="S196" s="43"/>
      <c r="T196" s="43"/>
      <c r="U196" s="43"/>
      <c r="V196" s="43"/>
      <c r="W196" s="43"/>
      <c r="X196" s="43"/>
      <c r="Y196" s="43"/>
      <c r="Z196" s="43"/>
      <c r="AA196" s="43"/>
      <c r="AB196" s="43"/>
      <c r="AC196" s="43"/>
    </row>
    <row r="197" spans="1:29" ht="12.75">
      <c r="A197" s="43"/>
      <c r="B197" s="43"/>
      <c r="C197" s="43"/>
      <c r="D197" s="43"/>
      <c r="E197" s="43"/>
      <c r="F197" s="43"/>
      <c r="G197" s="43"/>
      <c r="H197" s="43"/>
      <c r="I197" s="43"/>
      <c r="J197" s="44"/>
      <c r="K197" s="43"/>
      <c r="L197" s="92"/>
      <c r="M197" s="43"/>
      <c r="N197" s="43"/>
      <c r="O197" s="43"/>
      <c r="P197" s="43"/>
      <c r="Q197" s="43"/>
      <c r="R197" s="43"/>
      <c r="S197" s="43"/>
      <c r="T197" s="43"/>
      <c r="U197" s="43"/>
      <c r="V197" s="43"/>
      <c r="W197" s="43"/>
      <c r="X197" s="43"/>
      <c r="Y197" s="43"/>
      <c r="Z197" s="43"/>
      <c r="AA197" s="43"/>
      <c r="AB197" s="43"/>
      <c r="AC197" s="43"/>
    </row>
    <row r="198" spans="1:29" ht="12.75">
      <c r="A198" s="43"/>
      <c r="B198" s="43"/>
      <c r="C198" s="43"/>
      <c r="D198" s="43"/>
      <c r="E198" s="43"/>
      <c r="F198" s="43"/>
      <c r="G198" s="43"/>
      <c r="H198" s="43"/>
      <c r="I198" s="43"/>
      <c r="J198" s="44"/>
      <c r="K198" s="43"/>
      <c r="L198" s="92"/>
      <c r="M198" s="43"/>
      <c r="N198" s="43"/>
      <c r="O198" s="43"/>
      <c r="P198" s="43"/>
      <c r="Q198" s="43"/>
      <c r="R198" s="43"/>
      <c r="S198" s="43"/>
      <c r="T198" s="43"/>
      <c r="U198" s="43"/>
      <c r="V198" s="43"/>
      <c r="W198" s="43"/>
      <c r="X198" s="43"/>
      <c r="Y198" s="43"/>
      <c r="Z198" s="43"/>
      <c r="AA198" s="43"/>
      <c r="AB198" s="43"/>
      <c r="AC198" s="43"/>
    </row>
    <row r="199" spans="1:29" ht="12.75">
      <c r="A199" s="43"/>
      <c r="B199" s="43"/>
      <c r="C199" s="43"/>
      <c r="D199" s="43"/>
      <c r="E199" s="43"/>
      <c r="F199" s="43"/>
      <c r="G199" s="43"/>
      <c r="H199" s="43"/>
      <c r="I199" s="43"/>
      <c r="J199" s="44"/>
      <c r="K199" s="43"/>
      <c r="L199" s="92"/>
      <c r="M199" s="43"/>
      <c r="N199" s="43"/>
      <c r="O199" s="43"/>
      <c r="P199" s="43"/>
      <c r="Q199" s="43"/>
      <c r="R199" s="43"/>
      <c r="S199" s="43"/>
      <c r="T199" s="43"/>
      <c r="U199" s="43"/>
      <c r="V199" s="43"/>
      <c r="W199" s="43"/>
      <c r="X199" s="43"/>
      <c r="Y199" s="43"/>
      <c r="Z199" s="43"/>
      <c r="AA199" s="43"/>
      <c r="AB199" s="43"/>
      <c r="AC199" s="43"/>
    </row>
    <row r="200" spans="1:29" ht="12.75">
      <c r="A200" s="43"/>
      <c r="B200" s="43"/>
      <c r="C200" s="43"/>
      <c r="D200" s="43"/>
      <c r="E200" s="43"/>
      <c r="F200" s="43"/>
      <c r="G200" s="43"/>
      <c r="H200" s="43"/>
      <c r="I200" s="43"/>
      <c r="J200" s="44"/>
      <c r="K200" s="43"/>
      <c r="L200" s="92"/>
      <c r="M200" s="43"/>
      <c r="N200" s="43"/>
      <c r="O200" s="43"/>
      <c r="P200" s="43"/>
      <c r="Q200" s="43"/>
      <c r="R200" s="43"/>
      <c r="S200" s="43"/>
      <c r="T200" s="43"/>
      <c r="U200" s="43"/>
      <c r="V200" s="43"/>
      <c r="W200" s="43"/>
      <c r="X200" s="43"/>
      <c r="Y200" s="43"/>
      <c r="Z200" s="43"/>
      <c r="AA200" s="43"/>
      <c r="AB200" s="43"/>
      <c r="AC200" s="43"/>
    </row>
    <row r="201" spans="1:29" ht="12.75">
      <c r="A201" s="43"/>
      <c r="B201" s="43"/>
      <c r="C201" s="43"/>
      <c r="D201" s="43"/>
      <c r="E201" s="43"/>
      <c r="F201" s="43"/>
      <c r="G201" s="43"/>
      <c r="H201" s="43"/>
      <c r="I201" s="43"/>
      <c r="J201" s="44"/>
      <c r="K201" s="43"/>
      <c r="L201" s="92"/>
      <c r="M201" s="43"/>
      <c r="N201" s="43"/>
      <c r="O201" s="43"/>
      <c r="P201" s="43"/>
      <c r="Q201" s="43"/>
      <c r="R201" s="43"/>
      <c r="S201" s="43"/>
      <c r="T201" s="43"/>
      <c r="U201" s="43"/>
      <c r="V201" s="43"/>
      <c r="W201" s="43"/>
      <c r="X201" s="43"/>
      <c r="Y201" s="43"/>
      <c r="Z201" s="43"/>
      <c r="AA201" s="43"/>
      <c r="AB201" s="43"/>
      <c r="AC201" s="43"/>
    </row>
    <row r="202" spans="1:29" ht="12.75">
      <c r="A202" s="43"/>
      <c r="B202" s="43"/>
      <c r="C202" s="43"/>
      <c r="D202" s="43"/>
      <c r="E202" s="43"/>
      <c r="F202" s="43"/>
      <c r="G202" s="43"/>
      <c r="H202" s="43"/>
      <c r="I202" s="43"/>
      <c r="J202" s="44"/>
      <c r="K202" s="43"/>
      <c r="L202" s="92"/>
      <c r="M202" s="43"/>
      <c r="N202" s="43"/>
      <c r="O202" s="43"/>
      <c r="P202" s="43"/>
      <c r="Q202" s="43"/>
      <c r="R202" s="43"/>
      <c r="S202" s="43"/>
      <c r="T202" s="43"/>
      <c r="U202" s="43"/>
      <c r="V202" s="43"/>
      <c r="W202" s="43"/>
      <c r="X202" s="43"/>
      <c r="Y202" s="43"/>
      <c r="Z202" s="43"/>
      <c r="AA202" s="43"/>
      <c r="AB202" s="43"/>
      <c r="AC202" s="43"/>
    </row>
    <row r="203" spans="1:29" ht="12.75">
      <c r="A203" s="43"/>
      <c r="B203" s="43"/>
      <c r="C203" s="43"/>
      <c r="D203" s="43"/>
      <c r="E203" s="43"/>
      <c r="F203" s="43"/>
      <c r="G203" s="43"/>
      <c r="H203" s="43"/>
      <c r="I203" s="43"/>
      <c r="J203" s="44"/>
      <c r="K203" s="43"/>
      <c r="L203" s="92"/>
      <c r="M203" s="43"/>
      <c r="N203" s="43"/>
      <c r="O203" s="43"/>
      <c r="P203" s="43"/>
      <c r="Q203" s="43"/>
      <c r="R203" s="43"/>
      <c r="S203" s="43"/>
      <c r="T203" s="43"/>
      <c r="U203" s="43"/>
      <c r="V203" s="43"/>
      <c r="W203" s="43"/>
      <c r="X203" s="43"/>
      <c r="Y203" s="43"/>
      <c r="Z203" s="43"/>
      <c r="AA203" s="43"/>
      <c r="AB203" s="43"/>
      <c r="AC203" s="43"/>
    </row>
    <row r="204" spans="1:29" ht="12.75">
      <c r="A204" s="43"/>
      <c r="B204" s="43"/>
      <c r="C204" s="43"/>
      <c r="D204" s="43"/>
      <c r="E204" s="43"/>
      <c r="F204" s="43"/>
      <c r="G204" s="43"/>
      <c r="H204" s="43"/>
      <c r="I204" s="43"/>
      <c r="J204" s="44"/>
      <c r="K204" s="43"/>
      <c r="L204" s="92"/>
      <c r="M204" s="43"/>
      <c r="N204" s="43"/>
      <c r="O204" s="43"/>
      <c r="P204" s="43"/>
      <c r="Q204" s="43"/>
      <c r="R204" s="43"/>
      <c r="S204" s="43"/>
      <c r="T204" s="43"/>
      <c r="U204" s="43"/>
      <c r="V204" s="43"/>
      <c r="W204" s="43"/>
      <c r="X204" s="43"/>
      <c r="Y204" s="43"/>
      <c r="Z204" s="43"/>
      <c r="AA204" s="43"/>
      <c r="AB204" s="43"/>
      <c r="AC204" s="43"/>
    </row>
    <row r="205" spans="1:29" ht="12.75">
      <c r="A205" s="43"/>
      <c r="B205" s="43"/>
      <c r="C205" s="43"/>
      <c r="D205" s="43"/>
      <c r="E205" s="43"/>
      <c r="F205" s="43"/>
      <c r="G205" s="43"/>
      <c r="H205" s="43"/>
      <c r="I205" s="43"/>
      <c r="J205" s="44"/>
      <c r="K205" s="43"/>
      <c r="L205" s="92"/>
      <c r="M205" s="43"/>
      <c r="N205" s="43"/>
      <c r="O205" s="43"/>
      <c r="P205" s="43"/>
      <c r="Q205" s="43"/>
      <c r="R205" s="43"/>
      <c r="S205" s="43"/>
      <c r="T205" s="43"/>
      <c r="U205" s="43"/>
      <c r="V205" s="43"/>
      <c r="W205" s="43"/>
      <c r="X205" s="43"/>
      <c r="Y205" s="43"/>
      <c r="Z205" s="43"/>
      <c r="AA205" s="43"/>
      <c r="AB205" s="43"/>
      <c r="AC205" s="43"/>
    </row>
    <row r="206" spans="1:29" ht="12.75">
      <c r="A206" s="43"/>
      <c r="B206" s="43"/>
      <c r="C206" s="43"/>
      <c r="D206" s="43"/>
      <c r="E206" s="43"/>
      <c r="F206" s="43"/>
      <c r="G206" s="43"/>
      <c r="H206" s="43"/>
      <c r="I206" s="43"/>
      <c r="J206" s="44"/>
      <c r="K206" s="43"/>
      <c r="L206" s="92"/>
      <c r="M206" s="43"/>
      <c r="N206" s="43"/>
      <c r="O206" s="43"/>
      <c r="P206" s="43"/>
      <c r="Q206" s="43"/>
      <c r="R206" s="43"/>
      <c r="S206" s="43"/>
      <c r="T206" s="43"/>
      <c r="U206" s="43"/>
      <c r="V206" s="43"/>
      <c r="W206" s="43"/>
      <c r="X206" s="43"/>
      <c r="Y206" s="43"/>
      <c r="Z206" s="43"/>
      <c r="AA206" s="43"/>
      <c r="AB206" s="43"/>
      <c r="AC206" s="43"/>
    </row>
    <row r="207" spans="1:29" ht="12.75">
      <c r="A207" s="43"/>
      <c r="B207" s="43"/>
      <c r="C207" s="43"/>
      <c r="D207" s="43"/>
      <c r="E207" s="43"/>
      <c r="F207" s="43"/>
      <c r="G207" s="43"/>
      <c r="H207" s="43"/>
      <c r="I207" s="43"/>
      <c r="J207" s="44"/>
      <c r="K207" s="43"/>
      <c r="L207" s="92"/>
      <c r="M207" s="43"/>
      <c r="N207" s="43"/>
      <c r="O207" s="43"/>
      <c r="P207" s="43"/>
      <c r="Q207" s="43"/>
      <c r="R207" s="43"/>
      <c r="S207" s="43"/>
      <c r="T207" s="43"/>
      <c r="U207" s="43"/>
      <c r="V207" s="43"/>
      <c r="W207" s="43"/>
      <c r="X207" s="43"/>
      <c r="Y207" s="43"/>
      <c r="Z207" s="43"/>
      <c r="AA207" s="43"/>
      <c r="AB207" s="43"/>
      <c r="AC207" s="43"/>
    </row>
    <row r="208" spans="1:29" ht="12.75">
      <c r="A208" s="43"/>
      <c r="B208" s="43"/>
      <c r="C208" s="43"/>
      <c r="D208" s="43"/>
      <c r="E208" s="43"/>
      <c r="F208" s="43"/>
      <c r="G208" s="43"/>
      <c r="H208" s="43"/>
      <c r="I208" s="43"/>
      <c r="J208" s="44"/>
      <c r="K208" s="43"/>
      <c r="L208" s="92"/>
      <c r="M208" s="43"/>
      <c r="N208" s="43"/>
      <c r="O208" s="43"/>
      <c r="P208" s="43"/>
      <c r="Q208" s="43"/>
      <c r="R208" s="43"/>
      <c r="S208" s="43"/>
      <c r="T208" s="43"/>
      <c r="U208" s="43"/>
      <c r="V208" s="43"/>
      <c r="W208" s="43"/>
      <c r="X208" s="43"/>
      <c r="Y208" s="43"/>
      <c r="Z208" s="43"/>
      <c r="AA208" s="43"/>
      <c r="AB208" s="43"/>
      <c r="AC208" s="43"/>
    </row>
    <row r="209" spans="1:29" ht="12.75">
      <c r="A209" s="43"/>
      <c r="B209" s="43"/>
      <c r="C209" s="43"/>
      <c r="D209" s="43"/>
      <c r="E209" s="43"/>
      <c r="F209" s="43"/>
      <c r="G209" s="43"/>
      <c r="H209" s="43"/>
      <c r="I209" s="43"/>
      <c r="J209" s="44"/>
      <c r="K209" s="43"/>
      <c r="L209" s="92"/>
      <c r="M209" s="43"/>
      <c r="N209" s="43"/>
      <c r="O209" s="43"/>
      <c r="P209" s="43"/>
      <c r="Q209" s="43"/>
      <c r="R209" s="43"/>
      <c r="S209" s="43"/>
      <c r="T209" s="43"/>
      <c r="U209" s="43"/>
      <c r="V209" s="43"/>
      <c r="W209" s="43"/>
      <c r="X209" s="43"/>
      <c r="Y209" s="43"/>
      <c r="Z209" s="43"/>
      <c r="AA209" s="43"/>
      <c r="AB209" s="43"/>
      <c r="AC209" s="43"/>
    </row>
    <row r="210" spans="1:29" ht="12.75">
      <c r="A210" s="43"/>
      <c r="B210" s="43"/>
      <c r="C210" s="43"/>
      <c r="D210" s="43"/>
      <c r="E210" s="43"/>
      <c r="F210" s="43"/>
      <c r="G210" s="43"/>
      <c r="H210" s="43"/>
      <c r="I210" s="43"/>
      <c r="J210" s="44"/>
      <c r="K210" s="43"/>
      <c r="L210" s="92"/>
      <c r="M210" s="43"/>
      <c r="N210" s="43"/>
      <c r="O210" s="43"/>
      <c r="P210" s="43"/>
      <c r="Q210" s="43"/>
      <c r="R210" s="43"/>
      <c r="S210" s="43"/>
      <c r="T210" s="43"/>
      <c r="U210" s="43"/>
      <c r="V210" s="43"/>
      <c r="W210" s="43"/>
      <c r="X210" s="43"/>
      <c r="Y210" s="43"/>
      <c r="Z210" s="43"/>
      <c r="AA210" s="43"/>
      <c r="AB210" s="43"/>
      <c r="AC210" s="43"/>
    </row>
    <row r="211" spans="1:29" ht="12.75">
      <c r="A211" s="43"/>
      <c r="B211" s="43"/>
      <c r="C211" s="43"/>
      <c r="D211" s="43"/>
      <c r="E211" s="43"/>
      <c r="F211" s="43"/>
      <c r="G211" s="43"/>
      <c r="H211" s="43"/>
      <c r="I211" s="43"/>
      <c r="J211" s="44"/>
      <c r="K211" s="43"/>
      <c r="L211" s="92"/>
      <c r="M211" s="43"/>
      <c r="N211" s="43"/>
      <c r="O211" s="43"/>
      <c r="P211" s="43"/>
      <c r="Q211" s="43"/>
      <c r="R211" s="43"/>
      <c r="S211" s="43"/>
      <c r="T211" s="43"/>
      <c r="U211" s="43"/>
      <c r="V211" s="43"/>
      <c r="W211" s="43"/>
      <c r="X211" s="43"/>
      <c r="Y211" s="43"/>
      <c r="Z211" s="43"/>
      <c r="AA211" s="43"/>
      <c r="AB211" s="43"/>
      <c r="AC211" s="43"/>
    </row>
    <row r="212" spans="1:29" ht="12.75">
      <c r="A212" s="43"/>
      <c r="B212" s="43"/>
      <c r="C212" s="43"/>
      <c r="D212" s="43"/>
      <c r="E212" s="43"/>
      <c r="F212" s="43"/>
      <c r="G212" s="43"/>
      <c r="H212" s="43"/>
      <c r="I212" s="43"/>
      <c r="J212" s="44"/>
      <c r="K212" s="43"/>
      <c r="L212" s="92"/>
      <c r="M212" s="43"/>
      <c r="N212" s="43"/>
      <c r="O212" s="43"/>
      <c r="P212" s="43"/>
      <c r="Q212" s="43"/>
      <c r="R212" s="43"/>
      <c r="S212" s="43"/>
      <c r="T212" s="43"/>
      <c r="U212" s="43"/>
      <c r="V212" s="43"/>
      <c r="W212" s="43"/>
      <c r="X212" s="43"/>
      <c r="Y212" s="43"/>
      <c r="Z212" s="43"/>
      <c r="AA212" s="43"/>
      <c r="AB212" s="43"/>
      <c r="AC212" s="43"/>
    </row>
    <row r="213" spans="1:29" ht="12.75">
      <c r="A213" s="43"/>
      <c r="B213" s="43"/>
      <c r="C213" s="43"/>
      <c r="D213" s="43"/>
      <c r="E213" s="43"/>
      <c r="F213" s="43"/>
      <c r="G213" s="43"/>
      <c r="H213" s="43"/>
      <c r="I213" s="43"/>
      <c r="J213" s="44"/>
      <c r="K213" s="43"/>
      <c r="L213" s="92"/>
      <c r="M213" s="43"/>
      <c r="N213" s="43"/>
      <c r="O213" s="43"/>
      <c r="P213" s="43"/>
      <c r="Q213" s="43"/>
      <c r="R213" s="43"/>
      <c r="S213" s="43"/>
      <c r="T213" s="43"/>
      <c r="U213" s="43"/>
      <c r="V213" s="43"/>
      <c r="W213" s="43"/>
      <c r="X213" s="43"/>
      <c r="Y213" s="43"/>
      <c r="Z213" s="43"/>
      <c r="AA213" s="43"/>
      <c r="AB213" s="43"/>
      <c r="AC213" s="43"/>
    </row>
    <row r="214" spans="1:29" ht="12.75">
      <c r="A214" s="43"/>
      <c r="B214" s="43"/>
      <c r="C214" s="43"/>
      <c r="D214" s="43"/>
      <c r="E214" s="43"/>
      <c r="F214" s="43"/>
      <c r="G214" s="43"/>
      <c r="H214" s="43"/>
      <c r="I214" s="43"/>
      <c r="J214" s="44"/>
      <c r="K214" s="43"/>
      <c r="L214" s="92"/>
      <c r="M214" s="43"/>
      <c r="N214" s="43"/>
      <c r="O214" s="43"/>
      <c r="P214" s="43"/>
      <c r="Q214" s="43"/>
      <c r="R214" s="43"/>
      <c r="S214" s="43"/>
      <c r="T214" s="43"/>
      <c r="U214" s="43"/>
      <c r="V214" s="43"/>
      <c r="W214" s="43"/>
      <c r="X214" s="43"/>
      <c r="Y214" s="43"/>
      <c r="Z214" s="43"/>
      <c r="AA214" s="43"/>
      <c r="AB214" s="43"/>
      <c r="AC214" s="43"/>
    </row>
    <row r="215" spans="1:29" ht="12.75">
      <c r="A215" s="43"/>
      <c r="B215" s="43"/>
      <c r="C215" s="43"/>
      <c r="D215" s="43"/>
      <c r="E215" s="43"/>
      <c r="F215" s="43"/>
      <c r="G215" s="43"/>
      <c r="H215" s="43"/>
      <c r="I215" s="43"/>
      <c r="J215" s="44"/>
      <c r="K215" s="43"/>
      <c r="L215" s="92"/>
      <c r="M215" s="43"/>
      <c r="N215" s="43"/>
      <c r="O215" s="43"/>
      <c r="P215" s="43"/>
      <c r="Q215" s="43"/>
      <c r="R215" s="43"/>
      <c r="S215" s="43"/>
      <c r="T215" s="43"/>
      <c r="U215" s="43"/>
      <c r="V215" s="43"/>
      <c r="W215" s="43"/>
      <c r="X215" s="43"/>
      <c r="Y215" s="43"/>
      <c r="Z215" s="43"/>
      <c r="AA215" s="43"/>
      <c r="AB215" s="43"/>
      <c r="AC215" s="43"/>
    </row>
    <row r="216" spans="1:29" ht="12.75">
      <c r="A216" s="43"/>
      <c r="B216" s="43"/>
      <c r="C216" s="43"/>
      <c r="D216" s="43"/>
      <c r="E216" s="43"/>
      <c r="F216" s="43"/>
      <c r="G216" s="43"/>
      <c r="H216" s="43"/>
      <c r="I216" s="43"/>
      <c r="J216" s="44"/>
      <c r="K216" s="43"/>
      <c r="L216" s="92"/>
      <c r="M216" s="43"/>
      <c r="N216" s="43"/>
      <c r="O216" s="43"/>
      <c r="P216" s="43"/>
      <c r="Q216" s="43"/>
      <c r="R216" s="43"/>
      <c r="S216" s="43"/>
      <c r="T216" s="43"/>
      <c r="U216" s="43"/>
      <c r="V216" s="43"/>
      <c r="W216" s="43"/>
      <c r="X216" s="43"/>
      <c r="Y216" s="43"/>
      <c r="Z216" s="43"/>
      <c r="AA216" s="43"/>
      <c r="AB216" s="43"/>
      <c r="AC216" s="43"/>
    </row>
    <row r="217" spans="1:29" ht="12.75">
      <c r="A217" s="43"/>
      <c r="B217" s="43"/>
      <c r="C217" s="43"/>
      <c r="D217" s="43"/>
      <c r="E217" s="43"/>
      <c r="F217" s="43"/>
      <c r="G217" s="43"/>
      <c r="H217" s="43"/>
      <c r="I217" s="43"/>
      <c r="J217" s="44"/>
      <c r="K217" s="43"/>
      <c r="L217" s="92"/>
      <c r="M217" s="43"/>
      <c r="N217" s="43"/>
      <c r="O217" s="43"/>
      <c r="P217" s="43"/>
      <c r="Q217" s="43"/>
      <c r="R217" s="43"/>
      <c r="S217" s="43"/>
      <c r="T217" s="43"/>
      <c r="U217" s="43"/>
      <c r="V217" s="43"/>
      <c r="W217" s="43"/>
      <c r="X217" s="43"/>
      <c r="Y217" s="43"/>
      <c r="Z217" s="43"/>
      <c r="AA217" s="43"/>
      <c r="AB217" s="43"/>
      <c r="AC217" s="43"/>
    </row>
    <row r="218" spans="1:29" ht="12.75">
      <c r="A218" s="43"/>
      <c r="B218" s="43"/>
      <c r="C218" s="43"/>
      <c r="D218" s="43"/>
      <c r="E218" s="43"/>
      <c r="F218" s="43"/>
      <c r="G218" s="43"/>
      <c r="H218" s="43"/>
      <c r="I218" s="43"/>
      <c r="J218" s="44"/>
      <c r="K218" s="43"/>
      <c r="L218" s="92"/>
      <c r="M218" s="43"/>
      <c r="N218" s="43"/>
      <c r="O218" s="43"/>
      <c r="P218" s="43"/>
      <c r="Q218" s="43"/>
      <c r="R218" s="43"/>
      <c r="S218" s="43"/>
      <c r="T218" s="43"/>
      <c r="U218" s="43"/>
      <c r="V218" s="43"/>
      <c r="W218" s="43"/>
      <c r="X218" s="43"/>
      <c r="Y218" s="43"/>
      <c r="Z218" s="43"/>
      <c r="AA218" s="43"/>
      <c r="AB218" s="43"/>
      <c r="AC218" s="43"/>
    </row>
    <row r="219" spans="1:29" ht="12.75">
      <c r="A219" s="43"/>
      <c r="B219" s="43"/>
      <c r="C219" s="43"/>
      <c r="D219" s="43"/>
      <c r="E219" s="43"/>
      <c r="F219" s="43"/>
      <c r="G219" s="43"/>
      <c r="H219" s="43"/>
      <c r="I219" s="43"/>
      <c r="J219" s="44"/>
      <c r="K219" s="43"/>
      <c r="L219" s="92"/>
      <c r="M219" s="43"/>
      <c r="N219" s="43"/>
      <c r="O219" s="43"/>
      <c r="P219" s="43"/>
      <c r="Q219" s="43"/>
      <c r="R219" s="43"/>
      <c r="S219" s="43"/>
      <c r="T219" s="43"/>
      <c r="U219" s="43"/>
      <c r="V219" s="43"/>
      <c r="W219" s="43"/>
      <c r="X219" s="43"/>
      <c r="Y219" s="43"/>
      <c r="Z219" s="43"/>
      <c r="AA219" s="43"/>
      <c r="AB219" s="43"/>
      <c r="AC219" s="43"/>
    </row>
    <row r="220" spans="1:29" ht="12.75">
      <c r="A220" s="43"/>
      <c r="B220" s="43"/>
      <c r="C220" s="43"/>
      <c r="D220" s="43"/>
      <c r="E220" s="43"/>
      <c r="F220" s="43"/>
      <c r="G220" s="43"/>
      <c r="H220" s="43"/>
      <c r="I220" s="43"/>
      <c r="J220" s="44"/>
      <c r="K220" s="43"/>
      <c r="L220" s="92"/>
      <c r="M220" s="43"/>
      <c r="N220" s="43"/>
      <c r="O220" s="43"/>
      <c r="P220" s="43"/>
      <c r="Q220" s="43"/>
      <c r="R220" s="43"/>
      <c r="S220" s="43"/>
      <c r="T220" s="43"/>
      <c r="U220" s="43"/>
      <c r="V220" s="43"/>
      <c r="W220" s="43"/>
      <c r="X220" s="43"/>
      <c r="Y220" s="43"/>
      <c r="Z220" s="43"/>
      <c r="AA220" s="43"/>
      <c r="AB220" s="43"/>
      <c r="AC220" s="43"/>
    </row>
    <row r="221" spans="1:29" ht="12.75">
      <c r="A221" s="43"/>
      <c r="B221" s="43"/>
      <c r="C221" s="43"/>
      <c r="D221" s="43"/>
      <c r="E221" s="43"/>
      <c r="F221" s="43"/>
      <c r="G221" s="43"/>
      <c r="H221" s="43"/>
      <c r="I221" s="43"/>
      <c r="J221" s="44"/>
      <c r="K221" s="43"/>
      <c r="L221" s="92"/>
      <c r="M221" s="43"/>
      <c r="N221" s="43"/>
      <c r="O221" s="43"/>
      <c r="P221" s="43"/>
      <c r="Q221" s="43"/>
      <c r="R221" s="43"/>
      <c r="S221" s="43"/>
      <c r="T221" s="43"/>
      <c r="U221" s="43"/>
      <c r="V221" s="43"/>
      <c r="W221" s="43"/>
      <c r="X221" s="43"/>
      <c r="Y221" s="43"/>
      <c r="Z221" s="43"/>
      <c r="AA221" s="43"/>
      <c r="AB221" s="43"/>
      <c r="AC221" s="43"/>
    </row>
    <row r="222" spans="1:29" ht="12.75">
      <c r="A222" s="43"/>
      <c r="B222" s="43"/>
      <c r="C222" s="43"/>
      <c r="D222" s="43"/>
      <c r="E222" s="43"/>
      <c r="F222" s="43"/>
      <c r="G222" s="43"/>
      <c r="H222" s="43"/>
      <c r="I222" s="43"/>
      <c r="J222" s="44"/>
      <c r="K222" s="43"/>
      <c r="L222" s="92"/>
      <c r="M222" s="43"/>
      <c r="N222" s="43"/>
      <c r="O222" s="43"/>
      <c r="P222" s="43"/>
      <c r="Q222" s="43"/>
      <c r="R222" s="43"/>
      <c r="S222" s="43"/>
      <c r="T222" s="43"/>
      <c r="U222" s="43"/>
      <c r="V222" s="43"/>
      <c r="W222" s="43"/>
      <c r="X222" s="43"/>
      <c r="Y222" s="43"/>
      <c r="Z222" s="43"/>
      <c r="AA222" s="43"/>
      <c r="AB222" s="43"/>
      <c r="AC222" s="43"/>
    </row>
    <row r="223" spans="1:29" ht="12.75">
      <c r="A223" s="43"/>
      <c r="B223" s="43"/>
      <c r="C223" s="43"/>
      <c r="D223" s="43"/>
      <c r="E223" s="43"/>
      <c r="F223" s="43"/>
      <c r="G223" s="43"/>
      <c r="H223" s="43"/>
      <c r="I223" s="43"/>
      <c r="J223" s="44"/>
      <c r="K223" s="43"/>
      <c r="L223" s="92"/>
      <c r="M223" s="43"/>
      <c r="N223" s="43"/>
      <c r="O223" s="43"/>
      <c r="P223" s="43"/>
      <c r="Q223" s="43"/>
      <c r="R223" s="43"/>
      <c r="S223" s="43"/>
      <c r="T223" s="43"/>
      <c r="U223" s="43"/>
      <c r="V223" s="43"/>
      <c r="W223" s="43"/>
      <c r="X223" s="43"/>
      <c r="Y223" s="43"/>
      <c r="Z223" s="43"/>
      <c r="AA223" s="43"/>
      <c r="AB223" s="43"/>
      <c r="AC223" s="43"/>
    </row>
    <row r="224" spans="1:29" ht="12.75">
      <c r="A224" s="43"/>
      <c r="B224" s="43"/>
      <c r="C224" s="43"/>
      <c r="D224" s="43"/>
      <c r="E224" s="43"/>
      <c r="F224" s="43"/>
      <c r="G224" s="43"/>
      <c r="H224" s="43"/>
      <c r="I224" s="43"/>
      <c r="J224" s="44"/>
      <c r="K224" s="43"/>
      <c r="L224" s="92"/>
      <c r="M224" s="43"/>
      <c r="N224" s="43"/>
      <c r="O224" s="43"/>
      <c r="P224" s="43"/>
      <c r="Q224" s="43"/>
      <c r="R224" s="43"/>
      <c r="S224" s="43"/>
      <c r="T224" s="43"/>
      <c r="U224" s="43"/>
      <c r="V224" s="43"/>
      <c r="W224" s="43"/>
      <c r="X224" s="43"/>
      <c r="Y224" s="43"/>
      <c r="Z224" s="43"/>
      <c r="AA224" s="43"/>
      <c r="AB224" s="43"/>
      <c r="AC224" s="43"/>
    </row>
    <row r="225" spans="1:29" ht="12.75">
      <c r="A225" s="43"/>
      <c r="B225" s="43"/>
      <c r="C225" s="43"/>
      <c r="D225" s="43"/>
      <c r="E225" s="43"/>
      <c r="F225" s="43"/>
      <c r="G225" s="43"/>
      <c r="H225" s="43"/>
      <c r="I225" s="43"/>
      <c r="J225" s="44"/>
      <c r="K225" s="43"/>
      <c r="L225" s="92"/>
      <c r="M225" s="43"/>
      <c r="N225" s="43"/>
      <c r="O225" s="43"/>
      <c r="P225" s="43"/>
      <c r="Q225" s="43"/>
      <c r="R225" s="43"/>
      <c r="S225" s="43"/>
      <c r="T225" s="43"/>
      <c r="U225" s="43"/>
      <c r="V225" s="43"/>
      <c r="W225" s="43"/>
      <c r="X225" s="43"/>
      <c r="Y225" s="43"/>
      <c r="Z225" s="43"/>
      <c r="AA225" s="43"/>
      <c r="AB225" s="43"/>
      <c r="AC225" s="43"/>
    </row>
    <row r="226" spans="1:29" ht="12.75">
      <c r="A226" s="43"/>
      <c r="B226" s="43"/>
      <c r="C226" s="43"/>
      <c r="D226" s="43"/>
      <c r="E226" s="43"/>
      <c r="F226" s="43"/>
      <c r="G226" s="43"/>
      <c r="H226" s="43"/>
      <c r="I226" s="43"/>
      <c r="J226" s="44"/>
      <c r="K226" s="43"/>
      <c r="L226" s="92"/>
      <c r="M226" s="43"/>
      <c r="N226" s="43"/>
      <c r="O226" s="43"/>
      <c r="P226" s="43"/>
      <c r="Q226" s="43"/>
      <c r="R226" s="43"/>
      <c r="S226" s="43"/>
      <c r="T226" s="43"/>
      <c r="U226" s="43"/>
      <c r="V226" s="43"/>
      <c r="W226" s="43"/>
      <c r="X226" s="43"/>
      <c r="Y226" s="43"/>
      <c r="Z226" s="43"/>
      <c r="AA226" s="43"/>
      <c r="AB226" s="43"/>
      <c r="AC226" s="43"/>
    </row>
    <row r="227" spans="1:29" ht="12.75">
      <c r="A227" s="43"/>
      <c r="B227" s="43"/>
      <c r="C227" s="43"/>
      <c r="D227" s="43"/>
      <c r="E227" s="43"/>
      <c r="F227" s="43"/>
      <c r="G227" s="43"/>
      <c r="H227" s="43"/>
      <c r="I227" s="43"/>
      <c r="J227" s="44"/>
      <c r="K227" s="43"/>
      <c r="L227" s="92"/>
      <c r="M227" s="43"/>
      <c r="N227" s="43"/>
      <c r="O227" s="43"/>
      <c r="P227" s="43"/>
      <c r="Q227" s="43"/>
      <c r="R227" s="43"/>
      <c r="S227" s="43"/>
      <c r="T227" s="43"/>
      <c r="U227" s="43"/>
      <c r="V227" s="43"/>
      <c r="W227" s="43"/>
      <c r="X227" s="43"/>
      <c r="Y227" s="43"/>
      <c r="Z227" s="43"/>
      <c r="AA227" s="43"/>
      <c r="AB227" s="43"/>
      <c r="AC227" s="43"/>
    </row>
    <row r="228" spans="1:29" ht="12.75">
      <c r="A228" s="43"/>
      <c r="B228" s="43"/>
      <c r="C228" s="43"/>
      <c r="D228" s="43"/>
      <c r="E228" s="43"/>
      <c r="F228" s="43"/>
      <c r="G228" s="43"/>
      <c r="H228" s="43"/>
      <c r="I228" s="43"/>
      <c r="J228" s="44"/>
      <c r="K228" s="43"/>
      <c r="L228" s="92"/>
      <c r="M228" s="43"/>
      <c r="N228" s="43"/>
      <c r="O228" s="43"/>
      <c r="P228" s="43"/>
      <c r="Q228" s="43"/>
      <c r="R228" s="43"/>
      <c r="S228" s="43"/>
      <c r="T228" s="43"/>
      <c r="U228" s="43"/>
      <c r="V228" s="43"/>
      <c r="W228" s="43"/>
      <c r="X228" s="43"/>
      <c r="Y228" s="43"/>
      <c r="Z228" s="43"/>
      <c r="AA228" s="43"/>
      <c r="AB228" s="43"/>
      <c r="AC228" s="43"/>
    </row>
    <row r="229" spans="1:29" ht="12.75">
      <c r="A229" s="43"/>
      <c r="B229" s="43"/>
      <c r="C229" s="43"/>
      <c r="D229" s="43"/>
      <c r="E229" s="43"/>
      <c r="F229" s="43"/>
      <c r="G229" s="43"/>
      <c r="H229" s="43"/>
      <c r="I229" s="43"/>
      <c r="J229" s="44"/>
      <c r="K229" s="43"/>
      <c r="L229" s="92"/>
      <c r="M229" s="43"/>
      <c r="N229" s="43"/>
      <c r="O229" s="43"/>
      <c r="P229" s="43"/>
      <c r="Q229" s="43"/>
      <c r="R229" s="43"/>
      <c r="S229" s="43"/>
      <c r="T229" s="43"/>
      <c r="U229" s="43"/>
      <c r="V229" s="43"/>
      <c r="W229" s="43"/>
      <c r="X229" s="43"/>
      <c r="Y229" s="43"/>
      <c r="Z229" s="43"/>
      <c r="AA229" s="43"/>
      <c r="AB229" s="43"/>
      <c r="AC229" s="43"/>
    </row>
    <row r="230" spans="1:29" ht="12.75">
      <c r="A230" s="43"/>
      <c r="B230" s="43"/>
      <c r="C230" s="43"/>
      <c r="D230" s="43"/>
      <c r="E230" s="43"/>
      <c r="F230" s="43"/>
      <c r="G230" s="43"/>
      <c r="H230" s="43"/>
      <c r="I230" s="43"/>
      <c r="J230" s="44"/>
      <c r="K230" s="43"/>
      <c r="L230" s="92"/>
      <c r="M230" s="43"/>
      <c r="N230" s="43"/>
      <c r="O230" s="43"/>
      <c r="P230" s="43"/>
      <c r="Q230" s="43"/>
      <c r="R230" s="43"/>
      <c r="S230" s="43"/>
      <c r="T230" s="43"/>
      <c r="U230" s="43"/>
      <c r="V230" s="43"/>
      <c r="W230" s="43"/>
      <c r="X230" s="43"/>
      <c r="Y230" s="43"/>
      <c r="Z230" s="43"/>
      <c r="AA230" s="43"/>
      <c r="AB230" s="43"/>
      <c r="AC230" s="43"/>
    </row>
    <row r="231" spans="1:29" ht="12.75">
      <c r="A231" s="43"/>
      <c r="B231" s="43"/>
      <c r="C231" s="43"/>
      <c r="D231" s="43"/>
      <c r="E231" s="43"/>
      <c r="F231" s="43"/>
      <c r="G231" s="43"/>
      <c r="H231" s="43"/>
      <c r="I231" s="43"/>
      <c r="J231" s="44"/>
      <c r="K231" s="43"/>
      <c r="L231" s="92"/>
      <c r="M231" s="43"/>
      <c r="N231" s="43"/>
      <c r="O231" s="43"/>
      <c r="P231" s="43"/>
      <c r="Q231" s="43"/>
      <c r="R231" s="43"/>
      <c r="S231" s="43"/>
      <c r="T231" s="43"/>
      <c r="U231" s="43"/>
      <c r="V231" s="43"/>
      <c r="W231" s="43"/>
      <c r="X231" s="43"/>
      <c r="Y231" s="43"/>
      <c r="Z231" s="43"/>
      <c r="AA231" s="43"/>
      <c r="AB231" s="43"/>
      <c r="AC231" s="43"/>
    </row>
    <row r="232" spans="1:29" ht="12.75">
      <c r="A232" s="43"/>
      <c r="B232" s="43"/>
      <c r="C232" s="43"/>
      <c r="D232" s="43"/>
      <c r="E232" s="43"/>
      <c r="F232" s="43"/>
      <c r="G232" s="43"/>
      <c r="H232" s="43"/>
      <c r="I232" s="43"/>
      <c r="J232" s="44"/>
      <c r="K232" s="43"/>
      <c r="L232" s="92"/>
      <c r="M232" s="43"/>
      <c r="N232" s="43"/>
      <c r="O232" s="43"/>
      <c r="P232" s="43"/>
      <c r="Q232" s="43"/>
      <c r="R232" s="43"/>
      <c r="S232" s="43"/>
      <c r="T232" s="43"/>
      <c r="U232" s="43"/>
      <c r="V232" s="43"/>
      <c r="W232" s="43"/>
      <c r="X232" s="43"/>
      <c r="Y232" s="43"/>
      <c r="Z232" s="43"/>
      <c r="AA232" s="43"/>
      <c r="AB232" s="43"/>
      <c r="AC232" s="43"/>
    </row>
    <row r="233" spans="1:29" ht="12.75">
      <c r="A233" s="43"/>
      <c r="B233" s="43"/>
      <c r="C233" s="43"/>
      <c r="D233" s="43"/>
      <c r="E233" s="43"/>
      <c r="F233" s="43"/>
      <c r="G233" s="43"/>
      <c r="H233" s="43"/>
      <c r="I233" s="43"/>
      <c r="J233" s="44"/>
      <c r="K233" s="43"/>
      <c r="L233" s="92"/>
      <c r="M233" s="43"/>
      <c r="N233" s="43"/>
      <c r="O233" s="43"/>
      <c r="P233" s="43"/>
      <c r="Q233" s="43"/>
      <c r="R233" s="43"/>
      <c r="S233" s="43"/>
      <c r="T233" s="43"/>
      <c r="U233" s="43"/>
      <c r="V233" s="43"/>
      <c r="W233" s="43"/>
      <c r="X233" s="43"/>
      <c r="Y233" s="43"/>
      <c r="Z233" s="43"/>
      <c r="AA233" s="43"/>
      <c r="AB233" s="43"/>
      <c r="AC233" s="43"/>
    </row>
    <row r="234" spans="1:29" ht="12.75">
      <c r="A234" s="43"/>
      <c r="B234" s="43"/>
      <c r="C234" s="43"/>
      <c r="D234" s="43"/>
      <c r="E234" s="43"/>
      <c r="F234" s="43"/>
      <c r="G234" s="43"/>
      <c r="H234" s="43"/>
      <c r="I234" s="43"/>
      <c r="J234" s="44"/>
      <c r="K234" s="43"/>
      <c r="L234" s="92"/>
      <c r="M234" s="43"/>
      <c r="N234" s="43"/>
      <c r="O234" s="43"/>
      <c r="P234" s="43"/>
      <c r="Q234" s="43"/>
      <c r="R234" s="43"/>
      <c r="S234" s="43"/>
      <c r="T234" s="43"/>
      <c r="U234" s="43"/>
      <c r="V234" s="43"/>
      <c r="W234" s="43"/>
      <c r="X234" s="43"/>
      <c r="Y234" s="43"/>
      <c r="Z234" s="43"/>
      <c r="AA234" s="43"/>
      <c r="AB234" s="43"/>
      <c r="AC234" s="43"/>
    </row>
    <row r="235" spans="1:29" ht="12.75">
      <c r="A235" s="43"/>
      <c r="B235" s="43"/>
      <c r="C235" s="43"/>
      <c r="D235" s="43"/>
      <c r="E235" s="43"/>
      <c r="F235" s="43"/>
      <c r="G235" s="43"/>
      <c r="H235" s="43"/>
      <c r="I235" s="43"/>
      <c r="J235" s="44"/>
      <c r="K235" s="43"/>
      <c r="L235" s="92"/>
      <c r="M235" s="43"/>
      <c r="N235" s="43"/>
      <c r="O235" s="43"/>
      <c r="P235" s="43"/>
      <c r="Q235" s="43"/>
      <c r="R235" s="43"/>
      <c r="S235" s="43"/>
      <c r="T235" s="43"/>
      <c r="U235" s="43"/>
      <c r="V235" s="43"/>
      <c r="W235" s="43"/>
      <c r="X235" s="43"/>
      <c r="Y235" s="43"/>
      <c r="Z235" s="43"/>
      <c r="AA235" s="43"/>
      <c r="AB235" s="43"/>
      <c r="AC235" s="43"/>
    </row>
    <row r="236" spans="1:29" ht="12.75">
      <c r="A236" s="43"/>
      <c r="B236" s="43"/>
      <c r="C236" s="43"/>
      <c r="D236" s="43"/>
      <c r="E236" s="43"/>
      <c r="F236" s="43"/>
      <c r="G236" s="43"/>
      <c r="H236" s="43"/>
      <c r="I236" s="43"/>
      <c r="J236" s="44"/>
      <c r="K236" s="43"/>
      <c r="L236" s="92"/>
      <c r="M236" s="43"/>
      <c r="N236" s="43"/>
      <c r="O236" s="43"/>
      <c r="P236" s="43"/>
      <c r="Q236" s="43"/>
      <c r="R236" s="43"/>
      <c r="S236" s="43"/>
      <c r="T236" s="43"/>
      <c r="U236" s="43"/>
      <c r="V236" s="43"/>
      <c r="W236" s="43"/>
      <c r="X236" s="43"/>
      <c r="Y236" s="43"/>
      <c r="Z236" s="43"/>
      <c r="AA236" s="43"/>
      <c r="AB236" s="43"/>
      <c r="AC236" s="43"/>
    </row>
    <row r="237" spans="1:29" ht="12.75">
      <c r="A237" s="43"/>
      <c r="B237" s="43"/>
      <c r="C237" s="43"/>
      <c r="D237" s="43"/>
      <c r="E237" s="43"/>
      <c r="F237" s="43"/>
      <c r="G237" s="43"/>
      <c r="H237" s="43"/>
      <c r="I237" s="43"/>
      <c r="J237" s="44"/>
      <c r="K237" s="43"/>
      <c r="L237" s="92"/>
      <c r="M237" s="43"/>
      <c r="N237" s="43"/>
      <c r="O237" s="43"/>
      <c r="P237" s="43"/>
      <c r="Q237" s="43"/>
      <c r="R237" s="43"/>
      <c r="S237" s="43"/>
      <c r="T237" s="43"/>
      <c r="U237" s="43"/>
      <c r="V237" s="43"/>
      <c r="W237" s="43"/>
      <c r="X237" s="43"/>
      <c r="Y237" s="43"/>
      <c r="Z237" s="43"/>
      <c r="AA237" s="43"/>
      <c r="AB237" s="43"/>
      <c r="AC237" s="43"/>
    </row>
    <row r="238" spans="1:29" ht="12.75">
      <c r="A238" s="43"/>
      <c r="B238" s="43"/>
      <c r="C238" s="43"/>
      <c r="D238" s="43"/>
      <c r="E238" s="43"/>
      <c r="F238" s="43"/>
      <c r="G238" s="43"/>
      <c r="H238" s="43"/>
      <c r="I238" s="43"/>
      <c r="J238" s="44"/>
      <c r="K238" s="43"/>
      <c r="L238" s="92"/>
      <c r="M238" s="43"/>
      <c r="N238" s="43"/>
      <c r="O238" s="43"/>
      <c r="P238" s="43"/>
      <c r="Q238" s="43"/>
      <c r="R238" s="43"/>
      <c r="S238" s="43"/>
      <c r="T238" s="43"/>
      <c r="U238" s="43"/>
      <c r="V238" s="43"/>
      <c r="W238" s="43"/>
      <c r="X238" s="43"/>
      <c r="Y238" s="43"/>
      <c r="Z238" s="43"/>
      <c r="AA238" s="43"/>
      <c r="AB238" s="43"/>
      <c r="AC238" s="43"/>
    </row>
    <row r="239" spans="1:29" ht="12.75">
      <c r="A239" s="43"/>
      <c r="B239" s="43"/>
      <c r="C239" s="43"/>
      <c r="D239" s="43"/>
      <c r="E239" s="43"/>
      <c r="F239" s="43"/>
      <c r="G239" s="43"/>
      <c r="H239" s="43"/>
      <c r="I239" s="43"/>
      <c r="J239" s="44"/>
      <c r="K239" s="43"/>
      <c r="L239" s="92"/>
      <c r="M239" s="43"/>
      <c r="N239" s="43"/>
      <c r="O239" s="43"/>
      <c r="P239" s="43"/>
      <c r="Q239" s="43"/>
      <c r="R239" s="43"/>
      <c r="S239" s="43"/>
      <c r="T239" s="43"/>
      <c r="U239" s="43"/>
      <c r="V239" s="43"/>
      <c r="W239" s="43"/>
      <c r="X239" s="43"/>
      <c r="Y239" s="43"/>
      <c r="Z239" s="43"/>
      <c r="AA239" s="43"/>
      <c r="AB239" s="43"/>
      <c r="AC239" s="43"/>
    </row>
    <row r="240" spans="1:29" ht="12.75">
      <c r="A240" s="43"/>
      <c r="B240" s="43"/>
      <c r="C240" s="43"/>
      <c r="D240" s="43"/>
      <c r="E240" s="43"/>
      <c r="F240" s="43"/>
      <c r="G240" s="43"/>
      <c r="H240" s="43"/>
      <c r="I240" s="43"/>
      <c r="J240" s="44"/>
      <c r="K240" s="43"/>
      <c r="L240" s="92"/>
      <c r="M240" s="43"/>
      <c r="N240" s="43"/>
      <c r="O240" s="43"/>
      <c r="P240" s="43"/>
      <c r="Q240" s="43"/>
      <c r="R240" s="43"/>
      <c r="S240" s="43"/>
      <c r="T240" s="43"/>
      <c r="U240" s="43"/>
      <c r="V240" s="43"/>
      <c r="W240" s="43"/>
      <c r="X240" s="43"/>
      <c r="Y240" s="43"/>
      <c r="Z240" s="43"/>
      <c r="AA240" s="43"/>
      <c r="AB240" s="43"/>
      <c r="AC240" s="43"/>
    </row>
    <row r="241" spans="1:29" ht="12.75">
      <c r="A241" s="43"/>
      <c r="B241" s="43"/>
      <c r="C241" s="43"/>
      <c r="D241" s="43"/>
      <c r="E241" s="43"/>
      <c r="F241" s="43"/>
      <c r="G241" s="43"/>
      <c r="H241" s="43"/>
      <c r="I241" s="43"/>
      <c r="J241" s="44"/>
      <c r="K241" s="43"/>
      <c r="L241" s="92"/>
      <c r="M241" s="43"/>
      <c r="N241" s="43"/>
      <c r="O241" s="43"/>
      <c r="P241" s="43"/>
      <c r="Q241" s="43"/>
      <c r="R241" s="43"/>
      <c r="S241" s="43"/>
      <c r="T241" s="43"/>
      <c r="U241" s="43"/>
      <c r="V241" s="43"/>
      <c r="W241" s="43"/>
      <c r="X241" s="43"/>
      <c r="Y241" s="43"/>
      <c r="Z241" s="43"/>
      <c r="AA241" s="43"/>
      <c r="AB241" s="43"/>
      <c r="AC241" s="43"/>
    </row>
    <row r="242" spans="1:29" ht="12.75">
      <c r="A242" s="43"/>
      <c r="B242" s="43"/>
      <c r="C242" s="43"/>
      <c r="D242" s="43"/>
      <c r="E242" s="43"/>
      <c r="F242" s="43"/>
      <c r="G242" s="43"/>
      <c r="H242" s="43"/>
      <c r="I242" s="43"/>
      <c r="J242" s="44"/>
      <c r="K242" s="43"/>
      <c r="L242" s="92"/>
      <c r="M242" s="43"/>
      <c r="N242" s="43"/>
      <c r="O242" s="43"/>
      <c r="P242" s="43"/>
      <c r="Q242" s="43"/>
      <c r="R242" s="43"/>
      <c r="S242" s="43"/>
      <c r="T242" s="43"/>
      <c r="U242" s="43"/>
      <c r="V242" s="43"/>
      <c r="W242" s="43"/>
      <c r="X242" s="43"/>
      <c r="Y242" s="43"/>
      <c r="Z242" s="43"/>
      <c r="AA242" s="43"/>
      <c r="AB242" s="43"/>
      <c r="AC242" s="43"/>
    </row>
    <row r="243" spans="1:29" ht="12.75">
      <c r="A243" s="43"/>
      <c r="B243" s="43"/>
      <c r="C243" s="43"/>
      <c r="D243" s="43"/>
      <c r="E243" s="43"/>
      <c r="F243" s="43"/>
      <c r="G243" s="43"/>
      <c r="H243" s="43"/>
      <c r="I243" s="43"/>
      <c r="J243" s="44"/>
      <c r="K243" s="43"/>
      <c r="L243" s="92"/>
      <c r="M243" s="43"/>
      <c r="N243" s="43"/>
      <c r="O243" s="43"/>
      <c r="P243" s="43"/>
      <c r="Q243" s="43"/>
      <c r="R243" s="43"/>
      <c r="S243" s="43"/>
      <c r="T243" s="43"/>
      <c r="U243" s="43"/>
      <c r="V243" s="43"/>
      <c r="W243" s="43"/>
      <c r="X243" s="43"/>
      <c r="Y243" s="43"/>
      <c r="Z243" s="43"/>
      <c r="AA243" s="43"/>
      <c r="AB243" s="43"/>
      <c r="AC243" s="43"/>
    </row>
    <row r="244" spans="1:29" ht="12.75">
      <c r="A244" s="43"/>
      <c r="B244" s="43"/>
      <c r="C244" s="43"/>
      <c r="D244" s="43"/>
      <c r="E244" s="43"/>
      <c r="F244" s="43"/>
      <c r="G244" s="43"/>
      <c r="H244" s="43"/>
      <c r="I244" s="43"/>
      <c r="J244" s="44"/>
      <c r="K244" s="43"/>
      <c r="L244" s="92"/>
      <c r="M244" s="43"/>
      <c r="N244" s="43"/>
      <c r="O244" s="43"/>
      <c r="P244" s="43"/>
      <c r="Q244" s="43"/>
      <c r="R244" s="43"/>
      <c r="S244" s="43"/>
      <c r="T244" s="43"/>
      <c r="U244" s="43"/>
      <c r="V244" s="43"/>
      <c r="W244" s="43"/>
      <c r="X244" s="43"/>
      <c r="Y244" s="43"/>
      <c r="Z244" s="43"/>
      <c r="AA244" s="43"/>
      <c r="AB244" s="43"/>
      <c r="AC244" s="43"/>
    </row>
    <row r="245" spans="1:29" ht="12.75">
      <c r="A245" s="43"/>
      <c r="B245" s="43"/>
      <c r="C245" s="43"/>
      <c r="D245" s="43"/>
      <c r="E245" s="43"/>
      <c r="F245" s="43"/>
      <c r="G245" s="43"/>
      <c r="H245" s="43"/>
      <c r="I245" s="43"/>
      <c r="J245" s="44"/>
      <c r="K245" s="43"/>
      <c r="L245" s="92"/>
      <c r="M245" s="43"/>
      <c r="N245" s="43"/>
      <c r="O245" s="43"/>
      <c r="P245" s="43"/>
      <c r="Q245" s="43"/>
      <c r="R245" s="43"/>
      <c r="S245" s="43"/>
      <c r="T245" s="43"/>
      <c r="U245" s="43"/>
      <c r="V245" s="43"/>
      <c r="W245" s="43"/>
      <c r="X245" s="43"/>
      <c r="Y245" s="43"/>
      <c r="Z245" s="43"/>
      <c r="AA245" s="43"/>
      <c r="AB245" s="43"/>
      <c r="AC245" s="43"/>
    </row>
    <row r="246" spans="1:29" ht="12.75">
      <c r="A246" s="43"/>
      <c r="B246" s="43"/>
      <c r="C246" s="43"/>
      <c r="D246" s="43"/>
      <c r="E246" s="43"/>
      <c r="F246" s="43"/>
      <c r="G246" s="43"/>
      <c r="H246" s="43"/>
      <c r="I246" s="43"/>
      <c r="J246" s="44"/>
      <c r="K246" s="43"/>
      <c r="L246" s="92"/>
      <c r="M246" s="43"/>
      <c r="N246" s="43"/>
      <c r="O246" s="43"/>
      <c r="P246" s="43"/>
      <c r="Q246" s="43"/>
      <c r="R246" s="43"/>
      <c r="S246" s="43"/>
      <c r="T246" s="43"/>
      <c r="U246" s="43"/>
      <c r="V246" s="43"/>
      <c r="W246" s="43"/>
      <c r="X246" s="43"/>
      <c r="Y246" s="43"/>
      <c r="Z246" s="43"/>
      <c r="AA246" s="43"/>
      <c r="AB246" s="43"/>
      <c r="AC246" s="43"/>
    </row>
    <row r="247" spans="1:29" ht="12.75">
      <c r="A247" s="43"/>
      <c r="B247" s="43"/>
      <c r="C247" s="43"/>
      <c r="D247" s="43"/>
      <c r="E247" s="43"/>
      <c r="F247" s="43"/>
      <c r="G247" s="43"/>
      <c r="H247" s="43"/>
      <c r="I247" s="43"/>
      <c r="J247" s="44"/>
      <c r="K247" s="43"/>
      <c r="L247" s="92"/>
      <c r="M247" s="43"/>
      <c r="N247" s="43"/>
      <c r="O247" s="43"/>
      <c r="P247" s="43"/>
      <c r="Q247" s="43"/>
      <c r="R247" s="43"/>
      <c r="S247" s="43"/>
      <c r="T247" s="43"/>
      <c r="U247" s="43"/>
      <c r="V247" s="43"/>
      <c r="W247" s="43"/>
      <c r="X247" s="43"/>
      <c r="Y247" s="43"/>
      <c r="Z247" s="43"/>
      <c r="AA247" s="43"/>
      <c r="AB247" s="43"/>
      <c r="AC247" s="43"/>
    </row>
    <row r="248" spans="1:29" ht="12.75">
      <c r="A248" s="43"/>
      <c r="B248" s="43"/>
      <c r="C248" s="43"/>
      <c r="D248" s="43"/>
      <c r="E248" s="43"/>
      <c r="F248" s="43"/>
      <c r="G248" s="43"/>
      <c r="H248" s="43"/>
      <c r="I248" s="43"/>
      <c r="J248" s="44"/>
      <c r="K248" s="43"/>
      <c r="L248" s="92"/>
      <c r="M248" s="43"/>
      <c r="N248" s="43"/>
      <c r="O248" s="43"/>
      <c r="P248" s="43"/>
      <c r="Q248" s="43"/>
      <c r="R248" s="43"/>
      <c r="S248" s="43"/>
      <c r="T248" s="43"/>
      <c r="U248" s="43"/>
      <c r="V248" s="43"/>
      <c r="W248" s="43"/>
      <c r="X248" s="43"/>
      <c r="Y248" s="43"/>
      <c r="Z248" s="43"/>
      <c r="AA248" s="43"/>
      <c r="AB248" s="43"/>
      <c r="AC248" s="43"/>
    </row>
    <row r="249" spans="1:29" ht="12.75">
      <c r="A249" s="43"/>
      <c r="B249" s="43"/>
      <c r="C249" s="43"/>
      <c r="D249" s="43"/>
      <c r="E249" s="43"/>
      <c r="F249" s="43"/>
      <c r="G249" s="43"/>
      <c r="H249" s="43"/>
      <c r="I249" s="43"/>
      <c r="J249" s="44"/>
      <c r="K249" s="43"/>
      <c r="L249" s="92"/>
      <c r="M249" s="43"/>
      <c r="N249" s="43"/>
      <c r="O249" s="43"/>
      <c r="P249" s="43"/>
      <c r="Q249" s="43"/>
      <c r="R249" s="43"/>
      <c r="S249" s="43"/>
      <c r="T249" s="43"/>
      <c r="U249" s="43"/>
      <c r="V249" s="43"/>
      <c r="W249" s="43"/>
      <c r="X249" s="43"/>
      <c r="Y249" s="43"/>
      <c r="Z249" s="43"/>
      <c r="AA249" s="43"/>
      <c r="AB249" s="43"/>
      <c r="AC249" s="43"/>
    </row>
    <row r="250" spans="1:29" ht="12.75">
      <c r="A250" s="43"/>
      <c r="B250" s="43"/>
      <c r="C250" s="43"/>
      <c r="D250" s="43"/>
      <c r="E250" s="43"/>
      <c r="F250" s="43"/>
      <c r="G250" s="43"/>
      <c r="H250" s="43"/>
      <c r="I250" s="43"/>
      <c r="J250" s="44"/>
      <c r="K250" s="43"/>
      <c r="L250" s="92"/>
      <c r="M250" s="43"/>
      <c r="N250" s="43"/>
      <c r="O250" s="43"/>
      <c r="P250" s="43"/>
      <c r="Q250" s="43"/>
      <c r="R250" s="43"/>
      <c r="S250" s="43"/>
      <c r="T250" s="43"/>
      <c r="U250" s="43"/>
      <c r="V250" s="43"/>
      <c r="W250" s="43"/>
      <c r="X250" s="43"/>
      <c r="Y250" s="43"/>
      <c r="Z250" s="43"/>
      <c r="AA250" s="43"/>
      <c r="AB250" s="43"/>
      <c r="AC250" s="43"/>
    </row>
    <row r="251" spans="1:29" ht="12.75">
      <c r="A251" s="43"/>
      <c r="B251" s="43"/>
      <c r="C251" s="43"/>
      <c r="D251" s="43"/>
      <c r="E251" s="43"/>
      <c r="F251" s="43"/>
      <c r="G251" s="43"/>
      <c r="H251" s="43"/>
      <c r="I251" s="43"/>
      <c r="J251" s="44"/>
      <c r="K251" s="43"/>
      <c r="L251" s="92"/>
      <c r="M251" s="43"/>
      <c r="N251" s="43"/>
      <c r="O251" s="43"/>
      <c r="P251" s="43"/>
      <c r="Q251" s="43"/>
      <c r="R251" s="43"/>
      <c r="S251" s="43"/>
      <c r="T251" s="43"/>
      <c r="U251" s="43"/>
      <c r="V251" s="43"/>
      <c r="W251" s="43"/>
      <c r="X251" s="43"/>
      <c r="Y251" s="43"/>
      <c r="Z251" s="43"/>
      <c r="AA251" s="43"/>
      <c r="AB251" s="43"/>
      <c r="AC251" s="43"/>
    </row>
    <row r="252" spans="1:29" ht="12.75">
      <c r="A252" s="43"/>
      <c r="B252" s="43"/>
      <c r="C252" s="43"/>
      <c r="D252" s="43"/>
      <c r="E252" s="43"/>
      <c r="F252" s="43"/>
      <c r="G252" s="43"/>
      <c r="H252" s="43"/>
      <c r="I252" s="43"/>
      <c r="J252" s="44"/>
      <c r="K252" s="43"/>
      <c r="L252" s="92"/>
      <c r="M252" s="43"/>
      <c r="N252" s="43"/>
      <c r="O252" s="43"/>
      <c r="P252" s="43"/>
      <c r="Q252" s="43"/>
      <c r="R252" s="43"/>
      <c r="S252" s="43"/>
      <c r="T252" s="43"/>
      <c r="U252" s="43"/>
      <c r="V252" s="43"/>
      <c r="W252" s="43"/>
      <c r="X252" s="43"/>
      <c r="Y252" s="43"/>
      <c r="Z252" s="43"/>
      <c r="AA252" s="43"/>
      <c r="AB252" s="43"/>
      <c r="AC252" s="43"/>
    </row>
    <row r="253" spans="1:29" ht="12.75">
      <c r="A253" s="43"/>
      <c r="B253" s="43"/>
      <c r="C253" s="43"/>
      <c r="D253" s="43"/>
      <c r="E253" s="43"/>
      <c r="F253" s="43"/>
      <c r="G253" s="43"/>
      <c r="H253" s="43"/>
      <c r="I253" s="43"/>
      <c r="J253" s="44"/>
      <c r="K253" s="43"/>
      <c r="L253" s="92"/>
      <c r="M253" s="43"/>
      <c r="N253" s="43"/>
      <c r="O253" s="43"/>
      <c r="P253" s="43"/>
      <c r="Q253" s="43"/>
      <c r="R253" s="43"/>
      <c r="S253" s="43"/>
      <c r="T253" s="43"/>
      <c r="U253" s="43"/>
      <c r="V253" s="43"/>
      <c r="W253" s="43"/>
      <c r="X253" s="43"/>
      <c r="Y253" s="43"/>
      <c r="Z253" s="43"/>
      <c r="AA253" s="43"/>
      <c r="AB253" s="43"/>
      <c r="AC253" s="43"/>
    </row>
    <row r="254" spans="1:29" ht="12.75">
      <c r="A254" s="43"/>
      <c r="B254" s="43"/>
      <c r="C254" s="43"/>
      <c r="D254" s="43"/>
      <c r="E254" s="43"/>
      <c r="F254" s="43"/>
      <c r="G254" s="43"/>
      <c r="H254" s="43"/>
      <c r="I254" s="43"/>
      <c r="J254" s="44"/>
      <c r="K254" s="43"/>
      <c r="L254" s="92"/>
      <c r="M254" s="43"/>
      <c r="N254" s="43"/>
      <c r="O254" s="43"/>
      <c r="P254" s="43"/>
      <c r="Q254" s="43"/>
      <c r="R254" s="43"/>
      <c r="S254" s="43"/>
      <c r="T254" s="43"/>
      <c r="U254" s="43"/>
      <c r="V254" s="43"/>
      <c r="W254" s="43"/>
      <c r="X254" s="43"/>
      <c r="Y254" s="43"/>
      <c r="Z254" s="43"/>
      <c r="AA254" s="43"/>
      <c r="AB254" s="43"/>
      <c r="AC254" s="43"/>
    </row>
    <row r="255" spans="1:29" ht="12.75">
      <c r="A255" s="43"/>
      <c r="B255" s="43"/>
      <c r="C255" s="43"/>
      <c r="D255" s="43"/>
      <c r="E255" s="43"/>
      <c r="F255" s="43"/>
      <c r="G255" s="43"/>
      <c r="H255" s="43"/>
      <c r="I255" s="43"/>
      <c r="J255" s="44"/>
      <c r="K255" s="43"/>
      <c r="L255" s="92"/>
      <c r="M255" s="43"/>
      <c r="N255" s="43"/>
      <c r="O255" s="43"/>
      <c r="P255" s="43"/>
      <c r="Q255" s="43"/>
      <c r="R255" s="43"/>
      <c r="S255" s="43"/>
      <c r="T255" s="43"/>
      <c r="U255" s="43"/>
      <c r="V255" s="43"/>
      <c r="W255" s="43"/>
      <c r="X255" s="43"/>
      <c r="Y255" s="43"/>
      <c r="Z255" s="43"/>
      <c r="AA255" s="43"/>
      <c r="AB255" s="43"/>
      <c r="AC255" s="43"/>
    </row>
    <row r="256" spans="1:29" ht="12.75">
      <c r="A256" s="43"/>
      <c r="B256" s="43"/>
      <c r="C256" s="43"/>
      <c r="D256" s="43"/>
      <c r="E256" s="43"/>
      <c r="F256" s="43"/>
      <c r="G256" s="43"/>
      <c r="H256" s="43"/>
      <c r="I256" s="43"/>
      <c r="J256" s="44"/>
      <c r="K256" s="43"/>
      <c r="L256" s="92"/>
      <c r="M256" s="43"/>
      <c r="N256" s="43"/>
      <c r="O256" s="43"/>
      <c r="P256" s="43"/>
      <c r="Q256" s="43"/>
      <c r="R256" s="43"/>
      <c r="S256" s="43"/>
      <c r="T256" s="43"/>
      <c r="U256" s="43"/>
      <c r="V256" s="43"/>
      <c r="W256" s="43"/>
      <c r="X256" s="43"/>
      <c r="Y256" s="43"/>
      <c r="Z256" s="43"/>
      <c r="AA256" s="43"/>
      <c r="AB256" s="43"/>
      <c r="AC256" s="43"/>
    </row>
    <row r="257" spans="1:29" ht="12.75">
      <c r="A257" s="43"/>
      <c r="B257" s="43"/>
      <c r="C257" s="43"/>
      <c r="D257" s="43"/>
      <c r="E257" s="43"/>
      <c r="F257" s="43"/>
      <c r="G257" s="43"/>
      <c r="H257" s="43"/>
      <c r="I257" s="43"/>
      <c r="J257" s="44"/>
      <c r="K257" s="43"/>
      <c r="L257" s="92"/>
      <c r="M257" s="43"/>
      <c r="N257" s="43"/>
      <c r="O257" s="43"/>
      <c r="P257" s="43"/>
      <c r="Q257" s="43"/>
      <c r="R257" s="43"/>
      <c r="S257" s="43"/>
      <c r="T257" s="43"/>
      <c r="U257" s="43"/>
      <c r="V257" s="43"/>
      <c r="W257" s="43"/>
      <c r="X257" s="43"/>
      <c r="Y257" s="43"/>
      <c r="Z257" s="43"/>
      <c r="AA257" s="43"/>
      <c r="AB257" s="43"/>
      <c r="AC257" s="43"/>
    </row>
    <row r="258" spans="1:29" ht="12.75">
      <c r="A258" s="43"/>
      <c r="B258" s="43"/>
      <c r="C258" s="43"/>
      <c r="D258" s="43"/>
      <c r="E258" s="43"/>
      <c r="F258" s="43"/>
      <c r="G258" s="43"/>
      <c r="H258" s="43"/>
      <c r="I258" s="43"/>
      <c r="J258" s="44"/>
      <c r="K258" s="43"/>
      <c r="L258" s="92"/>
      <c r="M258" s="43"/>
      <c r="N258" s="43"/>
      <c r="O258" s="43"/>
      <c r="P258" s="43"/>
      <c r="Q258" s="43"/>
      <c r="R258" s="43"/>
      <c r="S258" s="43"/>
      <c r="T258" s="43"/>
      <c r="U258" s="43"/>
      <c r="V258" s="43"/>
      <c r="W258" s="43"/>
      <c r="X258" s="43"/>
      <c r="Y258" s="43"/>
      <c r="Z258" s="43"/>
      <c r="AA258" s="43"/>
      <c r="AB258" s="43"/>
      <c r="AC258" s="43"/>
    </row>
    <row r="259" spans="1:29" ht="12.75">
      <c r="A259" s="43"/>
      <c r="B259" s="43"/>
      <c r="C259" s="43"/>
      <c r="D259" s="43"/>
      <c r="E259" s="43"/>
      <c r="F259" s="43"/>
      <c r="G259" s="43"/>
      <c r="H259" s="43"/>
      <c r="I259" s="43"/>
      <c r="J259" s="44"/>
      <c r="K259" s="43"/>
      <c r="L259" s="92"/>
      <c r="M259" s="43"/>
      <c r="N259" s="43"/>
      <c r="O259" s="43"/>
      <c r="P259" s="43"/>
      <c r="Q259" s="43"/>
      <c r="R259" s="43"/>
      <c r="S259" s="43"/>
      <c r="T259" s="43"/>
      <c r="U259" s="43"/>
      <c r="V259" s="43"/>
      <c r="W259" s="43"/>
      <c r="X259" s="43"/>
      <c r="Y259" s="43"/>
      <c r="Z259" s="43"/>
      <c r="AA259" s="43"/>
      <c r="AB259" s="43"/>
      <c r="AC259" s="43"/>
    </row>
    <row r="260" spans="1:29" ht="12.75">
      <c r="A260" s="43"/>
      <c r="B260" s="43"/>
      <c r="C260" s="43"/>
      <c r="D260" s="43"/>
      <c r="E260" s="43"/>
      <c r="F260" s="43"/>
      <c r="G260" s="43"/>
      <c r="H260" s="43"/>
      <c r="I260" s="43"/>
      <c r="J260" s="44"/>
      <c r="K260" s="43"/>
      <c r="L260" s="92"/>
      <c r="M260" s="43"/>
      <c r="N260" s="43"/>
      <c r="O260" s="43"/>
      <c r="P260" s="43"/>
      <c r="Q260" s="43"/>
      <c r="R260" s="43"/>
      <c r="S260" s="43"/>
      <c r="T260" s="43"/>
      <c r="U260" s="43"/>
      <c r="V260" s="43"/>
      <c r="W260" s="43"/>
      <c r="X260" s="43"/>
      <c r="Y260" s="43"/>
      <c r="Z260" s="43"/>
      <c r="AA260" s="43"/>
      <c r="AB260" s="43"/>
      <c r="AC260" s="43"/>
    </row>
    <row r="261" spans="1:29" ht="12.75">
      <c r="A261" s="43"/>
      <c r="B261" s="43"/>
      <c r="C261" s="43"/>
      <c r="D261" s="43"/>
      <c r="E261" s="43"/>
      <c r="F261" s="43"/>
      <c r="G261" s="43"/>
      <c r="H261" s="43"/>
      <c r="I261" s="43"/>
      <c r="J261" s="44"/>
      <c r="K261" s="43"/>
      <c r="L261" s="92"/>
      <c r="M261" s="43"/>
      <c r="N261" s="43"/>
      <c r="O261" s="43"/>
      <c r="P261" s="43"/>
      <c r="Q261" s="43"/>
      <c r="R261" s="43"/>
      <c r="S261" s="43"/>
      <c r="T261" s="43"/>
      <c r="U261" s="43"/>
      <c r="V261" s="43"/>
      <c r="W261" s="43"/>
      <c r="X261" s="43"/>
      <c r="Y261" s="43"/>
      <c r="Z261" s="43"/>
      <c r="AA261" s="43"/>
      <c r="AB261" s="43"/>
      <c r="AC261" s="43"/>
    </row>
    <row r="262" spans="1:29" ht="12.75">
      <c r="A262" s="43"/>
      <c r="B262" s="43"/>
      <c r="C262" s="43"/>
      <c r="D262" s="43"/>
      <c r="E262" s="43"/>
      <c r="F262" s="43"/>
      <c r="G262" s="43"/>
      <c r="H262" s="43"/>
      <c r="I262" s="43"/>
      <c r="J262" s="44"/>
      <c r="K262" s="43"/>
      <c r="L262" s="92"/>
      <c r="M262" s="43"/>
      <c r="N262" s="43"/>
      <c r="O262" s="43"/>
      <c r="P262" s="43"/>
      <c r="Q262" s="43"/>
      <c r="R262" s="43"/>
      <c r="S262" s="43"/>
      <c r="T262" s="43"/>
      <c r="U262" s="43"/>
      <c r="V262" s="43"/>
      <c r="W262" s="43"/>
      <c r="X262" s="43"/>
      <c r="Y262" s="43"/>
      <c r="Z262" s="43"/>
      <c r="AA262" s="43"/>
      <c r="AB262" s="43"/>
      <c r="AC262" s="43"/>
    </row>
    <row r="263" spans="1:29" ht="12.75">
      <c r="A263" s="43"/>
      <c r="B263" s="43"/>
      <c r="C263" s="43"/>
      <c r="D263" s="43"/>
      <c r="E263" s="43"/>
      <c r="F263" s="43"/>
      <c r="G263" s="43"/>
      <c r="H263" s="43"/>
      <c r="I263" s="43"/>
      <c r="J263" s="44"/>
      <c r="K263" s="43"/>
      <c r="L263" s="92"/>
      <c r="M263" s="43"/>
      <c r="N263" s="43"/>
      <c r="O263" s="43"/>
      <c r="P263" s="43"/>
      <c r="Q263" s="43"/>
      <c r="R263" s="43"/>
      <c r="S263" s="43"/>
      <c r="T263" s="43"/>
      <c r="U263" s="43"/>
      <c r="V263" s="43"/>
      <c r="W263" s="43"/>
      <c r="X263" s="43"/>
      <c r="Y263" s="43"/>
      <c r="Z263" s="43"/>
      <c r="AA263" s="43"/>
      <c r="AB263" s="43"/>
      <c r="AC263" s="43"/>
    </row>
    <row r="264" spans="1:29" ht="12.75">
      <c r="A264" s="43"/>
      <c r="B264" s="43"/>
      <c r="C264" s="43"/>
      <c r="D264" s="43"/>
      <c r="E264" s="43"/>
      <c r="F264" s="43"/>
      <c r="G264" s="43"/>
      <c r="H264" s="43"/>
      <c r="I264" s="43"/>
      <c r="J264" s="44"/>
      <c r="K264" s="43"/>
      <c r="L264" s="92"/>
      <c r="M264" s="43"/>
      <c r="N264" s="43"/>
      <c r="O264" s="43"/>
      <c r="P264" s="43"/>
      <c r="Q264" s="43"/>
      <c r="R264" s="43"/>
      <c r="S264" s="43"/>
      <c r="T264" s="43"/>
      <c r="U264" s="43"/>
      <c r="V264" s="43"/>
      <c r="W264" s="43"/>
      <c r="X264" s="43"/>
      <c r="Y264" s="43"/>
      <c r="Z264" s="43"/>
      <c r="AA264" s="43"/>
      <c r="AB264" s="43"/>
      <c r="AC264" s="43"/>
    </row>
    <row r="265" spans="1:29" ht="12.75">
      <c r="A265" s="43"/>
      <c r="B265" s="43"/>
      <c r="C265" s="43"/>
      <c r="D265" s="43"/>
      <c r="E265" s="43"/>
      <c r="F265" s="43"/>
      <c r="G265" s="43"/>
      <c r="H265" s="43"/>
      <c r="I265" s="43"/>
      <c r="J265" s="44"/>
      <c r="K265" s="43"/>
      <c r="L265" s="92"/>
      <c r="M265" s="43"/>
      <c r="N265" s="43"/>
      <c r="O265" s="43"/>
      <c r="P265" s="43"/>
      <c r="Q265" s="43"/>
      <c r="R265" s="43"/>
      <c r="S265" s="43"/>
      <c r="T265" s="43"/>
      <c r="U265" s="43"/>
      <c r="V265" s="43"/>
      <c r="W265" s="43"/>
      <c r="X265" s="43"/>
      <c r="Y265" s="43"/>
      <c r="Z265" s="43"/>
      <c r="AA265" s="43"/>
      <c r="AB265" s="43"/>
      <c r="AC265" s="43"/>
    </row>
    <row r="266" spans="1:29" ht="12.75">
      <c r="A266" s="43"/>
      <c r="B266" s="43"/>
      <c r="C266" s="43"/>
      <c r="D266" s="43"/>
      <c r="E266" s="43"/>
      <c r="F266" s="43"/>
      <c r="G266" s="43"/>
      <c r="H266" s="43"/>
      <c r="I266" s="43"/>
      <c r="J266" s="44"/>
      <c r="K266" s="43"/>
      <c r="L266" s="92"/>
      <c r="M266" s="43"/>
      <c r="N266" s="43"/>
      <c r="O266" s="43"/>
      <c r="P266" s="43"/>
      <c r="Q266" s="43"/>
      <c r="R266" s="43"/>
      <c r="S266" s="43"/>
      <c r="T266" s="43"/>
      <c r="U266" s="43"/>
      <c r="V266" s="43"/>
      <c r="W266" s="43"/>
      <c r="X266" s="43"/>
      <c r="Y266" s="43"/>
      <c r="Z266" s="43"/>
      <c r="AA266" s="43"/>
      <c r="AB266" s="43"/>
      <c r="AC266" s="43"/>
    </row>
    <row r="267" spans="1:29" ht="12.75">
      <c r="A267" s="43"/>
      <c r="B267" s="43"/>
      <c r="C267" s="43"/>
      <c r="D267" s="43"/>
      <c r="E267" s="43"/>
      <c r="F267" s="43"/>
      <c r="G267" s="43"/>
      <c r="H267" s="43"/>
      <c r="I267" s="43"/>
      <c r="J267" s="44"/>
      <c r="K267" s="43"/>
      <c r="L267" s="92"/>
      <c r="M267" s="43"/>
      <c r="N267" s="43"/>
      <c r="O267" s="43"/>
      <c r="P267" s="43"/>
      <c r="Q267" s="43"/>
      <c r="R267" s="43"/>
      <c r="S267" s="43"/>
      <c r="T267" s="43"/>
      <c r="U267" s="43"/>
      <c r="V267" s="43"/>
      <c r="W267" s="43"/>
      <c r="X267" s="43"/>
      <c r="Y267" s="43"/>
      <c r="Z267" s="43"/>
      <c r="AA267" s="43"/>
      <c r="AB267" s="43"/>
      <c r="AC267" s="43"/>
    </row>
    <row r="268" spans="1:29" ht="12.75">
      <c r="A268" s="43"/>
      <c r="B268" s="43"/>
      <c r="C268" s="43"/>
      <c r="D268" s="43"/>
      <c r="E268" s="43"/>
      <c r="F268" s="43"/>
      <c r="G268" s="43"/>
      <c r="H268" s="43"/>
      <c r="I268" s="43"/>
      <c r="J268" s="44"/>
      <c r="K268" s="43"/>
      <c r="L268" s="92"/>
      <c r="M268" s="43"/>
      <c r="N268" s="43"/>
      <c r="O268" s="43"/>
      <c r="P268" s="43"/>
      <c r="Q268" s="43"/>
      <c r="R268" s="43"/>
      <c r="S268" s="43"/>
      <c r="T268" s="43"/>
      <c r="U268" s="43"/>
      <c r="V268" s="43"/>
      <c r="W268" s="43"/>
      <c r="X268" s="43"/>
      <c r="Y268" s="43"/>
      <c r="Z268" s="43"/>
      <c r="AA268" s="43"/>
      <c r="AB268" s="43"/>
      <c r="AC268" s="43"/>
    </row>
    <row r="269" spans="1:29" ht="12.75">
      <c r="A269" s="43"/>
      <c r="B269" s="43"/>
      <c r="C269" s="43"/>
      <c r="D269" s="43"/>
      <c r="E269" s="43"/>
      <c r="F269" s="43"/>
      <c r="G269" s="43"/>
      <c r="H269" s="43"/>
      <c r="I269" s="43"/>
      <c r="J269" s="44"/>
      <c r="K269" s="43"/>
      <c r="L269" s="92"/>
      <c r="M269" s="43"/>
      <c r="N269" s="43"/>
      <c r="O269" s="43"/>
      <c r="P269" s="43"/>
      <c r="Q269" s="43"/>
      <c r="R269" s="43"/>
      <c r="S269" s="43"/>
      <c r="T269" s="43"/>
      <c r="U269" s="43"/>
      <c r="V269" s="43"/>
      <c r="W269" s="43"/>
      <c r="X269" s="43"/>
      <c r="Y269" s="43"/>
      <c r="Z269" s="43"/>
      <c r="AA269" s="43"/>
      <c r="AB269" s="43"/>
      <c r="AC269" s="43"/>
    </row>
    <row r="270" spans="1:29" ht="12.75">
      <c r="A270" s="43"/>
      <c r="B270" s="43"/>
      <c r="C270" s="43"/>
      <c r="D270" s="43"/>
      <c r="E270" s="43"/>
      <c r="F270" s="43"/>
      <c r="G270" s="43"/>
      <c r="H270" s="43"/>
      <c r="I270" s="43"/>
      <c r="J270" s="44"/>
      <c r="K270" s="43"/>
      <c r="L270" s="92"/>
      <c r="M270" s="43"/>
      <c r="N270" s="43"/>
      <c r="O270" s="43"/>
      <c r="P270" s="43"/>
      <c r="Q270" s="43"/>
      <c r="R270" s="43"/>
      <c r="S270" s="43"/>
      <c r="T270" s="43"/>
      <c r="U270" s="43"/>
      <c r="V270" s="43"/>
      <c r="W270" s="43"/>
      <c r="X270" s="43"/>
      <c r="Y270" s="43"/>
      <c r="Z270" s="43"/>
      <c r="AA270" s="43"/>
      <c r="AB270" s="43"/>
      <c r="AC270" s="43"/>
    </row>
    <row r="271" spans="1:29" ht="12.75">
      <c r="A271" s="43"/>
      <c r="B271" s="43"/>
      <c r="C271" s="43"/>
      <c r="D271" s="43"/>
      <c r="E271" s="43"/>
      <c r="F271" s="43"/>
      <c r="G271" s="43"/>
      <c r="H271" s="43"/>
      <c r="I271" s="43"/>
      <c r="J271" s="44"/>
      <c r="K271" s="43"/>
      <c r="L271" s="92"/>
      <c r="M271" s="43"/>
      <c r="N271" s="43"/>
      <c r="O271" s="43"/>
      <c r="P271" s="43"/>
      <c r="Q271" s="43"/>
      <c r="R271" s="43"/>
      <c r="S271" s="43"/>
      <c r="T271" s="43"/>
      <c r="U271" s="43"/>
      <c r="V271" s="43"/>
      <c r="W271" s="43"/>
      <c r="X271" s="43"/>
      <c r="Y271" s="43"/>
      <c r="Z271" s="43"/>
      <c r="AA271" s="43"/>
      <c r="AB271" s="43"/>
      <c r="AC271" s="43"/>
    </row>
    <row r="272" spans="1:29" ht="12.75">
      <c r="A272" s="43"/>
      <c r="B272" s="43"/>
      <c r="C272" s="43"/>
      <c r="D272" s="43"/>
      <c r="E272" s="43"/>
      <c r="F272" s="43"/>
      <c r="G272" s="43"/>
      <c r="H272" s="43"/>
      <c r="I272" s="43"/>
      <c r="J272" s="44"/>
      <c r="K272" s="43"/>
      <c r="L272" s="92"/>
      <c r="M272" s="43"/>
      <c r="N272" s="43"/>
      <c r="O272" s="43"/>
      <c r="P272" s="43"/>
      <c r="Q272" s="43"/>
      <c r="R272" s="43"/>
      <c r="S272" s="43"/>
      <c r="T272" s="43"/>
      <c r="U272" s="43"/>
      <c r="V272" s="43"/>
      <c r="W272" s="43"/>
      <c r="X272" s="43"/>
      <c r="Y272" s="43"/>
      <c r="Z272" s="43"/>
      <c r="AA272" s="43"/>
      <c r="AB272" s="43"/>
      <c r="AC272" s="43"/>
    </row>
    <row r="273" spans="1:29" ht="12.75">
      <c r="A273" s="43"/>
      <c r="B273" s="43"/>
      <c r="C273" s="43"/>
      <c r="D273" s="43"/>
      <c r="E273" s="43"/>
      <c r="F273" s="43"/>
      <c r="G273" s="43"/>
      <c r="H273" s="43"/>
      <c r="I273" s="43"/>
      <c r="J273" s="44"/>
      <c r="K273" s="43"/>
      <c r="L273" s="92"/>
      <c r="M273" s="43"/>
      <c r="N273" s="43"/>
      <c r="O273" s="43"/>
      <c r="P273" s="43"/>
      <c r="Q273" s="43"/>
      <c r="R273" s="43"/>
      <c r="S273" s="43"/>
      <c r="T273" s="43"/>
      <c r="U273" s="43"/>
      <c r="V273" s="43"/>
      <c r="W273" s="43"/>
      <c r="X273" s="43"/>
      <c r="Y273" s="43"/>
      <c r="Z273" s="43"/>
      <c r="AA273" s="43"/>
      <c r="AB273" s="43"/>
      <c r="AC273" s="43"/>
    </row>
    <row r="274" spans="1:29" ht="12.75">
      <c r="A274" s="43"/>
      <c r="B274" s="43"/>
      <c r="C274" s="43"/>
      <c r="D274" s="43"/>
      <c r="E274" s="43"/>
      <c r="F274" s="43"/>
      <c r="G274" s="43"/>
      <c r="H274" s="43"/>
      <c r="I274" s="43"/>
      <c r="J274" s="44"/>
      <c r="K274" s="43"/>
      <c r="L274" s="92"/>
      <c r="M274" s="43"/>
      <c r="N274" s="43"/>
      <c r="O274" s="43"/>
      <c r="P274" s="43"/>
      <c r="Q274" s="43"/>
      <c r="R274" s="43"/>
      <c r="S274" s="43"/>
      <c r="T274" s="43"/>
      <c r="U274" s="43"/>
      <c r="V274" s="43"/>
      <c r="W274" s="43"/>
      <c r="X274" s="43"/>
      <c r="Y274" s="43"/>
      <c r="Z274" s="43"/>
      <c r="AA274" s="43"/>
      <c r="AB274" s="43"/>
      <c r="AC274" s="43"/>
    </row>
    <row r="275" spans="1:29" ht="12.75">
      <c r="A275" s="43"/>
      <c r="B275" s="43"/>
      <c r="C275" s="43"/>
      <c r="D275" s="43"/>
      <c r="E275" s="43"/>
      <c r="F275" s="43"/>
      <c r="G275" s="43"/>
      <c r="H275" s="43"/>
      <c r="I275" s="43"/>
      <c r="J275" s="44"/>
      <c r="K275" s="43"/>
      <c r="L275" s="92"/>
      <c r="M275" s="43"/>
      <c r="N275" s="43"/>
      <c r="O275" s="43"/>
      <c r="P275" s="43"/>
      <c r="Q275" s="43"/>
      <c r="R275" s="43"/>
      <c r="S275" s="43"/>
      <c r="T275" s="43"/>
      <c r="U275" s="43"/>
      <c r="V275" s="43"/>
      <c r="W275" s="43"/>
      <c r="X275" s="43"/>
      <c r="Y275" s="43"/>
      <c r="Z275" s="43"/>
      <c r="AA275" s="43"/>
      <c r="AB275" s="43"/>
      <c r="AC275" s="43"/>
    </row>
    <row r="276" spans="1:29" ht="12.75">
      <c r="A276" s="43"/>
      <c r="B276" s="43"/>
      <c r="C276" s="43"/>
      <c r="D276" s="43"/>
      <c r="E276" s="43"/>
      <c r="F276" s="43"/>
      <c r="G276" s="43"/>
      <c r="H276" s="43"/>
      <c r="I276" s="43"/>
      <c r="J276" s="44"/>
      <c r="K276" s="43"/>
      <c r="L276" s="92"/>
      <c r="M276" s="43"/>
      <c r="N276" s="43"/>
      <c r="O276" s="43"/>
      <c r="P276" s="43"/>
      <c r="Q276" s="43"/>
      <c r="R276" s="43"/>
      <c r="S276" s="43"/>
      <c r="T276" s="43"/>
      <c r="U276" s="43"/>
      <c r="V276" s="43"/>
      <c r="W276" s="43"/>
      <c r="X276" s="43"/>
      <c r="Y276" s="43"/>
      <c r="Z276" s="43"/>
      <c r="AA276" s="43"/>
      <c r="AB276" s="43"/>
      <c r="AC276" s="43"/>
    </row>
    <row r="277" spans="1:29" ht="12.75">
      <c r="A277" s="43"/>
      <c r="B277" s="43"/>
      <c r="C277" s="43"/>
      <c r="D277" s="43"/>
      <c r="E277" s="43"/>
      <c r="F277" s="43"/>
      <c r="G277" s="43"/>
      <c r="H277" s="43"/>
      <c r="I277" s="43"/>
      <c r="J277" s="44"/>
      <c r="K277" s="43"/>
      <c r="L277" s="92"/>
      <c r="M277" s="43"/>
      <c r="N277" s="43"/>
      <c r="O277" s="43"/>
      <c r="P277" s="43"/>
      <c r="Q277" s="43"/>
      <c r="R277" s="43"/>
      <c r="S277" s="43"/>
      <c r="T277" s="43"/>
      <c r="U277" s="43"/>
      <c r="V277" s="43"/>
      <c r="W277" s="43"/>
      <c r="X277" s="43"/>
      <c r="Y277" s="43"/>
      <c r="Z277" s="43"/>
      <c r="AA277" s="43"/>
      <c r="AB277" s="43"/>
      <c r="AC277" s="43"/>
    </row>
    <row r="278" spans="1:29" ht="12.75">
      <c r="A278" s="43"/>
      <c r="B278" s="43"/>
      <c r="C278" s="43"/>
      <c r="D278" s="43"/>
      <c r="E278" s="43"/>
      <c r="F278" s="43"/>
      <c r="G278" s="43"/>
      <c r="H278" s="43"/>
      <c r="I278" s="43"/>
      <c r="J278" s="44"/>
      <c r="K278" s="43"/>
      <c r="L278" s="92"/>
      <c r="M278" s="43"/>
      <c r="N278" s="43"/>
      <c r="O278" s="43"/>
      <c r="P278" s="43"/>
      <c r="Q278" s="43"/>
      <c r="R278" s="43"/>
      <c r="S278" s="43"/>
      <c r="T278" s="43"/>
      <c r="U278" s="43"/>
      <c r="V278" s="43"/>
      <c r="W278" s="43"/>
      <c r="X278" s="43"/>
      <c r="Y278" s="43"/>
      <c r="Z278" s="43"/>
      <c r="AA278" s="43"/>
      <c r="AB278" s="43"/>
      <c r="AC278" s="43"/>
    </row>
    <row r="279" spans="1:29" ht="12.75">
      <c r="A279" s="43"/>
      <c r="B279" s="43"/>
      <c r="C279" s="43"/>
      <c r="D279" s="43"/>
      <c r="E279" s="43"/>
      <c r="F279" s="43"/>
      <c r="G279" s="43"/>
      <c r="H279" s="43"/>
      <c r="I279" s="43"/>
      <c r="J279" s="44"/>
      <c r="K279" s="43"/>
      <c r="L279" s="92"/>
      <c r="M279" s="43"/>
      <c r="N279" s="43"/>
      <c r="O279" s="43"/>
      <c r="P279" s="43"/>
      <c r="Q279" s="43"/>
      <c r="R279" s="43"/>
      <c r="S279" s="43"/>
      <c r="T279" s="43"/>
      <c r="U279" s="43"/>
      <c r="V279" s="43"/>
      <c r="W279" s="43"/>
      <c r="X279" s="43"/>
      <c r="Y279" s="43"/>
      <c r="Z279" s="43"/>
      <c r="AA279" s="43"/>
      <c r="AB279" s="43"/>
      <c r="AC279" s="43"/>
    </row>
    <row r="280" spans="1:29" ht="12.75">
      <c r="A280" s="43"/>
      <c r="B280" s="43"/>
      <c r="C280" s="43"/>
      <c r="D280" s="43"/>
      <c r="E280" s="43"/>
      <c r="F280" s="43"/>
      <c r="G280" s="43"/>
      <c r="H280" s="43"/>
      <c r="I280" s="43"/>
      <c r="J280" s="44"/>
      <c r="K280" s="43"/>
      <c r="L280" s="92"/>
      <c r="M280" s="43"/>
      <c r="N280" s="43"/>
      <c r="O280" s="43"/>
      <c r="P280" s="43"/>
      <c r="Q280" s="43"/>
      <c r="R280" s="43"/>
      <c r="S280" s="43"/>
      <c r="T280" s="43"/>
      <c r="U280" s="43"/>
      <c r="V280" s="43"/>
      <c r="W280" s="43"/>
      <c r="X280" s="43"/>
      <c r="Y280" s="43"/>
      <c r="Z280" s="43"/>
      <c r="AA280" s="43"/>
      <c r="AB280" s="43"/>
      <c r="AC280" s="43"/>
    </row>
    <row r="281" spans="1:29" ht="12.75">
      <c r="A281" s="43"/>
      <c r="B281" s="43"/>
      <c r="C281" s="43"/>
      <c r="D281" s="43"/>
      <c r="E281" s="43"/>
      <c r="F281" s="43"/>
      <c r="G281" s="43"/>
      <c r="H281" s="43"/>
      <c r="I281" s="43"/>
      <c r="J281" s="44"/>
      <c r="K281" s="43"/>
      <c r="L281" s="92"/>
      <c r="M281" s="43"/>
      <c r="N281" s="43"/>
      <c r="O281" s="43"/>
      <c r="P281" s="43"/>
      <c r="Q281" s="43"/>
      <c r="R281" s="43"/>
      <c r="S281" s="43"/>
      <c r="T281" s="43"/>
      <c r="U281" s="43"/>
      <c r="V281" s="43"/>
      <c r="W281" s="43"/>
      <c r="X281" s="43"/>
      <c r="Y281" s="43"/>
      <c r="Z281" s="43"/>
      <c r="AA281" s="43"/>
      <c r="AB281" s="43"/>
      <c r="AC281" s="43"/>
    </row>
    <row r="282" spans="1:29" ht="12.75">
      <c r="A282" s="43"/>
      <c r="B282" s="43"/>
      <c r="C282" s="43"/>
      <c r="D282" s="43"/>
      <c r="E282" s="43"/>
      <c r="F282" s="43"/>
      <c r="G282" s="43"/>
      <c r="H282" s="43"/>
      <c r="I282" s="43"/>
      <c r="J282" s="44"/>
      <c r="K282" s="43"/>
      <c r="L282" s="92"/>
      <c r="M282" s="43"/>
      <c r="N282" s="43"/>
      <c r="O282" s="43"/>
      <c r="P282" s="43"/>
      <c r="Q282" s="43"/>
      <c r="R282" s="43"/>
      <c r="S282" s="43"/>
      <c r="T282" s="43"/>
      <c r="U282" s="43"/>
      <c r="V282" s="43"/>
      <c r="W282" s="43"/>
      <c r="X282" s="43"/>
      <c r="Y282" s="43"/>
      <c r="Z282" s="43"/>
      <c r="AA282" s="43"/>
      <c r="AB282" s="43"/>
      <c r="AC282" s="43"/>
    </row>
    <row r="283" spans="1:29" ht="12.75">
      <c r="A283" s="43"/>
      <c r="B283" s="43"/>
      <c r="C283" s="43"/>
      <c r="D283" s="43"/>
      <c r="E283" s="43"/>
      <c r="F283" s="43"/>
      <c r="G283" s="43"/>
      <c r="H283" s="43"/>
      <c r="I283" s="43"/>
      <c r="J283" s="44"/>
      <c r="K283" s="43"/>
      <c r="L283" s="92"/>
      <c r="M283" s="43"/>
      <c r="N283" s="43"/>
      <c r="O283" s="43"/>
      <c r="P283" s="43"/>
      <c r="Q283" s="43"/>
      <c r="R283" s="43"/>
      <c r="S283" s="43"/>
      <c r="T283" s="43"/>
      <c r="U283" s="43"/>
      <c r="V283" s="43"/>
      <c r="W283" s="43"/>
      <c r="X283" s="43"/>
      <c r="Y283" s="43"/>
      <c r="Z283" s="43"/>
      <c r="AA283" s="43"/>
      <c r="AB283" s="43"/>
      <c r="AC283" s="43"/>
    </row>
    <row r="284" spans="1:29" ht="12.75">
      <c r="A284" s="43"/>
      <c r="B284" s="43"/>
      <c r="C284" s="43"/>
      <c r="D284" s="43"/>
      <c r="E284" s="43"/>
      <c r="F284" s="43"/>
      <c r="G284" s="43"/>
      <c r="H284" s="43"/>
      <c r="I284" s="43"/>
      <c r="J284" s="44"/>
      <c r="K284" s="43"/>
      <c r="L284" s="92"/>
      <c r="M284" s="43"/>
      <c r="N284" s="43"/>
      <c r="O284" s="43"/>
      <c r="P284" s="43"/>
      <c r="Q284" s="43"/>
      <c r="R284" s="43"/>
      <c r="S284" s="43"/>
      <c r="T284" s="43"/>
      <c r="U284" s="43"/>
      <c r="V284" s="43"/>
      <c r="W284" s="43"/>
      <c r="X284" s="43"/>
      <c r="Y284" s="43"/>
      <c r="Z284" s="43"/>
      <c r="AA284" s="43"/>
      <c r="AB284" s="43"/>
      <c r="AC284" s="43"/>
    </row>
    <row r="285" spans="1:29" ht="12.75">
      <c r="A285" s="43"/>
      <c r="B285" s="43"/>
      <c r="C285" s="43"/>
      <c r="D285" s="43"/>
      <c r="E285" s="43"/>
      <c r="F285" s="43"/>
      <c r="G285" s="43"/>
      <c r="H285" s="43"/>
      <c r="I285" s="43"/>
      <c r="J285" s="44"/>
      <c r="K285" s="43"/>
      <c r="L285" s="92"/>
      <c r="M285" s="43"/>
      <c r="N285" s="43"/>
      <c r="O285" s="43"/>
      <c r="P285" s="43"/>
      <c r="Q285" s="43"/>
      <c r="R285" s="43"/>
      <c r="S285" s="43"/>
      <c r="T285" s="43"/>
      <c r="U285" s="43"/>
      <c r="V285" s="43"/>
      <c r="W285" s="43"/>
      <c r="X285" s="43"/>
      <c r="Y285" s="43"/>
      <c r="Z285" s="43"/>
      <c r="AA285" s="43"/>
      <c r="AB285" s="43"/>
      <c r="AC285" s="43"/>
    </row>
    <row r="286" spans="1:29" ht="12.75">
      <c r="A286" s="43"/>
      <c r="B286" s="43"/>
      <c r="C286" s="43"/>
      <c r="D286" s="43"/>
      <c r="E286" s="43"/>
      <c r="F286" s="43"/>
      <c r="G286" s="43"/>
      <c r="H286" s="43"/>
      <c r="I286" s="43"/>
      <c r="J286" s="44"/>
      <c r="K286" s="43"/>
      <c r="L286" s="92"/>
      <c r="M286" s="43"/>
      <c r="N286" s="43"/>
      <c r="O286" s="43"/>
      <c r="P286" s="43"/>
      <c r="Q286" s="43"/>
      <c r="R286" s="43"/>
      <c r="S286" s="43"/>
      <c r="T286" s="43"/>
      <c r="U286" s="43"/>
      <c r="V286" s="43"/>
      <c r="W286" s="43"/>
      <c r="X286" s="43"/>
      <c r="Y286" s="43"/>
      <c r="Z286" s="43"/>
      <c r="AA286" s="43"/>
      <c r="AB286" s="43"/>
      <c r="AC286" s="43"/>
    </row>
    <row r="287" spans="1:29" ht="12.75">
      <c r="A287" s="43"/>
      <c r="B287" s="43"/>
      <c r="C287" s="43"/>
      <c r="D287" s="43"/>
      <c r="E287" s="43"/>
      <c r="F287" s="43"/>
      <c r="G287" s="43"/>
      <c r="H287" s="43"/>
      <c r="I287" s="43"/>
      <c r="J287" s="44"/>
      <c r="K287" s="43"/>
      <c r="L287" s="92"/>
      <c r="M287" s="43"/>
      <c r="N287" s="43"/>
      <c r="O287" s="43"/>
      <c r="P287" s="43"/>
      <c r="Q287" s="43"/>
      <c r="R287" s="43"/>
      <c r="S287" s="43"/>
      <c r="T287" s="43"/>
      <c r="U287" s="43"/>
      <c r="V287" s="43"/>
      <c r="W287" s="43"/>
      <c r="X287" s="43"/>
      <c r="Y287" s="43"/>
      <c r="Z287" s="43"/>
      <c r="AA287" s="43"/>
      <c r="AB287" s="43"/>
      <c r="AC287" s="43"/>
    </row>
    <row r="288" spans="1:29" ht="12.75">
      <c r="A288" s="43"/>
      <c r="B288" s="43"/>
      <c r="C288" s="43"/>
      <c r="D288" s="43"/>
      <c r="E288" s="43"/>
      <c r="F288" s="43"/>
      <c r="G288" s="43"/>
      <c r="H288" s="43"/>
      <c r="I288" s="43"/>
      <c r="J288" s="44"/>
      <c r="K288" s="43"/>
      <c r="L288" s="92"/>
      <c r="M288" s="43"/>
      <c r="N288" s="43"/>
      <c r="O288" s="43"/>
      <c r="P288" s="43"/>
      <c r="Q288" s="43"/>
      <c r="R288" s="43"/>
      <c r="S288" s="43"/>
      <c r="T288" s="43"/>
      <c r="U288" s="43"/>
      <c r="V288" s="43"/>
      <c r="W288" s="43"/>
      <c r="X288" s="43"/>
      <c r="Y288" s="43"/>
      <c r="Z288" s="43"/>
      <c r="AA288" s="43"/>
      <c r="AB288" s="43"/>
      <c r="AC288" s="43"/>
    </row>
    <row r="289" spans="1:29" ht="12.75">
      <c r="A289" s="43"/>
      <c r="B289" s="43"/>
      <c r="C289" s="43"/>
      <c r="D289" s="43"/>
      <c r="E289" s="43"/>
      <c r="F289" s="43"/>
      <c r="G289" s="43"/>
      <c r="H289" s="43"/>
      <c r="I289" s="43"/>
      <c r="J289" s="44"/>
      <c r="K289" s="43"/>
      <c r="L289" s="92"/>
      <c r="M289" s="43"/>
      <c r="N289" s="43"/>
      <c r="O289" s="43"/>
      <c r="P289" s="43"/>
      <c r="Q289" s="43"/>
      <c r="R289" s="43"/>
      <c r="S289" s="43"/>
      <c r="T289" s="43"/>
      <c r="U289" s="43"/>
      <c r="V289" s="43"/>
      <c r="W289" s="43"/>
      <c r="X289" s="43"/>
      <c r="Y289" s="43"/>
      <c r="Z289" s="43"/>
      <c r="AA289" s="43"/>
      <c r="AB289" s="43"/>
      <c r="AC289" s="43"/>
    </row>
    <row r="290" spans="1:29" ht="12.75">
      <c r="A290" s="43"/>
      <c r="B290" s="43"/>
      <c r="C290" s="43"/>
      <c r="D290" s="43"/>
      <c r="E290" s="43"/>
      <c r="F290" s="43"/>
      <c r="G290" s="43"/>
      <c r="H290" s="43"/>
      <c r="I290" s="43"/>
      <c r="J290" s="44"/>
      <c r="K290" s="43"/>
      <c r="L290" s="92"/>
      <c r="M290" s="43"/>
      <c r="N290" s="43"/>
      <c r="O290" s="43"/>
      <c r="P290" s="43"/>
      <c r="Q290" s="43"/>
      <c r="R290" s="43"/>
      <c r="S290" s="43"/>
      <c r="T290" s="43"/>
      <c r="U290" s="43"/>
      <c r="V290" s="43"/>
      <c r="W290" s="43"/>
      <c r="X290" s="43"/>
      <c r="Y290" s="43"/>
      <c r="Z290" s="43"/>
      <c r="AA290" s="43"/>
      <c r="AB290" s="43"/>
      <c r="AC290" s="43"/>
    </row>
    <row r="291" spans="1:29" ht="12.75">
      <c r="A291" s="43"/>
      <c r="B291" s="43"/>
      <c r="C291" s="43"/>
      <c r="D291" s="43"/>
      <c r="E291" s="43"/>
      <c r="F291" s="43"/>
      <c r="G291" s="43"/>
      <c r="H291" s="43"/>
      <c r="I291" s="43"/>
      <c r="J291" s="44"/>
      <c r="K291" s="43"/>
      <c r="L291" s="92"/>
      <c r="M291" s="43"/>
      <c r="N291" s="43"/>
      <c r="O291" s="43"/>
      <c r="P291" s="43"/>
      <c r="Q291" s="43"/>
      <c r="R291" s="43"/>
      <c r="S291" s="43"/>
      <c r="T291" s="43"/>
      <c r="U291" s="43"/>
      <c r="V291" s="43"/>
      <c r="W291" s="43"/>
      <c r="X291" s="43"/>
      <c r="Y291" s="43"/>
      <c r="Z291" s="43"/>
      <c r="AA291" s="43"/>
      <c r="AB291" s="43"/>
      <c r="AC291" s="43"/>
    </row>
    <row r="292" spans="1:29" ht="12.75">
      <c r="A292" s="43"/>
      <c r="B292" s="43"/>
      <c r="C292" s="43"/>
      <c r="D292" s="43"/>
      <c r="E292" s="43"/>
      <c r="F292" s="43"/>
      <c r="G292" s="43"/>
      <c r="H292" s="43"/>
      <c r="I292" s="43"/>
      <c r="J292" s="44"/>
      <c r="K292" s="43"/>
      <c r="L292" s="92"/>
      <c r="M292" s="43"/>
      <c r="N292" s="43"/>
      <c r="O292" s="43"/>
      <c r="P292" s="43"/>
      <c r="Q292" s="43"/>
      <c r="R292" s="43"/>
      <c r="S292" s="43"/>
      <c r="T292" s="43"/>
      <c r="U292" s="43"/>
      <c r="V292" s="43"/>
      <c r="W292" s="43"/>
      <c r="X292" s="43"/>
      <c r="Y292" s="43"/>
      <c r="Z292" s="43"/>
      <c r="AA292" s="43"/>
      <c r="AB292" s="43"/>
      <c r="AC292" s="43"/>
    </row>
    <row r="293" spans="1:29" ht="12.75">
      <c r="A293" s="43"/>
      <c r="B293" s="43"/>
      <c r="C293" s="43"/>
      <c r="D293" s="43"/>
      <c r="E293" s="43"/>
      <c r="F293" s="43"/>
      <c r="G293" s="43"/>
      <c r="H293" s="43"/>
      <c r="I293" s="43"/>
      <c r="J293" s="44"/>
      <c r="K293" s="43"/>
      <c r="L293" s="92"/>
      <c r="M293" s="43"/>
      <c r="N293" s="43"/>
      <c r="O293" s="43"/>
      <c r="P293" s="43"/>
      <c r="Q293" s="43"/>
      <c r="R293" s="43"/>
      <c r="S293" s="43"/>
      <c r="T293" s="43"/>
      <c r="U293" s="43"/>
      <c r="V293" s="43"/>
      <c r="W293" s="43"/>
      <c r="X293" s="43"/>
      <c r="Y293" s="43"/>
      <c r="Z293" s="43"/>
      <c r="AA293" s="43"/>
      <c r="AB293" s="43"/>
      <c r="AC293" s="43"/>
    </row>
    <row r="294" spans="1:29" ht="12.75">
      <c r="A294" s="43"/>
      <c r="B294" s="43"/>
      <c r="C294" s="43"/>
      <c r="D294" s="43"/>
      <c r="E294" s="43"/>
      <c r="F294" s="43"/>
      <c r="G294" s="43"/>
      <c r="H294" s="43"/>
      <c r="I294" s="43"/>
      <c r="J294" s="44"/>
      <c r="K294" s="43"/>
      <c r="L294" s="92"/>
      <c r="M294" s="43"/>
      <c r="N294" s="43"/>
      <c r="O294" s="43"/>
      <c r="P294" s="43"/>
      <c r="Q294" s="43"/>
      <c r="R294" s="43"/>
      <c r="S294" s="43"/>
      <c r="T294" s="43"/>
      <c r="U294" s="43"/>
      <c r="V294" s="43"/>
      <c r="W294" s="43"/>
      <c r="X294" s="43"/>
      <c r="Y294" s="43"/>
      <c r="Z294" s="43"/>
      <c r="AA294" s="43"/>
      <c r="AB294" s="43"/>
      <c r="AC294" s="43"/>
    </row>
    <row r="295" spans="1:29" ht="12.75">
      <c r="A295" s="43"/>
      <c r="B295" s="43"/>
      <c r="C295" s="43"/>
      <c r="D295" s="43"/>
      <c r="E295" s="43"/>
      <c r="F295" s="43"/>
      <c r="G295" s="43"/>
      <c r="H295" s="43"/>
      <c r="I295" s="43"/>
      <c r="J295" s="44"/>
      <c r="K295" s="43"/>
      <c r="L295" s="92"/>
      <c r="M295" s="43"/>
      <c r="N295" s="43"/>
      <c r="O295" s="43"/>
      <c r="P295" s="43"/>
      <c r="Q295" s="43"/>
      <c r="R295" s="43"/>
      <c r="S295" s="43"/>
      <c r="T295" s="43"/>
      <c r="U295" s="43"/>
      <c r="V295" s="43"/>
      <c r="W295" s="43"/>
      <c r="X295" s="43"/>
      <c r="Y295" s="43"/>
      <c r="Z295" s="43"/>
      <c r="AA295" s="43"/>
      <c r="AB295" s="43"/>
      <c r="AC295" s="43"/>
    </row>
    <row r="296" spans="1:29" ht="12.75">
      <c r="A296" s="43"/>
      <c r="B296" s="43"/>
      <c r="C296" s="43"/>
      <c r="D296" s="43"/>
      <c r="E296" s="43"/>
      <c r="F296" s="43"/>
      <c r="G296" s="43"/>
      <c r="H296" s="43"/>
      <c r="I296" s="43"/>
      <c r="J296" s="44"/>
      <c r="K296" s="43"/>
      <c r="L296" s="92"/>
      <c r="M296" s="43"/>
      <c r="N296" s="43"/>
      <c r="O296" s="43"/>
      <c r="P296" s="43"/>
      <c r="Q296" s="43"/>
      <c r="R296" s="43"/>
      <c r="S296" s="43"/>
      <c r="T296" s="43"/>
      <c r="U296" s="43"/>
      <c r="V296" s="43"/>
      <c r="W296" s="43"/>
      <c r="X296" s="43"/>
      <c r="Y296" s="43"/>
      <c r="Z296" s="43"/>
      <c r="AA296" s="43"/>
      <c r="AB296" s="43"/>
      <c r="AC296" s="43"/>
    </row>
    <row r="297" spans="1:29" ht="12.75">
      <c r="A297" s="43"/>
      <c r="B297" s="43"/>
      <c r="C297" s="43"/>
      <c r="D297" s="43"/>
      <c r="E297" s="43"/>
      <c r="F297" s="43"/>
      <c r="G297" s="43"/>
      <c r="H297" s="43"/>
      <c r="I297" s="43"/>
      <c r="J297" s="44"/>
      <c r="K297" s="43"/>
      <c r="L297" s="92"/>
      <c r="M297" s="43"/>
      <c r="N297" s="43"/>
      <c r="O297" s="43"/>
      <c r="P297" s="43"/>
      <c r="Q297" s="43"/>
      <c r="R297" s="43"/>
      <c r="S297" s="43"/>
      <c r="T297" s="43"/>
      <c r="U297" s="43"/>
      <c r="V297" s="43"/>
      <c r="W297" s="43"/>
      <c r="X297" s="43"/>
      <c r="Y297" s="43"/>
      <c r="Z297" s="43"/>
      <c r="AA297" s="43"/>
      <c r="AB297" s="43"/>
      <c r="AC297" s="43"/>
    </row>
    <row r="298" spans="1:29" ht="12.75">
      <c r="A298" s="43"/>
      <c r="B298" s="43"/>
      <c r="C298" s="43"/>
      <c r="D298" s="43"/>
      <c r="E298" s="43"/>
      <c r="F298" s="43"/>
      <c r="G298" s="43"/>
      <c r="H298" s="43"/>
      <c r="I298" s="43"/>
      <c r="J298" s="44"/>
      <c r="K298" s="43"/>
      <c r="L298" s="92"/>
      <c r="M298" s="43"/>
      <c r="N298" s="43"/>
      <c r="O298" s="43"/>
      <c r="P298" s="43"/>
      <c r="Q298" s="43"/>
      <c r="R298" s="43"/>
      <c r="S298" s="43"/>
      <c r="T298" s="43"/>
      <c r="U298" s="43"/>
      <c r="V298" s="43"/>
      <c r="W298" s="43"/>
      <c r="X298" s="43"/>
      <c r="Y298" s="43"/>
      <c r="Z298" s="43"/>
      <c r="AA298" s="43"/>
      <c r="AB298" s="43"/>
      <c r="AC298" s="43"/>
    </row>
    <row r="299" spans="1:29" ht="12.75">
      <c r="A299" s="43"/>
      <c r="B299" s="43"/>
      <c r="C299" s="43"/>
      <c r="D299" s="43"/>
      <c r="E299" s="43"/>
      <c r="F299" s="43"/>
      <c r="G299" s="43"/>
      <c r="H299" s="43"/>
      <c r="I299" s="43"/>
      <c r="J299" s="44"/>
      <c r="K299" s="43"/>
      <c r="L299" s="92"/>
      <c r="M299" s="43"/>
      <c r="N299" s="43"/>
      <c r="O299" s="43"/>
      <c r="P299" s="43"/>
      <c r="Q299" s="43"/>
      <c r="R299" s="43"/>
      <c r="S299" s="43"/>
      <c r="T299" s="43"/>
      <c r="U299" s="43"/>
      <c r="V299" s="43"/>
      <c r="W299" s="43"/>
      <c r="X299" s="43"/>
      <c r="Y299" s="43"/>
      <c r="Z299" s="43"/>
      <c r="AA299" s="43"/>
      <c r="AB299" s="43"/>
      <c r="AC299" s="43"/>
    </row>
    <row r="300" spans="1:29" ht="12.75">
      <c r="A300" s="43"/>
      <c r="B300" s="43"/>
      <c r="C300" s="43"/>
      <c r="D300" s="43"/>
      <c r="E300" s="43"/>
      <c r="F300" s="43"/>
      <c r="G300" s="43"/>
      <c r="H300" s="43"/>
      <c r="I300" s="43"/>
      <c r="J300" s="44"/>
      <c r="K300" s="43"/>
      <c r="L300" s="92"/>
      <c r="M300" s="43"/>
      <c r="N300" s="43"/>
      <c r="O300" s="43"/>
      <c r="P300" s="43"/>
      <c r="Q300" s="43"/>
      <c r="R300" s="43"/>
      <c r="S300" s="43"/>
      <c r="T300" s="43"/>
      <c r="U300" s="43"/>
      <c r="V300" s="43"/>
      <c r="W300" s="43"/>
      <c r="X300" s="43"/>
      <c r="Y300" s="43"/>
      <c r="Z300" s="43"/>
      <c r="AA300" s="43"/>
      <c r="AB300" s="43"/>
      <c r="AC300" s="43"/>
    </row>
    <row r="301" spans="1:29" ht="12.75">
      <c r="A301" s="43"/>
      <c r="B301" s="43"/>
      <c r="C301" s="43"/>
      <c r="D301" s="43"/>
      <c r="E301" s="43"/>
      <c r="F301" s="43"/>
      <c r="G301" s="43"/>
      <c r="H301" s="43"/>
      <c r="I301" s="43"/>
      <c r="J301" s="44"/>
      <c r="K301" s="43"/>
      <c r="L301" s="92"/>
      <c r="M301" s="43"/>
      <c r="N301" s="43"/>
      <c r="O301" s="43"/>
      <c r="P301" s="43"/>
      <c r="Q301" s="43"/>
      <c r="R301" s="43"/>
      <c r="S301" s="43"/>
      <c r="T301" s="43"/>
      <c r="U301" s="43"/>
      <c r="V301" s="43"/>
      <c r="W301" s="43"/>
      <c r="X301" s="43"/>
      <c r="Y301" s="43"/>
      <c r="Z301" s="43"/>
      <c r="AA301" s="43"/>
      <c r="AB301" s="43"/>
      <c r="AC301" s="43"/>
    </row>
    <row r="302" spans="1:29" ht="12.75">
      <c r="A302" s="43"/>
      <c r="B302" s="43"/>
      <c r="C302" s="43"/>
      <c r="D302" s="43"/>
      <c r="E302" s="43"/>
      <c r="F302" s="43"/>
      <c r="G302" s="43"/>
      <c r="H302" s="43"/>
      <c r="I302" s="43"/>
      <c r="J302" s="44"/>
      <c r="K302" s="43"/>
      <c r="L302" s="92"/>
      <c r="M302" s="43"/>
      <c r="N302" s="43"/>
      <c r="O302" s="43"/>
      <c r="P302" s="43"/>
      <c r="Q302" s="43"/>
      <c r="R302" s="43"/>
      <c r="S302" s="43"/>
      <c r="T302" s="43"/>
      <c r="U302" s="43"/>
      <c r="V302" s="43"/>
      <c r="W302" s="43"/>
      <c r="X302" s="43"/>
      <c r="Y302" s="43"/>
      <c r="Z302" s="43"/>
      <c r="AA302" s="43"/>
      <c r="AB302" s="43"/>
      <c r="AC302" s="43"/>
    </row>
    <row r="303" spans="1:29" ht="12.75">
      <c r="A303" s="43"/>
      <c r="B303" s="43"/>
      <c r="C303" s="43"/>
      <c r="D303" s="43"/>
      <c r="E303" s="43"/>
      <c r="F303" s="43"/>
      <c r="G303" s="43"/>
      <c r="H303" s="43"/>
      <c r="I303" s="43"/>
      <c r="J303" s="44"/>
      <c r="K303" s="43"/>
      <c r="L303" s="92"/>
      <c r="M303" s="43"/>
      <c r="N303" s="43"/>
      <c r="O303" s="43"/>
      <c r="P303" s="43"/>
      <c r="Q303" s="43"/>
      <c r="R303" s="43"/>
      <c r="S303" s="43"/>
      <c r="T303" s="43"/>
      <c r="U303" s="43"/>
      <c r="V303" s="43"/>
      <c r="W303" s="43"/>
      <c r="X303" s="43"/>
      <c r="Y303" s="43"/>
      <c r="Z303" s="43"/>
      <c r="AA303" s="43"/>
      <c r="AB303" s="43"/>
      <c r="AC303" s="43"/>
    </row>
    <row r="304" spans="1:29" ht="12.75">
      <c r="A304" s="43"/>
      <c r="B304" s="43"/>
      <c r="C304" s="43"/>
      <c r="D304" s="43"/>
      <c r="E304" s="43"/>
      <c r="F304" s="43"/>
      <c r="G304" s="43"/>
      <c r="H304" s="43"/>
      <c r="I304" s="43"/>
      <c r="J304" s="44"/>
      <c r="K304" s="43"/>
      <c r="L304" s="92"/>
      <c r="M304" s="43"/>
      <c r="N304" s="43"/>
      <c r="O304" s="43"/>
      <c r="P304" s="43"/>
      <c r="Q304" s="43"/>
      <c r="R304" s="43"/>
      <c r="S304" s="43"/>
      <c r="T304" s="43"/>
      <c r="U304" s="43"/>
      <c r="V304" s="43"/>
      <c r="W304" s="43"/>
      <c r="X304" s="43"/>
      <c r="Y304" s="43"/>
      <c r="Z304" s="43"/>
      <c r="AA304" s="43"/>
      <c r="AB304" s="43"/>
      <c r="AC304" s="43"/>
    </row>
    <row r="305" spans="1:29" ht="12.75">
      <c r="A305" s="43"/>
      <c r="B305" s="43"/>
      <c r="C305" s="43"/>
      <c r="D305" s="43"/>
      <c r="E305" s="43"/>
      <c r="F305" s="43"/>
      <c r="G305" s="43"/>
      <c r="H305" s="43"/>
      <c r="I305" s="43"/>
      <c r="J305" s="44"/>
      <c r="K305" s="43"/>
      <c r="L305" s="92"/>
      <c r="M305" s="43"/>
      <c r="N305" s="43"/>
      <c r="O305" s="43"/>
      <c r="P305" s="43"/>
      <c r="Q305" s="43"/>
      <c r="R305" s="43"/>
      <c r="S305" s="43"/>
      <c r="T305" s="43"/>
      <c r="U305" s="43"/>
      <c r="V305" s="43"/>
      <c r="W305" s="43"/>
      <c r="X305" s="43"/>
      <c r="Y305" s="43"/>
      <c r="Z305" s="43"/>
      <c r="AA305" s="43"/>
      <c r="AB305" s="43"/>
      <c r="AC305" s="43"/>
    </row>
    <row r="306" spans="1:29" ht="12.75">
      <c r="A306" s="43"/>
      <c r="B306" s="43"/>
      <c r="C306" s="43"/>
      <c r="D306" s="43"/>
      <c r="E306" s="43"/>
      <c r="F306" s="43"/>
      <c r="G306" s="43"/>
      <c r="H306" s="43"/>
      <c r="I306" s="43"/>
      <c r="J306" s="44"/>
      <c r="K306" s="43"/>
      <c r="L306" s="92"/>
      <c r="M306" s="43"/>
      <c r="N306" s="43"/>
      <c r="O306" s="43"/>
      <c r="P306" s="43"/>
      <c r="Q306" s="43"/>
      <c r="R306" s="43"/>
      <c r="S306" s="43"/>
      <c r="T306" s="43"/>
      <c r="U306" s="43"/>
      <c r="V306" s="43"/>
      <c r="W306" s="43"/>
      <c r="X306" s="43"/>
      <c r="Y306" s="43"/>
      <c r="Z306" s="43"/>
      <c r="AA306" s="43"/>
      <c r="AB306" s="43"/>
      <c r="AC306" s="43"/>
    </row>
    <row r="307" spans="1:29" ht="12.75">
      <c r="A307" s="43"/>
      <c r="B307" s="43"/>
      <c r="C307" s="43"/>
      <c r="D307" s="43"/>
      <c r="E307" s="43"/>
      <c r="F307" s="43"/>
      <c r="G307" s="43"/>
      <c r="H307" s="43"/>
      <c r="I307" s="43"/>
      <c r="J307" s="44"/>
      <c r="K307" s="43"/>
      <c r="L307" s="92"/>
      <c r="M307" s="43"/>
      <c r="N307" s="43"/>
      <c r="O307" s="43"/>
      <c r="P307" s="43"/>
      <c r="Q307" s="43"/>
      <c r="R307" s="43"/>
      <c r="S307" s="43"/>
      <c r="T307" s="43"/>
      <c r="U307" s="43"/>
      <c r="V307" s="43"/>
      <c r="W307" s="43"/>
      <c r="X307" s="43"/>
      <c r="Y307" s="43"/>
      <c r="Z307" s="43"/>
      <c r="AA307" s="43"/>
      <c r="AB307" s="43"/>
      <c r="AC307" s="43"/>
    </row>
    <row r="308" spans="1:29" ht="12.75">
      <c r="A308" s="43"/>
      <c r="B308" s="43"/>
      <c r="C308" s="43"/>
      <c r="D308" s="43"/>
      <c r="E308" s="43"/>
      <c r="F308" s="43"/>
      <c r="G308" s="43"/>
      <c r="H308" s="43"/>
      <c r="I308" s="43"/>
      <c r="J308" s="44"/>
      <c r="K308" s="43"/>
      <c r="L308" s="92"/>
      <c r="M308" s="43"/>
      <c r="N308" s="43"/>
      <c r="O308" s="43"/>
      <c r="P308" s="43"/>
      <c r="Q308" s="43"/>
      <c r="R308" s="43"/>
      <c r="S308" s="43"/>
      <c r="T308" s="43"/>
      <c r="U308" s="43"/>
      <c r="V308" s="43"/>
      <c r="W308" s="43"/>
      <c r="X308" s="43"/>
      <c r="Y308" s="43"/>
      <c r="Z308" s="43"/>
      <c r="AA308" s="43"/>
      <c r="AB308" s="43"/>
      <c r="AC308" s="43"/>
    </row>
    <row r="309" spans="1:29" ht="12.75">
      <c r="A309" s="43"/>
      <c r="B309" s="43"/>
      <c r="C309" s="43"/>
      <c r="D309" s="43"/>
      <c r="E309" s="43"/>
      <c r="F309" s="43"/>
      <c r="G309" s="43"/>
      <c r="H309" s="43"/>
      <c r="I309" s="43"/>
      <c r="J309" s="44"/>
      <c r="K309" s="43"/>
      <c r="L309" s="92"/>
      <c r="M309" s="43"/>
      <c r="N309" s="43"/>
      <c r="O309" s="43"/>
      <c r="P309" s="43"/>
      <c r="Q309" s="43"/>
      <c r="R309" s="43"/>
      <c r="S309" s="43"/>
      <c r="T309" s="43"/>
      <c r="U309" s="43"/>
      <c r="V309" s="43"/>
      <c r="W309" s="43"/>
      <c r="X309" s="43"/>
      <c r="Y309" s="43"/>
      <c r="Z309" s="43"/>
      <c r="AA309" s="43"/>
      <c r="AB309" s="43"/>
      <c r="AC309" s="43"/>
    </row>
    <row r="310" spans="1:29" ht="12.75">
      <c r="A310" s="43"/>
      <c r="B310" s="43"/>
      <c r="C310" s="43"/>
      <c r="D310" s="43"/>
      <c r="E310" s="43"/>
      <c r="F310" s="43"/>
      <c r="G310" s="43"/>
      <c r="H310" s="43"/>
      <c r="I310" s="43"/>
      <c r="J310" s="44"/>
      <c r="K310" s="43"/>
      <c r="L310" s="92"/>
      <c r="M310" s="43"/>
      <c r="N310" s="43"/>
      <c r="O310" s="43"/>
      <c r="P310" s="43"/>
      <c r="Q310" s="43"/>
      <c r="R310" s="43"/>
      <c r="S310" s="43"/>
      <c r="T310" s="43"/>
      <c r="U310" s="43"/>
      <c r="V310" s="43"/>
      <c r="W310" s="43"/>
      <c r="X310" s="43"/>
      <c r="Y310" s="43"/>
      <c r="Z310" s="43"/>
      <c r="AA310" s="43"/>
      <c r="AB310" s="43"/>
      <c r="AC310" s="43"/>
    </row>
    <row r="311" spans="1:29" ht="12.75">
      <c r="A311" s="43"/>
      <c r="B311" s="43"/>
      <c r="C311" s="43"/>
      <c r="D311" s="43"/>
      <c r="E311" s="43"/>
      <c r="F311" s="43"/>
      <c r="G311" s="43"/>
      <c r="H311" s="43"/>
      <c r="I311" s="43"/>
      <c r="J311" s="44"/>
      <c r="K311" s="43"/>
      <c r="L311" s="92"/>
      <c r="M311" s="43"/>
      <c r="N311" s="43"/>
      <c r="O311" s="43"/>
      <c r="P311" s="43"/>
      <c r="Q311" s="43"/>
      <c r="R311" s="43"/>
      <c r="S311" s="43"/>
      <c r="T311" s="43"/>
      <c r="U311" s="43"/>
      <c r="V311" s="43"/>
      <c r="W311" s="43"/>
      <c r="X311" s="43"/>
      <c r="Y311" s="43"/>
      <c r="Z311" s="43"/>
      <c r="AA311" s="43"/>
      <c r="AB311" s="43"/>
      <c r="AC311" s="43"/>
    </row>
    <row r="312" spans="1:29" ht="12.75">
      <c r="A312" s="43"/>
      <c r="B312" s="43"/>
      <c r="C312" s="43"/>
      <c r="D312" s="43"/>
      <c r="E312" s="43"/>
      <c r="F312" s="43"/>
      <c r="G312" s="43"/>
      <c r="H312" s="43"/>
      <c r="I312" s="43"/>
      <c r="J312" s="44"/>
      <c r="K312" s="43"/>
      <c r="L312" s="92"/>
      <c r="M312" s="43"/>
      <c r="N312" s="43"/>
      <c r="O312" s="43"/>
      <c r="P312" s="43"/>
      <c r="Q312" s="43"/>
      <c r="R312" s="43"/>
      <c r="S312" s="43"/>
      <c r="T312" s="43"/>
      <c r="U312" s="43"/>
      <c r="V312" s="43"/>
      <c r="W312" s="43"/>
      <c r="X312" s="43"/>
      <c r="Y312" s="43"/>
      <c r="Z312" s="43"/>
      <c r="AA312" s="43"/>
      <c r="AB312" s="43"/>
      <c r="AC312" s="43"/>
    </row>
    <row r="313" spans="1:29" ht="12.75">
      <c r="A313" s="43"/>
      <c r="B313" s="43"/>
      <c r="C313" s="43"/>
      <c r="D313" s="43"/>
      <c r="E313" s="43"/>
      <c r="F313" s="43"/>
      <c r="G313" s="43"/>
      <c r="H313" s="43"/>
      <c r="I313" s="43"/>
      <c r="J313" s="44"/>
      <c r="K313" s="43"/>
      <c r="L313" s="92"/>
      <c r="M313" s="43"/>
      <c r="N313" s="43"/>
      <c r="O313" s="43"/>
      <c r="P313" s="43"/>
      <c r="Q313" s="43"/>
      <c r="R313" s="43"/>
      <c r="S313" s="43"/>
      <c r="T313" s="43"/>
      <c r="U313" s="43"/>
      <c r="V313" s="43"/>
      <c r="W313" s="43"/>
      <c r="X313" s="43"/>
      <c r="Y313" s="43"/>
      <c r="Z313" s="43"/>
      <c r="AA313" s="43"/>
      <c r="AB313" s="43"/>
      <c r="AC313" s="43"/>
    </row>
    <row r="314" spans="1:29" ht="12.75">
      <c r="A314" s="43"/>
      <c r="B314" s="43"/>
      <c r="C314" s="43"/>
      <c r="D314" s="43"/>
      <c r="E314" s="43"/>
      <c r="F314" s="43"/>
      <c r="G314" s="43"/>
      <c r="H314" s="43"/>
      <c r="I314" s="43"/>
      <c r="J314" s="44"/>
      <c r="K314" s="43"/>
      <c r="L314" s="92"/>
      <c r="M314" s="43"/>
      <c r="N314" s="43"/>
      <c r="O314" s="43"/>
      <c r="P314" s="43"/>
      <c r="Q314" s="43"/>
      <c r="R314" s="43"/>
      <c r="S314" s="43"/>
      <c r="T314" s="43"/>
      <c r="U314" s="43"/>
      <c r="V314" s="43"/>
      <c r="W314" s="43"/>
      <c r="X314" s="43"/>
      <c r="Y314" s="43"/>
      <c r="Z314" s="43"/>
      <c r="AA314" s="43"/>
      <c r="AB314" s="43"/>
      <c r="AC314" s="43"/>
    </row>
    <row r="315" spans="1:29" ht="12.75">
      <c r="A315" s="43"/>
      <c r="B315" s="43"/>
      <c r="C315" s="43"/>
      <c r="D315" s="43"/>
      <c r="E315" s="43"/>
      <c r="F315" s="43"/>
      <c r="G315" s="43"/>
      <c r="H315" s="43"/>
      <c r="I315" s="43"/>
      <c r="J315" s="44"/>
      <c r="K315" s="43"/>
      <c r="L315" s="92"/>
      <c r="M315" s="43"/>
      <c r="N315" s="43"/>
      <c r="O315" s="43"/>
      <c r="P315" s="43"/>
      <c r="Q315" s="43"/>
      <c r="R315" s="43"/>
      <c r="S315" s="43"/>
      <c r="T315" s="43"/>
      <c r="U315" s="43"/>
      <c r="V315" s="43"/>
      <c r="W315" s="43"/>
      <c r="X315" s="43"/>
      <c r="Y315" s="43"/>
      <c r="Z315" s="43"/>
      <c r="AA315" s="43"/>
      <c r="AB315" s="43"/>
      <c r="AC315" s="43"/>
    </row>
    <row r="316" spans="1:29" ht="12.75">
      <c r="A316" s="43"/>
      <c r="B316" s="43"/>
      <c r="C316" s="43"/>
      <c r="D316" s="43"/>
      <c r="E316" s="43"/>
      <c r="F316" s="43"/>
      <c r="G316" s="43"/>
      <c r="H316" s="43"/>
      <c r="I316" s="43"/>
      <c r="J316" s="44"/>
      <c r="K316" s="43"/>
      <c r="L316" s="92"/>
      <c r="M316" s="43"/>
      <c r="N316" s="43"/>
      <c r="O316" s="43"/>
      <c r="P316" s="43"/>
      <c r="Q316" s="43"/>
      <c r="R316" s="43"/>
      <c r="S316" s="43"/>
      <c r="T316" s="43"/>
      <c r="U316" s="43"/>
      <c r="V316" s="43"/>
      <c r="W316" s="43"/>
      <c r="X316" s="43"/>
      <c r="Y316" s="43"/>
      <c r="Z316" s="43"/>
      <c r="AA316" s="43"/>
      <c r="AB316" s="43"/>
      <c r="AC316" s="43"/>
    </row>
    <row r="317" spans="1:29" ht="12.75">
      <c r="A317" s="43"/>
      <c r="B317" s="43"/>
      <c r="C317" s="43"/>
      <c r="D317" s="43"/>
      <c r="E317" s="43"/>
      <c r="F317" s="43"/>
      <c r="G317" s="43"/>
      <c r="H317" s="43"/>
      <c r="I317" s="43"/>
      <c r="J317" s="44"/>
      <c r="K317" s="43"/>
      <c r="L317" s="92"/>
      <c r="M317" s="43"/>
      <c r="N317" s="43"/>
      <c r="O317" s="43"/>
      <c r="P317" s="43"/>
      <c r="Q317" s="43"/>
      <c r="R317" s="43"/>
      <c r="S317" s="43"/>
      <c r="T317" s="43"/>
      <c r="U317" s="43"/>
      <c r="V317" s="43"/>
      <c r="W317" s="43"/>
      <c r="X317" s="43"/>
      <c r="Y317" s="43"/>
      <c r="Z317" s="43"/>
      <c r="AA317" s="43"/>
      <c r="AB317" s="43"/>
      <c r="AC317" s="43"/>
    </row>
    <row r="318" spans="1:29" ht="12.75">
      <c r="A318" s="43"/>
      <c r="B318" s="43"/>
      <c r="C318" s="43"/>
      <c r="D318" s="43"/>
      <c r="E318" s="43"/>
      <c r="F318" s="43"/>
      <c r="G318" s="43"/>
      <c r="H318" s="43"/>
      <c r="I318" s="43"/>
      <c r="J318" s="44"/>
      <c r="K318" s="43"/>
      <c r="L318" s="92"/>
      <c r="M318" s="43"/>
      <c r="N318" s="43"/>
      <c r="O318" s="43"/>
      <c r="P318" s="43"/>
      <c r="Q318" s="43"/>
      <c r="R318" s="43"/>
      <c r="S318" s="43"/>
      <c r="T318" s="43"/>
      <c r="U318" s="43"/>
      <c r="V318" s="43"/>
      <c r="W318" s="43"/>
      <c r="X318" s="43"/>
      <c r="Y318" s="43"/>
      <c r="Z318" s="43"/>
      <c r="AA318" s="43"/>
      <c r="AB318" s="43"/>
      <c r="AC318" s="43"/>
    </row>
    <row r="319" spans="1:29" ht="12.75">
      <c r="A319" s="43"/>
      <c r="B319" s="43"/>
      <c r="C319" s="43"/>
      <c r="D319" s="43"/>
      <c r="E319" s="43"/>
      <c r="F319" s="43"/>
      <c r="G319" s="43"/>
      <c r="H319" s="43"/>
      <c r="I319" s="43"/>
      <c r="J319" s="44"/>
      <c r="K319" s="43"/>
      <c r="L319" s="92"/>
      <c r="M319" s="43"/>
      <c r="N319" s="43"/>
      <c r="O319" s="43"/>
      <c r="P319" s="43"/>
      <c r="Q319" s="43"/>
      <c r="R319" s="43"/>
      <c r="S319" s="43"/>
      <c r="T319" s="43"/>
      <c r="U319" s="43"/>
      <c r="V319" s="43"/>
      <c r="W319" s="43"/>
      <c r="X319" s="43"/>
      <c r="Y319" s="43"/>
      <c r="Z319" s="43"/>
      <c r="AA319" s="43"/>
      <c r="AB319" s="43"/>
      <c r="AC319" s="43"/>
    </row>
    <row r="320" spans="1:29" ht="12.75">
      <c r="A320" s="43"/>
      <c r="B320" s="43"/>
      <c r="C320" s="43"/>
      <c r="D320" s="43"/>
      <c r="E320" s="43"/>
      <c r="F320" s="43"/>
      <c r="G320" s="43"/>
      <c r="H320" s="43"/>
      <c r="I320" s="43"/>
      <c r="J320" s="44"/>
      <c r="K320" s="43"/>
      <c r="L320" s="92"/>
      <c r="M320" s="43"/>
      <c r="N320" s="43"/>
      <c r="O320" s="43"/>
      <c r="P320" s="43"/>
      <c r="Q320" s="43"/>
      <c r="R320" s="43"/>
      <c r="S320" s="43"/>
      <c r="T320" s="43"/>
      <c r="U320" s="43"/>
      <c r="V320" s="43"/>
      <c r="W320" s="43"/>
      <c r="X320" s="43"/>
      <c r="Y320" s="43"/>
      <c r="Z320" s="43"/>
      <c r="AA320" s="43"/>
      <c r="AB320" s="43"/>
      <c r="AC320" s="43"/>
    </row>
    <row r="321" spans="1:29" ht="12.75">
      <c r="A321" s="43"/>
      <c r="B321" s="43"/>
      <c r="C321" s="43"/>
      <c r="D321" s="43"/>
      <c r="E321" s="43"/>
      <c r="F321" s="43"/>
      <c r="G321" s="43"/>
      <c r="H321" s="43"/>
      <c r="I321" s="43"/>
      <c r="J321" s="44"/>
      <c r="K321" s="43"/>
      <c r="L321" s="92"/>
      <c r="M321" s="43"/>
      <c r="N321" s="43"/>
      <c r="O321" s="43"/>
      <c r="P321" s="43"/>
      <c r="Q321" s="43"/>
      <c r="R321" s="43"/>
      <c r="S321" s="43"/>
      <c r="T321" s="43"/>
      <c r="U321" s="43"/>
      <c r="V321" s="43"/>
      <c r="W321" s="43"/>
      <c r="X321" s="43"/>
      <c r="Y321" s="43"/>
      <c r="Z321" s="43"/>
      <c r="AA321" s="43"/>
      <c r="AB321" s="43"/>
      <c r="AC321" s="43"/>
    </row>
    <row r="322" spans="1:29" ht="12.75">
      <c r="A322" s="43"/>
      <c r="B322" s="43"/>
      <c r="C322" s="43"/>
      <c r="D322" s="43"/>
      <c r="E322" s="43"/>
      <c r="F322" s="43"/>
      <c r="G322" s="43"/>
      <c r="H322" s="43"/>
      <c r="I322" s="43"/>
      <c r="J322" s="44"/>
      <c r="K322" s="43"/>
      <c r="L322" s="92"/>
      <c r="M322" s="43"/>
      <c r="N322" s="43"/>
      <c r="O322" s="43"/>
      <c r="P322" s="43"/>
      <c r="Q322" s="43"/>
      <c r="R322" s="43"/>
      <c r="S322" s="43"/>
      <c r="T322" s="43"/>
      <c r="U322" s="43"/>
      <c r="V322" s="43"/>
      <c r="W322" s="43"/>
      <c r="X322" s="43"/>
      <c r="Y322" s="43"/>
      <c r="Z322" s="43"/>
      <c r="AA322" s="43"/>
      <c r="AB322" s="43"/>
      <c r="AC322" s="43"/>
    </row>
    <row r="323" spans="1:29" ht="12.75">
      <c r="A323" s="43"/>
      <c r="B323" s="43"/>
      <c r="C323" s="43"/>
      <c r="D323" s="43"/>
      <c r="E323" s="43"/>
      <c r="F323" s="43"/>
      <c r="G323" s="43"/>
      <c r="H323" s="43"/>
      <c r="I323" s="43"/>
      <c r="J323" s="44"/>
      <c r="K323" s="43"/>
      <c r="L323" s="92"/>
      <c r="M323" s="43"/>
      <c r="N323" s="43"/>
      <c r="O323" s="43"/>
      <c r="P323" s="43"/>
      <c r="Q323" s="43"/>
      <c r="R323" s="43"/>
      <c r="S323" s="43"/>
      <c r="T323" s="43"/>
      <c r="U323" s="43"/>
      <c r="V323" s="43"/>
      <c r="W323" s="43"/>
      <c r="X323" s="43"/>
      <c r="Y323" s="43"/>
      <c r="Z323" s="43"/>
      <c r="AA323" s="43"/>
      <c r="AB323" s="43"/>
      <c r="AC323" s="43"/>
    </row>
    <row r="324" spans="1:29" ht="12.75">
      <c r="A324" s="43"/>
      <c r="B324" s="43"/>
      <c r="C324" s="43"/>
      <c r="D324" s="43"/>
      <c r="E324" s="43"/>
      <c r="F324" s="43"/>
      <c r="G324" s="43"/>
      <c r="H324" s="43"/>
      <c r="I324" s="43"/>
      <c r="J324" s="44"/>
      <c r="K324" s="43"/>
      <c r="L324" s="92"/>
      <c r="M324" s="43"/>
      <c r="N324" s="43"/>
      <c r="O324" s="43"/>
      <c r="P324" s="43"/>
      <c r="Q324" s="43"/>
      <c r="R324" s="43"/>
      <c r="S324" s="43"/>
      <c r="T324" s="43"/>
      <c r="U324" s="43"/>
      <c r="V324" s="43"/>
      <c r="W324" s="43"/>
      <c r="X324" s="43"/>
      <c r="Y324" s="43"/>
      <c r="Z324" s="43"/>
      <c r="AA324" s="43"/>
      <c r="AB324" s="43"/>
      <c r="AC324" s="43"/>
    </row>
    <row r="325" spans="1:29" ht="12.75">
      <c r="A325" s="43"/>
      <c r="B325" s="43"/>
      <c r="C325" s="43"/>
      <c r="D325" s="43"/>
      <c r="E325" s="43"/>
      <c r="F325" s="43"/>
      <c r="G325" s="43"/>
      <c r="H325" s="43"/>
      <c r="I325" s="43"/>
      <c r="J325" s="44"/>
      <c r="K325" s="43"/>
      <c r="L325" s="92"/>
      <c r="M325" s="43"/>
      <c r="N325" s="43"/>
      <c r="O325" s="43"/>
      <c r="P325" s="43"/>
      <c r="Q325" s="43"/>
      <c r="R325" s="43"/>
      <c r="S325" s="43"/>
      <c r="T325" s="43"/>
      <c r="U325" s="43"/>
      <c r="V325" s="43"/>
      <c r="W325" s="43"/>
      <c r="X325" s="43"/>
      <c r="Y325" s="43"/>
      <c r="Z325" s="43"/>
      <c r="AA325" s="43"/>
      <c r="AB325" s="43"/>
      <c r="AC325" s="43"/>
    </row>
    <row r="326" spans="1:29" ht="12.75">
      <c r="A326" s="43"/>
      <c r="B326" s="43"/>
      <c r="C326" s="43"/>
      <c r="D326" s="43"/>
      <c r="E326" s="43"/>
      <c r="F326" s="43"/>
      <c r="G326" s="43"/>
      <c r="H326" s="43"/>
      <c r="I326" s="43"/>
      <c r="J326" s="44"/>
      <c r="K326" s="43"/>
      <c r="L326" s="92"/>
      <c r="M326" s="43"/>
      <c r="N326" s="43"/>
      <c r="O326" s="43"/>
      <c r="P326" s="43"/>
      <c r="Q326" s="43"/>
      <c r="R326" s="43"/>
      <c r="S326" s="43"/>
      <c r="T326" s="43"/>
      <c r="U326" s="43"/>
      <c r="V326" s="43"/>
      <c r="W326" s="43"/>
      <c r="X326" s="43"/>
      <c r="Y326" s="43"/>
      <c r="Z326" s="43"/>
      <c r="AA326" s="43"/>
      <c r="AB326" s="43"/>
      <c r="AC326" s="43"/>
    </row>
    <row r="327" spans="1:29" ht="12.75">
      <c r="A327" s="43"/>
      <c r="B327" s="43"/>
      <c r="C327" s="43"/>
      <c r="D327" s="43"/>
      <c r="E327" s="43"/>
      <c r="F327" s="43"/>
      <c r="G327" s="43"/>
      <c r="H327" s="43"/>
      <c r="I327" s="43"/>
      <c r="J327" s="44"/>
      <c r="K327" s="43"/>
      <c r="L327" s="92"/>
      <c r="M327" s="43"/>
      <c r="N327" s="43"/>
      <c r="O327" s="43"/>
      <c r="P327" s="43"/>
      <c r="Q327" s="43"/>
      <c r="R327" s="43"/>
      <c r="S327" s="43"/>
      <c r="T327" s="43"/>
      <c r="U327" s="43"/>
      <c r="V327" s="43"/>
      <c r="W327" s="43"/>
      <c r="X327" s="43"/>
      <c r="Y327" s="43"/>
      <c r="Z327" s="43"/>
      <c r="AA327" s="43"/>
      <c r="AB327" s="43"/>
      <c r="AC327" s="43"/>
    </row>
    <row r="328" spans="1:29" ht="12.75">
      <c r="A328" s="43"/>
      <c r="B328" s="43"/>
      <c r="C328" s="43"/>
      <c r="D328" s="43"/>
      <c r="E328" s="43"/>
      <c r="F328" s="43"/>
      <c r="G328" s="43"/>
      <c r="H328" s="43"/>
      <c r="I328" s="43"/>
      <c r="J328" s="44"/>
      <c r="K328" s="43"/>
      <c r="L328" s="92"/>
      <c r="M328" s="43"/>
      <c r="N328" s="43"/>
      <c r="O328" s="43"/>
      <c r="P328" s="43"/>
      <c r="Q328" s="43"/>
      <c r="R328" s="43"/>
      <c r="S328" s="43"/>
      <c r="T328" s="43"/>
      <c r="U328" s="43"/>
      <c r="V328" s="43"/>
      <c r="W328" s="43"/>
      <c r="X328" s="43"/>
      <c r="Y328" s="43"/>
      <c r="Z328" s="43"/>
      <c r="AA328" s="43"/>
      <c r="AB328" s="43"/>
      <c r="AC328" s="43"/>
    </row>
    <row r="329" spans="1:29" ht="12.75">
      <c r="A329" s="43"/>
      <c r="B329" s="43"/>
      <c r="C329" s="43"/>
      <c r="D329" s="43"/>
      <c r="E329" s="43"/>
      <c r="F329" s="43"/>
      <c r="G329" s="43"/>
      <c r="H329" s="43"/>
      <c r="I329" s="43"/>
      <c r="J329" s="44"/>
      <c r="K329" s="43"/>
      <c r="L329" s="92"/>
      <c r="M329" s="43"/>
      <c r="N329" s="43"/>
      <c r="O329" s="43"/>
      <c r="P329" s="43"/>
      <c r="Q329" s="43"/>
      <c r="R329" s="43"/>
      <c r="S329" s="43"/>
      <c r="T329" s="43"/>
      <c r="U329" s="43"/>
      <c r="V329" s="43"/>
      <c r="W329" s="43"/>
      <c r="X329" s="43"/>
      <c r="Y329" s="43"/>
      <c r="Z329" s="43"/>
      <c r="AA329" s="43"/>
      <c r="AB329" s="43"/>
      <c r="AC329" s="43"/>
    </row>
    <row r="330" spans="1:29" ht="12.75">
      <c r="A330" s="43"/>
      <c r="B330" s="43"/>
      <c r="C330" s="43"/>
      <c r="D330" s="43"/>
      <c r="E330" s="43"/>
      <c r="F330" s="43"/>
      <c r="G330" s="43"/>
      <c r="H330" s="43"/>
      <c r="I330" s="43"/>
      <c r="J330" s="44"/>
      <c r="K330" s="43"/>
      <c r="L330" s="92"/>
      <c r="M330" s="43"/>
      <c r="N330" s="43"/>
      <c r="O330" s="43"/>
      <c r="P330" s="43"/>
      <c r="Q330" s="43"/>
      <c r="R330" s="43"/>
      <c r="S330" s="43"/>
      <c r="T330" s="43"/>
      <c r="U330" s="43"/>
      <c r="V330" s="43"/>
      <c r="W330" s="43"/>
      <c r="X330" s="43"/>
      <c r="Y330" s="43"/>
      <c r="Z330" s="43"/>
      <c r="AA330" s="43"/>
      <c r="AB330" s="43"/>
      <c r="AC330" s="43"/>
    </row>
    <row r="331" spans="1:29" ht="12.75">
      <c r="A331" s="43"/>
      <c r="B331" s="43"/>
      <c r="C331" s="43"/>
      <c r="D331" s="43"/>
      <c r="E331" s="43"/>
      <c r="F331" s="43"/>
      <c r="G331" s="43"/>
      <c r="H331" s="43"/>
      <c r="I331" s="43"/>
      <c r="J331" s="44"/>
      <c r="K331" s="43"/>
      <c r="L331" s="92"/>
      <c r="M331" s="43"/>
      <c r="N331" s="43"/>
      <c r="O331" s="43"/>
      <c r="P331" s="43"/>
      <c r="Q331" s="43"/>
      <c r="R331" s="43"/>
      <c r="S331" s="43"/>
      <c r="T331" s="43"/>
      <c r="U331" s="43"/>
      <c r="V331" s="43"/>
      <c r="W331" s="43"/>
      <c r="X331" s="43"/>
      <c r="Y331" s="43"/>
      <c r="Z331" s="43"/>
      <c r="AA331" s="43"/>
      <c r="AB331" s="43"/>
      <c r="AC331" s="43"/>
    </row>
    <row r="332" spans="1:29" ht="12.75">
      <c r="A332" s="43"/>
      <c r="B332" s="43"/>
      <c r="C332" s="43"/>
      <c r="D332" s="43"/>
      <c r="E332" s="43"/>
      <c r="F332" s="43"/>
      <c r="G332" s="43"/>
      <c r="H332" s="43"/>
      <c r="I332" s="43"/>
      <c r="J332" s="44"/>
      <c r="K332" s="43"/>
      <c r="L332" s="92"/>
      <c r="M332" s="43"/>
      <c r="N332" s="43"/>
      <c r="O332" s="43"/>
      <c r="P332" s="43"/>
      <c r="Q332" s="43"/>
      <c r="R332" s="43"/>
      <c r="S332" s="43"/>
      <c r="T332" s="43"/>
      <c r="U332" s="43"/>
      <c r="V332" s="43"/>
      <c r="W332" s="43"/>
      <c r="X332" s="43"/>
      <c r="Y332" s="43"/>
      <c r="Z332" s="43"/>
      <c r="AA332" s="43"/>
      <c r="AB332" s="43"/>
      <c r="AC332" s="43"/>
    </row>
    <row r="333" spans="1:29" ht="12.75">
      <c r="A333" s="43"/>
      <c r="B333" s="43"/>
      <c r="C333" s="43"/>
      <c r="D333" s="43"/>
      <c r="E333" s="43"/>
      <c r="F333" s="43"/>
      <c r="G333" s="43"/>
      <c r="H333" s="43"/>
      <c r="I333" s="43"/>
      <c r="J333" s="44"/>
      <c r="K333" s="43"/>
      <c r="L333" s="92"/>
      <c r="M333" s="43"/>
      <c r="N333" s="43"/>
      <c r="O333" s="43"/>
      <c r="P333" s="43"/>
      <c r="Q333" s="43"/>
      <c r="R333" s="43"/>
      <c r="S333" s="43"/>
      <c r="T333" s="43"/>
      <c r="U333" s="43"/>
      <c r="V333" s="43"/>
      <c r="W333" s="43"/>
      <c r="X333" s="43"/>
      <c r="Y333" s="43"/>
      <c r="Z333" s="43"/>
      <c r="AA333" s="43"/>
      <c r="AB333" s="43"/>
      <c r="AC333" s="43"/>
    </row>
    <row r="334" spans="1:29" ht="12.75">
      <c r="A334" s="43"/>
      <c r="B334" s="43"/>
      <c r="C334" s="43"/>
      <c r="D334" s="43"/>
      <c r="E334" s="43"/>
      <c r="F334" s="43"/>
      <c r="G334" s="43"/>
      <c r="H334" s="43"/>
      <c r="I334" s="43"/>
      <c r="J334" s="44"/>
      <c r="K334" s="43"/>
      <c r="L334" s="92"/>
      <c r="M334" s="43"/>
      <c r="N334" s="43"/>
      <c r="O334" s="43"/>
      <c r="P334" s="43"/>
      <c r="Q334" s="43"/>
      <c r="R334" s="43"/>
      <c r="S334" s="43"/>
      <c r="T334" s="43"/>
      <c r="U334" s="43"/>
      <c r="V334" s="43"/>
      <c r="W334" s="43"/>
      <c r="X334" s="43"/>
      <c r="Y334" s="43"/>
      <c r="Z334" s="43"/>
      <c r="AA334" s="43"/>
      <c r="AB334" s="43"/>
      <c r="AC334" s="43"/>
    </row>
    <row r="335" spans="1:29" ht="12.75">
      <c r="A335" s="43"/>
      <c r="B335" s="43"/>
      <c r="C335" s="43"/>
      <c r="D335" s="43"/>
      <c r="E335" s="43"/>
      <c r="F335" s="43"/>
      <c r="G335" s="43"/>
      <c r="H335" s="43"/>
      <c r="I335" s="43"/>
      <c r="J335" s="44"/>
      <c r="K335" s="43"/>
      <c r="L335" s="92"/>
      <c r="M335" s="43"/>
      <c r="N335" s="43"/>
      <c r="O335" s="43"/>
      <c r="P335" s="43"/>
      <c r="Q335" s="43"/>
      <c r="R335" s="43"/>
      <c r="S335" s="43"/>
      <c r="T335" s="43"/>
      <c r="U335" s="43"/>
      <c r="V335" s="43"/>
      <c r="W335" s="43"/>
      <c r="X335" s="43"/>
      <c r="Y335" s="43"/>
      <c r="Z335" s="43"/>
      <c r="AA335" s="43"/>
      <c r="AB335" s="43"/>
      <c r="AC335" s="43"/>
    </row>
    <row r="336" spans="1:29" ht="12.75">
      <c r="A336" s="43"/>
      <c r="B336" s="43"/>
      <c r="C336" s="43"/>
      <c r="D336" s="43"/>
      <c r="E336" s="43"/>
      <c r="F336" s="43"/>
      <c r="G336" s="43"/>
      <c r="H336" s="43"/>
      <c r="I336" s="43"/>
      <c r="J336" s="44"/>
      <c r="K336" s="43"/>
      <c r="L336" s="92"/>
      <c r="M336" s="43"/>
      <c r="N336" s="43"/>
      <c r="O336" s="43"/>
      <c r="P336" s="43"/>
      <c r="Q336" s="43"/>
      <c r="R336" s="43"/>
      <c r="S336" s="43"/>
      <c r="T336" s="43"/>
      <c r="U336" s="43"/>
      <c r="V336" s="43"/>
      <c r="W336" s="43"/>
      <c r="X336" s="43"/>
      <c r="Y336" s="43"/>
      <c r="Z336" s="43"/>
      <c r="AA336" s="43"/>
      <c r="AB336" s="43"/>
      <c r="AC336" s="43"/>
    </row>
    <row r="337" spans="1:29" ht="12.75">
      <c r="A337" s="43"/>
      <c r="B337" s="43"/>
      <c r="C337" s="43"/>
      <c r="D337" s="43"/>
      <c r="E337" s="43"/>
      <c r="F337" s="43"/>
      <c r="G337" s="43"/>
      <c r="H337" s="43"/>
      <c r="I337" s="43"/>
      <c r="J337" s="44"/>
      <c r="K337" s="43"/>
      <c r="L337" s="92"/>
      <c r="M337" s="43"/>
      <c r="N337" s="43"/>
      <c r="O337" s="43"/>
      <c r="P337" s="43"/>
      <c r="Q337" s="43"/>
      <c r="R337" s="43"/>
      <c r="S337" s="43"/>
      <c r="T337" s="43"/>
      <c r="U337" s="43"/>
      <c r="V337" s="43"/>
      <c r="W337" s="43"/>
      <c r="X337" s="43"/>
      <c r="Y337" s="43"/>
      <c r="Z337" s="43"/>
      <c r="AA337" s="43"/>
      <c r="AB337" s="43"/>
      <c r="AC337" s="43"/>
    </row>
    <row r="338" spans="1:29" ht="12.75">
      <c r="A338" s="43"/>
      <c r="B338" s="43"/>
      <c r="C338" s="43"/>
      <c r="D338" s="43"/>
      <c r="E338" s="43"/>
      <c r="F338" s="43"/>
      <c r="G338" s="43"/>
      <c r="H338" s="43"/>
      <c r="I338" s="43"/>
      <c r="J338" s="44"/>
      <c r="K338" s="43"/>
      <c r="L338" s="92"/>
      <c r="M338" s="43"/>
      <c r="N338" s="43"/>
      <c r="O338" s="43"/>
      <c r="P338" s="43"/>
      <c r="Q338" s="43"/>
      <c r="R338" s="43"/>
      <c r="S338" s="43"/>
      <c r="T338" s="43"/>
      <c r="U338" s="43"/>
      <c r="V338" s="43"/>
      <c r="W338" s="43"/>
      <c r="X338" s="43"/>
      <c r="Y338" s="43"/>
      <c r="Z338" s="43"/>
      <c r="AA338" s="43"/>
      <c r="AB338" s="43"/>
      <c r="AC338" s="43"/>
    </row>
    <row r="339" spans="1:29" ht="12.75">
      <c r="A339" s="43"/>
      <c r="B339" s="43"/>
      <c r="C339" s="43"/>
      <c r="D339" s="43"/>
      <c r="E339" s="43"/>
      <c r="F339" s="43"/>
      <c r="G339" s="43"/>
      <c r="H339" s="43"/>
      <c r="I339" s="43"/>
      <c r="J339" s="44"/>
      <c r="K339" s="43"/>
      <c r="L339" s="92"/>
      <c r="M339" s="43"/>
      <c r="N339" s="43"/>
      <c r="O339" s="43"/>
      <c r="P339" s="43"/>
      <c r="Q339" s="43"/>
      <c r="R339" s="43"/>
      <c r="S339" s="43"/>
      <c r="T339" s="43"/>
      <c r="U339" s="43"/>
      <c r="V339" s="43"/>
      <c r="W339" s="43"/>
      <c r="X339" s="43"/>
      <c r="Y339" s="43"/>
      <c r="Z339" s="43"/>
      <c r="AA339" s="43"/>
      <c r="AB339" s="43"/>
      <c r="AC339" s="43"/>
    </row>
    <row r="340" spans="1:29" ht="12.75">
      <c r="A340" s="43"/>
      <c r="B340" s="43"/>
      <c r="C340" s="43"/>
      <c r="D340" s="43"/>
      <c r="E340" s="43"/>
      <c r="F340" s="43"/>
      <c r="G340" s="43"/>
      <c r="H340" s="43"/>
      <c r="I340" s="43"/>
      <c r="J340" s="44"/>
      <c r="K340" s="43"/>
      <c r="L340" s="92"/>
      <c r="M340" s="43"/>
      <c r="N340" s="43"/>
      <c r="O340" s="43"/>
      <c r="P340" s="43"/>
      <c r="Q340" s="43"/>
      <c r="R340" s="43"/>
      <c r="S340" s="43"/>
      <c r="T340" s="43"/>
      <c r="U340" s="43"/>
      <c r="V340" s="43"/>
      <c r="W340" s="43"/>
      <c r="X340" s="43"/>
      <c r="Y340" s="43"/>
      <c r="Z340" s="43"/>
      <c r="AA340" s="43"/>
      <c r="AB340" s="43"/>
      <c r="AC340" s="43"/>
    </row>
    <row r="341" spans="1:29" ht="12.75">
      <c r="A341" s="43"/>
      <c r="B341" s="43"/>
      <c r="C341" s="43"/>
      <c r="D341" s="43"/>
      <c r="E341" s="43"/>
      <c r="F341" s="43"/>
      <c r="G341" s="43"/>
      <c r="H341" s="43"/>
      <c r="I341" s="43"/>
      <c r="J341" s="44"/>
      <c r="K341" s="43"/>
      <c r="L341" s="92"/>
      <c r="M341" s="43"/>
      <c r="N341" s="43"/>
      <c r="O341" s="43"/>
      <c r="P341" s="43"/>
      <c r="Q341" s="43"/>
      <c r="R341" s="43"/>
      <c r="S341" s="43"/>
      <c r="T341" s="43"/>
      <c r="U341" s="43"/>
      <c r="V341" s="43"/>
      <c r="W341" s="43"/>
      <c r="X341" s="43"/>
      <c r="Y341" s="43"/>
      <c r="Z341" s="43"/>
      <c r="AA341" s="43"/>
      <c r="AB341" s="43"/>
      <c r="AC341" s="43"/>
    </row>
    <row r="342" spans="1:29" ht="12.75">
      <c r="A342" s="43"/>
      <c r="B342" s="43"/>
      <c r="C342" s="43"/>
      <c r="D342" s="43"/>
      <c r="E342" s="43"/>
      <c r="F342" s="43"/>
      <c r="G342" s="43"/>
      <c r="H342" s="43"/>
      <c r="I342" s="43"/>
      <c r="J342" s="44"/>
      <c r="K342" s="43"/>
      <c r="L342" s="92"/>
      <c r="M342" s="43"/>
      <c r="N342" s="43"/>
      <c r="O342" s="43"/>
      <c r="P342" s="43"/>
      <c r="Q342" s="43"/>
      <c r="R342" s="43"/>
      <c r="S342" s="43"/>
      <c r="T342" s="43"/>
      <c r="U342" s="43"/>
      <c r="V342" s="43"/>
      <c r="W342" s="43"/>
      <c r="X342" s="43"/>
      <c r="Y342" s="43"/>
      <c r="Z342" s="43"/>
      <c r="AA342" s="43"/>
      <c r="AB342" s="43"/>
      <c r="AC342" s="43"/>
    </row>
    <row r="343" spans="1:29" ht="12.75">
      <c r="A343" s="43"/>
      <c r="B343" s="43"/>
      <c r="C343" s="43"/>
      <c r="D343" s="43"/>
      <c r="E343" s="43"/>
      <c r="F343" s="43"/>
      <c r="G343" s="43"/>
      <c r="H343" s="43"/>
      <c r="I343" s="43"/>
      <c r="J343" s="44"/>
      <c r="K343" s="43"/>
      <c r="L343" s="92"/>
      <c r="M343" s="43"/>
      <c r="N343" s="43"/>
      <c r="O343" s="43"/>
      <c r="P343" s="43"/>
      <c r="Q343" s="43"/>
      <c r="R343" s="43"/>
      <c r="S343" s="43"/>
      <c r="T343" s="43"/>
      <c r="U343" s="43"/>
      <c r="V343" s="43"/>
      <c r="W343" s="43"/>
      <c r="X343" s="43"/>
      <c r="Y343" s="43"/>
      <c r="Z343" s="43"/>
      <c r="AA343" s="43"/>
      <c r="AB343" s="43"/>
      <c r="AC343" s="43"/>
    </row>
    <row r="344" spans="1:29" ht="12.75">
      <c r="A344" s="43"/>
      <c r="B344" s="43"/>
      <c r="C344" s="43"/>
      <c r="D344" s="43"/>
      <c r="E344" s="43"/>
      <c r="F344" s="43"/>
      <c r="G344" s="43"/>
      <c r="H344" s="43"/>
      <c r="I344" s="43"/>
      <c r="J344" s="44"/>
      <c r="K344" s="43"/>
      <c r="L344" s="92"/>
      <c r="M344" s="43"/>
      <c r="N344" s="43"/>
      <c r="O344" s="43"/>
      <c r="P344" s="43"/>
      <c r="Q344" s="43"/>
      <c r="R344" s="43"/>
      <c r="S344" s="43"/>
      <c r="T344" s="43"/>
      <c r="U344" s="43"/>
      <c r="V344" s="43"/>
      <c r="W344" s="43"/>
      <c r="X344" s="43"/>
      <c r="Y344" s="43"/>
      <c r="Z344" s="43"/>
      <c r="AA344" s="43"/>
      <c r="AB344" s="43"/>
      <c r="AC344" s="43"/>
    </row>
    <row r="345" spans="1:29" ht="12.75">
      <c r="A345" s="43"/>
      <c r="B345" s="43"/>
      <c r="C345" s="43"/>
      <c r="D345" s="43"/>
      <c r="E345" s="43"/>
      <c r="F345" s="43"/>
      <c r="G345" s="43"/>
      <c r="H345" s="43"/>
      <c r="I345" s="43"/>
      <c r="J345" s="44"/>
      <c r="K345" s="43"/>
      <c r="L345" s="92"/>
      <c r="M345" s="43"/>
      <c r="N345" s="43"/>
      <c r="O345" s="43"/>
      <c r="P345" s="43"/>
      <c r="Q345" s="43"/>
      <c r="R345" s="43"/>
      <c r="S345" s="43"/>
      <c r="T345" s="43"/>
      <c r="U345" s="43"/>
      <c r="V345" s="43"/>
      <c r="W345" s="43"/>
      <c r="X345" s="43"/>
      <c r="Y345" s="43"/>
      <c r="Z345" s="43"/>
      <c r="AA345" s="43"/>
      <c r="AB345" s="43"/>
      <c r="AC345" s="43"/>
    </row>
    <row r="346" spans="1:29" ht="12.75">
      <c r="A346" s="43"/>
      <c r="B346" s="43"/>
      <c r="C346" s="43"/>
      <c r="D346" s="43"/>
      <c r="E346" s="43"/>
      <c r="F346" s="43"/>
      <c r="G346" s="43"/>
      <c r="H346" s="43"/>
      <c r="I346" s="43"/>
      <c r="J346" s="44"/>
      <c r="K346" s="43"/>
      <c r="L346" s="92"/>
      <c r="M346" s="43"/>
      <c r="N346" s="43"/>
      <c r="O346" s="43"/>
      <c r="P346" s="43"/>
      <c r="Q346" s="43"/>
      <c r="R346" s="43"/>
      <c r="S346" s="43"/>
      <c r="T346" s="43"/>
      <c r="U346" s="43"/>
      <c r="V346" s="43"/>
      <c r="W346" s="43"/>
      <c r="X346" s="43"/>
      <c r="Y346" s="43"/>
      <c r="Z346" s="43"/>
      <c r="AA346" s="43"/>
      <c r="AB346" s="43"/>
      <c r="AC346" s="43"/>
    </row>
    <row r="347" spans="1:29" ht="12.75">
      <c r="A347" s="43"/>
      <c r="B347" s="43"/>
      <c r="C347" s="43"/>
      <c r="D347" s="43"/>
      <c r="E347" s="43"/>
      <c r="F347" s="43"/>
      <c r="G347" s="43"/>
      <c r="H347" s="43"/>
      <c r="I347" s="43"/>
      <c r="J347" s="44"/>
      <c r="K347" s="43"/>
      <c r="L347" s="92"/>
      <c r="M347" s="43"/>
      <c r="N347" s="43"/>
      <c r="O347" s="43"/>
      <c r="P347" s="43"/>
      <c r="Q347" s="43"/>
      <c r="R347" s="43"/>
      <c r="S347" s="43"/>
      <c r="T347" s="43"/>
      <c r="U347" s="43"/>
      <c r="V347" s="43"/>
      <c r="W347" s="43"/>
      <c r="X347" s="43"/>
      <c r="Y347" s="43"/>
      <c r="Z347" s="43"/>
      <c r="AA347" s="43"/>
      <c r="AB347" s="43"/>
      <c r="AC347" s="43"/>
    </row>
    <row r="348" spans="1:29" ht="12.75">
      <c r="A348" s="43"/>
      <c r="B348" s="43"/>
      <c r="C348" s="43"/>
      <c r="D348" s="43"/>
      <c r="E348" s="43"/>
      <c r="F348" s="43"/>
      <c r="G348" s="43"/>
      <c r="H348" s="43"/>
      <c r="I348" s="43"/>
      <c r="J348" s="44"/>
      <c r="K348" s="43"/>
      <c r="L348" s="92"/>
      <c r="M348" s="43"/>
      <c r="N348" s="43"/>
      <c r="O348" s="43"/>
      <c r="P348" s="43"/>
      <c r="Q348" s="43"/>
      <c r="R348" s="43"/>
      <c r="S348" s="43"/>
      <c r="T348" s="43"/>
      <c r="U348" s="43"/>
      <c r="V348" s="43"/>
      <c r="W348" s="43"/>
      <c r="X348" s="43"/>
      <c r="Y348" s="43"/>
      <c r="Z348" s="43"/>
      <c r="AA348" s="43"/>
      <c r="AB348" s="43"/>
      <c r="AC348" s="43"/>
    </row>
    <row r="349" spans="1:29" ht="12.75">
      <c r="A349" s="43"/>
      <c r="B349" s="43"/>
      <c r="C349" s="43"/>
      <c r="D349" s="43"/>
      <c r="E349" s="43"/>
      <c r="F349" s="43"/>
      <c r="G349" s="43"/>
      <c r="H349" s="43"/>
      <c r="I349" s="43"/>
      <c r="J349" s="44"/>
      <c r="K349" s="43"/>
      <c r="L349" s="92"/>
      <c r="M349" s="43"/>
      <c r="N349" s="43"/>
      <c r="O349" s="43"/>
      <c r="P349" s="43"/>
      <c r="Q349" s="43"/>
      <c r="R349" s="43"/>
      <c r="S349" s="43"/>
      <c r="T349" s="43"/>
      <c r="U349" s="43"/>
      <c r="V349" s="43"/>
      <c r="W349" s="43"/>
      <c r="X349" s="43"/>
      <c r="Y349" s="43"/>
      <c r="Z349" s="43"/>
      <c r="AA349" s="43"/>
      <c r="AB349" s="43"/>
      <c r="AC349" s="43"/>
    </row>
    <row r="350" spans="1:29" ht="12.75">
      <c r="A350" s="43"/>
      <c r="B350" s="43"/>
      <c r="C350" s="43"/>
      <c r="D350" s="43"/>
      <c r="E350" s="43"/>
      <c r="F350" s="43"/>
      <c r="G350" s="43"/>
      <c r="H350" s="43"/>
      <c r="I350" s="43"/>
      <c r="J350" s="44"/>
      <c r="K350" s="43"/>
      <c r="L350" s="92"/>
      <c r="M350" s="43"/>
      <c r="N350" s="43"/>
      <c r="O350" s="43"/>
      <c r="P350" s="43"/>
      <c r="Q350" s="43"/>
      <c r="R350" s="43"/>
      <c r="S350" s="43"/>
      <c r="T350" s="43"/>
      <c r="U350" s="43"/>
      <c r="V350" s="43"/>
      <c r="W350" s="43"/>
      <c r="X350" s="43"/>
      <c r="Y350" s="43"/>
      <c r="Z350" s="43"/>
      <c r="AA350" s="43"/>
      <c r="AB350" s="43"/>
      <c r="AC350" s="43"/>
    </row>
    <row r="351" spans="1:29" ht="12.75">
      <c r="A351" s="43"/>
      <c r="B351" s="43"/>
      <c r="C351" s="43"/>
      <c r="D351" s="43"/>
      <c r="E351" s="43"/>
      <c r="F351" s="43"/>
      <c r="G351" s="43"/>
      <c r="H351" s="43"/>
      <c r="I351" s="43"/>
      <c r="J351" s="44"/>
      <c r="K351" s="43"/>
      <c r="L351" s="92"/>
      <c r="M351" s="43"/>
      <c r="N351" s="43"/>
      <c r="O351" s="43"/>
      <c r="P351" s="43"/>
      <c r="Q351" s="43"/>
      <c r="R351" s="43"/>
      <c r="S351" s="43"/>
      <c r="T351" s="43"/>
      <c r="U351" s="43"/>
      <c r="V351" s="43"/>
      <c r="W351" s="43"/>
      <c r="X351" s="43"/>
      <c r="Y351" s="43"/>
      <c r="Z351" s="43"/>
      <c r="AA351" s="43"/>
      <c r="AB351" s="43"/>
      <c r="AC351" s="43"/>
    </row>
    <row r="352" spans="1:29" ht="12.75">
      <c r="A352" s="43"/>
      <c r="B352" s="43"/>
      <c r="C352" s="43"/>
      <c r="D352" s="43"/>
      <c r="E352" s="43"/>
      <c r="F352" s="43"/>
      <c r="G352" s="43"/>
      <c r="H352" s="43"/>
      <c r="I352" s="43"/>
      <c r="J352" s="44"/>
      <c r="K352" s="43"/>
      <c r="L352" s="92"/>
      <c r="M352" s="43"/>
      <c r="N352" s="43"/>
      <c r="O352" s="43"/>
      <c r="P352" s="43"/>
      <c r="Q352" s="43"/>
      <c r="R352" s="43"/>
      <c r="S352" s="43"/>
      <c r="T352" s="43"/>
      <c r="U352" s="43"/>
      <c r="V352" s="43"/>
      <c r="W352" s="43"/>
      <c r="X352" s="43"/>
      <c r="Y352" s="43"/>
      <c r="Z352" s="43"/>
      <c r="AA352" s="43"/>
      <c r="AB352" s="43"/>
      <c r="AC352" s="43"/>
    </row>
    <row r="353" spans="1:29" ht="12.75">
      <c r="A353" s="43"/>
      <c r="B353" s="43"/>
      <c r="C353" s="43"/>
      <c r="D353" s="43"/>
      <c r="E353" s="43"/>
      <c r="F353" s="43"/>
      <c r="G353" s="43"/>
      <c r="H353" s="43"/>
      <c r="I353" s="43"/>
      <c r="J353" s="44"/>
      <c r="K353" s="43"/>
      <c r="L353" s="92"/>
      <c r="M353" s="43"/>
      <c r="N353" s="43"/>
      <c r="O353" s="43"/>
      <c r="P353" s="43"/>
      <c r="Q353" s="43"/>
      <c r="R353" s="43"/>
      <c r="S353" s="43"/>
      <c r="T353" s="43"/>
      <c r="U353" s="43"/>
      <c r="V353" s="43"/>
      <c r="W353" s="43"/>
      <c r="X353" s="43"/>
      <c r="Y353" s="43"/>
      <c r="Z353" s="43"/>
      <c r="AA353" s="43"/>
      <c r="AB353" s="43"/>
      <c r="AC353" s="43"/>
    </row>
    <row r="354" spans="1:29" ht="12.75">
      <c r="A354" s="43"/>
      <c r="B354" s="43"/>
      <c r="C354" s="43"/>
      <c r="D354" s="43"/>
      <c r="E354" s="43"/>
      <c r="F354" s="43"/>
      <c r="G354" s="43"/>
      <c r="H354" s="43"/>
      <c r="I354" s="43"/>
      <c r="J354" s="44"/>
      <c r="K354" s="43"/>
      <c r="L354" s="92"/>
      <c r="M354" s="43"/>
      <c r="N354" s="43"/>
      <c r="O354" s="43"/>
      <c r="P354" s="43"/>
      <c r="Q354" s="43"/>
      <c r="R354" s="43"/>
      <c r="S354" s="43"/>
      <c r="T354" s="43"/>
      <c r="U354" s="43"/>
      <c r="V354" s="43"/>
      <c r="W354" s="43"/>
      <c r="X354" s="43"/>
      <c r="Y354" s="43"/>
      <c r="Z354" s="43"/>
      <c r="AA354" s="43"/>
      <c r="AB354" s="43"/>
      <c r="AC354" s="43"/>
    </row>
    <row r="355" spans="1:29" ht="12.75">
      <c r="A355" s="43"/>
      <c r="B355" s="43"/>
      <c r="C355" s="43"/>
      <c r="D355" s="43"/>
      <c r="E355" s="43"/>
      <c r="F355" s="43"/>
      <c r="G355" s="43"/>
      <c r="H355" s="43"/>
      <c r="I355" s="43"/>
      <c r="J355" s="44"/>
      <c r="K355" s="43"/>
      <c r="L355" s="92"/>
      <c r="M355" s="43"/>
      <c r="N355" s="43"/>
      <c r="O355" s="43"/>
      <c r="P355" s="43"/>
      <c r="Q355" s="43"/>
      <c r="R355" s="43"/>
      <c r="S355" s="43"/>
      <c r="T355" s="43"/>
      <c r="U355" s="43"/>
      <c r="V355" s="43"/>
      <c r="W355" s="43"/>
      <c r="X355" s="43"/>
      <c r="Y355" s="43"/>
      <c r="Z355" s="43"/>
      <c r="AA355" s="43"/>
      <c r="AB355" s="43"/>
      <c r="AC355" s="43"/>
    </row>
    <row r="356" spans="1:29" ht="12.75">
      <c r="A356" s="43"/>
      <c r="B356" s="43"/>
      <c r="C356" s="43"/>
      <c r="D356" s="43"/>
      <c r="E356" s="43"/>
      <c r="F356" s="43"/>
      <c r="G356" s="43"/>
      <c r="H356" s="43"/>
      <c r="I356" s="43"/>
      <c r="J356" s="44"/>
      <c r="K356" s="43"/>
      <c r="L356" s="92"/>
      <c r="M356" s="43"/>
      <c r="N356" s="43"/>
      <c r="O356" s="43"/>
      <c r="P356" s="43"/>
      <c r="Q356" s="43"/>
      <c r="R356" s="43"/>
      <c r="S356" s="43"/>
      <c r="T356" s="43"/>
      <c r="U356" s="43"/>
      <c r="V356" s="43"/>
      <c r="W356" s="43"/>
      <c r="X356" s="43"/>
      <c r="Y356" s="43"/>
      <c r="Z356" s="43"/>
      <c r="AA356" s="43"/>
      <c r="AB356" s="43"/>
      <c r="AC356" s="43"/>
    </row>
    <row r="357" spans="1:29" ht="12.75">
      <c r="A357" s="43"/>
      <c r="B357" s="43"/>
      <c r="C357" s="43"/>
      <c r="D357" s="43"/>
      <c r="E357" s="43"/>
      <c r="F357" s="43"/>
      <c r="G357" s="43"/>
      <c r="H357" s="43"/>
      <c r="I357" s="43"/>
      <c r="J357" s="44"/>
      <c r="K357" s="43"/>
      <c r="L357" s="92"/>
      <c r="M357" s="43"/>
      <c r="N357" s="43"/>
      <c r="O357" s="43"/>
      <c r="P357" s="43"/>
      <c r="Q357" s="43"/>
      <c r="R357" s="43"/>
      <c r="S357" s="43"/>
      <c r="T357" s="43"/>
      <c r="U357" s="43"/>
      <c r="V357" s="43"/>
      <c r="W357" s="43"/>
      <c r="X357" s="43"/>
      <c r="Y357" s="43"/>
      <c r="Z357" s="43"/>
      <c r="AA357" s="43"/>
      <c r="AB357" s="43"/>
      <c r="AC357" s="43"/>
    </row>
    <row r="358" spans="1:29" ht="12.75">
      <c r="A358" s="43"/>
      <c r="B358" s="43"/>
      <c r="C358" s="43"/>
      <c r="D358" s="43"/>
      <c r="E358" s="43"/>
      <c r="F358" s="43"/>
      <c r="G358" s="43"/>
      <c r="H358" s="43"/>
      <c r="I358" s="43"/>
      <c r="J358" s="44"/>
      <c r="K358" s="43"/>
      <c r="L358" s="92"/>
      <c r="M358" s="43"/>
      <c r="N358" s="43"/>
      <c r="O358" s="43"/>
      <c r="P358" s="43"/>
      <c r="Q358" s="43"/>
      <c r="R358" s="43"/>
      <c r="S358" s="43"/>
      <c r="T358" s="43"/>
      <c r="U358" s="43"/>
      <c r="V358" s="43"/>
      <c r="W358" s="43"/>
      <c r="X358" s="43"/>
      <c r="Y358" s="43"/>
      <c r="Z358" s="43"/>
      <c r="AA358" s="43"/>
      <c r="AB358" s="43"/>
      <c r="AC358" s="43"/>
    </row>
    <row r="359" spans="1:29" ht="12.75">
      <c r="A359" s="43"/>
      <c r="B359" s="43"/>
      <c r="C359" s="43"/>
      <c r="D359" s="43"/>
      <c r="E359" s="43"/>
      <c r="F359" s="43"/>
      <c r="G359" s="43"/>
      <c r="H359" s="43"/>
      <c r="I359" s="43"/>
      <c r="J359" s="44"/>
      <c r="K359" s="43"/>
      <c r="L359" s="92"/>
      <c r="M359" s="43"/>
      <c r="N359" s="43"/>
      <c r="O359" s="43"/>
      <c r="P359" s="43"/>
      <c r="Q359" s="43"/>
      <c r="R359" s="43"/>
      <c r="S359" s="43"/>
      <c r="T359" s="43"/>
      <c r="U359" s="43"/>
      <c r="V359" s="43"/>
      <c r="W359" s="43"/>
      <c r="X359" s="43"/>
      <c r="Y359" s="43"/>
      <c r="Z359" s="43"/>
      <c r="AA359" s="43"/>
      <c r="AB359" s="43"/>
      <c r="AC359" s="43"/>
    </row>
    <row r="360" spans="1:29" ht="12.75">
      <c r="A360" s="43"/>
      <c r="B360" s="43"/>
      <c r="C360" s="43"/>
      <c r="D360" s="43"/>
      <c r="E360" s="43"/>
      <c r="F360" s="43"/>
      <c r="G360" s="43"/>
      <c r="H360" s="43"/>
      <c r="I360" s="43"/>
      <c r="J360" s="44"/>
      <c r="K360" s="43"/>
      <c r="L360" s="92"/>
      <c r="M360" s="43"/>
      <c r="N360" s="43"/>
      <c r="O360" s="43"/>
      <c r="P360" s="43"/>
      <c r="Q360" s="43"/>
      <c r="R360" s="43"/>
      <c r="S360" s="43"/>
      <c r="T360" s="43"/>
      <c r="U360" s="43"/>
      <c r="V360" s="43"/>
      <c r="W360" s="43"/>
      <c r="X360" s="43"/>
      <c r="Y360" s="43"/>
      <c r="Z360" s="43"/>
      <c r="AA360" s="43"/>
      <c r="AB360" s="43"/>
      <c r="AC360" s="43"/>
    </row>
    <row r="361" spans="1:29" ht="12.75">
      <c r="A361" s="43"/>
      <c r="B361" s="43"/>
      <c r="C361" s="43"/>
      <c r="D361" s="43"/>
      <c r="E361" s="43"/>
      <c r="F361" s="43"/>
      <c r="G361" s="43"/>
      <c r="H361" s="43"/>
      <c r="I361" s="43"/>
      <c r="J361" s="44"/>
      <c r="K361" s="43"/>
      <c r="L361" s="92"/>
      <c r="M361" s="43"/>
      <c r="N361" s="43"/>
      <c r="O361" s="43"/>
      <c r="P361" s="43"/>
      <c r="Q361" s="43"/>
      <c r="R361" s="43"/>
      <c r="S361" s="43"/>
      <c r="T361" s="43"/>
      <c r="U361" s="43"/>
      <c r="V361" s="43"/>
      <c r="W361" s="43"/>
      <c r="X361" s="43"/>
      <c r="Y361" s="43"/>
      <c r="Z361" s="43"/>
      <c r="AA361" s="43"/>
      <c r="AB361" s="43"/>
      <c r="AC361" s="43"/>
    </row>
    <row r="362" spans="1:29" ht="12.75">
      <c r="A362" s="43"/>
      <c r="B362" s="43"/>
      <c r="C362" s="43"/>
      <c r="D362" s="43"/>
      <c r="E362" s="43"/>
      <c r="F362" s="43"/>
      <c r="G362" s="43"/>
      <c r="H362" s="43"/>
      <c r="I362" s="43"/>
      <c r="J362" s="44"/>
      <c r="K362" s="43"/>
      <c r="L362" s="92"/>
      <c r="M362" s="43"/>
      <c r="N362" s="43"/>
      <c r="O362" s="43"/>
      <c r="P362" s="43"/>
      <c r="Q362" s="43"/>
      <c r="R362" s="43"/>
      <c r="S362" s="43"/>
      <c r="T362" s="43"/>
      <c r="U362" s="43"/>
      <c r="V362" s="43"/>
      <c r="W362" s="43"/>
      <c r="X362" s="43"/>
      <c r="Y362" s="43"/>
      <c r="Z362" s="43"/>
      <c r="AA362" s="43"/>
      <c r="AB362" s="43"/>
      <c r="AC362" s="43"/>
    </row>
    <row r="363" spans="1:29" ht="12.75">
      <c r="A363" s="43"/>
      <c r="B363" s="43"/>
      <c r="C363" s="43"/>
      <c r="D363" s="43"/>
      <c r="E363" s="43"/>
      <c r="F363" s="43"/>
      <c r="G363" s="43"/>
      <c r="H363" s="43"/>
      <c r="I363" s="43"/>
      <c r="J363" s="44"/>
      <c r="K363" s="43"/>
      <c r="L363" s="92"/>
      <c r="M363" s="43"/>
      <c r="N363" s="43"/>
      <c r="O363" s="43"/>
      <c r="P363" s="43"/>
      <c r="Q363" s="43"/>
      <c r="R363" s="43"/>
      <c r="S363" s="43"/>
      <c r="T363" s="43"/>
      <c r="U363" s="43"/>
      <c r="V363" s="43"/>
      <c r="W363" s="43"/>
      <c r="X363" s="43"/>
      <c r="Y363" s="43"/>
      <c r="Z363" s="43"/>
      <c r="AA363" s="43"/>
      <c r="AB363" s="43"/>
      <c r="AC363" s="43"/>
    </row>
    <row r="364" spans="1:29" ht="12.75">
      <c r="A364" s="43"/>
      <c r="B364" s="43"/>
      <c r="C364" s="43"/>
      <c r="D364" s="43"/>
      <c r="E364" s="43"/>
      <c r="F364" s="43"/>
      <c r="G364" s="43"/>
      <c r="H364" s="43"/>
      <c r="I364" s="43"/>
      <c r="J364" s="44"/>
      <c r="K364" s="43"/>
      <c r="L364" s="92"/>
      <c r="M364" s="43"/>
      <c r="N364" s="43"/>
      <c r="O364" s="43"/>
      <c r="P364" s="43"/>
      <c r="Q364" s="43"/>
      <c r="R364" s="43"/>
      <c r="S364" s="43"/>
      <c r="T364" s="43"/>
      <c r="U364" s="43"/>
      <c r="V364" s="43"/>
      <c r="W364" s="43"/>
      <c r="X364" s="43"/>
      <c r="Y364" s="43"/>
      <c r="Z364" s="43"/>
      <c r="AA364" s="43"/>
      <c r="AB364" s="43"/>
      <c r="AC364" s="43"/>
    </row>
    <row r="365" spans="1:29" ht="12.75">
      <c r="A365" s="43"/>
      <c r="B365" s="43"/>
      <c r="C365" s="43"/>
      <c r="D365" s="43"/>
      <c r="E365" s="43"/>
      <c r="F365" s="43"/>
      <c r="G365" s="43"/>
      <c r="H365" s="43"/>
      <c r="I365" s="43"/>
      <c r="J365" s="44"/>
      <c r="K365" s="43"/>
      <c r="L365" s="92"/>
      <c r="M365" s="43"/>
      <c r="N365" s="43"/>
      <c r="O365" s="43"/>
      <c r="P365" s="43"/>
      <c r="Q365" s="43"/>
      <c r="R365" s="43"/>
      <c r="S365" s="43"/>
      <c r="T365" s="43"/>
      <c r="U365" s="43"/>
      <c r="V365" s="43"/>
      <c r="W365" s="43"/>
      <c r="X365" s="43"/>
      <c r="Y365" s="43"/>
      <c r="Z365" s="43"/>
      <c r="AA365" s="43"/>
      <c r="AB365" s="43"/>
      <c r="AC365" s="43"/>
    </row>
    <row r="366" spans="1:29" ht="12.75">
      <c r="A366" s="43"/>
      <c r="B366" s="43"/>
      <c r="C366" s="43"/>
      <c r="D366" s="43"/>
      <c r="E366" s="43"/>
      <c r="F366" s="43"/>
      <c r="G366" s="43"/>
      <c r="H366" s="43"/>
      <c r="I366" s="43"/>
      <c r="J366" s="44"/>
      <c r="K366" s="43"/>
      <c r="L366" s="92"/>
      <c r="M366" s="43"/>
      <c r="N366" s="43"/>
      <c r="O366" s="43"/>
      <c r="P366" s="43"/>
      <c r="Q366" s="43"/>
      <c r="R366" s="43"/>
      <c r="S366" s="43"/>
      <c r="T366" s="43"/>
      <c r="U366" s="43"/>
      <c r="V366" s="43"/>
      <c r="W366" s="43"/>
      <c r="X366" s="43"/>
      <c r="Y366" s="43"/>
      <c r="Z366" s="43"/>
      <c r="AA366" s="43"/>
      <c r="AB366" s="43"/>
      <c r="AC366" s="43"/>
    </row>
    <row r="367" spans="1:29" ht="12.75">
      <c r="A367" s="43"/>
      <c r="B367" s="43"/>
      <c r="C367" s="43"/>
      <c r="D367" s="43"/>
      <c r="E367" s="43"/>
      <c r="F367" s="43"/>
      <c r="G367" s="43"/>
      <c r="H367" s="43"/>
      <c r="I367" s="43"/>
      <c r="J367" s="44"/>
      <c r="K367" s="43"/>
      <c r="L367" s="92"/>
      <c r="M367" s="43"/>
      <c r="N367" s="43"/>
      <c r="O367" s="43"/>
      <c r="P367" s="43"/>
      <c r="Q367" s="43"/>
      <c r="R367" s="43"/>
      <c r="S367" s="43"/>
      <c r="T367" s="43"/>
      <c r="U367" s="43"/>
      <c r="V367" s="43"/>
      <c r="W367" s="43"/>
      <c r="X367" s="43"/>
      <c r="Y367" s="43"/>
      <c r="Z367" s="43"/>
      <c r="AA367" s="43"/>
      <c r="AB367" s="43"/>
      <c r="AC367" s="43"/>
    </row>
    <row r="368" spans="1:29" ht="12.75">
      <c r="A368" s="43"/>
      <c r="B368" s="43"/>
      <c r="C368" s="43"/>
      <c r="D368" s="43"/>
      <c r="E368" s="43"/>
      <c r="F368" s="43"/>
      <c r="G368" s="43"/>
      <c r="H368" s="43"/>
      <c r="I368" s="43"/>
      <c r="J368" s="44"/>
      <c r="K368" s="43"/>
      <c r="L368" s="92"/>
      <c r="M368" s="43"/>
      <c r="N368" s="43"/>
      <c r="O368" s="43"/>
      <c r="P368" s="43"/>
      <c r="Q368" s="43"/>
      <c r="R368" s="43"/>
      <c r="S368" s="43"/>
      <c r="T368" s="43"/>
      <c r="U368" s="43"/>
      <c r="V368" s="43"/>
      <c r="W368" s="43"/>
      <c r="X368" s="43"/>
      <c r="Y368" s="43"/>
      <c r="Z368" s="43"/>
      <c r="AA368" s="43"/>
      <c r="AB368" s="43"/>
      <c r="AC368" s="43"/>
    </row>
    <row r="369" spans="1:29" ht="12.75">
      <c r="A369" s="43"/>
      <c r="B369" s="43"/>
      <c r="C369" s="43"/>
      <c r="D369" s="43"/>
      <c r="E369" s="43"/>
      <c r="F369" s="43"/>
      <c r="G369" s="43"/>
      <c r="H369" s="43"/>
      <c r="I369" s="43"/>
      <c r="J369" s="44"/>
      <c r="K369" s="43"/>
      <c r="L369" s="92"/>
      <c r="M369" s="43"/>
      <c r="N369" s="43"/>
      <c r="O369" s="43"/>
      <c r="P369" s="43"/>
      <c r="Q369" s="43"/>
      <c r="R369" s="43"/>
      <c r="S369" s="43"/>
      <c r="T369" s="43"/>
      <c r="U369" s="43"/>
      <c r="V369" s="43"/>
      <c r="W369" s="43"/>
      <c r="X369" s="43"/>
      <c r="Y369" s="43"/>
      <c r="Z369" s="43"/>
      <c r="AA369" s="43"/>
      <c r="AB369" s="43"/>
      <c r="AC369" s="43"/>
    </row>
    <row r="370" spans="1:29" ht="12.75">
      <c r="A370" s="43"/>
      <c r="B370" s="43"/>
      <c r="C370" s="43"/>
      <c r="D370" s="43"/>
      <c r="E370" s="43"/>
      <c r="F370" s="43"/>
      <c r="G370" s="43"/>
      <c r="H370" s="43"/>
      <c r="I370" s="43"/>
      <c r="J370" s="44"/>
      <c r="K370" s="43"/>
      <c r="L370" s="92"/>
      <c r="M370" s="43"/>
      <c r="N370" s="43"/>
      <c r="O370" s="43"/>
      <c r="P370" s="43"/>
      <c r="Q370" s="43"/>
      <c r="R370" s="43"/>
      <c r="S370" s="43"/>
      <c r="T370" s="43"/>
      <c r="U370" s="43"/>
      <c r="V370" s="43"/>
      <c r="W370" s="43"/>
      <c r="X370" s="43"/>
      <c r="Y370" s="43"/>
      <c r="Z370" s="43"/>
      <c r="AA370" s="43"/>
      <c r="AB370" s="43"/>
      <c r="AC370" s="43"/>
    </row>
    <row r="371" spans="1:29" ht="12.75">
      <c r="A371" s="43"/>
      <c r="B371" s="43"/>
      <c r="C371" s="43"/>
      <c r="D371" s="43"/>
      <c r="E371" s="43"/>
      <c r="F371" s="43"/>
      <c r="G371" s="43"/>
      <c r="H371" s="43"/>
      <c r="I371" s="43"/>
      <c r="J371" s="44"/>
      <c r="K371" s="43"/>
      <c r="L371" s="92"/>
      <c r="M371" s="43"/>
      <c r="N371" s="43"/>
      <c r="O371" s="43"/>
      <c r="P371" s="43"/>
      <c r="Q371" s="43"/>
      <c r="R371" s="43"/>
      <c r="S371" s="43"/>
      <c r="T371" s="43"/>
      <c r="U371" s="43"/>
      <c r="V371" s="43"/>
      <c r="W371" s="43"/>
      <c r="X371" s="43"/>
      <c r="Y371" s="43"/>
      <c r="Z371" s="43"/>
      <c r="AA371" s="43"/>
      <c r="AB371" s="43"/>
      <c r="AC371" s="43"/>
    </row>
    <row r="372" spans="1:29" ht="12.75">
      <c r="A372" s="43"/>
      <c r="B372" s="43"/>
      <c r="C372" s="43"/>
      <c r="D372" s="43"/>
      <c r="E372" s="43"/>
      <c r="F372" s="43"/>
      <c r="G372" s="43"/>
      <c r="H372" s="43"/>
      <c r="I372" s="43"/>
      <c r="J372" s="44"/>
      <c r="K372" s="43"/>
      <c r="L372" s="92"/>
      <c r="M372" s="43"/>
      <c r="N372" s="43"/>
      <c r="O372" s="43"/>
      <c r="P372" s="43"/>
      <c r="Q372" s="43"/>
      <c r="R372" s="43"/>
      <c r="S372" s="43"/>
      <c r="T372" s="43"/>
      <c r="U372" s="43"/>
      <c r="V372" s="43"/>
      <c r="W372" s="43"/>
      <c r="X372" s="43"/>
      <c r="Y372" s="43"/>
      <c r="Z372" s="43"/>
      <c r="AA372" s="43"/>
      <c r="AB372" s="43"/>
      <c r="AC372" s="43"/>
    </row>
    <row r="373" spans="1:29" ht="12.75">
      <c r="A373" s="43"/>
      <c r="B373" s="43"/>
      <c r="C373" s="43"/>
      <c r="D373" s="43"/>
      <c r="E373" s="43"/>
      <c r="F373" s="43"/>
      <c r="G373" s="43"/>
      <c r="H373" s="43"/>
      <c r="I373" s="43"/>
      <c r="J373" s="44"/>
      <c r="K373" s="43"/>
      <c r="L373" s="92"/>
      <c r="M373" s="43"/>
      <c r="N373" s="43"/>
      <c r="O373" s="43"/>
      <c r="P373" s="43"/>
      <c r="Q373" s="43"/>
      <c r="R373" s="43"/>
      <c r="S373" s="43"/>
      <c r="T373" s="43"/>
      <c r="U373" s="43"/>
      <c r="V373" s="43"/>
      <c r="W373" s="43"/>
      <c r="X373" s="43"/>
      <c r="Y373" s="43"/>
      <c r="Z373" s="43"/>
      <c r="AA373" s="43"/>
      <c r="AB373" s="43"/>
      <c r="AC373" s="43"/>
    </row>
    <row r="374" spans="1:29" ht="12.75">
      <c r="A374" s="43"/>
      <c r="B374" s="43"/>
      <c r="C374" s="43"/>
      <c r="D374" s="43"/>
      <c r="E374" s="43"/>
      <c r="F374" s="43"/>
      <c r="G374" s="43"/>
      <c r="H374" s="43"/>
      <c r="I374" s="43"/>
      <c r="J374" s="44"/>
      <c r="K374" s="43"/>
      <c r="L374" s="92"/>
      <c r="M374" s="43"/>
      <c r="N374" s="43"/>
      <c r="O374" s="43"/>
      <c r="P374" s="43"/>
      <c r="Q374" s="43"/>
      <c r="R374" s="43"/>
      <c r="S374" s="43"/>
      <c r="T374" s="43"/>
      <c r="U374" s="43"/>
      <c r="V374" s="43"/>
      <c r="W374" s="43"/>
      <c r="X374" s="43"/>
      <c r="Y374" s="43"/>
      <c r="Z374" s="43"/>
      <c r="AA374" s="43"/>
      <c r="AB374" s="43"/>
      <c r="AC374" s="43"/>
    </row>
    <row r="375" spans="1:29" ht="12.75">
      <c r="A375" s="43"/>
      <c r="B375" s="43"/>
      <c r="C375" s="43"/>
      <c r="D375" s="43"/>
      <c r="E375" s="43"/>
      <c r="F375" s="43"/>
      <c r="G375" s="43"/>
      <c r="H375" s="43"/>
      <c r="I375" s="43"/>
      <c r="J375" s="44"/>
      <c r="K375" s="43"/>
      <c r="L375" s="92"/>
      <c r="M375" s="43"/>
      <c r="N375" s="43"/>
      <c r="O375" s="43"/>
      <c r="P375" s="43"/>
      <c r="Q375" s="43"/>
      <c r="R375" s="43"/>
      <c r="S375" s="43"/>
      <c r="T375" s="43"/>
      <c r="U375" s="43"/>
      <c r="V375" s="43"/>
      <c r="W375" s="43"/>
      <c r="X375" s="43"/>
      <c r="Y375" s="43"/>
      <c r="Z375" s="43"/>
      <c r="AA375" s="43"/>
      <c r="AB375" s="43"/>
      <c r="AC375" s="43"/>
    </row>
    <row r="376" spans="1:29" ht="12.75">
      <c r="A376" s="43"/>
      <c r="B376" s="43"/>
      <c r="C376" s="43"/>
      <c r="D376" s="43"/>
      <c r="E376" s="43"/>
      <c r="F376" s="43"/>
      <c r="G376" s="43"/>
      <c r="H376" s="43"/>
      <c r="I376" s="43"/>
      <c r="J376" s="44"/>
      <c r="K376" s="43"/>
      <c r="L376" s="92"/>
      <c r="M376" s="43"/>
      <c r="N376" s="43"/>
      <c r="O376" s="43"/>
      <c r="P376" s="43"/>
      <c r="Q376" s="43"/>
      <c r="R376" s="43"/>
      <c r="S376" s="43"/>
      <c r="T376" s="43"/>
      <c r="U376" s="43"/>
      <c r="V376" s="43"/>
      <c r="W376" s="43"/>
      <c r="X376" s="43"/>
      <c r="Y376" s="43"/>
      <c r="Z376" s="43"/>
      <c r="AA376" s="43"/>
      <c r="AB376" s="43"/>
      <c r="AC376" s="43"/>
    </row>
    <row r="377" spans="1:29" ht="12.75">
      <c r="A377" s="43"/>
      <c r="B377" s="43"/>
      <c r="C377" s="43"/>
      <c r="D377" s="43"/>
      <c r="E377" s="43"/>
      <c r="F377" s="43"/>
      <c r="G377" s="43"/>
      <c r="H377" s="43"/>
      <c r="I377" s="43"/>
      <c r="J377" s="44"/>
      <c r="K377" s="43"/>
      <c r="L377" s="92"/>
      <c r="M377" s="43"/>
      <c r="N377" s="43"/>
      <c r="O377" s="43"/>
      <c r="P377" s="43"/>
      <c r="Q377" s="43"/>
      <c r="R377" s="43"/>
      <c r="S377" s="43"/>
      <c r="T377" s="43"/>
      <c r="U377" s="43"/>
      <c r="V377" s="43"/>
      <c r="W377" s="43"/>
      <c r="X377" s="43"/>
      <c r="Y377" s="43"/>
      <c r="Z377" s="43"/>
      <c r="AA377" s="43"/>
      <c r="AB377" s="43"/>
      <c r="AC377" s="43"/>
    </row>
    <row r="378" spans="1:29" ht="12.75">
      <c r="A378" s="43"/>
      <c r="B378" s="43"/>
      <c r="C378" s="43"/>
      <c r="D378" s="43"/>
      <c r="E378" s="43"/>
      <c r="F378" s="43"/>
      <c r="G378" s="43"/>
      <c r="H378" s="43"/>
      <c r="I378" s="43"/>
      <c r="J378" s="44"/>
      <c r="K378" s="43"/>
      <c r="L378" s="92"/>
      <c r="M378" s="43"/>
      <c r="N378" s="43"/>
      <c r="O378" s="43"/>
      <c r="P378" s="43"/>
      <c r="Q378" s="43"/>
      <c r="R378" s="43"/>
      <c r="S378" s="43"/>
      <c r="T378" s="43"/>
      <c r="U378" s="43"/>
      <c r="V378" s="43"/>
      <c r="W378" s="43"/>
      <c r="X378" s="43"/>
      <c r="Y378" s="43"/>
      <c r="Z378" s="43"/>
      <c r="AA378" s="43"/>
      <c r="AB378" s="43"/>
      <c r="AC378" s="43"/>
    </row>
    <row r="379" spans="1:29" ht="12.75">
      <c r="A379" s="43"/>
      <c r="B379" s="43"/>
      <c r="C379" s="43"/>
      <c r="D379" s="43"/>
      <c r="E379" s="43"/>
      <c r="F379" s="43"/>
      <c r="G379" s="43"/>
      <c r="H379" s="43"/>
      <c r="I379" s="43"/>
      <c r="J379" s="44"/>
      <c r="K379" s="43"/>
      <c r="L379" s="92"/>
      <c r="M379" s="43"/>
      <c r="N379" s="43"/>
      <c r="O379" s="43"/>
      <c r="P379" s="43"/>
      <c r="Q379" s="43"/>
      <c r="R379" s="43"/>
      <c r="S379" s="43"/>
      <c r="T379" s="43"/>
      <c r="U379" s="43"/>
      <c r="V379" s="43"/>
      <c r="W379" s="43"/>
      <c r="X379" s="43"/>
      <c r="Y379" s="43"/>
      <c r="Z379" s="43"/>
      <c r="AA379" s="43"/>
      <c r="AB379" s="43"/>
      <c r="AC379" s="43"/>
    </row>
    <row r="380" spans="1:29" ht="12.75">
      <c r="A380" s="43"/>
      <c r="B380" s="43"/>
      <c r="C380" s="43"/>
      <c r="D380" s="43"/>
      <c r="E380" s="43"/>
      <c r="F380" s="43"/>
      <c r="G380" s="43"/>
      <c r="H380" s="43"/>
      <c r="I380" s="43"/>
      <c r="J380" s="44"/>
      <c r="K380" s="43"/>
      <c r="L380" s="92"/>
      <c r="M380" s="43"/>
      <c r="N380" s="43"/>
      <c r="O380" s="43"/>
      <c r="P380" s="43"/>
      <c r="Q380" s="43"/>
      <c r="R380" s="43"/>
      <c r="S380" s="43"/>
      <c r="T380" s="43"/>
      <c r="U380" s="43"/>
      <c r="V380" s="43"/>
      <c r="W380" s="43"/>
      <c r="X380" s="43"/>
      <c r="Y380" s="43"/>
      <c r="Z380" s="43"/>
      <c r="AA380" s="43"/>
      <c r="AB380" s="43"/>
      <c r="AC380" s="43"/>
    </row>
    <row r="381" spans="1:29" ht="12.75">
      <c r="A381" s="43"/>
      <c r="B381" s="43"/>
      <c r="C381" s="43"/>
      <c r="D381" s="43"/>
      <c r="E381" s="43"/>
      <c r="F381" s="43"/>
      <c r="G381" s="43"/>
      <c r="H381" s="43"/>
      <c r="I381" s="43"/>
      <c r="J381" s="44"/>
      <c r="K381" s="43"/>
      <c r="L381" s="92"/>
      <c r="M381" s="43"/>
      <c r="N381" s="43"/>
      <c r="O381" s="43"/>
      <c r="P381" s="43"/>
      <c r="Q381" s="43"/>
      <c r="R381" s="43"/>
      <c r="S381" s="43"/>
      <c r="T381" s="43"/>
      <c r="U381" s="43"/>
      <c r="V381" s="43"/>
      <c r="W381" s="43"/>
      <c r="X381" s="43"/>
      <c r="Y381" s="43"/>
      <c r="Z381" s="43"/>
      <c r="AA381" s="43"/>
      <c r="AB381" s="43"/>
      <c r="AC381" s="43"/>
    </row>
    <row r="382" spans="1:29" ht="12.75">
      <c r="A382" s="43"/>
      <c r="B382" s="43"/>
      <c r="C382" s="43"/>
      <c r="D382" s="43"/>
      <c r="E382" s="43"/>
      <c r="F382" s="43"/>
      <c r="G382" s="43"/>
      <c r="H382" s="43"/>
      <c r="I382" s="43"/>
      <c r="J382" s="44"/>
      <c r="K382" s="43"/>
      <c r="L382" s="92"/>
      <c r="M382" s="43"/>
      <c r="N382" s="43"/>
      <c r="O382" s="43"/>
      <c r="P382" s="43"/>
      <c r="Q382" s="43"/>
      <c r="R382" s="43"/>
      <c r="S382" s="43"/>
      <c r="T382" s="43"/>
      <c r="U382" s="43"/>
      <c r="V382" s="43"/>
      <c r="W382" s="43"/>
      <c r="X382" s="43"/>
      <c r="Y382" s="43"/>
      <c r="Z382" s="43"/>
      <c r="AA382" s="43"/>
      <c r="AB382" s="43"/>
      <c r="AC382" s="43"/>
    </row>
    <row r="383" spans="1:29" ht="12.75">
      <c r="A383" s="43"/>
      <c r="B383" s="43"/>
      <c r="C383" s="43"/>
      <c r="D383" s="43"/>
      <c r="E383" s="43"/>
      <c r="F383" s="43"/>
      <c r="G383" s="43"/>
      <c r="H383" s="43"/>
      <c r="I383" s="43"/>
      <c r="J383" s="44"/>
      <c r="K383" s="43"/>
      <c r="L383" s="92"/>
      <c r="M383" s="43"/>
      <c r="N383" s="43"/>
      <c r="O383" s="43"/>
      <c r="P383" s="43"/>
      <c r="Q383" s="43"/>
      <c r="R383" s="43"/>
      <c r="S383" s="43"/>
      <c r="T383" s="43"/>
      <c r="U383" s="43"/>
      <c r="V383" s="43"/>
      <c r="W383" s="43"/>
      <c r="X383" s="43"/>
      <c r="Y383" s="43"/>
      <c r="Z383" s="43"/>
      <c r="AA383" s="43"/>
      <c r="AB383" s="43"/>
      <c r="AC383" s="43"/>
    </row>
    <row r="384" spans="1:29" ht="12.75">
      <c r="A384" s="43"/>
      <c r="B384" s="43"/>
      <c r="C384" s="43"/>
      <c r="D384" s="43"/>
      <c r="E384" s="43"/>
      <c r="F384" s="43"/>
      <c r="G384" s="43"/>
      <c r="H384" s="43"/>
      <c r="I384" s="43"/>
      <c r="J384" s="44"/>
      <c r="K384" s="43"/>
      <c r="L384" s="92"/>
      <c r="M384" s="43"/>
      <c r="N384" s="43"/>
      <c r="O384" s="43"/>
      <c r="P384" s="43"/>
      <c r="Q384" s="43"/>
      <c r="R384" s="43"/>
      <c r="S384" s="43"/>
      <c r="T384" s="43"/>
      <c r="U384" s="43"/>
      <c r="V384" s="43"/>
      <c r="W384" s="43"/>
      <c r="X384" s="43"/>
      <c r="Y384" s="43"/>
      <c r="Z384" s="43"/>
      <c r="AA384" s="43"/>
      <c r="AB384" s="43"/>
      <c r="AC384" s="43"/>
    </row>
    <row r="385" spans="1:29" ht="12.75">
      <c r="A385" s="43"/>
      <c r="B385" s="43"/>
      <c r="C385" s="43"/>
      <c r="D385" s="43"/>
      <c r="E385" s="43"/>
      <c r="F385" s="43"/>
      <c r="G385" s="43"/>
      <c r="H385" s="43"/>
      <c r="I385" s="43"/>
      <c r="J385" s="44"/>
      <c r="K385" s="43"/>
      <c r="L385" s="92"/>
      <c r="M385" s="43"/>
      <c r="N385" s="43"/>
      <c r="O385" s="43"/>
      <c r="P385" s="43"/>
      <c r="Q385" s="43"/>
      <c r="R385" s="43"/>
      <c r="S385" s="43"/>
      <c r="T385" s="43"/>
      <c r="U385" s="43"/>
      <c r="V385" s="43"/>
      <c r="W385" s="43"/>
      <c r="X385" s="43"/>
      <c r="Y385" s="43"/>
      <c r="Z385" s="43"/>
      <c r="AA385" s="43"/>
      <c r="AB385" s="43"/>
      <c r="AC385" s="43"/>
    </row>
    <row r="386" spans="1:29" ht="12.75">
      <c r="A386" s="43"/>
      <c r="B386" s="43"/>
      <c r="C386" s="43"/>
      <c r="D386" s="43"/>
      <c r="E386" s="43"/>
      <c r="F386" s="43"/>
      <c r="G386" s="43"/>
      <c r="H386" s="43"/>
      <c r="I386" s="43"/>
      <c r="J386" s="44"/>
      <c r="K386" s="43"/>
      <c r="L386" s="92"/>
      <c r="M386" s="43"/>
      <c r="N386" s="43"/>
      <c r="O386" s="43"/>
      <c r="P386" s="43"/>
      <c r="Q386" s="43"/>
      <c r="R386" s="43"/>
      <c r="S386" s="43"/>
      <c r="T386" s="43"/>
      <c r="U386" s="43"/>
      <c r="V386" s="43"/>
      <c r="W386" s="43"/>
      <c r="X386" s="43"/>
      <c r="Y386" s="43"/>
      <c r="Z386" s="43"/>
      <c r="AA386" s="43"/>
      <c r="AB386" s="43"/>
      <c r="AC386" s="43"/>
    </row>
    <row r="387" spans="1:29" ht="12.75">
      <c r="A387" s="43"/>
      <c r="B387" s="43"/>
      <c r="C387" s="43"/>
      <c r="D387" s="43"/>
      <c r="E387" s="43"/>
      <c r="F387" s="43"/>
      <c r="G387" s="43"/>
      <c r="H387" s="43"/>
      <c r="I387" s="43"/>
      <c r="J387" s="44"/>
      <c r="K387" s="43"/>
      <c r="L387" s="92"/>
      <c r="M387" s="43"/>
      <c r="N387" s="43"/>
      <c r="O387" s="43"/>
      <c r="P387" s="43"/>
      <c r="Q387" s="43"/>
      <c r="R387" s="43"/>
      <c r="S387" s="43"/>
      <c r="T387" s="43"/>
      <c r="U387" s="43"/>
      <c r="V387" s="43"/>
      <c r="W387" s="43"/>
      <c r="X387" s="43"/>
      <c r="Y387" s="43"/>
      <c r="Z387" s="43"/>
      <c r="AA387" s="43"/>
      <c r="AB387" s="43"/>
      <c r="AC387" s="43"/>
    </row>
    <row r="388" spans="1:29" ht="12.75">
      <c r="A388" s="43"/>
      <c r="B388" s="43"/>
      <c r="C388" s="43"/>
      <c r="D388" s="43"/>
      <c r="E388" s="43"/>
      <c r="F388" s="43"/>
      <c r="G388" s="43"/>
      <c r="H388" s="43"/>
      <c r="I388" s="43"/>
      <c r="J388" s="44"/>
      <c r="K388" s="43"/>
      <c r="L388" s="92"/>
      <c r="M388" s="43"/>
      <c r="N388" s="43"/>
      <c r="O388" s="43"/>
      <c r="P388" s="43"/>
      <c r="Q388" s="43"/>
      <c r="R388" s="43"/>
      <c r="S388" s="43"/>
      <c r="T388" s="43"/>
      <c r="U388" s="43"/>
      <c r="V388" s="43"/>
      <c r="W388" s="43"/>
      <c r="X388" s="43"/>
      <c r="Y388" s="43"/>
      <c r="Z388" s="43"/>
      <c r="AA388" s="43"/>
      <c r="AB388" s="43"/>
      <c r="AC388" s="43"/>
    </row>
    <row r="389" spans="1:29" ht="12.75">
      <c r="A389" s="43"/>
      <c r="B389" s="43"/>
      <c r="C389" s="43"/>
      <c r="D389" s="43"/>
      <c r="E389" s="43"/>
      <c r="F389" s="43"/>
      <c r="G389" s="43"/>
      <c r="H389" s="43"/>
      <c r="I389" s="43"/>
      <c r="J389" s="44"/>
      <c r="K389" s="43"/>
      <c r="L389" s="92"/>
      <c r="M389" s="43"/>
      <c r="N389" s="43"/>
      <c r="O389" s="43"/>
      <c r="P389" s="43"/>
      <c r="Q389" s="43"/>
      <c r="R389" s="43"/>
      <c r="S389" s="43"/>
      <c r="T389" s="43"/>
      <c r="U389" s="43"/>
      <c r="V389" s="43"/>
      <c r="W389" s="43"/>
      <c r="X389" s="43"/>
      <c r="Y389" s="43"/>
      <c r="Z389" s="43"/>
      <c r="AA389" s="43"/>
      <c r="AB389" s="43"/>
      <c r="AC389" s="43"/>
    </row>
    <row r="390" spans="1:29" ht="12.75">
      <c r="A390" s="43"/>
      <c r="B390" s="43"/>
      <c r="C390" s="43"/>
      <c r="D390" s="43"/>
      <c r="E390" s="43"/>
      <c r="F390" s="43"/>
      <c r="G390" s="43"/>
      <c r="H390" s="43"/>
      <c r="I390" s="43"/>
      <c r="J390" s="44"/>
      <c r="K390" s="43"/>
      <c r="L390" s="92"/>
      <c r="M390" s="43"/>
      <c r="N390" s="43"/>
      <c r="O390" s="43"/>
      <c r="P390" s="43"/>
      <c r="Q390" s="43"/>
      <c r="R390" s="43"/>
      <c r="S390" s="43"/>
      <c r="T390" s="43"/>
      <c r="U390" s="43"/>
      <c r="V390" s="43"/>
      <c r="W390" s="43"/>
      <c r="X390" s="43"/>
      <c r="Y390" s="43"/>
      <c r="Z390" s="43"/>
      <c r="AA390" s="43"/>
      <c r="AB390" s="43"/>
      <c r="AC390" s="43"/>
    </row>
    <row r="391" spans="1:29" ht="12.75">
      <c r="A391" s="43"/>
      <c r="B391" s="43"/>
      <c r="C391" s="43"/>
      <c r="D391" s="43"/>
      <c r="E391" s="43"/>
      <c r="F391" s="43"/>
      <c r="G391" s="43"/>
      <c r="H391" s="43"/>
      <c r="I391" s="43"/>
      <c r="J391" s="44"/>
      <c r="K391" s="43"/>
      <c r="L391" s="92"/>
      <c r="M391" s="43"/>
      <c r="N391" s="43"/>
      <c r="O391" s="43"/>
      <c r="P391" s="43"/>
      <c r="Q391" s="43"/>
      <c r="R391" s="43"/>
      <c r="S391" s="43"/>
      <c r="T391" s="43"/>
      <c r="U391" s="43"/>
      <c r="V391" s="43"/>
      <c r="W391" s="43"/>
      <c r="X391" s="43"/>
      <c r="Y391" s="43"/>
      <c r="Z391" s="43"/>
      <c r="AA391" s="43"/>
      <c r="AB391" s="43"/>
      <c r="AC391" s="43"/>
    </row>
    <row r="392" spans="1:29" ht="12.75">
      <c r="A392" s="43"/>
      <c r="B392" s="43"/>
      <c r="C392" s="43"/>
      <c r="D392" s="43"/>
      <c r="E392" s="43"/>
      <c r="F392" s="43"/>
      <c r="G392" s="43"/>
      <c r="H392" s="43"/>
      <c r="I392" s="43"/>
      <c r="J392" s="44"/>
      <c r="K392" s="43"/>
      <c r="L392" s="92"/>
      <c r="M392" s="43"/>
      <c r="N392" s="43"/>
      <c r="O392" s="43"/>
      <c r="P392" s="43"/>
      <c r="Q392" s="43"/>
      <c r="R392" s="43"/>
      <c r="S392" s="43"/>
      <c r="T392" s="43"/>
      <c r="U392" s="43"/>
      <c r="V392" s="43"/>
      <c r="W392" s="43"/>
      <c r="X392" s="43"/>
      <c r="Y392" s="43"/>
      <c r="Z392" s="43"/>
      <c r="AA392" s="43"/>
      <c r="AB392" s="43"/>
      <c r="AC392" s="43"/>
    </row>
    <row r="393" spans="1:29" ht="12.75">
      <c r="A393" s="43"/>
      <c r="B393" s="43"/>
      <c r="C393" s="43"/>
      <c r="D393" s="43"/>
      <c r="E393" s="43"/>
      <c r="F393" s="43"/>
      <c r="G393" s="43"/>
      <c r="H393" s="43"/>
      <c r="I393" s="43"/>
      <c r="J393" s="44"/>
      <c r="K393" s="43"/>
      <c r="L393" s="92"/>
      <c r="M393" s="43"/>
      <c r="N393" s="43"/>
      <c r="O393" s="43"/>
      <c r="P393" s="43"/>
      <c r="Q393" s="43"/>
      <c r="R393" s="43"/>
      <c r="S393" s="43"/>
      <c r="T393" s="43"/>
      <c r="U393" s="43"/>
      <c r="V393" s="43"/>
      <c r="W393" s="43"/>
      <c r="X393" s="43"/>
      <c r="Y393" s="43"/>
      <c r="Z393" s="43"/>
      <c r="AA393" s="43"/>
      <c r="AB393" s="43"/>
      <c r="AC393" s="43"/>
    </row>
    <row r="394" spans="1:29" ht="12.75">
      <c r="A394" s="43"/>
      <c r="B394" s="43"/>
      <c r="C394" s="43"/>
      <c r="D394" s="43"/>
      <c r="E394" s="43"/>
      <c r="F394" s="43"/>
      <c r="G394" s="43"/>
      <c r="H394" s="43"/>
      <c r="I394" s="43"/>
      <c r="J394" s="44"/>
      <c r="K394" s="43"/>
      <c r="L394" s="92"/>
      <c r="M394" s="43"/>
      <c r="N394" s="43"/>
      <c r="O394" s="43"/>
      <c r="P394" s="43"/>
      <c r="Q394" s="43"/>
      <c r="R394" s="43"/>
      <c r="S394" s="43"/>
      <c r="T394" s="43"/>
      <c r="U394" s="43"/>
      <c r="V394" s="43"/>
      <c r="W394" s="43"/>
      <c r="X394" s="43"/>
      <c r="Y394" s="43"/>
      <c r="Z394" s="43"/>
      <c r="AA394" s="43"/>
      <c r="AB394" s="43"/>
      <c r="AC394" s="43"/>
    </row>
    <row r="395" spans="1:29" ht="12.75">
      <c r="A395" s="43"/>
      <c r="B395" s="43"/>
      <c r="C395" s="43"/>
      <c r="D395" s="43"/>
      <c r="E395" s="43"/>
      <c r="F395" s="43"/>
      <c r="G395" s="43"/>
      <c r="H395" s="43"/>
      <c r="I395" s="43"/>
      <c r="J395" s="44"/>
      <c r="K395" s="43"/>
      <c r="L395" s="92"/>
      <c r="M395" s="43"/>
      <c r="N395" s="43"/>
      <c r="O395" s="43"/>
      <c r="P395" s="43"/>
      <c r="Q395" s="43"/>
      <c r="R395" s="43"/>
      <c r="S395" s="43"/>
      <c r="T395" s="43"/>
      <c r="U395" s="43"/>
      <c r="V395" s="43"/>
      <c r="W395" s="43"/>
      <c r="X395" s="43"/>
      <c r="Y395" s="43"/>
      <c r="Z395" s="43"/>
      <c r="AA395" s="43"/>
      <c r="AB395" s="43"/>
      <c r="AC395" s="43"/>
    </row>
    <row r="396" spans="1:29" ht="12.75">
      <c r="A396" s="43"/>
      <c r="B396" s="43"/>
      <c r="C396" s="43"/>
      <c r="D396" s="43"/>
      <c r="E396" s="43"/>
      <c r="F396" s="43"/>
      <c r="G396" s="43"/>
      <c r="H396" s="43"/>
      <c r="I396" s="43"/>
      <c r="J396" s="44"/>
      <c r="K396" s="43"/>
      <c r="L396" s="92"/>
      <c r="M396" s="43"/>
      <c r="N396" s="43"/>
      <c r="O396" s="43"/>
      <c r="P396" s="43"/>
      <c r="Q396" s="43"/>
      <c r="R396" s="43"/>
      <c r="S396" s="43"/>
      <c r="T396" s="43"/>
      <c r="U396" s="43"/>
      <c r="V396" s="43"/>
      <c r="W396" s="43"/>
      <c r="X396" s="43"/>
      <c r="Y396" s="43"/>
      <c r="Z396" s="43"/>
      <c r="AA396" s="43"/>
      <c r="AB396" s="43"/>
      <c r="AC396" s="43"/>
    </row>
    <row r="397" spans="1:29" ht="12.75">
      <c r="A397" s="43"/>
      <c r="B397" s="43"/>
      <c r="C397" s="43"/>
      <c r="D397" s="43"/>
      <c r="E397" s="43"/>
      <c r="F397" s="43"/>
      <c r="G397" s="43"/>
      <c r="H397" s="43"/>
      <c r="I397" s="43"/>
      <c r="J397" s="44"/>
      <c r="K397" s="43"/>
      <c r="L397" s="92"/>
      <c r="M397" s="43"/>
      <c r="N397" s="43"/>
      <c r="O397" s="43"/>
      <c r="P397" s="43"/>
      <c r="Q397" s="43"/>
      <c r="R397" s="43"/>
      <c r="S397" s="43"/>
      <c r="T397" s="43"/>
      <c r="U397" s="43"/>
      <c r="V397" s="43"/>
      <c r="W397" s="43"/>
      <c r="X397" s="43"/>
      <c r="Y397" s="43"/>
      <c r="Z397" s="43"/>
      <c r="AA397" s="43"/>
      <c r="AB397" s="43"/>
      <c r="AC397" s="43"/>
    </row>
    <row r="398" spans="1:29" ht="12.75">
      <c r="A398" s="43"/>
      <c r="B398" s="43"/>
      <c r="C398" s="43"/>
      <c r="D398" s="43"/>
      <c r="E398" s="43"/>
      <c r="F398" s="43"/>
      <c r="G398" s="43"/>
      <c r="H398" s="43"/>
      <c r="I398" s="43"/>
      <c r="J398" s="44"/>
      <c r="K398" s="43"/>
      <c r="L398" s="92"/>
      <c r="M398" s="43"/>
      <c r="N398" s="43"/>
      <c r="O398" s="43"/>
      <c r="P398" s="43"/>
      <c r="Q398" s="43"/>
      <c r="R398" s="43"/>
      <c r="S398" s="43"/>
      <c r="T398" s="43"/>
      <c r="U398" s="43"/>
      <c r="V398" s="43"/>
      <c r="W398" s="43"/>
      <c r="X398" s="43"/>
      <c r="Y398" s="43"/>
      <c r="Z398" s="43"/>
      <c r="AA398" s="43"/>
      <c r="AB398" s="43"/>
      <c r="AC398" s="43"/>
    </row>
    <row r="399" spans="1:29" ht="12.75">
      <c r="A399" s="43"/>
      <c r="B399" s="43"/>
      <c r="C399" s="43"/>
      <c r="D399" s="43"/>
      <c r="E399" s="43"/>
      <c r="F399" s="43"/>
      <c r="G399" s="43"/>
      <c r="H399" s="43"/>
      <c r="I399" s="43"/>
      <c r="J399" s="44"/>
      <c r="K399" s="43"/>
      <c r="L399" s="92"/>
      <c r="M399" s="43"/>
      <c r="N399" s="43"/>
      <c r="O399" s="43"/>
      <c r="P399" s="43"/>
      <c r="Q399" s="43"/>
      <c r="R399" s="43"/>
      <c r="S399" s="43"/>
      <c r="T399" s="43"/>
      <c r="U399" s="43"/>
      <c r="V399" s="43"/>
      <c r="W399" s="43"/>
      <c r="X399" s="43"/>
      <c r="Y399" s="43"/>
      <c r="Z399" s="43"/>
      <c r="AA399" s="43"/>
      <c r="AB399" s="43"/>
      <c r="AC399" s="43"/>
    </row>
    <row r="400" spans="1:29" ht="12.75">
      <c r="A400" s="43"/>
      <c r="B400" s="43"/>
      <c r="C400" s="43"/>
      <c r="D400" s="43"/>
      <c r="E400" s="43"/>
      <c r="F400" s="43"/>
      <c r="G400" s="43"/>
      <c r="H400" s="43"/>
      <c r="I400" s="43"/>
      <c r="J400" s="44"/>
      <c r="K400" s="43"/>
      <c r="L400" s="92"/>
      <c r="M400" s="43"/>
      <c r="N400" s="43"/>
      <c r="O400" s="43"/>
      <c r="P400" s="43"/>
      <c r="Q400" s="43"/>
      <c r="R400" s="43"/>
      <c r="S400" s="43"/>
      <c r="T400" s="43"/>
      <c r="U400" s="43"/>
      <c r="V400" s="43"/>
      <c r="W400" s="43"/>
      <c r="X400" s="43"/>
      <c r="Y400" s="43"/>
      <c r="Z400" s="43"/>
      <c r="AA400" s="43"/>
      <c r="AB400" s="43"/>
      <c r="AC400" s="43"/>
    </row>
    <row r="401" spans="1:29" ht="12.75">
      <c r="A401" s="43"/>
      <c r="B401" s="43"/>
      <c r="C401" s="43"/>
      <c r="D401" s="43"/>
      <c r="E401" s="43"/>
      <c r="F401" s="43"/>
      <c r="G401" s="43"/>
      <c r="H401" s="43"/>
      <c r="I401" s="43"/>
      <c r="J401" s="44"/>
      <c r="K401" s="43"/>
      <c r="L401" s="92"/>
      <c r="M401" s="43"/>
      <c r="N401" s="43"/>
      <c r="O401" s="43"/>
      <c r="P401" s="43"/>
      <c r="Q401" s="43"/>
      <c r="R401" s="43"/>
      <c r="S401" s="43"/>
      <c r="T401" s="43"/>
      <c r="U401" s="43"/>
      <c r="V401" s="43"/>
      <c r="W401" s="43"/>
      <c r="X401" s="43"/>
      <c r="Y401" s="43"/>
      <c r="Z401" s="43"/>
      <c r="AA401" s="43"/>
      <c r="AB401" s="43"/>
      <c r="AC401" s="43"/>
    </row>
    <row r="402" spans="1:29" ht="12.75">
      <c r="A402" s="43"/>
      <c r="B402" s="43"/>
      <c r="C402" s="43"/>
      <c r="D402" s="43"/>
      <c r="E402" s="43"/>
      <c r="F402" s="43"/>
      <c r="G402" s="43"/>
      <c r="H402" s="43"/>
      <c r="I402" s="43"/>
      <c r="J402" s="44"/>
      <c r="K402" s="43"/>
      <c r="L402" s="92"/>
      <c r="M402" s="43"/>
      <c r="N402" s="43"/>
      <c r="O402" s="43"/>
      <c r="P402" s="43"/>
      <c r="Q402" s="43"/>
      <c r="R402" s="43"/>
      <c r="S402" s="43"/>
      <c r="T402" s="43"/>
      <c r="U402" s="43"/>
      <c r="V402" s="43"/>
      <c r="W402" s="43"/>
      <c r="X402" s="43"/>
      <c r="Y402" s="43"/>
      <c r="Z402" s="43"/>
      <c r="AA402" s="43"/>
      <c r="AB402" s="43"/>
      <c r="AC402" s="43"/>
    </row>
    <row r="403" spans="1:29" ht="12.75">
      <c r="A403" s="43"/>
      <c r="B403" s="43"/>
      <c r="C403" s="43"/>
      <c r="D403" s="43"/>
      <c r="E403" s="43"/>
      <c r="F403" s="43"/>
      <c r="G403" s="43"/>
      <c r="H403" s="43"/>
      <c r="I403" s="43"/>
      <c r="J403" s="44"/>
      <c r="K403" s="43"/>
      <c r="L403" s="92"/>
      <c r="M403" s="43"/>
      <c r="N403" s="43"/>
      <c r="O403" s="43"/>
      <c r="P403" s="43"/>
      <c r="Q403" s="43"/>
      <c r="R403" s="43"/>
      <c r="S403" s="43"/>
      <c r="T403" s="43"/>
      <c r="U403" s="43"/>
      <c r="V403" s="43"/>
      <c r="W403" s="43"/>
      <c r="X403" s="43"/>
      <c r="Y403" s="43"/>
      <c r="Z403" s="43"/>
      <c r="AA403" s="43"/>
      <c r="AB403" s="43"/>
      <c r="AC403" s="43"/>
    </row>
    <row r="404" spans="1:29" ht="12.75">
      <c r="A404" s="43"/>
      <c r="B404" s="43"/>
      <c r="C404" s="43"/>
      <c r="D404" s="43"/>
      <c r="E404" s="43"/>
      <c r="F404" s="43"/>
      <c r="G404" s="43"/>
      <c r="H404" s="43"/>
      <c r="I404" s="43"/>
      <c r="J404" s="44"/>
      <c r="K404" s="43"/>
      <c r="L404" s="92"/>
      <c r="M404" s="43"/>
      <c r="N404" s="43"/>
      <c r="O404" s="43"/>
      <c r="P404" s="43"/>
      <c r="Q404" s="43"/>
      <c r="R404" s="43"/>
      <c r="S404" s="43"/>
      <c r="T404" s="43"/>
      <c r="U404" s="43"/>
      <c r="V404" s="43"/>
      <c r="W404" s="43"/>
      <c r="X404" s="43"/>
      <c r="Y404" s="43"/>
      <c r="Z404" s="43"/>
      <c r="AA404" s="43"/>
      <c r="AB404" s="43"/>
      <c r="AC404" s="43"/>
    </row>
    <row r="405" spans="1:29" ht="12.75">
      <c r="A405" s="43"/>
      <c r="B405" s="43"/>
      <c r="C405" s="43"/>
      <c r="D405" s="43"/>
      <c r="E405" s="43"/>
      <c r="F405" s="43"/>
      <c r="G405" s="43"/>
      <c r="H405" s="43"/>
      <c r="I405" s="43"/>
      <c r="J405" s="44"/>
      <c r="K405" s="43"/>
      <c r="L405" s="92"/>
      <c r="M405" s="43"/>
      <c r="N405" s="43"/>
      <c r="O405" s="43"/>
      <c r="P405" s="43"/>
      <c r="Q405" s="43"/>
      <c r="R405" s="43"/>
      <c r="S405" s="43"/>
      <c r="T405" s="43"/>
      <c r="U405" s="43"/>
      <c r="V405" s="43"/>
      <c r="W405" s="43"/>
      <c r="X405" s="43"/>
      <c r="Y405" s="43"/>
      <c r="Z405" s="43"/>
      <c r="AA405" s="43"/>
      <c r="AB405" s="43"/>
      <c r="AC405" s="43"/>
    </row>
    <row r="406" spans="1:29" ht="12.75">
      <c r="A406" s="43"/>
      <c r="B406" s="43"/>
      <c r="C406" s="43"/>
      <c r="D406" s="43"/>
      <c r="E406" s="43"/>
      <c r="F406" s="43"/>
      <c r="G406" s="43"/>
      <c r="H406" s="43"/>
      <c r="I406" s="43"/>
      <c r="J406" s="44"/>
      <c r="K406" s="43"/>
      <c r="L406" s="92"/>
      <c r="M406" s="43"/>
      <c r="N406" s="43"/>
      <c r="O406" s="43"/>
      <c r="P406" s="43"/>
      <c r="Q406" s="43"/>
      <c r="R406" s="43"/>
      <c r="S406" s="43"/>
      <c r="T406" s="43"/>
      <c r="U406" s="43"/>
      <c r="V406" s="43"/>
      <c r="W406" s="43"/>
      <c r="X406" s="43"/>
      <c r="Y406" s="43"/>
      <c r="Z406" s="43"/>
      <c r="AA406" s="43"/>
      <c r="AB406" s="43"/>
      <c r="AC406" s="43"/>
    </row>
    <row r="407" spans="1:29" ht="12.75">
      <c r="A407" s="43"/>
      <c r="B407" s="43"/>
      <c r="C407" s="43"/>
      <c r="D407" s="43"/>
      <c r="E407" s="43"/>
      <c r="F407" s="43"/>
      <c r="G407" s="43"/>
      <c r="H407" s="43"/>
      <c r="I407" s="43"/>
      <c r="J407" s="44"/>
      <c r="K407" s="43"/>
      <c r="L407" s="92"/>
      <c r="M407" s="43"/>
      <c r="N407" s="43"/>
      <c r="O407" s="43"/>
      <c r="P407" s="43"/>
      <c r="Q407" s="43"/>
      <c r="R407" s="43"/>
      <c r="S407" s="43"/>
      <c r="T407" s="43"/>
      <c r="U407" s="43"/>
      <c r="V407" s="43"/>
      <c r="W407" s="43"/>
      <c r="X407" s="43"/>
      <c r="Y407" s="43"/>
      <c r="Z407" s="43"/>
      <c r="AA407" s="43"/>
      <c r="AB407" s="43"/>
      <c r="AC407" s="43"/>
    </row>
    <row r="408" spans="1:29" ht="12.75">
      <c r="A408" s="43"/>
      <c r="B408" s="43"/>
      <c r="C408" s="43"/>
      <c r="D408" s="43"/>
      <c r="E408" s="43"/>
      <c r="F408" s="43"/>
      <c r="G408" s="43"/>
      <c r="H408" s="43"/>
      <c r="I408" s="43"/>
      <c r="J408" s="44"/>
      <c r="K408" s="43"/>
      <c r="L408" s="92"/>
      <c r="M408" s="43"/>
      <c r="N408" s="43"/>
      <c r="O408" s="43"/>
      <c r="P408" s="43"/>
      <c r="Q408" s="43"/>
      <c r="R408" s="43"/>
      <c r="S408" s="43"/>
      <c r="T408" s="43"/>
      <c r="U408" s="43"/>
      <c r="V408" s="43"/>
      <c r="W408" s="43"/>
      <c r="X408" s="43"/>
      <c r="Y408" s="43"/>
      <c r="Z408" s="43"/>
      <c r="AA408" s="43"/>
      <c r="AB408" s="43"/>
      <c r="AC408" s="43"/>
    </row>
    <row r="409" spans="1:29" ht="12.75">
      <c r="A409" s="43"/>
      <c r="B409" s="43"/>
      <c r="C409" s="43"/>
      <c r="D409" s="43"/>
      <c r="E409" s="43"/>
      <c r="F409" s="43"/>
      <c r="G409" s="43"/>
      <c r="H409" s="43"/>
      <c r="I409" s="43"/>
      <c r="J409" s="44"/>
      <c r="K409" s="43"/>
      <c r="L409" s="92"/>
      <c r="M409" s="43"/>
      <c r="N409" s="43"/>
      <c r="O409" s="43"/>
      <c r="P409" s="43"/>
      <c r="Q409" s="43"/>
      <c r="R409" s="43"/>
      <c r="S409" s="43"/>
      <c r="T409" s="43"/>
      <c r="U409" s="43"/>
      <c r="V409" s="43"/>
      <c r="W409" s="43"/>
      <c r="X409" s="43"/>
      <c r="Y409" s="43"/>
      <c r="Z409" s="43"/>
      <c r="AA409" s="43"/>
      <c r="AB409" s="43"/>
      <c r="AC409" s="43"/>
    </row>
    <row r="410" spans="1:29" ht="12.75">
      <c r="A410" s="43"/>
      <c r="B410" s="43"/>
      <c r="C410" s="43"/>
      <c r="D410" s="43"/>
      <c r="E410" s="43"/>
      <c r="F410" s="43"/>
      <c r="G410" s="43"/>
      <c r="H410" s="43"/>
      <c r="I410" s="43"/>
      <c r="J410" s="44"/>
      <c r="K410" s="43"/>
      <c r="L410" s="92"/>
      <c r="M410" s="43"/>
      <c r="N410" s="43"/>
      <c r="O410" s="43"/>
      <c r="P410" s="43"/>
      <c r="Q410" s="43"/>
      <c r="R410" s="43"/>
      <c r="S410" s="43"/>
      <c r="T410" s="43"/>
      <c r="U410" s="43"/>
      <c r="V410" s="43"/>
      <c r="W410" s="43"/>
      <c r="X410" s="43"/>
      <c r="Y410" s="43"/>
      <c r="Z410" s="43"/>
      <c r="AA410" s="43"/>
      <c r="AB410" s="43"/>
      <c r="AC410" s="43"/>
    </row>
    <row r="411" spans="1:29" ht="12.75">
      <c r="A411" s="43"/>
      <c r="B411" s="43"/>
      <c r="C411" s="43"/>
      <c r="D411" s="43"/>
      <c r="E411" s="43"/>
      <c r="F411" s="43"/>
      <c r="G411" s="43"/>
      <c r="H411" s="43"/>
      <c r="I411" s="43"/>
      <c r="J411" s="44"/>
      <c r="K411" s="43"/>
      <c r="L411" s="92"/>
      <c r="M411" s="43"/>
      <c r="N411" s="43"/>
      <c r="O411" s="43"/>
      <c r="P411" s="43"/>
      <c r="Q411" s="43"/>
      <c r="R411" s="43"/>
      <c r="S411" s="43"/>
      <c r="T411" s="43"/>
      <c r="U411" s="43"/>
      <c r="V411" s="43"/>
      <c r="W411" s="43"/>
      <c r="X411" s="43"/>
      <c r="Y411" s="43"/>
      <c r="Z411" s="43"/>
      <c r="AA411" s="43"/>
      <c r="AB411" s="43"/>
      <c r="AC411" s="43"/>
    </row>
    <row r="412" spans="1:29" ht="12.75">
      <c r="A412" s="43"/>
      <c r="B412" s="43"/>
      <c r="C412" s="43"/>
      <c r="D412" s="43"/>
      <c r="E412" s="43"/>
      <c r="F412" s="43"/>
      <c r="G412" s="43"/>
      <c r="H412" s="43"/>
      <c r="I412" s="43"/>
      <c r="J412" s="44"/>
      <c r="K412" s="43"/>
      <c r="L412" s="92"/>
      <c r="M412" s="43"/>
      <c r="N412" s="43"/>
      <c r="O412" s="43"/>
      <c r="P412" s="43"/>
      <c r="Q412" s="43"/>
      <c r="R412" s="43"/>
      <c r="S412" s="43"/>
      <c r="T412" s="43"/>
      <c r="U412" s="43"/>
      <c r="V412" s="43"/>
      <c r="W412" s="43"/>
      <c r="X412" s="43"/>
      <c r="Y412" s="43"/>
      <c r="Z412" s="43"/>
      <c r="AA412" s="43"/>
      <c r="AB412" s="43"/>
      <c r="AC412" s="43"/>
    </row>
    <row r="413" spans="1:29" ht="12.75">
      <c r="A413" s="43"/>
      <c r="B413" s="43"/>
      <c r="C413" s="43"/>
      <c r="D413" s="43"/>
      <c r="E413" s="43"/>
      <c r="F413" s="43"/>
      <c r="G413" s="43"/>
      <c r="H413" s="43"/>
      <c r="I413" s="43"/>
      <c r="J413" s="44"/>
      <c r="K413" s="43"/>
      <c r="L413" s="92"/>
      <c r="M413" s="43"/>
      <c r="N413" s="43"/>
      <c r="O413" s="43"/>
      <c r="P413" s="43"/>
      <c r="Q413" s="43"/>
      <c r="R413" s="43"/>
      <c r="S413" s="43"/>
      <c r="T413" s="43"/>
      <c r="U413" s="43"/>
      <c r="V413" s="43"/>
      <c r="W413" s="43"/>
      <c r="X413" s="43"/>
      <c r="Y413" s="43"/>
      <c r="Z413" s="43"/>
      <c r="AA413" s="43"/>
      <c r="AB413" s="43"/>
      <c r="AC413" s="43"/>
    </row>
    <row r="414" spans="1:29" ht="12.75">
      <c r="A414" s="43"/>
      <c r="B414" s="43"/>
      <c r="C414" s="43"/>
      <c r="D414" s="43"/>
      <c r="E414" s="43"/>
      <c r="F414" s="43"/>
      <c r="G414" s="43"/>
      <c r="H414" s="43"/>
      <c r="I414" s="43"/>
      <c r="J414" s="44"/>
      <c r="K414" s="43"/>
      <c r="L414" s="92"/>
      <c r="M414" s="43"/>
      <c r="N414" s="43"/>
      <c r="O414" s="43"/>
      <c r="P414" s="43"/>
      <c r="Q414" s="43"/>
      <c r="R414" s="43"/>
      <c r="S414" s="43"/>
      <c r="T414" s="43"/>
      <c r="U414" s="43"/>
      <c r="V414" s="43"/>
      <c r="W414" s="43"/>
      <c r="X414" s="43"/>
      <c r="Y414" s="43"/>
      <c r="Z414" s="43"/>
      <c r="AA414" s="43"/>
      <c r="AB414" s="43"/>
      <c r="AC414" s="43"/>
    </row>
    <row r="415" spans="1:29" ht="12.75">
      <c r="A415" s="43"/>
      <c r="B415" s="43"/>
      <c r="C415" s="43"/>
      <c r="D415" s="43"/>
      <c r="E415" s="43"/>
      <c r="F415" s="43"/>
      <c r="G415" s="43"/>
      <c r="H415" s="43"/>
      <c r="I415" s="43"/>
      <c r="J415" s="44"/>
      <c r="K415" s="43"/>
      <c r="L415" s="92"/>
      <c r="M415" s="43"/>
      <c r="N415" s="43"/>
      <c r="O415" s="43"/>
      <c r="P415" s="43"/>
      <c r="Q415" s="43"/>
      <c r="R415" s="43"/>
      <c r="S415" s="43"/>
      <c r="T415" s="43"/>
      <c r="U415" s="43"/>
      <c r="V415" s="43"/>
      <c r="W415" s="43"/>
      <c r="X415" s="43"/>
      <c r="Y415" s="43"/>
      <c r="Z415" s="43"/>
      <c r="AA415" s="43"/>
      <c r="AB415" s="43"/>
      <c r="AC415" s="43"/>
    </row>
    <row r="416" spans="1:29" ht="12.75">
      <c r="A416" s="43"/>
      <c r="B416" s="43"/>
      <c r="C416" s="43"/>
      <c r="D416" s="43"/>
      <c r="E416" s="43"/>
      <c r="F416" s="43"/>
      <c r="G416" s="43"/>
      <c r="H416" s="43"/>
      <c r="I416" s="43"/>
      <c r="J416" s="44"/>
      <c r="K416" s="43"/>
      <c r="L416" s="92"/>
      <c r="M416" s="43"/>
      <c r="N416" s="43"/>
      <c r="O416" s="43"/>
      <c r="P416" s="43"/>
      <c r="Q416" s="43"/>
      <c r="R416" s="43"/>
      <c r="S416" s="43"/>
      <c r="T416" s="43"/>
      <c r="U416" s="43"/>
      <c r="V416" s="43"/>
      <c r="W416" s="43"/>
      <c r="X416" s="43"/>
      <c r="Y416" s="43"/>
      <c r="Z416" s="43"/>
      <c r="AA416" s="43"/>
      <c r="AB416" s="43"/>
      <c r="AC416" s="43"/>
    </row>
    <row r="417" spans="1:29" ht="12.75">
      <c r="A417" s="43"/>
      <c r="B417" s="43"/>
      <c r="C417" s="43"/>
      <c r="D417" s="43"/>
      <c r="E417" s="43"/>
      <c r="F417" s="43"/>
      <c r="G417" s="43"/>
      <c r="H417" s="43"/>
      <c r="I417" s="43"/>
      <c r="J417" s="44"/>
      <c r="K417" s="43"/>
      <c r="L417" s="92"/>
      <c r="M417" s="43"/>
      <c r="N417" s="43"/>
      <c r="O417" s="43"/>
      <c r="P417" s="43"/>
      <c r="Q417" s="43"/>
      <c r="R417" s="43"/>
      <c r="S417" s="43"/>
      <c r="T417" s="43"/>
      <c r="U417" s="43"/>
      <c r="V417" s="43"/>
      <c r="W417" s="43"/>
      <c r="X417" s="43"/>
      <c r="Y417" s="43"/>
      <c r="Z417" s="43"/>
      <c r="AA417" s="43"/>
      <c r="AB417" s="43"/>
      <c r="AC417" s="43"/>
    </row>
    <row r="418" spans="1:29" ht="12.75">
      <c r="A418" s="43"/>
      <c r="B418" s="43"/>
      <c r="C418" s="43"/>
      <c r="D418" s="43"/>
      <c r="E418" s="43"/>
      <c r="F418" s="43"/>
      <c r="G418" s="43"/>
      <c r="H418" s="43"/>
      <c r="I418" s="43"/>
      <c r="J418" s="44"/>
      <c r="K418" s="43"/>
      <c r="L418" s="92"/>
      <c r="M418" s="43"/>
      <c r="N418" s="43"/>
      <c r="O418" s="43"/>
      <c r="P418" s="43"/>
      <c r="Q418" s="43"/>
      <c r="R418" s="43"/>
      <c r="S418" s="43"/>
      <c r="T418" s="43"/>
      <c r="U418" s="43"/>
      <c r="V418" s="43"/>
      <c r="W418" s="43"/>
      <c r="X418" s="43"/>
      <c r="Y418" s="43"/>
      <c r="Z418" s="43"/>
      <c r="AA418" s="43"/>
      <c r="AB418" s="43"/>
      <c r="AC418" s="43"/>
    </row>
    <row r="419" spans="1:29" ht="12.75">
      <c r="A419" s="43"/>
      <c r="B419" s="43"/>
      <c r="C419" s="43"/>
      <c r="D419" s="43"/>
      <c r="E419" s="43"/>
      <c r="F419" s="43"/>
      <c r="G419" s="43"/>
      <c r="H419" s="43"/>
      <c r="I419" s="43"/>
      <c r="J419" s="44"/>
      <c r="K419" s="43"/>
      <c r="L419" s="92"/>
      <c r="M419" s="43"/>
      <c r="N419" s="43"/>
      <c r="O419" s="43"/>
      <c r="P419" s="43"/>
      <c r="Q419" s="43"/>
      <c r="R419" s="43"/>
      <c r="S419" s="43"/>
      <c r="T419" s="43"/>
      <c r="U419" s="43"/>
      <c r="V419" s="43"/>
      <c r="W419" s="43"/>
      <c r="X419" s="43"/>
      <c r="Y419" s="43"/>
      <c r="Z419" s="43"/>
      <c r="AA419" s="43"/>
      <c r="AB419" s="43"/>
      <c r="AC419" s="43"/>
    </row>
    <row r="420" spans="1:29" ht="12.75">
      <c r="A420" s="43"/>
      <c r="B420" s="43"/>
      <c r="C420" s="43"/>
      <c r="D420" s="43"/>
      <c r="E420" s="43"/>
      <c r="F420" s="43"/>
      <c r="G420" s="43"/>
      <c r="H420" s="43"/>
      <c r="I420" s="43"/>
      <c r="J420" s="44"/>
      <c r="K420" s="43"/>
      <c r="L420" s="92"/>
      <c r="M420" s="43"/>
      <c r="N420" s="43"/>
      <c r="O420" s="43"/>
      <c r="P420" s="43"/>
      <c r="Q420" s="43"/>
      <c r="R420" s="43"/>
      <c r="S420" s="43"/>
      <c r="T420" s="43"/>
      <c r="U420" s="43"/>
      <c r="V420" s="43"/>
      <c r="W420" s="43"/>
      <c r="X420" s="43"/>
      <c r="Y420" s="43"/>
      <c r="Z420" s="43"/>
      <c r="AA420" s="43"/>
      <c r="AB420" s="43"/>
      <c r="AC420" s="43"/>
    </row>
    <row r="421" spans="1:29" ht="12.75">
      <c r="A421" s="43"/>
      <c r="B421" s="43"/>
      <c r="C421" s="43"/>
      <c r="D421" s="43"/>
      <c r="E421" s="43"/>
      <c r="F421" s="43"/>
      <c r="G421" s="43"/>
      <c r="H421" s="43"/>
      <c r="I421" s="43"/>
      <c r="J421" s="44"/>
      <c r="K421" s="43"/>
      <c r="L421" s="92"/>
      <c r="M421" s="43"/>
      <c r="N421" s="43"/>
      <c r="O421" s="43"/>
      <c r="P421" s="43"/>
      <c r="Q421" s="43"/>
      <c r="R421" s="43"/>
      <c r="S421" s="43"/>
      <c r="T421" s="43"/>
      <c r="U421" s="43"/>
      <c r="V421" s="43"/>
      <c r="W421" s="43"/>
      <c r="X421" s="43"/>
      <c r="Y421" s="43"/>
      <c r="Z421" s="43"/>
      <c r="AA421" s="43"/>
      <c r="AB421" s="43"/>
      <c r="AC421" s="43"/>
    </row>
    <row r="422" spans="1:29" ht="12.75">
      <c r="A422" s="43"/>
      <c r="B422" s="43"/>
      <c r="C422" s="43"/>
      <c r="D422" s="43"/>
      <c r="E422" s="43"/>
      <c r="F422" s="43"/>
      <c r="G422" s="43"/>
      <c r="H422" s="43"/>
      <c r="I422" s="43"/>
      <c r="J422" s="44"/>
      <c r="K422" s="43"/>
      <c r="L422" s="92"/>
      <c r="M422" s="43"/>
      <c r="N422" s="43"/>
      <c r="O422" s="43"/>
      <c r="P422" s="43"/>
      <c r="Q422" s="43"/>
      <c r="R422" s="43"/>
      <c r="S422" s="43"/>
      <c r="T422" s="43"/>
      <c r="U422" s="43"/>
      <c r="V422" s="43"/>
      <c r="W422" s="43"/>
      <c r="X422" s="43"/>
      <c r="Y422" s="43"/>
      <c r="Z422" s="43"/>
      <c r="AA422" s="43"/>
      <c r="AB422" s="43"/>
      <c r="AC422" s="43"/>
    </row>
    <row r="423" spans="1:29" ht="12.75">
      <c r="A423" s="43"/>
      <c r="B423" s="43"/>
      <c r="C423" s="43"/>
      <c r="D423" s="43"/>
      <c r="E423" s="43"/>
      <c r="F423" s="43"/>
      <c r="G423" s="43"/>
      <c r="H423" s="43"/>
      <c r="I423" s="43"/>
      <c r="J423" s="44"/>
      <c r="K423" s="43"/>
      <c r="L423" s="92"/>
      <c r="M423" s="43"/>
      <c r="N423" s="43"/>
      <c r="O423" s="43"/>
      <c r="P423" s="43"/>
      <c r="Q423" s="43"/>
      <c r="R423" s="43"/>
      <c r="S423" s="43"/>
      <c r="T423" s="43"/>
      <c r="U423" s="43"/>
      <c r="V423" s="43"/>
      <c r="W423" s="43"/>
      <c r="X423" s="43"/>
      <c r="Y423" s="43"/>
      <c r="Z423" s="43"/>
      <c r="AA423" s="43"/>
      <c r="AB423" s="43"/>
      <c r="AC423" s="43"/>
    </row>
    <row r="424" spans="1:29" ht="12.75">
      <c r="A424" s="43"/>
      <c r="B424" s="43"/>
      <c r="C424" s="43"/>
      <c r="D424" s="43"/>
      <c r="E424" s="43"/>
      <c r="F424" s="43"/>
      <c r="G424" s="43"/>
      <c r="H424" s="43"/>
      <c r="I424" s="43"/>
      <c r="J424" s="44"/>
      <c r="K424" s="43"/>
      <c r="L424" s="92"/>
      <c r="M424" s="43"/>
      <c r="N424" s="43"/>
      <c r="O424" s="43"/>
      <c r="P424" s="43"/>
      <c r="Q424" s="43"/>
      <c r="R424" s="43"/>
      <c r="S424" s="43"/>
      <c r="T424" s="43"/>
      <c r="U424" s="43"/>
      <c r="V424" s="43"/>
      <c r="W424" s="43"/>
      <c r="X424" s="43"/>
      <c r="Y424" s="43"/>
      <c r="Z424" s="43"/>
      <c r="AA424" s="43"/>
      <c r="AB424" s="43"/>
      <c r="AC424" s="43"/>
    </row>
    <row r="425" spans="1:29" ht="12.75">
      <c r="A425" s="43"/>
      <c r="B425" s="43"/>
      <c r="C425" s="43"/>
      <c r="D425" s="43"/>
      <c r="E425" s="43"/>
      <c r="F425" s="43"/>
      <c r="G425" s="43"/>
      <c r="H425" s="43"/>
      <c r="I425" s="43"/>
      <c r="J425" s="44"/>
      <c r="K425" s="43"/>
      <c r="L425" s="92"/>
      <c r="M425" s="43"/>
      <c r="N425" s="43"/>
      <c r="O425" s="43"/>
      <c r="P425" s="43"/>
      <c r="Q425" s="43"/>
      <c r="R425" s="43"/>
      <c r="S425" s="43"/>
      <c r="T425" s="43"/>
      <c r="U425" s="43"/>
      <c r="V425" s="43"/>
      <c r="W425" s="43"/>
      <c r="X425" s="43"/>
      <c r="Y425" s="43"/>
      <c r="Z425" s="43"/>
      <c r="AA425" s="43"/>
      <c r="AB425" s="43"/>
      <c r="AC425" s="43"/>
    </row>
    <row r="426" spans="1:29" ht="12.75">
      <c r="A426" s="43"/>
      <c r="B426" s="43"/>
      <c r="C426" s="43"/>
      <c r="D426" s="43"/>
      <c r="E426" s="43"/>
      <c r="F426" s="43"/>
      <c r="G426" s="43"/>
      <c r="H426" s="43"/>
      <c r="I426" s="43"/>
      <c r="J426" s="44"/>
      <c r="K426" s="43"/>
      <c r="L426" s="92"/>
      <c r="M426" s="43"/>
      <c r="N426" s="43"/>
      <c r="O426" s="43"/>
      <c r="P426" s="43"/>
      <c r="Q426" s="43"/>
      <c r="R426" s="43"/>
      <c r="S426" s="43"/>
      <c r="T426" s="43"/>
      <c r="U426" s="43"/>
      <c r="V426" s="43"/>
      <c r="W426" s="43"/>
      <c r="X426" s="43"/>
      <c r="Y426" s="43"/>
      <c r="Z426" s="43"/>
      <c r="AA426" s="43"/>
      <c r="AB426" s="43"/>
      <c r="AC426" s="43"/>
    </row>
    <row r="427" spans="1:29" ht="12.75">
      <c r="A427" s="43"/>
      <c r="B427" s="43"/>
      <c r="C427" s="43"/>
      <c r="D427" s="43"/>
      <c r="E427" s="43"/>
      <c r="F427" s="43"/>
      <c r="G427" s="43"/>
      <c r="H427" s="43"/>
      <c r="I427" s="43"/>
      <c r="J427" s="44"/>
      <c r="K427" s="43"/>
      <c r="L427" s="92"/>
      <c r="M427" s="43"/>
      <c r="N427" s="43"/>
      <c r="O427" s="43"/>
      <c r="P427" s="43"/>
      <c r="Q427" s="43"/>
      <c r="R427" s="43"/>
      <c r="S427" s="43"/>
      <c r="T427" s="43"/>
      <c r="U427" s="43"/>
      <c r="V427" s="43"/>
      <c r="W427" s="43"/>
      <c r="X427" s="43"/>
      <c r="Y427" s="43"/>
      <c r="Z427" s="43"/>
      <c r="AA427" s="43"/>
      <c r="AB427" s="43"/>
      <c r="AC427" s="43"/>
    </row>
    <row r="428" spans="1:29" ht="12.75">
      <c r="A428" s="43"/>
      <c r="B428" s="43"/>
      <c r="C428" s="43"/>
      <c r="D428" s="43"/>
      <c r="E428" s="43"/>
      <c r="F428" s="43"/>
      <c r="G428" s="43"/>
      <c r="H428" s="43"/>
      <c r="I428" s="43"/>
      <c r="J428" s="44"/>
      <c r="K428" s="43"/>
      <c r="L428" s="92"/>
      <c r="M428" s="43"/>
      <c r="N428" s="43"/>
      <c r="O428" s="43"/>
      <c r="P428" s="43"/>
      <c r="Q428" s="43"/>
      <c r="R428" s="43"/>
      <c r="S428" s="43"/>
      <c r="T428" s="43"/>
      <c r="U428" s="43"/>
      <c r="V428" s="43"/>
      <c r="W428" s="43"/>
      <c r="X428" s="43"/>
      <c r="Y428" s="43"/>
      <c r="Z428" s="43"/>
      <c r="AA428" s="43"/>
      <c r="AB428" s="43"/>
      <c r="AC428" s="43"/>
    </row>
    <row r="429" spans="1:29" ht="12.75">
      <c r="A429" s="43"/>
      <c r="B429" s="43"/>
      <c r="C429" s="43"/>
      <c r="D429" s="43"/>
      <c r="E429" s="43"/>
      <c r="F429" s="43"/>
      <c r="G429" s="43"/>
      <c r="H429" s="43"/>
      <c r="I429" s="43"/>
      <c r="J429" s="44"/>
      <c r="K429" s="43"/>
      <c r="L429" s="92"/>
      <c r="M429" s="43"/>
      <c r="N429" s="43"/>
      <c r="O429" s="43"/>
      <c r="P429" s="43"/>
      <c r="Q429" s="43"/>
      <c r="R429" s="43"/>
      <c r="S429" s="43"/>
      <c r="T429" s="43"/>
      <c r="U429" s="43"/>
      <c r="V429" s="43"/>
      <c r="W429" s="43"/>
      <c r="X429" s="43"/>
      <c r="Y429" s="43"/>
      <c r="Z429" s="43"/>
      <c r="AA429" s="43"/>
      <c r="AB429" s="43"/>
      <c r="AC429" s="43"/>
    </row>
    <row r="430" spans="1:29" ht="12.75">
      <c r="A430" s="43"/>
      <c r="B430" s="43"/>
      <c r="C430" s="43"/>
      <c r="D430" s="43"/>
      <c r="E430" s="43"/>
      <c r="F430" s="43"/>
      <c r="G430" s="43"/>
      <c r="H430" s="43"/>
      <c r="I430" s="43"/>
      <c r="J430" s="44"/>
      <c r="K430" s="43"/>
      <c r="L430" s="92"/>
      <c r="M430" s="43"/>
      <c r="N430" s="43"/>
      <c r="O430" s="43"/>
      <c r="P430" s="43"/>
      <c r="Q430" s="43"/>
      <c r="R430" s="43"/>
      <c r="S430" s="43"/>
      <c r="T430" s="43"/>
      <c r="U430" s="43"/>
      <c r="V430" s="43"/>
      <c r="W430" s="43"/>
      <c r="X430" s="43"/>
      <c r="Y430" s="43"/>
      <c r="Z430" s="43"/>
      <c r="AA430" s="43"/>
      <c r="AB430" s="43"/>
      <c r="AC430" s="43"/>
    </row>
    <row r="431" spans="1:29" ht="12.75">
      <c r="A431" s="43"/>
      <c r="B431" s="43"/>
      <c r="C431" s="43"/>
      <c r="D431" s="43"/>
      <c r="E431" s="43"/>
      <c r="F431" s="43"/>
      <c r="G431" s="43"/>
      <c r="H431" s="43"/>
      <c r="I431" s="43"/>
      <c r="J431" s="44"/>
      <c r="K431" s="43"/>
      <c r="L431" s="92"/>
      <c r="M431" s="43"/>
      <c r="N431" s="43"/>
      <c r="O431" s="43"/>
      <c r="P431" s="43"/>
      <c r="Q431" s="43"/>
      <c r="R431" s="43"/>
      <c r="S431" s="43"/>
      <c r="T431" s="43"/>
      <c r="U431" s="43"/>
      <c r="V431" s="43"/>
      <c r="W431" s="43"/>
      <c r="X431" s="43"/>
      <c r="Y431" s="43"/>
      <c r="Z431" s="43"/>
      <c r="AA431" s="43"/>
      <c r="AB431" s="43"/>
      <c r="AC431" s="43"/>
    </row>
    <row r="432" spans="1:29" ht="12.75">
      <c r="A432" s="43"/>
      <c r="B432" s="43"/>
      <c r="C432" s="43"/>
      <c r="D432" s="43"/>
      <c r="E432" s="43"/>
      <c r="F432" s="43"/>
      <c r="G432" s="43"/>
      <c r="H432" s="43"/>
      <c r="I432" s="43"/>
      <c r="J432" s="44"/>
      <c r="K432" s="43"/>
      <c r="L432" s="92"/>
      <c r="M432" s="43"/>
      <c r="N432" s="43"/>
      <c r="O432" s="43"/>
      <c r="P432" s="43"/>
      <c r="Q432" s="43"/>
      <c r="R432" s="43"/>
      <c r="S432" s="43"/>
      <c r="T432" s="43"/>
      <c r="U432" s="43"/>
      <c r="V432" s="43"/>
      <c r="W432" s="43"/>
      <c r="X432" s="43"/>
      <c r="Y432" s="43"/>
      <c r="Z432" s="43"/>
      <c r="AA432" s="43"/>
      <c r="AB432" s="43"/>
      <c r="AC432" s="43"/>
    </row>
    <row r="433" spans="1:29" ht="12.75">
      <c r="A433" s="43"/>
      <c r="B433" s="43"/>
      <c r="C433" s="43"/>
      <c r="D433" s="43"/>
      <c r="E433" s="43"/>
      <c r="F433" s="43"/>
      <c r="G433" s="43"/>
      <c r="H433" s="43"/>
      <c r="I433" s="43"/>
      <c r="J433" s="44"/>
      <c r="K433" s="43"/>
      <c r="L433" s="92"/>
      <c r="M433" s="43"/>
      <c r="N433" s="43"/>
      <c r="O433" s="43"/>
      <c r="P433" s="43"/>
      <c r="Q433" s="43"/>
      <c r="R433" s="43"/>
      <c r="S433" s="43"/>
      <c r="T433" s="43"/>
      <c r="U433" s="43"/>
      <c r="V433" s="43"/>
      <c r="W433" s="43"/>
      <c r="X433" s="43"/>
      <c r="Y433" s="43"/>
      <c r="Z433" s="43"/>
      <c r="AA433" s="43"/>
      <c r="AB433" s="43"/>
      <c r="AC433" s="43"/>
    </row>
    <row r="434" spans="1:29" ht="12.75">
      <c r="A434" s="43"/>
      <c r="B434" s="43"/>
      <c r="C434" s="43"/>
      <c r="D434" s="43"/>
      <c r="E434" s="43"/>
      <c r="F434" s="43"/>
      <c r="G434" s="43"/>
      <c r="H434" s="43"/>
      <c r="I434" s="43"/>
      <c r="J434" s="44"/>
      <c r="K434" s="43"/>
      <c r="L434" s="92"/>
      <c r="M434" s="43"/>
      <c r="N434" s="43"/>
      <c r="O434" s="43"/>
      <c r="P434" s="43"/>
      <c r="Q434" s="43"/>
      <c r="R434" s="43"/>
      <c r="S434" s="43"/>
      <c r="T434" s="43"/>
      <c r="U434" s="43"/>
      <c r="V434" s="43"/>
      <c r="W434" s="43"/>
      <c r="X434" s="43"/>
      <c r="Y434" s="43"/>
      <c r="Z434" s="43"/>
      <c r="AA434" s="43"/>
      <c r="AB434" s="43"/>
      <c r="AC434" s="43"/>
    </row>
    <row r="435" spans="1:29" ht="12.75">
      <c r="A435" s="43"/>
      <c r="B435" s="43"/>
      <c r="C435" s="43"/>
      <c r="D435" s="43"/>
      <c r="E435" s="43"/>
      <c r="F435" s="43"/>
      <c r="G435" s="43"/>
      <c r="H435" s="43"/>
      <c r="I435" s="43"/>
      <c r="J435" s="44"/>
      <c r="K435" s="43"/>
      <c r="L435" s="92"/>
      <c r="M435" s="43"/>
      <c r="N435" s="43"/>
      <c r="O435" s="43"/>
      <c r="P435" s="43"/>
      <c r="Q435" s="43"/>
      <c r="R435" s="43"/>
      <c r="S435" s="43"/>
      <c r="T435" s="43"/>
      <c r="U435" s="43"/>
      <c r="V435" s="43"/>
      <c r="W435" s="43"/>
      <c r="X435" s="43"/>
      <c r="Y435" s="43"/>
      <c r="Z435" s="43"/>
      <c r="AA435" s="43"/>
      <c r="AB435" s="43"/>
      <c r="AC435" s="43"/>
    </row>
    <row r="436" spans="1:29" ht="12.75">
      <c r="A436" s="43"/>
      <c r="B436" s="43"/>
      <c r="C436" s="43"/>
      <c r="D436" s="43"/>
      <c r="E436" s="43"/>
      <c r="F436" s="43"/>
      <c r="G436" s="43"/>
      <c r="H436" s="43"/>
      <c r="I436" s="43"/>
      <c r="J436" s="44"/>
      <c r="K436" s="43"/>
      <c r="L436" s="92"/>
      <c r="M436" s="43"/>
      <c r="N436" s="43"/>
      <c r="O436" s="43"/>
      <c r="P436" s="43"/>
      <c r="Q436" s="43"/>
      <c r="R436" s="43"/>
      <c r="S436" s="43"/>
      <c r="T436" s="43"/>
      <c r="U436" s="43"/>
      <c r="V436" s="43"/>
      <c r="W436" s="43"/>
      <c r="X436" s="43"/>
      <c r="Y436" s="43"/>
      <c r="Z436" s="43"/>
      <c r="AA436" s="43"/>
      <c r="AB436" s="43"/>
      <c r="AC436" s="43"/>
    </row>
    <row r="437" spans="1:29" ht="12.75">
      <c r="A437" s="43"/>
      <c r="B437" s="43"/>
      <c r="C437" s="43"/>
      <c r="D437" s="43"/>
      <c r="E437" s="43"/>
      <c r="F437" s="43"/>
      <c r="G437" s="43"/>
      <c r="H437" s="43"/>
      <c r="I437" s="43"/>
      <c r="J437" s="44"/>
      <c r="K437" s="43"/>
      <c r="L437" s="92"/>
      <c r="M437" s="43"/>
      <c r="N437" s="43"/>
      <c r="O437" s="43"/>
      <c r="P437" s="43"/>
      <c r="Q437" s="43"/>
      <c r="R437" s="43"/>
      <c r="S437" s="43"/>
      <c r="T437" s="43"/>
      <c r="U437" s="43"/>
      <c r="V437" s="43"/>
      <c r="W437" s="43"/>
      <c r="X437" s="43"/>
      <c r="Y437" s="43"/>
      <c r="Z437" s="43"/>
      <c r="AA437" s="43"/>
      <c r="AB437" s="43"/>
      <c r="AC437" s="43"/>
    </row>
    <row r="438" spans="1:29" ht="12.75">
      <c r="A438" s="43"/>
      <c r="B438" s="43"/>
      <c r="C438" s="43"/>
      <c r="D438" s="43"/>
      <c r="E438" s="43"/>
      <c r="F438" s="43"/>
      <c r="G438" s="43"/>
      <c r="H438" s="43"/>
      <c r="I438" s="43"/>
      <c r="J438" s="44"/>
      <c r="K438" s="43"/>
      <c r="L438" s="92"/>
      <c r="M438" s="43"/>
      <c r="N438" s="43"/>
      <c r="O438" s="43"/>
      <c r="P438" s="43"/>
      <c r="Q438" s="43"/>
      <c r="R438" s="43"/>
      <c r="S438" s="43"/>
      <c r="T438" s="43"/>
      <c r="U438" s="43"/>
      <c r="V438" s="43"/>
      <c r="W438" s="43"/>
      <c r="X438" s="43"/>
      <c r="Y438" s="43"/>
      <c r="Z438" s="43"/>
      <c r="AA438" s="43"/>
      <c r="AB438" s="43"/>
      <c r="AC438" s="43"/>
    </row>
    <row r="439" spans="1:29" ht="12.75">
      <c r="A439" s="43"/>
      <c r="B439" s="43"/>
      <c r="C439" s="43"/>
      <c r="D439" s="43"/>
      <c r="E439" s="43"/>
      <c r="F439" s="43"/>
      <c r="G439" s="43"/>
      <c r="H439" s="43"/>
      <c r="I439" s="43"/>
      <c r="J439" s="44"/>
      <c r="K439" s="43"/>
      <c r="L439" s="92"/>
      <c r="M439" s="43"/>
      <c r="N439" s="43"/>
      <c r="O439" s="43"/>
      <c r="P439" s="43"/>
      <c r="Q439" s="43"/>
      <c r="R439" s="43"/>
      <c r="S439" s="43"/>
      <c r="T439" s="43"/>
      <c r="U439" s="43"/>
      <c r="V439" s="43"/>
      <c r="W439" s="43"/>
      <c r="X439" s="43"/>
      <c r="Y439" s="43"/>
      <c r="Z439" s="43"/>
      <c r="AA439" s="43"/>
      <c r="AB439" s="43"/>
      <c r="AC439" s="43"/>
    </row>
    <row r="440" spans="1:29" ht="12.75">
      <c r="A440" s="43"/>
      <c r="B440" s="43"/>
      <c r="C440" s="43"/>
      <c r="D440" s="43"/>
      <c r="E440" s="43"/>
      <c r="F440" s="43"/>
      <c r="G440" s="43"/>
      <c r="H440" s="43"/>
      <c r="I440" s="43"/>
      <c r="J440" s="44"/>
      <c r="K440" s="43"/>
      <c r="L440" s="92"/>
      <c r="M440" s="43"/>
      <c r="N440" s="43"/>
      <c r="O440" s="43"/>
      <c r="P440" s="43"/>
      <c r="Q440" s="43"/>
      <c r="R440" s="43"/>
      <c r="S440" s="43"/>
      <c r="T440" s="43"/>
      <c r="U440" s="43"/>
      <c r="V440" s="43"/>
      <c r="W440" s="43"/>
      <c r="X440" s="43"/>
      <c r="Y440" s="43"/>
      <c r="Z440" s="43"/>
      <c r="AA440" s="43"/>
      <c r="AB440" s="43"/>
      <c r="AC440" s="43"/>
    </row>
    <row r="441" spans="1:29" ht="12.75">
      <c r="A441" s="43"/>
      <c r="B441" s="43"/>
      <c r="C441" s="43"/>
      <c r="D441" s="43"/>
      <c r="E441" s="43"/>
      <c r="F441" s="43"/>
      <c r="G441" s="43"/>
      <c r="H441" s="43"/>
      <c r="I441" s="43"/>
      <c r="J441" s="44"/>
      <c r="K441" s="43"/>
      <c r="L441" s="92"/>
      <c r="M441" s="43"/>
      <c r="N441" s="43"/>
      <c r="O441" s="43"/>
      <c r="P441" s="43"/>
      <c r="Q441" s="43"/>
      <c r="R441" s="43"/>
      <c r="S441" s="43"/>
      <c r="T441" s="43"/>
      <c r="U441" s="43"/>
      <c r="V441" s="43"/>
      <c r="W441" s="43"/>
      <c r="X441" s="43"/>
      <c r="Y441" s="43"/>
      <c r="Z441" s="43"/>
      <c r="AA441" s="43"/>
      <c r="AB441" s="43"/>
      <c r="AC441" s="43"/>
    </row>
    <row r="442" spans="1:29" ht="12.75">
      <c r="A442" s="43"/>
      <c r="B442" s="43"/>
      <c r="C442" s="43"/>
      <c r="D442" s="43"/>
      <c r="E442" s="43"/>
      <c r="F442" s="43"/>
      <c r="G442" s="43"/>
      <c r="H442" s="43"/>
      <c r="I442" s="43"/>
      <c r="J442" s="44"/>
      <c r="K442" s="43"/>
      <c r="L442" s="92"/>
      <c r="M442" s="43"/>
      <c r="N442" s="43"/>
      <c r="O442" s="43"/>
      <c r="P442" s="43"/>
      <c r="Q442" s="43"/>
      <c r="R442" s="43"/>
      <c r="S442" s="43"/>
      <c r="T442" s="43"/>
      <c r="U442" s="43"/>
      <c r="V442" s="43"/>
      <c r="W442" s="43"/>
      <c r="X442" s="43"/>
      <c r="Y442" s="43"/>
      <c r="Z442" s="43"/>
      <c r="AA442" s="43"/>
      <c r="AB442" s="43"/>
      <c r="AC442" s="43"/>
    </row>
    <row r="443" spans="1:29" ht="12.75">
      <c r="A443" s="43"/>
      <c r="B443" s="43"/>
      <c r="C443" s="43"/>
      <c r="D443" s="43"/>
      <c r="E443" s="43"/>
      <c r="F443" s="43"/>
      <c r="G443" s="43"/>
      <c r="H443" s="43"/>
      <c r="I443" s="43"/>
      <c r="J443" s="44"/>
      <c r="K443" s="43"/>
      <c r="L443" s="92"/>
      <c r="M443" s="43"/>
      <c r="N443" s="43"/>
      <c r="O443" s="43"/>
      <c r="P443" s="43"/>
      <c r="Q443" s="43"/>
      <c r="R443" s="43"/>
      <c r="S443" s="43"/>
      <c r="T443" s="43"/>
      <c r="U443" s="43"/>
      <c r="V443" s="43"/>
      <c r="W443" s="43"/>
      <c r="X443" s="43"/>
      <c r="Y443" s="43"/>
      <c r="Z443" s="43"/>
      <c r="AA443" s="43"/>
      <c r="AB443" s="43"/>
      <c r="AC443" s="43"/>
    </row>
    <row r="444" spans="1:29" ht="12.75">
      <c r="A444" s="43"/>
      <c r="B444" s="43"/>
      <c r="C444" s="43"/>
      <c r="D444" s="43"/>
      <c r="E444" s="43"/>
      <c r="F444" s="43"/>
      <c r="G444" s="43"/>
      <c r="H444" s="43"/>
      <c r="I444" s="43"/>
      <c r="J444" s="44"/>
      <c r="K444" s="43"/>
      <c r="L444" s="92"/>
      <c r="M444" s="43"/>
      <c r="N444" s="43"/>
      <c r="O444" s="43"/>
      <c r="P444" s="43"/>
      <c r="Q444" s="43"/>
      <c r="R444" s="43"/>
      <c r="S444" s="43"/>
      <c r="T444" s="43"/>
      <c r="U444" s="43"/>
      <c r="V444" s="43"/>
      <c r="W444" s="43"/>
      <c r="X444" s="43"/>
      <c r="Y444" s="43"/>
      <c r="Z444" s="43"/>
      <c r="AA444" s="43"/>
      <c r="AB444" s="43"/>
      <c r="AC444" s="43"/>
    </row>
    <row r="445" spans="1:29" ht="12.75">
      <c r="A445" s="43"/>
      <c r="B445" s="43"/>
      <c r="C445" s="43"/>
      <c r="D445" s="43"/>
      <c r="E445" s="43"/>
      <c r="F445" s="43"/>
      <c r="G445" s="43"/>
      <c r="H445" s="43"/>
      <c r="I445" s="43"/>
      <c r="J445" s="44"/>
      <c r="K445" s="43"/>
      <c r="L445" s="92"/>
      <c r="M445" s="43"/>
      <c r="N445" s="43"/>
      <c r="O445" s="43"/>
      <c r="P445" s="43"/>
      <c r="Q445" s="43"/>
      <c r="R445" s="43"/>
      <c r="S445" s="43"/>
      <c r="T445" s="43"/>
      <c r="U445" s="43"/>
      <c r="V445" s="43"/>
      <c r="W445" s="43"/>
      <c r="X445" s="43"/>
      <c r="Y445" s="43"/>
      <c r="Z445" s="43"/>
      <c r="AA445" s="43"/>
      <c r="AB445" s="43"/>
      <c r="AC445" s="43"/>
    </row>
    <row r="446" spans="1:29" ht="12.75">
      <c r="A446" s="43"/>
      <c r="B446" s="43"/>
      <c r="C446" s="43"/>
      <c r="D446" s="43"/>
      <c r="E446" s="43"/>
      <c r="F446" s="43"/>
      <c r="G446" s="43"/>
      <c r="H446" s="43"/>
      <c r="I446" s="43"/>
      <c r="J446" s="44"/>
      <c r="K446" s="43"/>
      <c r="L446" s="92"/>
      <c r="M446" s="43"/>
      <c r="N446" s="43"/>
      <c r="O446" s="43"/>
      <c r="P446" s="43"/>
      <c r="Q446" s="43"/>
      <c r="R446" s="43"/>
      <c r="S446" s="43"/>
      <c r="T446" s="43"/>
      <c r="U446" s="43"/>
      <c r="V446" s="43"/>
      <c r="W446" s="43"/>
      <c r="X446" s="43"/>
      <c r="Y446" s="43"/>
      <c r="Z446" s="43"/>
      <c r="AA446" s="43"/>
      <c r="AB446" s="43"/>
      <c r="AC446" s="43"/>
    </row>
    <row r="447" spans="1:29" ht="12.75">
      <c r="A447" s="43"/>
      <c r="B447" s="43"/>
      <c r="C447" s="43"/>
      <c r="D447" s="43"/>
      <c r="E447" s="43"/>
      <c r="F447" s="43"/>
      <c r="G447" s="43"/>
      <c r="H447" s="43"/>
      <c r="I447" s="43"/>
      <c r="J447" s="44"/>
      <c r="K447" s="43"/>
      <c r="L447" s="92"/>
      <c r="M447" s="43"/>
      <c r="N447" s="43"/>
      <c r="O447" s="43"/>
      <c r="P447" s="43"/>
      <c r="Q447" s="43"/>
      <c r="R447" s="43"/>
      <c r="S447" s="43"/>
      <c r="T447" s="43"/>
      <c r="U447" s="43"/>
      <c r="V447" s="43"/>
      <c r="W447" s="43"/>
      <c r="X447" s="43"/>
      <c r="Y447" s="43"/>
      <c r="Z447" s="43"/>
      <c r="AA447" s="43"/>
      <c r="AB447" s="43"/>
      <c r="AC447" s="43"/>
    </row>
    <row r="448" spans="1:29" ht="12.75">
      <c r="A448" s="43"/>
      <c r="B448" s="43"/>
      <c r="C448" s="43"/>
      <c r="D448" s="43"/>
      <c r="E448" s="43"/>
      <c r="F448" s="43"/>
      <c r="G448" s="43"/>
      <c r="H448" s="43"/>
      <c r="I448" s="43"/>
      <c r="J448" s="44"/>
      <c r="K448" s="43"/>
      <c r="L448" s="92"/>
      <c r="M448" s="43"/>
      <c r="N448" s="43"/>
      <c r="O448" s="43"/>
      <c r="P448" s="43"/>
      <c r="Q448" s="43"/>
      <c r="R448" s="43"/>
      <c r="S448" s="43"/>
      <c r="T448" s="43"/>
      <c r="U448" s="43"/>
      <c r="V448" s="43"/>
      <c r="W448" s="43"/>
      <c r="X448" s="43"/>
      <c r="Y448" s="43"/>
      <c r="Z448" s="43"/>
      <c r="AA448" s="43"/>
      <c r="AB448" s="43"/>
      <c r="AC448" s="43"/>
    </row>
    <row r="449" spans="1:29" ht="12.75">
      <c r="A449" s="43"/>
      <c r="B449" s="43"/>
      <c r="C449" s="43"/>
      <c r="D449" s="43"/>
      <c r="E449" s="43"/>
      <c r="F449" s="43"/>
      <c r="G449" s="43"/>
      <c r="H449" s="43"/>
      <c r="I449" s="43"/>
      <c r="J449" s="44"/>
      <c r="K449" s="43"/>
      <c r="L449" s="92"/>
      <c r="M449" s="43"/>
      <c r="N449" s="43"/>
      <c r="O449" s="43"/>
      <c r="P449" s="43"/>
      <c r="Q449" s="43"/>
      <c r="R449" s="43"/>
      <c r="S449" s="43"/>
      <c r="T449" s="43"/>
      <c r="U449" s="43"/>
      <c r="V449" s="43"/>
      <c r="W449" s="43"/>
      <c r="X449" s="43"/>
      <c r="Y449" s="43"/>
      <c r="Z449" s="43"/>
      <c r="AA449" s="43"/>
      <c r="AB449" s="43"/>
      <c r="AC449" s="43"/>
    </row>
    <row r="450" spans="1:29" ht="12.75">
      <c r="A450" s="43"/>
      <c r="B450" s="43"/>
      <c r="C450" s="43"/>
      <c r="D450" s="43"/>
      <c r="E450" s="43"/>
      <c r="F450" s="43"/>
      <c r="G450" s="43"/>
      <c r="H450" s="43"/>
      <c r="I450" s="43"/>
      <c r="J450" s="44"/>
      <c r="K450" s="43"/>
      <c r="L450" s="92"/>
      <c r="M450" s="43"/>
      <c r="N450" s="43"/>
      <c r="O450" s="43"/>
      <c r="P450" s="43"/>
      <c r="Q450" s="43"/>
      <c r="R450" s="43"/>
      <c r="S450" s="43"/>
      <c r="T450" s="43"/>
      <c r="U450" s="43"/>
      <c r="V450" s="43"/>
      <c r="W450" s="43"/>
      <c r="X450" s="43"/>
      <c r="Y450" s="43"/>
      <c r="Z450" s="43"/>
      <c r="AA450" s="43"/>
      <c r="AB450" s="43"/>
      <c r="AC450" s="43"/>
    </row>
    <row r="451" spans="1:29" ht="12.75">
      <c r="A451" s="43"/>
      <c r="B451" s="43"/>
      <c r="C451" s="43"/>
      <c r="D451" s="43"/>
      <c r="E451" s="43"/>
      <c r="F451" s="43"/>
      <c r="G451" s="43"/>
      <c r="H451" s="43"/>
      <c r="I451" s="43"/>
      <c r="J451" s="44"/>
      <c r="K451" s="43"/>
      <c r="L451" s="92"/>
      <c r="M451" s="43"/>
      <c r="N451" s="43"/>
      <c r="O451" s="43"/>
      <c r="P451" s="43"/>
      <c r="Q451" s="43"/>
      <c r="R451" s="43"/>
      <c r="S451" s="43"/>
      <c r="T451" s="43"/>
      <c r="U451" s="43"/>
      <c r="V451" s="43"/>
      <c r="W451" s="43"/>
      <c r="X451" s="43"/>
      <c r="Y451" s="43"/>
      <c r="Z451" s="43"/>
      <c r="AA451" s="43"/>
      <c r="AB451" s="43"/>
      <c r="AC451" s="43"/>
    </row>
    <row r="452" spans="1:29" ht="12.75">
      <c r="A452" s="43"/>
      <c r="B452" s="43"/>
      <c r="C452" s="43"/>
      <c r="D452" s="43"/>
      <c r="E452" s="43"/>
      <c r="F452" s="43"/>
      <c r="G452" s="43"/>
      <c r="H452" s="43"/>
      <c r="I452" s="43"/>
      <c r="J452" s="44"/>
      <c r="K452" s="43"/>
      <c r="L452" s="92"/>
      <c r="M452" s="43"/>
      <c r="N452" s="43"/>
      <c r="O452" s="43"/>
      <c r="P452" s="43"/>
      <c r="Q452" s="43"/>
      <c r="R452" s="43"/>
      <c r="S452" s="43"/>
      <c r="T452" s="43"/>
      <c r="U452" s="43"/>
      <c r="V452" s="43"/>
      <c r="W452" s="43"/>
      <c r="X452" s="43"/>
      <c r="Y452" s="43"/>
      <c r="Z452" s="43"/>
      <c r="AA452" s="43"/>
      <c r="AB452" s="43"/>
      <c r="AC452" s="43"/>
    </row>
    <row r="453" spans="1:29" ht="12.75">
      <c r="A453" s="43"/>
      <c r="B453" s="43"/>
      <c r="C453" s="43"/>
      <c r="D453" s="43"/>
      <c r="E453" s="43"/>
      <c r="F453" s="43"/>
      <c r="G453" s="43"/>
      <c r="H453" s="43"/>
      <c r="I453" s="43"/>
      <c r="J453" s="44"/>
      <c r="K453" s="43"/>
      <c r="L453" s="92"/>
      <c r="M453" s="43"/>
      <c r="N453" s="43"/>
      <c r="O453" s="43"/>
      <c r="P453" s="43"/>
      <c r="Q453" s="43"/>
      <c r="R453" s="43"/>
      <c r="S453" s="43"/>
      <c r="T453" s="43"/>
      <c r="U453" s="43"/>
      <c r="V453" s="43"/>
      <c r="W453" s="43"/>
      <c r="X453" s="43"/>
      <c r="Y453" s="43"/>
      <c r="Z453" s="43"/>
      <c r="AA453" s="43"/>
      <c r="AB453" s="43"/>
      <c r="AC453" s="43"/>
    </row>
    <row r="454" spans="1:29" ht="12.75">
      <c r="A454" s="43"/>
      <c r="B454" s="43"/>
      <c r="C454" s="43"/>
      <c r="D454" s="43"/>
      <c r="E454" s="43"/>
      <c r="F454" s="43"/>
      <c r="G454" s="43"/>
      <c r="H454" s="43"/>
      <c r="I454" s="43"/>
      <c r="J454" s="44"/>
      <c r="K454" s="43"/>
      <c r="L454" s="92"/>
      <c r="M454" s="43"/>
      <c r="N454" s="43"/>
      <c r="O454" s="43"/>
      <c r="P454" s="43"/>
      <c r="Q454" s="43"/>
      <c r="R454" s="43"/>
      <c r="S454" s="43"/>
      <c r="T454" s="43"/>
      <c r="U454" s="43"/>
      <c r="V454" s="43"/>
      <c r="W454" s="43"/>
      <c r="X454" s="43"/>
      <c r="Y454" s="43"/>
      <c r="Z454" s="43"/>
      <c r="AA454" s="43"/>
      <c r="AB454" s="43"/>
      <c r="AC454" s="43"/>
    </row>
    <row r="455" spans="1:29" ht="12.75">
      <c r="A455" s="43"/>
      <c r="B455" s="43"/>
      <c r="C455" s="43"/>
      <c r="D455" s="43"/>
      <c r="E455" s="43"/>
      <c r="F455" s="43"/>
      <c r="G455" s="43"/>
      <c r="H455" s="43"/>
      <c r="I455" s="43"/>
      <c r="J455" s="44"/>
      <c r="K455" s="43"/>
      <c r="L455" s="92"/>
      <c r="M455" s="43"/>
      <c r="N455" s="43"/>
      <c r="O455" s="43"/>
      <c r="P455" s="43"/>
      <c r="Q455" s="43"/>
      <c r="R455" s="43"/>
      <c r="S455" s="43"/>
      <c r="T455" s="43"/>
      <c r="U455" s="43"/>
      <c r="V455" s="43"/>
      <c r="W455" s="43"/>
      <c r="X455" s="43"/>
      <c r="Y455" s="43"/>
      <c r="Z455" s="43"/>
      <c r="AA455" s="43"/>
      <c r="AB455" s="43"/>
      <c r="AC455" s="43"/>
    </row>
    <row r="456" spans="1:29" ht="12.75">
      <c r="A456" s="43"/>
      <c r="B456" s="43"/>
      <c r="C456" s="43"/>
      <c r="D456" s="43"/>
      <c r="E456" s="43"/>
      <c r="F456" s="43"/>
      <c r="G456" s="43"/>
      <c r="H456" s="43"/>
      <c r="I456" s="43"/>
      <c r="J456" s="44"/>
      <c r="K456" s="43"/>
      <c r="L456" s="92"/>
      <c r="M456" s="43"/>
      <c r="N456" s="43"/>
      <c r="O456" s="43"/>
      <c r="P456" s="43"/>
      <c r="Q456" s="43"/>
      <c r="R456" s="43"/>
      <c r="S456" s="43"/>
      <c r="T456" s="43"/>
      <c r="U456" s="43"/>
      <c r="V456" s="43"/>
      <c r="W456" s="43"/>
      <c r="X456" s="43"/>
      <c r="Y456" s="43"/>
      <c r="Z456" s="43"/>
      <c r="AA456" s="43"/>
      <c r="AB456" s="43"/>
      <c r="AC456" s="43"/>
    </row>
    <row r="457" spans="1:29" ht="12.75">
      <c r="A457" s="43"/>
      <c r="B457" s="43"/>
      <c r="C457" s="43"/>
      <c r="D457" s="43"/>
      <c r="E457" s="43"/>
      <c r="F457" s="43"/>
      <c r="G457" s="43"/>
      <c r="H457" s="43"/>
      <c r="I457" s="43"/>
      <c r="J457" s="44"/>
      <c r="K457" s="43"/>
      <c r="L457" s="92"/>
      <c r="M457" s="43"/>
      <c r="N457" s="43"/>
      <c r="O457" s="43"/>
      <c r="P457" s="43"/>
      <c r="Q457" s="43"/>
      <c r="R457" s="43"/>
      <c r="S457" s="43"/>
      <c r="T457" s="43"/>
      <c r="U457" s="43"/>
      <c r="V457" s="43"/>
      <c r="W457" s="43"/>
      <c r="X457" s="43"/>
      <c r="Y457" s="43"/>
      <c r="Z457" s="43"/>
      <c r="AA457" s="43"/>
      <c r="AB457" s="43"/>
      <c r="AC457" s="43"/>
    </row>
    <row r="458" spans="1:29" ht="12.75">
      <c r="A458" s="43"/>
      <c r="B458" s="43"/>
      <c r="C458" s="43"/>
      <c r="D458" s="43"/>
      <c r="E458" s="43"/>
      <c r="F458" s="43"/>
      <c r="G458" s="43"/>
      <c r="H458" s="43"/>
      <c r="I458" s="43"/>
      <c r="J458" s="44"/>
      <c r="K458" s="43"/>
      <c r="L458" s="92"/>
      <c r="M458" s="43"/>
      <c r="N458" s="43"/>
      <c r="O458" s="43"/>
      <c r="P458" s="43"/>
      <c r="Q458" s="43"/>
      <c r="R458" s="43"/>
      <c r="S458" s="43"/>
      <c r="T458" s="43"/>
      <c r="U458" s="43"/>
      <c r="V458" s="43"/>
      <c r="W458" s="43"/>
      <c r="X458" s="43"/>
      <c r="Y458" s="43"/>
      <c r="Z458" s="43"/>
      <c r="AA458" s="43"/>
      <c r="AB458" s="43"/>
      <c r="AC458" s="43"/>
    </row>
    <row r="459" spans="1:29" ht="12.75">
      <c r="A459" s="43"/>
      <c r="B459" s="43"/>
      <c r="C459" s="43"/>
      <c r="D459" s="43"/>
      <c r="E459" s="43"/>
      <c r="F459" s="43"/>
      <c r="G459" s="43"/>
      <c r="H459" s="43"/>
      <c r="I459" s="43"/>
      <c r="J459" s="44"/>
      <c r="K459" s="43"/>
      <c r="L459" s="92"/>
      <c r="M459" s="43"/>
      <c r="N459" s="43"/>
      <c r="O459" s="43"/>
      <c r="P459" s="43"/>
      <c r="Q459" s="43"/>
      <c r="R459" s="43"/>
      <c r="S459" s="43"/>
      <c r="T459" s="43"/>
      <c r="U459" s="43"/>
      <c r="V459" s="43"/>
      <c r="W459" s="43"/>
      <c r="X459" s="43"/>
      <c r="Y459" s="43"/>
      <c r="Z459" s="43"/>
      <c r="AA459" s="43"/>
      <c r="AB459" s="43"/>
      <c r="AC459" s="43"/>
    </row>
    <row r="460" spans="1:29" ht="12.75">
      <c r="A460" s="43"/>
      <c r="B460" s="43"/>
      <c r="C460" s="43"/>
      <c r="D460" s="43"/>
      <c r="E460" s="43"/>
      <c r="F460" s="43"/>
      <c r="G460" s="43"/>
      <c r="H460" s="43"/>
      <c r="I460" s="43"/>
      <c r="J460" s="44"/>
      <c r="K460" s="43"/>
      <c r="L460" s="92"/>
      <c r="M460" s="43"/>
      <c r="N460" s="43"/>
      <c r="O460" s="43"/>
      <c r="P460" s="43"/>
      <c r="Q460" s="43"/>
      <c r="R460" s="43"/>
      <c r="S460" s="43"/>
      <c r="T460" s="43"/>
      <c r="U460" s="43"/>
      <c r="V460" s="43"/>
      <c r="W460" s="43"/>
      <c r="X460" s="43"/>
      <c r="Y460" s="43"/>
      <c r="Z460" s="43"/>
      <c r="AA460" s="43"/>
      <c r="AB460" s="43"/>
      <c r="AC460" s="43"/>
    </row>
    <row r="461" spans="1:29" ht="12.75">
      <c r="A461" s="43"/>
      <c r="B461" s="43"/>
      <c r="C461" s="43"/>
      <c r="D461" s="43"/>
      <c r="E461" s="43"/>
      <c r="F461" s="43"/>
      <c r="G461" s="43"/>
      <c r="H461" s="43"/>
      <c r="I461" s="43"/>
      <c r="J461" s="44"/>
      <c r="K461" s="43"/>
      <c r="L461" s="92"/>
      <c r="M461" s="43"/>
      <c r="N461" s="43"/>
      <c r="O461" s="43"/>
      <c r="P461" s="43"/>
      <c r="Q461" s="43"/>
      <c r="R461" s="43"/>
      <c r="S461" s="43"/>
      <c r="T461" s="43"/>
      <c r="U461" s="43"/>
      <c r="V461" s="43"/>
      <c r="W461" s="43"/>
      <c r="X461" s="43"/>
      <c r="Y461" s="43"/>
      <c r="Z461" s="43"/>
      <c r="AA461" s="43"/>
      <c r="AB461" s="43"/>
      <c r="AC461" s="43"/>
    </row>
    <row r="462" spans="1:29" ht="12.75">
      <c r="A462" s="43"/>
      <c r="B462" s="43"/>
      <c r="C462" s="43"/>
      <c r="D462" s="43"/>
      <c r="E462" s="43"/>
      <c r="F462" s="43"/>
      <c r="G462" s="43"/>
      <c r="H462" s="43"/>
      <c r="I462" s="43"/>
      <c r="J462" s="44"/>
      <c r="K462" s="43"/>
      <c r="L462" s="92"/>
      <c r="M462" s="43"/>
      <c r="N462" s="43"/>
      <c r="O462" s="43"/>
      <c r="P462" s="43"/>
      <c r="Q462" s="43"/>
      <c r="R462" s="43"/>
      <c r="S462" s="43"/>
      <c r="T462" s="43"/>
      <c r="U462" s="43"/>
      <c r="V462" s="43"/>
      <c r="W462" s="43"/>
      <c r="X462" s="43"/>
      <c r="Y462" s="43"/>
      <c r="Z462" s="43"/>
      <c r="AA462" s="43"/>
      <c r="AB462" s="43"/>
      <c r="AC462" s="43"/>
    </row>
    <row r="463" spans="1:29" ht="12.75">
      <c r="A463" s="43"/>
      <c r="B463" s="43"/>
      <c r="C463" s="43"/>
      <c r="D463" s="43"/>
      <c r="E463" s="43"/>
      <c r="F463" s="43"/>
      <c r="G463" s="43"/>
      <c r="H463" s="43"/>
      <c r="I463" s="43"/>
      <c r="J463" s="44"/>
      <c r="K463" s="43"/>
      <c r="L463" s="92"/>
      <c r="M463" s="43"/>
      <c r="N463" s="43"/>
      <c r="O463" s="43"/>
      <c r="P463" s="43"/>
      <c r="Q463" s="43"/>
      <c r="R463" s="43"/>
      <c r="S463" s="43"/>
      <c r="T463" s="43"/>
      <c r="U463" s="43"/>
      <c r="V463" s="43"/>
      <c r="W463" s="43"/>
      <c r="X463" s="43"/>
      <c r="Y463" s="43"/>
      <c r="Z463" s="43"/>
      <c r="AA463" s="43"/>
      <c r="AB463" s="43"/>
      <c r="AC463" s="43"/>
    </row>
    <row r="464" spans="1:29" ht="12.75">
      <c r="A464" s="43"/>
      <c r="B464" s="43"/>
      <c r="C464" s="43"/>
      <c r="D464" s="43"/>
      <c r="E464" s="43"/>
      <c r="F464" s="43"/>
      <c r="G464" s="43"/>
      <c r="H464" s="43"/>
      <c r="I464" s="43"/>
      <c r="J464" s="44"/>
      <c r="K464" s="43"/>
      <c r="L464" s="92"/>
      <c r="M464" s="43"/>
      <c r="N464" s="43"/>
      <c r="O464" s="43"/>
      <c r="P464" s="43"/>
      <c r="Q464" s="43"/>
      <c r="R464" s="43"/>
      <c r="S464" s="43"/>
      <c r="T464" s="43"/>
      <c r="U464" s="43"/>
      <c r="V464" s="43"/>
      <c r="W464" s="43"/>
      <c r="X464" s="43"/>
      <c r="Y464" s="43"/>
      <c r="Z464" s="43"/>
      <c r="AA464" s="43"/>
      <c r="AB464" s="43"/>
      <c r="AC464" s="43"/>
    </row>
    <row r="465" spans="1:29" ht="12.75">
      <c r="A465" s="43"/>
      <c r="B465" s="43"/>
      <c r="C465" s="43"/>
      <c r="D465" s="43"/>
      <c r="E465" s="43"/>
      <c r="F465" s="43"/>
      <c r="G465" s="43"/>
      <c r="H465" s="43"/>
      <c r="I465" s="43"/>
      <c r="J465" s="44"/>
      <c r="K465" s="43"/>
      <c r="L465" s="92"/>
      <c r="M465" s="43"/>
      <c r="N465" s="43"/>
      <c r="O465" s="43"/>
      <c r="P465" s="43"/>
      <c r="Q465" s="43"/>
      <c r="R465" s="43"/>
      <c r="S465" s="43"/>
      <c r="T465" s="43"/>
      <c r="U465" s="43"/>
      <c r="V465" s="43"/>
      <c r="W465" s="43"/>
      <c r="X465" s="43"/>
      <c r="Y465" s="43"/>
      <c r="Z465" s="43"/>
      <c r="AA465" s="43"/>
      <c r="AB465" s="43"/>
      <c r="AC465" s="43"/>
    </row>
    <row r="466" spans="1:29" ht="12.75">
      <c r="A466" s="43"/>
      <c r="B466" s="43"/>
      <c r="C466" s="43"/>
      <c r="D466" s="43"/>
      <c r="E466" s="43"/>
      <c r="F466" s="43"/>
      <c r="G466" s="43"/>
      <c r="H466" s="43"/>
      <c r="I466" s="43"/>
      <c r="J466" s="44"/>
      <c r="K466" s="43"/>
      <c r="L466" s="92"/>
      <c r="M466" s="43"/>
      <c r="N466" s="43"/>
      <c r="O466" s="43"/>
      <c r="P466" s="43"/>
      <c r="Q466" s="43"/>
      <c r="R466" s="43"/>
      <c r="S466" s="43"/>
      <c r="T466" s="43"/>
      <c r="U466" s="43"/>
      <c r="V466" s="43"/>
      <c r="W466" s="43"/>
      <c r="X466" s="43"/>
      <c r="Y466" s="43"/>
      <c r="Z466" s="43"/>
      <c r="AA466" s="43"/>
      <c r="AB466" s="43"/>
      <c r="AC466" s="43"/>
    </row>
    <row r="467" spans="1:29" ht="12.75">
      <c r="A467" s="43"/>
      <c r="B467" s="43"/>
      <c r="C467" s="43"/>
      <c r="D467" s="43"/>
      <c r="E467" s="43"/>
      <c r="F467" s="43"/>
      <c r="G467" s="43"/>
      <c r="H467" s="43"/>
      <c r="I467" s="43"/>
      <c r="J467" s="44"/>
      <c r="K467" s="43"/>
      <c r="L467" s="92"/>
      <c r="M467" s="43"/>
      <c r="N467" s="43"/>
      <c r="O467" s="43"/>
      <c r="P467" s="43"/>
      <c r="Q467" s="43"/>
      <c r="R467" s="43"/>
      <c r="S467" s="43"/>
      <c r="T467" s="43"/>
      <c r="U467" s="43"/>
      <c r="V467" s="43"/>
      <c r="W467" s="43"/>
      <c r="X467" s="43"/>
      <c r="Y467" s="43"/>
      <c r="Z467" s="43"/>
      <c r="AA467" s="43"/>
      <c r="AB467" s="43"/>
      <c r="AC467" s="43"/>
    </row>
    <row r="468" spans="1:29" ht="12.75">
      <c r="A468" s="43"/>
      <c r="B468" s="43"/>
      <c r="C468" s="43"/>
      <c r="D468" s="43"/>
      <c r="E468" s="43"/>
      <c r="F468" s="43"/>
      <c r="G468" s="43"/>
      <c r="H468" s="43"/>
      <c r="I468" s="43"/>
      <c r="J468" s="44"/>
      <c r="K468" s="43"/>
      <c r="L468" s="92"/>
      <c r="M468" s="43"/>
      <c r="N468" s="43"/>
      <c r="O468" s="43"/>
      <c r="P468" s="43"/>
      <c r="Q468" s="43"/>
      <c r="R468" s="43"/>
      <c r="S468" s="43"/>
      <c r="T468" s="43"/>
      <c r="U468" s="43"/>
      <c r="V468" s="43"/>
      <c r="W468" s="43"/>
      <c r="X468" s="43"/>
      <c r="Y468" s="43"/>
      <c r="Z468" s="43"/>
      <c r="AA468" s="43"/>
      <c r="AB468" s="43"/>
      <c r="AC468" s="43"/>
    </row>
    <row r="469" spans="1:29" ht="12.75">
      <c r="A469" s="43"/>
      <c r="B469" s="43"/>
      <c r="C469" s="43"/>
      <c r="D469" s="43"/>
      <c r="E469" s="43"/>
      <c r="F469" s="43"/>
      <c r="G469" s="43"/>
      <c r="H469" s="43"/>
      <c r="I469" s="43"/>
      <c r="J469" s="44"/>
      <c r="K469" s="43"/>
      <c r="L469" s="92"/>
      <c r="M469" s="43"/>
      <c r="N469" s="43"/>
      <c r="O469" s="43"/>
      <c r="P469" s="43"/>
      <c r="Q469" s="43"/>
      <c r="R469" s="43"/>
      <c r="S469" s="43"/>
      <c r="T469" s="43"/>
      <c r="U469" s="43"/>
      <c r="V469" s="43"/>
      <c r="W469" s="43"/>
      <c r="X469" s="43"/>
      <c r="Y469" s="43"/>
      <c r="Z469" s="43"/>
      <c r="AA469" s="43"/>
      <c r="AB469" s="43"/>
      <c r="AC469" s="43"/>
    </row>
    <row r="470" spans="1:29" ht="12.75">
      <c r="A470" s="43"/>
      <c r="B470" s="43"/>
      <c r="C470" s="43"/>
      <c r="D470" s="43"/>
      <c r="E470" s="43"/>
      <c r="F470" s="43"/>
      <c r="G470" s="43"/>
      <c r="H470" s="43"/>
      <c r="I470" s="43"/>
      <c r="J470" s="44"/>
      <c r="K470" s="43"/>
      <c r="L470" s="92"/>
      <c r="M470" s="43"/>
      <c r="N470" s="43"/>
      <c r="O470" s="43"/>
      <c r="P470" s="43"/>
      <c r="Q470" s="43"/>
      <c r="R470" s="43"/>
      <c r="S470" s="43"/>
      <c r="T470" s="43"/>
      <c r="U470" s="43"/>
      <c r="V470" s="43"/>
      <c r="W470" s="43"/>
      <c r="X470" s="43"/>
      <c r="Y470" s="43"/>
      <c r="Z470" s="43"/>
      <c r="AA470" s="43"/>
      <c r="AB470" s="43"/>
      <c r="AC470" s="43"/>
    </row>
    <row r="471" spans="1:29" ht="12.75">
      <c r="A471" s="43"/>
      <c r="B471" s="43"/>
      <c r="C471" s="43"/>
      <c r="D471" s="43"/>
      <c r="E471" s="43"/>
      <c r="F471" s="43"/>
      <c r="G471" s="43"/>
      <c r="H471" s="43"/>
      <c r="I471" s="43"/>
      <c r="J471" s="44"/>
      <c r="K471" s="43"/>
      <c r="L471" s="92"/>
      <c r="M471" s="43"/>
      <c r="N471" s="43"/>
      <c r="O471" s="43"/>
      <c r="P471" s="43"/>
      <c r="Q471" s="43"/>
      <c r="R471" s="43"/>
      <c r="S471" s="43"/>
      <c r="T471" s="43"/>
      <c r="U471" s="43"/>
      <c r="V471" s="43"/>
      <c r="W471" s="43"/>
      <c r="X471" s="43"/>
      <c r="Y471" s="43"/>
      <c r="Z471" s="43"/>
      <c r="AA471" s="43"/>
      <c r="AB471" s="43"/>
      <c r="AC471" s="43"/>
    </row>
    <row r="472" spans="1:29" ht="12.75">
      <c r="A472" s="43"/>
      <c r="B472" s="43"/>
      <c r="C472" s="43"/>
      <c r="D472" s="43"/>
      <c r="E472" s="43"/>
      <c r="F472" s="43"/>
      <c r="G472" s="43"/>
      <c r="H472" s="43"/>
      <c r="I472" s="43"/>
      <c r="J472" s="44"/>
      <c r="K472" s="43"/>
      <c r="L472" s="92"/>
      <c r="M472" s="43"/>
      <c r="N472" s="43"/>
      <c r="O472" s="43"/>
      <c r="P472" s="43"/>
      <c r="Q472" s="43"/>
      <c r="R472" s="43"/>
      <c r="S472" s="43"/>
      <c r="T472" s="43"/>
      <c r="U472" s="43"/>
      <c r="V472" s="43"/>
      <c r="W472" s="43"/>
      <c r="X472" s="43"/>
      <c r="Y472" s="43"/>
      <c r="Z472" s="43"/>
      <c r="AA472" s="43"/>
      <c r="AB472" s="43"/>
      <c r="AC472" s="43"/>
    </row>
    <row r="473" spans="1:29" ht="12.75">
      <c r="A473" s="43"/>
      <c r="B473" s="43"/>
      <c r="C473" s="43"/>
      <c r="D473" s="43"/>
      <c r="E473" s="43"/>
      <c r="F473" s="43"/>
      <c r="G473" s="43"/>
      <c r="H473" s="43"/>
      <c r="I473" s="43"/>
      <c r="J473" s="44"/>
      <c r="K473" s="43"/>
      <c r="L473" s="92"/>
      <c r="M473" s="43"/>
      <c r="N473" s="43"/>
      <c r="O473" s="43"/>
      <c r="P473" s="43"/>
      <c r="Q473" s="43"/>
      <c r="R473" s="43"/>
      <c r="S473" s="43"/>
      <c r="T473" s="43"/>
      <c r="U473" s="43"/>
      <c r="V473" s="43"/>
      <c r="W473" s="43"/>
      <c r="X473" s="43"/>
      <c r="Y473" s="43"/>
      <c r="Z473" s="43"/>
      <c r="AA473" s="43"/>
      <c r="AB473" s="43"/>
      <c r="AC473" s="43"/>
    </row>
    <row r="474" spans="1:29" ht="12.75">
      <c r="A474" s="43"/>
      <c r="B474" s="43"/>
      <c r="C474" s="43"/>
      <c r="D474" s="43"/>
      <c r="E474" s="43"/>
      <c r="F474" s="43"/>
      <c r="G474" s="43"/>
      <c r="H474" s="43"/>
      <c r="I474" s="43"/>
      <c r="J474" s="44"/>
      <c r="K474" s="43"/>
      <c r="L474" s="92"/>
      <c r="M474" s="43"/>
      <c r="N474" s="43"/>
      <c r="O474" s="43"/>
      <c r="P474" s="43"/>
      <c r="Q474" s="43"/>
      <c r="R474" s="43"/>
      <c r="S474" s="43"/>
      <c r="T474" s="43"/>
      <c r="U474" s="43"/>
      <c r="V474" s="43"/>
      <c r="W474" s="43"/>
      <c r="X474" s="43"/>
      <c r="Y474" s="43"/>
      <c r="Z474" s="43"/>
      <c r="AA474" s="43"/>
      <c r="AB474" s="43"/>
      <c r="AC474" s="43"/>
    </row>
    <row r="475" spans="1:29" ht="12.75">
      <c r="A475" s="43"/>
      <c r="B475" s="43"/>
      <c r="C475" s="43"/>
      <c r="D475" s="43"/>
      <c r="E475" s="43"/>
      <c r="F475" s="43"/>
      <c r="G475" s="43"/>
      <c r="H475" s="43"/>
      <c r="I475" s="43"/>
      <c r="J475" s="44"/>
      <c r="K475" s="43"/>
      <c r="L475" s="92"/>
      <c r="M475" s="43"/>
      <c r="N475" s="43"/>
      <c r="O475" s="43"/>
      <c r="P475" s="43"/>
      <c r="Q475" s="43"/>
      <c r="R475" s="43"/>
      <c r="S475" s="43"/>
      <c r="T475" s="43"/>
      <c r="U475" s="43"/>
      <c r="V475" s="43"/>
      <c r="W475" s="43"/>
      <c r="X475" s="43"/>
      <c r="Y475" s="43"/>
      <c r="Z475" s="43"/>
      <c r="AA475" s="43"/>
      <c r="AB475" s="43"/>
      <c r="AC475" s="43"/>
    </row>
    <row r="476" spans="1:29" ht="12.75">
      <c r="A476" s="43"/>
      <c r="B476" s="43"/>
      <c r="C476" s="43"/>
      <c r="D476" s="43"/>
      <c r="E476" s="43"/>
      <c r="F476" s="43"/>
      <c r="G476" s="43"/>
      <c r="H476" s="43"/>
      <c r="I476" s="43"/>
      <c r="J476" s="44"/>
      <c r="K476" s="43"/>
      <c r="L476" s="92"/>
      <c r="M476" s="43"/>
      <c r="N476" s="43"/>
      <c r="O476" s="43"/>
      <c r="P476" s="43"/>
      <c r="Q476" s="43"/>
      <c r="R476" s="43"/>
      <c r="S476" s="43"/>
      <c r="T476" s="43"/>
      <c r="U476" s="43"/>
      <c r="V476" s="43"/>
      <c r="W476" s="43"/>
      <c r="X476" s="43"/>
      <c r="Y476" s="43"/>
      <c r="Z476" s="43"/>
      <c r="AA476" s="43"/>
      <c r="AB476" s="43"/>
      <c r="AC476" s="43"/>
    </row>
    <row r="477" spans="1:29" ht="12.75">
      <c r="A477" s="43"/>
      <c r="B477" s="43"/>
      <c r="C477" s="43"/>
      <c r="D477" s="43"/>
      <c r="E477" s="43"/>
      <c r="F477" s="43"/>
      <c r="G477" s="43"/>
      <c r="H477" s="43"/>
      <c r="I477" s="43"/>
      <c r="J477" s="44"/>
      <c r="K477" s="43"/>
      <c r="L477" s="92"/>
      <c r="M477" s="43"/>
      <c r="N477" s="43"/>
      <c r="O477" s="43"/>
      <c r="P477" s="43"/>
      <c r="Q477" s="43"/>
      <c r="R477" s="43"/>
      <c r="S477" s="43"/>
      <c r="T477" s="43"/>
      <c r="U477" s="43"/>
      <c r="V477" s="43"/>
      <c r="W477" s="43"/>
      <c r="X477" s="43"/>
      <c r="Y477" s="43"/>
      <c r="Z477" s="43"/>
      <c r="AA477" s="43"/>
      <c r="AB477" s="43"/>
      <c r="AC477" s="43"/>
    </row>
    <row r="478" spans="1:29" ht="12.75">
      <c r="A478" s="43"/>
      <c r="B478" s="43"/>
      <c r="C478" s="43"/>
      <c r="D478" s="43"/>
      <c r="E478" s="43"/>
      <c r="F478" s="43"/>
      <c r="G478" s="43"/>
      <c r="H478" s="43"/>
      <c r="I478" s="43"/>
      <c r="J478" s="44"/>
      <c r="K478" s="43"/>
      <c r="L478" s="92"/>
      <c r="M478" s="43"/>
      <c r="N478" s="43"/>
      <c r="O478" s="43"/>
      <c r="P478" s="43"/>
      <c r="Q478" s="43"/>
      <c r="R478" s="43"/>
      <c r="S478" s="43"/>
      <c r="T478" s="43"/>
      <c r="U478" s="43"/>
      <c r="V478" s="43"/>
      <c r="W478" s="43"/>
      <c r="X478" s="43"/>
      <c r="Y478" s="43"/>
      <c r="Z478" s="43"/>
      <c r="AA478" s="43"/>
      <c r="AB478" s="43"/>
      <c r="AC478" s="43"/>
    </row>
    <row r="479" spans="1:29" ht="12.75">
      <c r="A479" s="43"/>
      <c r="B479" s="43"/>
      <c r="C479" s="43"/>
      <c r="D479" s="43"/>
      <c r="E479" s="43"/>
      <c r="F479" s="43"/>
      <c r="G479" s="43"/>
      <c r="H479" s="43"/>
      <c r="I479" s="43"/>
      <c r="J479" s="44"/>
      <c r="K479" s="43"/>
      <c r="L479" s="92"/>
      <c r="M479" s="43"/>
      <c r="N479" s="43"/>
      <c r="O479" s="43"/>
      <c r="P479" s="43"/>
      <c r="Q479" s="43"/>
      <c r="R479" s="43"/>
      <c r="S479" s="43"/>
      <c r="T479" s="43"/>
      <c r="U479" s="43"/>
      <c r="V479" s="43"/>
      <c r="W479" s="43"/>
      <c r="X479" s="43"/>
      <c r="Y479" s="43"/>
      <c r="Z479" s="43"/>
      <c r="AA479" s="43"/>
      <c r="AB479" s="43"/>
      <c r="AC479" s="43"/>
    </row>
    <row r="480" spans="1:29" ht="12.75">
      <c r="A480" s="43"/>
      <c r="B480" s="43"/>
      <c r="C480" s="43"/>
      <c r="D480" s="43"/>
      <c r="E480" s="43"/>
      <c r="F480" s="43"/>
      <c r="G480" s="43"/>
      <c r="H480" s="43"/>
      <c r="I480" s="43"/>
      <c r="J480" s="44"/>
      <c r="K480" s="43"/>
      <c r="L480" s="92"/>
      <c r="M480" s="43"/>
      <c r="N480" s="43"/>
      <c r="O480" s="43"/>
      <c r="P480" s="43"/>
      <c r="Q480" s="43"/>
      <c r="R480" s="43"/>
      <c r="S480" s="43"/>
      <c r="T480" s="43"/>
      <c r="U480" s="43"/>
      <c r="V480" s="43"/>
      <c r="W480" s="43"/>
      <c r="X480" s="43"/>
      <c r="Y480" s="43"/>
      <c r="Z480" s="43"/>
      <c r="AA480" s="43"/>
      <c r="AB480" s="43"/>
      <c r="AC480" s="43"/>
    </row>
    <row r="481" spans="1:29" ht="12.75">
      <c r="A481" s="43"/>
      <c r="B481" s="43"/>
      <c r="C481" s="43"/>
      <c r="D481" s="43"/>
      <c r="E481" s="43"/>
      <c r="F481" s="43"/>
      <c r="G481" s="43"/>
      <c r="H481" s="43"/>
      <c r="I481" s="43"/>
      <c r="J481" s="44"/>
      <c r="K481" s="43"/>
      <c r="L481" s="92"/>
      <c r="M481" s="43"/>
      <c r="N481" s="43"/>
      <c r="O481" s="43"/>
      <c r="P481" s="43"/>
      <c r="Q481" s="43"/>
      <c r="R481" s="43"/>
      <c r="S481" s="43"/>
      <c r="T481" s="43"/>
      <c r="U481" s="43"/>
      <c r="V481" s="43"/>
      <c r="W481" s="43"/>
      <c r="X481" s="43"/>
      <c r="Y481" s="43"/>
      <c r="Z481" s="43"/>
      <c r="AA481" s="43"/>
      <c r="AB481" s="43"/>
      <c r="AC481" s="43"/>
    </row>
    <row r="482" spans="1:29" ht="12.75">
      <c r="A482" s="43"/>
      <c r="B482" s="43"/>
      <c r="C482" s="43"/>
      <c r="D482" s="43"/>
      <c r="E482" s="43"/>
      <c r="F482" s="43"/>
      <c r="G482" s="43"/>
      <c r="H482" s="43"/>
      <c r="I482" s="43"/>
      <c r="J482" s="44"/>
      <c r="K482" s="43"/>
      <c r="L482" s="92"/>
      <c r="M482" s="43"/>
      <c r="N482" s="43"/>
      <c r="O482" s="43"/>
      <c r="P482" s="43"/>
      <c r="Q482" s="43"/>
      <c r="R482" s="43"/>
      <c r="S482" s="43"/>
      <c r="T482" s="43"/>
      <c r="U482" s="43"/>
      <c r="V482" s="43"/>
      <c r="W482" s="43"/>
      <c r="X482" s="43"/>
      <c r="Y482" s="43"/>
      <c r="Z482" s="43"/>
      <c r="AA482" s="43"/>
      <c r="AB482" s="43"/>
      <c r="AC482" s="43"/>
    </row>
    <row r="483" spans="1:29" ht="12.75">
      <c r="A483" s="43"/>
      <c r="B483" s="43"/>
      <c r="C483" s="43"/>
      <c r="D483" s="43"/>
      <c r="E483" s="43"/>
      <c r="F483" s="43"/>
      <c r="G483" s="43"/>
      <c r="H483" s="43"/>
      <c r="I483" s="43"/>
      <c r="J483" s="44"/>
      <c r="K483" s="43"/>
      <c r="L483" s="92"/>
      <c r="M483" s="43"/>
      <c r="N483" s="43"/>
      <c r="O483" s="43"/>
      <c r="P483" s="43"/>
      <c r="Q483" s="43"/>
      <c r="R483" s="43"/>
      <c r="S483" s="43"/>
      <c r="T483" s="43"/>
      <c r="U483" s="43"/>
      <c r="V483" s="43"/>
      <c r="W483" s="43"/>
      <c r="X483" s="43"/>
      <c r="Y483" s="43"/>
      <c r="Z483" s="43"/>
      <c r="AA483" s="43"/>
      <c r="AB483" s="43"/>
      <c r="AC483" s="43"/>
    </row>
    <row r="484" spans="1:29" ht="12.75">
      <c r="A484" s="43"/>
      <c r="B484" s="43"/>
      <c r="C484" s="43"/>
      <c r="D484" s="43"/>
      <c r="E484" s="43"/>
      <c r="F484" s="43"/>
      <c r="G484" s="43"/>
      <c r="H484" s="43"/>
      <c r="I484" s="43"/>
      <c r="J484" s="44"/>
      <c r="K484" s="43"/>
      <c r="L484" s="92"/>
      <c r="M484" s="43"/>
      <c r="N484" s="43"/>
      <c r="O484" s="43"/>
      <c r="P484" s="43"/>
      <c r="Q484" s="43"/>
      <c r="R484" s="43"/>
      <c r="S484" s="43"/>
      <c r="T484" s="43"/>
      <c r="U484" s="43"/>
      <c r="V484" s="43"/>
      <c r="W484" s="43"/>
      <c r="X484" s="43"/>
      <c r="Y484" s="43"/>
      <c r="Z484" s="43"/>
      <c r="AA484" s="43"/>
      <c r="AB484" s="43"/>
      <c r="AC484" s="43"/>
    </row>
    <row r="485" spans="1:29" ht="12.75">
      <c r="A485" s="43"/>
      <c r="B485" s="43"/>
      <c r="C485" s="43"/>
      <c r="D485" s="43"/>
      <c r="E485" s="43"/>
      <c r="F485" s="43"/>
      <c r="G485" s="43"/>
      <c r="H485" s="43"/>
      <c r="I485" s="43"/>
      <c r="J485" s="44"/>
      <c r="K485" s="43"/>
      <c r="L485" s="92"/>
      <c r="M485" s="43"/>
      <c r="N485" s="43"/>
      <c r="O485" s="43"/>
      <c r="P485" s="43"/>
      <c r="Q485" s="43"/>
      <c r="R485" s="43"/>
      <c r="S485" s="43"/>
      <c r="T485" s="43"/>
      <c r="U485" s="43"/>
      <c r="V485" s="43"/>
      <c r="W485" s="43"/>
      <c r="X485" s="43"/>
      <c r="Y485" s="43"/>
      <c r="Z485" s="43"/>
      <c r="AA485" s="43"/>
      <c r="AB485" s="43"/>
      <c r="AC485" s="43"/>
    </row>
    <row r="486" spans="1:29" ht="12.75">
      <c r="A486" s="43"/>
      <c r="B486" s="43"/>
      <c r="C486" s="43"/>
      <c r="D486" s="43"/>
      <c r="E486" s="43"/>
      <c r="F486" s="43"/>
      <c r="G486" s="43"/>
      <c r="H486" s="43"/>
      <c r="I486" s="43"/>
      <c r="J486" s="44"/>
      <c r="K486" s="43"/>
      <c r="L486" s="92"/>
      <c r="M486" s="43"/>
      <c r="N486" s="43"/>
      <c r="O486" s="43"/>
      <c r="P486" s="43"/>
      <c r="Q486" s="43"/>
      <c r="R486" s="43"/>
      <c r="S486" s="43"/>
      <c r="T486" s="43"/>
      <c r="U486" s="43"/>
      <c r="V486" s="43"/>
      <c r="W486" s="43"/>
      <c r="X486" s="43"/>
      <c r="Y486" s="43"/>
      <c r="Z486" s="43"/>
      <c r="AA486" s="43"/>
      <c r="AB486" s="43"/>
      <c r="AC486" s="43"/>
    </row>
    <row r="487" spans="1:29" ht="12.75">
      <c r="A487" s="43"/>
      <c r="B487" s="43"/>
      <c r="C487" s="43"/>
      <c r="D487" s="43"/>
      <c r="E487" s="43"/>
      <c r="F487" s="43"/>
      <c r="G487" s="43"/>
      <c r="H487" s="43"/>
      <c r="I487" s="43"/>
      <c r="J487" s="44"/>
      <c r="K487" s="43"/>
      <c r="L487" s="92"/>
      <c r="M487" s="43"/>
      <c r="N487" s="43"/>
      <c r="O487" s="43"/>
      <c r="P487" s="43"/>
      <c r="Q487" s="43"/>
      <c r="R487" s="43"/>
      <c r="S487" s="43"/>
      <c r="T487" s="43"/>
      <c r="U487" s="43"/>
      <c r="V487" s="43"/>
      <c r="W487" s="43"/>
      <c r="X487" s="43"/>
      <c r="Y487" s="43"/>
      <c r="Z487" s="43"/>
      <c r="AA487" s="43"/>
      <c r="AB487" s="43"/>
      <c r="AC487" s="43"/>
    </row>
    <row r="488" spans="1:29" ht="12.75">
      <c r="A488" s="43"/>
      <c r="B488" s="43"/>
      <c r="C488" s="43"/>
      <c r="D488" s="43"/>
      <c r="E488" s="43"/>
      <c r="F488" s="43"/>
      <c r="G488" s="43"/>
      <c r="H488" s="43"/>
      <c r="I488" s="43"/>
      <c r="J488" s="44"/>
      <c r="K488" s="43"/>
      <c r="L488" s="92"/>
      <c r="M488" s="43"/>
      <c r="N488" s="43"/>
      <c r="O488" s="43"/>
      <c r="P488" s="43"/>
      <c r="Q488" s="43"/>
      <c r="R488" s="43"/>
      <c r="S488" s="43"/>
      <c r="T488" s="43"/>
      <c r="U488" s="43"/>
      <c r="V488" s="43"/>
      <c r="W488" s="43"/>
      <c r="X488" s="43"/>
      <c r="Y488" s="43"/>
      <c r="Z488" s="43"/>
      <c r="AA488" s="43"/>
      <c r="AB488" s="43"/>
      <c r="AC488" s="43"/>
    </row>
    <row r="489" spans="1:29" ht="12.75">
      <c r="A489" s="43"/>
      <c r="B489" s="43"/>
      <c r="C489" s="43"/>
      <c r="D489" s="43"/>
      <c r="E489" s="43"/>
      <c r="F489" s="43"/>
      <c r="G489" s="43"/>
      <c r="H489" s="43"/>
      <c r="I489" s="43"/>
      <c r="J489" s="44"/>
      <c r="K489" s="43"/>
      <c r="L489" s="92"/>
      <c r="M489" s="43"/>
      <c r="N489" s="43"/>
      <c r="O489" s="43"/>
      <c r="P489" s="43"/>
      <c r="Q489" s="43"/>
      <c r="R489" s="43"/>
      <c r="S489" s="43"/>
      <c r="T489" s="43"/>
      <c r="U489" s="43"/>
      <c r="V489" s="43"/>
      <c r="W489" s="43"/>
      <c r="X489" s="43"/>
      <c r="Y489" s="43"/>
      <c r="Z489" s="43"/>
      <c r="AA489" s="43"/>
      <c r="AB489" s="43"/>
      <c r="AC489" s="43"/>
    </row>
    <row r="490" spans="1:29" ht="12.75">
      <c r="A490" s="43"/>
      <c r="B490" s="43"/>
      <c r="C490" s="43"/>
      <c r="D490" s="43"/>
      <c r="E490" s="43"/>
      <c r="F490" s="43"/>
      <c r="G490" s="43"/>
      <c r="H490" s="43"/>
      <c r="I490" s="43"/>
      <c r="J490" s="44"/>
      <c r="K490" s="43"/>
      <c r="L490" s="92"/>
      <c r="M490" s="43"/>
      <c r="N490" s="43"/>
      <c r="O490" s="43"/>
      <c r="P490" s="43"/>
      <c r="Q490" s="43"/>
      <c r="R490" s="43"/>
      <c r="S490" s="43"/>
      <c r="T490" s="43"/>
      <c r="U490" s="43"/>
      <c r="V490" s="43"/>
      <c r="W490" s="43"/>
      <c r="X490" s="43"/>
      <c r="Y490" s="43"/>
      <c r="Z490" s="43"/>
      <c r="AA490" s="43"/>
      <c r="AB490" s="43"/>
      <c r="AC490" s="43"/>
    </row>
    <row r="491" spans="1:29" ht="12.75">
      <c r="A491" s="43"/>
      <c r="B491" s="43"/>
      <c r="C491" s="43"/>
      <c r="D491" s="43"/>
      <c r="E491" s="43"/>
      <c r="F491" s="43"/>
      <c r="G491" s="43"/>
      <c r="H491" s="43"/>
      <c r="I491" s="43"/>
      <c r="J491" s="44"/>
      <c r="K491" s="43"/>
      <c r="L491" s="92"/>
      <c r="M491" s="43"/>
      <c r="N491" s="43"/>
      <c r="O491" s="43"/>
      <c r="P491" s="43"/>
      <c r="Q491" s="43"/>
      <c r="R491" s="43"/>
      <c r="S491" s="43"/>
      <c r="T491" s="43"/>
      <c r="U491" s="43"/>
      <c r="V491" s="43"/>
      <c r="W491" s="43"/>
      <c r="X491" s="43"/>
      <c r="Y491" s="43"/>
      <c r="Z491" s="43"/>
      <c r="AA491" s="43"/>
      <c r="AB491" s="43"/>
      <c r="AC491" s="43"/>
    </row>
    <row r="492" spans="1:29" ht="12.75">
      <c r="A492" s="43"/>
      <c r="B492" s="43"/>
      <c r="C492" s="43"/>
      <c r="D492" s="43"/>
      <c r="E492" s="43"/>
      <c r="F492" s="43"/>
      <c r="G492" s="43"/>
      <c r="H492" s="43"/>
      <c r="I492" s="43"/>
      <c r="J492" s="44"/>
      <c r="K492" s="43"/>
      <c r="L492" s="92"/>
      <c r="M492" s="43"/>
      <c r="N492" s="43"/>
      <c r="O492" s="43"/>
      <c r="P492" s="43"/>
      <c r="Q492" s="43"/>
      <c r="R492" s="43"/>
      <c r="S492" s="43"/>
      <c r="T492" s="43"/>
      <c r="U492" s="43"/>
      <c r="V492" s="43"/>
      <c r="W492" s="43"/>
      <c r="X492" s="43"/>
      <c r="Y492" s="43"/>
      <c r="Z492" s="43"/>
      <c r="AA492" s="43"/>
      <c r="AB492" s="43"/>
      <c r="AC492" s="43"/>
    </row>
    <row r="493" spans="1:29" ht="12.75">
      <c r="A493" s="43"/>
      <c r="B493" s="43"/>
      <c r="C493" s="43"/>
      <c r="D493" s="43"/>
      <c r="E493" s="43"/>
      <c r="F493" s="43"/>
      <c r="G493" s="43"/>
      <c r="H493" s="43"/>
      <c r="I493" s="43"/>
      <c r="J493" s="44"/>
      <c r="K493" s="43"/>
      <c r="L493" s="92"/>
      <c r="M493" s="43"/>
      <c r="N493" s="43"/>
      <c r="O493" s="43"/>
      <c r="P493" s="43"/>
      <c r="Q493" s="43"/>
      <c r="R493" s="43"/>
      <c r="S493" s="43"/>
      <c r="T493" s="43"/>
      <c r="U493" s="43"/>
      <c r="V493" s="43"/>
      <c r="W493" s="43"/>
      <c r="X493" s="43"/>
      <c r="Y493" s="43"/>
      <c r="Z493" s="43"/>
      <c r="AA493" s="43"/>
      <c r="AB493" s="43"/>
      <c r="AC493" s="43"/>
    </row>
    <row r="494" spans="1:29" ht="12.75">
      <c r="A494" s="43"/>
      <c r="B494" s="43"/>
      <c r="C494" s="43"/>
      <c r="D494" s="43"/>
      <c r="E494" s="43"/>
      <c r="F494" s="43"/>
      <c r="G494" s="43"/>
      <c r="H494" s="43"/>
      <c r="I494" s="43"/>
      <c r="J494" s="44"/>
      <c r="K494" s="43"/>
      <c r="L494" s="92"/>
      <c r="M494" s="43"/>
      <c r="N494" s="43"/>
      <c r="O494" s="43"/>
      <c r="P494" s="43"/>
      <c r="Q494" s="43"/>
      <c r="R494" s="43"/>
      <c r="S494" s="43"/>
      <c r="T494" s="43"/>
      <c r="U494" s="43"/>
      <c r="V494" s="43"/>
      <c r="W494" s="43"/>
      <c r="X494" s="43"/>
      <c r="Y494" s="43"/>
      <c r="Z494" s="43"/>
      <c r="AA494" s="43"/>
      <c r="AB494" s="43"/>
      <c r="AC494" s="43"/>
    </row>
    <row r="495" spans="1:29" ht="12.75">
      <c r="A495" s="43"/>
      <c r="B495" s="43"/>
      <c r="C495" s="43"/>
      <c r="D495" s="43"/>
      <c r="E495" s="43"/>
      <c r="F495" s="43"/>
      <c r="G495" s="43"/>
      <c r="H495" s="43"/>
      <c r="I495" s="43"/>
      <c r="J495" s="44"/>
      <c r="K495" s="43"/>
      <c r="L495" s="92"/>
      <c r="M495" s="43"/>
      <c r="N495" s="43"/>
      <c r="O495" s="43"/>
      <c r="P495" s="43"/>
      <c r="Q495" s="43"/>
      <c r="R495" s="43"/>
      <c r="S495" s="43"/>
      <c r="T495" s="43"/>
      <c r="U495" s="43"/>
      <c r="V495" s="43"/>
      <c r="W495" s="43"/>
      <c r="X495" s="43"/>
      <c r="Y495" s="43"/>
      <c r="Z495" s="43"/>
      <c r="AA495" s="43"/>
      <c r="AB495" s="43"/>
      <c r="AC495" s="43"/>
    </row>
    <row r="496" spans="1:29" ht="12.75">
      <c r="A496" s="43"/>
      <c r="B496" s="43"/>
      <c r="C496" s="43"/>
      <c r="D496" s="43"/>
      <c r="E496" s="43"/>
      <c r="F496" s="43"/>
      <c r="G496" s="43"/>
      <c r="H496" s="43"/>
      <c r="I496" s="43"/>
      <c r="J496" s="44"/>
      <c r="K496" s="43"/>
      <c r="L496" s="92"/>
      <c r="M496" s="43"/>
      <c r="N496" s="43"/>
      <c r="O496" s="43"/>
      <c r="P496" s="43"/>
      <c r="Q496" s="43"/>
      <c r="R496" s="43"/>
      <c r="S496" s="43"/>
      <c r="T496" s="43"/>
      <c r="U496" s="43"/>
      <c r="V496" s="43"/>
      <c r="W496" s="43"/>
      <c r="X496" s="43"/>
      <c r="Y496" s="43"/>
      <c r="Z496" s="43"/>
      <c r="AA496" s="43"/>
      <c r="AB496" s="43"/>
      <c r="AC496" s="43"/>
    </row>
    <row r="497" spans="1:29" ht="12.75">
      <c r="A497" s="43"/>
      <c r="B497" s="43"/>
      <c r="C497" s="43"/>
      <c r="D497" s="43"/>
      <c r="E497" s="43"/>
      <c r="F497" s="43"/>
      <c r="G497" s="43"/>
      <c r="H497" s="43"/>
      <c r="I497" s="43"/>
      <c r="J497" s="44"/>
      <c r="K497" s="43"/>
      <c r="L497" s="92"/>
      <c r="M497" s="43"/>
      <c r="N497" s="43"/>
      <c r="O497" s="43"/>
      <c r="P497" s="43"/>
      <c r="Q497" s="43"/>
      <c r="R497" s="43"/>
      <c r="S497" s="43"/>
      <c r="T497" s="43"/>
      <c r="U497" s="43"/>
      <c r="V497" s="43"/>
      <c r="W497" s="43"/>
      <c r="X497" s="43"/>
      <c r="Y497" s="43"/>
      <c r="Z497" s="43"/>
      <c r="AA497" s="43"/>
      <c r="AB497" s="43"/>
      <c r="AC497" s="43"/>
    </row>
    <row r="498" spans="1:29" ht="12.75">
      <c r="A498" s="43"/>
      <c r="B498" s="43"/>
      <c r="C498" s="43"/>
      <c r="D498" s="43"/>
      <c r="E498" s="43"/>
      <c r="F498" s="43"/>
      <c r="G498" s="43"/>
      <c r="H498" s="43"/>
      <c r="I498" s="43"/>
      <c r="J498" s="44"/>
      <c r="K498" s="43"/>
      <c r="L498" s="92"/>
      <c r="M498" s="43"/>
      <c r="N498" s="43"/>
      <c r="O498" s="43"/>
      <c r="P498" s="43"/>
      <c r="Q498" s="43"/>
      <c r="R498" s="43"/>
      <c r="S498" s="43"/>
      <c r="T498" s="43"/>
      <c r="U498" s="43"/>
      <c r="V498" s="43"/>
      <c r="W498" s="43"/>
      <c r="X498" s="43"/>
      <c r="Y498" s="43"/>
      <c r="Z498" s="43"/>
      <c r="AA498" s="43"/>
      <c r="AB498" s="43"/>
      <c r="AC498" s="43"/>
    </row>
    <row r="499" spans="1:29" ht="12.75">
      <c r="A499" s="43"/>
      <c r="B499" s="43"/>
      <c r="C499" s="43"/>
      <c r="D499" s="43"/>
      <c r="E499" s="43"/>
      <c r="F499" s="43"/>
      <c r="G499" s="43"/>
      <c r="H499" s="43"/>
      <c r="I499" s="43"/>
      <c r="J499" s="44"/>
      <c r="K499" s="43"/>
      <c r="L499" s="92"/>
      <c r="M499" s="43"/>
      <c r="N499" s="43"/>
      <c r="O499" s="43"/>
      <c r="P499" s="43"/>
      <c r="Q499" s="43"/>
      <c r="R499" s="43"/>
      <c r="S499" s="43"/>
      <c r="T499" s="43"/>
      <c r="U499" s="43"/>
      <c r="V499" s="43"/>
      <c r="W499" s="43"/>
      <c r="X499" s="43"/>
      <c r="Y499" s="43"/>
      <c r="Z499" s="43"/>
      <c r="AA499" s="43"/>
      <c r="AB499" s="43"/>
      <c r="AC499" s="43"/>
    </row>
    <row r="500" spans="1:29" ht="12.75">
      <c r="A500" s="43"/>
      <c r="B500" s="43"/>
      <c r="C500" s="43"/>
      <c r="D500" s="43"/>
      <c r="E500" s="43"/>
      <c r="F500" s="43"/>
      <c r="G500" s="43"/>
      <c r="H500" s="43"/>
      <c r="I500" s="43"/>
      <c r="J500" s="44"/>
      <c r="K500" s="43"/>
      <c r="L500" s="92"/>
      <c r="M500" s="43"/>
      <c r="N500" s="43"/>
      <c r="O500" s="43"/>
      <c r="P500" s="43"/>
      <c r="Q500" s="43"/>
      <c r="R500" s="43"/>
      <c r="S500" s="43"/>
      <c r="T500" s="43"/>
      <c r="U500" s="43"/>
      <c r="V500" s="43"/>
      <c r="W500" s="43"/>
      <c r="X500" s="43"/>
      <c r="Y500" s="43"/>
      <c r="Z500" s="43"/>
      <c r="AA500" s="43"/>
      <c r="AB500" s="43"/>
      <c r="AC500" s="43"/>
    </row>
    <row r="501" spans="1:29" ht="12.75">
      <c r="A501" s="43"/>
      <c r="B501" s="43"/>
      <c r="C501" s="43"/>
      <c r="D501" s="43"/>
      <c r="E501" s="43"/>
      <c r="F501" s="43"/>
      <c r="G501" s="43"/>
      <c r="H501" s="43"/>
      <c r="I501" s="43"/>
      <c r="J501" s="44"/>
      <c r="K501" s="43"/>
      <c r="L501" s="92"/>
      <c r="M501" s="43"/>
      <c r="N501" s="43"/>
      <c r="O501" s="43"/>
      <c r="P501" s="43"/>
      <c r="Q501" s="43"/>
      <c r="R501" s="43"/>
      <c r="S501" s="43"/>
      <c r="T501" s="43"/>
      <c r="U501" s="43"/>
      <c r="V501" s="43"/>
      <c r="W501" s="43"/>
      <c r="X501" s="43"/>
      <c r="Y501" s="43"/>
      <c r="Z501" s="43"/>
      <c r="AA501" s="43"/>
      <c r="AB501" s="43"/>
      <c r="AC501" s="43"/>
    </row>
    <row r="502" spans="1:29" ht="12.75">
      <c r="A502" s="43"/>
      <c r="B502" s="43"/>
      <c r="C502" s="43"/>
      <c r="D502" s="43"/>
      <c r="E502" s="43"/>
      <c r="F502" s="43"/>
      <c r="G502" s="43"/>
      <c r="H502" s="43"/>
      <c r="I502" s="43"/>
      <c r="J502" s="44"/>
      <c r="K502" s="43"/>
      <c r="L502" s="92"/>
      <c r="M502" s="43"/>
      <c r="N502" s="43"/>
      <c r="O502" s="43"/>
      <c r="P502" s="43"/>
      <c r="Q502" s="43"/>
      <c r="R502" s="43"/>
      <c r="S502" s="43"/>
      <c r="T502" s="43"/>
      <c r="U502" s="43"/>
      <c r="V502" s="43"/>
      <c r="W502" s="43"/>
      <c r="X502" s="43"/>
      <c r="Y502" s="43"/>
      <c r="Z502" s="43"/>
      <c r="AA502" s="43"/>
      <c r="AB502" s="43"/>
      <c r="AC502" s="43"/>
    </row>
    <row r="503" spans="1:29" ht="12.75">
      <c r="A503" s="43"/>
      <c r="B503" s="43"/>
      <c r="C503" s="43"/>
      <c r="D503" s="43"/>
      <c r="E503" s="43"/>
      <c r="F503" s="43"/>
      <c r="G503" s="43"/>
      <c r="H503" s="43"/>
      <c r="I503" s="43"/>
      <c r="J503" s="44"/>
      <c r="K503" s="43"/>
      <c r="L503" s="92"/>
      <c r="M503" s="43"/>
      <c r="N503" s="43"/>
      <c r="O503" s="43"/>
      <c r="P503" s="43"/>
      <c r="Q503" s="43"/>
      <c r="R503" s="43"/>
      <c r="S503" s="43"/>
      <c r="T503" s="43"/>
      <c r="U503" s="43"/>
      <c r="V503" s="43"/>
      <c r="W503" s="43"/>
      <c r="X503" s="43"/>
      <c r="Y503" s="43"/>
      <c r="Z503" s="43"/>
      <c r="AA503" s="43"/>
      <c r="AB503" s="43"/>
      <c r="AC503" s="43"/>
    </row>
    <row r="504" spans="1:29" ht="12.75">
      <c r="A504" s="43"/>
      <c r="B504" s="43"/>
      <c r="C504" s="43"/>
      <c r="D504" s="43"/>
      <c r="E504" s="43"/>
      <c r="F504" s="43"/>
      <c r="G504" s="43"/>
      <c r="H504" s="43"/>
      <c r="I504" s="43"/>
      <c r="J504" s="44"/>
      <c r="K504" s="43"/>
      <c r="L504" s="92"/>
      <c r="M504" s="43"/>
      <c r="N504" s="43"/>
      <c r="O504" s="43"/>
      <c r="P504" s="43"/>
      <c r="Q504" s="43"/>
      <c r="R504" s="43"/>
      <c r="S504" s="43"/>
      <c r="T504" s="43"/>
      <c r="U504" s="43"/>
      <c r="V504" s="43"/>
      <c r="W504" s="43"/>
      <c r="X504" s="43"/>
      <c r="Y504" s="43"/>
      <c r="Z504" s="43"/>
      <c r="AA504" s="43"/>
      <c r="AB504" s="43"/>
      <c r="AC504" s="43"/>
    </row>
    <row r="505" spans="1:29" ht="12.75">
      <c r="A505" s="43"/>
      <c r="B505" s="43"/>
      <c r="C505" s="43"/>
      <c r="D505" s="43"/>
      <c r="E505" s="43"/>
      <c r="F505" s="43"/>
      <c r="G505" s="43"/>
      <c r="H505" s="43"/>
      <c r="I505" s="43"/>
      <c r="J505" s="44"/>
      <c r="K505" s="43"/>
      <c r="L505" s="92"/>
      <c r="M505" s="43"/>
      <c r="N505" s="43"/>
      <c r="O505" s="43"/>
      <c r="P505" s="43"/>
      <c r="Q505" s="43"/>
      <c r="R505" s="43"/>
      <c r="S505" s="43"/>
      <c r="T505" s="43"/>
      <c r="U505" s="43"/>
      <c r="V505" s="43"/>
      <c r="W505" s="43"/>
      <c r="X505" s="43"/>
      <c r="Y505" s="43"/>
      <c r="Z505" s="43"/>
      <c r="AA505" s="43"/>
      <c r="AB505" s="43"/>
      <c r="AC505" s="43"/>
    </row>
    <row r="506" spans="1:29" ht="12.75">
      <c r="A506" s="43"/>
      <c r="B506" s="43"/>
      <c r="C506" s="43"/>
      <c r="D506" s="43"/>
      <c r="E506" s="43"/>
      <c r="F506" s="43"/>
      <c r="G506" s="43"/>
      <c r="H506" s="43"/>
      <c r="I506" s="43"/>
      <c r="J506" s="44"/>
      <c r="K506" s="43"/>
      <c r="L506" s="92"/>
      <c r="M506" s="43"/>
      <c r="N506" s="43"/>
      <c r="O506" s="43"/>
      <c r="P506" s="43"/>
      <c r="Q506" s="43"/>
      <c r="R506" s="43"/>
      <c r="S506" s="43"/>
      <c r="T506" s="43"/>
      <c r="U506" s="43"/>
      <c r="V506" s="43"/>
      <c r="W506" s="43"/>
      <c r="X506" s="43"/>
      <c r="Y506" s="43"/>
      <c r="Z506" s="43"/>
      <c r="AA506" s="43"/>
      <c r="AB506" s="43"/>
      <c r="AC506" s="43"/>
    </row>
    <row r="507" spans="1:29" ht="12.75">
      <c r="A507" s="43"/>
      <c r="B507" s="43"/>
      <c r="C507" s="43"/>
      <c r="D507" s="43"/>
      <c r="E507" s="43"/>
      <c r="F507" s="43"/>
      <c r="G507" s="43"/>
      <c r="H507" s="43"/>
      <c r="I507" s="43"/>
      <c r="J507" s="44"/>
      <c r="K507" s="43"/>
      <c r="L507" s="92"/>
      <c r="M507" s="43"/>
      <c r="N507" s="43"/>
      <c r="O507" s="43"/>
      <c r="P507" s="43"/>
      <c r="Q507" s="43"/>
      <c r="R507" s="43"/>
      <c r="S507" s="43"/>
      <c r="T507" s="43"/>
      <c r="U507" s="43"/>
      <c r="V507" s="43"/>
      <c r="W507" s="43"/>
      <c r="X507" s="43"/>
      <c r="Y507" s="43"/>
      <c r="Z507" s="43"/>
      <c r="AA507" s="43"/>
      <c r="AB507" s="43"/>
      <c r="AC507" s="43"/>
    </row>
    <row r="508" spans="1:29" ht="12.75">
      <c r="A508" s="43"/>
      <c r="B508" s="43"/>
      <c r="C508" s="43"/>
      <c r="D508" s="43"/>
      <c r="E508" s="43"/>
      <c r="F508" s="43"/>
      <c r="G508" s="43"/>
      <c r="H508" s="43"/>
      <c r="I508" s="43"/>
      <c r="J508" s="44"/>
      <c r="K508" s="43"/>
      <c r="L508" s="92"/>
      <c r="M508" s="43"/>
      <c r="N508" s="43"/>
      <c r="O508" s="43"/>
      <c r="P508" s="43"/>
      <c r="Q508" s="43"/>
      <c r="R508" s="43"/>
      <c r="S508" s="43"/>
      <c r="T508" s="43"/>
      <c r="U508" s="43"/>
      <c r="V508" s="43"/>
      <c r="W508" s="43"/>
      <c r="X508" s="43"/>
      <c r="Y508" s="43"/>
      <c r="Z508" s="43"/>
      <c r="AA508" s="43"/>
      <c r="AB508" s="43"/>
      <c r="AC508" s="43"/>
    </row>
    <row r="509" spans="1:29" ht="12.75">
      <c r="A509" s="43"/>
      <c r="B509" s="43"/>
      <c r="C509" s="43"/>
      <c r="D509" s="43"/>
      <c r="E509" s="43"/>
      <c r="F509" s="43"/>
      <c r="G509" s="43"/>
      <c r="H509" s="43"/>
      <c r="I509" s="43"/>
      <c r="J509" s="44"/>
      <c r="K509" s="43"/>
      <c r="L509" s="92"/>
      <c r="M509" s="43"/>
      <c r="N509" s="43"/>
      <c r="O509" s="43"/>
      <c r="P509" s="43"/>
      <c r="Q509" s="43"/>
      <c r="R509" s="43"/>
      <c r="S509" s="43"/>
      <c r="T509" s="43"/>
      <c r="U509" s="43"/>
      <c r="V509" s="43"/>
      <c r="W509" s="43"/>
      <c r="X509" s="43"/>
      <c r="Y509" s="43"/>
      <c r="Z509" s="43"/>
      <c r="AA509" s="43"/>
      <c r="AB509" s="43"/>
      <c r="AC509" s="43"/>
    </row>
    <row r="510" spans="1:29" ht="12.75">
      <c r="A510" s="43"/>
      <c r="B510" s="43"/>
      <c r="C510" s="43"/>
      <c r="D510" s="43"/>
      <c r="E510" s="43"/>
      <c r="F510" s="43"/>
      <c r="G510" s="43"/>
      <c r="H510" s="43"/>
      <c r="I510" s="43"/>
      <c r="J510" s="44"/>
      <c r="K510" s="43"/>
      <c r="L510" s="92"/>
      <c r="M510" s="43"/>
      <c r="N510" s="43"/>
      <c r="O510" s="43"/>
      <c r="P510" s="43"/>
      <c r="Q510" s="43"/>
      <c r="R510" s="43"/>
      <c r="S510" s="43"/>
      <c r="T510" s="43"/>
      <c r="U510" s="43"/>
      <c r="V510" s="43"/>
      <c r="W510" s="43"/>
      <c r="X510" s="43"/>
      <c r="Y510" s="43"/>
      <c r="Z510" s="43"/>
      <c r="AA510" s="43"/>
      <c r="AB510" s="43"/>
      <c r="AC510" s="43"/>
    </row>
    <row r="511" spans="1:29" ht="12.75">
      <c r="A511" s="43"/>
      <c r="B511" s="43"/>
      <c r="C511" s="43"/>
      <c r="D511" s="43"/>
      <c r="E511" s="43"/>
      <c r="F511" s="43"/>
      <c r="G511" s="43"/>
      <c r="H511" s="43"/>
      <c r="I511" s="43"/>
      <c r="J511" s="44"/>
      <c r="K511" s="43"/>
      <c r="L511" s="92"/>
      <c r="M511" s="43"/>
      <c r="N511" s="43"/>
      <c r="O511" s="43"/>
      <c r="P511" s="43"/>
      <c r="Q511" s="43"/>
      <c r="R511" s="43"/>
      <c r="S511" s="43"/>
      <c r="T511" s="43"/>
      <c r="U511" s="43"/>
      <c r="V511" s="43"/>
      <c r="W511" s="43"/>
      <c r="X511" s="43"/>
      <c r="Y511" s="43"/>
      <c r="Z511" s="43"/>
      <c r="AA511" s="43"/>
      <c r="AB511" s="43"/>
      <c r="AC511" s="43"/>
    </row>
    <row r="512" spans="1:29" ht="12.75">
      <c r="A512" s="43"/>
      <c r="B512" s="43"/>
      <c r="C512" s="43"/>
      <c r="D512" s="43"/>
      <c r="E512" s="43"/>
      <c r="F512" s="43"/>
      <c r="G512" s="43"/>
      <c r="H512" s="43"/>
      <c r="I512" s="43"/>
      <c r="J512" s="44"/>
      <c r="K512" s="43"/>
      <c r="L512" s="92"/>
      <c r="M512" s="43"/>
      <c r="N512" s="43"/>
      <c r="O512" s="43"/>
      <c r="P512" s="43"/>
      <c r="Q512" s="43"/>
      <c r="R512" s="43"/>
      <c r="S512" s="43"/>
      <c r="T512" s="43"/>
      <c r="U512" s="43"/>
      <c r="V512" s="43"/>
      <c r="W512" s="43"/>
      <c r="X512" s="43"/>
      <c r="Y512" s="43"/>
      <c r="Z512" s="43"/>
      <c r="AA512" s="43"/>
      <c r="AB512" s="43"/>
      <c r="AC512" s="43"/>
    </row>
    <row r="513" spans="1:29" ht="12.75">
      <c r="A513" s="43"/>
      <c r="B513" s="43"/>
      <c r="C513" s="43"/>
      <c r="D513" s="43"/>
      <c r="E513" s="43"/>
      <c r="F513" s="43"/>
      <c r="G513" s="43"/>
      <c r="H513" s="43"/>
      <c r="I513" s="43"/>
      <c r="J513" s="44"/>
      <c r="K513" s="43"/>
      <c r="L513" s="92"/>
      <c r="M513" s="43"/>
      <c r="N513" s="43"/>
      <c r="O513" s="43"/>
      <c r="P513" s="43"/>
      <c r="Q513" s="43"/>
      <c r="R513" s="43"/>
      <c r="S513" s="43"/>
      <c r="T513" s="43"/>
      <c r="U513" s="43"/>
      <c r="V513" s="43"/>
      <c r="W513" s="43"/>
      <c r="X513" s="43"/>
      <c r="Y513" s="43"/>
      <c r="Z513" s="43"/>
      <c r="AA513" s="43"/>
      <c r="AB513" s="43"/>
      <c r="AC513" s="43"/>
    </row>
    <row r="514" spans="1:29" ht="12.75">
      <c r="A514" s="43"/>
      <c r="B514" s="43"/>
      <c r="C514" s="43"/>
      <c r="D514" s="43"/>
      <c r="E514" s="43"/>
      <c r="F514" s="43"/>
      <c r="G514" s="43"/>
      <c r="H514" s="43"/>
      <c r="I514" s="43"/>
      <c r="J514" s="44"/>
      <c r="K514" s="43"/>
      <c r="L514" s="92"/>
      <c r="M514" s="43"/>
      <c r="N514" s="43"/>
      <c r="O514" s="43"/>
      <c r="P514" s="43"/>
      <c r="Q514" s="43"/>
      <c r="R514" s="43"/>
      <c r="S514" s="43"/>
      <c r="T514" s="43"/>
      <c r="U514" s="43"/>
      <c r="V514" s="43"/>
      <c r="W514" s="43"/>
      <c r="X514" s="43"/>
      <c r="Y514" s="43"/>
      <c r="Z514" s="43"/>
      <c r="AA514" s="43"/>
      <c r="AB514" s="43"/>
      <c r="AC514" s="43"/>
    </row>
    <row r="515" spans="1:29" ht="12.75">
      <c r="A515" s="43"/>
      <c r="B515" s="43"/>
      <c r="C515" s="43"/>
      <c r="D515" s="43"/>
      <c r="E515" s="43"/>
      <c r="F515" s="43"/>
      <c r="G515" s="43"/>
      <c r="H515" s="43"/>
      <c r="I515" s="43"/>
      <c r="J515" s="44"/>
      <c r="K515" s="43"/>
      <c r="L515" s="92"/>
      <c r="M515" s="43"/>
      <c r="N515" s="43"/>
      <c r="O515" s="43"/>
      <c r="P515" s="43"/>
      <c r="Q515" s="43"/>
      <c r="R515" s="43"/>
      <c r="S515" s="43"/>
      <c r="T515" s="43"/>
      <c r="U515" s="43"/>
      <c r="V515" s="43"/>
      <c r="W515" s="43"/>
      <c r="X515" s="43"/>
      <c r="Y515" s="43"/>
      <c r="Z515" s="43"/>
      <c r="AA515" s="43"/>
      <c r="AB515" s="43"/>
      <c r="AC515" s="43"/>
    </row>
    <row r="516" spans="1:29" ht="12.75">
      <c r="A516" s="43"/>
      <c r="B516" s="43"/>
      <c r="C516" s="43"/>
      <c r="D516" s="43"/>
      <c r="E516" s="43"/>
      <c r="F516" s="43"/>
      <c r="G516" s="43"/>
      <c r="H516" s="43"/>
      <c r="I516" s="43"/>
      <c r="J516" s="44"/>
      <c r="K516" s="43"/>
      <c r="L516" s="92"/>
      <c r="M516" s="43"/>
      <c r="N516" s="43"/>
      <c r="O516" s="43"/>
      <c r="P516" s="43"/>
      <c r="Q516" s="43"/>
      <c r="R516" s="43"/>
      <c r="S516" s="43"/>
      <c r="T516" s="43"/>
      <c r="U516" s="43"/>
      <c r="V516" s="43"/>
      <c r="W516" s="43"/>
      <c r="X516" s="43"/>
      <c r="Y516" s="43"/>
      <c r="Z516" s="43"/>
      <c r="AA516" s="43"/>
      <c r="AB516" s="43"/>
      <c r="AC516" s="43"/>
    </row>
    <row r="517" spans="1:29" ht="12.75">
      <c r="A517" s="43"/>
      <c r="B517" s="43"/>
      <c r="C517" s="43"/>
      <c r="D517" s="43"/>
      <c r="E517" s="43"/>
      <c r="F517" s="43"/>
      <c r="G517" s="43"/>
      <c r="H517" s="43"/>
      <c r="I517" s="43"/>
      <c r="J517" s="44"/>
      <c r="K517" s="43"/>
      <c r="L517" s="92"/>
      <c r="M517" s="43"/>
      <c r="N517" s="43"/>
      <c r="O517" s="43"/>
      <c r="P517" s="43"/>
      <c r="Q517" s="43"/>
      <c r="R517" s="43"/>
      <c r="S517" s="43"/>
      <c r="T517" s="43"/>
      <c r="U517" s="43"/>
      <c r="V517" s="43"/>
      <c r="W517" s="43"/>
      <c r="X517" s="43"/>
      <c r="Y517" s="43"/>
      <c r="Z517" s="43"/>
      <c r="AA517" s="43"/>
      <c r="AB517" s="43"/>
      <c r="AC517" s="43"/>
    </row>
    <row r="518" spans="1:29" ht="12.75">
      <c r="A518" s="43"/>
      <c r="B518" s="43"/>
      <c r="C518" s="43"/>
      <c r="D518" s="43"/>
      <c r="E518" s="43"/>
      <c r="F518" s="43"/>
      <c r="G518" s="43"/>
      <c r="H518" s="43"/>
      <c r="I518" s="43"/>
      <c r="J518" s="44"/>
      <c r="K518" s="43"/>
      <c r="L518" s="92"/>
      <c r="M518" s="43"/>
      <c r="N518" s="43"/>
      <c r="O518" s="43"/>
      <c r="P518" s="43"/>
      <c r="Q518" s="43"/>
      <c r="R518" s="43"/>
      <c r="S518" s="43"/>
      <c r="T518" s="43"/>
      <c r="U518" s="43"/>
      <c r="V518" s="43"/>
      <c r="W518" s="43"/>
      <c r="X518" s="43"/>
      <c r="Y518" s="43"/>
      <c r="Z518" s="43"/>
      <c r="AA518" s="43"/>
      <c r="AB518" s="43"/>
      <c r="AC518" s="43"/>
    </row>
    <row r="519" spans="1:29" ht="12.75">
      <c r="A519" s="43"/>
      <c r="B519" s="43"/>
      <c r="C519" s="43"/>
      <c r="D519" s="43"/>
      <c r="E519" s="43"/>
      <c r="F519" s="43"/>
      <c r="G519" s="43"/>
      <c r="H519" s="43"/>
      <c r="I519" s="43"/>
      <c r="J519" s="44"/>
      <c r="K519" s="43"/>
      <c r="L519" s="92"/>
      <c r="M519" s="43"/>
      <c r="N519" s="43"/>
      <c r="O519" s="43"/>
      <c r="P519" s="43"/>
      <c r="Q519" s="43"/>
      <c r="R519" s="43"/>
      <c r="S519" s="43"/>
      <c r="T519" s="43"/>
      <c r="U519" s="43"/>
      <c r="V519" s="43"/>
      <c r="W519" s="43"/>
      <c r="X519" s="43"/>
      <c r="Y519" s="43"/>
      <c r="Z519" s="43"/>
      <c r="AA519" s="43"/>
      <c r="AB519" s="43"/>
      <c r="AC519" s="43"/>
    </row>
    <row r="520" spans="1:29" ht="12.75">
      <c r="A520" s="43"/>
      <c r="B520" s="43"/>
      <c r="C520" s="43"/>
      <c r="D520" s="43"/>
      <c r="E520" s="43"/>
      <c r="F520" s="43"/>
      <c r="G520" s="43"/>
      <c r="H520" s="43"/>
      <c r="I520" s="43"/>
      <c r="J520" s="44"/>
      <c r="K520" s="43"/>
      <c r="L520" s="92"/>
      <c r="M520" s="43"/>
      <c r="N520" s="43"/>
      <c r="O520" s="43"/>
      <c r="P520" s="43"/>
      <c r="Q520" s="43"/>
      <c r="R520" s="43"/>
      <c r="S520" s="43"/>
      <c r="T520" s="43"/>
      <c r="U520" s="43"/>
      <c r="V520" s="43"/>
      <c r="W520" s="43"/>
      <c r="X520" s="43"/>
      <c r="Y520" s="43"/>
      <c r="Z520" s="43"/>
      <c r="AA520" s="43"/>
      <c r="AB520" s="43"/>
      <c r="AC520" s="43"/>
    </row>
    <row r="521" spans="1:29" ht="12.75">
      <c r="A521" s="43"/>
      <c r="B521" s="43"/>
      <c r="C521" s="43"/>
      <c r="D521" s="43"/>
      <c r="E521" s="43"/>
      <c r="F521" s="43"/>
      <c r="G521" s="43"/>
      <c r="H521" s="43"/>
      <c r="I521" s="43"/>
      <c r="J521" s="44"/>
      <c r="K521" s="43"/>
      <c r="L521" s="92"/>
      <c r="M521" s="43"/>
      <c r="N521" s="43"/>
      <c r="O521" s="43"/>
      <c r="P521" s="43"/>
      <c r="Q521" s="43"/>
      <c r="R521" s="43"/>
      <c r="S521" s="43"/>
      <c r="T521" s="43"/>
      <c r="U521" s="43"/>
      <c r="V521" s="43"/>
      <c r="W521" s="43"/>
      <c r="X521" s="43"/>
      <c r="Y521" s="43"/>
      <c r="Z521" s="43"/>
      <c r="AA521" s="43"/>
      <c r="AB521" s="43"/>
      <c r="AC521" s="43"/>
    </row>
    <row r="522" spans="1:29" ht="12.75">
      <c r="A522" s="43"/>
      <c r="B522" s="43"/>
      <c r="C522" s="43"/>
      <c r="D522" s="43"/>
      <c r="E522" s="43"/>
      <c r="F522" s="43"/>
      <c r="G522" s="43"/>
      <c r="H522" s="43"/>
      <c r="I522" s="43"/>
      <c r="J522" s="44"/>
      <c r="K522" s="43"/>
      <c r="L522" s="92"/>
      <c r="M522" s="43"/>
      <c r="N522" s="43"/>
      <c r="O522" s="43"/>
      <c r="P522" s="43"/>
      <c r="Q522" s="43"/>
      <c r="R522" s="43"/>
      <c r="S522" s="43"/>
      <c r="T522" s="43"/>
      <c r="U522" s="43"/>
      <c r="V522" s="43"/>
      <c r="W522" s="43"/>
      <c r="X522" s="43"/>
      <c r="Y522" s="43"/>
      <c r="Z522" s="43"/>
      <c r="AA522" s="43"/>
      <c r="AB522" s="43"/>
      <c r="AC522" s="43"/>
    </row>
    <row r="523" spans="1:29" ht="12.75">
      <c r="A523" s="43"/>
      <c r="B523" s="43"/>
      <c r="C523" s="43"/>
      <c r="D523" s="43"/>
      <c r="E523" s="43"/>
      <c r="F523" s="43"/>
      <c r="G523" s="43"/>
      <c r="H523" s="43"/>
      <c r="I523" s="43"/>
      <c r="J523" s="44"/>
      <c r="K523" s="43"/>
      <c r="L523" s="92"/>
      <c r="M523" s="43"/>
      <c r="N523" s="43"/>
      <c r="O523" s="43"/>
      <c r="P523" s="43"/>
      <c r="Q523" s="43"/>
      <c r="R523" s="43"/>
      <c r="S523" s="43"/>
      <c r="T523" s="43"/>
      <c r="U523" s="43"/>
      <c r="V523" s="43"/>
      <c r="W523" s="43"/>
      <c r="X523" s="43"/>
      <c r="Y523" s="43"/>
      <c r="Z523" s="43"/>
      <c r="AA523" s="43"/>
      <c r="AB523" s="43"/>
      <c r="AC523" s="43"/>
    </row>
    <row r="524" spans="1:29" ht="12.75">
      <c r="A524" s="43"/>
      <c r="B524" s="43"/>
      <c r="C524" s="43"/>
      <c r="D524" s="43"/>
      <c r="E524" s="43"/>
      <c r="F524" s="43"/>
      <c r="G524" s="43"/>
      <c r="H524" s="43"/>
      <c r="I524" s="43"/>
      <c r="J524" s="44"/>
      <c r="K524" s="43"/>
      <c r="L524" s="92"/>
      <c r="M524" s="43"/>
      <c r="N524" s="43"/>
      <c r="O524" s="43"/>
      <c r="P524" s="43"/>
      <c r="Q524" s="43"/>
      <c r="R524" s="43"/>
      <c r="S524" s="43"/>
      <c r="T524" s="43"/>
      <c r="U524" s="43"/>
      <c r="V524" s="43"/>
      <c r="W524" s="43"/>
      <c r="X524" s="43"/>
      <c r="Y524" s="43"/>
      <c r="Z524" s="43"/>
      <c r="AA524" s="43"/>
      <c r="AB524" s="43"/>
      <c r="AC524" s="43"/>
    </row>
    <row r="525" spans="1:29" ht="12.75">
      <c r="A525" s="43"/>
      <c r="B525" s="43"/>
      <c r="C525" s="43"/>
      <c r="D525" s="43"/>
      <c r="E525" s="43"/>
      <c r="F525" s="43"/>
      <c r="G525" s="43"/>
      <c r="H525" s="43"/>
      <c r="I525" s="43"/>
      <c r="J525" s="44"/>
      <c r="K525" s="43"/>
      <c r="L525" s="92"/>
      <c r="M525" s="43"/>
      <c r="N525" s="43"/>
      <c r="O525" s="43"/>
      <c r="P525" s="43"/>
      <c r="Q525" s="43"/>
      <c r="R525" s="43"/>
      <c r="S525" s="43"/>
      <c r="T525" s="43"/>
      <c r="U525" s="43"/>
      <c r="V525" s="43"/>
      <c r="W525" s="43"/>
      <c r="X525" s="43"/>
      <c r="Y525" s="43"/>
      <c r="Z525" s="43"/>
      <c r="AA525" s="43"/>
      <c r="AB525" s="43"/>
      <c r="AC525" s="43"/>
    </row>
    <row r="526" spans="1:29" ht="12.75">
      <c r="A526" s="43"/>
      <c r="B526" s="43"/>
      <c r="C526" s="43"/>
      <c r="D526" s="43"/>
      <c r="E526" s="43"/>
      <c r="F526" s="43"/>
      <c r="G526" s="43"/>
      <c r="H526" s="43"/>
      <c r="I526" s="43"/>
      <c r="J526" s="44"/>
      <c r="K526" s="43"/>
      <c r="L526" s="92"/>
      <c r="M526" s="43"/>
      <c r="N526" s="43"/>
      <c r="O526" s="43"/>
      <c r="P526" s="43"/>
      <c r="Q526" s="43"/>
      <c r="R526" s="43"/>
      <c r="S526" s="43"/>
      <c r="T526" s="43"/>
      <c r="U526" s="43"/>
      <c r="V526" s="43"/>
      <c r="W526" s="43"/>
      <c r="X526" s="43"/>
      <c r="Y526" s="43"/>
      <c r="Z526" s="43"/>
      <c r="AA526" s="43"/>
      <c r="AB526" s="43"/>
      <c r="AC526" s="43"/>
    </row>
    <row r="527" spans="1:29" ht="12.75">
      <c r="A527" s="43"/>
      <c r="B527" s="43"/>
      <c r="C527" s="43"/>
      <c r="D527" s="43"/>
      <c r="E527" s="43"/>
      <c r="F527" s="43"/>
      <c r="G527" s="43"/>
      <c r="H527" s="43"/>
      <c r="I527" s="43"/>
      <c r="J527" s="44"/>
      <c r="K527" s="43"/>
      <c r="L527" s="92"/>
      <c r="M527" s="43"/>
      <c r="N527" s="43"/>
      <c r="O527" s="43"/>
      <c r="P527" s="43"/>
      <c r="Q527" s="43"/>
      <c r="R527" s="43"/>
      <c r="S527" s="43"/>
      <c r="T527" s="43"/>
      <c r="U527" s="43"/>
      <c r="V527" s="43"/>
      <c r="W527" s="43"/>
      <c r="X527" s="43"/>
      <c r="Y527" s="43"/>
      <c r="Z527" s="43"/>
      <c r="AA527" s="43"/>
      <c r="AB527" s="43"/>
      <c r="AC527" s="43"/>
    </row>
    <row r="528" spans="1:29" ht="12.75">
      <c r="A528" s="43"/>
      <c r="B528" s="43"/>
      <c r="C528" s="43"/>
      <c r="D528" s="43"/>
      <c r="E528" s="43"/>
      <c r="F528" s="43"/>
      <c r="G528" s="43"/>
      <c r="H528" s="43"/>
      <c r="I528" s="43"/>
      <c r="J528" s="44"/>
      <c r="K528" s="43"/>
      <c r="L528" s="92"/>
      <c r="M528" s="43"/>
      <c r="N528" s="43"/>
      <c r="O528" s="43"/>
      <c r="P528" s="43"/>
      <c r="Q528" s="43"/>
      <c r="R528" s="43"/>
      <c r="S528" s="43"/>
      <c r="T528" s="43"/>
      <c r="U528" s="43"/>
      <c r="V528" s="43"/>
      <c r="W528" s="43"/>
      <c r="X528" s="43"/>
      <c r="Y528" s="43"/>
      <c r="Z528" s="43"/>
      <c r="AA528" s="43"/>
      <c r="AB528" s="43"/>
      <c r="AC528" s="43"/>
    </row>
    <row r="529" spans="1:29" ht="12.75">
      <c r="A529" s="43"/>
      <c r="B529" s="43"/>
      <c r="C529" s="43"/>
      <c r="D529" s="43"/>
      <c r="E529" s="43"/>
      <c r="F529" s="43"/>
      <c r="G529" s="43"/>
      <c r="H529" s="43"/>
      <c r="I529" s="43"/>
      <c r="J529" s="44"/>
      <c r="K529" s="43"/>
      <c r="L529" s="92"/>
      <c r="M529" s="43"/>
      <c r="N529" s="43"/>
      <c r="O529" s="43"/>
      <c r="P529" s="43"/>
      <c r="Q529" s="43"/>
      <c r="R529" s="43"/>
      <c r="S529" s="43"/>
      <c r="T529" s="43"/>
      <c r="U529" s="43"/>
      <c r="V529" s="43"/>
      <c r="W529" s="43"/>
      <c r="X529" s="43"/>
      <c r="Y529" s="43"/>
      <c r="Z529" s="43"/>
      <c r="AA529" s="43"/>
      <c r="AB529" s="43"/>
      <c r="AC529" s="43"/>
    </row>
    <row r="530" spans="1:29" ht="12.75">
      <c r="A530" s="43"/>
      <c r="B530" s="43"/>
      <c r="C530" s="43"/>
      <c r="D530" s="43"/>
      <c r="E530" s="43"/>
      <c r="F530" s="43"/>
      <c r="G530" s="43"/>
      <c r="H530" s="43"/>
      <c r="I530" s="43"/>
      <c r="J530" s="44"/>
      <c r="K530" s="43"/>
      <c r="L530" s="92"/>
      <c r="M530" s="43"/>
      <c r="N530" s="43"/>
      <c r="O530" s="43"/>
      <c r="P530" s="43"/>
      <c r="Q530" s="43"/>
      <c r="R530" s="43"/>
      <c r="S530" s="43"/>
      <c r="T530" s="43"/>
      <c r="U530" s="43"/>
      <c r="V530" s="43"/>
      <c r="W530" s="43"/>
      <c r="X530" s="43"/>
      <c r="Y530" s="43"/>
      <c r="Z530" s="43"/>
      <c r="AA530" s="43"/>
      <c r="AB530" s="43"/>
      <c r="AC530" s="43"/>
    </row>
    <row r="531" spans="1:29" ht="12.75">
      <c r="A531" s="43"/>
      <c r="B531" s="43"/>
      <c r="C531" s="43"/>
      <c r="D531" s="43"/>
      <c r="E531" s="43"/>
      <c r="F531" s="43"/>
      <c r="G531" s="43"/>
      <c r="H531" s="43"/>
      <c r="I531" s="43"/>
      <c r="J531" s="44"/>
      <c r="K531" s="43"/>
      <c r="L531" s="92"/>
      <c r="M531" s="43"/>
      <c r="N531" s="43"/>
      <c r="O531" s="43"/>
      <c r="P531" s="43"/>
      <c r="Q531" s="43"/>
      <c r="R531" s="43"/>
      <c r="S531" s="43"/>
      <c r="T531" s="43"/>
      <c r="U531" s="43"/>
      <c r="V531" s="43"/>
      <c r="W531" s="43"/>
      <c r="X531" s="43"/>
      <c r="Y531" s="43"/>
      <c r="Z531" s="43"/>
      <c r="AA531" s="43"/>
      <c r="AB531" s="43"/>
      <c r="AC531" s="43"/>
    </row>
    <row r="532" spans="1:29" ht="12.75">
      <c r="A532" s="43"/>
      <c r="B532" s="43"/>
      <c r="C532" s="43"/>
      <c r="D532" s="43"/>
      <c r="E532" s="43"/>
      <c r="F532" s="43"/>
      <c r="G532" s="43"/>
      <c r="H532" s="43"/>
      <c r="I532" s="43"/>
      <c r="J532" s="44"/>
      <c r="K532" s="43"/>
      <c r="L532" s="92"/>
      <c r="M532" s="43"/>
      <c r="N532" s="43"/>
      <c r="O532" s="43"/>
      <c r="P532" s="43"/>
      <c r="Q532" s="43"/>
      <c r="R532" s="43"/>
      <c r="S532" s="43"/>
      <c r="T532" s="43"/>
      <c r="U532" s="43"/>
      <c r="V532" s="43"/>
      <c r="W532" s="43"/>
      <c r="X532" s="43"/>
      <c r="Y532" s="43"/>
      <c r="Z532" s="43"/>
      <c r="AA532" s="43"/>
      <c r="AB532" s="43"/>
      <c r="AC532" s="43"/>
    </row>
    <row r="533" spans="1:29" ht="12.75">
      <c r="A533" s="43"/>
      <c r="B533" s="43"/>
      <c r="C533" s="43"/>
      <c r="D533" s="43"/>
      <c r="E533" s="43"/>
      <c r="F533" s="43"/>
      <c r="G533" s="43"/>
      <c r="H533" s="43"/>
      <c r="I533" s="43"/>
      <c r="J533" s="44"/>
      <c r="K533" s="43"/>
      <c r="L533" s="92"/>
      <c r="M533" s="43"/>
      <c r="N533" s="43"/>
      <c r="O533" s="43"/>
      <c r="P533" s="43"/>
      <c r="Q533" s="43"/>
      <c r="R533" s="43"/>
      <c r="S533" s="43"/>
      <c r="T533" s="43"/>
      <c r="U533" s="43"/>
      <c r="V533" s="43"/>
      <c r="W533" s="43"/>
      <c r="X533" s="43"/>
      <c r="Y533" s="43"/>
      <c r="Z533" s="43"/>
      <c r="AA533" s="43"/>
      <c r="AB533" s="43"/>
      <c r="AC533" s="43"/>
    </row>
    <row r="534" spans="1:29" ht="12.75">
      <c r="A534" s="43"/>
      <c r="B534" s="43"/>
      <c r="C534" s="43"/>
      <c r="D534" s="43"/>
      <c r="E534" s="43"/>
      <c r="F534" s="43"/>
      <c r="G534" s="43"/>
      <c r="H534" s="43"/>
      <c r="I534" s="43"/>
      <c r="J534" s="44"/>
      <c r="K534" s="43"/>
      <c r="L534" s="92"/>
      <c r="M534" s="43"/>
      <c r="N534" s="43"/>
      <c r="O534" s="43"/>
      <c r="P534" s="43"/>
      <c r="Q534" s="43"/>
      <c r="R534" s="43"/>
      <c r="S534" s="43"/>
      <c r="T534" s="43"/>
      <c r="U534" s="43"/>
      <c r="V534" s="43"/>
      <c r="W534" s="43"/>
      <c r="X534" s="43"/>
      <c r="Y534" s="43"/>
      <c r="Z534" s="43"/>
      <c r="AA534" s="43"/>
      <c r="AB534" s="43"/>
      <c r="AC534" s="43"/>
    </row>
    <row r="535" spans="1:29" ht="12.75">
      <c r="A535" s="43"/>
      <c r="B535" s="43"/>
      <c r="C535" s="43"/>
      <c r="D535" s="43"/>
      <c r="E535" s="43"/>
      <c r="F535" s="43"/>
      <c r="G535" s="43"/>
      <c r="H535" s="43"/>
      <c r="I535" s="43"/>
      <c r="J535" s="44"/>
      <c r="K535" s="43"/>
      <c r="L535" s="92"/>
      <c r="M535" s="43"/>
      <c r="N535" s="43"/>
      <c r="O535" s="43"/>
      <c r="P535" s="43"/>
      <c r="Q535" s="43"/>
      <c r="R535" s="43"/>
      <c r="S535" s="43"/>
      <c r="T535" s="43"/>
      <c r="U535" s="43"/>
      <c r="V535" s="43"/>
      <c r="W535" s="43"/>
      <c r="X535" s="43"/>
      <c r="Y535" s="43"/>
      <c r="Z535" s="43"/>
      <c r="AA535" s="43"/>
      <c r="AB535" s="43"/>
      <c r="AC535" s="43"/>
    </row>
    <row r="536" spans="1:29" ht="12.75">
      <c r="A536" s="43"/>
      <c r="B536" s="43"/>
      <c r="C536" s="43"/>
      <c r="D536" s="43"/>
      <c r="E536" s="43"/>
      <c r="F536" s="43"/>
      <c r="G536" s="43"/>
      <c r="H536" s="43"/>
      <c r="I536" s="43"/>
      <c r="J536" s="44"/>
      <c r="K536" s="43"/>
      <c r="L536" s="92"/>
      <c r="M536" s="43"/>
      <c r="N536" s="43"/>
      <c r="O536" s="43"/>
      <c r="P536" s="43"/>
      <c r="Q536" s="43"/>
      <c r="R536" s="43"/>
      <c r="S536" s="43"/>
      <c r="T536" s="43"/>
      <c r="U536" s="43"/>
      <c r="V536" s="43"/>
      <c r="W536" s="43"/>
      <c r="X536" s="43"/>
      <c r="Y536" s="43"/>
      <c r="Z536" s="43"/>
      <c r="AA536" s="43"/>
      <c r="AB536" s="43"/>
      <c r="AC536" s="43"/>
    </row>
    <row r="537" spans="1:29" ht="12.75">
      <c r="A537" s="43"/>
      <c r="B537" s="43"/>
      <c r="C537" s="43"/>
      <c r="D537" s="43"/>
      <c r="E537" s="43"/>
      <c r="F537" s="43"/>
      <c r="G537" s="43"/>
      <c r="H537" s="43"/>
      <c r="I537" s="43"/>
      <c r="J537" s="44"/>
      <c r="K537" s="43"/>
      <c r="L537" s="92"/>
      <c r="M537" s="43"/>
      <c r="N537" s="43"/>
      <c r="O537" s="43"/>
      <c r="P537" s="43"/>
      <c r="Q537" s="43"/>
      <c r="R537" s="43"/>
      <c r="S537" s="43"/>
      <c r="T537" s="43"/>
      <c r="U537" s="43"/>
      <c r="V537" s="43"/>
      <c r="W537" s="43"/>
      <c r="X537" s="43"/>
      <c r="Y537" s="43"/>
      <c r="Z537" s="43"/>
      <c r="AA537" s="43"/>
      <c r="AB537" s="43"/>
      <c r="AC537" s="43"/>
    </row>
    <row r="538" spans="1:29" ht="12.75">
      <c r="A538" s="43"/>
      <c r="B538" s="43"/>
      <c r="C538" s="43"/>
      <c r="D538" s="43"/>
      <c r="E538" s="43"/>
      <c r="F538" s="43"/>
      <c r="G538" s="43"/>
      <c r="H538" s="43"/>
      <c r="I538" s="43"/>
      <c r="J538" s="44"/>
      <c r="K538" s="43"/>
      <c r="L538" s="92"/>
      <c r="M538" s="43"/>
      <c r="N538" s="43"/>
      <c r="O538" s="43"/>
      <c r="P538" s="43"/>
      <c r="Q538" s="43"/>
      <c r="R538" s="43"/>
      <c r="S538" s="43"/>
      <c r="T538" s="43"/>
      <c r="U538" s="43"/>
      <c r="V538" s="43"/>
      <c r="W538" s="43"/>
      <c r="X538" s="43"/>
      <c r="Y538" s="43"/>
      <c r="Z538" s="43"/>
      <c r="AA538" s="43"/>
      <c r="AB538" s="43"/>
      <c r="AC538" s="43"/>
    </row>
    <row r="539" spans="1:29" ht="12.75">
      <c r="A539" s="43"/>
      <c r="B539" s="43"/>
      <c r="C539" s="43"/>
      <c r="D539" s="43"/>
      <c r="E539" s="43"/>
      <c r="F539" s="43"/>
      <c r="G539" s="43"/>
      <c r="H539" s="43"/>
      <c r="I539" s="43"/>
      <c r="J539" s="44"/>
      <c r="K539" s="43"/>
      <c r="L539" s="92"/>
      <c r="M539" s="43"/>
      <c r="N539" s="43"/>
      <c r="O539" s="43"/>
      <c r="P539" s="43"/>
      <c r="Q539" s="43"/>
      <c r="R539" s="43"/>
      <c r="S539" s="43"/>
      <c r="T539" s="43"/>
      <c r="U539" s="43"/>
      <c r="V539" s="43"/>
      <c r="W539" s="43"/>
      <c r="X539" s="43"/>
      <c r="Y539" s="43"/>
      <c r="Z539" s="43"/>
      <c r="AA539" s="43"/>
      <c r="AB539" s="43"/>
      <c r="AC539" s="43"/>
    </row>
    <row r="540" spans="1:29" ht="12.75">
      <c r="A540" s="43"/>
      <c r="B540" s="43"/>
      <c r="C540" s="43"/>
      <c r="D540" s="43"/>
      <c r="E540" s="43"/>
      <c r="F540" s="43"/>
      <c r="G540" s="43"/>
      <c r="H540" s="43"/>
      <c r="I540" s="43"/>
      <c r="J540" s="44"/>
      <c r="K540" s="43"/>
      <c r="L540" s="92"/>
      <c r="M540" s="43"/>
      <c r="N540" s="43"/>
      <c r="O540" s="43"/>
      <c r="P540" s="43"/>
      <c r="Q540" s="43"/>
      <c r="R540" s="43"/>
      <c r="S540" s="43"/>
      <c r="T540" s="43"/>
      <c r="U540" s="43"/>
      <c r="V540" s="43"/>
      <c r="W540" s="43"/>
      <c r="X540" s="43"/>
      <c r="Y540" s="43"/>
      <c r="Z540" s="43"/>
      <c r="AA540" s="43"/>
      <c r="AB540" s="43"/>
      <c r="AC540" s="43"/>
    </row>
    <row r="541" spans="1:29" ht="12.75">
      <c r="A541" s="43"/>
      <c r="B541" s="43"/>
      <c r="C541" s="43"/>
      <c r="D541" s="43"/>
      <c r="E541" s="43"/>
      <c r="F541" s="43"/>
      <c r="G541" s="43"/>
      <c r="H541" s="43"/>
      <c r="I541" s="43"/>
      <c r="J541" s="44"/>
      <c r="K541" s="43"/>
      <c r="L541" s="92"/>
      <c r="M541" s="43"/>
      <c r="N541" s="43"/>
      <c r="O541" s="43"/>
      <c r="P541" s="43"/>
      <c r="Q541" s="43"/>
      <c r="R541" s="43"/>
      <c r="S541" s="43"/>
      <c r="T541" s="43"/>
      <c r="U541" s="43"/>
      <c r="V541" s="43"/>
      <c r="W541" s="43"/>
      <c r="X541" s="43"/>
      <c r="Y541" s="43"/>
      <c r="Z541" s="43"/>
      <c r="AA541" s="43"/>
      <c r="AB541" s="43"/>
      <c r="AC541" s="43"/>
    </row>
    <row r="542" spans="1:29" ht="12.75">
      <c r="A542" s="43"/>
      <c r="B542" s="43"/>
      <c r="C542" s="43"/>
      <c r="D542" s="43"/>
      <c r="E542" s="43"/>
      <c r="F542" s="43"/>
      <c r="G542" s="43"/>
      <c r="H542" s="43"/>
      <c r="I542" s="43"/>
      <c r="J542" s="44"/>
      <c r="K542" s="43"/>
      <c r="L542" s="92"/>
      <c r="M542" s="43"/>
      <c r="N542" s="43"/>
      <c r="O542" s="43"/>
      <c r="P542" s="43"/>
      <c r="Q542" s="43"/>
      <c r="R542" s="43"/>
      <c r="S542" s="43"/>
      <c r="T542" s="43"/>
      <c r="U542" s="43"/>
      <c r="V542" s="43"/>
      <c r="W542" s="43"/>
      <c r="X542" s="43"/>
      <c r="Y542" s="43"/>
      <c r="Z542" s="43"/>
      <c r="AA542" s="43"/>
      <c r="AB542" s="43"/>
      <c r="AC542" s="43"/>
    </row>
    <row r="543" spans="1:29" ht="12.75">
      <c r="A543" s="43"/>
      <c r="B543" s="43"/>
      <c r="C543" s="43"/>
      <c r="D543" s="43"/>
      <c r="E543" s="43"/>
      <c r="F543" s="43"/>
      <c r="G543" s="43"/>
      <c r="H543" s="43"/>
      <c r="I543" s="43"/>
      <c r="J543" s="44"/>
      <c r="K543" s="43"/>
      <c r="L543" s="92"/>
      <c r="M543" s="43"/>
      <c r="N543" s="43"/>
      <c r="O543" s="43"/>
      <c r="P543" s="43"/>
      <c r="Q543" s="43"/>
      <c r="R543" s="43"/>
      <c r="S543" s="43"/>
      <c r="T543" s="43"/>
      <c r="U543" s="43"/>
      <c r="V543" s="43"/>
      <c r="W543" s="43"/>
      <c r="X543" s="43"/>
      <c r="Y543" s="43"/>
      <c r="Z543" s="43"/>
      <c r="AA543" s="43"/>
      <c r="AB543" s="43"/>
      <c r="AC543" s="43"/>
    </row>
    <row r="544" spans="1:29" ht="12.75">
      <c r="A544" s="43"/>
      <c r="B544" s="43"/>
      <c r="C544" s="43"/>
      <c r="D544" s="43"/>
      <c r="E544" s="43"/>
      <c r="F544" s="43"/>
      <c r="G544" s="43"/>
      <c r="H544" s="43"/>
      <c r="I544" s="43"/>
      <c r="J544" s="44"/>
      <c r="K544" s="43"/>
      <c r="L544" s="92"/>
      <c r="M544" s="43"/>
      <c r="N544" s="43"/>
      <c r="O544" s="43"/>
      <c r="P544" s="43"/>
      <c r="Q544" s="43"/>
      <c r="R544" s="43"/>
      <c r="S544" s="43"/>
      <c r="T544" s="43"/>
      <c r="U544" s="43"/>
      <c r="V544" s="43"/>
      <c r="W544" s="43"/>
      <c r="X544" s="43"/>
      <c r="Y544" s="43"/>
      <c r="Z544" s="43"/>
      <c r="AA544" s="43"/>
      <c r="AB544" s="43"/>
      <c r="AC544" s="43"/>
    </row>
    <row r="545" spans="1:29" ht="12.75">
      <c r="A545" s="43"/>
      <c r="B545" s="43"/>
      <c r="C545" s="43"/>
      <c r="D545" s="43"/>
      <c r="E545" s="43"/>
      <c r="F545" s="43"/>
      <c r="G545" s="43"/>
      <c r="H545" s="43"/>
      <c r="I545" s="43"/>
      <c r="J545" s="44"/>
      <c r="K545" s="43"/>
      <c r="L545" s="92"/>
      <c r="M545" s="43"/>
      <c r="N545" s="43"/>
      <c r="O545" s="43"/>
      <c r="P545" s="43"/>
      <c r="Q545" s="43"/>
      <c r="R545" s="43"/>
      <c r="S545" s="43"/>
      <c r="T545" s="43"/>
      <c r="U545" s="43"/>
      <c r="V545" s="43"/>
      <c r="W545" s="43"/>
      <c r="X545" s="43"/>
      <c r="Y545" s="43"/>
      <c r="Z545" s="43"/>
      <c r="AA545" s="43"/>
      <c r="AB545" s="43"/>
      <c r="AC545" s="43"/>
    </row>
    <row r="546" spans="1:29" ht="12.75">
      <c r="A546" s="43"/>
      <c r="B546" s="43"/>
      <c r="C546" s="43"/>
      <c r="D546" s="43"/>
      <c r="E546" s="43"/>
      <c r="F546" s="43"/>
      <c r="G546" s="43"/>
      <c r="H546" s="43"/>
      <c r="I546" s="43"/>
      <c r="J546" s="44"/>
      <c r="K546" s="43"/>
      <c r="L546" s="92"/>
      <c r="M546" s="43"/>
      <c r="N546" s="43"/>
      <c r="O546" s="43"/>
      <c r="P546" s="43"/>
      <c r="Q546" s="43"/>
      <c r="R546" s="43"/>
      <c r="S546" s="43"/>
      <c r="T546" s="43"/>
      <c r="U546" s="43"/>
      <c r="V546" s="43"/>
      <c r="W546" s="43"/>
      <c r="X546" s="43"/>
      <c r="Y546" s="43"/>
      <c r="Z546" s="43"/>
      <c r="AA546" s="43"/>
      <c r="AB546" s="43"/>
      <c r="AC546" s="43"/>
    </row>
    <row r="547" spans="1:29" ht="12.75">
      <c r="A547" s="43"/>
      <c r="B547" s="43"/>
      <c r="C547" s="43"/>
      <c r="D547" s="43"/>
      <c r="E547" s="43"/>
      <c r="F547" s="43"/>
      <c r="G547" s="43"/>
      <c r="H547" s="43"/>
      <c r="I547" s="43"/>
      <c r="J547" s="44"/>
      <c r="K547" s="43"/>
      <c r="L547" s="92"/>
      <c r="M547" s="43"/>
      <c r="N547" s="43"/>
      <c r="O547" s="43"/>
      <c r="P547" s="43"/>
      <c r="Q547" s="43"/>
      <c r="R547" s="43"/>
      <c r="S547" s="43"/>
      <c r="T547" s="43"/>
      <c r="U547" s="43"/>
      <c r="V547" s="43"/>
      <c r="W547" s="43"/>
      <c r="X547" s="43"/>
      <c r="Y547" s="43"/>
      <c r="Z547" s="43"/>
      <c r="AA547" s="43"/>
      <c r="AB547" s="43"/>
      <c r="AC547" s="43"/>
    </row>
    <row r="548" spans="1:29" ht="12.75">
      <c r="A548" s="43"/>
      <c r="B548" s="43"/>
      <c r="C548" s="43"/>
      <c r="D548" s="43"/>
      <c r="E548" s="43"/>
      <c r="F548" s="43"/>
      <c r="G548" s="43"/>
      <c r="H548" s="43"/>
      <c r="I548" s="43"/>
      <c r="J548" s="44"/>
      <c r="K548" s="43"/>
      <c r="L548" s="92"/>
      <c r="M548" s="43"/>
      <c r="N548" s="43"/>
      <c r="O548" s="43"/>
      <c r="P548" s="43"/>
      <c r="Q548" s="43"/>
      <c r="R548" s="43"/>
      <c r="S548" s="43"/>
      <c r="T548" s="43"/>
      <c r="U548" s="43"/>
      <c r="V548" s="43"/>
      <c r="W548" s="43"/>
      <c r="X548" s="43"/>
      <c r="Y548" s="43"/>
      <c r="Z548" s="43"/>
      <c r="AA548" s="43"/>
      <c r="AB548" s="43"/>
      <c r="AC548" s="43"/>
    </row>
    <row r="549" spans="1:29" ht="12.75">
      <c r="A549" s="43"/>
      <c r="B549" s="43"/>
      <c r="C549" s="43"/>
      <c r="D549" s="43"/>
      <c r="E549" s="43"/>
      <c r="F549" s="43"/>
      <c r="G549" s="43"/>
      <c r="H549" s="43"/>
      <c r="I549" s="43"/>
      <c r="J549" s="44"/>
      <c r="K549" s="43"/>
      <c r="L549" s="92"/>
      <c r="M549" s="43"/>
      <c r="N549" s="43"/>
      <c r="O549" s="43"/>
      <c r="P549" s="43"/>
      <c r="Q549" s="43"/>
      <c r="R549" s="43"/>
      <c r="S549" s="43"/>
      <c r="T549" s="43"/>
      <c r="U549" s="43"/>
      <c r="V549" s="43"/>
      <c r="W549" s="43"/>
      <c r="X549" s="43"/>
      <c r="Y549" s="43"/>
      <c r="Z549" s="43"/>
      <c r="AA549" s="43"/>
      <c r="AB549" s="43"/>
      <c r="AC549" s="43"/>
    </row>
    <row r="550" spans="1:29" ht="12.75">
      <c r="A550" s="43"/>
      <c r="B550" s="43"/>
      <c r="C550" s="43"/>
      <c r="D550" s="43"/>
      <c r="E550" s="43"/>
      <c r="F550" s="43"/>
      <c r="G550" s="43"/>
      <c r="H550" s="43"/>
      <c r="I550" s="43"/>
      <c r="J550" s="44"/>
      <c r="K550" s="43"/>
      <c r="L550" s="92"/>
      <c r="M550" s="43"/>
      <c r="N550" s="43"/>
      <c r="O550" s="43"/>
      <c r="P550" s="43"/>
      <c r="Q550" s="43"/>
      <c r="R550" s="43"/>
      <c r="S550" s="43"/>
      <c r="T550" s="43"/>
      <c r="U550" s="43"/>
      <c r="V550" s="43"/>
      <c r="W550" s="43"/>
      <c r="X550" s="43"/>
      <c r="Y550" s="43"/>
      <c r="Z550" s="43"/>
      <c r="AA550" s="43"/>
      <c r="AB550" s="43"/>
      <c r="AC550" s="43"/>
    </row>
    <row r="551" spans="1:29" ht="12.75">
      <c r="A551" s="43"/>
      <c r="B551" s="43"/>
      <c r="C551" s="43"/>
      <c r="D551" s="43"/>
      <c r="E551" s="43"/>
      <c r="F551" s="43"/>
      <c r="G551" s="43"/>
      <c r="H551" s="43"/>
      <c r="I551" s="43"/>
      <c r="J551" s="44"/>
      <c r="K551" s="43"/>
      <c r="L551" s="92"/>
      <c r="M551" s="43"/>
      <c r="N551" s="43"/>
      <c r="O551" s="43"/>
      <c r="P551" s="43"/>
      <c r="Q551" s="43"/>
      <c r="R551" s="43"/>
      <c r="S551" s="43"/>
      <c r="T551" s="43"/>
      <c r="U551" s="43"/>
      <c r="V551" s="43"/>
      <c r="W551" s="43"/>
      <c r="X551" s="43"/>
      <c r="Y551" s="43"/>
      <c r="Z551" s="43"/>
      <c r="AA551" s="43"/>
      <c r="AB551" s="43"/>
      <c r="AC551" s="43"/>
    </row>
    <row r="552" spans="1:29" ht="12.75">
      <c r="A552" s="43"/>
      <c r="B552" s="43"/>
      <c r="C552" s="43"/>
      <c r="D552" s="43"/>
      <c r="E552" s="43"/>
      <c r="F552" s="43"/>
      <c r="G552" s="43"/>
      <c r="H552" s="43"/>
      <c r="I552" s="43"/>
      <c r="J552" s="44"/>
      <c r="K552" s="43"/>
      <c r="L552" s="92"/>
      <c r="M552" s="43"/>
      <c r="N552" s="43"/>
      <c r="O552" s="43"/>
      <c r="P552" s="43"/>
      <c r="Q552" s="43"/>
      <c r="R552" s="43"/>
      <c r="S552" s="43"/>
      <c r="T552" s="43"/>
      <c r="U552" s="43"/>
      <c r="V552" s="43"/>
      <c r="W552" s="43"/>
      <c r="X552" s="43"/>
      <c r="Y552" s="43"/>
      <c r="Z552" s="43"/>
      <c r="AA552" s="43"/>
      <c r="AB552" s="43"/>
      <c r="AC552" s="43"/>
    </row>
    <row r="553" spans="1:29" ht="12.75">
      <c r="A553" s="43"/>
      <c r="B553" s="43"/>
      <c r="C553" s="43"/>
      <c r="D553" s="43"/>
      <c r="E553" s="43"/>
      <c r="F553" s="43"/>
      <c r="G553" s="43"/>
      <c r="H553" s="43"/>
      <c r="I553" s="43"/>
      <c r="J553" s="44"/>
      <c r="K553" s="43"/>
      <c r="L553" s="92"/>
      <c r="M553" s="43"/>
      <c r="N553" s="43"/>
      <c r="O553" s="43"/>
      <c r="P553" s="43"/>
      <c r="Q553" s="43"/>
      <c r="R553" s="43"/>
      <c r="S553" s="43"/>
      <c r="T553" s="43"/>
      <c r="U553" s="43"/>
      <c r="V553" s="43"/>
      <c r="W553" s="43"/>
      <c r="X553" s="43"/>
      <c r="Y553" s="43"/>
      <c r="Z553" s="43"/>
      <c r="AA553" s="43"/>
      <c r="AB553" s="43"/>
      <c r="AC553" s="43"/>
    </row>
    <row r="554" spans="1:29" ht="12.75">
      <c r="A554" s="43"/>
      <c r="B554" s="43"/>
      <c r="C554" s="43"/>
      <c r="D554" s="43"/>
      <c r="E554" s="43"/>
      <c r="F554" s="43"/>
      <c r="G554" s="43"/>
      <c r="H554" s="43"/>
      <c r="I554" s="43"/>
      <c r="J554" s="44"/>
      <c r="K554" s="43"/>
      <c r="L554" s="92"/>
      <c r="M554" s="43"/>
      <c r="N554" s="43"/>
      <c r="O554" s="43"/>
      <c r="P554" s="43"/>
      <c r="Q554" s="43"/>
      <c r="R554" s="43"/>
      <c r="S554" s="43"/>
      <c r="T554" s="43"/>
      <c r="U554" s="43"/>
      <c r="V554" s="43"/>
      <c r="W554" s="43"/>
      <c r="X554" s="43"/>
      <c r="Y554" s="43"/>
      <c r="Z554" s="43"/>
      <c r="AA554" s="43"/>
      <c r="AB554" s="43"/>
      <c r="AC554" s="43"/>
    </row>
    <row r="555" spans="1:29" ht="12.75">
      <c r="A555" s="43"/>
      <c r="B555" s="43"/>
      <c r="C555" s="43"/>
      <c r="D555" s="43"/>
      <c r="E555" s="43"/>
      <c r="F555" s="43"/>
      <c r="G555" s="43"/>
      <c r="H555" s="43"/>
      <c r="I555" s="43"/>
      <c r="J555" s="44"/>
      <c r="K555" s="43"/>
      <c r="L555" s="92"/>
      <c r="M555" s="43"/>
      <c r="N555" s="43"/>
      <c r="O555" s="43"/>
      <c r="P555" s="43"/>
      <c r="Q555" s="43"/>
      <c r="R555" s="43"/>
      <c r="S555" s="43"/>
      <c r="T555" s="43"/>
      <c r="U555" s="43"/>
      <c r="V555" s="43"/>
      <c r="W555" s="43"/>
      <c r="X555" s="43"/>
      <c r="Y555" s="43"/>
      <c r="Z555" s="43"/>
      <c r="AA555" s="43"/>
      <c r="AB555" s="43"/>
      <c r="AC555" s="43"/>
    </row>
    <row r="556" spans="1:29" ht="12.75">
      <c r="A556" s="43"/>
      <c r="B556" s="43"/>
      <c r="C556" s="43"/>
      <c r="D556" s="43"/>
      <c r="E556" s="43"/>
      <c r="F556" s="43"/>
      <c r="G556" s="43"/>
      <c r="H556" s="43"/>
      <c r="I556" s="43"/>
      <c r="J556" s="44"/>
      <c r="K556" s="43"/>
      <c r="L556" s="92"/>
      <c r="M556" s="43"/>
      <c r="N556" s="43"/>
      <c r="O556" s="43"/>
      <c r="P556" s="43"/>
      <c r="Q556" s="43"/>
      <c r="R556" s="43"/>
      <c r="S556" s="43"/>
      <c r="T556" s="43"/>
      <c r="U556" s="43"/>
      <c r="V556" s="43"/>
      <c r="W556" s="43"/>
      <c r="X556" s="43"/>
      <c r="Y556" s="43"/>
      <c r="Z556" s="43"/>
      <c r="AA556" s="43"/>
      <c r="AB556" s="43"/>
      <c r="AC556" s="43"/>
    </row>
    <row r="557" spans="1:29" ht="12.75">
      <c r="A557" s="43"/>
      <c r="B557" s="43"/>
      <c r="C557" s="43"/>
      <c r="D557" s="43"/>
      <c r="E557" s="43"/>
      <c r="F557" s="43"/>
      <c r="G557" s="43"/>
      <c r="H557" s="43"/>
      <c r="I557" s="43"/>
      <c r="J557" s="44"/>
      <c r="K557" s="43"/>
      <c r="L557" s="92"/>
      <c r="M557" s="43"/>
      <c r="N557" s="43"/>
      <c r="O557" s="43"/>
      <c r="P557" s="43"/>
      <c r="Q557" s="43"/>
      <c r="R557" s="43"/>
      <c r="S557" s="43"/>
      <c r="T557" s="43"/>
      <c r="U557" s="43"/>
      <c r="V557" s="43"/>
      <c r="W557" s="43"/>
      <c r="X557" s="43"/>
      <c r="Y557" s="43"/>
      <c r="Z557" s="43"/>
      <c r="AA557" s="43"/>
      <c r="AB557" s="43"/>
      <c r="AC557" s="43"/>
    </row>
    <row r="558" spans="1:29" ht="12.75">
      <c r="A558" s="43"/>
      <c r="B558" s="43"/>
      <c r="C558" s="43"/>
      <c r="D558" s="43"/>
      <c r="E558" s="43"/>
      <c r="F558" s="43"/>
      <c r="G558" s="43"/>
      <c r="H558" s="43"/>
      <c r="I558" s="43"/>
      <c r="J558" s="44"/>
      <c r="K558" s="43"/>
      <c r="L558" s="92"/>
      <c r="M558" s="43"/>
      <c r="N558" s="43"/>
      <c r="O558" s="43"/>
      <c r="P558" s="43"/>
      <c r="Q558" s="43"/>
      <c r="R558" s="43"/>
      <c r="S558" s="43"/>
      <c r="T558" s="43"/>
      <c r="U558" s="43"/>
      <c r="V558" s="43"/>
      <c r="W558" s="43"/>
      <c r="X558" s="43"/>
      <c r="Y558" s="43"/>
      <c r="Z558" s="43"/>
      <c r="AA558" s="43"/>
      <c r="AB558" s="43"/>
      <c r="AC558" s="43"/>
    </row>
    <row r="559" spans="1:29" ht="12.75">
      <c r="A559" s="43"/>
      <c r="B559" s="43"/>
      <c r="C559" s="43"/>
      <c r="D559" s="43"/>
      <c r="E559" s="43"/>
      <c r="F559" s="43"/>
      <c r="G559" s="43"/>
      <c r="H559" s="43"/>
      <c r="I559" s="43"/>
      <c r="J559" s="44"/>
      <c r="K559" s="43"/>
      <c r="L559" s="92"/>
      <c r="M559" s="43"/>
      <c r="N559" s="43"/>
      <c r="O559" s="43"/>
      <c r="P559" s="43"/>
      <c r="Q559" s="43"/>
      <c r="R559" s="43"/>
      <c r="S559" s="43"/>
      <c r="T559" s="43"/>
      <c r="U559" s="43"/>
      <c r="V559" s="43"/>
      <c r="W559" s="43"/>
      <c r="X559" s="43"/>
      <c r="Y559" s="43"/>
      <c r="Z559" s="43"/>
      <c r="AA559" s="43"/>
      <c r="AB559" s="43"/>
      <c r="AC559" s="43"/>
    </row>
    <row r="560" spans="1:29" ht="12.75">
      <c r="A560" s="43"/>
      <c r="B560" s="43"/>
      <c r="C560" s="43"/>
      <c r="D560" s="43"/>
      <c r="E560" s="43"/>
      <c r="F560" s="43"/>
      <c r="G560" s="43"/>
      <c r="H560" s="43"/>
      <c r="I560" s="43"/>
      <c r="J560" s="44"/>
      <c r="K560" s="43"/>
      <c r="L560" s="92"/>
      <c r="M560" s="43"/>
      <c r="N560" s="43"/>
      <c r="O560" s="43"/>
      <c r="P560" s="43"/>
      <c r="Q560" s="43"/>
      <c r="R560" s="43"/>
      <c r="S560" s="43"/>
      <c r="T560" s="43"/>
      <c r="U560" s="43"/>
      <c r="V560" s="43"/>
      <c r="W560" s="43"/>
      <c r="X560" s="43"/>
      <c r="Y560" s="43"/>
      <c r="Z560" s="43"/>
      <c r="AA560" s="43"/>
      <c r="AB560" s="43"/>
      <c r="AC560" s="43"/>
    </row>
    <row r="561" spans="1:29" ht="12.75">
      <c r="A561" s="43"/>
      <c r="B561" s="43"/>
      <c r="C561" s="43"/>
      <c r="D561" s="43"/>
      <c r="E561" s="43"/>
      <c r="F561" s="43"/>
      <c r="G561" s="43"/>
      <c r="H561" s="43"/>
      <c r="I561" s="43"/>
      <c r="J561" s="44"/>
      <c r="K561" s="43"/>
      <c r="L561" s="92"/>
      <c r="M561" s="43"/>
      <c r="N561" s="43"/>
      <c r="O561" s="43"/>
      <c r="P561" s="43"/>
      <c r="Q561" s="43"/>
      <c r="R561" s="43"/>
      <c r="S561" s="43"/>
      <c r="T561" s="43"/>
      <c r="U561" s="43"/>
      <c r="V561" s="43"/>
      <c r="W561" s="43"/>
      <c r="X561" s="43"/>
      <c r="Y561" s="43"/>
      <c r="Z561" s="43"/>
      <c r="AA561" s="43"/>
      <c r="AB561" s="43"/>
      <c r="AC561" s="43"/>
    </row>
    <row r="562" spans="1:29" ht="12.75">
      <c r="A562" s="43"/>
      <c r="B562" s="43"/>
      <c r="C562" s="43"/>
      <c r="D562" s="43"/>
      <c r="E562" s="43"/>
      <c r="F562" s="43"/>
      <c r="G562" s="43"/>
      <c r="H562" s="43"/>
      <c r="I562" s="43"/>
      <c r="J562" s="44"/>
      <c r="K562" s="43"/>
      <c r="L562" s="92"/>
      <c r="M562" s="43"/>
      <c r="N562" s="43"/>
      <c r="O562" s="43"/>
      <c r="P562" s="43"/>
      <c r="Q562" s="43"/>
      <c r="R562" s="43"/>
      <c r="S562" s="43"/>
      <c r="T562" s="43"/>
      <c r="U562" s="43"/>
      <c r="V562" s="43"/>
      <c r="W562" s="43"/>
      <c r="X562" s="43"/>
      <c r="Y562" s="43"/>
      <c r="Z562" s="43"/>
      <c r="AA562" s="43"/>
      <c r="AB562" s="43"/>
      <c r="AC562" s="43"/>
    </row>
    <row r="563" spans="1:29" ht="12.75">
      <c r="A563" s="43"/>
      <c r="B563" s="43"/>
      <c r="C563" s="43"/>
      <c r="D563" s="43"/>
      <c r="E563" s="43"/>
      <c r="F563" s="43"/>
      <c r="G563" s="43"/>
      <c r="H563" s="43"/>
      <c r="I563" s="43"/>
      <c r="J563" s="44"/>
      <c r="K563" s="43"/>
      <c r="L563" s="92"/>
      <c r="M563" s="43"/>
      <c r="N563" s="43"/>
      <c r="O563" s="43"/>
      <c r="P563" s="43"/>
      <c r="Q563" s="43"/>
      <c r="R563" s="43"/>
      <c r="S563" s="43"/>
      <c r="T563" s="43"/>
      <c r="U563" s="43"/>
      <c r="V563" s="43"/>
      <c r="W563" s="43"/>
      <c r="X563" s="43"/>
      <c r="Y563" s="43"/>
      <c r="Z563" s="43"/>
      <c r="AA563" s="43"/>
      <c r="AB563" s="43"/>
      <c r="AC563" s="43"/>
    </row>
    <row r="564" spans="1:29" ht="12.75">
      <c r="A564" s="43"/>
      <c r="B564" s="43"/>
      <c r="C564" s="43"/>
      <c r="D564" s="43"/>
      <c r="E564" s="43"/>
      <c r="F564" s="43"/>
      <c r="G564" s="43"/>
      <c r="H564" s="43"/>
      <c r="I564" s="43"/>
      <c r="J564" s="44"/>
      <c r="K564" s="43"/>
      <c r="L564" s="92"/>
      <c r="M564" s="43"/>
      <c r="N564" s="43"/>
      <c r="O564" s="43"/>
      <c r="P564" s="43"/>
      <c r="Q564" s="43"/>
      <c r="R564" s="43"/>
      <c r="S564" s="43"/>
      <c r="T564" s="43"/>
      <c r="U564" s="43"/>
      <c r="V564" s="43"/>
      <c r="W564" s="43"/>
      <c r="X564" s="43"/>
      <c r="Y564" s="43"/>
      <c r="Z564" s="43"/>
      <c r="AA564" s="43"/>
      <c r="AB564" s="43"/>
      <c r="AC564" s="43"/>
    </row>
    <row r="565" spans="1:29" ht="12.75">
      <c r="A565" s="43"/>
      <c r="B565" s="43"/>
      <c r="C565" s="43"/>
      <c r="D565" s="43"/>
      <c r="E565" s="43"/>
      <c r="F565" s="43"/>
      <c r="G565" s="43"/>
      <c r="H565" s="43"/>
      <c r="I565" s="43"/>
      <c r="J565" s="44"/>
      <c r="K565" s="43"/>
      <c r="L565" s="92"/>
      <c r="M565" s="43"/>
      <c r="N565" s="43"/>
      <c r="O565" s="43"/>
      <c r="P565" s="43"/>
      <c r="Q565" s="43"/>
      <c r="R565" s="43"/>
      <c r="S565" s="43"/>
      <c r="T565" s="43"/>
      <c r="U565" s="43"/>
      <c r="V565" s="43"/>
      <c r="W565" s="43"/>
      <c r="X565" s="43"/>
      <c r="Y565" s="43"/>
      <c r="Z565" s="43"/>
      <c r="AA565" s="43"/>
      <c r="AB565" s="43"/>
      <c r="AC565" s="43"/>
    </row>
    <row r="566" spans="1:29" ht="12.75">
      <c r="A566" s="43"/>
      <c r="B566" s="43"/>
      <c r="C566" s="43"/>
      <c r="D566" s="43"/>
      <c r="E566" s="43"/>
      <c r="F566" s="43"/>
      <c r="G566" s="43"/>
      <c r="H566" s="43"/>
      <c r="I566" s="43"/>
      <c r="J566" s="44"/>
      <c r="K566" s="43"/>
      <c r="L566" s="92"/>
      <c r="M566" s="43"/>
      <c r="N566" s="43"/>
      <c r="O566" s="43"/>
      <c r="P566" s="43"/>
      <c r="Q566" s="43"/>
      <c r="R566" s="43"/>
      <c r="S566" s="43"/>
      <c r="T566" s="43"/>
      <c r="U566" s="43"/>
      <c r="V566" s="43"/>
      <c r="W566" s="43"/>
      <c r="X566" s="43"/>
      <c r="Y566" s="43"/>
      <c r="Z566" s="43"/>
      <c r="AA566" s="43"/>
      <c r="AB566" s="43"/>
      <c r="AC566" s="43"/>
    </row>
    <row r="567" spans="1:29" ht="12.75">
      <c r="A567" s="43"/>
      <c r="B567" s="43"/>
      <c r="C567" s="43"/>
      <c r="D567" s="43"/>
      <c r="E567" s="43"/>
      <c r="F567" s="43"/>
      <c r="G567" s="43"/>
      <c r="H567" s="43"/>
      <c r="I567" s="43"/>
      <c r="J567" s="44"/>
      <c r="K567" s="43"/>
      <c r="L567" s="92"/>
      <c r="M567" s="43"/>
      <c r="N567" s="43"/>
      <c r="O567" s="43"/>
      <c r="P567" s="43"/>
      <c r="Q567" s="43"/>
      <c r="R567" s="43"/>
      <c r="S567" s="43"/>
      <c r="T567" s="43"/>
      <c r="U567" s="43"/>
      <c r="V567" s="43"/>
      <c r="W567" s="43"/>
      <c r="X567" s="43"/>
      <c r="Y567" s="43"/>
      <c r="Z567" s="43"/>
      <c r="AA567" s="43"/>
      <c r="AB567" s="43"/>
      <c r="AC567" s="43"/>
    </row>
    <row r="568" spans="1:29" ht="12.75">
      <c r="A568" s="43"/>
      <c r="B568" s="43"/>
      <c r="C568" s="43"/>
      <c r="D568" s="43"/>
      <c r="E568" s="43"/>
      <c r="F568" s="43"/>
      <c r="G568" s="43"/>
      <c r="H568" s="43"/>
      <c r="I568" s="43"/>
      <c r="J568" s="44"/>
      <c r="K568" s="43"/>
      <c r="L568" s="92"/>
      <c r="M568" s="43"/>
      <c r="N568" s="43"/>
      <c r="O568" s="43"/>
      <c r="P568" s="43"/>
      <c r="Q568" s="43"/>
      <c r="R568" s="43"/>
      <c r="S568" s="43"/>
      <c r="T568" s="43"/>
      <c r="U568" s="43"/>
      <c r="V568" s="43"/>
      <c r="W568" s="43"/>
      <c r="X568" s="43"/>
      <c r="Y568" s="43"/>
      <c r="Z568" s="43"/>
      <c r="AA568" s="43"/>
      <c r="AB568" s="43"/>
      <c r="AC568" s="43"/>
    </row>
    <row r="569" spans="1:29" ht="12.75">
      <c r="A569" s="43"/>
      <c r="B569" s="43"/>
      <c r="C569" s="43"/>
      <c r="D569" s="43"/>
      <c r="E569" s="43"/>
      <c r="F569" s="43"/>
      <c r="G569" s="43"/>
      <c r="H569" s="43"/>
      <c r="I569" s="43"/>
      <c r="J569" s="44"/>
      <c r="K569" s="43"/>
      <c r="L569" s="92"/>
      <c r="M569" s="43"/>
      <c r="N569" s="43"/>
      <c r="O569" s="43"/>
      <c r="P569" s="43"/>
      <c r="Q569" s="43"/>
      <c r="R569" s="43"/>
      <c r="S569" s="43"/>
      <c r="T569" s="43"/>
      <c r="U569" s="43"/>
      <c r="V569" s="43"/>
      <c r="W569" s="43"/>
      <c r="X569" s="43"/>
      <c r="Y569" s="43"/>
      <c r="Z569" s="43"/>
      <c r="AA569" s="43"/>
      <c r="AB569" s="43"/>
      <c r="AC569" s="43"/>
    </row>
    <row r="570" spans="1:29" ht="12.75">
      <c r="A570" s="43"/>
      <c r="B570" s="43"/>
      <c r="C570" s="43"/>
      <c r="D570" s="43"/>
      <c r="E570" s="43"/>
      <c r="F570" s="43"/>
      <c r="G570" s="43"/>
      <c r="H570" s="43"/>
      <c r="I570" s="43"/>
      <c r="J570" s="44"/>
      <c r="K570" s="43"/>
      <c r="L570" s="92"/>
      <c r="M570" s="43"/>
      <c r="N570" s="43"/>
      <c r="O570" s="43"/>
      <c r="P570" s="43"/>
      <c r="Q570" s="43"/>
      <c r="R570" s="43"/>
      <c r="S570" s="43"/>
      <c r="T570" s="43"/>
      <c r="U570" s="43"/>
      <c r="V570" s="43"/>
      <c r="W570" s="43"/>
      <c r="X570" s="43"/>
      <c r="Y570" s="43"/>
      <c r="Z570" s="43"/>
      <c r="AA570" s="43"/>
      <c r="AB570" s="43"/>
      <c r="AC570" s="43"/>
    </row>
    <row r="571" spans="1:29" ht="12.75">
      <c r="A571" s="43"/>
      <c r="B571" s="43"/>
      <c r="C571" s="43"/>
      <c r="D571" s="43"/>
      <c r="E571" s="43"/>
      <c r="F571" s="43"/>
      <c r="G571" s="43"/>
      <c r="H571" s="43"/>
      <c r="I571" s="43"/>
      <c r="J571" s="44"/>
      <c r="K571" s="43"/>
      <c r="L571" s="92"/>
      <c r="M571" s="43"/>
      <c r="N571" s="43"/>
      <c r="O571" s="43"/>
      <c r="P571" s="43"/>
      <c r="Q571" s="43"/>
      <c r="R571" s="43"/>
      <c r="S571" s="43"/>
      <c r="T571" s="43"/>
      <c r="U571" s="43"/>
      <c r="V571" s="43"/>
      <c r="W571" s="43"/>
      <c r="X571" s="43"/>
      <c r="Y571" s="43"/>
      <c r="Z571" s="43"/>
      <c r="AA571" s="43"/>
      <c r="AB571" s="43"/>
      <c r="AC571" s="43"/>
    </row>
    <row r="572" spans="1:29" ht="12.75">
      <c r="A572" s="43"/>
      <c r="B572" s="43"/>
      <c r="C572" s="43"/>
      <c r="D572" s="43"/>
      <c r="E572" s="43"/>
      <c r="F572" s="43"/>
      <c r="G572" s="43"/>
      <c r="H572" s="43"/>
      <c r="I572" s="43"/>
      <c r="J572" s="44"/>
      <c r="K572" s="43"/>
      <c r="L572" s="92"/>
      <c r="M572" s="43"/>
      <c r="N572" s="43"/>
      <c r="O572" s="43"/>
      <c r="P572" s="43"/>
      <c r="Q572" s="43"/>
      <c r="R572" s="43"/>
      <c r="S572" s="43"/>
      <c r="T572" s="43"/>
      <c r="U572" s="43"/>
      <c r="V572" s="43"/>
      <c r="W572" s="43"/>
      <c r="X572" s="43"/>
      <c r="Y572" s="43"/>
      <c r="Z572" s="43"/>
      <c r="AA572" s="43"/>
      <c r="AB572" s="43"/>
      <c r="AC572" s="43"/>
    </row>
    <row r="573" spans="1:29" ht="12.75">
      <c r="A573" s="43"/>
      <c r="B573" s="43"/>
      <c r="C573" s="43"/>
      <c r="D573" s="43"/>
      <c r="E573" s="43"/>
      <c r="F573" s="43"/>
      <c r="G573" s="43"/>
      <c r="H573" s="43"/>
      <c r="I573" s="43"/>
      <c r="J573" s="44"/>
      <c r="K573" s="43"/>
      <c r="L573" s="92"/>
      <c r="M573" s="43"/>
      <c r="N573" s="43"/>
      <c r="O573" s="43"/>
      <c r="P573" s="43"/>
      <c r="Q573" s="43"/>
      <c r="R573" s="43"/>
      <c r="S573" s="43"/>
      <c r="T573" s="43"/>
      <c r="U573" s="43"/>
      <c r="V573" s="43"/>
      <c r="W573" s="43"/>
      <c r="X573" s="43"/>
      <c r="Y573" s="43"/>
      <c r="Z573" s="43"/>
      <c r="AA573" s="43"/>
      <c r="AB573" s="43"/>
      <c r="AC573" s="43"/>
    </row>
    <row r="574" spans="1:29" ht="12.75">
      <c r="A574" s="43"/>
      <c r="B574" s="43"/>
      <c r="C574" s="43"/>
      <c r="D574" s="43"/>
      <c r="E574" s="43"/>
      <c r="F574" s="43"/>
      <c r="G574" s="43"/>
      <c r="H574" s="43"/>
      <c r="I574" s="43"/>
      <c r="J574" s="44"/>
      <c r="K574" s="43"/>
      <c r="L574" s="92"/>
      <c r="M574" s="43"/>
      <c r="N574" s="43"/>
      <c r="O574" s="43"/>
      <c r="P574" s="43"/>
      <c r="Q574" s="43"/>
      <c r="R574" s="43"/>
      <c r="S574" s="43"/>
      <c r="T574" s="43"/>
      <c r="U574" s="43"/>
      <c r="V574" s="43"/>
      <c r="W574" s="43"/>
      <c r="X574" s="43"/>
      <c r="Y574" s="43"/>
      <c r="Z574" s="43"/>
      <c r="AA574" s="43"/>
      <c r="AB574" s="43"/>
      <c r="AC574" s="43"/>
    </row>
    <row r="575" spans="1:29" ht="12.75">
      <c r="A575" s="43"/>
      <c r="B575" s="43"/>
      <c r="C575" s="43"/>
      <c r="D575" s="43"/>
      <c r="E575" s="43"/>
      <c r="F575" s="43"/>
      <c r="G575" s="43"/>
      <c r="H575" s="43"/>
      <c r="I575" s="43"/>
      <c r="J575" s="44"/>
      <c r="K575" s="43"/>
      <c r="L575" s="92"/>
      <c r="M575" s="43"/>
      <c r="N575" s="43"/>
      <c r="O575" s="43"/>
      <c r="P575" s="43"/>
      <c r="Q575" s="43"/>
      <c r="R575" s="43"/>
      <c r="S575" s="43"/>
      <c r="T575" s="43"/>
      <c r="U575" s="43"/>
      <c r="V575" s="43"/>
      <c r="W575" s="43"/>
      <c r="X575" s="43"/>
      <c r="Y575" s="43"/>
      <c r="Z575" s="43"/>
      <c r="AA575" s="43"/>
      <c r="AB575" s="43"/>
      <c r="AC575" s="43"/>
    </row>
    <row r="576" spans="1:29" ht="12.75">
      <c r="A576" s="43"/>
      <c r="B576" s="43"/>
      <c r="C576" s="43"/>
      <c r="D576" s="43"/>
      <c r="E576" s="43"/>
      <c r="F576" s="43"/>
      <c r="G576" s="43"/>
      <c r="H576" s="43"/>
      <c r="I576" s="43"/>
      <c r="J576" s="44"/>
      <c r="K576" s="43"/>
      <c r="L576" s="92"/>
      <c r="M576" s="43"/>
      <c r="N576" s="43"/>
      <c r="O576" s="43"/>
      <c r="P576" s="43"/>
      <c r="Q576" s="43"/>
      <c r="R576" s="43"/>
      <c r="S576" s="43"/>
      <c r="T576" s="43"/>
      <c r="U576" s="43"/>
      <c r="V576" s="43"/>
      <c r="W576" s="43"/>
      <c r="X576" s="43"/>
      <c r="Y576" s="43"/>
      <c r="Z576" s="43"/>
      <c r="AA576" s="43"/>
      <c r="AB576" s="43"/>
      <c r="AC576" s="43"/>
    </row>
    <row r="577" spans="1:29" ht="12.75">
      <c r="A577" s="43"/>
      <c r="B577" s="43"/>
      <c r="C577" s="43"/>
      <c r="D577" s="43"/>
      <c r="E577" s="43"/>
      <c r="F577" s="43"/>
      <c r="G577" s="43"/>
      <c r="H577" s="43"/>
      <c r="I577" s="43"/>
      <c r="J577" s="44"/>
      <c r="K577" s="43"/>
      <c r="L577" s="92"/>
      <c r="M577" s="43"/>
      <c r="N577" s="43"/>
      <c r="O577" s="43"/>
      <c r="P577" s="43"/>
      <c r="Q577" s="43"/>
      <c r="R577" s="43"/>
      <c r="S577" s="43"/>
      <c r="T577" s="43"/>
      <c r="U577" s="43"/>
      <c r="V577" s="43"/>
      <c r="W577" s="43"/>
      <c r="X577" s="43"/>
      <c r="Y577" s="43"/>
      <c r="Z577" s="43"/>
      <c r="AA577" s="43"/>
      <c r="AB577" s="43"/>
      <c r="AC577" s="43"/>
    </row>
    <row r="578" spans="1:29" ht="12.75">
      <c r="A578" s="43"/>
      <c r="B578" s="43"/>
      <c r="C578" s="43"/>
      <c r="D578" s="43"/>
      <c r="E578" s="43"/>
      <c r="F578" s="43"/>
      <c r="G578" s="43"/>
      <c r="H578" s="43"/>
      <c r="I578" s="43"/>
      <c r="J578" s="44"/>
      <c r="K578" s="43"/>
      <c r="L578" s="92"/>
      <c r="M578" s="43"/>
      <c r="N578" s="43"/>
      <c r="O578" s="43"/>
      <c r="P578" s="43"/>
      <c r="Q578" s="43"/>
      <c r="R578" s="43"/>
      <c r="S578" s="43"/>
      <c r="T578" s="43"/>
      <c r="U578" s="43"/>
      <c r="V578" s="43"/>
      <c r="W578" s="43"/>
      <c r="X578" s="43"/>
      <c r="Y578" s="43"/>
      <c r="Z578" s="43"/>
      <c r="AA578" s="43"/>
      <c r="AB578" s="43"/>
      <c r="AC578" s="43"/>
    </row>
    <row r="579" spans="1:29" ht="12.75">
      <c r="A579" s="43"/>
      <c r="B579" s="43"/>
      <c r="C579" s="43"/>
      <c r="D579" s="43"/>
      <c r="E579" s="43"/>
      <c r="F579" s="43"/>
      <c r="G579" s="43"/>
      <c r="H579" s="43"/>
      <c r="I579" s="43"/>
      <c r="J579" s="44"/>
      <c r="K579" s="43"/>
      <c r="L579" s="92"/>
      <c r="M579" s="43"/>
      <c r="N579" s="43"/>
      <c r="O579" s="43"/>
      <c r="P579" s="43"/>
      <c r="Q579" s="43"/>
      <c r="R579" s="43"/>
      <c r="S579" s="43"/>
      <c r="T579" s="43"/>
      <c r="U579" s="43"/>
      <c r="V579" s="43"/>
      <c r="W579" s="43"/>
      <c r="X579" s="43"/>
      <c r="Y579" s="43"/>
      <c r="Z579" s="43"/>
      <c r="AA579" s="43"/>
      <c r="AB579" s="43"/>
      <c r="AC579" s="43"/>
    </row>
    <row r="580" spans="1:29" ht="12.75">
      <c r="A580" s="43"/>
      <c r="B580" s="43"/>
      <c r="C580" s="43"/>
      <c r="D580" s="43"/>
      <c r="E580" s="43"/>
      <c r="F580" s="43"/>
      <c r="G580" s="43"/>
      <c r="H580" s="43"/>
      <c r="I580" s="43"/>
      <c r="J580" s="44"/>
      <c r="K580" s="43"/>
      <c r="L580" s="92"/>
      <c r="M580" s="43"/>
      <c r="N580" s="43"/>
      <c r="O580" s="43"/>
      <c r="P580" s="43"/>
      <c r="Q580" s="43"/>
      <c r="R580" s="43"/>
      <c r="S580" s="43"/>
      <c r="T580" s="43"/>
      <c r="U580" s="43"/>
      <c r="V580" s="43"/>
      <c r="W580" s="43"/>
      <c r="X580" s="43"/>
      <c r="Y580" s="43"/>
      <c r="Z580" s="43"/>
      <c r="AA580" s="43"/>
      <c r="AB580" s="43"/>
      <c r="AC580" s="43"/>
    </row>
    <row r="581" spans="1:29" ht="12.75">
      <c r="A581" s="43"/>
      <c r="B581" s="43"/>
      <c r="C581" s="43"/>
      <c r="D581" s="43"/>
      <c r="E581" s="43"/>
      <c r="F581" s="43"/>
      <c r="G581" s="43"/>
      <c r="H581" s="43"/>
      <c r="I581" s="43"/>
      <c r="J581" s="44"/>
      <c r="K581" s="43"/>
      <c r="L581" s="92"/>
      <c r="M581" s="43"/>
      <c r="N581" s="43"/>
      <c r="O581" s="43"/>
      <c r="P581" s="43"/>
      <c r="Q581" s="43"/>
      <c r="R581" s="43"/>
      <c r="S581" s="43"/>
      <c r="T581" s="43"/>
      <c r="U581" s="43"/>
      <c r="V581" s="43"/>
      <c r="W581" s="43"/>
      <c r="X581" s="43"/>
      <c r="Y581" s="43"/>
      <c r="Z581" s="43"/>
      <c r="AA581" s="43"/>
      <c r="AB581" s="43"/>
      <c r="AC581" s="43"/>
    </row>
    <row r="582" spans="1:29" ht="12.75">
      <c r="A582" s="43"/>
      <c r="B582" s="43"/>
      <c r="C582" s="43"/>
      <c r="D582" s="43"/>
      <c r="E582" s="43"/>
      <c r="F582" s="43"/>
      <c r="G582" s="43"/>
      <c r="H582" s="43"/>
      <c r="I582" s="43"/>
      <c r="J582" s="44"/>
      <c r="K582" s="43"/>
      <c r="L582" s="92"/>
      <c r="M582" s="43"/>
      <c r="N582" s="43"/>
      <c r="O582" s="43"/>
      <c r="P582" s="43"/>
      <c r="Q582" s="43"/>
      <c r="R582" s="43"/>
      <c r="S582" s="43"/>
      <c r="T582" s="43"/>
      <c r="U582" s="43"/>
      <c r="V582" s="43"/>
      <c r="W582" s="43"/>
      <c r="X582" s="43"/>
      <c r="Y582" s="43"/>
      <c r="Z582" s="43"/>
      <c r="AA582" s="43"/>
      <c r="AB582" s="43"/>
      <c r="AC582" s="43"/>
    </row>
    <row r="583" spans="1:29" ht="12.75">
      <c r="A583" s="43"/>
      <c r="B583" s="43"/>
      <c r="C583" s="43"/>
      <c r="D583" s="43"/>
      <c r="E583" s="43"/>
      <c r="F583" s="43"/>
      <c r="G583" s="43"/>
      <c r="H583" s="43"/>
      <c r="I583" s="43"/>
      <c r="J583" s="44"/>
      <c r="K583" s="43"/>
      <c r="L583" s="92"/>
      <c r="M583" s="43"/>
      <c r="N583" s="43"/>
      <c r="O583" s="43"/>
      <c r="P583" s="43"/>
      <c r="Q583" s="43"/>
      <c r="R583" s="43"/>
      <c r="S583" s="43"/>
      <c r="T583" s="43"/>
      <c r="U583" s="43"/>
      <c r="V583" s="43"/>
      <c r="W583" s="43"/>
      <c r="X583" s="43"/>
      <c r="Y583" s="43"/>
      <c r="Z583" s="43"/>
      <c r="AA583" s="43"/>
      <c r="AB583" s="43"/>
      <c r="AC583" s="43"/>
    </row>
    <row r="584" spans="1:29" ht="12.75">
      <c r="A584" s="43"/>
      <c r="B584" s="43"/>
      <c r="C584" s="43"/>
      <c r="D584" s="43"/>
      <c r="E584" s="43"/>
      <c r="F584" s="43"/>
      <c r="G584" s="43"/>
      <c r="H584" s="43"/>
      <c r="I584" s="43"/>
      <c r="J584" s="44"/>
      <c r="K584" s="43"/>
      <c r="L584" s="92"/>
      <c r="M584" s="43"/>
      <c r="N584" s="43"/>
      <c r="O584" s="43"/>
      <c r="P584" s="43"/>
      <c r="Q584" s="43"/>
      <c r="R584" s="43"/>
      <c r="S584" s="43"/>
      <c r="T584" s="43"/>
      <c r="U584" s="43"/>
      <c r="V584" s="43"/>
      <c r="W584" s="43"/>
      <c r="X584" s="43"/>
      <c r="Y584" s="43"/>
      <c r="Z584" s="43"/>
      <c r="AA584" s="43"/>
      <c r="AB584" s="43"/>
      <c r="AC584" s="43"/>
    </row>
    <row r="585" spans="1:29" ht="12.75">
      <c r="A585" s="43"/>
      <c r="B585" s="43"/>
      <c r="C585" s="43"/>
      <c r="D585" s="43"/>
      <c r="E585" s="43"/>
      <c r="F585" s="43"/>
      <c r="G585" s="43"/>
      <c r="H585" s="43"/>
      <c r="I585" s="43"/>
      <c r="J585" s="44"/>
      <c r="K585" s="43"/>
      <c r="L585" s="92"/>
      <c r="M585" s="43"/>
      <c r="N585" s="43"/>
      <c r="O585" s="43"/>
      <c r="P585" s="43"/>
      <c r="Q585" s="43"/>
      <c r="R585" s="43"/>
      <c r="S585" s="43"/>
      <c r="T585" s="43"/>
      <c r="U585" s="43"/>
      <c r="V585" s="43"/>
      <c r="W585" s="43"/>
      <c r="X585" s="43"/>
      <c r="Y585" s="43"/>
      <c r="Z585" s="43"/>
      <c r="AA585" s="43"/>
      <c r="AB585" s="43"/>
      <c r="AC585" s="43"/>
    </row>
    <row r="586" spans="1:29" ht="12.75">
      <c r="A586" s="43"/>
      <c r="B586" s="43"/>
      <c r="C586" s="43"/>
      <c r="D586" s="43"/>
      <c r="E586" s="43"/>
      <c r="F586" s="43"/>
      <c r="G586" s="43"/>
      <c r="H586" s="43"/>
      <c r="I586" s="43"/>
      <c r="J586" s="44"/>
      <c r="K586" s="43"/>
      <c r="L586" s="92"/>
      <c r="M586" s="43"/>
      <c r="N586" s="43"/>
      <c r="O586" s="43"/>
      <c r="P586" s="43"/>
      <c r="Q586" s="43"/>
      <c r="R586" s="43"/>
      <c r="S586" s="43"/>
      <c r="T586" s="43"/>
      <c r="U586" s="43"/>
      <c r="V586" s="43"/>
      <c r="W586" s="43"/>
      <c r="X586" s="43"/>
      <c r="Y586" s="43"/>
      <c r="Z586" s="43"/>
      <c r="AA586" s="43"/>
      <c r="AB586" s="43"/>
      <c r="AC586" s="43"/>
    </row>
    <row r="587" spans="1:29" ht="12.75">
      <c r="A587" s="43"/>
      <c r="B587" s="43"/>
      <c r="C587" s="43"/>
      <c r="D587" s="43"/>
      <c r="E587" s="43"/>
      <c r="F587" s="43"/>
      <c r="G587" s="43"/>
      <c r="H587" s="43"/>
      <c r="I587" s="43"/>
      <c r="J587" s="44"/>
      <c r="K587" s="43"/>
      <c r="L587" s="92"/>
      <c r="M587" s="43"/>
      <c r="N587" s="43"/>
      <c r="O587" s="43"/>
      <c r="P587" s="43"/>
      <c r="Q587" s="43"/>
      <c r="R587" s="43"/>
      <c r="S587" s="43"/>
      <c r="T587" s="43"/>
      <c r="U587" s="43"/>
      <c r="V587" s="43"/>
      <c r="W587" s="43"/>
      <c r="X587" s="43"/>
      <c r="Y587" s="43"/>
      <c r="Z587" s="43"/>
      <c r="AA587" s="43"/>
      <c r="AB587" s="43"/>
      <c r="AC587" s="43"/>
    </row>
    <row r="588" spans="1:29" ht="12.75">
      <c r="A588" s="43"/>
      <c r="B588" s="43"/>
      <c r="C588" s="43"/>
      <c r="D588" s="43"/>
      <c r="E588" s="43"/>
      <c r="F588" s="43"/>
      <c r="G588" s="43"/>
      <c r="H588" s="43"/>
      <c r="I588" s="43"/>
      <c r="J588" s="44"/>
      <c r="K588" s="43"/>
      <c r="L588" s="92"/>
      <c r="M588" s="43"/>
      <c r="N588" s="43"/>
      <c r="O588" s="43"/>
      <c r="P588" s="43"/>
      <c r="Q588" s="43"/>
      <c r="R588" s="43"/>
      <c r="S588" s="43"/>
      <c r="T588" s="43"/>
      <c r="U588" s="43"/>
      <c r="V588" s="43"/>
      <c r="W588" s="43"/>
      <c r="X588" s="43"/>
      <c r="Y588" s="43"/>
      <c r="Z588" s="43"/>
      <c r="AA588" s="43"/>
      <c r="AB588" s="43"/>
      <c r="AC588" s="43"/>
    </row>
    <row r="589" spans="1:29" ht="12.75">
      <c r="A589" s="43"/>
      <c r="B589" s="43"/>
      <c r="C589" s="43"/>
      <c r="D589" s="43"/>
      <c r="E589" s="43"/>
      <c r="F589" s="43"/>
      <c r="G589" s="43"/>
      <c r="H589" s="43"/>
      <c r="I589" s="43"/>
      <c r="J589" s="44"/>
      <c r="K589" s="43"/>
      <c r="L589" s="92"/>
      <c r="M589" s="43"/>
      <c r="N589" s="43"/>
      <c r="O589" s="43"/>
      <c r="P589" s="43"/>
      <c r="Q589" s="43"/>
      <c r="R589" s="43"/>
      <c r="S589" s="43"/>
      <c r="T589" s="43"/>
      <c r="U589" s="43"/>
      <c r="V589" s="43"/>
      <c r="W589" s="43"/>
      <c r="X589" s="43"/>
      <c r="Y589" s="43"/>
      <c r="Z589" s="43"/>
      <c r="AA589" s="43"/>
      <c r="AB589" s="43"/>
      <c r="AC589" s="43"/>
    </row>
    <row r="590" spans="1:29" ht="12.75">
      <c r="A590" s="43"/>
      <c r="B590" s="43"/>
      <c r="C590" s="43"/>
      <c r="D590" s="43"/>
      <c r="E590" s="43"/>
      <c r="F590" s="43"/>
      <c r="G590" s="43"/>
      <c r="H590" s="43"/>
      <c r="I590" s="43"/>
      <c r="J590" s="44"/>
      <c r="K590" s="43"/>
      <c r="L590" s="92"/>
      <c r="M590" s="43"/>
      <c r="N590" s="43"/>
      <c r="O590" s="43"/>
      <c r="P590" s="43"/>
      <c r="Q590" s="43"/>
      <c r="R590" s="43"/>
      <c r="S590" s="43"/>
      <c r="T590" s="43"/>
      <c r="U590" s="43"/>
      <c r="V590" s="43"/>
      <c r="W590" s="43"/>
      <c r="X590" s="43"/>
      <c r="Y590" s="43"/>
      <c r="Z590" s="43"/>
      <c r="AA590" s="43"/>
      <c r="AB590" s="43"/>
      <c r="AC590" s="43"/>
    </row>
    <row r="591" spans="1:29" ht="12.75">
      <c r="A591" s="43"/>
      <c r="B591" s="43"/>
      <c r="C591" s="43"/>
      <c r="D591" s="43"/>
      <c r="E591" s="43"/>
      <c r="F591" s="43"/>
      <c r="G591" s="43"/>
      <c r="H591" s="43"/>
      <c r="I591" s="43"/>
      <c r="J591" s="44"/>
      <c r="K591" s="43"/>
      <c r="L591" s="92"/>
      <c r="M591" s="43"/>
      <c r="N591" s="43"/>
      <c r="O591" s="43"/>
      <c r="P591" s="43"/>
      <c r="Q591" s="43"/>
      <c r="R591" s="43"/>
      <c r="S591" s="43"/>
      <c r="T591" s="43"/>
      <c r="U591" s="43"/>
      <c r="V591" s="43"/>
      <c r="W591" s="43"/>
      <c r="X591" s="43"/>
      <c r="Y591" s="43"/>
      <c r="Z591" s="43"/>
      <c r="AA591" s="43"/>
      <c r="AB591" s="43"/>
      <c r="AC591" s="43"/>
    </row>
    <row r="592" spans="1:29" ht="12.75">
      <c r="A592" s="43"/>
      <c r="B592" s="43"/>
      <c r="C592" s="43"/>
      <c r="D592" s="43"/>
      <c r="E592" s="43"/>
      <c r="F592" s="43"/>
      <c r="G592" s="43"/>
      <c r="H592" s="43"/>
      <c r="I592" s="43"/>
      <c r="J592" s="44"/>
      <c r="K592" s="43"/>
      <c r="L592" s="92"/>
      <c r="M592" s="43"/>
      <c r="N592" s="43"/>
      <c r="O592" s="43"/>
      <c r="P592" s="43"/>
      <c r="Q592" s="43"/>
      <c r="R592" s="43"/>
      <c r="S592" s="43"/>
      <c r="T592" s="43"/>
      <c r="U592" s="43"/>
      <c r="V592" s="43"/>
      <c r="W592" s="43"/>
      <c r="X592" s="43"/>
      <c r="Y592" s="43"/>
      <c r="Z592" s="43"/>
      <c r="AA592" s="43"/>
      <c r="AB592" s="43"/>
      <c r="AC592" s="43"/>
    </row>
    <row r="593" spans="1:29" ht="12.75">
      <c r="A593" s="43"/>
      <c r="B593" s="43"/>
      <c r="C593" s="43"/>
      <c r="D593" s="43"/>
      <c r="E593" s="43"/>
      <c r="F593" s="43"/>
      <c r="G593" s="43"/>
      <c r="H593" s="43"/>
      <c r="I593" s="43"/>
      <c r="J593" s="44"/>
      <c r="K593" s="43"/>
      <c r="L593" s="92"/>
      <c r="M593" s="43"/>
      <c r="N593" s="43"/>
      <c r="O593" s="43"/>
      <c r="P593" s="43"/>
      <c r="Q593" s="43"/>
      <c r="R593" s="43"/>
      <c r="S593" s="43"/>
      <c r="T593" s="43"/>
      <c r="U593" s="43"/>
      <c r="V593" s="43"/>
      <c r="W593" s="43"/>
      <c r="X593" s="43"/>
      <c r="Y593" s="43"/>
      <c r="Z593" s="43"/>
      <c r="AA593" s="43"/>
      <c r="AB593" s="43"/>
      <c r="AC593" s="43"/>
    </row>
    <row r="594" spans="1:29" ht="12.75">
      <c r="A594" s="43"/>
      <c r="B594" s="43"/>
      <c r="C594" s="43"/>
      <c r="D594" s="43"/>
      <c r="E594" s="43"/>
      <c r="F594" s="43"/>
      <c r="G594" s="43"/>
      <c r="H594" s="43"/>
      <c r="I594" s="43"/>
      <c r="J594" s="44"/>
      <c r="K594" s="43"/>
      <c r="L594" s="92"/>
      <c r="M594" s="43"/>
      <c r="N594" s="43"/>
      <c r="O594" s="43"/>
      <c r="P594" s="43"/>
      <c r="Q594" s="43"/>
      <c r="R594" s="43"/>
      <c r="S594" s="43"/>
      <c r="T594" s="43"/>
      <c r="U594" s="43"/>
      <c r="V594" s="43"/>
      <c r="W594" s="43"/>
      <c r="X594" s="43"/>
      <c r="Y594" s="43"/>
      <c r="Z594" s="43"/>
      <c r="AA594" s="43"/>
      <c r="AB594" s="43"/>
      <c r="AC594" s="43"/>
    </row>
    <row r="595" spans="1:29" ht="12.75">
      <c r="A595" s="43"/>
      <c r="B595" s="43"/>
      <c r="C595" s="43"/>
      <c r="D595" s="43"/>
      <c r="E595" s="43"/>
      <c r="F595" s="43"/>
      <c r="G595" s="43"/>
      <c r="H595" s="43"/>
      <c r="I595" s="43"/>
      <c r="J595" s="44"/>
      <c r="K595" s="43"/>
      <c r="L595" s="92"/>
      <c r="M595" s="43"/>
      <c r="N595" s="43"/>
      <c r="O595" s="43"/>
      <c r="P595" s="43"/>
      <c r="Q595" s="43"/>
      <c r="R595" s="43"/>
      <c r="S595" s="43"/>
      <c r="T595" s="43"/>
      <c r="U595" s="43"/>
      <c r="V595" s="43"/>
      <c r="W595" s="43"/>
      <c r="X595" s="43"/>
      <c r="Y595" s="43"/>
      <c r="Z595" s="43"/>
      <c r="AA595" s="43"/>
      <c r="AB595" s="43"/>
      <c r="AC595" s="43"/>
    </row>
    <row r="596" spans="1:29" ht="12.75">
      <c r="A596" s="43"/>
      <c r="B596" s="43"/>
      <c r="C596" s="43"/>
      <c r="D596" s="43"/>
      <c r="E596" s="43"/>
      <c r="F596" s="43"/>
      <c r="G596" s="43"/>
      <c r="H596" s="43"/>
      <c r="I596" s="43"/>
      <c r="J596" s="44"/>
      <c r="K596" s="43"/>
      <c r="L596" s="92"/>
      <c r="M596" s="43"/>
      <c r="N596" s="43"/>
      <c r="O596" s="43"/>
      <c r="P596" s="43"/>
      <c r="Q596" s="43"/>
      <c r="R596" s="43"/>
      <c r="S596" s="43"/>
      <c r="T596" s="43"/>
      <c r="U596" s="43"/>
      <c r="V596" s="43"/>
      <c r="W596" s="43"/>
      <c r="X596" s="43"/>
      <c r="Y596" s="43"/>
      <c r="Z596" s="43"/>
      <c r="AA596" s="43"/>
      <c r="AB596" s="43"/>
      <c r="AC596" s="43"/>
    </row>
    <row r="597" spans="1:29" ht="12.75">
      <c r="A597" s="43"/>
      <c r="B597" s="43"/>
      <c r="C597" s="43"/>
      <c r="D597" s="43"/>
      <c r="E597" s="43"/>
      <c r="F597" s="43"/>
      <c r="G597" s="43"/>
      <c r="H597" s="43"/>
      <c r="I597" s="43"/>
      <c r="J597" s="44"/>
      <c r="K597" s="43"/>
      <c r="L597" s="92"/>
      <c r="M597" s="43"/>
      <c r="N597" s="43"/>
      <c r="O597" s="43"/>
      <c r="P597" s="43"/>
      <c r="Q597" s="43"/>
      <c r="R597" s="43"/>
      <c r="S597" s="43"/>
      <c r="T597" s="43"/>
      <c r="U597" s="43"/>
      <c r="V597" s="43"/>
      <c r="W597" s="43"/>
      <c r="X597" s="43"/>
      <c r="Y597" s="43"/>
      <c r="Z597" s="43"/>
      <c r="AA597" s="43"/>
      <c r="AB597" s="43"/>
      <c r="AC597" s="43"/>
    </row>
    <row r="598" spans="1:29" ht="12.75">
      <c r="A598" s="43"/>
      <c r="B598" s="43"/>
      <c r="C598" s="43"/>
      <c r="D598" s="43"/>
      <c r="E598" s="43"/>
      <c r="F598" s="43"/>
      <c r="G598" s="43"/>
      <c r="H598" s="43"/>
      <c r="I598" s="43"/>
      <c r="J598" s="44"/>
      <c r="K598" s="43"/>
      <c r="L598" s="92"/>
      <c r="M598" s="43"/>
      <c r="N598" s="43"/>
      <c r="O598" s="43"/>
      <c r="P598" s="43"/>
      <c r="Q598" s="43"/>
      <c r="R598" s="43"/>
      <c r="S598" s="43"/>
      <c r="T598" s="43"/>
      <c r="U598" s="43"/>
      <c r="V598" s="43"/>
      <c r="W598" s="43"/>
      <c r="X598" s="43"/>
      <c r="Y598" s="43"/>
      <c r="Z598" s="43"/>
      <c r="AA598" s="43"/>
      <c r="AB598" s="43"/>
      <c r="AC598" s="43"/>
    </row>
    <row r="599" spans="1:29" ht="12.75">
      <c r="A599" s="43"/>
      <c r="B599" s="43"/>
      <c r="C599" s="43"/>
      <c r="D599" s="43"/>
      <c r="E599" s="43"/>
      <c r="F599" s="43"/>
      <c r="G599" s="43"/>
      <c r="H599" s="43"/>
      <c r="I599" s="43"/>
      <c r="J599" s="44"/>
      <c r="K599" s="43"/>
      <c r="L599" s="92"/>
      <c r="M599" s="43"/>
      <c r="N599" s="43"/>
      <c r="O599" s="43"/>
      <c r="P599" s="43"/>
      <c r="Q599" s="43"/>
      <c r="R599" s="43"/>
      <c r="S599" s="43"/>
      <c r="T599" s="43"/>
      <c r="U599" s="43"/>
      <c r="V599" s="43"/>
      <c r="W599" s="43"/>
      <c r="X599" s="43"/>
      <c r="Y599" s="43"/>
      <c r="Z599" s="43"/>
      <c r="AA599" s="43"/>
      <c r="AB599" s="43"/>
      <c r="AC599" s="43"/>
    </row>
    <row r="600" spans="1:29" ht="12.75">
      <c r="A600" s="43"/>
      <c r="B600" s="43"/>
      <c r="C600" s="43"/>
      <c r="D600" s="43"/>
      <c r="E600" s="43"/>
      <c r="F600" s="43"/>
      <c r="G600" s="43"/>
      <c r="H600" s="43"/>
      <c r="I600" s="43"/>
      <c r="J600" s="44"/>
      <c r="K600" s="43"/>
      <c r="L600" s="92"/>
      <c r="M600" s="43"/>
      <c r="N600" s="43"/>
      <c r="O600" s="43"/>
      <c r="P600" s="43"/>
      <c r="Q600" s="43"/>
      <c r="R600" s="43"/>
      <c r="S600" s="43"/>
      <c r="T600" s="43"/>
      <c r="U600" s="43"/>
      <c r="V600" s="43"/>
      <c r="W600" s="43"/>
      <c r="X600" s="43"/>
      <c r="Y600" s="43"/>
      <c r="Z600" s="43"/>
      <c r="AA600" s="43"/>
      <c r="AB600" s="43"/>
      <c r="AC600" s="43"/>
    </row>
    <row r="601" spans="1:29" ht="12.75">
      <c r="A601" s="43"/>
      <c r="B601" s="43"/>
      <c r="C601" s="43"/>
      <c r="D601" s="43"/>
      <c r="E601" s="43"/>
      <c r="F601" s="43"/>
      <c r="G601" s="43"/>
      <c r="H601" s="43"/>
      <c r="I601" s="43"/>
      <c r="J601" s="44"/>
      <c r="K601" s="43"/>
      <c r="L601" s="92"/>
      <c r="M601" s="43"/>
      <c r="N601" s="43"/>
      <c r="O601" s="43"/>
      <c r="P601" s="43"/>
      <c r="Q601" s="43"/>
      <c r="R601" s="43"/>
      <c r="S601" s="43"/>
      <c r="T601" s="43"/>
      <c r="U601" s="43"/>
      <c r="V601" s="43"/>
      <c r="W601" s="43"/>
      <c r="X601" s="43"/>
      <c r="Y601" s="43"/>
      <c r="Z601" s="43"/>
      <c r="AA601" s="43"/>
      <c r="AB601" s="43"/>
      <c r="AC601" s="43"/>
    </row>
    <row r="602" spans="1:29" ht="12.75">
      <c r="A602" s="43"/>
      <c r="B602" s="43"/>
      <c r="C602" s="43"/>
      <c r="D602" s="43"/>
      <c r="E602" s="43"/>
      <c r="F602" s="43"/>
      <c r="G602" s="43"/>
      <c r="H602" s="43"/>
      <c r="I602" s="43"/>
      <c r="J602" s="44"/>
      <c r="K602" s="43"/>
      <c r="L602" s="92"/>
      <c r="M602" s="43"/>
      <c r="N602" s="43"/>
      <c r="O602" s="43"/>
      <c r="P602" s="43"/>
      <c r="Q602" s="43"/>
      <c r="R602" s="43"/>
      <c r="S602" s="43"/>
      <c r="T602" s="43"/>
      <c r="U602" s="43"/>
      <c r="V602" s="43"/>
      <c r="W602" s="43"/>
      <c r="X602" s="43"/>
      <c r="Y602" s="43"/>
      <c r="Z602" s="43"/>
      <c r="AA602" s="43"/>
      <c r="AB602" s="43"/>
      <c r="AC602" s="43"/>
    </row>
    <row r="603" spans="1:29" ht="12.75">
      <c r="A603" s="43"/>
      <c r="B603" s="43"/>
      <c r="C603" s="43"/>
      <c r="D603" s="43"/>
      <c r="E603" s="43"/>
      <c r="F603" s="43"/>
      <c r="G603" s="43"/>
      <c r="H603" s="43"/>
      <c r="I603" s="43"/>
      <c r="J603" s="44"/>
      <c r="K603" s="43"/>
      <c r="L603" s="92"/>
      <c r="M603" s="43"/>
      <c r="N603" s="43"/>
      <c r="O603" s="43"/>
      <c r="P603" s="43"/>
      <c r="Q603" s="43"/>
      <c r="R603" s="43"/>
      <c r="S603" s="43"/>
      <c r="T603" s="43"/>
      <c r="U603" s="43"/>
      <c r="V603" s="43"/>
      <c r="W603" s="43"/>
      <c r="X603" s="43"/>
      <c r="Y603" s="43"/>
      <c r="Z603" s="43"/>
      <c r="AA603" s="43"/>
      <c r="AB603" s="43"/>
      <c r="AC603" s="43"/>
    </row>
    <row r="604" spans="1:29" ht="12.75">
      <c r="A604" s="43"/>
      <c r="B604" s="43"/>
      <c r="C604" s="43"/>
      <c r="D604" s="43"/>
      <c r="E604" s="43"/>
      <c r="F604" s="43"/>
      <c r="G604" s="43"/>
      <c r="H604" s="43"/>
      <c r="I604" s="43"/>
      <c r="J604" s="44"/>
      <c r="K604" s="43"/>
      <c r="L604" s="92"/>
      <c r="M604" s="43"/>
      <c r="N604" s="43"/>
      <c r="O604" s="43"/>
      <c r="P604" s="43"/>
      <c r="Q604" s="43"/>
      <c r="R604" s="43"/>
      <c r="S604" s="43"/>
      <c r="T604" s="43"/>
      <c r="U604" s="43"/>
      <c r="V604" s="43"/>
      <c r="W604" s="43"/>
      <c r="X604" s="43"/>
      <c r="Y604" s="43"/>
      <c r="Z604" s="43"/>
      <c r="AA604" s="43"/>
      <c r="AB604" s="43"/>
      <c r="AC604" s="43"/>
    </row>
    <row r="605" spans="1:29" ht="12.75">
      <c r="A605" s="43"/>
      <c r="B605" s="43"/>
      <c r="C605" s="43"/>
      <c r="D605" s="43"/>
      <c r="E605" s="43"/>
      <c r="F605" s="43"/>
      <c r="G605" s="43"/>
      <c r="H605" s="43"/>
      <c r="I605" s="43"/>
      <c r="J605" s="44"/>
      <c r="K605" s="43"/>
      <c r="L605" s="92"/>
      <c r="M605" s="43"/>
      <c r="N605" s="43"/>
      <c r="O605" s="43"/>
      <c r="P605" s="43"/>
      <c r="Q605" s="43"/>
      <c r="R605" s="43"/>
      <c r="S605" s="43"/>
      <c r="T605" s="43"/>
      <c r="U605" s="43"/>
      <c r="V605" s="43"/>
      <c r="W605" s="43"/>
      <c r="X605" s="43"/>
      <c r="Y605" s="43"/>
      <c r="Z605" s="43"/>
      <c r="AA605" s="43"/>
      <c r="AB605" s="43"/>
      <c r="AC605" s="43"/>
    </row>
    <row r="606" spans="1:29" ht="12.75">
      <c r="A606" s="43"/>
      <c r="B606" s="43"/>
      <c r="C606" s="43"/>
      <c r="D606" s="43"/>
      <c r="E606" s="43"/>
      <c r="F606" s="43"/>
      <c r="G606" s="43"/>
      <c r="H606" s="43"/>
      <c r="I606" s="43"/>
      <c r="J606" s="44"/>
      <c r="K606" s="43"/>
      <c r="L606" s="92"/>
      <c r="M606" s="43"/>
      <c r="N606" s="43"/>
      <c r="O606" s="43"/>
      <c r="P606" s="43"/>
      <c r="Q606" s="43"/>
      <c r="R606" s="43"/>
      <c r="S606" s="43"/>
      <c r="T606" s="43"/>
      <c r="U606" s="43"/>
      <c r="V606" s="43"/>
      <c r="W606" s="43"/>
      <c r="X606" s="43"/>
      <c r="Y606" s="43"/>
      <c r="Z606" s="43"/>
      <c r="AA606" s="43"/>
      <c r="AB606" s="43"/>
      <c r="AC606" s="43"/>
    </row>
    <row r="607" spans="1:29" ht="12.75">
      <c r="A607" s="43"/>
      <c r="B607" s="43"/>
      <c r="C607" s="43"/>
      <c r="D607" s="43"/>
      <c r="E607" s="43"/>
      <c r="F607" s="43"/>
      <c r="G607" s="43"/>
      <c r="H607" s="43"/>
      <c r="I607" s="43"/>
      <c r="J607" s="44"/>
      <c r="K607" s="43"/>
      <c r="L607" s="92"/>
      <c r="M607" s="43"/>
      <c r="N607" s="43"/>
      <c r="O607" s="43"/>
      <c r="P607" s="43"/>
      <c r="Q607" s="43"/>
      <c r="R607" s="43"/>
      <c r="S607" s="43"/>
      <c r="T607" s="43"/>
      <c r="U607" s="43"/>
      <c r="V607" s="43"/>
      <c r="W607" s="43"/>
      <c r="X607" s="43"/>
      <c r="Y607" s="43"/>
      <c r="Z607" s="43"/>
      <c r="AA607" s="43"/>
      <c r="AB607" s="43"/>
      <c r="AC607" s="43"/>
    </row>
    <row r="608" spans="1:29" ht="12.75">
      <c r="A608" s="43"/>
      <c r="B608" s="43"/>
      <c r="C608" s="43"/>
      <c r="D608" s="43"/>
      <c r="E608" s="43"/>
      <c r="F608" s="43"/>
      <c r="G608" s="43"/>
      <c r="H608" s="43"/>
      <c r="I608" s="43"/>
      <c r="J608" s="44"/>
      <c r="K608" s="43"/>
      <c r="L608" s="92"/>
      <c r="M608" s="43"/>
      <c r="N608" s="43"/>
      <c r="O608" s="43"/>
      <c r="P608" s="43"/>
      <c r="Q608" s="43"/>
      <c r="R608" s="43"/>
      <c r="S608" s="43"/>
      <c r="T608" s="43"/>
      <c r="U608" s="43"/>
      <c r="V608" s="43"/>
      <c r="W608" s="43"/>
      <c r="X608" s="43"/>
      <c r="Y608" s="43"/>
      <c r="Z608" s="43"/>
      <c r="AA608" s="43"/>
      <c r="AB608" s="43"/>
      <c r="AC608" s="43"/>
    </row>
    <row r="609" spans="1:29" ht="12.75">
      <c r="A609" s="43"/>
      <c r="B609" s="43"/>
      <c r="C609" s="43"/>
      <c r="D609" s="43"/>
      <c r="E609" s="43"/>
      <c r="F609" s="43"/>
      <c r="G609" s="43"/>
      <c r="H609" s="43"/>
      <c r="I609" s="43"/>
      <c r="J609" s="44"/>
      <c r="K609" s="43"/>
      <c r="L609" s="92"/>
      <c r="M609" s="43"/>
      <c r="N609" s="43"/>
      <c r="O609" s="43"/>
      <c r="P609" s="43"/>
      <c r="Q609" s="43"/>
      <c r="R609" s="43"/>
      <c r="S609" s="43"/>
      <c r="T609" s="43"/>
      <c r="U609" s="43"/>
      <c r="V609" s="43"/>
      <c r="W609" s="43"/>
      <c r="X609" s="43"/>
      <c r="Y609" s="43"/>
      <c r="Z609" s="43"/>
      <c r="AA609" s="43"/>
      <c r="AB609" s="43"/>
      <c r="AC609" s="43"/>
    </row>
    <row r="610" spans="1:29" ht="12.75">
      <c r="A610" s="43"/>
      <c r="B610" s="43"/>
      <c r="C610" s="43"/>
      <c r="D610" s="43"/>
      <c r="E610" s="43"/>
      <c r="F610" s="43"/>
      <c r="G610" s="43"/>
      <c r="H610" s="43"/>
      <c r="I610" s="43"/>
      <c r="J610" s="44"/>
      <c r="K610" s="43"/>
      <c r="L610" s="92"/>
      <c r="M610" s="43"/>
      <c r="N610" s="43"/>
      <c r="O610" s="43"/>
      <c r="P610" s="43"/>
      <c r="Q610" s="43"/>
      <c r="R610" s="43"/>
      <c r="S610" s="43"/>
      <c r="T610" s="43"/>
      <c r="U610" s="43"/>
      <c r="V610" s="43"/>
      <c r="W610" s="43"/>
      <c r="X610" s="43"/>
      <c r="Y610" s="43"/>
      <c r="Z610" s="43"/>
      <c r="AA610" s="43"/>
      <c r="AB610" s="43"/>
      <c r="AC610" s="43"/>
    </row>
    <row r="611" spans="1:29" ht="12.75">
      <c r="A611" s="43"/>
      <c r="B611" s="43"/>
      <c r="C611" s="43"/>
      <c r="D611" s="43"/>
      <c r="E611" s="43"/>
      <c r="F611" s="43"/>
      <c r="G611" s="43"/>
      <c r="H611" s="43"/>
      <c r="I611" s="43"/>
      <c r="J611" s="44"/>
      <c r="K611" s="43"/>
      <c r="L611" s="92"/>
      <c r="M611" s="43"/>
      <c r="N611" s="43"/>
      <c r="O611" s="43"/>
      <c r="P611" s="43"/>
      <c r="Q611" s="43"/>
      <c r="R611" s="43"/>
      <c r="S611" s="43"/>
      <c r="T611" s="43"/>
      <c r="U611" s="43"/>
      <c r="V611" s="43"/>
      <c r="W611" s="43"/>
      <c r="X611" s="43"/>
      <c r="Y611" s="43"/>
      <c r="Z611" s="43"/>
      <c r="AA611" s="43"/>
      <c r="AB611" s="43"/>
      <c r="AC611" s="43"/>
    </row>
    <row r="612" spans="1:29" ht="12.75">
      <c r="A612" s="43"/>
      <c r="B612" s="43"/>
      <c r="C612" s="43"/>
      <c r="D612" s="43"/>
      <c r="E612" s="43"/>
      <c r="F612" s="43"/>
      <c r="G612" s="43"/>
      <c r="H612" s="43"/>
      <c r="I612" s="43"/>
      <c r="J612" s="44"/>
      <c r="K612" s="43"/>
      <c r="L612" s="92"/>
      <c r="M612" s="43"/>
      <c r="N612" s="43"/>
      <c r="O612" s="43"/>
      <c r="P612" s="43"/>
      <c r="Q612" s="43"/>
      <c r="R612" s="43"/>
      <c r="S612" s="43"/>
      <c r="T612" s="43"/>
      <c r="U612" s="43"/>
      <c r="V612" s="43"/>
      <c r="W612" s="43"/>
      <c r="X612" s="43"/>
      <c r="Y612" s="43"/>
      <c r="Z612" s="43"/>
      <c r="AA612" s="43"/>
      <c r="AB612" s="43"/>
      <c r="AC612" s="43"/>
    </row>
    <row r="613" spans="1:29" ht="12.75">
      <c r="A613" s="43"/>
      <c r="B613" s="43"/>
      <c r="C613" s="43"/>
      <c r="D613" s="43"/>
      <c r="E613" s="43"/>
      <c r="F613" s="43"/>
      <c r="G613" s="43"/>
      <c r="H613" s="43"/>
      <c r="I613" s="43"/>
      <c r="J613" s="44"/>
      <c r="K613" s="43"/>
      <c r="L613" s="92"/>
      <c r="M613" s="43"/>
      <c r="N613" s="43"/>
      <c r="O613" s="43"/>
      <c r="P613" s="43"/>
      <c r="Q613" s="43"/>
      <c r="R613" s="43"/>
      <c r="S613" s="43"/>
      <c r="T613" s="43"/>
      <c r="U613" s="43"/>
      <c r="V613" s="43"/>
      <c r="W613" s="43"/>
      <c r="X613" s="43"/>
      <c r="Y613" s="43"/>
      <c r="Z613" s="43"/>
      <c r="AA613" s="43"/>
      <c r="AB613" s="43"/>
      <c r="AC613" s="43"/>
    </row>
    <row r="614" spans="1:29" ht="12.75">
      <c r="A614" s="43"/>
      <c r="B614" s="43"/>
      <c r="C614" s="43"/>
      <c r="D614" s="43"/>
      <c r="E614" s="43"/>
      <c r="F614" s="43"/>
      <c r="G614" s="43"/>
      <c r="H614" s="43"/>
      <c r="I614" s="43"/>
      <c r="J614" s="44"/>
      <c r="K614" s="43"/>
      <c r="L614" s="92"/>
      <c r="M614" s="43"/>
      <c r="N614" s="43"/>
      <c r="O614" s="43"/>
      <c r="P614" s="43"/>
      <c r="Q614" s="43"/>
      <c r="R614" s="43"/>
      <c r="S614" s="43"/>
      <c r="T614" s="43"/>
      <c r="U614" s="43"/>
      <c r="V614" s="43"/>
      <c r="W614" s="43"/>
      <c r="X614" s="43"/>
      <c r="Y614" s="43"/>
      <c r="Z614" s="43"/>
      <c r="AA614" s="43"/>
      <c r="AB614" s="43"/>
      <c r="AC614" s="43"/>
    </row>
    <row r="615" spans="1:29" ht="12.75">
      <c r="A615" s="43"/>
      <c r="B615" s="43"/>
      <c r="C615" s="43"/>
      <c r="D615" s="43"/>
      <c r="E615" s="43"/>
      <c r="F615" s="43"/>
      <c r="G615" s="43"/>
      <c r="H615" s="43"/>
      <c r="I615" s="43"/>
      <c r="J615" s="44"/>
      <c r="K615" s="43"/>
      <c r="L615" s="92"/>
      <c r="M615" s="43"/>
      <c r="N615" s="43"/>
      <c r="O615" s="43"/>
      <c r="P615" s="43"/>
      <c r="Q615" s="43"/>
      <c r="R615" s="43"/>
      <c r="S615" s="43"/>
      <c r="T615" s="43"/>
      <c r="U615" s="43"/>
      <c r="V615" s="43"/>
      <c r="W615" s="43"/>
      <c r="X615" s="43"/>
      <c r="Y615" s="43"/>
      <c r="Z615" s="43"/>
      <c r="AA615" s="43"/>
      <c r="AB615" s="43"/>
      <c r="AC615" s="43"/>
    </row>
    <row r="616" spans="1:29" ht="12.75">
      <c r="A616" s="43"/>
      <c r="B616" s="43"/>
      <c r="C616" s="43"/>
      <c r="D616" s="43"/>
      <c r="E616" s="43"/>
      <c r="F616" s="43"/>
      <c r="G616" s="43"/>
      <c r="H616" s="43"/>
      <c r="I616" s="43"/>
      <c r="J616" s="44"/>
      <c r="K616" s="43"/>
      <c r="L616" s="92"/>
      <c r="M616" s="43"/>
      <c r="N616" s="43"/>
      <c r="O616" s="43"/>
      <c r="P616" s="43"/>
      <c r="Q616" s="43"/>
      <c r="R616" s="43"/>
      <c r="S616" s="43"/>
      <c r="T616" s="43"/>
      <c r="U616" s="43"/>
      <c r="V616" s="43"/>
      <c r="W616" s="43"/>
      <c r="X616" s="43"/>
      <c r="Y616" s="43"/>
      <c r="Z616" s="43"/>
      <c r="AA616" s="43"/>
      <c r="AB616" s="43"/>
      <c r="AC616" s="43"/>
    </row>
    <row r="617" spans="1:29" ht="12.75">
      <c r="A617" s="43"/>
      <c r="B617" s="43"/>
      <c r="C617" s="43"/>
      <c r="D617" s="43"/>
      <c r="E617" s="43"/>
      <c r="F617" s="43"/>
      <c r="G617" s="43"/>
      <c r="H617" s="43"/>
      <c r="I617" s="43"/>
      <c r="J617" s="44"/>
      <c r="K617" s="43"/>
      <c r="L617" s="92"/>
      <c r="M617" s="43"/>
      <c r="N617" s="43"/>
      <c r="O617" s="43"/>
      <c r="P617" s="43"/>
      <c r="Q617" s="43"/>
      <c r="R617" s="43"/>
      <c r="S617" s="43"/>
      <c r="T617" s="43"/>
      <c r="U617" s="43"/>
      <c r="V617" s="43"/>
      <c r="W617" s="43"/>
      <c r="X617" s="43"/>
      <c r="Y617" s="43"/>
      <c r="Z617" s="43"/>
      <c r="AA617" s="43"/>
      <c r="AB617" s="43"/>
      <c r="AC617" s="43"/>
    </row>
    <row r="618" spans="1:29" ht="12.75">
      <c r="A618" s="43"/>
      <c r="B618" s="43"/>
      <c r="C618" s="43"/>
      <c r="D618" s="43"/>
      <c r="E618" s="43"/>
      <c r="F618" s="43"/>
      <c r="G618" s="43"/>
      <c r="H618" s="43"/>
      <c r="I618" s="43"/>
      <c r="J618" s="44"/>
      <c r="K618" s="43"/>
      <c r="L618" s="92"/>
      <c r="M618" s="43"/>
      <c r="N618" s="43"/>
      <c r="O618" s="43"/>
      <c r="P618" s="43"/>
      <c r="Q618" s="43"/>
      <c r="R618" s="43"/>
      <c r="S618" s="43"/>
      <c r="T618" s="43"/>
      <c r="U618" s="43"/>
      <c r="V618" s="43"/>
      <c r="W618" s="43"/>
      <c r="X618" s="43"/>
      <c r="Y618" s="43"/>
      <c r="Z618" s="43"/>
      <c r="AA618" s="43"/>
      <c r="AB618" s="43"/>
      <c r="AC618" s="43"/>
    </row>
    <row r="619" spans="1:29" ht="12.75">
      <c r="A619" s="43"/>
      <c r="B619" s="43"/>
      <c r="C619" s="43"/>
      <c r="D619" s="43"/>
      <c r="E619" s="43"/>
      <c r="F619" s="43"/>
      <c r="G619" s="43"/>
      <c r="H619" s="43"/>
      <c r="I619" s="43"/>
      <c r="J619" s="44"/>
      <c r="K619" s="43"/>
      <c r="L619" s="92"/>
      <c r="M619" s="43"/>
      <c r="N619" s="43"/>
      <c r="O619" s="43"/>
      <c r="P619" s="43"/>
      <c r="Q619" s="43"/>
      <c r="R619" s="43"/>
      <c r="S619" s="43"/>
      <c r="T619" s="43"/>
      <c r="U619" s="43"/>
      <c r="V619" s="43"/>
      <c r="W619" s="43"/>
      <c r="X619" s="43"/>
      <c r="Y619" s="43"/>
      <c r="Z619" s="43"/>
      <c r="AA619" s="43"/>
      <c r="AB619" s="43"/>
      <c r="AC619" s="43"/>
    </row>
    <row r="620" spans="1:29" ht="12.75">
      <c r="A620" s="43"/>
      <c r="B620" s="43"/>
      <c r="C620" s="43"/>
      <c r="D620" s="43"/>
      <c r="E620" s="43"/>
      <c r="F620" s="43"/>
      <c r="G620" s="43"/>
      <c r="H620" s="43"/>
      <c r="I620" s="43"/>
      <c r="J620" s="44"/>
      <c r="K620" s="43"/>
      <c r="L620" s="92"/>
      <c r="M620" s="43"/>
      <c r="N620" s="43"/>
      <c r="O620" s="43"/>
      <c r="P620" s="43"/>
      <c r="Q620" s="43"/>
      <c r="R620" s="43"/>
      <c r="S620" s="43"/>
      <c r="T620" s="43"/>
      <c r="U620" s="43"/>
      <c r="V620" s="43"/>
      <c r="W620" s="43"/>
      <c r="X620" s="43"/>
      <c r="Y620" s="43"/>
      <c r="Z620" s="43"/>
      <c r="AA620" s="43"/>
      <c r="AB620" s="43"/>
      <c r="AC620" s="43"/>
    </row>
    <row r="621" spans="1:29" ht="12.75">
      <c r="A621" s="43"/>
      <c r="B621" s="43"/>
      <c r="C621" s="43"/>
      <c r="D621" s="43"/>
      <c r="E621" s="43"/>
      <c r="F621" s="43"/>
      <c r="G621" s="43"/>
      <c r="H621" s="43"/>
      <c r="I621" s="43"/>
      <c r="J621" s="44"/>
      <c r="K621" s="43"/>
      <c r="L621" s="92"/>
      <c r="M621" s="43"/>
      <c r="N621" s="43"/>
      <c r="O621" s="43"/>
      <c r="P621" s="43"/>
      <c r="Q621" s="43"/>
      <c r="R621" s="43"/>
      <c r="S621" s="43"/>
      <c r="T621" s="43"/>
      <c r="U621" s="43"/>
      <c r="V621" s="43"/>
      <c r="W621" s="43"/>
      <c r="X621" s="43"/>
      <c r="Y621" s="43"/>
      <c r="Z621" s="43"/>
      <c r="AA621" s="43"/>
      <c r="AB621" s="43"/>
      <c r="AC621" s="43"/>
    </row>
    <row r="622" spans="1:29" ht="12.75">
      <c r="A622" s="43"/>
      <c r="B622" s="43"/>
      <c r="C622" s="43"/>
      <c r="D622" s="43"/>
      <c r="E622" s="43"/>
      <c r="F622" s="43"/>
      <c r="G622" s="43"/>
      <c r="H622" s="43"/>
      <c r="I622" s="43"/>
      <c r="J622" s="44"/>
      <c r="K622" s="43"/>
      <c r="L622" s="92"/>
      <c r="M622" s="43"/>
      <c r="N622" s="43"/>
      <c r="O622" s="43"/>
      <c r="P622" s="43"/>
      <c r="Q622" s="43"/>
      <c r="R622" s="43"/>
      <c r="S622" s="43"/>
      <c r="T622" s="43"/>
      <c r="U622" s="43"/>
      <c r="V622" s="43"/>
      <c r="W622" s="43"/>
      <c r="X622" s="43"/>
      <c r="Y622" s="43"/>
      <c r="Z622" s="43"/>
      <c r="AA622" s="43"/>
      <c r="AB622" s="43"/>
      <c r="AC622" s="43"/>
    </row>
    <row r="623" spans="1:29" ht="12.75">
      <c r="A623" s="43"/>
      <c r="B623" s="43"/>
      <c r="C623" s="43"/>
      <c r="D623" s="43"/>
      <c r="E623" s="43"/>
      <c r="F623" s="43"/>
      <c r="G623" s="43"/>
      <c r="H623" s="43"/>
      <c r="I623" s="43"/>
      <c r="J623" s="44"/>
      <c r="K623" s="43"/>
      <c r="L623" s="92"/>
      <c r="M623" s="43"/>
      <c r="N623" s="43"/>
      <c r="O623" s="43"/>
      <c r="P623" s="43"/>
      <c r="Q623" s="43"/>
      <c r="R623" s="43"/>
      <c r="S623" s="43"/>
      <c r="T623" s="43"/>
      <c r="U623" s="43"/>
      <c r="V623" s="43"/>
      <c r="W623" s="43"/>
      <c r="X623" s="43"/>
      <c r="Y623" s="43"/>
      <c r="Z623" s="43"/>
      <c r="AA623" s="43"/>
      <c r="AB623" s="43"/>
      <c r="AC623" s="43"/>
    </row>
    <row r="624" spans="1:29" ht="12.75">
      <c r="A624" s="43"/>
      <c r="B624" s="43"/>
      <c r="C624" s="43"/>
      <c r="D624" s="43"/>
      <c r="E624" s="43"/>
      <c r="F624" s="43"/>
      <c r="G624" s="43"/>
      <c r="H624" s="43"/>
      <c r="I624" s="43"/>
      <c r="J624" s="44"/>
      <c r="K624" s="43"/>
      <c r="L624" s="92"/>
      <c r="M624" s="43"/>
      <c r="N624" s="43"/>
      <c r="O624" s="43"/>
      <c r="P624" s="43"/>
      <c r="Q624" s="43"/>
      <c r="R624" s="43"/>
      <c r="S624" s="43"/>
      <c r="T624" s="43"/>
      <c r="U624" s="43"/>
      <c r="V624" s="43"/>
      <c r="W624" s="43"/>
      <c r="X624" s="43"/>
      <c r="Y624" s="43"/>
      <c r="Z624" s="43"/>
      <c r="AA624" s="43"/>
      <c r="AB624" s="43"/>
      <c r="AC624" s="43"/>
    </row>
    <row r="625" spans="1:29" ht="12.75">
      <c r="A625" s="43"/>
      <c r="B625" s="43"/>
      <c r="C625" s="43"/>
      <c r="D625" s="43"/>
      <c r="E625" s="43"/>
      <c r="F625" s="43"/>
      <c r="G625" s="43"/>
      <c r="H625" s="43"/>
      <c r="I625" s="43"/>
      <c r="J625" s="44"/>
      <c r="K625" s="43"/>
      <c r="L625" s="92"/>
      <c r="M625" s="43"/>
      <c r="N625" s="43"/>
      <c r="O625" s="43"/>
      <c r="P625" s="43"/>
      <c r="Q625" s="43"/>
      <c r="R625" s="43"/>
      <c r="S625" s="43"/>
      <c r="T625" s="43"/>
      <c r="U625" s="43"/>
      <c r="V625" s="43"/>
      <c r="W625" s="43"/>
      <c r="X625" s="43"/>
      <c r="Y625" s="43"/>
      <c r="Z625" s="43"/>
      <c r="AA625" s="43"/>
      <c r="AB625" s="43"/>
      <c r="AC625" s="43"/>
    </row>
    <row r="626" spans="1:29" ht="12.75">
      <c r="A626" s="43"/>
      <c r="B626" s="43"/>
      <c r="C626" s="43"/>
      <c r="D626" s="43"/>
      <c r="E626" s="43"/>
      <c r="F626" s="43"/>
      <c r="G626" s="43"/>
      <c r="H626" s="43"/>
      <c r="I626" s="43"/>
      <c r="J626" s="44"/>
      <c r="K626" s="43"/>
      <c r="L626" s="92"/>
      <c r="M626" s="43"/>
      <c r="N626" s="43"/>
      <c r="O626" s="43"/>
      <c r="P626" s="43"/>
      <c r="Q626" s="43"/>
      <c r="R626" s="43"/>
      <c r="S626" s="43"/>
      <c r="T626" s="43"/>
      <c r="U626" s="43"/>
      <c r="V626" s="43"/>
      <c r="W626" s="43"/>
      <c r="X626" s="43"/>
      <c r="Y626" s="43"/>
      <c r="Z626" s="43"/>
      <c r="AA626" s="43"/>
      <c r="AB626" s="43"/>
      <c r="AC626" s="43"/>
    </row>
    <row r="627" spans="1:29" ht="12.75">
      <c r="A627" s="43"/>
      <c r="B627" s="43"/>
      <c r="C627" s="43"/>
      <c r="D627" s="43"/>
      <c r="E627" s="43"/>
      <c r="F627" s="43"/>
      <c r="G627" s="43"/>
      <c r="H627" s="43"/>
      <c r="I627" s="43"/>
      <c r="J627" s="44"/>
      <c r="K627" s="43"/>
      <c r="L627" s="92"/>
      <c r="M627" s="43"/>
      <c r="N627" s="43"/>
      <c r="O627" s="43"/>
      <c r="P627" s="43"/>
      <c r="Q627" s="43"/>
      <c r="R627" s="43"/>
      <c r="S627" s="43"/>
      <c r="T627" s="43"/>
      <c r="U627" s="43"/>
      <c r="V627" s="43"/>
      <c r="W627" s="43"/>
      <c r="X627" s="43"/>
      <c r="Y627" s="43"/>
      <c r="Z627" s="43"/>
      <c r="AA627" s="43"/>
      <c r="AB627" s="43"/>
      <c r="AC627" s="43"/>
    </row>
    <row r="628" spans="1:29" ht="12.75">
      <c r="A628" s="43"/>
      <c r="B628" s="43"/>
      <c r="C628" s="43"/>
      <c r="D628" s="43"/>
      <c r="E628" s="43"/>
      <c r="F628" s="43"/>
      <c r="G628" s="43"/>
      <c r="H628" s="43"/>
      <c r="I628" s="43"/>
      <c r="J628" s="44"/>
      <c r="K628" s="43"/>
      <c r="L628" s="92"/>
      <c r="M628" s="43"/>
      <c r="N628" s="43"/>
      <c r="O628" s="43"/>
      <c r="P628" s="43"/>
      <c r="Q628" s="43"/>
      <c r="R628" s="43"/>
      <c r="S628" s="43"/>
      <c r="T628" s="43"/>
      <c r="U628" s="43"/>
      <c r="V628" s="43"/>
      <c r="W628" s="43"/>
      <c r="X628" s="43"/>
      <c r="Y628" s="43"/>
      <c r="Z628" s="43"/>
      <c r="AA628" s="43"/>
      <c r="AB628" s="43"/>
      <c r="AC628" s="43"/>
    </row>
    <row r="629" spans="1:29" ht="12.75">
      <c r="A629" s="43"/>
      <c r="B629" s="43"/>
      <c r="C629" s="43"/>
      <c r="D629" s="43"/>
      <c r="E629" s="43"/>
      <c r="F629" s="43"/>
      <c r="G629" s="43"/>
      <c r="H629" s="43"/>
      <c r="I629" s="43"/>
      <c r="J629" s="44"/>
      <c r="K629" s="43"/>
      <c r="L629" s="92"/>
      <c r="M629" s="43"/>
      <c r="N629" s="43"/>
      <c r="O629" s="43"/>
      <c r="P629" s="43"/>
      <c r="Q629" s="43"/>
      <c r="R629" s="43"/>
      <c r="S629" s="43"/>
      <c r="T629" s="43"/>
      <c r="U629" s="43"/>
      <c r="V629" s="43"/>
      <c r="W629" s="43"/>
      <c r="X629" s="43"/>
      <c r="Y629" s="43"/>
      <c r="Z629" s="43"/>
      <c r="AA629" s="43"/>
      <c r="AB629" s="43"/>
      <c r="AC629" s="43"/>
    </row>
    <row r="630" spans="1:29" ht="12.75">
      <c r="A630" s="43"/>
      <c r="B630" s="43"/>
      <c r="C630" s="43"/>
      <c r="D630" s="43"/>
      <c r="E630" s="43"/>
      <c r="F630" s="43"/>
      <c r="G630" s="43"/>
      <c r="H630" s="43"/>
      <c r="I630" s="43"/>
      <c r="J630" s="44"/>
      <c r="K630" s="43"/>
      <c r="L630" s="92"/>
      <c r="M630" s="43"/>
      <c r="N630" s="43"/>
      <c r="O630" s="43"/>
      <c r="P630" s="43"/>
      <c r="Q630" s="43"/>
      <c r="R630" s="43"/>
      <c r="S630" s="43"/>
      <c r="T630" s="43"/>
      <c r="U630" s="43"/>
      <c r="V630" s="43"/>
      <c r="W630" s="43"/>
      <c r="X630" s="43"/>
      <c r="Y630" s="43"/>
      <c r="Z630" s="43"/>
      <c r="AA630" s="43"/>
      <c r="AB630" s="43"/>
      <c r="AC630" s="43"/>
    </row>
    <row r="631" spans="1:29" ht="12.75">
      <c r="A631" s="43"/>
      <c r="B631" s="43"/>
      <c r="C631" s="43"/>
      <c r="D631" s="43"/>
      <c r="E631" s="43"/>
      <c r="F631" s="43"/>
      <c r="G631" s="43"/>
      <c r="H631" s="43"/>
      <c r="I631" s="43"/>
      <c r="J631" s="44"/>
      <c r="K631" s="43"/>
      <c r="L631" s="92"/>
      <c r="M631" s="43"/>
      <c r="N631" s="43"/>
      <c r="O631" s="43"/>
      <c r="P631" s="43"/>
      <c r="Q631" s="43"/>
      <c r="R631" s="43"/>
      <c r="S631" s="43"/>
      <c r="T631" s="43"/>
      <c r="U631" s="43"/>
      <c r="V631" s="43"/>
      <c r="W631" s="43"/>
      <c r="X631" s="43"/>
      <c r="Y631" s="43"/>
      <c r="Z631" s="43"/>
      <c r="AA631" s="43"/>
      <c r="AB631" s="43"/>
      <c r="AC631" s="43"/>
    </row>
    <row r="632" spans="1:29" ht="12.75">
      <c r="A632" s="43"/>
      <c r="B632" s="43"/>
      <c r="C632" s="43"/>
      <c r="D632" s="43"/>
      <c r="E632" s="43"/>
      <c r="F632" s="43"/>
      <c r="G632" s="43"/>
      <c r="H632" s="43"/>
      <c r="I632" s="43"/>
      <c r="J632" s="44"/>
      <c r="K632" s="43"/>
      <c r="L632" s="92"/>
      <c r="M632" s="43"/>
      <c r="N632" s="43"/>
      <c r="O632" s="43"/>
      <c r="P632" s="43"/>
      <c r="Q632" s="43"/>
      <c r="R632" s="43"/>
      <c r="S632" s="43"/>
      <c r="T632" s="43"/>
      <c r="U632" s="43"/>
      <c r="V632" s="43"/>
      <c r="W632" s="43"/>
      <c r="X632" s="43"/>
      <c r="Y632" s="43"/>
      <c r="Z632" s="43"/>
      <c r="AA632" s="43"/>
      <c r="AB632" s="43"/>
      <c r="AC632" s="43"/>
    </row>
    <row r="633" spans="1:29" ht="12.75">
      <c r="A633" s="43"/>
      <c r="B633" s="43"/>
      <c r="C633" s="43"/>
      <c r="D633" s="43"/>
      <c r="E633" s="43"/>
      <c r="F633" s="43"/>
      <c r="G633" s="43"/>
      <c r="H633" s="43"/>
      <c r="I633" s="43"/>
      <c r="J633" s="44"/>
      <c r="K633" s="43"/>
      <c r="L633" s="92"/>
      <c r="M633" s="43"/>
      <c r="N633" s="43"/>
      <c r="O633" s="43"/>
      <c r="P633" s="43"/>
      <c r="Q633" s="43"/>
      <c r="R633" s="43"/>
      <c r="S633" s="43"/>
      <c r="T633" s="43"/>
      <c r="U633" s="43"/>
      <c r="V633" s="43"/>
      <c r="W633" s="43"/>
      <c r="X633" s="43"/>
      <c r="Y633" s="43"/>
      <c r="Z633" s="43"/>
      <c r="AA633" s="43"/>
      <c r="AB633" s="43"/>
      <c r="AC633" s="43"/>
    </row>
    <row r="634" spans="1:29" ht="12.75">
      <c r="A634" s="43"/>
      <c r="B634" s="43"/>
      <c r="C634" s="43"/>
      <c r="D634" s="43"/>
      <c r="E634" s="43"/>
      <c r="F634" s="43"/>
      <c r="G634" s="43"/>
      <c r="H634" s="43"/>
      <c r="I634" s="43"/>
      <c r="J634" s="44"/>
      <c r="K634" s="43"/>
      <c r="L634" s="92"/>
      <c r="M634" s="43"/>
      <c r="N634" s="43"/>
      <c r="O634" s="43"/>
      <c r="P634" s="43"/>
      <c r="Q634" s="43"/>
      <c r="R634" s="43"/>
      <c r="S634" s="43"/>
      <c r="T634" s="43"/>
      <c r="U634" s="43"/>
      <c r="V634" s="43"/>
      <c r="W634" s="43"/>
      <c r="X634" s="43"/>
      <c r="Y634" s="43"/>
      <c r="Z634" s="43"/>
      <c r="AA634" s="43"/>
      <c r="AB634" s="43"/>
      <c r="AC634" s="43"/>
    </row>
    <row r="635" spans="1:29" ht="12.75">
      <c r="A635" s="43"/>
      <c r="B635" s="43"/>
      <c r="C635" s="43"/>
      <c r="D635" s="43"/>
      <c r="E635" s="43"/>
      <c r="F635" s="43"/>
      <c r="G635" s="43"/>
      <c r="H635" s="43"/>
      <c r="I635" s="43"/>
      <c r="J635" s="44"/>
      <c r="K635" s="43"/>
      <c r="L635" s="92"/>
      <c r="M635" s="43"/>
      <c r="N635" s="43"/>
      <c r="O635" s="43"/>
      <c r="P635" s="43"/>
      <c r="Q635" s="43"/>
      <c r="R635" s="43"/>
      <c r="S635" s="43"/>
      <c r="T635" s="43"/>
      <c r="U635" s="43"/>
      <c r="V635" s="43"/>
      <c r="W635" s="43"/>
      <c r="X635" s="43"/>
      <c r="Y635" s="43"/>
      <c r="Z635" s="43"/>
      <c r="AA635" s="43"/>
      <c r="AB635" s="43"/>
      <c r="AC635" s="43"/>
    </row>
    <row r="636" spans="1:29" ht="12.75">
      <c r="A636" s="43"/>
      <c r="B636" s="43"/>
      <c r="C636" s="43"/>
      <c r="D636" s="43"/>
      <c r="E636" s="43"/>
      <c r="F636" s="43"/>
      <c r="G636" s="43"/>
      <c r="H636" s="43"/>
      <c r="I636" s="43"/>
      <c r="J636" s="44"/>
      <c r="K636" s="43"/>
      <c r="L636" s="92"/>
      <c r="M636" s="43"/>
      <c r="N636" s="43"/>
      <c r="O636" s="43"/>
      <c r="P636" s="43"/>
      <c r="Q636" s="43"/>
      <c r="R636" s="43"/>
      <c r="S636" s="43"/>
      <c r="T636" s="43"/>
      <c r="U636" s="43"/>
      <c r="V636" s="43"/>
      <c r="W636" s="43"/>
      <c r="X636" s="43"/>
      <c r="Y636" s="43"/>
      <c r="Z636" s="43"/>
      <c r="AA636" s="43"/>
      <c r="AB636" s="43"/>
      <c r="AC636" s="43"/>
    </row>
    <row r="637" spans="1:29" ht="12.75">
      <c r="A637" s="43"/>
      <c r="B637" s="43"/>
      <c r="C637" s="43"/>
      <c r="D637" s="43"/>
      <c r="E637" s="43"/>
      <c r="F637" s="43"/>
      <c r="G637" s="43"/>
      <c r="H637" s="43"/>
      <c r="I637" s="43"/>
      <c r="J637" s="44"/>
      <c r="K637" s="43"/>
      <c r="L637" s="92"/>
      <c r="M637" s="43"/>
      <c r="N637" s="43"/>
      <c r="O637" s="43"/>
      <c r="P637" s="43"/>
      <c r="Q637" s="43"/>
      <c r="R637" s="43"/>
      <c r="S637" s="43"/>
      <c r="T637" s="43"/>
      <c r="U637" s="43"/>
      <c r="V637" s="43"/>
      <c r="W637" s="43"/>
      <c r="X637" s="43"/>
      <c r="Y637" s="43"/>
      <c r="Z637" s="43"/>
      <c r="AA637" s="43"/>
      <c r="AB637" s="43"/>
      <c r="AC637" s="43"/>
    </row>
    <row r="638" spans="1:29" ht="12.75">
      <c r="A638" s="43"/>
      <c r="B638" s="43"/>
      <c r="C638" s="43"/>
      <c r="D638" s="43"/>
      <c r="E638" s="43"/>
      <c r="F638" s="43"/>
      <c r="G638" s="43"/>
      <c r="H638" s="43"/>
      <c r="I638" s="43"/>
      <c r="J638" s="44"/>
      <c r="K638" s="43"/>
      <c r="L638" s="92"/>
      <c r="M638" s="43"/>
      <c r="N638" s="43"/>
      <c r="O638" s="43"/>
      <c r="P638" s="43"/>
      <c r="Q638" s="43"/>
      <c r="R638" s="43"/>
      <c r="S638" s="43"/>
      <c r="T638" s="43"/>
      <c r="U638" s="43"/>
      <c r="V638" s="43"/>
      <c r="W638" s="43"/>
      <c r="X638" s="43"/>
      <c r="Y638" s="43"/>
      <c r="Z638" s="43"/>
      <c r="AA638" s="43"/>
      <c r="AB638" s="43"/>
      <c r="AC638" s="43"/>
    </row>
    <row r="639" spans="1:29" ht="12.75">
      <c r="A639" s="43"/>
      <c r="B639" s="43"/>
      <c r="C639" s="43"/>
      <c r="D639" s="43"/>
      <c r="E639" s="43"/>
      <c r="F639" s="43"/>
      <c r="G639" s="43"/>
      <c r="H639" s="43"/>
      <c r="I639" s="43"/>
      <c r="J639" s="44"/>
      <c r="K639" s="43"/>
      <c r="L639" s="92"/>
      <c r="M639" s="43"/>
      <c r="N639" s="43"/>
      <c r="O639" s="43"/>
      <c r="P639" s="43"/>
      <c r="Q639" s="43"/>
      <c r="R639" s="43"/>
      <c r="S639" s="43"/>
      <c r="T639" s="43"/>
      <c r="U639" s="43"/>
      <c r="V639" s="43"/>
      <c r="W639" s="43"/>
      <c r="X639" s="43"/>
      <c r="Y639" s="43"/>
      <c r="Z639" s="43"/>
      <c r="AA639" s="43"/>
      <c r="AB639" s="43"/>
      <c r="AC639" s="43"/>
    </row>
    <row r="640" spans="1:29" ht="12.75">
      <c r="A640" s="43"/>
      <c r="B640" s="43"/>
      <c r="C640" s="43"/>
      <c r="D640" s="43"/>
      <c r="E640" s="43"/>
      <c r="F640" s="43"/>
      <c r="G640" s="43"/>
      <c r="H640" s="43"/>
      <c r="I640" s="43"/>
      <c r="J640" s="44"/>
      <c r="K640" s="43"/>
      <c r="L640" s="92"/>
      <c r="M640" s="43"/>
      <c r="N640" s="43"/>
      <c r="O640" s="43"/>
      <c r="P640" s="43"/>
      <c r="Q640" s="43"/>
      <c r="R640" s="43"/>
      <c r="S640" s="43"/>
      <c r="T640" s="43"/>
      <c r="U640" s="43"/>
      <c r="V640" s="43"/>
      <c r="W640" s="43"/>
      <c r="X640" s="43"/>
      <c r="Y640" s="43"/>
      <c r="Z640" s="43"/>
      <c r="AA640" s="43"/>
      <c r="AB640" s="43"/>
      <c r="AC640" s="43"/>
    </row>
    <row r="641" spans="1:29" ht="12.75">
      <c r="A641" s="43"/>
      <c r="B641" s="43"/>
      <c r="C641" s="43"/>
      <c r="D641" s="43"/>
      <c r="E641" s="43"/>
      <c r="F641" s="43"/>
      <c r="G641" s="43"/>
      <c r="H641" s="43"/>
      <c r="I641" s="43"/>
      <c r="J641" s="44"/>
      <c r="K641" s="43"/>
      <c r="L641" s="92"/>
      <c r="M641" s="43"/>
      <c r="N641" s="43"/>
      <c r="O641" s="43"/>
      <c r="P641" s="43"/>
      <c r="Q641" s="43"/>
      <c r="R641" s="43"/>
      <c r="S641" s="43"/>
      <c r="T641" s="43"/>
      <c r="U641" s="43"/>
      <c r="V641" s="43"/>
      <c r="W641" s="43"/>
      <c r="X641" s="43"/>
      <c r="Y641" s="43"/>
      <c r="Z641" s="43"/>
      <c r="AA641" s="43"/>
      <c r="AB641" s="43"/>
      <c r="AC641" s="43"/>
    </row>
    <row r="642" spans="1:29" ht="12.75">
      <c r="A642" s="43"/>
      <c r="B642" s="43"/>
      <c r="C642" s="43"/>
      <c r="D642" s="43"/>
      <c r="E642" s="43"/>
      <c r="F642" s="43"/>
      <c r="G642" s="43"/>
      <c r="H642" s="43"/>
      <c r="I642" s="43"/>
      <c r="J642" s="44"/>
      <c r="K642" s="43"/>
      <c r="L642" s="92"/>
      <c r="M642" s="43"/>
      <c r="N642" s="43"/>
      <c r="O642" s="43"/>
      <c r="P642" s="43"/>
      <c r="Q642" s="43"/>
      <c r="R642" s="43"/>
      <c r="S642" s="43"/>
      <c r="T642" s="43"/>
      <c r="U642" s="43"/>
      <c r="V642" s="43"/>
      <c r="W642" s="43"/>
      <c r="X642" s="43"/>
      <c r="Y642" s="43"/>
      <c r="Z642" s="43"/>
      <c r="AA642" s="43"/>
      <c r="AB642" s="43"/>
      <c r="AC642" s="43"/>
    </row>
    <row r="643" spans="1:29" ht="12.75">
      <c r="A643" s="43"/>
      <c r="B643" s="43"/>
      <c r="C643" s="43"/>
      <c r="D643" s="43"/>
      <c r="E643" s="43"/>
      <c r="F643" s="43"/>
      <c r="G643" s="43"/>
      <c r="H643" s="43"/>
      <c r="I643" s="43"/>
      <c r="J643" s="44"/>
      <c r="K643" s="43"/>
      <c r="L643" s="92"/>
      <c r="M643" s="43"/>
      <c r="N643" s="43"/>
      <c r="O643" s="43"/>
      <c r="P643" s="43"/>
      <c r="Q643" s="43"/>
      <c r="R643" s="43"/>
      <c r="S643" s="43"/>
      <c r="T643" s="43"/>
      <c r="U643" s="43"/>
      <c r="V643" s="43"/>
      <c r="W643" s="43"/>
      <c r="X643" s="43"/>
      <c r="Y643" s="43"/>
      <c r="Z643" s="43"/>
      <c r="AA643" s="43"/>
      <c r="AB643" s="43"/>
      <c r="AC643" s="43"/>
    </row>
    <row r="644" spans="1:29" ht="12.75">
      <c r="A644" s="43"/>
      <c r="B644" s="43"/>
      <c r="C644" s="43"/>
      <c r="D644" s="43"/>
      <c r="E644" s="43"/>
      <c r="F644" s="43"/>
      <c r="G644" s="43"/>
      <c r="H644" s="43"/>
      <c r="I644" s="43"/>
      <c r="J644" s="44"/>
      <c r="K644" s="43"/>
      <c r="L644" s="92"/>
      <c r="M644" s="43"/>
      <c r="N644" s="43"/>
      <c r="O644" s="43"/>
      <c r="P644" s="43"/>
      <c r="Q644" s="43"/>
      <c r="R644" s="43"/>
      <c r="S644" s="43"/>
      <c r="T644" s="43"/>
      <c r="U644" s="43"/>
      <c r="V644" s="43"/>
      <c r="W644" s="43"/>
      <c r="X644" s="43"/>
      <c r="Y644" s="43"/>
      <c r="Z644" s="43"/>
      <c r="AA644" s="43"/>
      <c r="AB644" s="43"/>
      <c r="AC644" s="43"/>
    </row>
    <row r="645" spans="1:29" ht="12.75">
      <c r="A645" s="43"/>
      <c r="B645" s="43"/>
      <c r="C645" s="43"/>
      <c r="D645" s="43"/>
      <c r="E645" s="43"/>
      <c r="F645" s="43"/>
      <c r="G645" s="43"/>
      <c r="H645" s="43"/>
      <c r="I645" s="43"/>
      <c r="J645" s="44"/>
      <c r="K645" s="43"/>
      <c r="L645" s="92"/>
      <c r="M645" s="43"/>
      <c r="N645" s="43"/>
      <c r="O645" s="43"/>
      <c r="P645" s="43"/>
      <c r="Q645" s="43"/>
      <c r="R645" s="43"/>
      <c r="S645" s="43"/>
      <c r="T645" s="43"/>
      <c r="U645" s="43"/>
      <c r="V645" s="43"/>
      <c r="W645" s="43"/>
      <c r="X645" s="43"/>
      <c r="Y645" s="43"/>
      <c r="Z645" s="43"/>
      <c r="AA645" s="43"/>
      <c r="AB645" s="43"/>
      <c r="AC645" s="43"/>
    </row>
    <row r="646" spans="1:29" ht="12.75">
      <c r="A646" s="43"/>
      <c r="B646" s="43"/>
      <c r="C646" s="43"/>
      <c r="D646" s="43"/>
      <c r="E646" s="43"/>
      <c r="F646" s="43"/>
      <c r="G646" s="43"/>
      <c r="H646" s="43"/>
      <c r="I646" s="43"/>
      <c r="J646" s="44"/>
      <c r="K646" s="43"/>
      <c r="L646" s="92"/>
      <c r="M646" s="43"/>
      <c r="N646" s="43"/>
      <c r="O646" s="43"/>
      <c r="P646" s="43"/>
      <c r="Q646" s="43"/>
      <c r="R646" s="43"/>
      <c r="S646" s="43"/>
      <c r="T646" s="43"/>
      <c r="U646" s="43"/>
      <c r="V646" s="43"/>
      <c r="W646" s="43"/>
      <c r="X646" s="43"/>
      <c r="Y646" s="43"/>
      <c r="Z646" s="43"/>
      <c r="AA646" s="43"/>
      <c r="AB646" s="43"/>
      <c r="AC646" s="43"/>
    </row>
    <row r="647" spans="1:29" ht="12.75">
      <c r="A647" s="43"/>
      <c r="B647" s="43"/>
      <c r="C647" s="43"/>
      <c r="D647" s="43"/>
      <c r="E647" s="43"/>
      <c r="F647" s="43"/>
      <c r="G647" s="43"/>
      <c r="H647" s="43"/>
      <c r="I647" s="43"/>
      <c r="J647" s="44"/>
      <c r="K647" s="43"/>
      <c r="L647" s="92"/>
      <c r="M647" s="43"/>
      <c r="N647" s="43"/>
      <c r="O647" s="43"/>
      <c r="P647" s="43"/>
      <c r="Q647" s="43"/>
      <c r="R647" s="43"/>
      <c r="S647" s="43"/>
      <c r="T647" s="43"/>
      <c r="U647" s="43"/>
      <c r="V647" s="43"/>
      <c r="W647" s="43"/>
      <c r="X647" s="43"/>
      <c r="Y647" s="43"/>
      <c r="Z647" s="43"/>
      <c r="AA647" s="43"/>
      <c r="AB647" s="43"/>
      <c r="AC647" s="43"/>
    </row>
    <row r="648" spans="1:29" ht="12.75">
      <c r="A648" s="43"/>
      <c r="B648" s="43"/>
      <c r="C648" s="43"/>
      <c r="D648" s="43"/>
      <c r="E648" s="43"/>
      <c r="F648" s="43"/>
      <c r="G648" s="43"/>
      <c r="H648" s="43"/>
      <c r="I648" s="43"/>
      <c r="J648" s="44"/>
      <c r="K648" s="43"/>
      <c r="L648" s="92"/>
      <c r="M648" s="43"/>
      <c r="N648" s="43"/>
      <c r="O648" s="43"/>
      <c r="P648" s="43"/>
      <c r="Q648" s="43"/>
      <c r="R648" s="43"/>
      <c r="S648" s="43"/>
      <c r="T648" s="43"/>
      <c r="U648" s="43"/>
      <c r="V648" s="43"/>
      <c r="W648" s="43"/>
      <c r="X648" s="43"/>
      <c r="Y648" s="43"/>
      <c r="Z648" s="43"/>
      <c r="AA648" s="43"/>
      <c r="AB648" s="43"/>
      <c r="AC648" s="43"/>
    </row>
    <row r="649" spans="1:29" ht="12.75">
      <c r="A649" s="43"/>
      <c r="B649" s="43"/>
      <c r="C649" s="43"/>
      <c r="D649" s="43"/>
      <c r="E649" s="43"/>
      <c r="F649" s="43"/>
      <c r="G649" s="43"/>
      <c r="H649" s="43"/>
      <c r="I649" s="43"/>
      <c r="J649" s="44"/>
      <c r="K649" s="43"/>
      <c r="L649" s="92"/>
      <c r="M649" s="43"/>
      <c r="N649" s="43"/>
      <c r="O649" s="43"/>
      <c r="P649" s="43"/>
      <c r="Q649" s="43"/>
      <c r="R649" s="43"/>
      <c r="S649" s="43"/>
      <c r="T649" s="43"/>
      <c r="U649" s="43"/>
      <c r="V649" s="43"/>
      <c r="W649" s="43"/>
      <c r="X649" s="43"/>
      <c r="Y649" s="43"/>
      <c r="Z649" s="43"/>
      <c r="AA649" s="43"/>
      <c r="AB649" s="43"/>
      <c r="AC649" s="43"/>
    </row>
    <row r="650" spans="1:29" ht="12.75">
      <c r="A650" s="43"/>
      <c r="B650" s="43"/>
      <c r="C650" s="43"/>
      <c r="D650" s="43"/>
      <c r="E650" s="43"/>
      <c r="F650" s="43"/>
      <c r="G650" s="43"/>
      <c r="H650" s="43"/>
      <c r="I650" s="43"/>
      <c r="J650" s="44"/>
      <c r="K650" s="43"/>
      <c r="L650" s="92"/>
      <c r="M650" s="43"/>
      <c r="N650" s="43"/>
      <c r="O650" s="43"/>
      <c r="P650" s="43"/>
      <c r="Q650" s="43"/>
      <c r="R650" s="43"/>
      <c r="S650" s="43"/>
      <c r="T650" s="43"/>
      <c r="U650" s="43"/>
      <c r="V650" s="43"/>
      <c r="W650" s="43"/>
      <c r="X650" s="43"/>
      <c r="Y650" s="43"/>
      <c r="Z650" s="43"/>
      <c r="AA650" s="43"/>
      <c r="AB650" s="43"/>
      <c r="AC650" s="43"/>
    </row>
    <row r="651" spans="1:29" ht="12.75">
      <c r="A651" s="43"/>
      <c r="B651" s="43"/>
      <c r="C651" s="43"/>
      <c r="D651" s="43"/>
      <c r="E651" s="43"/>
      <c r="F651" s="43"/>
      <c r="G651" s="43"/>
      <c r="H651" s="43"/>
      <c r="I651" s="43"/>
      <c r="J651" s="44"/>
      <c r="K651" s="43"/>
      <c r="L651" s="92"/>
      <c r="M651" s="43"/>
      <c r="N651" s="43"/>
      <c r="O651" s="43"/>
      <c r="P651" s="43"/>
      <c r="Q651" s="43"/>
      <c r="R651" s="43"/>
      <c r="S651" s="43"/>
      <c r="T651" s="43"/>
      <c r="U651" s="43"/>
      <c r="V651" s="43"/>
      <c r="W651" s="43"/>
      <c r="X651" s="43"/>
      <c r="Y651" s="43"/>
      <c r="Z651" s="43"/>
      <c r="AA651" s="43"/>
      <c r="AB651" s="43"/>
      <c r="AC651" s="43"/>
    </row>
    <row r="652" spans="1:29" ht="12.75">
      <c r="A652" s="43"/>
      <c r="B652" s="43"/>
      <c r="C652" s="43"/>
      <c r="D652" s="43"/>
      <c r="E652" s="43"/>
      <c r="F652" s="43"/>
      <c r="G652" s="43"/>
      <c r="H652" s="43"/>
      <c r="I652" s="43"/>
      <c r="J652" s="44"/>
      <c r="K652" s="43"/>
      <c r="L652" s="92"/>
      <c r="M652" s="43"/>
      <c r="N652" s="43"/>
      <c r="O652" s="43"/>
      <c r="P652" s="43"/>
      <c r="Q652" s="43"/>
      <c r="R652" s="43"/>
      <c r="S652" s="43"/>
      <c r="T652" s="43"/>
      <c r="U652" s="43"/>
      <c r="V652" s="43"/>
      <c r="W652" s="43"/>
      <c r="X652" s="43"/>
      <c r="Y652" s="43"/>
      <c r="Z652" s="43"/>
      <c r="AA652" s="43"/>
      <c r="AB652" s="43"/>
      <c r="AC652" s="43"/>
    </row>
    <row r="653" spans="1:29" ht="12.75">
      <c r="A653" s="43"/>
      <c r="B653" s="43"/>
      <c r="C653" s="43"/>
      <c r="D653" s="43"/>
      <c r="E653" s="43"/>
      <c r="F653" s="43"/>
      <c r="G653" s="43"/>
      <c r="H653" s="43"/>
      <c r="I653" s="43"/>
      <c r="J653" s="44"/>
      <c r="K653" s="43"/>
      <c r="L653" s="92"/>
      <c r="M653" s="43"/>
      <c r="N653" s="43"/>
      <c r="O653" s="43"/>
      <c r="P653" s="43"/>
      <c r="Q653" s="43"/>
      <c r="R653" s="43"/>
      <c r="S653" s="43"/>
      <c r="T653" s="43"/>
      <c r="U653" s="43"/>
      <c r="V653" s="43"/>
      <c r="W653" s="43"/>
      <c r="X653" s="43"/>
      <c r="Y653" s="43"/>
      <c r="Z653" s="43"/>
      <c r="AA653" s="43"/>
      <c r="AB653" s="43"/>
      <c r="AC653" s="43"/>
    </row>
    <row r="654" spans="1:29" ht="12.75">
      <c r="A654" s="43"/>
      <c r="B654" s="43"/>
      <c r="C654" s="43"/>
      <c r="D654" s="43"/>
      <c r="E654" s="43"/>
      <c r="F654" s="43"/>
      <c r="G654" s="43"/>
      <c r="H654" s="43"/>
      <c r="I654" s="43"/>
      <c r="J654" s="44"/>
      <c r="K654" s="43"/>
      <c r="L654" s="92"/>
      <c r="M654" s="43"/>
      <c r="N654" s="43"/>
      <c r="O654" s="43"/>
      <c r="P654" s="43"/>
      <c r="Q654" s="43"/>
      <c r="R654" s="43"/>
      <c r="S654" s="43"/>
      <c r="T654" s="43"/>
      <c r="U654" s="43"/>
      <c r="V654" s="43"/>
      <c r="W654" s="43"/>
      <c r="X654" s="43"/>
      <c r="Y654" s="43"/>
      <c r="Z654" s="43"/>
      <c r="AA654" s="43"/>
      <c r="AB654" s="43"/>
      <c r="AC654" s="43"/>
    </row>
    <row r="655" spans="1:29" ht="12.75">
      <c r="A655" s="43"/>
      <c r="B655" s="43"/>
      <c r="C655" s="43"/>
      <c r="D655" s="43"/>
      <c r="E655" s="43"/>
      <c r="F655" s="43"/>
      <c r="G655" s="43"/>
      <c r="H655" s="43"/>
      <c r="I655" s="43"/>
      <c r="J655" s="44"/>
      <c r="K655" s="43"/>
      <c r="L655" s="92"/>
      <c r="M655" s="43"/>
      <c r="N655" s="43"/>
      <c r="O655" s="43"/>
      <c r="P655" s="43"/>
      <c r="Q655" s="43"/>
      <c r="R655" s="43"/>
      <c r="S655" s="43"/>
      <c r="T655" s="43"/>
      <c r="U655" s="43"/>
      <c r="V655" s="43"/>
      <c r="W655" s="43"/>
      <c r="X655" s="43"/>
      <c r="Y655" s="43"/>
      <c r="Z655" s="43"/>
      <c r="AA655" s="43"/>
      <c r="AB655" s="43"/>
      <c r="AC655" s="43"/>
    </row>
    <row r="656" spans="1:29" ht="12.75">
      <c r="A656" s="43"/>
      <c r="B656" s="43"/>
      <c r="C656" s="43"/>
      <c r="D656" s="43"/>
      <c r="E656" s="43"/>
      <c r="F656" s="43"/>
      <c r="G656" s="43"/>
      <c r="H656" s="43"/>
      <c r="I656" s="43"/>
      <c r="J656" s="44"/>
      <c r="K656" s="43"/>
      <c r="L656" s="92"/>
      <c r="M656" s="43"/>
      <c r="N656" s="43"/>
      <c r="O656" s="43"/>
      <c r="P656" s="43"/>
      <c r="Q656" s="43"/>
      <c r="R656" s="43"/>
      <c r="S656" s="43"/>
      <c r="T656" s="43"/>
      <c r="U656" s="43"/>
      <c r="V656" s="43"/>
      <c r="W656" s="43"/>
      <c r="X656" s="43"/>
      <c r="Y656" s="43"/>
      <c r="Z656" s="43"/>
      <c r="AA656" s="43"/>
      <c r="AB656" s="43"/>
      <c r="AC656" s="43"/>
    </row>
    <row r="657" spans="1:29" ht="12.75">
      <c r="A657" s="43"/>
      <c r="B657" s="43"/>
      <c r="C657" s="43"/>
      <c r="D657" s="43"/>
      <c r="E657" s="43"/>
      <c r="F657" s="43"/>
      <c r="G657" s="43"/>
      <c r="H657" s="43"/>
      <c r="I657" s="43"/>
      <c r="J657" s="44"/>
      <c r="K657" s="43"/>
      <c r="L657" s="92"/>
      <c r="M657" s="43"/>
      <c r="N657" s="43"/>
      <c r="O657" s="43"/>
      <c r="P657" s="43"/>
      <c r="Q657" s="43"/>
      <c r="R657" s="43"/>
      <c r="S657" s="43"/>
      <c r="T657" s="43"/>
      <c r="U657" s="43"/>
      <c r="V657" s="43"/>
      <c r="W657" s="43"/>
      <c r="X657" s="43"/>
      <c r="Y657" s="43"/>
      <c r="Z657" s="43"/>
      <c r="AA657" s="43"/>
      <c r="AB657" s="43"/>
      <c r="AC657" s="43"/>
    </row>
    <row r="658" spans="1:29" ht="12.75">
      <c r="A658" s="43"/>
      <c r="B658" s="43"/>
      <c r="C658" s="43"/>
      <c r="D658" s="43"/>
      <c r="E658" s="43"/>
      <c r="F658" s="43"/>
      <c r="G658" s="43"/>
      <c r="H658" s="43"/>
      <c r="I658" s="43"/>
      <c r="J658" s="44"/>
      <c r="K658" s="43"/>
      <c r="L658" s="92"/>
      <c r="M658" s="43"/>
      <c r="N658" s="43"/>
      <c r="O658" s="43"/>
      <c r="P658" s="43"/>
      <c r="Q658" s="43"/>
      <c r="R658" s="43"/>
      <c r="S658" s="43"/>
      <c r="T658" s="43"/>
      <c r="U658" s="43"/>
      <c r="V658" s="43"/>
      <c r="W658" s="43"/>
      <c r="X658" s="43"/>
      <c r="Y658" s="43"/>
      <c r="Z658" s="43"/>
      <c r="AA658" s="43"/>
      <c r="AB658" s="43"/>
      <c r="AC658" s="43"/>
    </row>
    <row r="659" spans="1:29" ht="12.75">
      <c r="A659" s="43"/>
      <c r="B659" s="43"/>
      <c r="C659" s="43"/>
      <c r="D659" s="43"/>
      <c r="E659" s="43"/>
      <c r="F659" s="43"/>
      <c r="G659" s="43"/>
      <c r="H659" s="43"/>
      <c r="I659" s="43"/>
      <c r="J659" s="44"/>
      <c r="K659" s="43"/>
      <c r="L659" s="92"/>
      <c r="M659" s="43"/>
      <c r="N659" s="43"/>
      <c r="O659" s="43"/>
      <c r="P659" s="43"/>
      <c r="Q659" s="43"/>
      <c r="R659" s="43"/>
      <c r="S659" s="43"/>
      <c r="T659" s="43"/>
      <c r="U659" s="43"/>
      <c r="V659" s="43"/>
      <c r="W659" s="43"/>
      <c r="X659" s="43"/>
      <c r="Y659" s="43"/>
      <c r="Z659" s="43"/>
      <c r="AA659" s="43"/>
      <c r="AB659" s="43"/>
      <c r="AC659" s="43"/>
    </row>
    <row r="660" spans="1:29" ht="12.75">
      <c r="A660" s="43"/>
      <c r="B660" s="43"/>
      <c r="C660" s="43"/>
      <c r="D660" s="43"/>
      <c r="E660" s="43"/>
      <c r="F660" s="43"/>
      <c r="G660" s="43"/>
      <c r="H660" s="43"/>
      <c r="I660" s="43"/>
      <c r="J660" s="44"/>
      <c r="K660" s="43"/>
      <c r="L660" s="92"/>
      <c r="M660" s="43"/>
      <c r="N660" s="43"/>
      <c r="O660" s="43"/>
      <c r="P660" s="43"/>
      <c r="Q660" s="43"/>
      <c r="R660" s="43"/>
      <c r="S660" s="43"/>
      <c r="T660" s="43"/>
      <c r="U660" s="43"/>
      <c r="V660" s="43"/>
      <c r="W660" s="43"/>
      <c r="X660" s="43"/>
      <c r="Y660" s="43"/>
      <c r="Z660" s="43"/>
      <c r="AA660" s="43"/>
      <c r="AB660" s="43"/>
      <c r="AC660" s="43"/>
    </row>
    <row r="661" spans="1:29" ht="12.75">
      <c r="A661" s="43"/>
      <c r="B661" s="43"/>
      <c r="C661" s="43"/>
      <c r="D661" s="43"/>
      <c r="E661" s="43"/>
      <c r="F661" s="43"/>
      <c r="G661" s="43"/>
      <c r="H661" s="43"/>
      <c r="I661" s="43"/>
      <c r="J661" s="44"/>
      <c r="K661" s="43"/>
      <c r="L661" s="92"/>
      <c r="M661" s="43"/>
      <c r="N661" s="43"/>
      <c r="O661" s="43"/>
      <c r="P661" s="43"/>
      <c r="Q661" s="43"/>
      <c r="R661" s="43"/>
      <c r="S661" s="43"/>
      <c r="T661" s="43"/>
      <c r="U661" s="43"/>
      <c r="V661" s="43"/>
      <c r="W661" s="43"/>
      <c r="X661" s="43"/>
      <c r="Y661" s="43"/>
      <c r="Z661" s="43"/>
      <c r="AA661" s="43"/>
      <c r="AB661" s="43"/>
      <c r="AC661" s="43"/>
    </row>
    <row r="662" spans="1:29" ht="12.75">
      <c r="A662" s="43"/>
      <c r="B662" s="43"/>
      <c r="C662" s="43"/>
      <c r="D662" s="43"/>
      <c r="E662" s="43"/>
      <c r="F662" s="43"/>
      <c r="G662" s="43"/>
      <c r="H662" s="43"/>
      <c r="I662" s="43"/>
      <c r="J662" s="44"/>
      <c r="K662" s="43"/>
      <c r="L662" s="92"/>
      <c r="M662" s="43"/>
      <c r="N662" s="43"/>
      <c r="O662" s="43"/>
      <c r="P662" s="43"/>
      <c r="Q662" s="43"/>
      <c r="R662" s="43"/>
      <c r="S662" s="43"/>
      <c r="T662" s="43"/>
      <c r="U662" s="43"/>
      <c r="V662" s="43"/>
      <c r="W662" s="43"/>
      <c r="X662" s="43"/>
      <c r="Y662" s="43"/>
      <c r="Z662" s="43"/>
      <c r="AA662" s="43"/>
      <c r="AB662" s="43"/>
      <c r="AC662" s="43"/>
    </row>
    <row r="663" spans="1:29" ht="12.75">
      <c r="A663" s="43"/>
      <c r="B663" s="43"/>
      <c r="C663" s="43"/>
      <c r="D663" s="43"/>
      <c r="E663" s="43"/>
      <c r="F663" s="43"/>
      <c r="G663" s="43"/>
      <c r="H663" s="43"/>
      <c r="I663" s="43"/>
      <c r="J663" s="44"/>
      <c r="K663" s="43"/>
      <c r="L663" s="92"/>
      <c r="M663" s="43"/>
      <c r="N663" s="43"/>
      <c r="O663" s="43"/>
      <c r="P663" s="43"/>
      <c r="Q663" s="43"/>
      <c r="R663" s="43"/>
      <c r="S663" s="43"/>
      <c r="T663" s="43"/>
      <c r="U663" s="43"/>
      <c r="V663" s="43"/>
      <c r="W663" s="43"/>
      <c r="X663" s="43"/>
      <c r="Y663" s="43"/>
      <c r="Z663" s="43"/>
      <c r="AA663" s="43"/>
      <c r="AB663" s="43"/>
      <c r="AC663" s="43"/>
    </row>
    <row r="664" spans="1:29" ht="12.75">
      <c r="A664" s="43"/>
      <c r="B664" s="43"/>
      <c r="C664" s="43"/>
      <c r="D664" s="43"/>
      <c r="E664" s="43"/>
      <c r="F664" s="43"/>
      <c r="G664" s="43"/>
      <c r="H664" s="43"/>
      <c r="I664" s="43"/>
      <c r="J664" s="44"/>
      <c r="K664" s="43"/>
      <c r="L664" s="92"/>
      <c r="M664" s="43"/>
      <c r="N664" s="43"/>
      <c r="O664" s="43"/>
      <c r="P664" s="43"/>
      <c r="Q664" s="43"/>
      <c r="R664" s="43"/>
      <c r="S664" s="43"/>
      <c r="T664" s="43"/>
      <c r="U664" s="43"/>
      <c r="V664" s="43"/>
      <c r="W664" s="43"/>
      <c r="X664" s="43"/>
      <c r="Y664" s="43"/>
      <c r="Z664" s="43"/>
      <c r="AA664" s="43"/>
      <c r="AB664" s="43"/>
      <c r="AC664" s="43"/>
    </row>
    <row r="665" spans="1:29" ht="12.75">
      <c r="A665" s="43"/>
      <c r="B665" s="43"/>
      <c r="C665" s="43"/>
      <c r="D665" s="43"/>
      <c r="E665" s="43"/>
      <c r="F665" s="43"/>
      <c r="G665" s="43"/>
      <c r="H665" s="43"/>
      <c r="I665" s="43"/>
      <c r="J665" s="44"/>
      <c r="K665" s="43"/>
      <c r="L665" s="92"/>
      <c r="M665" s="43"/>
      <c r="N665" s="43"/>
      <c r="O665" s="43"/>
      <c r="P665" s="43"/>
      <c r="Q665" s="43"/>
      <c r="R665" s="43"/>
      <c r="S665" s="43"/>
      <c r="T665" s="43"/>
      <c r="U665" s="43"/>
      <c r="V665" s="43"/>
      <c r="W665" s="43"/>
      <c r="X665" s="43"/>
      <c r="Y665" s="43"/>
      <c r="Z665" s="43"/>
      <c r="AA665" s="43"/>
      <c r="AB665" s="43"/>
      <c r="AC665" s="43"/>
    </row>
    <row r="666" spans="1:29" ht="12.75">
      <c r="A666" s="43"/>
      <c r="B666" s="43"/>
      <c r="C666" s="43"/>
      <c r="D666" s="43"/>
      <c r="E666" s="43"/>
      <c r="F666" s="43"/>
      <c r="G666" s="43"/>
      <c r="H666" s="43"/>
      <c r="I666" s="43"/>
      <c r="J666" s="44"/>
      <c r="K666" s="43"/>
      <c r="L666" s="92"/>
      <c r="M666" s="43"/>
      <c r="N666" s="43"/>
      <c r="O666" s="43"/>
      <c r="P666" s="43"/>
      <c r="Q666" s="43"/>
      <c r="R666" s="43"/>
      <c r="S666" s="43"/>
      <c r="T666" s="43"/>
      <c r="U666" s="43"/>
      <c r="V666" s="43"/>
      <c r="W666" s="43"/>
      <c r="X666" s="43"/>
      <c r="Y666" s="43"/>
      <c r="Z666" s="43"/>
      <c r="AA666" s="43"/>
      <c r="AB666" s="43"/>
      <c r="AC666" s="43"/>
    </row>
    <row r="667" spans="1:29" ht="12.75">
      <c r="A667" s="43"/>
      <c r="B667" s="43"/>
      <c r="C667" s="43"/>
      <c r="D667" s="43"/>
      <c r="E667" s="43"/>
      <c r="F667" s="43"/>
      <c r="G667" s="43"/>
      <c r="H667" s="43"/>
      <c r="I667" s="43"/>
      <c r="J667" s="44"/>
      <c r="K667" s="43"/>
      <c r="L667" s="92"/>
      <c r="M667" s="43"/>
      <c r="N667" s="43"/>
      <c r="O667" s="43"/>
      <c r="P667" s="43"/>
      <c r="Q667" s="43"/>
      <c r="R667" s="43"/>
      <c r="S667" s="43"/>
      <c r="T667" s="43"/>
      <c r="U667" s="43"/>
      <c r="V667" s="43"/>
      <c r="W667" s="43"/>
      <c r="X667" s="43"/>
      <c r="Y667" s="43"/>
      <c r="Z667" s="43"/>
      <c r="AA667" s="43"/>
      <c r="AB667" s="43"/>
      <c r="AC667" s="43"/>
    </row>
    <row r="668" spans="1:29" ht="12.75">
      <c r="A668" s="43"/>
      <c r="B668" s="43"/>
      <c r="C668" s="43"/>
      <c r="D668" s="43"/>
      <c r="E668" s="43"/>
      <c r="F668" s="43"/>
      <c r="G668" s="43"/>
      <c r="H668" s="43"/>
      <c r="I668" s="43"/>
      <c r="J668" s="44"/>
      <c r="K668" s="43"/>
      <c r="L668" s="92"/>
      <c r="M668" s="43"/>
      <c r="N668" s="43"/>
      <c r="O668" s="43"/>
      <c r="P668" s="43"/>
      <c r="Q668" s="43"/>
      <c r="R668" s="43"/>
      <c r="S668" s="43"/>
      <c r="T668" s="43"/>
      <c r="U668" s="43"/>
      <c r="V668" s="43"/>
      <c r="W668" s="43"/>
      <c r="X668" s="43"/>
      <c r="Y668" s="43"/>
      <c r="Z668" s="43"/>
      <c r="AA668" s="43"/>
      <c r="AB668" s="43"/>
      <c r="AC668" s="43"/>
    </row>
    <row r="669" spans="1:29" ht="12.75">
      <c r="A669" s="43"/>
      <c r="B669" s="43"/>
      <c r="C669" s="43"/>
      <c r="D669" s="43"/>
      <c r="E669" s="43"/>
      <c r="F669" s="43"/>
      <c r="G669" s="43"/>
      <c r="H669" s="43"/>
      <c r="I669" s="43"/>
      <c r="J669" s="44"/>
      <c r="K669" s="43"/>
      <c r="L669" s="92"/>
      <c r="M669" s="43"/>
      <c r="N669" s="43"/>
      <c r="O669" s="43"/>
      <c r="P669" s="43"/>
      <c r="Q669" s="43"/>
      <c r="R669" s="43"/>
      <c r="S669" s="43"/>
      <c r="T669" s="43"/>
      <c r="U669" s="43"/>
      <c r="V669" s="43"/>
      <c r="W669" s="43"/>
      <c r="X669" s="43"/>
      <c r="Y669" s="43"/>
      <c r="Z669" s="43"/>
      <c r="AA669" s="43"/>
      <c r="AB669" s="43"/>
      <c r="AC669" s="43"/>
    </row>
    <row r="670" spans="1:29" ht="12.75">
      <c r="A670" s="43"/>
      <c r="B670" s="43"/>
      <c r="C670" s="43"/>
      <c r="D670" s="43"/>
      <c r="E670" s="43"/>
      <c r="F670" s="43"/>
      <c r="G670" s="43"/>
      <c r="H670" s="43"/>
      <c r="I670" s="43"/>
      <c r="J670" s="44"/>
      <c r="K670" s="43"/>
      <c r="L670" s="92"/>
      <c r="M670" s="43"/>
      <c r="N670" s="43"/>
      <c r="O670" s="43"/>
      <c r="P670" s="43"/>
      <c r="Q670" s="43"/>
      <c r="R670" s="43"/>
      <c r="S670" s="43"/>
      <c r="T670" s="43"/>
      <c r="U670" s="43"/>
      <c r="V670" s="43"/>
      <c r="W670" s="43"/>
      <c r="X670" s="43"/>
      <c r="Y670" s="43"/>
      <c r="Z670" s="43"/>
      <c r="AA670" s="43"/>
      <c r="AB670" s="43"/>
      <c r="AC670" s="43"/>
    </row>
    <row r="671" spans="1:29" ht="12.75">
      <c r="A671" s="43"/>
      <c r="B671" s="43"/>
      <c r="C671" s="43"/>
      <c r="D671" s="43"/>
      <c r="E671" s="43"/>
      <c r="F671" s="43"/>
      <c r="G671" s="43"/>
      <c r="H671" s="43"/>
      <c r="I671" s="43"/>
      <c r="J671" s="44"/>
      <c r="K671" s="43"/>
      <c r="L671" s="92"/>
      <c r="M671" s="43"/>
      <c r="N671" s="43"/>
      <c r="O671" s="43"/>
      <c r="P671" s="43"/>
      <c r="Q671" s="43"/>
      <c r="R671" s="43"/>
      <c r="S671" s="43"/>
      <c r="T671" s="43"/>
      <c r="U671" s="43"/>
      <c r="V671" s="43"/>
      <c r="W671" s="43"/>
      <c r="X671" s="43"/>
      <c r="Y671" s="43"/>
      <c r="Z671" s="43"/>
      <c r="AA671" s="43"/>
      <c r="AB671" s="43"/>
      <c r="AC671" s="43"/>
    </row>
    <row r="672" spans="1:29" ht="12.75">
      <c r="A672" s="43"/>
      <c r="B672" s="43"/>
      <c r="C672" s="43"/>
      <c r="D672" s="43"/>
      <c r="E672" s="43"/>
      <c r="F672" s="43"/>
      <c r="G672" s="43"/>
      <c r="H672" s="43"/>
      <c r="I672" s="43"/>
      <c r="J672" s="44"/>
      <c r="K672" s="43"/>
      <c r="L672" s="92"/>
      <c r="M672" s="43"/>
      <c r="N672" s="43"/>
      <c r="O672" s="43"/>
      <c r="P672" s="43"/>
      <c r="Q672" s="43"/>
      <c r="R672" s="43"/>
      <c r="S672" s="43"/>
      <c r="T672" s="43"/>
      <c r="U672" s="43"/>
      <c r="V672" s="43"/>
      <c r="W672" s="43"/>
      <c r="X672" s="43"/>
      <c r="Y672" s="43"/>
      <c r="Z672" s="43"/>
      <c r="AA672" s="43"/>
      <c r="AB672" s="43"/>
      <c r="AC672" s="43"/>
    </row>
    <row r="673" spans="1:29" ht="12.75">
      <c r="A673" s="43"/>
      <c r="B673" s="43"/>
      <c r="C673" s="43"/>
      <c r="D673" s="43"/>
      <c r="E673" s="43"/>
      <c r="F673" s="43"/>
      <c r="G673" s="43"/>
      <c r="H673" s="43"/>
      <c r="I673" s="43"/>
      <c r="J673" s="44"/>
      <c r="K673" s="43"/>
      <c r="L673" s="92"/>
      <c r="M673" s="43"/>
      <c r="N673" s="43"/>
      <c r="O673" s="43"/>
      <c r="P673" s="43"/>
      <c r="Q673" s="43"/>
      <c r="R673" s="43"/>
      <c r="S673" s="43"/>
      <c r="T673" s="43"/>
      <c r="U673" s="43"/>
      <c r="V673" s="43"/>
      <c r="W673" s="43"/>
      <c r="X673" s="43"/>
      <c r="Y673" s="43"/>
      <c r="Z673" s="43"/>
      <c r="AA673" s="43"/>
      <c r="AB673" s="43"/>
      <c r="AC673" s="43"/>
    </row>
    <row r="674" spans="1:29" ht="12.75">
      <c r="A674" s="43"/>
      <c r="B674" s="43"/>
      <c r="C674" s="43"/>
      <c r="D674" s="43"/>
      <c r="E674" s="43"/>
      <c r="F674" s="43"/>
      <c r="G674" s="43"/>
      <c r="H674" s="43"/>
      <c r="I674" s="43"/>
      <c r="J674" s="44"/>
      <c r="K674" s="43"/>
      <c r="L674" s="92"/>
      <c r="M674" s="43"/>
      <c r="N674" s="43"/>
      <c r="O674" s="43"/>
      <c r="P674" s="43"/>
      <c r="Q674" s="43"/>
      <c r="R674" s="43"/>
      <c r="S674" s="43"/>
      <c r="T674" s="43"/>
      <c r="U674" s="43"/>
      <c r="V674" s="43"/>
      <c r="W674" s="43"/>
      <c r="X674" s="43"/>
      <c r="Y674" s="43"/>
      <c r="Z674" s="43"/>
      <c r="AA674" s="43"/>
      <c r="AB674" s="43"/>
      <c r="AC674" s="43"/>
    </row>
    <row r="675" spans="1:29" ht="12.75">
      <c r="A675" s="43"/>
      <c r="B675" s="43"/>
      <c r="C675" s="43"/>
      <c r="D675" s="43"/>
      <c r="E675" s="43"/>
      <c r="F675" s="43"/>
      <c r="G675" s="43"/>
      <c r="H675" s="43"/>
      <c r="I675" s="43"/>
      <c r="J675" s="44"/>
      <c r="K675" s="43"/>
      <c r="L675" s="92"/>
      <c r="M675" s="43"/>
      <c r="N675" s="43"/>
      <c r="O675" s="43"/>
      <c r="P675" s="43"/>
      <c r="Q675" s="43"/>
      <c r="R675" s="43"/>
      <c r="S675" s="43"/>
      <c r="T675" s="43"/>
      <c r="U675" s="43"/>
      <c r="V675" s="43"/>
      <c r="W675" s="43"/>
      <c r="X675" s="43"/>
      <c r="Y675" s="43"/>
      <c r="Z675" s="43"/>
      <c r="AA675" s="43"/>
      <c r="AB675" s="43"/>
      <c r="AC675" s="43"/>
    </row>
    <row r="676" spans="1:29" ht="12.75">
      <c r="A676" s="43"/>
      <c r="B676" s="43"/>
      <c r="C676" s="43"/>
      <c r="D676" s="43"/>
      <c r="E676" s="43"/>
      <c r="F676" s="43"/>
      <c r="G676" s="43"/>
      <c r="H676" s="43"/>
      <c r="I676" s="43"/>
      <c r="J676" s="44"/>
      <c r="K676" s="43"/>
      <c r="L676" s="92"/>
      <c r="M676" s="43"/>
      <c r="N676" s="43"/>
      <c r="O676" s="43"/>
      <c r="P676" s="43"/>
      <c r="Q676" s="43"/>
      <c r="R676" s="43"/>
      <c r="S676" s="43"/>
      <c r="T676" s="43"/>
      <c r="U676" s="43"/>
      <c r="V676" s="43"/>
      <c r="W676" s="43"/>
      <c r="X676" s="43"/>
      <c r="Y676" s="43"/>
      <c r="Z676" s="43"/>
      <c r="AA676" s="43"/>
      <c r="AB676" s="43"/>
      <c r="AC676" s="43"/>
    </row>
    <row r="677" spans="1:29" ht="12.75">
      <c r="A677" s="43"/>
      <c r="B677" s="43"/>
      <c r="C677" s="43"/>
      <c r="D677" s="43"/>
      <c r="E677" s="43"/>
      <c r="F677" s="43"/>
      <c r="G677" s="43"/>
      <c r="H677" s="43"/>
      <c r="I677" s="43"/>
      <c r="J677" s="44"/>
      <c r="K677" s="43"/>
      <c r="L677" s="92"/>
      <c r="M677" s="43"/>
      <c r="N677" s="43"/>
      <c r="O677" s="43"/>
      <c r="P677" s="43"/>
      <c r="Q677" s="43"/>
      <c r="R677" s="43"/>
      <c r="S677" s="43"/>
      <c r="T677" s="43"/>
      <c r="U677" s="43"/>
      <c r="V677" s="43"/>
      <c r="W677" s="43"/>
      <c r="X677" s="43"/>
      <c r="Y677" s="43"/>
      <c r="Z677" s="43"/>
      <c r="AA677" s="43"/>
      <c r="AB677" s="43"/>
      <c r="AC677" s="43"/>
    </row>
    <row r="678" spans="1:29" ht="12.75">
      <c r="A678" s="43"/>
      <c r="B678" s="43"/>
      <c r="C678" s="43"/>
      <c r="D678" s="43"/>
      <c r="E678" s="43"/>
      <c r="F678" s="43"/>
      <c r="G678" s="43"/>
      <c r="H678" s="43"/>
      <c r="I678" s="43"/>
      <c r="J678" s="44"/>
      <c r="K678" s="43"/>
      <c r="L678" s="92"/>
      <c r="M678" s="43"/>
      <c r="N678" s="43"/>
      <c r="O678" s="43"/>
      <c r="P678" s="43"/>
      <c r="Q678" s="43"/>
      <c r="R678" s="43"/>
      <c r="S678" s="43"/>
      <c r="T678" s="43"/>
      <c r="U678" s="43"/>
      <c r="V678" s="43"/>
      <c r="W678" s="43"/>
      <c r="X678" s="43"/>
      <c r="Y678" s="43"/>
      <c r="Z678" s="43"/>
      <c r="AA678" s="43"/>
      <c r="AB678" s="43"/>
      <c r="AC678" s="43"/>
    </row>
    <row r="679" spans="1:29" ht="12.75">
      <c r="A679" s="43"/>
      <c r="B679" s="43"/>
      <c r="C679" s="43"/>
      <c r="D679" s="43"/>
      <c r="E679" s="43"/>
      <c r="F679" s="43"/>
      <c r="G679" s="43"/>
      <c r="H679" s="43"/>
      <c r="I679" s="43"/>
      <c r="J679" s="44"/>
      <c r="K679" s="43"/>
      <c r="L679" s="92"/>
      <c r="M679" s="43"/>
      <c r="N679" s="43"/>
      <c r="O679" s="43"/>
      <c r="P679" s="43"/>
      <c r="Q679" s="43"/>
      <c r="R679" s="43"/>
      <c r="S679" s="43"/>
      <c r="T679" s="43"/>
      <c r="U679" s="43"/>
      <c r="V679" s="43"/>
      <c r="W679" s="43"/>
      <c r="X679" s="43"/>
      <c r="Y679" s="43"/>
      <c r="Z679" s="43"/>
      <c r="AA679" s="43"/>
      <c r="AB679" s="43"/>
      <c r="AC679" s="43"/>
    </row>
    <row r="680" spans="1:29" ht="12.75">
      <c r="A680" s="43"/>
      <c r="B680" s="43"/>
      <c r="C680" s="43"/>
      <c r="D680" s="43"/>
      <c r="E680" s="43"/>
      <c r="F680" s="43"/>
      <c r="G680" s="43"/>
      <c r="H680" s="43"/>
      <c r="I680" s="43"/>
      <c r="J680" s="44"/>
      <c r="K680" s="43"/>
      <c r="L680" s="92"/>
      <c r="M680" s="43"/>
      <c r="N680" s="43"/>
      <c r="O680" s="43"/>
      <c r="P680" s="43"/>
      <c r="Q680" s="43"/>
      <c r="R680" s="43"/>
      <c r="S680" s="43"/>
      <c r="T680" s="43"/>
      <c r="U680" s="43"/>
      <c r="V680" s="43"/>
      <c r="W680" s="43"/>
      <c r="X680" s="43"/>
      <c r="Y680" s="43"/>
      <c r="Z680" s="43"/>
      <c r="AA680" s="43"/>
      <c r="AB680" s="43"/>
      <c r="AC680" s="43"/>
    </row>
    <row r="681" spans="1:29" ht="12.75">
      <c r="A681" s="43"/>
      <c r="B681" s="43"/>
      <c r="C681" s="43"/>
      <c r="D681" s="43"/>
      <c r="E681" s="43"/>
      <c r="F681" s="43"/>
      <c r="G681" s="43"/>
      <c r="H681" s="43"/>
      <c r="I681" s="43"/>
      <c r="J681" s="44"/>
      <c r="K681" s="43"/>
      <c r="L681" s="92"/>
      <c r="M681" s="43"/>
      <c r="N681" s="43"/>
      <c r="O681" s="43"/>
      <c r="P681" s="43"/>
      <c r="Q681" s="43"/>
      <c r="R681" s="43"/>
      <c r="S681" s="43"/>
      <c r="T681" s="43"/>
      <c r="U681" s="43"/>
      <c r="V681" s="43"/>
      <c r="W681" s="43"/>
      <c r="X681" s="43"/>
      <c r="Y681" s="43"/>
      <c r="Z681" s="43"/>
      <c r="AA681" s="43"/>
      <c r="AB681" s="43"/>
      <c r="AC681" s="43"/>
    </row>
    <row r="682" spans="1:29" ht="12.75">
      <c r="A682" s="43"/>
      <c r="B682" s="43"/>
      <c r="C682" s="43"/>
      <c r="D682" s="43"/>
      <c r="E682" s="43"/>
      <c r="F682" s="43"/>
      <c r="G682" s="43"/>
      <c r="H682" s="43"/>
      <c r="I682" s="43"/>
      <c r="J682" s="44"/>
      <c r="K682" s="43"/>
      <c r="L682" s="92"/>
      <c r="M682" s="43"/>
      <c r="N682" s="43"/>
      <c r="O682" s="43"/>
      <c r="P682" s="43"/>
      <c r="Q682" s="43"/>
      <c r="R682" s="43"/>
      <c r="S682" s="43"/>
      <c r="T682" s="43"/>
      <c r="U682" s="43"/>
      <c r="V682" s="43"/>
      <c r="W682" s="43"/>
      <c r="X682" s="43"/>
      <c r="Y682" s="43"/>
      <c r="Z682" s="43"/>
      <c r="AA682" s="43"/>
      <c r="AB682" s="43"/>
      <c r="AC682" s="43"/>
    </row>
    <row r="683" spans="1:29" ht="12.75">
      <c r="A683" s="43"/>
      <c r="B683" s="43"/>
      <c r="C683" s="43"/>
      <c r="D683" s="43"/>
      <c r="E683" s="43"/>
      <c r="F683" s="43"/>
      <c r="G683" s="43"/>
      <c r="H683" s="43"/>
      <c r="I683" s="43"/>
      <c r="J683" s="44"/>
      <c r="K683" s="43"/>
      <c r="L683" s="92"/>
      <c r="M683" s="43"/>
      <c r="N683" s="43"/>
      <c r="O683" s="43"/>
      <c r="P683" s="43"/>
      <c r="Q683" s="43"/>
      <c r="R683" s="43"/>
      <c r="S683" s="43"/>
      <c r="T683" s="43"/>
      <c r="U683" s="43"/>
      <c r="V683" s="43"/>
      <c r="W683" s="43"/>
      <c r="X683" s="43"/>
      <c r="Y683" s="43"/>
      <c r="Z683" s="43"/>
      <c r="AA683" s="43"/>
      <c r="AB683" s="43"/>
      <c r="AC683" s="43"/>
    </row>
    <row r="684" spans="1:29" ht="12.75">
      <c r="A684" s="43"/>
      <c r="B684" s="43"/>
      <c r="C684" s="43"/>
      <c r="D684" s="43"/>
      <c r="E684" s="43"/>
      <c r="F684" s="43"/>
      <c r="G684" s="43"/>
      <c r="H684" s="43"/>
      <c r="I684" s="43"/>
      <c r="J684" s="44"/>
      <c r="K684" s="43"/>
      <c r="L684" s="92"/>
      <c r="M684" s="43"/>
      <c r="N684" s="43"/>
      <c r="O684" s="43"/>
      <c r="P684" s="43"/>
      <c r="Q684" s="43"/>
      <c r="R684" s="43"/>
      <c r="S684" s="43"/>
      <c r="T684" s="43"/>
      <c r="U684" s="43"/>
      <c r="V684" s="43"/>
      <c r="W684" s="43"/>
      <c r="X684" s="43"/>
      <c r="Y684" s="43"/>
      <c r="Z684" s="43"/>
      <c r="AA684" s="43"/>
      <c r="AB684" s="43"/>
      <c r="AC684" s="43"/>
    </row>
    <row r="685" spans="1:29" ht="12.75">
      <c r="A685" s="43"/>
      <c r="B685" s="43"/>
      <c r="C685" s="43"/>
      <c r="D685" s="43"/>
      <c r="E685" s="43"/>
      <c r="F685" s="43"/>
      <c r="G685" s="43"/>
      <c r="H685" s="43"/>
      <c r="I685" s="43"/>
      <c r="J685" s="44"/>
      <c r="K685" s="43"/>
      <c r="L685" s="92"/>
      <c r="M685" s="43"/>
      <c r="N685" s="43"/>
      <c r="O685" s="43"/>
      <c r="P685" s="43"/>
      <c r="Q685" s="43"/>
      <c r="R685" s="43"/>
      <c r="S685" s="43"/>
      <c r="T685" s="43"/>
      <c r="U685" s="43"/>
      <c r="V685" s="43"/>
      <c r="W685" s="43"/>
      <c r="X685" s="43"/>
      <c r="Y685" s="43"/>
      <c r="Z685" s="43"/>
      <c r="AA685" s="43"/>
      <c r="AB685" s="43"/>
      <c r="AC685" s="43"/>
    </row>
    <row r="686" spans="1:29" ht="12.75">
      <c r="A686" s="43"/>
      <c r="B686" s="43"/>
      <c r="C686" s="43"/>
      <c r="D686" s="43"/>
      <c r="E686" s="43"/>
      <c r="F686" s="43"/>
      <c r="G686" s="43"/>
      <c r="H686" s="43"/>
      <c r="I686" s="43"/>
      <c r="J686" s="44"/>
      <c r="K686" s="43"/>
      <c r="L686" s="92"/>
      <c r="M686" s="43"/>
      <c r="N686" s="43"/>
      <c r="O686" s="43"/>
      <c r="P686" s="43"/>
      <c r="Q686" s="43"/>
      <c r="R686" s="43"/>
      <c r="S686" s="43"/>
      <c r="T686" s="43"/>
      <c r="U686" s="43"/>
      <c r="V686" s="43"/>
      <c r="W686" s="43"/>
      <c r="X686" s="43"/>
      <c r="Y686" s="43"/>
      <c r="Z686" s="43"/>
      <c r="AA686" s="43"/>
      <c r="AB686" s="43"/>
      <c r="AC686" s="43"/>
    </row>
    <row r="687" spans="1:29" ht="12.75">
      <c r="A687" s="43"/>
      <c r="B687" s="43"/>
      <c r="C687" s="43"/>
      <c r="D687" s="43"/>
      <c r="E687" s="43"/>
      <c r="F687" s="43"/>
      <c r="G687" s="43"/>
      <c r="H687" s="43"/>
      <c r="I687" s="43"/>
      <c r="J687" s="44"/>
      <c r="K687" s="43"/>
      <c r="L687" s="92"/>
      <c r="M687" s="43"/>
      <c r="N687" s="43"/>
      <c r="O687" s="43"/>
      <c r="P687" s="43"/>
      <c r="Q687" s="43"/>
      <c r="R687" s="43"/>
      <c r="S687" s="43"/>
      <c r="T687" s="43"/>
      <c r="U687" s="43"/>
      <c r="V687" s="43"/>
      <c r="W687" s="43"/>
      <c r="X687" s="43"/>
      <c r="Y687" s="43"/>
      <c r="Z687" s="43"/>
      <c r="AA687" s="43"/>
      <c r="AB687" s="43"/>
      <c r="AC687" s="43"/>
    </row>
    <row r="688" spans="1:29" ht="12.75">
      <c r="A688" s="43"/>
      <c r="B688" s="43"/>
      <c r="C688" s="43"/>
      <c r="D688" s="43"/>
      <c r="E688" s="43"/>
      <c r="F688" s="43"/>
      <c r="G688" s="43"/>
      <c r="H688" s="43"/>
      <c r="I688" s="43"/>
      <c r="J688" s="44"/>
      <c r="K688" s="43"/>
      <c r="L688" s="92"/>
      <c r="M688" s="43"/>
      <c r="N688" s="43"/>
      <c r="O688" s="43"/>
      <c r="P688" s="43"/>
      <c r="Q688" s="43"/>
      <c r="R688" s="43"/>
      <c r="S688" s="43"/>
      <c r="T688" s="43"/>
      <c r="U688" s="43"/>
      <c r="V688" s="43"/>
      <c r="W688" s="43"/>
      <c r="X688" s="43"/>
      <c r="Y688" s="43"/>
      <c r="Z688" s="43"/>
      <c r="AA688" s="43"/>
      <c r="AB688" s="43"/>
      <c r="AC688" s="43"/>
    </row>
    <row r="689" spans="1:29" ht="12.75">
      <c r="A689" s="43"/>
      <c r="B689" s="43"/>
      <c r="C689" s="43"/>
      <c r="D689" s="43"/>
      <c r="E689" s="43"/>
      <c r="F689" s="43"/>
      <c r="G689" s="43"/>
      <c r="H689" s="43"/>
      <c r="I689" s="43"/>
      <c r="J689" s="44"/>
      <c r="K689" s="43"/>
      <c r="L689" s="92"/>
      <c r="M689" s="43"/>
      <c r="N689" s="43"/>
      <c r="O689" s="43"/>
      <c r="P689" s="43"/>
      <c r="Q689" s="43"/>
      <c r="R689" s="43"/>
      <c r="S689" s="43"/>
      <c r="T689" s="43"/>
      <c r="U689" s="43"/>
      <c r="V689" s="43"/>
      <c r="W689" s="43"/>
      <c r="X689" s="43"/>
      <c r="Y689" s="43"/>
      <c r="Z689" s="43"/>
      <c r="AA689" s="43"/>
      <c r="AB689" s="43"/>
      <c r="AC689" s="43"/>
    </row>
    <row r="690" spans="1:29" ht="12.75">
      <c r="A690" s="43"/>
      <c r="B690" s="43"/>
      <c r="C690" s="43"/>
      <c r="D690" s="43"/>
      <c r="E690" s="43"/>
      <c r="F690" s="43"/>
      <c r="G690" s="43"/>
      <c r="H690" s="43"/>
      <c r="I690" s="43"/>
      <c r="J690" s="44"/>
      <c r="K690" s="43"/>
      <c r="L690" s="92"/>
      <c r="M690" s="43"/>
      <c r="N690" s="43"/>
      <c r="O690" s="43"/>
      <c r="P690" s="43"/>
      <c r="Q690" s="43"/>
      <c r="R690" s="43"/>
      <c r="S690" s="43"/>
      <c r="T690" s="43"/>
      <c r="U690" s="43"/>
      <c r="V690" s="43"/>
      <c r="W690" s="43"/>
      <c r="X690" s="43"/>
      <c r="Y690" s="43"/>
      <c r="Z690" s="43"/>
      <c r="AA690" s="43"/>
      <c r="AB690" s="43"/>
      <c r="AC690" s="43"/>
    </row>
    <row r="691" spans="1:29" ht="12.75">
      <c r="A691" s="43"/>
      <c r="B691" s="43"/>
      <c r="C691" s="43"/>
      <c r="D691" s="43"/>
      <c r="E691" s="43"/>
      <c r="F691" s="43"/>
      <c r="G691" s="43"/>
      <c r="H691" s="43"/>
      <c r="I691" s="43"/>
      <c r="J691" s="44"/>
      <c r="K691" s="43"/>
      <c r="L691" s="92"/>
      <c r="M691" s="43"/>
      <c r="N691" s="43"/>
      <c r="O691" s="43"/>
      <c r="P691" s="43"/>
      <c r="Q691" s="43"/>
      <c r="R691" s="43"/>
      <c r="S691" s="43"/>
      <c r="T691" s="43"/>
      <c r="U691" s="43"/>
      <c r="V691" s="43"/>
      <c r="W691" s="43"/>
      <c r="X691" s="43"/>
      <c r="Y691" s="43"/>
      <c r="Z691" s="43"/>
      <c r="AA691" s="43"/>
      <c r="AB691" s="43"/>
      <c r="AC691" s="43"/>
    </row>
    <row r="692" spans="1:29" ht="12.75">
      <c r="A692" s="43"/>
      <c r="B692" s="43"/>
      <c r="C692" s="43"/>
      <c r="D692" s="43"/>
      <c r="E692" s="43"/>
      <c r="F692" s="43"/>
      <c r="G692" s="43"/>
      <c r="H692" s="43"/>
      <c r="I692" s="43"/>
      <c r="J692" s="44"/>
      <c r="K692" s="43"/>
      <c r="L692" s="92"/>
      <c r="M692" s="43"/>
      <c r="N692" s="43"/>
      <c r="O692" s="43"/>
      <c r="P692" s="43"/>
      <c r="Q692" s="43"/>
      <c r="R692" s="43"/>
      <c r="S692" s="43"/>
      <c r="T692" s="43"/>
      <c r="U692" s="43"/>
      <c r="V692" s="43"/>
      <c r="W692" s="43"/>
      <c r="X692" s="43"/>
      <c r="Y692" s="43"/>
      <c r="Z692" s="43"/>
      <c r="AA692" s="43"/>
      <c r="AB692" s="43"/>
      <c r="AC692" s="43"/>
    </row>
    <row r="693" spans="1:29" ht="12.75">
      <c r="A693" s="43"/>
      <c r="B693" s="43"/>
      <c r="C693" s="43"/>
      <c r="D693" s="43"/>
      <c r="E693" s="43"/>
      <c r="F693" s="43"/>
      <c r="G693" s="43"/>
      <c r="H693" s="43"/>
      <c r="I693" s="43"/>
      <c r="J693" s="44"/>
      <c r="K693" s="43"/>
      <c r="L693" s="92"/>
      <c r="M693" s="43"/>
      <c r="N693" s="43"/>
      <c r="O693" s="43"/>
      <c r="P693" s="43"/>
      <c r="Q693" s="43"/>
      <c r="R693" s="43"/>
      <c r="S693" s="43"/>
      <c r="T693" s="43"/>
      <c r="U693" s="43"/>
      <c r="V693" s="43"/>
      <c r="W693" s="43"/>
      <c r="X693" s="43"/>
      <c r="Y693" s="43"/>
      <c r="Z693" s="43"/>
      <c r="AA693" s="43"/>
      <c r="AB693" s="43"/>
      <c r="AC693" s="43"/>
    </row>
    <row r="694" spans="1:29" ht="12.75">
      <c r="A694" s="43"/>
      <c r="B694" s="43"/>
      <c r="C694" s="43"/>
      <c r="D694" s="43"/>
      <c r="E694" s="43"/>
      <c r="F694" s="43"/>
      <c r="G694" s="43"/>
      <c r="H694" s="43"/>
      <c r="I694" s="43"/>
      <c r="J694" s="44"/>
      <c r="K694" s="43"/>
      <c r="L694" s="92"/>
      <c r="M694" s="43"/>
      <c r="N694" s="43"/>
      <c r="O694" s="43"/>
      <c r="P694" s="43"/>
      <c r="Q694" s="43"/>
      <c r="R694" s="43"/>
      <c r="S694" s="43"/>
      <c r="T694" s="43"/>
      <c r="U694" s="43"/>
      <c r="V694" s="43"/>
      <c r="W694" s="43"/>
      <c r="X694" s="43"/>
      <c r="Y694" s="43"/>
      <c r="Z694" s="43"/>
      <c r="AA694" s="43"/>
      <c r="AB694" s="43"/>
      <c r="AC694" s="43"/>
    </row>
    <row r="695" spans="1:29" ht="12.75">
      <c r="A695" s="43"/>
      <c r="B695" s="43"/>
      <c r="C695" s="43"/>
      <c r="D695" s="43"/>
      <c r="E695" s="43"/>
      <c r="F695" s="43"/>
      <c r="G695" s="43"/>
      <c r="H695" s="43"/>
      <c r="I695" s="43"/>
      <c r="J695" s="44"/>
      <c r="K695" s="43"/>
      <c r="L695" s="92"/>
      <c r="M695" s="43"/>
      <c r="N695" s="43"/>
      <c r="O695" s="43"/>
      <c r="P695" s="43"/>
      <c r="Q695" s="43"/>
      <c r="R695" s="43"/>
      <c r="S695" s="43"/>
      <c r="T695" s="43"/>
      <c r="U695" s="43"/>
      <c r="V695" s="43"/>
      <c r="W695" s="43"/>
      <c r="X695" s="43"/>
      <c r="Y695" s="43"/>
      <c r="Z695" s="43"/>
      <c r="AA695" s="43"/>
      <c r="AB695" s="43"/>
      <c r="AC695" s="43"/>
    </row>
    <row r="696" spans="1:29" ht="12.75">
      <c r="A696" s="43"/>
      <c r="B696" s="43"/>
      <c r="C696" s="43"/>
      <c r="D696" s="43"/>
      <c r="E696" s="43"/>
      <c r="F696" s="43"/>
      <c r="G696" s="43"/>
      <c r="H696" s="43"/>
      <c r="I696" s="43"/>
      <c r="J696" s="44"/>
      <c r="K696" s="43"/>
      <c r="L696" s="92"/>
      <c r="M696" s="43"/>
      <c r="N696" s="43"/>
      <c r="O696" s="43"/>
      <c r="P696" s="43"/>
      <c r="Q696" s="43"/>
      <c r="R696" s="43"/>
      <c r="S696" s="43"/>
      <c r="T696" s="43"/>
      <c r="U696" s="43"/>
      <c r="V696" s="43"/>
      <c r="W696" s="43"/>
      <c r="X696" s="43"/>
      <c r="Y696" s="43"/>
      <c r="Z696" s="43"/>
      <c r="AA696" s="43"/>
      <c r="AB696" s="43"/>
      <c r="AC696" s="43"/>
    </row>
    <row r="697" spans="1:29" ht="12.75">
      <c r="A697" s="43"/>
      <c r="B697" s="43"/>
      <c r="C697" s="43"/>
      <c r="D697" s="43"/>
      <c r="E697" s="43"/>
      <c r="F697" s="43"/>
      <c r="G697" s="43"/>
      <c r="H697" s="43"/>
      <c r="I697" s="43"/>
      <c r="J697" s="44"/>
      <c r="K697" s="43"/>
      <c r="L697" s="92"/>
      <c r="M697" s="43"/>
      <c r="N697" s="43"/>
      <c r="O697" s="43"/>
      <c r="P697" s="43"/>
      <c r="Q697" s="43"/>
      <c r="R697" s="43"/>
      <c r="S697" s="43"/>
      <c r="T697" s="43"/>
      <c r="U697" s="43"/>
      <c r="V697" s="43"/>
      <c r="W697" s="43"/>
      <c r="X697" s="43"/>
      <c r="Y697" s="43"/>
      <c r="Z697" s="43"/>
      <c r="AA697" s="43"/>
      <c r="AB697" s="43"/>
      <c r="AC697" s="43"/>
    </row>
    <row r="698" spans="1:29" ht="12.75">
      <c r="A698" s="43"/>
      <c r="B698" s="43"/>
      <c r="C698" s="43"/>
      <c r="D698" s="43"/>
      <c r="E698" s="43"/>
      <c r="F698" s="43"/>
      <c r="G698" s="43"/>
      <c r="H698" s="43"/>
      <c r="I698" s="43"/>
      <c r="J698" s="44"/>
      <c r="K698" s="43"/>
      <c r="L698" s="92"/>
      <c r="M698" s="43"/>
      <c r="N698" s="43"/>
      <c r="O698" s="43"/>
      <c r="P698" s="43"/>
      <c r="Q698" s="43"/>
      <c r="R698" s="43"/>
      <c r="S698" s="43"/>
      <c r="T698" s="43"/>
      <c r="U698" s="43"/>
      <c r="V698" s="43"/>
      <c r="W698" s="43"/>
      <c r="X698" s="43"/>
      <c r="Y698" s="43"/>
      <c r="Z698" s="43"/>
      <c r="AA698" s="43"/>
      <c r="AB698" s="43"/>
      <c r="AC698" s="43"/>
    </row>
    <row r="699" spans="1:29" ht="12.75">
      <c r="A699" s="43"/>
      <c r="B699" s="43"/>
      <c r="C699" s="43"/>
      <c r="D699" s="43"/>
      <c r="E699" s="43"/>
      <c r="F699" s="43"/>
      <c r="G699" s="43"/>
      <c r="H699" s="43"/>
      <c r="I699" s="43"/>
      <c r="J699" s="44"/>
      <c r="K699" s="43"/>
      <c r="L699" s="92"/>
      <c r="M699" s="43"/>
      <c r="N699" s="43"/>
      <c r="O699" s="43"/>
      <c r="P699" s="43"/>
      <c r="Q699" s="43"/>
      <c r="R699" s="43"/>
      <c r="S699" s="43"/>
      <c r="T699" s="43"/>
      <c r="U699" s="43"/>
      <c r="V699" s="43"/>
      <c r="W699" s="43"/>
      <c r="X699" s="43"/>
      <c r="Y699" s="43"/>
      <c r="Z699" s="43"/>
      <c r="AA699" s="43"/>
      <c r="AB699" s="43"/>
      <c r="AC699" s="43"/>
    </row>
    <row r="700" spans="1:29" ht="12.75">
      <c r="A700" s="43"/>
      <c r="B700" s="43"/>
      <c r="C700" s="43"/>
      <c r="D700" s="43"/>
      <c r="E700" s="43"/>
      <c r="F700" s="43"/>
      <c r="G700" s="43"/>
      <c r="H700" s="43"/>
      <c r="I700" s="43"/>
      <c r="J700" s="44"/>
      <c r="K700" s="43"/>
      <c r="L700" s="92"/>
      <c r="M700" s="43"/>
      <c r="N700" s="43"/>
      <c r="O700" s="43"/>
      <c r="P700" s="43"/>
      <c r="Q700" s="43"/>
      <c r="R700" s="43"/>
      <c r="S700" s="43"/>
      <c r="T700" s="43"/>
      <c r="U700" s="43"/>
      <c r="V700" s="43"/>
      <c r="W700" s="43"/>
      <c r="X700" s="43"/>
      <c r="Y700" s="43"/>
      <c r="Z700" s="43"/>
      <c r="AA700" s="43"/>
      <c r="AB700" s="43"/>
      <c r="AC700" s="43"/>
    </row>
    <row r="701" spans="1:29" ht="12.75">
      <c r="A701" s="43"/>
      <c r="B701" s="43"/>
      <c r="C701" s="43"/>
      <c r="D701" s="43"/>
      <c r="E701" s="43"/>
      <c r="F701" s="43"/>
      <c r="G701" s="43"/>
      <c r="H701" s="43"/>
      <c r="I701" s="43"/>
      <c r="J701" s="44"/>
      <c r="K701" s="43"/>
      <c r="L701" s="92"/>
      <c r="M701" s="43"/>
      <c r="N701" s="43"/>
      <c r="O701" s="43"/>
      <c r="P701" s="43"/>
      <c r="Q701" s="43"/>
      <c r="R701" s="43"/>
      <c r="S701" s="43"/>
      <c r="T701" s="43"/>
      <c r="U701" s="43"/>
      <c r="V701" s="43"/>
      <c r="W701" s="43"/>
      <c r="X701" s="43"/>
      <c r="Y701" s="43"/>
      <c r="Z701" s="43"/>
      <c r="AA701" s="43"/>
      <c r="AB701" s="43"/>
      <c r="AC701" s="43"/>
    </row>
    <row r="702" spans="1:29" ht="12.75">
      <c r="A702" s="43"/>
      <c r="B702" s="43"/>
      <c r="C702" s="43"/>
      <c r="D702" s="43"/>
      <c r="E702" s="43"/>
      <c r="F702" s="43"/>
      <c r="G702" s="43"/>
      <c r="H702" s="43"/>
      <c r="I702" s="43"/>
      <c r="J702" s="44"/>
      <c r="K702" s="43"/>
      <c r="L702" s="92"/>
      <c r="M702" s="43"/>
      <c r="N702" s="43"/>
      <c r="O702" s="43"/>
      <c r="P702" s="43"/>
      <c r="Q702" s="43"/>
      <c r="R702" s="43"/>
      <c r="S702" s="43"/>
      <c r="T702" s="43"/>
      <c r="U702" s="43"/>
      <c r="V702" s="43"/>
      <c r="W702" s="43"/>
      <c r="X702" s="43"/>
      <c r="Y702" s="43"/>
      <c r="Z702" s="43"/>
      <c r="AA702" s="43"/>
      <c r="AB702" s="43"/>
      <c r="AC702" s="43"/>
    </row>
    <row r="703" spans="1:29" ht="12.75">
      <c r="A703" s="43"/>
      <c r="B703" s="43"/>
      <c r="C703" s="43"/>
      <c r="D703" s="43"/>
      <c r="E703" s="43"/>
      <c r="F703" s="43"/>
      <c r="G703" s="43"/>
      <c r="H703" s="43"/>
      <c r="I703" s="43"/>
      <c r="J703" s="44"/>
      <c r="K703" s="43"/>
      <c r="L703" s="92"/>
      <c r="M703" s="43"/>
      <c r="N703" s="43"/>
      <c r="O703" s="43"/>
      <c r="P703" s="43"/>
      <c r="Q703" s="43"/>
      <c r="R703" s="43"/>
      <c r="S703" s="43"/>
      <c r="T703" s="43"/>
      <c r="U703" s="43"/>
      <c r="V703" s="43"/>
      <c r="W703" s="43"/>
      <c r="X703" s="43"/>
      <c r="Y703" s="43"/>
      <c r="Z703" s="43"/>
      <c r="AA703" s="43"/>
      <c r="AB703" s="43"/>
      <c r="AC703" s="43"/>
    </row>
    <row r="704" spans="1:29" ht="12.75">
      <c r="A704" s="43"/>
      <c r="B704" s="43"/>
      <c r="C704" s="43"/>
      <c r="D704" s="43"/>
      <c r="E704" s="43"/>
      <c r="F704" s="43"/>
      <c r="G704" s="43"/>
      <c r="H704" s="43"/>
      <c r="I704" s="43"/>
      <c r="J704" s="44"/>
      <c r="K704" s="43"/>
      <c r="L704" s="92"/>
      <c r="M704" s="43"/>
      <c r="N704" s="43"/>
      <c r="O704" s="43"/>
      <c r="P704" s="43"/>
      <c r="Q704" s="43"/>
      <c r="R704" s="43"/>
      <c r="S704" s="43"/>
      <c r="T704" s="43"/>
      <c r="U704" s="43"/>
      <c r="V704" s="43"/>
      <c r="W704" s="43"/>
      <c r="X704" s="43"/>
      <c r="Y704" s="43"/>
      <c r="Z704" s="43"/>
      <c r="AA704" s="43"/>
      <c r="AB704" s="43"/>
      <c r="AC704" s="43"/>
    </row>
    <row r="705" spans="1:29" ht="12.75">
      <c r="A705" s="43"/>
      <c r="B705" s="43"/>
      <c r="C705" s="43"/>
      <c r="D705" s="43"/>
      <c r="E705" s="43"/>
      <c r="F705" s="43"/>
      <c r="G705" s="43"/>
      <c r="H705" s="43"/>
      <c r="I705" s="43"/>
      <c r="J705" s="44"/>
      <c r="K705" s="43"/>
      <c r="L705" s="92"/>
      <c r="M705" s="43"/>
      <c r="N705" s="43"/>
      <c r="O705" s="43"/>
      <c r="P705" s="43"/>
      <c r="Q705" s="43"/>
      <c r="R705" s="43"/>
      <c r="S705" s="43"/>
      <c r="T705" s="43"/>
      <c r="U705" s="43"/>
      <c r="V705" s="43"/>
      <c r="W705" s="43"/>
      <c r="X705" s="43"/>
      <c r="Y705" s="43"/>
      <c r="Z705" s="43"/>
      <c r="AA705" s="43"/>
      <c r="AB705" s="43"/>
      <c r="AC705" s="43"/>
    </row>
    <row r="706" spans="1:29" ht="12.75">
      <c r="A706" s="43"/>
      <c r="B706" s="43"/>
      <c r="C706" s="43"/>
      <c r="D706" s="43"/>
      <c r="E706" s="43"/>
      <c r="F706" s="43"/>
      <c r="G706" s="43"/>
      <c r="H706" s="43"/>
      <c r="I706" s="43"/>
      <c r="J706" s="44"/>
      <c r="K706" s="43"/>
      <c r="L706" s="92"/>
      <c r="M706" s="43"/>
      <c r="N706" s="43"/>
      <c r="O706" s="43"/>
      <c r="P706" s="43"/>
      <c r="Q706" s="43"/>
      <c r="R706" s="43"/>
      <c r="S706" s="43"/>
      <c r="T706" s="43"/>
      <c r="U706" s="43"/>
      <c r="V706" s="43"/>
      <c r="W706" s="43"/>
      <c r="X706" s="43"/>
      <c r="Y706" s="43"/>
      <c r="Z706" s="43"/>
      <c r="AA706" s="43"/>
      <c r="AB706" s="43"/>
      <c r="AC706" s="43"/>
    </row>
    <row r="707" spans="1:29" ht="12.75">
      <c r="A707" s="43"/>
      <c r="B707" s="43"/>
      <c r="C707" s="43"/>
      <c r="D707" s="43"/>
      <c r="E707" s="43"/>
      <c r="F707" s="43"/>
      <c r="G707" s="43"/>
      <c r="H707" s="43"/>
      <c r="I707" s="43"/>
      <c r="J707" s="44"/>
      <c r="K707" s="43"/>
      <c r="L707" s="92"/>
      <c r="M707" s="43"/>
      <c r="N707" s="43"/>
      <c r="O707" s="43"/>
      <c r="P707" s="43"/>
      <c r="Q707" s="43"/>
      <c r="R707" s="43"/>
      <c r="S707" s="43"/>
      <c r="T707" s="43"/>
      <c r="U707" s="43"/>
      <c r="V707" s="43"/>
      <c r="W707" s="43"/>
      <c r="X707" s="43"/>
      <c r="Y707" s="43"/>
      <c r="Z707" s="43"/>
      <c r="AA707" s="43"/>
      <c r="AB707" s="43"/>
      <c r="AC707" s="43"/>
    </row>
    <row r="708" spans="1:29" ht="12.75">
      <c r="A708" s="43"/>
      <c r="B708" s="43"/>
      <c r="C708" s="43"/>
      <c r="D708" s="43"/>
      <c r="E708" s="43"/>
      <c r="F708" s="43"/>
      <c r="G708" s="43"/>
      <c r="H708" s="43"/>
      <c r="I708" s="43"/>
      <c r="J708" s="44"/>
      <c r="K708" s="43"/>
      <c r="L708" s="92"/>
      <c r="M708" s="43"/>
      <c r="N708" s="43"/>
      <c r="O708" s="43"/>
      <c r="P708" s="43"/>
      <c r="Q708" s="43"/>
      <c r="R708" s="43"/>
      <c r="S708" s="43"/>
      <c r="T708" s="43"/>
      <c r="U708" s="43"/>
      <c r="V708" s="43"/>
      <c r="W708" s="43"/>
      <c r="X708" s="43"/>
      <c r="Y708" s="43"/>
      <c r="Z708" s="43"/>
      <c r="AA708" s="43"/>
      <c r="AB708" s="43"/>
      <c r="AC708" s="43"/>
    </row>
    <row r="709" spans="1:29" ht="12.75">
      <c r="A709" s="43"/>
      <c r="B709" s="43"/>
      <c r="C709" s="43"/>
      <c r="D709" s="43"/>
      <c r="E709" s="43"/>
      <c r="F709" s="43"/>
      <c r="G709" s="43"/>
      <c r="H709" s="43"/>
      <c r="I709" s="43"/>
      <c r="J709" s="44"/>
      <c r="K709" s="43"/>
      <c r="L709" s="92"/>
      <c r="M709" s="43"/>
      <c r="N709" s="43"/>
      <c r="O709" s="43"/>
      <c r="P709" s="43"/>
      <c r="Q709" s="43"/>
      <c r="R709" s="43"/>
      <c r="S709" s="43"/>
      <c r="T709" s="43"/>
      <c r="U709" s="43"/>
      <c r="V709" s="43"/>
      <c r="W709" s="43"/>
      <c r="X709" s="43"/>
      <c r="Y709" s="43"/>
      <c r="Z709" s="43"/>
      <c r="AA709" s="43"/>
      <c r="AB709" s="43"/>
      <c r="AC709" s="43"/>
    </row>
    <row r="710" spans="1:29" ht="12.75">
      <c r="A710" s="43"/>
      <c r="B710" s="43"/>
      <c r="C710" s="43"/>
      <c r="D710" s="43"/>
      <c r="E710" s="43"/>
      <c r="F710" s="43"/>
      <c r="G710" s="43"/>
      <c r="H710" s="43"/>
      <c r="I710" s="43"/>
      <c r="J710" s="44"/>
      <c r="K710" s="43"/>
      <c r="L710" s="92"/>
      <c r="M710" s="43"/>
      <c r="N710" s="43"/>
      <c r="O710" s="43"/>
      <c r="P710" s="43"/>
      <c r="Q710" s="43"/>
      <c r="R710" s="43"/>
      <c r="S710" s="43"/>
      <c r="T710" s="43"/>
      <c r="U710" s="43"/>
      <c r="V710" s="43"/>
      <c r="W710" s="43"/>
      <c r="X710" s="43"/>
      <c r="Y710" s="43"/>
      <c r="Z710" s="43"/>
      <c r="AA710" s="43"/>
      <c r="AB710" s="43"/>
      <c r="AC710" s="43"/>
    </row>
    <row r="711" spans="1:29" ht="12.75">
      <c r="A711" s="43"/>
      <c r="B711" s="43"/>
      <c r="C711" s="43"/>
      <c r="D711" s="43"/>
      <c r="E711" s="43"/>
      <c r="F711" s="43"/>
      <c r="G711" s="43"/>
      <c r="H711" s="43"/>
      <c r="I711" s="43"/>
      <c r="J711" s="44"/>
      <c r="K711" s="43"/>
      <c r="L711" s="92"/>
      <c r="M711" s="43"/>
      <c r="N711" s="43"/>
      <c r="O711" s="43"/>
      <c r="P711" s="43"/>
      <c r="Q711" s="43"/>
      <c r="R711" s="43"/>
      <c r="S711" s="43"/>
      <c r="T711" s="43"/>
      <c r="U711" s="43"/>
      <c r="V711" s="43"/>
      <c r="W711" s="43"/>
      <c r="X711" s="43"/>
      <c r="Y711" s="43"/>
      <c r="Z711" s="43"/>
      <c r="AA711" s="43"/>
      <c r="AB711" s="43"/>
      <c r="AC711" s="43"/>
    </row>
    <row r="712" spans="1:29" ht="12.75">
      <c r="A712" s="43"/>
      <c r="B712" s="43"/>
      <c r="C712" s="43"/>
      <c r="D712" s="43"/>
      <c r="E712" s="43"/>
      <c r="F712" s="43"/>
      <c r="G712" s="43"/>
      <c r="H712" s="43"/>
      <c r="I712" s="43"/>
      <c r="J712" s="44"/>
      <c r="K712" s="43"/>
      <c r="L712" s="92"/>
      <c r="M712" s="43"/>
      <c r="N712" s="43"/>
      <c r="O712" s="43"/>
      <c r="P712" s="43"/>
      <c r="Q712" s="43"/>
      <c r="R712" s="43"/>
      <c r="S712" s="43"/>
      <c r="T712" s="43"/>
      <c r="U712" s="43"/>
      <c r="V712" s="43"/>
      <c r="W712" s="43"/>
      <c r="X712" s="43"/>
      <c r="Y712" s="43"/>
      <c r="Z712" s="43"/>
      <c r="AA712" s="43"/>
      <c r="AB712" s="43"/>
      <c r="AC712" s="43"/>
    </row>
    <row r="713" spans="1:29" ht="12.75">
      <c r="A713" s="43"/>
      <c r="B713" s="43"/>
      <c r="C713" s="43"/>
      <c r="D713" s="43"/>
      <c r="E713" s="43"/>
      <c r="F713" s="43"/>
      <c r="G713" s="43"/>
      <c r="H713" s="43"/>
      <c r="I713" s="43"/>
      <c r="J713" s="44"/>
      <c r="K713" s="43"/>
      <c r="L713" s="92"/>
      <c r="M713" s="43"/>
      <c r="N713" s="43"/>
      <c r="O713" s="43"/>
      <c r="P713" s="43"/>
      <c r="Q713" s="43"/>
      <c r="R713" s="43"/>
      <c r="S713" s="43"/>
      <c r="T713" s="43"/>
      <c r="U713" s="43"/>
      <c r="V713" s="43"/>
      <c r="W713" s="43"/>
      <c r="X713" s="43"/>
      <c r="Y713" s="43"/>
      <c r="Z713" s="43"/>
      <c r="AA713" s="43"/>
      <c r="AB713" s="43"/>
      <c r="AC713" s="43"/>
    </row>
    <row r="714" spans="1:29" ht="12.75">
      <c r="A714" s="43"/>
      <c r="B714" s="43"/>
      <c r="C714" s="43"/>
      <c r="D714" s="43"/>
      <c r="E714" s="43"/>
      <c r="F714" s="43"/>
      <c r="G714" s="43"/>
      <c r="H714" s="43"/>
      <c r="I714" s="43"/>
      <c r="J714" s="44"/>
      <c r="K714" s="43"/>
      <c r="L714" s="92"/>
      <c r="M714" s="43"/>
      <c r="N714" s="43"/>
      <c r="O714" s="43"/>
      <c r="P714" s="43"/>
      <c r="Q714" s="43"/>
      <c r="R714" s="43"/>
      <c r="S714" s="43"/>
      <c r="T714" s="43"/>
      <c r="U714" s="43"/>
      <c r="V714" s="43"/>
      <c r="W714" s="43"/>
      <c r="X714" s="43"/>
      <c r="Y714" s="43"/>
      <c r="Z714" s="43"/>
      <c r="AA714" s="43"/>
      <c r="AB714" s="43"/>
      <c r="AC714" s="43"/>
    </row>
    <row r="715" spans="1:29" ht="12.75">
      <c r="A715" s="43"/>
      <c r="B715" s="43"/>
      <c r="C715" s="43"/>
      <c r="D715" s="43"/>
      <c r="E715" s="43"/>
      <c r="F715" s="43"/>
      <c r="G715" s="43"/>
      <c r="H715" s="43"/>
      <c r="I715" s="43"/>
      <c r="J715" s="44"/>
      <c r="K715" s="43"/>
      <c r="L715" s="92"/>
      <c r="M715" s="43"/>
      <c r="N715" s="43"/>
      <c r="O715" s="43"/>
      <c r="P715" s="43"/>
      <c r="Q715" s="43"/>
      <c r="R715" s="43"/>
      <c r="S715" s="43"/>
      <c r="T715" s="43"/>
      <c r="U715" s="43"/>
      <c r="V715" s="43"/>
      <c r="W715" s="43"/>
      <c r="X715" s="43"/>
      <c r="Y715" s="43"/>
      <c r="Z715" s="43"/>
      <c r="AA715" s="43"/>
      <c r="AB715" s="43"/>
      <c r="AC715" s="43"/>
    </row>
    <row r="716" spans="1:29" ht="12.75">
      <c r="A716" s="43"/>
      <c r="B716" s="43"/>
      <c r="C716" s="43"/>
      <c r="D716" s="43"/>
      <c r="E716" s="43"/>
      <c r="F716" s="43"/>
      <c r="G716" s="43"/>
      <c r="H716" s="43"/>
      <c r="I716" s="43"/>
      <c r="J716" s="44"/>
      <c r="K716" s="43"/>
      <c r="L716" s="92"/>
      <c r="M716" s="43"/>
      <c r="N716" s="43"/>
      <c r="O716" s="43"/>
      <c r="P716" s="43"/>
      <c r="Q716" s="43"/>
      <c r="R716" s="43"/>
      <c r="S716" s="43"/>
      <c r="T716" s="43"/>
      <c r="U716" s="43"/>
      <c r="V716" s="43"/>
      <c r="W716" s="43"/>
      <c r="X716" s="43"/>
      <c r="Y716" s="43"/>
      <c r="Z716" s="43"/>
      <c r="AA716" s="43"/>
      <c r="AB716" s="43"/>
      <c r="AC716" s="43"/>
    </row>
    <row r="717" spans="1:29" ht="12.75">
      <c r="A717" s="43"/>
      <c r="B717" s="43"/>
      <c r="C717" s="43"/>
      <c r="D717" s="43"/>
      <c r="E717" s="43"/>
      <c r="F717" s="43"/>
      <c r="G717" s="43"/>
      <c r="H717" s="43"/>
      <c r="I717" s="43"/>
      <c r="J717" s="44"/>
      <c r="K717" s="43"/>
      <c r="L717" s="92"/>
      <c r="M717" s="43"/>
      <c r="N717" s="43"/>
      <c r="O717" s="43"/>
      <c r="P717" s="43"/>
      <c r="Q717" s="43"/>
      <c r="R717" s="43"/>
      <c r="S717" s="43"/>
      <c r="T717" s="43"/>
      <c r="U717" s="43"/>
      <c r="V717" s="43"/>
      <c r="W717" s="43"/>
      <c r="X717" s="43"/>
      <c r="Y717" s="43"/>
      <c r="Z717" s="43"/>
      <c r="AA717" s="43"/>
      <c r="AB717" s="43"/>
      <c r="AC717" s="43"/>
    </row>
    <row r="718" spans="1:29" ht="12.75">
      <c r="A718" s="43"/>
      <c r="B718" s="43"/>
      <c r="C718" s="43"/>
      <c r="D718" s="43"/>
      <c r="E718" s="43"/>
      <c r="F718" s="43"/>
      <c r="G718" s="43"/>
      <c r="H718" s="43"/>
      <c r="I718" s="43"/>
      <c r="J718" s="44"/>
      <c r="K718" s="43"/>
      <c r="L718" s="92"/>
      <c r="M718" s="43"/>
      <c r="N718" s="43"/>
      <c r="O718" s="43"/>
      <c r="P718" s="43"/>
      <c r="Q718" s="43"/>
      <c r="R718" s="43"/>
      <c r="S718" s="43"/>
      <c r="T718" s="43"/>
      <c r="U718" s="43"/>
      <c r="V718" s="43"/>
      <c r="W718" s="43"/>
      <c r="X718" s="43"/>
      <c r="Y718" s="43"/>
      <c r="Z718" s="43"/>
      <c r="AA718" s="43"/>
      <c r="AB718" s="43"/>
      <c r="AC718" s="43"/>
    </row>
    <row r="719" spans="1:29" ht="12.75">
      <c r="A719" s="43"/>
      <c r="B719" s="43"/>
      <c r="C719" s="43"/>
      <c r="D719" s="43"/>
      <c r="E719" s="43"/>
      <c r="F719" s="43"/>
      <c r="G719" s="43"/>
      <c r="H719" s="43"/>
      <c r="I719" s="43"/>
      <c r="J719" s="44"/>
      <c r="K719" s="43"/>
      <c r="L719" s="92"/>
      <c r="M719" s="43"/>
      <c r="N719" s="43"/>
      <c r="O719" s="43"/>
      <c r="P719" s="43"/>
      <c r="Q719" s="43"/>
      <c r="R719" s="43"/>
      <c r="S719" s="43"/>
      <c r="T719" s="43"/>
      <c r="U719" s="43"/>
      <c r="V719" s="43"/>
      <c r="W719" s="43"/>
      <c r="X719" s="43"/>
      <c r="Y719" s="43"/>
      <c r="Z719" s="43"/>
      <c r="AA719" s="43"/>
      <c r="AB719" s="43"/>
      <c r="AC719" s="43"/>
    </row>
    <row r="720" spans="1:29" ht="12.75">
      <c r="A720" s="43"/>
      <c r="B720" s="43"/>
      <c r="C720" s="43"/>
      <c r="D720" s="43"/>
      <c r="E720" s="43"/>
      <c r="F720" s="43"/>
      <c r="G720" s="43"/>
      <c r="H720" s="43"/>
      <c r="I720" s="43"/>
      <c r="J720" s="44"/>
      <c r="K720" s="43"/>
      <c r="L720" s="92"/>
      <c r="M720" s="43"/>
      <c r="N720" s="43"/>
      <c r="O720" s="43"/>
      <c r="P720" s="43"/>
      <c r="Q720" s="43"/>
      <c r="R720" s="43"/>
      <c r="S720" s="43"/>
      <c r="T720" s="43"/>
      <c r="U720" s="43"/>
      <c r="V720" s="43"/>
      <c r="W720" s="43"/>
      <c r="X720" s="43"/>
      <c r="Y720" s="43"/>
      <c r="Z720" s="43"/>
      <c r="AA720" s="43"/>
      <c r="AB720" s="43"/>
      <c r="AC720" s="43"/>
    </row>
    <row r="721" spans="1:29" ht="12.75">
      <c r="A721" s="43"/>
      <c r="B721" s="43"/>
      <c r="C721" s="43"/>
      <c r="D721" s="43"/>
      <c r="E721" s="43"/>
      <c r="F721" s="43"/>
      <c r="G721" s="43"/>
      <c r="H721" s="43"/>
      <c r="I721" s="43"/>
      <c r="J721" s="44"/>
      <c r="K721" s="43"/>
      <c r="L721" s="92"/>
      <c r="M721" s="43"/>
      <c r="N721" s="43"/>
      <c r="O721" s="43"/>
      <c r="P721" s="43"/>
      <c r="Q721" s="43"/>
      <c r="R721" s="43"/>
      <c r="S721" s="43"/>
      <c r="T721" s="43"/>
      <c r="U721" s="43"/>
      <c r="V721" s="43"/>
      <c r="W721" s="43"/>
      <c r="X721" s="43"/>
      <c r="Y721" s="43"/>
      <c r="Z721" s="43"/>
      <c r="AA721" s="43"/>
      <c r="AB721" s="43"/>
      <c r="AC721" s="43"/>
    </row>
    <row r="722" spans="1:29" ht="12.75">
      <c r="A722" s="43"/>
      <c r="B722" s="43"/>
      <c r="C722" s="43"/>
      <c r="D722" s="43"/>
      <c r="E722" s="43"/>
      <c r="F722" s="43"/>
      <c r="G722" s="43"/>
      <c r="H722" s="43"/>
      <c r="I722" s="43"/>
      <c r="J722" s="44"/>
      <c r="K722" s="43"/>
      <c r="L722" s="92"/>
      <c r="M722" s="43"/>
      <c r="N722" s="43"/>
      <c r="O722" s="43"/>
      <c r="P722" s="43"/>
      <c r="Q722" s="43"/>
      <c r="R722" s="43"/>
      <c r="S722" s="43"/>
      <c r="T722" s="43"/>
      <c r="U722" s="43"/>
      <c r="V722" s="43"/>
      <c r="W722" s="43"/>
      <c r="X722" s="43"/>
      <c r="Y722" s="43"/>
      <c r="Z722" s="43"/>
      <c r="AA722" s="43"/>
      <c r="AB722" s="43"/>
      <c r="AC722" s="43"/>
    </row>
    <row r="723" spans="1:29" ht="12.75">
      <c r="A723" s="43"/>
      <c r="B723" s="43"/>
      <c r="C723" s="43"/>
      <c r="D723" s="43"/>
      <c r="E723" s="43"/>
      <c r="F723" s="43"/>
      <c r="G723" s="43"/>
      <c r="H723" s="43"/>
      <c r="I723" s="43"/>
      <c r="J723" s="44"/>
      <c r="K723" s="43"/>
      <c r="L723" s="92"/>
      <c r="M723" s="43"/>
      <c r="N723" s="43"/>
      <c r="O723" s="43"/>
      <c r="P723" s="43"/>
      <c r="Q723" s="43"/>
      <c r="R723" s="43"/>
      <c r="S723" s="43"/>
      <c r="T723" s="43"/>
      <c r="U723" s="43"/>
      <c r="V723" s="43"/>
      <c r="W723" s="43"/>
      <c r="X723" s="43"/>
      <c r="Y723" s="43"/>
      <c r="Z723" s="43"/>
      <c r="AA723" s="43"/>
      <c r="AB723" s="43"/>
      <c r="AC723" s="43"/>
    </row>
    <row r="724" spans="1:29" ht="12.75">
      <c r="A724" s="43"/>
      <c r="B724" s="43"/>
      <c r="C724" s="43"/>
      <c r="D724" s="43"/>
      <c r="E724" s="43"/>
      <c r="F724" s="43"/>
      <c r="G724" s="43"/>
      <c r="H724" s="43"/>
      <c r="I724" s="43"/>
      <c r="J724" s="44"/>
      <c r="K724" s="43"/>
      <c r="L724" s="92"/>
      <c r="M724" s="43"/>
      <c r="N724" s="43"/>
      <c r="O724" s="43"/>
      <c r="P724" s="43"/>
      <c r="Q724" s="43"/>
      <c r="R724" s="43"/>
      <c r="S724" s="43"/>
      <c r="T724" s="43"/>
      <c r="U724" s="43"/>
      <c r="V724" s="43"/>
      <c r="W724" s="43"/>
      <c r="X724" s="43"/>
      <c r="Y724" s="43"/>
      <c r="Z724" s="43"/>
      <c r="AA724" s="43"/>
      <c r="AB724" s="43"/>
      <c r="AC724" s="43"/>
    </row>
    <row r="725" spans="1:29" ht="12.75">
      <c r="A725" s="43"/>
      <c r="B725" s="43"/>
      <c r="C725" s="43"/>
      <c r="D725" s="43"/>
      <c r="E725" s="43"/>
      <c r="F725" s="43"/>
      <c r="G725" s="43"/>
      <c r="H725" s="43"/>
      <c r="I725" s="43"/>
      <c r="J725" s="44"/>
      <c r="K725" s="43"/>
      <c r="L725" s="92"/>
      <c r="M725" s="43"/>
      <c r="N725" s="43"/>
      <c r="O725" s="43"/>
      <c r="P725" s="43"/>
      <c r="Q725" s="43"/>
      <c r="R725" s="43"/>
      <c r="S725" s="43"/>
      <c r="T725" s="43"/>
      <c r="U725" s="43"/>
      <c r="V725" s="43"/>
      <c r="W725" s="43"/>
      <c r="X725" s="43"/>
      <c r="Y725" s="43"/>
      <c r="Z725" s="43"/>
      <c r="AA725" s="43"/>
      <c r="AB725" s="43"/>
      <c r="AC725" s="43"/>
    </row>
    <row r="726" spans="1:29" ht="12.75">
      <c r="A726" s="43"/>
      <c r="B726" s="43"/>
      <c r="C726" s="43"/>
      <c r="D726" s="43"/>
      <c r="E726" s="43"/>
      <c r="F726" s="43"/>
      <c r="G726" s="43"/>
      <c r="H726" s="43"/>
      <c r="I726" s="43"/>
      <c r="J726" s="44"/>
      <c r="K726" s="43"/>
      <c r="L726" s="92"/>
      <c r="M726" s="43"/>
      <c r="N726" s="43"/>
      <c r="O726" s="43"/>
      <c r="P726" s="43"/>
      <c r="Q726" s="43"/>
      <c r="R726" s="43"/>
      <c r="S726" s="43"/>
      <c r="T726" s="43"/>
      <c r="U726" s="43"/>
      <c r="V726" s="43"/>
      <c r="W726" s="43"/>
      <c r="X726" s="43"/>
      <c r="Y726" s="43"/>
      <c r="Z726" s="43"/>
      <c r="AA726" s="43"/>
      <c r="AB726" s="43"/>
      <c r="AC726" s="43"/>
    </row>
    <row r="727" spans="1:29" ht="12.75">
      <c r="A727" s="43"/>
      <c r="B727" s="43"/>
      <c r="C727" s="43"/>
      <c r="D727" s="43"/>
      <c r="E727" s="43"/>
      <c r="F727" s="43"/>
      <c r="G727" s="43"/>
      <c r="H727" s="43"/>
      <c r="I727" s="43"/>
      <c r="J727" s="44"/>
      <c r="K727" s="43"/>
      <c r="L727" s="92"/>
      <c r="M727" s="43"/>
      <c r="N727" s="43"/>
      <c r="O727" s="43"/>
      <c r="P727" s="43"/>
      <c r="Q727" s="43"/>
      <c r="R727" s="43"/>
      <c r="S727" s="43"/>
      <c r="T727" s="43"/>
      <c r="U727" s="43"/>
      <c r="V727" s="43"/>
      <c r="W727" s="43"/>
      <c r="X727" s="43"/>
      <c r="Y727" s="43"/>
      <c r="Z727" s="43"/>
      <c r="AA727" s="43"/>
      <c r="AB727" s="43"/>
      <c r="AC727" s="43"/>
    </row>
    <row r="728" spans="1:29" ht="12.75">
      <c r="A728" s="43"/>
      <c r="B728" s="43"/>
      <c r="C728" s="43"/>
      <c r="D728" s="43"/>
      <c r="E728" s="43"/>
      <c r="F728" s="43"/>
      <c r="G728" s="43"/>
      <c r="H728" s="43"/>
      <c r="I728" s="43"/>
      <c r="J728" s="44"/>
      <c r="K728" s="43"/>
      <c r="L728" s="92"/>
      <c r="M728" s="43"/>
      <c r="N728" s="43"/>
      <c r="O728" s="43"/>
      <c r="P728" s="43"/>
      <c r="Q728" s="43"/>
      <c r="R728" s="43"/>
      <c r="S728" s="43"/>
      <c r="T728" s="43"/>
      <c r="U728" s="43"/>
      <c r="V728" s="43"/>
      <c r="W728" s="43"/>
      <c r="X728" s="43"/>
      <c r="Y728" s="43"/>
      <c r="Z728" s="43"/>
      <c r="AA728" s="43"/>
      <c r="AB728" s="43"/>
      <c r="AC728" s="43"/>
    </row>
    <row r="729" spans="1:29" ht="12.75">
      <c r="A729" s="43"/>
      <c r="B729" s="43"/>
      <c r="C729" s="43"/>
      <c r="D729" s="43"/>
      <c r="E729" s="43"/>
      <c r="F729" s="43"/>
      <c r="G729" s="43"/>
      <c r="H729" s="43"/>
      <c r="I729" s="43"/>
      <c r="J729" s="44"/>
      <c r="K729" s="43"/>
      <c r="L729" s="92"/>
      <c r="M729" s="43"/>
      <c r="N729" s="43"/>
      <c r="O729" s="43"/>
      <c r="P729" s="43"/>
      <c r="Q729" s="43"/>
      <c r="R729" s="43"/>
      <c r="S729" s="43"/>
      <c r="T729" s="43"/>
      <c r="U729" s="43"/>
      <c r="V729" s="43"/>
      <c r="W729" s="43"/>
      <c r="X729" s="43"/>
      <c r="Y729" s="43"/>
      <c r="Z729" s="43"/>
      <c r="AA729" s="43"/>
      <c r="AB729" s="43"/>
      <c r="AC729" s="43"/>
    </row>
    <row r="730" spans="1:29" ht="12.75">
      <c r="A730" s="43"/>
      <c r="B730" s="43"/>
      <c r="C730" s="43"/>
      <c r="D730" s="43"/>
      <c r="E730" s="43"/>
      <c r="F730" s="43"/>
      <c r="G730" s="43"/>
      <c r="H730" s="43"/>
      <c r="I730" s="43"/>
      <c r="J730" s="44"/>
      <c r="K730" s="43"/>
      <c r="L730" s="92"/>
      <c r="M730" s="43"/>
      <c r="N730" s="43"/>
      <c r="O730" s="43"/>
      <c r="P730" s="43"/>
      <c r="Q730" s="43"/>
      <c r="R730" s="43"/>
      <c r="S730" s="43"/>
      <c r="T730" s="43"/>
      <c r="U730" s="43"/>
      <c r="V730" s="43"/>
      <c r="W730" s="43"/>
      <c r="X730" s="43"/>
      <c r="Y730" s="43"/>
      <c r="Z730" s="43"/>
      <c r="AA730" s="43"/>
      <c r="AB730" s="43"/>
      <c r="AC730" s="43"/>
    </row>
    <row r="731" spans="1:29" ht="12.75">
      <c r="A731" s="43"/>
      <c r="B731" s="43"/>
      <c r="C731" s="43"/>
      <c r="D731" s="43"/>
      <c r="E731" s="43"/>
      <c r="F731" s="43"/>
      <c r="G731" s="43"/>
      <c r="H731" s="43"/>
      <c r="I731" s="43"/>
      <c r="J731" s="44"/>
      <c r="K731" s="43"/>
      <c r="L731" s="92"/>
      <c r="M731" s="43"/>
      <c r="N731" s="43"/>
      <c r="O731" s="43"/>
      <c r="P731" s="43"/>
      <c r="Q731" s="43"/>
      <c r="R731" s="43"/>
      <c r="S731" s="43"/>
      <c r="T731" s="43"/>
      <c r="U731" s="43"/>
      <c r="V731" s="43"/>
      <c r="W731" s="43"/>
      <c r="X731" s="43"/>
      <c r="Y731" s="43"/>
      <c r="Z731" s="43"/>
      <c r="AA731" s="43"/>
      <c r="AB731" s="43"/>
      <c r="AC731" s="43"/>
    </row>
    <row r="732" spans="1:29" ht="12.75">
      <c r="A732" s="43"/>
      <c r="B732" s="43"/>
      <c r="C732" s="43"/>
      <c r="D732" s="43"/>
      <c r="E732" s="43"/>
      <c r="F732" s="43"/>
      <c r="G732" s="43"/>
      <c r="H732" s="43"/>
      <c r="I732" s="43"/>
      <c r="J732" s="44"/>
      <c r="K732" s="43"/>
      <c r="L732" s="92"/>
      <c r="M732" s="43"/>
      <c r="N732" s="43"/>
      <c r="O732" s="43"/>
      <c r="P732" s="43"/>
      <c r="Q732" s="43"/>
      <c r="R732" s="43"/>
      <c r="S732" s="43"/>
      <c r="T732" s="43"/>
      <c r="U732" s="43"/>
      <c r="V732" s="43"/>
      <c r="W732" s="43"/>
      <c r="X732" s="43"/>
      <c r="Y732" s="43"/>
      <c r="Z732" s="43"/>
      <c r="AA732" s="43"/>
      <c r="AB732" s="43"/>
      <c r="AC732" s="43"/>
    </row>
    <row r="733" spans="1:29" ht="12.75">
      <c r="A733" s="43"/>
      <c r="B733" s="43"/>
      <c r="C733" s="43"/>
      <c r="D733" s="43"/>
      <c r="E733" s="43"/>
      <c r="F733" s="43"/>
      <c r="G733" s="43"/>
      <c r="H733" s="43"/>
      <c r="I733" s="43"/>
      <c r="J733" s="44"/>
      <c r="K733" s="43"/>
      <c r="L733" s="92"/>
      <c r="M733" s="43"/>
      <c r="N733" s="43"/>
      <c r="O733" s="43"/>
      <c r="P733" s="43"/>
      <c r="Q733" s="43"/>
      <c r="R733" s="43"/>
      <c r="S733" s="43"/>
      <c r="T733" s="43"/>
      <c r="U733" s="43"/>
      <c r="V733" s="43"/>
      <c r="W733" s="43"/>
      <c r="X733" s="43"/>
      <c r="Y733" s="43"/>
      <c r="Z733" s="43"/>
      <c r="AA733" s="43"/>
      <c r="AB733" s="43"/>
      <c r="AC733" s="43"/>
    </row>
    <row r="734" spans="1:29" ht="12.75">
      <c r="A734" s="43"/>
      <c r="B734" s="43"/>
      <c r="C734" s="43"/>
      <c r="D734" s="43"/>
      <c r="E734" s="43"/>
      <c r="F734" s="43"/>
      <c r="G734" s="43"/>
      <c r="H734" s="43"/>
      <c r="I734" s="43"/>
      <c r="J734" s="44"/>
      <c r="K734" s="43"/>
      <c r="L734" s="92"/>
      <c r="M734" s="43"/>
      <c r="N734" s="43"/>
      <c r="O734" s="43"/>
      <c r="P734" s="43"/>
      <c r="Q734" s="43"/>
      <c r="R734" s="43"/>
      <c r="S734" s="43"/>
      <c r="T734" s="43"/>
      <c r="U734" s="43"/>
      <c r="V734" s="43"/>
      <c r="W734" s="43"/>
      <c r="X734" s="43"/>
      <c r="Y734" s="43"/>
      <c r="Z734" s="43"/>
      <c r="AA734" s="43"/>
      <c r="AB734" s="43"/>
      <c r="AC734" s="43"/>
    </row>
    <row r="735" spans="1:29" ht="12.75">
      <c r="A735" s="43"/>
      <c r="B735" s="43"/>
      <c r="C735" s="43"/>
      <c r="D735" s="43"/>
      <c r="E735" s="43"/>
      <c r="F735" s="43"/>
      <c r="G735" s="43"/>
      <c r="H735" s="43"/>
      <c r="I735" s="43"/>
      <c r="J735" s="44"/>
      <c r="K735" s="43"/>
      <c r="L735" s="92"/>
      <c r="M735" s="43"/>
      <c r="N735" s="43"/>
      <c r="O735" s="43"/>
      <c r="P735" s="43"/>
      <c r="Q735" s="43"/>
      <c r="R735" s="43"/>
      <c r="S735" s="43"/>
      <c r="T735" s="43"/>
      <c r="U735" s="43"/>
      <c r="V735" s="43"/>
      <c r="W735" s="43"/>
      <c r="X735" s="43"/>
      <c r="Y735" s="43"/>
      <c r="Z735" s="43"/>
      <c r="AA735" s="43"/>
      <c r="AB735" s="43"/>
      <c r="AC735" s="43"/>
    </row>
    <row r="736" spans="1:29" ht="12.75">
      <c r="A736" s="43"/>
      <c r="B736" s="43"/>
      <c r="C736" s="43"/>
      <c r="D736" s="43"/>
      <c r="E736" s="43"/>
      <c r="F736" s="43"/>
      <c r="G736" s="43"/>
      <c r="H736" s="43"/>
      <c r="I736" s="43"/>
      <c r="J736" s="44"/>
      <c r="K736" s="43"/>
      <c r="L736" s="92"/>
      <c r="M736" s="43"/>
      <c r="N736" s="43"/>
      <c r="O736" s="43"/>
      <c r="P736" s="43"/>
      <c r="Q736" s="43"/>
      <c r="R736" s="43"/>
      <c r="S736" s="43"/>
      <c r="T736" s="43"/>
      <c r="U736" s="43"/>
      <c r="V736" s="43"/>
      <c r="W736" s="43"/>
      <c r="X736" s="43"/>
      <c r="Y736" s="43"/>
      <c r="Z736" s="43"/>
      <c r="AA736" s="43"/>
      <c r="AB736" s="43"/>
      <c r="AC736" s="43"/>
    </row>
    <row r="737" spans="1:29" ht="12.75">
      <c r="A737" s="43"/>
      <c r="B737" s="43"/>
      <c r="C737" s="43"/>
      <c r="D737" s="43"/>
      <c r="E737" s="43"/>
      <c r="F737" s="43"/>
      <c r="G737" s="43"/>
      <c r="H737" s="43"/>
      <c r="I737" s="43"/>
      <c r="J737" s="44"/>
      <c r="K737" s="43"/>
      <c r="L737" s="92"/>
      <c r="M737" s="43"/>
      <c r="N737" s="43"/>
      <c r="O737" s="43"/>
      <c r="P737" s="43"/>
      <c r="Q737" s="43"/>
      <c r="R737" s="43"/>
      <c r="S737" s="43"/>
      <c r="T737" s="43"/>
      <c r="U737" s="43"/>
      <c r="V737" s="43"/>
      <c r="W737" s="43"/>
      <c r="X737" s="43"/>
      <c r="Y737" s="43"/>
      <c r="Z737" s="43"/>
      <c r="AA737" s="43"/>
      <c r="AB737" s="43"/>
      <c r="AC737" s="43"/>
    </row>
    <row r="738" spans="1:29" ht="12.75">
      <c r="A738" s="43"/>
      <c r="B738" s="43"/>
      <c r="C738" s="43"/>
      <c r="D738" s="43"/>
      <c r="E738" s="43"/>
      <c r="F738" s="43"/>
      <c r="G738" s="43"/>
      <c r="H738" s="43"/>
      <c r="I738" s="43"/>
      <c r="J738" s="44"/>
      <c r="K738" s="43"/>
      <c r="L738" s="92"/>
      <c r="M738" s="43"/>
      <c r="N738" s="43"/>
      <c r="O738" s="43"/>
      <c r="P738" s="43"/>
      <c r="Q738" s="43"/>
      <c r="R738" s="43"/>
      <c r="S738" s="43"/>
      <c r="T738" s="43"/>
      <c r="U738" s="43"/>
      <c r="V738" s="43"/>
      <c r="W738" s="43"/>
      <c r="X738" s="43"/>
      <c r="Y738" s="43"/>
      <c r="Z738" s="43"/>
      <c r="AA738" s="43"/>
      <c r="AB738" s="43"/>
      <c r="AC738" s="43"/>
    </row>
    <row r="739" spans="1:29" ht="12.75">
      <c r="A739" s="43"/>
      <c r="B739" s="43"/>
      <c r="C739" s="43"/>
      <c r="D739" s="43"/>
      <c r="E739" s="43"/>
      <c r="F739" s="43"/>
      <c r="G739" s="43"/>
      <c r="H739" s="43"/>
      <c r="I739" s="43"/>
      <c r="J739" s="44"/>
      <c r="K739" s="43"/>
      <c r="L739" s="92"/>
      <c r="M739" s="43"/>
      <c r="N739" s="43"/>
      <c r="O739" s="43"/>
      <c r="P739" s="43"/>
      <c r="Q739" s="43"/>
      <c r="R739" s="43"/>
      <c r="S739" s="43"/>
      <c r="T739" s="43"/>
      <c r="U739" s="43"/>
      <c r="V739" s="43"/>
      <c r="W739" s="43"/>
      <c r="X739" s="43"/>
      <c r="Y739" s="43"/>
      <c r="Z739" s="43"/>
      <c r="AA739" s="43"/>
      <c r="AB739" s="43"/>
      <c r="AC739" s="43"/>
    </row>
    <row r="740" spans="1:29" ht="12.75">
      <c r="A740" s="43"/>
      <c r="B740" s="43"/>
      <c r="C740" s="43"/>
      <c r="D740" s="43"/>
      <c r="E740" s="43"/>
      <c r="F740" s="43"/>
      <c r="G740" s="43"/>
      <c r="H740" s="43"/>
      <c r="I740" s="43"/>
      <c r="J740" s="44"/>
      <c r="K740" s="43"/>
      <c r="L740" s="92"/>
      <c r="M740" s="43"/>
      <c r="N740" s="43"/>
      <c r="O740" s="43"/>
      <c r="P740" s="43"/>
      <c r="Q740" s="43"/>
      <c r="R740" s="43"/>
      <c r="S740" s="43"/>
      <c r="T740" s="43"/>
      <c r="U740" s="43"/>
      <c r="V740" s="43"/>
      <c r="W740" s="43"/>
      <c r="X740" s="43"/>
      <c r="Y740" s="43"/>
      <c r="Z740" s="43"/>
      <c r="AA740" s="43"/>
      <c r="AB740" s="43"/>
      <c r="AC740" s="43"/>
    </row>
    <row r="741" spans="1:29" ht="12.75">
      <c r="A741" s="43"/>
      <c r="B741" s="43"/>
      <c r="C741" s="43"/>
      <c r="D741" s="43"/>
      <c r="E741" s="43"/>
      <c r="F741" s="43"/>
      <c r="G741" s="43"/>
      <c r="H741" s="43"/>
      <c r="I741" s="43"/>
      <c r="J741" s="44"/>
      <c r="K741" s="43"/>
      <c r="L741" s="92"/>
      <c r="M741" s="43"/>
      <c r="N741" s="43"/>
      <c r="O741" s="43"/>
      <c r="P741" s="43"/>
      <c r="Q741" s="43"/>
      <c r="R741" s="43"/>
      <c r="S741" s="43"/>
      <c r="T741" s="43"/>
      <c r="U741" s="43"/>
      <c r="V741" s="43"/>
      <c r="W741" s="43"/>
      <c r="X741" s="43"/>
      <c r="Y741" s="43"/>
      <c r="Z741" s="43"/>
      <c r="AA741" s="43"/>
      <c r="AB741" s="43"/>
      <c r="AC741" s="43"/>
    </row>
    <row r="742" spans="1:29" ht="12.75">
      <c r="A742" s="43"/>
      <c r="B742" s="43"/>
      <c r="C742" s="43"/>
      <c r="D742" s="43"/>
      <c r="E742" s="43"/>
      <c r="F742" s="43"/>
      <c r="G742" s="43"/>
      <c r="H742" s="43"/>
      <c r="I742" s="43"/>
      <c r="J742" s="44"/>
      <c r="K742" s="43"/>
      <c r="L742" s="92"/>
      <c r="M742" s="43"/>
      <c r="N742" s="43"/>
      <c r="O742" s="43"/>
      <c r="P742" s="43"/>
      <c r="Q742" s="43"/>
      <c r="R742" s="43"/>
      <c r="S742" s="43"/>
      <c r="T742" s="43"/>
      <c r="U742" s="43"/>
      <c r="V742" s="43"/>
      <c r="W742" s="43"/>
      <c r="X742" s="43"/>
      <c r="Y742" s="43"/>
      <c r="Z742" s="43"/>
      <c r="AA742" s="43"/>
      <c r="AB742" s="43"/>
      <c r="AC742" s="43"/>
    </row>
    <row r="743" spans="1:29" ht="12.75">
      <c r="A743" s="43"/>
      <c r="B743" s="43"/>
      <c r="C743" s="43"/>
      <c r="D743" s="43"/>
      <c r="E743" s="43"/>
      <c r="F743" s="43"/>
      <c r="G743" s="43"/>
      <c r="H743" s="43"/>
      <c r="I743" s="43"/>
      <c r="J743" s="44"/>
      <c r="K743" s="43"/>
      <c r="L743" s="92"/>
      <c r="M743" s="43"/>
      <c r="N743" s="43"/>
      <c r="O743" s="43"/>
      <c r="P743" s="43"/>
      <c r="Q743" s="43"/>
      <c r="R743" s="43"/>
      <c r="S743" s="43"/>
      <c r="T743" s="43"/>
      <c r="U743" s="43"/>
      <c r="V743" s="43"/>
      <c r="W743" s="43"/>
      <c r="X743" s="43"/>
      <c r="Y743" s="43"/>
      <c r="Z743" s="43"/>
      <c r="AA743" s="43"/>
      <c r="AB743" s="43"/>
      <c r="AC743" s="43"/>
    </row>
    <row r="744" spans="1:29" ht="12.75">
      <c r="A744" s="43"/>
      <c r="B744" s="43"/>
      <c r="C744" s="43"/>
      <c r="D744" s="43"/>
      <c r="E744" s="43"/>
      <c r="F744" s="43"/>
      <c r="G744" s="43"/>
      <c r="H744" s="43"/>
      <c r="I744" s="43"/>
      <c r="J744" s="44"/>
      <c r="K744" s="43"/>
      <c r="L744" s="92"/>
      <c r="M744" s="43"/>
      <c r="N744" s="43"/>
      <c r="O744" s="43"/>
      <c r="P744" s="43"/>
      <c r="Q744" s="43"/>
      <c r="R744" s="43"/>
      <c r="S744" s="43"/>
      <c r="T744" s="43"/>
      <c r="U744" s="43"/>
      <c r="V744" s="43"/>
      <c r="W744" s="43"/>
      <c r="X744" s="43"/>
      <c r="Y744" s="43"/>
      <c r="Z744" s="43"/>
      <c r="AA744" s="43"/>
      <c r="AB744" s="43"/>
      <c r="AC744" s="43"/>
    </row>
    <row r="745" spans="1:29" ht="12.75">
      <c r="A745" s="43"/>
      <c r="B745" s="43"/>
      <c r="C745" s="43"/>
      <c r="D745" s="43"/>
      <c r="E745" s="43"/>
      <c r="F745" s="43"/>
      <c r="G745" s="43"/>
      <c r="H745" s="43"/>
      <c r="I745" s="43"/>
      <c r="J745" s="44"/>
      <c r="K745" s="43"/>
      <c r="L745" s="92"/>
      <c r="M745" s="43"/>
      <c r="N745" s="43"/>
      <c r="O745" s="43"/>
      <c r="P745" s="43"/>
      <c r="Q745" s="43"/>
      <c r="R745" s="43"/>
      <c r="S745" s="43"/>
      <c r="T745" s="43"/>
      <c r="U745" s="43"/>
      <c r="V745" s="43"/>
      <c r="W745" s="43"/>
      <c r="X745" s="43"/>
      <c r="Y745" s="43"/>
      <c r="Z745" s="43"/>
      <c r="AA745" s="43"/>
      <c r="AB745" s="43"/>
      <c r="AC745" s="43"/>
    </row>
    <row r="746" spans="1:29" ht="12.75">
      <c r="A746" s="43"/>
      <c r="B746" s="43"/>
      <c r="C746" s="43"/>
      <c r="D746" s="43"/>
      <c r="E746" s="43"/>
      <c r="F746" s="43"/>
      <c r="G746" s="43"/>
      <c r="H746" s="43"/>
      <c r="I746" s="43"/>
      <c r="J746" s="44"/>
      <c r="K746" s="43"/>
      <c r="L746" s="92"/>
      <c r="M746" s="43"/>
      <c r="N746" s="43"/>
      <c r="O746" s="43"/>
      <c r="P746" s="43"/>
      <c r="Q746" s="43"/>
      <c r="R746" s="43"/>
      <c r="S746" s="43"/>
      <c r="T746" s="43"/>
      <c r="U746" s="43"/>
      <c r="V746" s="43"/>
      <c r="W746" s="43"/>
      <c r="X746" s="43"/>
      <c r="Y746" s="43"/>
      <c r="Z746" s="43"/>
      <c r="AA746" s="43"/>
      <c r="AB746" s="43"/>
      <c r="AC746" s="43"/>
    </row>
    <row r="747" spans="1:29" ht="12.75">
      <c r="A747" s="43"/>
      <c r="B747" s="43"/>
      <c r="C747" s="43"/>
      <c r="D747" s="43"/>
      <c r="E747" s="43"/>
      <c r="F747" s="43"/>
      <c r="G747" s="43"/>
      <c r="H747" s="43"/>
      <c r="I747" s="43"/>
      <c r="J747" s="44"/>
      <c r="K747" s="43"/>
      <c r="L747" s="92"/>
      <c r="M747" s="43"/>
      <c r="N747" s="43"/>
      <c r="O747" s="43"/>
      <c r="P747" s="43"/>
      <c r="Q747" s="43"/>
      <c r="R747" s="43"/>
      <c r="S747" s="43"/>
      <c r="T747" s="43"/>
      <c r="U747" s="43"/>
      <c r="V747" s="43"/>
      <c r="W747" s="43"/>
      <c r="X747" s="43"/>
      <c r="Y747" s="43"/>
      <c r="Z747" s="43"/>
      <c r="AA747" s="43"/>
      <c r="AB747" s="43"/>
      <c r="AC747" s="43"/>
    </row>
    <row r="748" spans="1:29" ht="12.75">
      <c r="A748" s="43"/>
      <c r="B748" s="43"/>
      <c r="C748" s="43"/>
      <c r="D748" s="43"/>
      <c r="E748" s="43"/>
      <c r="F748" s="43"/>
      <c r="G748" s="43"/>
      <c r="H748" s="43"/>
      <c r="I748" s="43"/>
      <c r="J748" s="44"/>
      <c r="K748" s="43"/>
      <c r="L748" s="92"/>
      <c r="M748" s="43"/>
      <c r="N748" s="43"/>
      <c r="O748" s="43"/>
      <c r="P748" s="43"/>
      <c r="Q748" s="43"/>
      <c r="R748" s="43"/>
      <c r="S748" s="43"/>
      <c r="T748" s="43"/>
      <c r="U748" s="43"/>
      <c r="V748" s="43"/>
      <c r="W748" s="43"/>
      <c r="X748" s="43"/>
      <c r="Y748" s="43"/>
      <c r="Z748" s="43"/>
      <c r="AA748" s="43"/>
      <c r="AB748" s="43"/>
      <c r="AC748" s="43"/>
    </row>
    <row r="749" spans="1:29" ht="12.75">
      <c r="A749" s="43"/>
      <c r="B749" s="43"/>
      <c r="C749" s="43"/>
      <c r="D749" s="43"/>
      <c r="E749" s="43"/>
      <c r="F749" s="43"/>
      <c r="G749" s="43"/>
      <c r="H749" s="43"/>
      <c r="I749" s="43"/>
      <c r="J749" s="44"/>
      <c r="K749" s="43"/>
      <c r="L749" s="92"/>
      <c r="M749" s="43"/>
      <c r="N749" s="43"/>
      <c r="O749" s="43"/>
      <c r="P749" s="43"/>
      <c r="Q749" s="43"/>
      <c r="R749" s="43"/>
      <c r="S749" s="43"/>
      <c r="T749" s="43"/>
      <c r="U749" s="43"/>
      <c r="V749" s="43"/>
      <c r="W749" s="43"/>
      <c r="X749" s="43"/>
      <c r="Y749" s="43"/>
      <c r="Z749" s="43"/>
      <c r="AA749" s="43"/>
      <c r="AB749" s="43"/>
      <c r="AC749" s="43"/>
    </row>
    <row r="750" spans="1:29" ht="12.75">
      <c r="A750" s="43"/>
      <c r="B750" s="43"/>
      <c r="C750" s="43"/>
      <c r="D750" s="43"/>
      <c r="E750" s="43"/>
      <c r="F750" s="43"/>
      <c r="G750" s="43"/>
      <c r="H750" s="43"/>
      <c r="I750" s="43"/>
      <c r="J750" s="44"/>
      <c r="K750" s="43"/>
      <c r="L750" s="92"/>
      <c r="M750" s="43"/>
      <c r="N750" s="43"/>
      <c r="O750" s="43"/>
      <c r="P750" s="43"/>
      <c r="Q750" s="43"/>
      <c r="R750" s="43"/>
      <c r="S750" s="43"/>
      <c r="T750" s="43"/>
      <c r="U750" s="43"/>
      <c r="V750" s="43"/>
      <c r="W750" s="43"/>
      <c r="X750" s="43"/>
      <c r="Y750" s="43"/>
      <c r="Z750" s="43"/>
      <c r="AA750" s="43"/>
      <c r="AB750" s="43"/>
      <c r="AC750" s="43"/>
    </row>
    <row r="751" spans="1:29" ht="12.75">
      <c r="A751" s="43"/>
      <c r="B751" s="43"/>
      <c r="C751" s="43"/>
      <c r="D751" s="43"/>
      <c r="E751" s="43"/>
      <c r="F751" s="43"/>
      <c r="G751" s="43"/>
      <c r="H751" s="43"/>
      <c r="I751" s="43"/>
      <c r="J751" s="44"/>
      <c r="K751" s="43"/>
      <c r="L751" s="92"/>
      <c r="M751" s="43"/>
      <c r="N751" s="43"/>
      <c r="O751" s="43"/>
      <c r="P751" s="43"/>
      <c r="Q751" s="43"/>
      <c r="R751" s="43"/>
      <c r="S751" s="43"/>
      <c r="T751" s="43"/>
      <c r="U751" s="43"/>
      <c r="V751" s="43"/>
      <c r="W751" s="43"/>
      <c r="X751" s="43"/>
      <c r="Y751" s="43"/>
      <c r="Z751" s="43"/>
      <c r="AA751" s="43"/>
      <c r="AB751" s="43"/>
      <c r="AC751" s="43"/>
    </row>
    <row r="752" spans="1:29" ht="12.75">
      <c r="A752" s="43"/>
      <c r="B752" s="43"/>
      <c r="C752" s="43"/>
      <c r="D752" s="43"/>
      <c r="E752" s="43"/>
      <c r="F752" s="43"/>
      <c r="G752" s="43"/>
      <c r="H752" s="43"/>
      <c r="I752" s="43"/>
      <c r="J752" s="44"/>
      <c r="K752" s="43"/>
      <c r="L752" s="92"/>
      <c r="M752" s="43"/>
      <c r="N752" s="43"/>
      <c r="O752" s="43"/>
      <c r="P752" s="43"/>
      <c r="Q752" s="43"/>
      <c r="R752" s="43"/>
      <c r="S752" s="43"/>
      <c r="T752" s="43"/>
      <c r="U752" s="43"/>
      <c r="V752" s="43"/>
      <c r="W752" s="43"/>
      <c r="X752" s="43"/>
      <c r="Y752" s="43"/>
      <c r="Z752" s="43"/>
      <c r="AA752" s="43"/>
      <c r="AB752" s="43"/>
      <c r="AC752" s="43"/>
    </row>
    <row r="753" spans="1:29" ht="12.75">
      <c r="A753" s="43"/>
      <c r="B753" s="43"/>
      <c r="C753" s="43"/>
      <c r="D753" s="43"/>
      <c r="E753" s="43"/>
      <c r="F753" s="43"/>
      <c r="G753" s="43"/>
      <c r="H753" s="43"/>
      <c r="I753" s="43"/>
      <c r="J753" s="44"/>
      <c r="K753" s="43"/>
      <c r="L753" s="92"/>
      <c r="M753" s="43"/>
      <c r="N753" s="43"/>
      <c r="O753" s="43"/>
      <c r="P753" s="43"/>
      <c r="Q753" s="43"/>
      <c r="R753" s="43"/>
      <c r="S753" s="43"/>
      <c r="T753" s="43"/>
      <c r="U753" s="43"/>
      <c r="V753" s="43"/>
      <c r="W753" s="43"/>
      <c r="X753" s="43"/>
      <c r="Y753" s="43"/>
      <c r="Z753" s="43"/>
      <c r="AA753" s="43"/>
      <c r="AB753" s="43"/>
      <c r="AC753" s="43"/>
    </row>
    <row r="754" spans="1:29" ht="12.75">
      <c r="A754" s="43"/>
      <c r="B754" s="43"/>
      <c r="C754" s="43"/>
      <c r="D754" s="43"/>
      <c r="E754" s="43"/>
      <c r="F754" s="43"/>
      <c r="G754" s="43"/>
      <c r="H754" s="43"/>
      <c r="I754" s="43"/>
      <c r="J754" s="44"/>
      <c r="K754" s="43"/>
      <c r="L754" s="92"/>
      <c r="M754" s="43"/>
      <c r="N754" s="43"/>
      <c r="O754" s="43"/>
      <c r="P754" s="43"/>
      <c r="Q754" s="43"/>
      <c r="R754" s="43"/>
      <c r="S754" s="43"/>
      <c r="T754" s="43"/>
      <c r="U754" s="43"/>
      <c r="V754" s="43"/>
      <c r="W754" s="43"/>
      <c r="X754" s="43"/>
      <c r="Y754" s="43"/>
      <c r="Z754" s="43"/>
      <c r="AA754" s="43"/>
      <c r="AB754" s="43"/>
      <c r="AC754" s="43"/>
    </row>
    <row r="755" spans="1:29" ht="12.75">
      <c r="A755" s="43"/>
      <c r="B755" s="43"/>
      <c r="C755" s="43"/>
      <c r="D755" s="43"/>
      <c r="E755" s="43"/>
      <c r="F755" s="43"/>
      <c r="G755" s="43"/>
      <c r="H755" s="43"/>
      <c r="I755" s="43"/>
      <c r="J755" s="44"/>
      <c r="K755" s="43"/>
      <c r="L755" s="92"/>
      <c r="M755" s="43"/>
      <c r="N755" s="43"/>
      <c r="O755" s="43"/>
      <c r="P755" s="43"/>
      <c r="Q755" s="43"/>
      <c r="R755" s="43"/>
      <c r="S755" s="43"/>
      <c r="T755" s="43"/>
      <c r="U755" s="43"/>
      <c r="V755" s="43"/>
      <c r="W755" s="43"/>
      <c r="X755" s="43"/>
      <c r="Y755" s="43"/>
      <c r="Z755" s="43"/>
      <c r="AA755" s="43"/>
      <c r="AB755" s="43"/>
      <c r="AC755" s="43"/>
    </row>
    <row r="756" spans="1:29" ht="12.75">
      <c r="A756" s="43"/>
      <c r="B756" s="43"/>
      <c r="C756" s="43"/>
      <c r="D756" s="43"/>
      <c r="E756" s="43"/>
      <c r="F756" s="43"/>
      <c r="G756" s="43"/>
      <c r="H756" s="43"/>
      <c r="I756" s="43"/>
      <c r="J756" s="44"/>
      <c r="K756" s="43"/>
      <c r="L756" s="92"/>
      <c r="M756" s="43"/>
      <c r="N756" s="43"/>
      <c r="O756" s="43"/>
      <c r="P756" s="43"/>
      <c r="Q756" s="43"/>
      <c r="R756" s="43"/>
      <c r="S756" s="43"/>
      <c r="T756" s="43"/>
      <c r="U756" s="43"/>
      <c r="V756" s="43"/>
      <c r="W756" s="43"/>
      <c r="X756" s="43"/>
      <c r="Y756" s="43"/>
      <c r="Z756" s="43"/>
      <c r="AA756" s="43"/>
      <c r="AB756" s="43"/>
      <c r="AC756" s="43"/>
    </row>
    <row r="757" spans="1:29" ht="12.75">
      <c r="A757" s="43"/>
      <c r="B757" s="43"/>
      <c r="C757" s="43"/>
      <c r="D757" s="43"/>
      <c r="E757" s="43"/>
      <c r="F757" s="43"/>
      <c r="G757" s="43"/>
      <c r="H757" s="43"/>
      <c r="I757" s="43"/>
      <c r="J757" s="44"/>
      <c r="K757" s="43"/>
      <c r="L757" s="92"/>
      <c r="M757" s="43"/>
      <c r="N757" s="43"/>
      <c r="O757" s="43"/>
      <c r="P757" s="43"/>
      <c r="Q757" s="43"/>
      <c r="R757" s="43"/>
      <c r="S757" s="43"/>
      <c r="T757" s="43"/>
      <c r="U757" s="43"/>
      <c r="V757" s="43"/>
      <c r="W757" s="43"/>
      <c r="X757" s="43"/>
      <c r="Y757" s="43"/>
      <c r="Z757" s="43"/>
      <c r="AA757" s="43"/>
      <c r="AB757" s="43"/>
      <c r="AC757" s="43"/>
    </row>
    <row r="758" spans="1:29" ht="12.75">
      <c r="A758" s="43"/>
      <c r="B758" s="43"/>
      <c r="C758" s="43"/>
      <c r="D758" s="43"/>
      <c r="E758" s="43"/>
      <c r="F758" s="43"/>
      <c r="G758" s="43"/>
      <c r="H758" s="43"/>
      <c r="I758" s="43"/>
      <c r="J758" s="44"/>
      <c r="K758" s="43"/>
      <c r="L758" s="92"/>
      <c r="M758" s="43"/>
      <c r="N758" s="43"/>
      <c r="O758" s="43"/>
      <c r="P758" s="43"/>
      <c r="Q758" s="43"/>
      <c r="R758" s="43"/>
      <c r="S758" s="43"/>
      <c r="T758" s="43"/>
      <c r="U758" s="43"/>
      <c r="V758" s="43"/>
      <c r="W758" s="43"/>
      <c r="X758" s="43"/>
      <c r="Y758" s="43"/>
      <c r="Z758" s="43"/>
      <c r="AA758" s="43"/>
      <c r="AB758" s="43"/>
      <c r="AC758" s="43"/>
    </row>
    <row r="759" spans="1:29" ht="12.75">
      <c r="A759" s="43"/>
      <c r="B759" s="43"/>
      <c r="C759" s="43"/>
      <c r="D759" s="43"/>
      <c r="E759" s="43"/>
      <c r="F759" s="43"/>
      <c r="G759" s="43"/>
      <c r="H759" s="43"/>
      <c r="I759" s="43"/>
      <c r="J759" s="44"/>
      <c r="K759" s="43"/>
      <c r="L759" s="92"/>
      <c r="M759" s="43"/>
      <c r="N759" s="43"/>
      <c r="O759" s="43"/>
      <c r="P759" s="43"/>
      <c r="Q759" s="43"/>
      <c r="R759" s="43"/>
      <c r="S759" s="43"/>
      <c r="T759" s="43"/>
      <c r="U759" s="43"/>
      <c r="V759" s="43"/>
      <c r="W759" s="43"/>
      <c r="X759" s="43"/>
      <c r="Y759" s="43"/>
      <c r="Z759" s="43"/>
      <c r="AA759" s="43"/>
      <c r="AB759" s="43"/>
      <c r="AC759" s="43"/>
    </row>
    <row r="760" spans="1:29" ht="12.75">
      <c r="A760" s="43"/>
      <c r="B760" s="43"/>
      <c r="C760" s="43"/>
      <c r="D760" s="43"/>
      <c r="E760" s="43"/>
      <c r="F760" s="43"/>
      <c r="G760" s="43"/>
      <c r="H760" s="43"/>
      <c r="I760" s="43"/>
      <c r="J760" s="44"/>
      <c r="K760" s="43"/>
      <c r="L760" s="92"/>
      <c r="M760" s="43"/>
      <c r="N760" s="43"/>
      <c r="O760" s="43"/>
      <c r="P760" s="43"/>
      <c r="Q760" s="43"/>
      <c r="R760" s="43"/>
      <c r="S760" s="43"/>
      <c r="T760" s="43"/>
      <c r="U760" s="43"/>
      <c r="V760" s="43"/>
      <c r="W760" s="43"/>
      <c r="X760" s="43"/>
      <c r="Y760" s="43"/>
      <c r="Z760" s="43"/>
      <c r="AA760" s="43"/>
      <c r="AB760" s="43"/>
      <c r="AC760" s="43"/>
    </row>
    <row r="761" spans="1:29" ht="12.75">
      <c r="A761" s="43"/>
      <c r="B761" s="43"/>
      <c r="C761" s="43"/>
      <c r="D761" s="43"/>
      <c r="E761" s="43"/>
      <c r="F761" s="43"/>
      <c r="G761" s="43"/>
      <c r="H761" s="43"/>
      <c r="I761" s="43"/>
      <c r="J761" s="44"/>
      <c r="K761" s="43"/>
      <c r="L761" s="92"/>
      <c r="M761" s="43"/>
      <c r="N761" s="43"/>
      <c r="O761" s="43"/>
      <c r="P761" s="43"/>
      <c r="Q761" s="43"/>
      <c r="R761" s="43"/>
      <c r="S761" s="43"/>
      <c r="T761" s="43"/>
      <c r="U761" s="43"/>
      <c r="V761" s="43"/>
      <c r="W761" s="43"/>
      <c r="X761" s="43"/>
      <c r="Y761" s="43"/>
      <c r="Z761" s="43"/>
      <c r="AA761" s="43"/>
      <c r="AB761" s="43"/>
      <c r="AC761" s="43"/>
    </row>
    <row r="762" spans="1:29" ht="12.75">
      <c r="A762" s="43"/>
      <c r="B762" s="43"/>
      <c r="C762" s="43"/>
      <c r="D762" s="43"/>
      <c r="E762" s="43"/>
      <c r="F762" s="43"/>
      <c r="G762" s="43"/>
      <c r="H762" s="43"/>
      <c r="I762" s="43"/>
      <c r="J762" s="44"/>
      <c r="K762" s="43"/>
      <c r="L762" s="92"/>
      <c r="M762" s="43"/>
      <c r="N762" s="43"/>
      <c r="O762" s="43"/>
      <c r="P762" s="43"/>
      <c r="Q762" s="43"/>
      <c r="R762" s="43"/>
      <c r="S762" s="43"/>
      <c r="T762" s="43"/>
      <c r="U762" s="43"/>
      <c r="V762" s="43"/>
      <c r="W762" s="43"/>
      <c r="X762" s="43"/>
      <c r="Y762" s="43"/>
      <c r="Z762" s="43"/>
      <c r="AA762" s="43"/>
      <c r="AB762" s="43"/>
      <c r="AC762" s="43"/>
    </row>
    <row r="763" spans="1:29" ht="12.75">
      <c r="A763" s="43"/>
      <c r="B763" s="43"/>
      <c r="C763" s="43"/>
      <c r="D763" s="43"/>
      <c r="E763" s="43"/>
      <c r="F763" s="43"/>
      <c r="G763" s="43"/>
      <c r="H763" s="43"/>
      <c r="I763" s="43"/>
      <c r="J763" s="44"/>
      <c r="K763" s="43"/>
      <c r="L763" s="92"/>
      <c r="M763" s="43"/>
      <c r="N763" s="43"/>
      <c r="O763" s="43"/>
      <c r="P763" s="43"/>
      <c r="Q763" s="43"/>
      <c r="R763" s="43"/>
      <c r="S763" s="43"/>
      <c r="T763" s="43"/>
      <c r="U763" s="43"/>
      <c r="V763" s="43"/>
      <c r="W763" s="43"/>
      <c r="X763" s="43"/>
      <c r="Y763" s="43"/>
      <c r="Z763" s="43"/>
      <c r="AA763" s="43"/>
      <c r="AB763" s="43"/>
      <c r="AC763" s="43"/>
    </row>
    <row r="764" spans="1:29" ht="12.75">
      <c r="A764" s="43"/>
      <c r="B764" s="43"/>
      <c r="C764" s="43"/>
      <c r="D764" s="43"/>
      <c r="E764" s="43"/>
      <c r="F764" s="43"/>
      <c r="G764" s="43"/>
      <c r="H764" s="43"/>
      <c r="I764" s="43"/>
      <c r="J764" s="44"/>
      <c r="K764" s="43"/>
      <c r="L764" s="92"/>
      <c r="M764" s="43"/>
      <c r="N764" s="43"/>
      <c r="O764" s="43"/>
      <c r="P764" s="43"/>
      <c r="Q764" s="43"/>
      <c r="R764" s="43"/>
      <c r="S764" s="43"/>
      <c r="T764" s="43"/>
      <c r="U764" s="43"/>
      <c r="V764" s="43"/>
      <c r="W764" s="43"/>
      <c r="X764" s="43"/>
      <c r="Y764" s="43"/>
      <c r="Z764" s="43"/>
      <c r="AA764" s="43"/>
      <c r="AB764" s="43"/>
      <c r="AC764" s="43"/>
    </row>
    <row r="765" spans="1:29" ht="12.75">
      <c r="A765" s="43"/>
      <c r="B765" s="43"/>
      <c r="C765" s="43"/>
      <c r="D765" s="43"/>
      <c r="E765" s="43"/>
      <c r="F765" s="43"/>
      <c r="G765" s="43"/>
      <c r="H765" s="43"/>
      <c r="I765" s="43"/>
      <c r="J765" s="44"/>
      <c r="K765" s="43"/>
      <c r="L765" s="92"/>
      <c r="M765" s="43"/>
      <c r="N765" s="43"/>
      <c r="O765" s="43"/>
      <c r="P765" s="43"/>
      <c r="Q765" s="43"/>
      <c r="R765" s="43"/>
      <c r="S765" s="43"/>
      <c r="T765" s="43"/>
      <c r="U765" s="43"/>
      <c r="V765" s="43"/>
      <c r="W765" s="43"/>
      <c r="X765" s="43"/>
      <c r="Y765" s="43"/>
      <c r="Z765" s="43"/>
      <c r="AA765" s="43"/>
      <c r="AB765" s="43"/>
      <c r="AC765" s="43"/>
    </row>
    <row r="766" spans="1:29" ht="12.75">
      <c r="A766" s="43"/>
      <c r="B766" s="43"/>
      <c r="C766" s="43"/>
      <c r="D766" s="43"/>
      <c r="E766" s="43"/>
      <c r="F766" s="43"/>
      <c r="G766" s="43"/>
      <c r="H766" s="43"/>
      <c r="I766" s="43"/>
      <c r="J766" s="44"/>
      <c r="K766" s="43"/>
      <c r="L766" s="92"/>
      <c r="M766" s="43"/>
      <c r="N766" s="43"/>
      <c r="O766" s="43"/>
      <c r="P766" s="43"/>
      <c r="Q766" s="43"/>
      <c r="R766" s="43"/>
      <c r="S766" s="43"/>
      <c r="T766" s="43"/>
      <c r="U766" s="43"/>
      <c r="V766" s="43"/>
      <c r="W766" s="43"/>
      <c r="X766" s="43"/>
      <c r="Y766" s="43"/>
      <c r="Z766" s="43"/>
      <c r="AA766" s="43"/>
      <c r="AB766" s="43"/>
      <c r="AC766" s="43"/>
    </row>
    <row r="767" spans="1:29" ht="12.75">
      <c r="A767" s="43"/>
      <c r="B767" s="43"/>
      <c r="C767" s="43"/>
      <c r="D767" s="43"/>
      <c r="E767" s="43"/>
      <c r="F767" s="43"/>
      <c r="G767" s="43"/>
      <c r="H767" s="43"/>
      <c r="I767" s="43"/>
      <c r="J767" s="44"/>
      <c r="K767" s="43"/>
      <c r="L767" s="92"/>
      <c r="M767" s="43"/>
      <c r="N767" s="43"/>
      <c r="O767" s="43"/>
      <c r="P767" s="43"/>
      <c r="Q767" s="43"/>
      <c r="R767" s="43"/>
      <c r="S767" s="43"/>
      <c r="T767" s="43"/>
      <c r="U767" s="43"/>
      <c r="V767" s="43"/>
      <c r="W767" s="43"/>
      <c r="X767" s="43"/>
      <c r="Y767" s="43"/>
      <c r="Z767" s="43"/>
      <c r="AA767" s="43"/>
      <c r="AB767" s="43"/>
      <c r="AC767" s="43"/>
    </row>
    <row r="768" spans="1:29" ht="12.75">
      <c r="A768" s="43"/>
      <c r="B768" s="43"/>
      <c r="C768" s="43"/>
      <c r="D768" s="43"/>
      <c r="E768" s="43"/>
      <c r="F768" s="43"/>
      <c r="G768" s="43"/>
      <c r="H768" s="43"/>
      <c r="I768" s="43"/>
      <c r="J768" s="44"/>
      <c r="K768" s="43"/>
      <c r="L768" s="92"/>
      <c r="M768" s="43"/>
      <c r="N768" s="43"/>
      <c r="O768" s="43"/>
      <c r="P768" s="43"/>
      <c r="Q768" s="43"/>
      <c r="R768" s="43"/>
      <c r="S768" s="43"/>
      <c r="T768" s="43"/>
      <c r="U768" s="43"/>
      <c r="V768" s="43"/>
      <c r="W768" s="43"/>
      <c r="X768" s="43"/>
      <c r="Y768" s="43"/>
      <c r="Z768" s="43"/>
      <c r="AA768" s="43"/>
      <c r="AB768" s="43"/>
      <c r="AC768" s="43"/>
    </row>
    <row r="769" spans="1:29" ht="12.75">
      <c r="A769" s="43"/>
      <c r="B769" s="43"/>
      <c r="C769" s="43"/>
      <c r="D769" s="43"/>
      <c r="E769" s="43"/>
      <c r="F769" s="43"/>
      <c r="G769" s="43"/>
      <c r="H769" s="43"/>
      <c r="I769" s="43"/>
      <c r="J769" s="44"/>
      <c r="K769" s="43"/>
      <c r="L769" s="92"/>
      <c r="M769" s="43"/>
      <c r="N769" s="43"/>
      <c r="O769" s="43"/>
      <c r="P769" s="43"/>
      <c r="Q769" s="43"/>
      <c r="R769" s="43"/>
      <c r="S769" s="43"/>
      <c r="T769" s="43"/>
      <c r="U769" s="43"/>
      <c r="V769" s="43"/>
      <c r="W769" s="43"/>
      <c r="X769" s="43"/>
      <c r="Y769" s="43"/>
      <c r="Z769" s="43"/>
      <c r="AA769" s="43"/>
      <c r="AB769" s="43"/>
      <c r="AC769" s="43"/>
    </row>
    <row r="770" spans="1:29" ht="12.75">
      <c r="A770" s="43"/>
      <c r="B770" s="43"/>
      <c r="C770" s="43"/>
      <c r="D770" s="43"/>
      <c r="E770" s="43"/>
      <c r="F770" s="43"/>
      <c r="G770" s="43"/>
      <c r="H770" s="43"/>
      <c r="I770" s="43"/>
      <c r="J770" s="44"/>
      <c r="K770" s="43"/>
      <c r="L770" s="92"/>
      <c r="M770" s="43"/>
      <c r="N770" s="43"/>
      <c r="O770" s="43"/>
      <c r="P770" s="43"/>
      <c r="Q770" s="43"/>
      <c r="R770" s="43"/>
      <c r="S770" s="43"/>
      <c r="T770" s="43"/>
      <c r="U770" s="43"/>
      <c r="V770" s="43"/>
      <c r="W770" s="43"/>
      <c r="X770" s="43"/>
      <c r="Y770" s="43"/>
      <c r="Z770" s="43"/>
      <c r="AA770" s="43"/>
      <c r="AB770" s="43"/>
      <c r="AC770" s="43"/>
    </row>
    <row r="771" spans="1:29" ht="12.75">
      <c r="A771" s="43"/>
      <c r="B771" s="43"/>
      <c r="C771" s="43"/>
      <c r="D771" s="43"/>
      <c r="E771" s="43"/>
      <c r="F771" s="43"/>
      <c r="G771" s="43"/>
      <c r="H771" s="43"/>
      <c r="I771" s="43"/>
      <c r="J771" s="44"/>
      <c r="K771" s="43"/>
      <c r="L771" s="92"/>
      <c r="M771" s="43"/>
      <c r="N771" s="43"/>
      <c r="O771" s="43"/>
      <c r="P771" s="43"/>
      <c r="Q771" s="43"/>
      <c r="R771" s="43"/>
      <c r="S771" s="43"/>
      <c r="T771" s="43"/>
      <c r="U771" s="43"/>
      <c r="V771" s="43"/>
      <c r="W771" s="43"/>
      <c r="X771" s="43"/>
      <c r="Y771" s="43"/>
      <c r="Z771" s="43"/>
      <c r="AA771" s="43"/>
      <c r="AB771" s="43"/>
      <c r="AC771" s="43"/>
    </row>
    <row r="772" spans="1:29" ht="12.75">
      <c r="A772" s="43"/>
      <c r="B772" s="43"/>
      <c r="C772" s="43"/>
      <c r="D772" s="43"/>
      <c r="E772" s="43"/>
      <c r="F772" s="43"/>
      <c r="G772" s="43"/>
      <c r="H772" s="43"/>
      <c r="I772" s="43"/>
      <c r="J772" s="44"/>
      <c r="K772" s="43"/>
      <c r="L772" s="92"/>
      <c r="M772" s="43"/>
      <c r="N772" s="43"/>
      <c r="O772" s="43"/>
      <c r="P772" s="43"/>
      <c r="Q772" s="43"/>
      <c r="R772" s="43"/>
      <c r="S772" s="43"/>
      <c r="T772" s="43"/>
      <c r="U772" s="43"/>
      <c r="V772" s="43"/>
      <c r="W772" s="43"/>
      <c r="X772" s="43"/>
      <c r="Y772" s="43"/>
      <c r="Z772" s="43"/>
      <c r="AA772" s="43"/>
      <c r="AB772" s="43"/>
      <c r="AC772" s="43"/>
    </row>
    <row r="773" spans="1:29" ht="12.75">
      <c r="A773" s="43"/>
      <c r="B773" s="43"/>
      <c r="C773" s="43"/>
      <c r="D773" s="43"/>
      <c r="E773" s="43"/>
      <c r="F773" s="43"/>
      <c r="G773" s="43"/>
      <c r="H773" s="43"/>
      <c r="I773" s="43"/>
      <c r="J773" s="44"/>
      <c r="K773" s="43"/>
      <c r="L773" s="92"/>
      <c r="M773" s="43"/>
      <c r="N773" s="43"/>
      <c r="O773" s="43"/>
      <c r="P773" s="43"/>
      <c r="Q773" s="43"/>
      <c r="R773" s="43"/>
      <c r="S773" s="43"/>
      <c r="T773" s="43"/>
      <c r="U773" s="43"/>
      <c r="V773" s="43"/>
      <c r="W773" s="43"/>
      <c r="X773" s="43"/>
      <c r="Y773" s="43"/>
      <c r="Z773" s="43"/>
      <c r="AA773" s="43"/>
      <c r="AB773" s="43"/>
      <c r="AC773" s="43"/>
    </row>
    <row r="774" spans="1:29" ht="12.75">
      <c r="A774" s="43"/>
      <c r="B774" s="43"/>
      <c r="C774" s="43"/>
      <c r="D774" s="43"/>
      <c r="E774" s="43"/>
      <c r="F774" s="43"/>
      <c r="G774" s="43"/>
      <c r="H774" s="43"/>
      <c r="I774" s="43"/>
      <c r="J774" s="44"/>
      <c r="K774" s="43"/>
      <c r="L774" s="92"/>
      <c r="M774" s="43"/>
      <c r="N774" s="43"/>
      <c r="O774" s="43"/>
      <c r="P774" s="43"/>
      <c r="Q774" s="43"/>
      <c r="R774" s="43"/>
      <c r="S774" s="43"/>
      <c r="T774" s="43"/>
      <c r="U774" s="43"/>
      <c r="V774" s="43"/>
      <c r="W774" s="43"/>
      <c r="X774" s="43"/>
      <c r="Y774" s="43"/>
      <c r="Z774" s="43"/>
      <c r="AA774" s="43"/>
      <c r="AB774" s="43"/>
      <c r="AC774" s="43"/>
    </row>
    <row r="775" spans="1:29" ht="12.75">
      <c r="A775" s="43"/>
      <c r="B775" s="43"/>
      <c r="C775" s="43"/>
      <c r="D775" s="43"/>
      <c r="E775" s="43"/>
      <c r="F775" s="43"/>
      <c r="G775" s="43"/>
      <c r="H775" s="43"/>
      <c r="I775" s="43"/>
      <c r="J775" s="44"/>
      <c r="K775" s="43"/>
      <c r="L775" s="92"/>
      <c r="M775" s="43"/>
      <c r="N775" s="43"/>
      <c r="O775" s="43"/>
      <c r="P775" s="43"/>
      <c r="Q775" s="43"/>
      <c r="R775" s="43"/>
      <c r="S775" s="43"/>
      <c r="T775" s="43"/>
      <c r="U775" s="43"/>
      <c r="V775" s="43"/>
      <c r="W775" s="43"/>
      <c r="X775" s="43"/>
      <c r="Y775" s="43"/>
      <c r="Z775" s="43"/>
      <c r="AA775" s="43"/>
      <c r="AB775" s="43"/>
      <c r="AC775" s="43"/>
    </row>
    <row r="776" spans="1:29" ht="12.75">
      <c r="A776" s="43"/>
      <c r="B776" s="43"/>
      <c r="C776" s="43"/>
      <c r="D776" s="43"/>
      <c r="E776" s="43"/>
      <c r="F776" s="43"/>
      <c r="G776" s="43"/>
      <c r="H776" s="43"/>
      <c r="I776" s="43"/>
      <c r="J776" s="44"/>
      <c r="K776" s="43"/>
      <c r="L776" s="92"/>
      <c r="M776" s="43"/>
      <c r="N776" s="43"/>
      <c r="O776" s="43"/>
      <c r="P776" s="43"/>
      <c r="Q776" s="43"/>
      <c r="R776" s="43"/>
      <c r="S776" s="43"/>
      <c r="T776" s="43"/>
      <c r="U776" s="43"/>
      <c r="V776" s="43"/>
      <c r="W776" s="43"/>
      <c r="X776" s="43"/>
      <c r="Y776" s="43"/>
      <c r="Z776" s="43"/>
      <c r="AA776" s="43"/>
      <c r="AB776" s="43"/>
      <c r="AC776" s="43"/>
    </row>
    <row r="777" spans="1:29" ht="12.75">
      <c r="A777" s="43"/>
      <c r="B777" s="43"/>
      <c r="C777" s="43"/>
      <c r="D777" s="43"/>
      <c r="E777" s="43"/>
      <c r="F777" s="43"/>
      <c r="G777" s="43"/>
      <c r="H777" s="43"/>
      <c r="I777" s="43"/>
      <c r="J777" s="44"/>
      <c r="K777" s="43"/>
      <c r="L777" s="92"/>
      <c r="M777" s="43"/>
      <c r="N777" s="43"/>
      <c r="O777" s="43"/>
      <c r="P777" s="43"/>
      <c r="Q777" s="43"/>
      <c r="R777" s="43"/>
      <c r="S777" s="43"/>
      <c r="T777" s="43"/>
      <c r="U777" s="43"/>
      <c r="V777" s="43"/>
      <c r="W777" s="43"/>
      <c r="X777" s="43"/>
      <c r="Y777" s="43"/>
      <c r="Z777" s="43"/>
      <c r="AA777" s="43"/>
      <c r="AB777" s="43"/>
      <c r="AC777" s="43"/>
    </row>
    <row r="778" spans="1:29" ht="12.75">
      <c r="A778" s="43"/>
      <c r="B778" s="43"/>
      <c r="C778" s="43"/>
      <c r="D778" s="43"/>
      <c r="E778" s="43"/>
      <c r="F778" s="43"/>
      <c r="G778" s="43"/>
      <c r="H778" s="43"/>
      <c r="I778" s="43"/>
      <c r="J778" s="44"/>
      <c r="K778" s="43"/>
      <c r="L778" s="92"/>
      <c r="M778" s="43"/>
      <c r="N778" s="43"/>
      <c r="O778" s="43"/>
      <c r="P778" s="43"/>
      <c r="Q778" s="43"/>
      <c r="R778" s="43"/>
      <c r="S778" s="43"/>
      <c r="T778" s="43"/>
      <c r="U778" s="43"/>
      <c r="V778" s="43"/>
      <c r="W778" s="43"/>
      <c r="X778" s="43"/>
      <c r="Y778" s="43"/>
      <c r="Z778" s="43"/>
      <c r="AA778" s="43"/>
      <c r="AB778" s="43"/>
      <c r="AC778" s="43"/>
    </row>
    <row r="779" spans="1:29" ht="12.75">
      <c r="A779" s="43"/>
      <c r="B779" s="43"/>
      <c r="C779" s="43"/>
      <c r="D779" s="43"/>
      <c r="E779" s="43"/>
      <c r="F779" s="43"/>
      <c r="G779" s="43"/>
      <c r="H779" s="43"/>
      <c r="I779" s="43"/>
      <c r="J779" s="44"/>
      <c r="K779" s="43"/>
      <c r="L779" s="92"/>
      <c r="M779" s="43"/>
      <c r="N779" s="43"/>
      <c r="O779" s="43"/>
      <c r="P779" s="43"/>
      <c r="Q779" s="43"/>
      <c r="R779" s="43"/>
      <c r="S779" s="43"/>
      <c r="T779" s="43"/>
      <c r="U779" s="43"/>
      <c r="V779" s="43"/>
      <c r="W779" s="43"/>
      <c r="X779" s="43"/>
      <c r="Y779" s="43"/>
      <c r="Z779" s="43"/>
      <c r="AA779" s="43"/>
      <c r="AB779" s="43"/>
      <c r="AC779" s="43"/>
    </row>
    <row r="780" spans="1:29" ht="12.75">
      <c r="A780" s="43"/>
      <c r="B780" s="43"/>
      <c r="C780" s="43"/>
      <c r="D780" s="43"/>
      <c r="E780" s="43"/>
      <c r="F780" s="43"/>
      <c r="G780" s="43"/>
      <c r="H780" s="43"/>
      <c r="I780" s="43"/>
      <c r="J780" s="44"/>
      <c r="K780" s="43"/>
      <c r="L780" s="92"/>
      <c r="M780" s="43"/>
      <c r="N780" s="43"/>
      <c r="O780" s="43"/>
      <c r="P780" s="43"/>
      <c r="Q780" s="43"/>
      <c r="R780" s="43"/>
      <c r="S780" s="43"/>
      <c r="T780" s="43"/>
      <c r="U780" s="43"/>
      <c r="V780" s="43"/>
      <c r="W780" s="43"/>
      <c r="X780" s="43"/>
      <c r="Y780" s="43"/>
      <c r="Z780" s="43"/>
      <c r="AA780" s="43"/>
      <c r="AB780" s="43"/>
      <c r="AC780" s="43"/>
    </row>
    <row r="781" spans="1:29" ht="12.75">
      <c r="A781" s="43"/>
      <c r="B781" s="43"/>
      <c r="C781" s="43"/>
      <c r="D781" s="43"/>
      <c r="E781" s="43"/>
      <c r="F781" s="43"/>
      <c r="G781" s="43"/>
      <c r="H781" s="43"/>
      <c r="I781" s="43"/>
      <c r="J781" s="44"/>
      <c r="K781" s="43"/>
      <c r="L781" s="92"/>
      <c r="M781" s="43"/>
      <c r="N781" s="43"/>
      <c r="O781" s="43"/>
      <c r="P781" s="43"/>
      <c r="Q781" s="43"/>
      <c r="R781" s="43"/>
      <c r="S781" s="43"/>
      <c r="T781" s="43"/>
      <c r="U781" s="43"/>
      <c r="V781" s="43"/>
      <c r="W781" s="43"/>
      <c r="X781" s="43"/>
      <c r="Y781" s="43"/>
      <c r="Z781" s="43"/>
      <c r="AA781" s="43"/>
      <c r="AB781" s="43"/>
      <c r="AC781" s="43"/>
    </row>
    <row r="782" spans="1:29" ht="12.75">
      <c r="A782" s="43"/>
      <c r="B782" s="43"/>
      <c r="C782" s="43"/>
      <c r="D782" s="43"/>
      <c r="E782" s="43"/>
      <c r="F782" s="43"/>
      <c r="G782" s="43"/>
      <c r="H782" s="43"/>
      <c r="I782" s="43"/>
      <c r="J782" s="44"/>
      <c r="K782" s="43"/>
      <c r="L782" s="92"/>
      <c r="M782" s="43"/>
      <c r="N782" s="43"/>
      <c r="O782" s="43"/>
      <c r="P782" s="43"/>
      <c r="Q782" s="43"/>
      <c r="R782" s="43"/>
      <c r="S782" s="43"/>
      <c r="T782" s="43"/>
      <c r="U782" s="43"/>
      <c r="V782" s="43"/>
      <c r="W782" s="43"/>
      <c r="X782" s="43"/>
      <c r="Y782" s="43"/>
      <c r="Z782" s="43"/>
      <c r="AA782" s="43"/>
      <c r="AB782" s="43"/>
      <c r="AC782" s="43"/>
    </row>
    <row r="783" spans="1:29" ht="12.75">
      <c r="A783" s="43"/>
      <c r="B783" s="43"/>
      <c r="C783" s="43"/>
      <c r="D783" s="43"/>
      <c r="E783" s="43"/>
      <c r="F783" s="43"/>
      <c r="G783" s="43"/>
      <c r="H783" s="43"/>
      <c r="I783" s="43"/>
      <c r="J783" s="44"/>
      <c r="K783" s="43"/>
      <c r="L783" s="92"/>
      <c r="M783" s="43"/>
      <c r="N783" s="43"/>
      <c r="O783" s="43"/>
      <c r="P783" s="43"/>
      <c r="Q783" s="43"/>
      <c r="R783" s="43"/>
      <c r="S783" s="43"/>
      <c r="T783" s="43"/>
      <c r="U783" s="43"/>
      <c r="V783" s="43"/>
      <c r="W783" s="43"/>
      <c r="X783" s="43"/>
      <c r="Y783" s="43"/>
      <c r="Z783" s="43"/>
      <c r="AA783" s="43"/>
      <c r="AB783" s="43"/>
      <c r="AC783" s="43"/>
    </row>
    <row r="784" spans="1:29" ht="12.75">
      <c r="A784" s="43"/>
      <c r="B784" s="43"/>
      <c r="C784" s="43"/>
      <c r="D784" s="43"/>
      <c r="E784" s="43"/>
      <c r="F784" s="43"/>
      <c r="G784" s="43"/>
      <c r="H784" s="43"/>
      <c r="I784" s="43"/>
      <c r="J784" s="44"/>
      <c r="K784" s="43"/>
      <c r="L784" s="92"/>
      <c r="M784" s="43"/>
      <c r="N784" s="43"/>
      <c r="O784" s="43"/>
      <c r="P784" s="43"/>
      <c r="Q784" s="43"/>
      <c r="R784" s="43"/>
      <c r="S784" s="43"/>
      <c r="T784" s="43"/>
      <c r="U784" s="43"/>
      <c r="V784" s="43"/>
      <c r="W784" s="43"/>
      <c r="X784" s="43"/>
      <c r="Y784" s="43"/>
      <c r="Z784" s="43"/>
      <c r="AA784" s="43"/>
      <c r="AB784" s="43"/>
      <c r="AC784" s="43"/>
    </row>
    <row r="785" spans="1:29" ht="12.75">
      <c r="A785" s="43"/>
      <c r="B785" s="43"/>
      <c r="C785" s="43"/>
      <c r="D785" s="43"/>
      <c r="E785" s="43"/>
      <c r="F785" s="43"/>
      <c r="G785" s="43"/>
      <c r="H785" s="43"/>
      <c r="I785" s="43"/>
      <c r="J785" s="44"/>
      <c r="K785" s="43"/>
      <c r="L785" s="92"/>
      <c r="M785" s="43"/>
      <c r="N785" s="43"/>
      <c r="O785" s="43"/>
      <c r="P785" s="43"/>
      <c r="Q785" s="43"/>
      <c r="R785" s="43"/>
      <c r="S785" s="43"/>
      <c r="T785" s="43"/>
      <c r="U785" s="43"/>
      <c r="V785" s="43"/>
      <c r="W785" s="43"/>
      <c r="X785" s="43"/>
      <c r="Y785" s="43"/>
      <c r="Z785" s="43"/>
      <c r="AA785" s="43"/>
      <c r="AB785" s="43"/>
      <c r="AC785" s="43"/>
    </row>
    <row r="786" spans="1:29" ht="12.75">
      <c r="A786" s="43"/>
      <c r="B786" s="43"/>
      <c r="C786" s="43"/>
      <c r="D786" s="43"/>
      <c r="E786" s="43"/>
      <c r="F786" s="43"/>
      <c r="G786" s="43"/>
      <c r="H786" s="43"/>
      <c r="I786" s="43"/>
      <c r="J786" s="44"/>
      <c r="K786" s="43"/>
      <c r="L786" s="92"/>
      <c r="M786" s="43"/>
      <c r="N786" s="43"/>
      <c r="O786" s="43"/>
      <c r="P786" s="43"/>
      <c r="Q786" s="43"/>
      <c r="R786" s="43"/>
      <c r="S786" s="43"/>
      <c r="T786" s="43"/>
      <c r="U786" s="43"/>
      <c r="V786" s="43"/>
      <c r="W786" s="43"/>
      <c r="X786" s="43"/>
      <c r="Y786" s="43"/>
      <c r="Z786" s="43"/>
      <c r="AA786" s="43"/>
      <c r="AB786" s="43"/>
      <c r="AC786" s="43"/>
    </row>
    <row r="787" spans="1:29" ht="12.75">
      <c r="A787" s="43"/>
      <c r="B787" s="43"/>
      <c r="C787" s="43"/>
      <c r="D787" s="43"/>
      <c r="E787" s="43"/>
      <c r="F787" s="43"/>
      <c r="G787" s="43"/>
      <c r="H787" s="43"/>
      <c r="I787" s="43"/>
      <c r="J787" s="44"/>
      <c r="K787" s="43"/>
      <c r="L787" s="92"/>
      <c r="M787" s="43"/>
      <c r="N787" s="43"/>
      <c r="O787" s="43"/>
      <c r="P787" s="43"/>
      <c r="Q787" s="43"/>
      <c r="R787" s="43"/>
      <c r="S787" s="43"/>
      <c r="T787" s="43"/>
      <c r="U787" s="43"/>
      <c r="V787" s="43"/>
      <c r="W787" s="43"/>
      <c r="X787" s="43"/>
      <c r="Y787" s="43"/>
      <c r="Z787" s="43"/>
      <c r="AA787" s="43"/>
      <c r="AB787" s="43"/>
      <c r="AC787" s="43"/>
    </row>
    <row r="788" spans="1:29" ht="12.75">
      <c r="A788" s="43"/>
      <c r="B788" s="43"/>
      <c r="C788" s="43"/>
      <c r="D788" s="43"/>
      <c r="E788" s="43"/>
      <c r="F788" s="43"/>
      <c r="G788" s="43"/>
      <c r="H788" s="43"/>
      <c r="I788" s="43"/>
      <c r="J788" s="44"/>
      <c r="K788" s="43"/>
      <c r="L788" s="92"/>
      <c r="M788" s="43"/>
      <c r="N788" s="43"/>
      <c r="O788" s="43"/>
      <c r="P788" s="43"/>
      <c r="Q788" s="43"/>
      <c r="R788" s="43"/>
      <c r="S788" s="43"/>
      <c r="T788" s="43"/>
      <c r="U788" s="43"/>
      <c r="V788" s="43"/>
      <c r="W788" s="43"/>
      <c r="X788" s="43"/>
      <c r="Y788" s="43"/>
      <c r="Z788" s="43"/>
      <c r="AA788" s="43"/>
      <c r="AB788" s="43"/>
      <c r="AC788" s="43"/>
    </row>
    <row r="789" spans="1:29" ht="12.75">
      <c r="A789" s="43"/>
      <c r="B789" s="43"/>
      <c r="C789" s="43"/>
      <c r="D789" s="43"/>
      <c r="E789" s="43"/>
      <c r="F789" s="43"/>
      <c r="G789" s="43"/>
      <c r="H789" s="43"/>
      <c r="I789" s="43"/>
      <c r="J789" s="44"/>
      <c r="K789" s="43"/>
      <c r="L789" s="92"/>
      <c r="M789" s="43"/>
      <c r="N789" s="43"/>
      <c r="O789" s="43"/>
      <c r="P789" s="43"/>
      <c r="Q789" s="43"/>
      <c r="R789" s="43"/>
      <c r="S789" s="43"/>
      <c r="T789" s="43"/>
      <c r="U789" s="43"/>
      <c r="V789" s="43"/>
      <c r="W789" s="43"/>
      <c r="X789" s="43"/>
      <c r="Y789" s="43"/>
      <c r="Z789" s="43"/>
      <c r="AA789" s="43"/>
      <c r="AB789" s="43"/>
      <c r="AC789" s="43"/>
    </row>
    <row r="790" spans="1:29" ht="12.75">
      <c r="A790" s="43"/>
      <c r="B790" s="43"/>
      <c r="C790" s="43"/>
      <c r="D790" s="43"/>
      <c r="E790" s="43"/>
      <c r="F790" s="43"/>
      <c r="G790" s="43"/>
      <c r="H790" s="43"/>
      <c r="I790" s="43"/>
      <c r="J790" s="44"/>
      <c r="K790" s="43"/>
      <c r="L790" s="92"/>
      <c r="M790" s="43"/>
      <c r="N790" s="43"/>
      <c r="O790" s="43"/>
      <c r="P790" s="43"/>
      <c r="Q790" s="43"/>
      <c r="R790" s="43"/>
      <c r="S790" s="43"/>
      <c r="T790" s="43"/>
      <c r="U790" s="43"/>
      <c r="V790" s="43"/>
      <c r="W790" s="43"/>
      <c r="X790" s="43"/>
      <c r="Y790" s="43"/>
      <c r="Z790" s="43"/>
      <c r="AA790" s="43"/>
      <c r="AB790" s="43"/>
      <c r="AC790" s="43"/>
    </row>
    <row r="791" spans="1:29" ht="12.75">
      <c r="A791" s="43"/>
      <c r="B791" s="43"/>
      <c r="C791" s="43"/>
      <c r="D791" s="43"/>
      <c r="E791" s="43"/>
      <c r="F791" s="43"/>
      <c r="G791" s="43"/>
      <c r="H791" s="43"/>
      <c r="I791" s="43"/>
      <c r="J791" s="44"/>
      <c r="K791" s="43"/>
      <c r="L791" s="92"/>
      <c r="M791" s="43"/>
      <c r="N791" s="43"/>
      <c r="O791" s="43"/>
      <c r="P791" s="43"/>
      <c r="Q791" s="43"/>
      <c r="R791" s="43"/>
      <c r="S791" s="43"/>
      <c r="T791" s="43"/>
      <c r="U791" s="43"/>
      <c r="V791" s="43"/>
      <c r="W791" s="43"/>
      <c r="X791" s="43"/>
      <c r="Y791" s="43"/>
      <c r="Z791" s="43"/>
      <c r="AA791" s="43"/>
      <c r="AB791" s="43"/>
      <c r="AC791" s="43"/>
    </row>
    <row r="792" spans="1:29" ht="12.75">
      <c r="A792" s="43"/>
      <c r="B792" s="43"/>
      <c r="C792" s="43"/>
      <c r="D792" s="43"/>
      <c r="E792" s="43"/>
      <c r="F792" s="43"/>
      <c r="G792" s="43"/>
      <c r="H792" s="43"/>
      <c r="I792" s="43"/>
      <c r="J792" s="44"/>
      <c r="K792" s="43"/>
      <c r="L792" s="92"/>
      <c r="M792" s="43"/>
      <c r="N792" s="43"/>
      <c r="O792" s="43"/>
      <c r="P792" s="43"/>
      <c r="Q792" s="43"/>
      <c r="R792" s="43"/>
      <c r="S792" s="43"/>
      <c r="T792" s="43"/>
      <c r="U792" s="43"/>
      <c r="V792" s="43"/>
      <c r="W792" s="43"/>
      <c r="X792" s="43"/>
      <c r="Y792" s="43"/>
      <c r="Z792" s="43"/>
      <c r="AA792" s="43"/>
      <c r="AB792" s="43"/>
      <c r="AC792" s="43"/>
    </row>
    <row r="793" spans="1:29" ht="12.75">
      <c r="A793" s="43"/>
      <c r="B793" s="43"/>
      <c r="C793" s="43"/>
      <c r="D793" s="43"/>
      <c r="E793" s="43"/>
      <c r="F793" s="43"/>
      <c r="G793" s="43"/>
      <c r="H793" s="43"/>
      <c r="I793" s="43"/>
      <c r="J793" s="44"/>
      <c r="K793" s="43"/>
      <c r="L793" s="92"/>
      <c r="M793" s="43"/>
      <c r="N793" s="43"/>
      <c r="O793" s="43"/>
      <c r="P793" s="43"/>
      <c r="Q793" s="43"/>
      <c r="R793" s="43"/>
      <c r="S793" s="43"/>
      <c r="T793" s="43"/>
      <c r="U793" s="43"/>
      <c r="V793" s="43"/>
      <c r="W793" s="43"/>
      <c r="X793" s="43"/>
      <c r="Y793" s="43"/>
      <c r="Z793" s="43"/>
      <c r="AA793" s="43"/>
      <c r="AB793" s="43"/>
      <c r="AC793" s="43"/>
    </row>
    <row r="794" spans="1:29" ht="12.75">
      <c r="A794" s="43"/>
      <c r="B794" s="43"/>
      <c r="C794" s="43"/>
      <c r="D794" s="43"/>
      <c r="E794" s="43"/>
      <c r="F794" s="43"/>
      <c r="G794" s="43"/>
      <c r="H794" s="43"/>
      <c r="I794" s="43"/>
      <c r="J794" s="44"/>
      <c r="K794" s="43"/>
      <c r="L794" s="92"/>
      <c r="M794" s="43"/>
      <c r="N794" s="43"/>
      <c r="O794" s="43"/>
      <c r="P794" s="43"/>
      <c r="Q794" s="43"/>
      <c r="R794" s="43"/>
      <c r="S794" s="43"/>
      <c r="T794" s="43"/>
      <c r="U794" s="43"/>
      <c r="V794" s="43"/>
      <c r="W794" s="43"/>
      <c r="X794" s="43"/>
      <c r="Y794" s="43"/>
      <c r="Z794" s="43"/>
      <c r="AA794" s="43"/>
      <c r="AB794" s="43"/>
      <c r="AC794" s="43"/>
    </row>
    <row r="795" spans="1:29" ht="12.75">
      <c r="A795" s="43"/>
      <c r="B795" s="43"/>
      <c r="C795" s="43"/>
      <c r="D795" s="43"/>
      <c r="E795" s="43"/>
      <c r="F795" s="43"/>
      <c r="G795" s="43"/>
      <c r="H795" s="43"/>
      <c r="I795" s="43"/>
      <c r="J795" s="44"/>
      <c r="K795" s="43"/>
      <c r="L795" s="92"/>
      <c r="M795" s="43"/>
      <c r="N795" s="43"/>
      <c r="O795" s="43"/>
      <c r="P795" s="43"/>
      <c r="Q795" s="43"/>
      <c r="R795" s="43"/>
      <c r="S795" s="43"/>
      <c r="T795" s="43"/>
      <c r="U795" s="43"/>
      <c r="V795" s="43"/>
      <c r="W795" s="43"/>
      <c r="X795" s="43"/>
      <c r="Y795" s="43"/>
      <c r="Z795" s="43"/>
      <c r="AA795" s="43"/>
      <c r="AB795" s="43"/>
      <c r="AC795" s="43"/>
    </row>
    <row r="796" spans="1:29" ht="12.75">
      <c r="A796" s="43"/>
      <c r="B796" s="43"/>
      <c r="C796" s="43"/>
      <c r="D796" s="43"/>
      <c r="E796" s="43"/>
      <c r="F796" s="43"/>
      <c r="G796" s="43"/>
      <c r="H796" s="43"/>
      <c r="I796" s="43"/>
      <c r="J796" s="44"/>
      <c r="K796" s="43"/>
      <c r="L796" s="92"/>
      <c r="M796" s="43"/>
      <c r="N796" s="43"/>
      <c r="O796" s="43"/>
      <c r="P796" s="43"/>
      <c r="Q796" s="43"/>
      <c r="R796" s="43"/>
      <c r="S796" s="43"/>
      <c r="T796" s="43"/>
      <c r="U796" s="43"/>
      <c r="V796" s="43"/>
      <c r="W796" s="43"/>
      <c r="X796" s="43"/>
      <c r="Y796" s="43"/>
      <c r="Z796" s="43"/>
      <c r="AA796" s="43"/>
      <c r="AB796" s="43"/>
      <c r="AC796" s="43"/>
    </row>
    <row r="797" spans="1:29" ht="12.75">
      <c r="A797" s="43"/>
      <c r="B797" s="43"/>
      <c r="C797" s="43"/>
      <c r="D797" s="43"/>
      <c r="E797" s="43"/>
      <c r="F797" s="43"/>
      <c r="G797" s="43"/>
      <c r="H797" s="43"/>
      <c r="I797" s="43"/>
      <c r="J797" s="44"/>
      <c r="K797" s="43"/>
      <c r="L797" s="92"/>
      <c r="M797" s="43"/>
      <c r="N797" s="43"/>
      <c r="O797" s="43"/>
      <c r="P797" s="43"/>
      <c r="Q797" s="43"/>
      <c r="R797" s="43"/>
      <c r="S797" s="43"/>
      <c r="T797" s="43"/>
      <c r="U797" s="43"/>
      <c r="V797" s="43"/>
      <c r="W797" s="43"/>
      <c r="X797" s="43"/>
      <c r="Y797" s="43"/>
      <c r="Z797" s="43"/>
      <c r="AA797" s="43"/>
      <c r="AB797" s="43"/>
      <c r="AC797" s="43"/>
    </row>
    <row r="798" spans="1:29" ht="12.75">
      <c r="A798" s="43"/>
      <c r="B798" s="43"/>
      <c r="C798" s="43"/>
      <c r="D798" s="43"/>
      <c r="E798" s="43"/>
      <c r="F798" s="43"/>
      <c r="G798" s="43"/>
      <c r="H798" s="43"/>
      <c r="I798" s="43"/>
      <c r="J798" s="44"/>
      <c r="K798" s="43"/>
      <c r="L798" s="92"/>
      <c r="M798" s="43"/>
      <c r="N798" s="43"/>
      <c r="O798" s="43"/>
      <c r="P798" s="43"/>
      <c r="Q798" s="43"/>
      <c r="R798" s="43"/>
      <c r="S798" s="43"/>
      <c r="T798" s="43"/>
      <c r="U798" s="43"/>
      <c r="V798" s="43"/>
      <c r="W798" s="43"/>
      <c r="X798" s="43"/>
      <c r="Y798" s="43"/>
      <c r="Z798" s="43"/>
      <c r="AA798" s="43"/>
      <c r="AB798" s="43"/>
      <c r="AC798" s="43"/>
    </row>
    <row r="799" spans="1:29" ht="12.75">
      <c r="A799" s="43"/>
      <c r="B799" s="43"/>
      <c r="C799" s="43"/>
      <c r="D799" s="43"/>
      <c r="E799" s="43"/>
      <c r="F799" s="43"/>
      <c r="G799" s="43"/>
      <c r="H799" s="43"/>
      <c r="I799" s="43"/>
      <c r="J799" s="44"/>
      <c r="K799" s="43"/>
      <c r="L799" s="92"/>
      <c r="M799" s="43"/>
      <c r="N799" s="43"/>
      <c r="O799" s="43"/>
      <c r="P799" s="43"/>
      <c r="Q799" s="43"/>
      <c r="R799" s="43"/>
      <c r="S799" s="43"/>
      <c r="T799" s="43"/>
      <c r="U799" s="43"/>
      <c r="V799" s="43"/>
      <c r="W799" s="43"/>
      <c r="X799" s="43"/>
      <c r="Y799" s="43"/>
      <c r="Z799" s="43"/>
      <c r="AA799" s="43"/>
      <c r="AB799" s="43"/>
      <c r="AC799" s="43"/>
    </row>
    <row r="800" spans="1:29" ht="12.75">
      <c r="A800" s="43"/>
      <c r="B800" s="43"/>
      <c r="C800" s="43"/>
      <c r="D800" s="43"/>
      <c r="E800" s="43"/>
      <c r="F800" s="43"/>
      <c r="G800" s="43"/>
      <c r="H800" s="43"/>
      <c r="I800" s="43"/>
      <c r="J800" s="44"/>
      <c r="K800" s="43"/>
      <c r="L800" s="92"/>
      <c r="M800" s="43"/>
      <c r="N800" s="43"/>
      <c r="O800" s="43"/>
      <c r="P800" s="43"/>
      <c r="Q800" s="43"/>
      <c r="R800" s="43"/>
      <c r="S800" s="43"/>
      <c r="T800" s="43"/>
      <c r="U800" s="43"/>
      <c r="V800" s="43"/>
      <c r="W800" s="43"/>
      <c r="X800" s="43"/>
      <c r="Y800" s="43"/>
      <c r="Z800" s="43"/>
      <c r="AA800" s="43"/>
      <c r="AB800" s="43"/>
      <c r="AC800" s="43"/>
    </row>
    <row r="801" spans="1:29" ht="12.75">
      <c r="A801" s="43"/>
      <c r="B801" s="43"/>
      <c r="C801" s="43"/>
      <c r="D801" s="43"/>
      <c r="E801" s="43"/>
      <c r="F801" s="43"/>
      <c r="G801" s="43"/>
      <c r="H801" s="43"/>
      <c r="I801" s="43"/>
      <c r="J801" s="44"/>
      <c r="K801" s="43"/>
      <c r="L801" s="92"/>
      <c r="M801" s="43"/>
      <c r="N801" s="43"/>
      <c r="O801" s="43"/>
      <c r="P801" s="43"/>
      <c r="Q801" s="43"/>
      <c r="R801" s="43"/>
      <c r="S801" s="43"/>
      <c r="T801" s="43"/>
      <c r="U801" s="43"/>
      <c r="V801" s="43"/>
      <c r="W801" s="43"/>
      <c r="X801" s="43"/>
      <c r="Y801" s="43"/>
      <c r="Z801" s="43"/>
      <c r="AA801" s="43"/>
      <c r="AB801" s="43"/>
      <c r="AC801" s="43"/>
    </row>
    <row r="802" spans="1:29" ht="12.75">
      <c r="A802" s="43"/>
      <c r="B802" s="43"/>
      <c r="C802" s="43"/>
      <c r="D802" s="43"/>
      <c r="E802" s="43"/>
      <c r="F802" s="43"/>
      <c r="G802" s="43"/>
      <c r="H802" s="43"/>
      <c r="I802" s="43"/>
      <c r="J802" s="44"/>
      <c r="K802" s="43"/>
      <c r="L802" s="92"/>
      <c r="M802" s="43"/>
      <c r="N802" s="43"/>
      <c r="O802" s="43"/>
      <c r="P802" s="43"/>
      <c r="Q802" s="43"/>
      <c r="R802" s="43"/>
      <c r="S802" s="43"/>
      <c r="T802" s="43"/>
      <c r="U802" s="43"/>
      <c r="V802" s="43"/>
      <c r="W802" s="43"/>
      <c r="X802" s="43"/>
      <c r="Y802" s="43"/>
      <c r="Z802" s="43"/>
      <c r="AA802" s="43"/>
      <c r="AB802" s="43"/>
      <c r="AC802" s="43"/>
    </row>
    <row r="803" spans="1:29" ht="12.75">
      <c r="A803" s="43"/>
      <c r="B803" s="43"/>
      <c r="C803" s="43"/>
      <c r="D803" s="43"/>
      <c r="E803" s="43"/>
      <c r="F803" s="43"/>
      <c r="G803" s="43"/>
      <c r="H803" s="43"/>
      <c r="I803" s="43"/>
      <c r="J803" s="44"/>
      <c r="K803" s="43"/>
      <c r="L803" s="92"/>
      <c r="M803" s="43"/>
      <c r="N803" s="43"/>
      <c r="O803" s="43"/>
      <c r="P803" s="43"/>
      <c r="Q803" s="43"/>
      <c r="R803" s="43"/>
      <c r="S803" s="43"/>
      <c r="T803" s="43"/>
      <c r="U803" s="43"/>
      <c r="V803" s="43"/>
      <c r="W803" s="43"/>
      <c r="X803" s="43"/>
      <c r="Y803" s="43"/>
      <c r="Z803" s="43"/>
      <c r="AA803" s="43"/>
      <c r="AB803" s="43"/>
      <c r="AC803" s="43"/>
    </row>
    <row r="804" spans="1:29" ht="12.75">
      <c r="A804" s="43"/>
      <c r="B804" s="43"/>
      <c r="C804" s="43"/>
      <c r="D804" s="43"/>
      <c r="E804" s="43"/>
      <c r="F804" s="43"/>
      <c r="G804" s="43"/>
      <c r="H804" s="43"/>
      <c r="I804" s="43"/>
      <c r="J804" s="44"/>
      <c r="K804" s="43"/>
      <c r="L804" s="92"/>
      <c r="M804" s="43"/>
      <c r="N804" s="43"/>
      <c r="O804" s="43"/>
      <c r="P804" s="43"/>
      <c r="Q804" s="43"/>
      <c r="R804" s="43"/>
      <c r="S804" s="43"/>
      <c r="T804" s="43"/>
      <c r="U804" s="43"/>
      <c r="V804" s="43"/>
      <c r="W804" s="43"/>
      <c r="X804" s="43"/>
      <c r="Y804" s="43"/>
      <c r="Z804" s="43"/>
      <c r="AA804" s="43"/>
      <c r="AB804" s="43"/>
      <c r="AC804" s="43"/>
    </row>
    <row r="805" spans="1:29" ht="12.75">
      <c r="A805" s="43"/>
      <c r="B805" s="43"/>
      <c r="C805" s="43"/>
      <c r="D805" s="43"/>
      <c r="E805" s="43"/>
      <c r="F805" s="43"/>
      <c r="G805" s="43"/>
      <c r="H805" s="43"/>
      <c r="I805" s="43"/>
      <c r="J805" s="44"/>
      <c r="K805" s="43"/>
      <c r="L805" s="92"/>
      <c r="M805" s="43"/>
      <c r="N805" s="43"/>
      <c r="O805" s="43"/>
      <c r="P805" s="43"/>
      <c r="Q805" s="43"/>
      <c r="R805" s="43"/>
      <c r="S805" s="43"/>
      <c r="T805" s="43"/>
      <c r="U805" s="43"/>
      <c r="V805" s="43"/>
      <c r="W805" s="43"/>
      <c r="X805" s="43"/>
      <c r="Y805" s="43"/>
      <c r="Z805" s="43"/>
      <c r="AA805" s="43"/>
      <c r="AB805" s="43"/>
      <c r="AC805" s="43"/>
    </row>
    <row r="806" spans="1:29" ht="12.75">
      <c r="A806" s="43"/>
      <c r="B806" s="43"/>
      <c r="C806" s="43"/>
      <c r="D806" s="43"/>
      <c r="E806" s="43"/>
      <c r="F806" s="43"/>
      <c r="G806" s="43"/>
      <c r="H806" s="43"/>
      <c r="I806" s="43"/>
      <c r="J806" s="44"/>
      <c r="K806" s="43"/>
      <c r="L806" s="92"/>
      <c r="M806" s="43"/>
      <c r="N806" s="43"/>
      <c r="O806" s="43"/>
      <c r="P806" s="43"/>
      <c r="Q806" s="43"/>
      <c r="R806" s="43"/>
      <c r="S806" s="43"/>
      <c r="T806" s="43"/>
      <c r="U806" s="43"/>
      <c r="V806" s="43"/>
      <c r="W806" s="43"/>
      <c r="X806" s="43"/>
      <c r="Y806" s="43"/>
      <c r="Z806" s="43"/>
      <c r="AA806" s="43"/>
      <c r="AB806" s="43"/>
      <c r="AC806" s="43"/>
    </row>
    <row r="807" spans="1:29" ht="12.75">
      <c r="A807" s="43"/>
      <c r="B807" s="43"/>
      <c r="C807" s="43"/>
      <c r="D807" s="43"/>
      <c r="E807" s="43"/>
      <c r="F807" s="43"/>
      <c r="G807" s="43"/>
      <c r="H807" s="43"/>
      <c r="I807" s="43"/>
      <c r="J807" s="44"/>
      <c r="K807" s="43"/>
      <c r="L807" s="92"/>
      <c r="M807" s="43"/>
      <c r="N807" s="43"/>
      <c r="O807" s="43"/>
      <c r="P807" s="43"/>
      <c r="Q807" s="43"/>
      <c r="R807" s="43"/>
      <c r="S807" s="43"/>
      <c r="T807" s="43"/>
      <c r="U807" s="43"/>
      <c r="V807" s="43"/>
      <c r="W807" s="43"/>
      <c r="X807" s="43"/>
      <c r="Y807" s="43"/>
      <c r="Z807" s="43"/>
      <c r="AA807" s="43"/>
      <c r="AB807" s="43"/>
      <c r="AC807" s="43"/>
    </row>
    <row r="808" spans="1:29" ht="12.75">
      <c r="A808" s="43"/>
      <c r="B808" s="43"/>
      <c r="C808" s="43"/>
      <c r="D808" s="43"/>
      <c r="E808" s="43"/>
      <c r="F808" s="43"/>
      <c r="G808" s="43"/>
      <c r="H808" s="43"/>
      <c r="I808" s="43"/>
      <c r="J808" s="44"/>
      <c r="K808" s="43"/>
      <c r="L808" s="92"/>
      <c r="M808" s="43"/>
      <c r="N808" s="43"/>
      <c r="O808" s="43"/>
      <c r="P808" s="43"/>
      <c r="Q808" s="43"/>
      <c r="R808" s="43"/>
      <c r="S808" s="43"/>
      <c r="T808" s="43"/>
      <c r="U808" s="43"/>
      <c r="V808" s="43"/>
      <c r="W808" s="43"/>
      <c r="X808" s="43"/>
      <c r="Y808" s="43"/>
      <c r="Z808" s="43"/>
      <c r="AA808" s="43"/>
      <c r="AB808" s="43"/>
      <c r="AC808" s="43"/>
    </row>
    <row r="809" spans="1:29" ht="12.75">
      <c r="A809" s="43"/>
      <c r="B809" s="43"/>
      <c r="C809" s="43"/>
      <c r="D809" s="43"/>
      <c r="E809" s="43"/>
      <c r="F809" s="43"/>
      <c r="G809" s="43"/>
      <c r="H809" s="43"/>
      <c r="I809" s="43"/>
      <c r="J809" s="44"/>
      <c r="K809" s="43"/>
      <c r="L809" s="92"/>
      <c r="M809" s="43"/>
      <c r="N809" s="43"/>
      <c r="O809" s="43"/>
      <c r="P809" s="43"/>
      <c r="Q809" s="43"/>
      <c r="R809" s="43"/>
      <c r="S809" s="43"/>
      <c r="T809" s="43"/>
      <c r="U809" s="43"/>
      <c r="V809" s="43"/>
      <c r="W809" s="43"/>
      <c r="X809" s="43"/>
      <c r="Y809" s="43"/>
      <c r="Z809" s="43"/>
      <c r="AA809" s="43"/>
      <c r="AB809" s="43"/>
      <c r="AC809" s="43"/>
    </row>
    <row r="810" spans="1:29" ht="12.75">
      <c r="A810" s="43"/>
      <c r="B810" s="43"/>
      <c r="C810" s="43"/>
      <c r="D810" s="43"/>
      <c r="E810" s="43"/>
      <c r="F810" s="43"/>
      <c r="G810" s="43"/>
      <c r="H810" s="43"/>
      <c r="I810" s="43"/>
      <c r="J810" s="44"/>
      <c r="K810" s="43"/>
      <c r="L810" s="92"/>
      <c r="M810" s="43"/>
      <c r="N810" s="43"/>
      <c r="O810" s="43"/>
      <c r="P810" s="43"/>
      <c r="Q810" s="43"/>
      <c r="R810" s="43"/>
      <c r="S810" s="43"/>
      <c r="T810" s="43"/>
      <c r="U810" s="43"/>
      <c r="V810" s="43"/>
      <c r="W810" s="43"/>
      <c r="X810" s="43"/>
      <c r="Y810" s="43"/>
      <c r="Z810" s="43"/>
      <c r="AA810" s="43"/>
      <c r="AB810" s="43"/>
      <c r="AC810" s="43"/>
    </row>
    <row r="811" spans="1:29" ht="12.75">
      <c r="A811" s="43"/>
      <c r="B811" s="43"/>
      <c r="C811" s="43"/>
      <c r="D811" s="43"/>
      <c r="E811" s="43"/>
      <c r="F811" s="43"/>
      <c r="G811" s="43"/>
      <c r="H811" s="43"/>
      <c r="I811" s="43"/>
      <c r="J811" s="44"/>
      <c r="K811" s="43"/>
      <c r="L811" s="92"/>
      <c r="M811" s="43"/>
      <c r="N811" s="43"/>
      <c r="O811" s="43"/>
      <c r="P811" s="43"/>
      <c r="Q811" s="43"/>
      <c r="R811" s="43"/>
      <c r="S811" s="43"/>
      <c r="T811" s="43"/>
      <c r="U811" s="43"/>
      <c r="V811" s="43"/>
      <c r="W811" s="43"/>
      <c r="X811" s="43"/>
      <c r="Y811" s="43"/>
      <c r="Z811" s="43"/>
      <c r="AA811" s="43"/>
      <c r="AB811" s="43"/>
      <c r="AC811" s="43"/>
    </row>
    <row r="812" spans="1:29" ht="12.75">
      <c r="A812" s="43"/>
      <c r="B812" s="43"/>
      <c r="C812" s="43"/>
      <c r="D812" s="43"/>
      <c r="E812" s="43"/>
      <c r="F812" s="43"/>
      <c r="G812" s="43"/>
      <c r="H812" s="43"/>
      <c r="I812" s="43"/>
      <c r="J812" s="44"/>
      <c r="K812" s="43"/>
      <c r="L812" s="92"/>
      <c r="M812" s="43"/>
      <c r="N812" s="43"/>
      <c r="O812" s="43"/>
      <c r="P812" s="43"/>
      <c r="Q812" s="43"/>
      <c r="R812" s="43"/>
      <c r="S812" s="43"/>
      <c r="T812" s="43"/>
      <c r="U812" s="43"/>
      <c r="V812" s="43"/>
      <c r="W812" s="43"/>
      <c r="X812" s="43"/>
      <c r="Y812" s="43"/>
      <c r="Z812" s="43"/>
      <c r="AA812" s="43"/>
      <c r="AB812" s="43"/>
      <c r="AC812" s="43"/>
    </row>
    <row r="813" spans="1:29" ht="12.75">
      <c r="A813" s="43"/>
      <c r="B813" s="43"/>
      <c r="C813" s="43"/>
      <c r="D813" s="43"/>
      <c r="E813" s="43"/>
      <c r="F813" s="43"/>
      <c r="G813" s="43"/>
      <c r="H813" s="43"/>
      <c r="I813" s="43"/>
      <c r="J813" s="44"/>
      <c r="K813" s="43"/>
      <c r="L813" s="92"/>
      <c r="M813" s="43"/>
      <c r="N813" s="43"/>
      <c r="O813" s="43"/>
      <c r="P813" s="43"/>
      <c r="Q813" s="43"/>
      <c r="R813" s="43"/>
      <c r="S813" s="43"/>
      <c r="T813" s="43"/>
      <c r="U813" s="43"/>
      <c r="V813" s="43"/>
      <c r="W813" s="43"/>
      <c r="X813" s="43"/>
      <c r="Y813" s="43"/>
      <c r="Z813" s="43"/>
      <c r="AA813" s="43"/>
      <c r="AB813" s="43"/>
      <c r="AC813" s="43"/>
    </row>
    <row r="814" spans="1:29" ht="12.75">
      <c r="A814" s="43"/>
      <c r="B814" s="43"/>
      <c r="C814" s="43"/>
      <c r="D814" s="43"/>
      <c r="E814" s="43"/>
      <c r="F814" s="43"/>
      <c r="G814" s="43"/>
      <c r="H814" s="43"/>
      <c r="I814" s="43"/>
      <c r="J814" s="44"/>
      <c r="K814" s="43"/>
      <c r="L814" s="92"/>
      <c r="M814" s="43"/>
      <c r="N814" s="43"/>
      <c r="O814" s="43"/>
      <c r="P814" s="43"/>
      <c r="Q814" s="43"/>
      <c r="R814" s="43"/>
      <c r="S814" s="43"/>
      <c r="T814" s="43"/>
      <c r="U814" s="43"/>
      <c r="V814" s="43"/>
      <c r="W814" s="43"/>
      <c r="X814" s="43"/>
      <c r="Y814" s="43"/>
      <c r="Z814" s="43"/>
      <c r="AA814" s="43"/>
      <c r="AB814" s="43"/>
      <c r="AC814" s="43"/>
    </row>
    <row r="815" spans="1:29" ht="12.75">
      <c r="A815" s="43"/>
      <c r="B815" s="43"/>
      <c r="C815" s="43"/>
      <c r="D815" s="43"/>
      <c r="E815" s="43"/>
      <c r="F815" s="43"/>
      <c r="G815" s="43"/>
      <c r="H815" s="43"/>
      <c r="I815" s="43"/>
      <c r="J815" s="44"/>
      <c r="K815" s="43"/>
      <c r="L815" s="92"/>
      <c r="M815" s="43"/>
      <c r="N815" s="43"/>
      <c r="O815" s="43"/>
      <c r="P815" s="43"/>
      <c r="Q815" s="43"/>
      <c r="R815" s="43"/>
      <c r="S815" s="43"/>
      <c r="T815" s="43"/>
      <c r="U815" s="43"/>
      <c r="V815" s="43"/>
      <c r="W815" s="43"/>
      <c r="X815" s="43"/>
      <c r="Y815" s="43"/>
      <c r="Z815" s="43"/>
      <c r="AA815" s="43"/>
      <c r="AB815" s="43"/>
      <c r="AC815" s="43"/>
    </row>
    <row r="816" spans="1:29" ht="12.75">
      <c r="A816" s="43"/>
      <c r="B816" s="43"/>
      <c r="C816" s="43"/>
      <c r="D816" s="43"/>
      <c r="E816" s="43"/>
      <c r="F816" s="43"/>
      <c r="G816" s="43"/>
      <c r="H816" s="43"/>
      <c r="I816" s="43"/>
      <c r="J816" s="44"/>
      <c r="K816" s="43"/>
      <c r="L816" s="92"/>
      <c r="M816" s="43"/>
      <c r="N816" s="43"/>
      <c r="O816" s="43"/>
      <c r="P816" s="43"/>
      <c r="Q816" s="43"/>
      <c r="R816" s="43"/>
      <c r="S816" s="43"/>
      <c r="T816" s="43"/>
      <c r="U816" s="43"/>
      <c r="V816" s="43"/>
      <c r="W816" s="43"/>
      <c r="X816" s="43"/>
      <c r="Y816" s="43"/>
      <c r="Z816" s="43"/>
      <c r="AA816" s="43"/>
      <c r="AB816" s="43"/>
      <c r="AC816" s="43"/>
    </row>
    <row r="817" spans="1:29" ht="12.75">
      <c r="A817" s="43"/>
      <c r="B817" s="43"/>
      <c r="C817" s="43"/>
      <c r="D817" s="43"/>
      <c r="E817" s="43"/>
      <c r="F817" s="43"/>
      <c r="G817" s="43"/>
      <c r="H817" s="43"/>
      <c r="I817" s="43"/>
      <c r="J817" s="44"/>
      <c r="K817" s="43"/>
      <c r="L817" s="92"/>
      <c r="M817" s="43"/>
      <c r="N817" s="43"/>
      <c r="O817" s="43"/>
      <c r="P817" s="43"/>
      <c r="Q817" s="43"/>
      <c r="R817" s="43"/>
      <c r="S817" s="43"/>
      <c r="T817" s="43"/>
      <c r="U817" s="43"/>
      <c r="V817" s="43"/>
      <c r="W817" s="43"/>
      <c r="X817" s="43"/>
      <c r="Y817" s="43"/>
      <c r="Z817" s="43"/>
      <c r="AA817" s="43"/>
      <c r="AB817" s="43"/>
      <c r="AC817" s="43"/>
    </row>
    <row r="818" spans="1:29" ht="12.75">
      <c r="A818" s="43"/>
      <c r="B818" s="43"/>
      <c r="C818" s="43"/>
      <c r="D818" s="43"/>
      <c r="E818" s="43"/>
      <c r="F818" s="43"/>
      <c r="G818" s="43"/>
      <c r="H818" s="43"/>
      <c r="I818" s="43"/>
      <c r="J818" s="44"/>
      <c r="K818" s="43"/>
      <c r="L818" s="92"/>
      <c r="M818" s="43"/>
      <c r="N818" s="43"/>
      <c r="O818" s="43"/>
      <c r="P818" s="43"/>
      <c r="Q818" s="43"/>
      <c r="R818" s="43"/>
      <c r="S818" s="43"/>
      <c r="T818" s="43"/>
      <c r="U818" s="43"/>
      <c r="V818" s="43"/>
      <c r="W818" s="43"/>
      <c r="X818" s="43"/>
      <c r="Y818" s="43"/>
      <c r="Z818" s="43"/>
      <c r="AA818" s="43"/>
      <c r="AB818" s="43"/>
      <c r="AC818" s="43"/>
    </row>
    <row r="819" spans="1:29" ht="12.75">
      <c r="A819" s="43"/>
      <c r="B819" s="43"/>
      <c r="C819" s="43"/>
      <c r="D819" s="43"/>
      <c r="E819" s="43"/>
      <c r="F819" s="43"/>
      <c r="G819" s="43"/>
      <c r="H819" s="43"/>
      <c r="I819" s="43"/>
      <c r="J819" s="44"/>
      <c r="K819" s="43"/>
      <c r="L819" s="92"/>
      <c r="M819" s="43"/>
      <c r="N819" s="43"/>
      <c r="O819" s="43"/>
      <c r="P819" s="43"/>
      <c r="Q819" s="43"/>
      <c r="R819" s="43"/>
      <c r="S819" s="43"/>
      <c r="T819" s="43"/>
      <c r="U819" s="43"/>
      <c r="V819" s="43"/>
      <c r="W819" s="43"/>
      <c r="X819" s="43"/>
      <c r="Y819" s="43"/>
      <c r="Z819" s="43"/>
      <c r="AA819" s="43"/>
      <c r="AB819" s="43"/>
      <c r="AC819" s="43"/>
    </row>
    <row r="820" spans="1:29" ht="12.75">
      <c r="A820" s="43"/>
      <c r="B820" s="43"/>
      <c r="C820" s="43"/>
      <c r="D820" s="43"/>
      <c r="E820" s="43"/>
      <c r="F820" s="43"/>
      <c r="G820" s="43"/>
      <c r="H820" s="43"/>
      <c r="I820" s="43"/>
      <c r="J820" s="44"/>
      <c r="K820" s="43"/>
      <c r="L820" s="92"/>
      <c r="M820" s="43"/>
      <c r="N820" s="43"/>
      <c r="O820" s="43"/>
      <c r="P820" s="43"/>
      <c r="Q820" s="43"/>
      <c r="R820" s="43"/>
      <c r="S820" s="43"/>
      <c r="T820" s="43"/>
      <c r="U820" s="43"/>
      <c r="V820" s="43"/>
      <c r="W820" s="43"/>
      <c r="X820" s="43"/>
      <c r="Y820" s="43"/>
      <c r="Z820" s="43"/>
      <c r="AA820" s="43"/>
      <c r="AB820" s="43"/>
      <c r="AC820" s="43"/>
    </row>
    <row r="821" spans="1:29" ht="12.75">
      <c r="A821" s="43"/>
      <c r="B821" s="43"/>
      <c r="C821" s="43"/>
      <c r="D821" s="43"/>
      <c r="E821" s="43"/>
      <c r="F821" s="43"/>
      <c r="G821" s="43"/>
      <c r="H821" s="43"/>
      <c r="I821" s="43"/>
      <c r="J821" s="44"/>
      <c r="K821" s="43"/>
      <c r="L821" s="92"/>
      <c r="M821" s="43"/>
      <c r="N821" s="43"/>
      <c r="O821" s="43"/>
      <c r="P821" s="43"/>
      <c r="Q821" s="43"/>
      <c r="R821" s="43"/>
      <c r="S821" s="43"/>
      <c r="T821" s="43"/>
      <c r="U821" s="43"/>
      <c r="V821" s="43"/>
      <c r="W821" s="43"/>
      <c r="X821" s="43"/>
      <c r="Y821" s="43"/>
      <c r="Z821" s="43"/>
      <c r="AA821" s="43"/>
      <c r="AB821" s="43"/>
      <c r="AC821" s="43"/>
    </row>
    <row r="822" spans="1:29" ht="12.75">
      <c r="A822" s="43"/>
      <c r="B822" s="43"/>
      <c r="C822" s="43"/>
      <c r="D822" s="43"/>
      <c r="E822" s="43"/>
      <c r="F822" s="43"/>
      <c r="G822" s="43"/>
      <c r="H822" s="43"/>
      <c r="I822" s="43"/>
      <c r="J822" s="44"/>
      <c r="K822" s="43"/>
      <c r="L822" s="92"/>
      <c r="M822" s="43"/>
      <c r="N822" s="43"/>
      <c r="O822" s="43"/>
      <c r="P822" s="43"/>
      <c r="Q822" s="43"/>
      <c r="R822" s="43"/>
      <c r="S822" s="43"/>
      <c r="T822" s="43"/>
      <c r="U822" s="43"/>
      <c r="V822" s="43"/>
      <c r="W822" s="43"/>
      <c r="X822" s="43"/>
      <c r="Y822" s="43"/>
      <c r="Z822" s="43"/>
      <c r="AA822" s="43"/>
      <c r="AB822" s="43"/>
      <c r="AC822" s="43"/>
    </row>
    <row r="823" spans="1:29" ht="12.75">
      <c r="A823" s="43"/>
      <c r="B823" s="43"/>
      <c r="C823" s="43"/>
      <c r="D823" s="43"/>
      <c r="E823" s="43"/>
      <c r="F823" s="43"/>
      <c r="G823" s="43"/>
      <c r="H823" s="43"/>
      <c r="I823" s="43"/>
      <c r="J823" s="44"/>
      <c r="K823" s="43"/>
      <c r="L823" s="92"/>
      <c r="M823" s="43"/>
      <c r="N823" s="43"/>
      <c r="O823" s="43"/>
      <c r="P823" s="43"/>
      <c r="Q823" s="43"/>
      <c r="R823" s="43"/>
      <c r="S823" s="43"/>
      <c r="T823" s="43"/>
      <c r="U823" s="43"/>
      <c r="V823" s="43"/>
      <c r="W823" s="43"/>
      <c r="X823" s="43"/>
      <c r="Y823" s="43"/>
      <c r="Z823" s="43"/>
      <c r="AA823" s="43"/>
      <c r="AB823" s="43"/>
      <c r="AC823" s="43"/>
    </row>
    <row r="824" spans="1:29" ht="12.75">
      <c r="A824" s="43"/>
      <c r="B824" s="43"/>
      <c r="C824" s="43"/>
      <c r="D824" s="43"/>
      <c r="E824" s="43"/>
      <c r="F824" s="43"/>
      <c r="G824" s="43"/>
      <c r="H824" s="43"/>
      <c r="I824" s="43"/>
      <c r="J824" s="44"/>
      <c r="K824" s="43"/>
      <c r="L824" s="92"/>
      <c r="M824" s="43"/>
      <c r="N824" s="43"/>
      <c r="O824" s="43"/>
      <c r="P824" s="43"/>
      <c r="Q824" s="43"/>
      <c r="R824" s="43"/>
      <c r="S824" s="43"/>
      <c r="T824" s="43"/>
      <c r="U824" s="43"/>
      <c r="V824" s="43"/>
      <c r="W824" s="43"/>
      <c r="X824" s="43"/>
      <c r="Y824" s="43"/>
      <c r="Z824" s="43"/>
      <c r="AA824" s="43"/>
      <c r="AB824" s="43"/>
      <c r="AC824" s="43"/>
    </row>
    <row r="825" spans="1:29" ht="12.75">
      <c r="A825" s="43"/>
      <c r="B825" s="43"/>
      <c r="C825" s="43"/>
      <c r="D825" s="43"/>
      <c r="E825" s="43"/>
      <c r="F825" s="43"/>
      <c r="G825" s="43"/>
      <c r="H825" s="43"/>
      <c r="I825" s="43"/>
      <c r="J825" s="44"/>
      <c r="K825" s="43"/>
      <c r="L825" s="92"/>
      <c r="M825" s="43"/>
      <c r="N825" s="43"/>
      <c r="O825" s="43"/>
      <c r="P825" s="43"/>
      <c r="Q825" s="43"/>
      <c r="R825" s="43"/>
      <c r="S825" s="43"/>
      <c r="T825" s="43"/>
      <c r="U825" s="43"/>
      <c r="V825" s="43"/>
      <c r="W825" s="43"/>
      <c r="X825" s="43"/>
      <c r="Y825" s="43"/>
      <c r="Z825" s="43"/>
      <c r="AA825" s="43"/>
      <c r="AB825" s="43"/>
      <c r="AC825" s="43"/>
    </row>
    <row r="826" spans="1:29" ht="12.75">
      <c r="A826" s="43"/>
      <c r="B826" s="43"/>
      <c r="C826" s="43"/>
      <c r="D826" s="43"/>
      <c r="E826" s="43"/>
      <c r="F826" s="43"/>
      <c r="G826" s="43"/>
      <c r="H826" s="43"/>
      <c r="I826" s="43"/>
      <c r="J826" s="44"/>
      <c r="K826" s="43"/>
      <c r="L826" s="92"/>
      <c r="M826" s="43"/>
      <c r="N826" s="43"/>
      <c r="O826" s="43"/>
      <c r="P826" s="43"/>
      <c r="Q826" s="43"/>
      <c r="R826" s="43"/>
      <c r="S826" s="43"/>
      <c r="T826" s="43"/>
      <c r="U826" s="43"/>
      <c r="V826" s="43"/>
      <c r="W826" s="43"/>
      <c r="X826" s="43"/>
      <c r="Y826" s="43"/>
      <c r="Z826" s="43"/>
      <c r="AA826" s="43"/>
      <c r="AB826" s="43"/>
      <c r="AC826" s="43"/>
    </row>
    <row r="827" spans="1:29" ht="12.75">
      <c r="A827" s="43"/>
      <c r="B827" s="43"/>
      <c r="C827" s="43"/>
      <c r="D827" s="43"/>
      <c r="E827" s="43"/>
      <c r="F827" s="43"/>
      <c r="G827" s="43"/>
      <c r="H827" s="43"/>
      <c r="I827" s="43"/>
      <c r="J827" s="44"/>
      <c r="K827" s="43"/>
      <c r="L827" s="92"/>
      <c r="M827" s="43"/>
      <c r="N827" s="43"/>
      <c r="O827" s="43"/>
      <c r="P827" s="43"/>
      <c r="Q827" s="43"/>
      <c r="R827" s="43"/>
      <c r="S827" s="43"/>
      <c r="T827" s="43"/>
      <c r="U827" s="43"/>
      <c r="V827" s="43"/>
      <c r="W827" s="43"/>
      <c r="X827" s="43"/>
      <c r="Y827" s="43"/>
      <c r="Z827" s="43"/>
      <c r="AA827" s="43"/>
      <c r="AB827" s="43"/>
      <c r="AC827" s="43"/>
    </row>
    <row r="828" spans="1:29" ht="12.75">
      <c r="A828" s="43"/>
      <c r="B828" s="43"/>
      <c r="C828" s="43"/>
      <c r="D828" s="43"/>
      <c r="E828" s="43"/>
      <c r="F828" s="43"/>
      <c r="G828" s="43"/>
      <c r="H828" s="43"/>
      <c r="I828" s="43"/>
      <c r="J828" s="44"/>
      <c r="K828" s="43"/>
      <c r="L828" s="92"/>
      <c r="M828" s="43"/>
      <c r="N828" s="43"/>
      <c r="O828" s="43"/>
      <c r="P828" s="43"/>
      <c r="Q828" s="43"/>
      <c r="R828" s="43"/>
      <c r="S828" s="43"/>
      <c r="T828" s="43"/>
      <c r="U828" s="43"/>
      <c r="V828" s="43"/>
      <c r="W828" s="43"/>
      <c r="X828" s="43"/>
      <c r="Y828" s="43"/>
      <c r="Z828" s="43"/>
      <c r="AA828" s="43"/>
      <c r="AB828" s="43"/>
      <c r="AC828" s="43"/>
    </row>
    <row r="829" spans="1:29" ht="12.75">
      <c r="A829" s="43"/>
      <c r="B829" s="43"/>
      <c r="C829" s="43"/>
      <c r="D829" s="43"/>
      <c r="E829" s="43"/>
      <c r="F829" s="43"/>
      <c r="G829" s="43"/>
      <c r="H829" s="43"/>
      <c r="I829" s="43"/>
      <c r="J829" s="44"/>
      <c r="K829" s="43"/>
      <c r="L829" s="92"/>
      <c r="M829" s="43"/>
      <c r="N829" s="43"/>
      <c r="O829" s="43"/>
      <c r="P829" s="43"/>
      <c r="Q829" s="43"/>
      <c r="R829" s="43"/>
      <c r="S829" s="43"/>
      <c r="T829" s="43"/>
      <c r="U829" s="43"/>
      <c r="V829" s="43"/>
      <c r="W829" s="43"/>
      <c r="X829" s="43"/>
      <c r="Y829" s="43"/>
      <c r="Z829" s="43"/>
      <c r="AA829" s="43"/>
      <c r="AB829" s="43"/>
      <c r="AC829" s="43"/>
    </row>
    <row r="830" spans="1:29" ht="12.75">
      <c r="A830" s="43"/>
      <c r="B830" s="43"/>
      <c r="C830" s="43"/>
      <c r="D830" s="43"/>
      <c r="E830" s="43"/>
      <c r="F830" s="43"/>
      <c r="G830" s="43"/>
      <c r="H830" s="43"/>
      <c r="I830" s="43"/>
      <c r="J830" s="44"/>
      <c r="K830" s="43"/>
      <c r="L830" s="92"/>
      <c r="M830" s="43"/>
      <c r="N830" s="43"/>
      <c r="O830" s="43"/>
      <c r="P830" s="43"/>
      <c r="Q830" s="43"/>
      <c r="R830" s="43"/>
      <c r="S830" s="43"/>
      <c r="T830" s="43"/>
      <c r="U830" s="43"/>
      <c r="V830" s="43"/>
      <c r="W830" s="43"/>
      <c r="X830" s="43"/>
      <c r="Y830" s="43"/>
      <c r="Z830" s="43"/>
      <c r="AA830" s="43"/>
      <c r="AB830" s="43"/>
      <c r="AC830" s="43"/>
    </row>
    <row r="831" spans="1:29" ht="12.75">
      <c r="A831" s="43"/>
      <c r="B831" s="43"/>
      <c r="C831" s="43"/>
      <c r="D831" s="43"/>
      <c r="E831" s="43"/>
      <c r="F831" s="43"/>
      <c r="G831" s="43"/>
      <c r="H831" s="43"/>
      <c r="I831" s="43"/>
      <c r="J831" s="44"/>
      <c r="K831" s="43"/>
      <c r="L831" s="92"/>
      <c r="M831" s="43"/>
      <c r="N831" s="43"/>
      <c r="O831" s="43"/>
      <c r="P831" s="43"/>
      <c r="Q831" s="43"/>
      <c r="R831" s="43"/>
      <c r="S831" s="43"/>
      <c r="T831" s="43"/>
      <c r="U831" s="43"/>
      <c r="V831" s="43"/>
      <c r="W831" s="43"/>
      <c r="X831" s="43"/>
      <c r="Y831" s="43"/>
      <c r="Z831" s="43"/>
      <c r="AA831" s="43"/>
      <c r="AB831" s="43"/>
      <c r="AC831" s="43"/>
    </row>
    <row r="832" spans="1:29" ht="12.75">
      <c r="A832" s="43"/>
      <c r="B832" s="43"/>
      <c r="C832" s="43"/>
      <c r="D832" s="43"/>
      <c r="E832" s="43"/>
      <c r="F832" s="43"/>
      <c r="G832" s="43"/>
      <c r="H832" s="43"/>
      <c r="I832" s="43"/>
      <c r="J832" s="44"/>
      <c r="K832" s="43"/>
      <c r="L832" s="92"/>
      <c r="M832" s="43"/>
      <c r="N832" s="43"/>
      <c r="O832" s="43"/>
      <c r="P832" s="43"/>
      <c r="Q832" s="43"/>
      <c r="R832" s="43"/>
      <c r="S832" s="43"/>
      <c r="T832" s="43"/>
      <c r="U832" s="43"/>
      <c r="V832" s="43"/>
      <c r="W832" s="43"/>
      <c r="X832" s="43"/>
      <c r="Y832" s="43"/>
      <c r="Z832" s="43"/>
      <c r="AA832" s="43"/>
      <c r="AB832" s="43"/>
      <c r="AC832" s="43"/>
    </row>
    <row r="833" spans="1:29" ht="12.75">
      <c r="A833" s="43"/>
      <c r="B833" s="43"/>
      <c r="C833" s="43"/>
      <c r="D833" s="43"/>
      <c r="E833" s="43"/>
      <c r="F833" s="43"/>
      <c r="G833" s="43"/>
      <c r="H833" s="43"/>
      <c r="I833" s="43"/>
      <c r="J833" s="44"/>
      <c r="K833" s="43"/>
      <c r="L833" s="92"/>
      <c r="M833" s="43"/>
      <c r="N833" s="43"/>
      <c r="O833" s="43"/>
      <c r="P833" s="43"/>
      <c r="Q833" s="43"/>
      <c r="R833" s="43"/>
      <c r="S833" s="43"/>
      <c r="T833" s="43"/>
      <c r="U833" s="43"/>
      <c r="V833" s="43"/>
      <c r="W833" s="43"/>
      <c r="X833" s="43"/>
      <c r="Y833" s="43"/>
      <c r="Z833" s="43"/>
      <c r="AA833" s="43"/>
      <c r="AB833" s="43"/>
      <c r="AC833" s="43"/>
    </row>
    <row r="834" spans="1:29" ht="12.75">
      <c r="A834" s="43"/>
      <c r="B834" s="43"/>
      <c r="C834" s="43"/>
      <c r="D834" s="43"/>
      <c r="E834" s="43"/>
      <c r="F834" s="43"/>
      <c r="G834" s="43"/>
      <c r="H834" s="43"/>
      <c r="I834" s="43"/>
      <c r="J834" s="44"/>
      <c r="K834" s="43"/>
      <c r="L834" s="92"/>
      <c r="M834" s="43"/>
      <c r="N834" s="43"/>
      <c r="O834" s="43"/>
      <c r="P834" s="43"/>
      <c r="Q834" s="43"/>
      <c r="R834" s="43"/>
      <c r="S834" s="43"/>
      <c r="T834" s="43"/>
      <c r="U834" s="43"/>
      <c r="V834" s="43"/>
      <c r="W834" s="43"/>
      <c r="X834" s="43"/>
      <c r="Y834" s="43"/>
      <c r="Z834" s="43"/>
      <c r="AA834" s="43"/>
      <c r="AB834" s="43"/>
      <c r="AC834" s="43"/>
    </row>
    <row r="835" spans="1:29" ht="12.75">
      <c r="A835" s="43"/>
      <c r="B835" s="43"/>
      <c r="C835" s="43"/>
      <c r="D835" s="43"/>
      <c r="E835" s="43"/>
      <c r="F835" s="43"/>
      <c r="G835" s="43"/>
      <c r="H835" s="43"/>
      <c r="I835" s="43"/>
      <c r="J835" s="44"/>
      <c r="K835" s="43"/>
      <c r="L835" s="92"/>
      <c r="M835" s="43"/>
      <c r="N835" s="43"/>
      <c r="O835" s="43"/>
      <c r="P835" s="43"/>
      <c r="Q835" s="43"/>
      <c r="R835" s="43"/>
      <c r="S835" s="43"/>
      <c r="T835" s="43"/>
      <c r="U835" s="43"/>
      <c r="V835" s="43"/>
      <c r="W835" s="43"/>
      <c r="X835" s="43"/>
      <c r="Y835" s="43"/>
      <c r="Z835" s="43"/>
      <c r="AA835" s="43"/>
      <c r="AB835" s="43"/>
      <c r="AC835" s="43"/>
    </row>
    <row r="836" spans="1:29" ht="12.75">
      <c r="A836" s="43"/>
      <c r="B836" s="43"/>
      <c r="C836" s="43"/>
      <c r="D836" s="43"/>
      <c r="E836" s="43"/>
      <c r="F836" s="43"/>
      <c r="G836" s="43"/>
      <c r="H836" s="43"/>
      <c r="I836" s="43"/>
      <c r="J836" s="44"/>
      <c r="K836" s="43"/>
      <c r="L836" s="92"/>
      <c r="M836" s="43"/>
      <c r="N836" s="43"/>
      <c r="O836" s="43"/>
      <c r="P836" s="43"/>
      <c r="Q836" s="43"/>
      <c r="R836" s="43"/>
      <c r="S836" s="43"/>
      <c r="T836" s="43"/>
      <c r="U836" s="43"/>
      <c r="V836" s="43"/>
      <c r="W836" s="43"/>
      <c r="X836" s="43"/>
      <c r="Y836" s="43"/>
      <c r="Z836" s="43"/>
      <c r="AA836" s="43"/>
      <c r="AB836" s="43"/>
      <c r="AC836" s="43"/>
    </row>
    <row r="837" spans="1:29" ht="12.75">
      <c r="A837" s="43"/>
      <c r="B837" s="43"/>
      <c r="C837" s="43"/>
      <c r="D837" s="43"/>
      <c r="E837" s="43"/>
      <c r="F837" s="43"/>
      <c r="G837" s="43"/>
      <c r="H837" s="43"/>
      <c r="I837" s="43"/>
      <c r="J837" s="44"/>
      <c r="K837" s="43"/>
      <c r="L837" s="92"/>
      <c r="M837" s="43"/>
      <c r="N837" s="43"/>
      <c r="O837" s="43"/>
      <c r="P837" s="43"/>
      <c r="Q837" s="43"/>
      <c r="R837" s="43"/>
      <c r="S837" s="43"/>
      <c r="T837" s="43"/>
      <c r="U837" s="43"/>
      <c r="V837" s="43"/>
      <c r="W837" s="43"/>
      <c r="X837" s="43"/>
      <c r="Y837" s="43"/>
      <c r="Z837" s="43"/>
      <c r="AA837" s="43"/>
      <c r="AB837" s="43"/>
      <c r="AC837" s="43"/>
    </row>
    <row r="838" spans="1:29" ht="12.75">
      <c r="A838" s="43"/>
      <c r="B838" s="43"/>
      <c r="C838" s="43"/>
      <c r="D838" s="43"/>
      <c r="E838" s="43"/>
      <c r="F838" s="43"/>
      <c r="G838" s="43"/>
      <c r="H838" s="43"/>
      <c r="I838" s="43"/>
      <c r="J838" s="44"/>
      <c r="K838" s="43"/>
      <c r="L838" s="92"/>
      <c r="M838" s="43"/>
      <c r="N838" s="43"/>
      <c r="O838" s="43"/>
      <c r="P838" s="43"/>
      <c r="Q838" s="43"/>
      <c r="R838" s="43"/>
      <c r="S838" s="43"/>
      <c r="T838" s="43"/>
      <c r="U838" s="43"/>
      <c r="V838" s="43"/>
      <c r="W838" s="43"/>
      <c r="X838" s="43"/>
      <c r="Y838" s="43"/>
      <c r="Z838" s="43"/>
      <c r="AA838" s="43"/>
      <c r="AB838" s="43"/>
      <c r="AC838" s="43"/>
    </row>
    <row r="839" spans="1:29" ht="12.75">
      <c r="A839" s="43"/>
      <c r="B839" s="43"/>
      <c r="C839" s="43"/>
      <c r="D839" s="43"/>
      <c r="E839" s="43"/>
      <c r="F839" s="43"/>
      <c r="G839" s="43"/>
      <c r="H839" s="43"/>
      <c r="I839" s="43"/>
      <c r="J839" s="44"/>
      <c r="K839" s="43"/>
      <c r="L839" s="92"/>
      <c r="M839" s="43"/>
      <c r="N839" s="43"/>
      <c r="O839" s="43"/>
      <c r="P839" s="43"/>
      <c r="Q839" s="43"/>
      <c r="R839" s="43"/>
      <c r="S839" s="43"/>
      <c r="T839" s="43"/>
      <c r="U839" s="43"/>
      <c r="V839" s="43"/>
      <c r="W839" s="43"/>
      <c r="X839" s="43"/>
      <c r="Y839" s="43"/>
      <c r="Z839" s="43"/>
      <c r="AA839" s="43"/>
      <c r="AB839" s="43"/>
      <c r="AC839" s="43"/>
    </row>
    <row r="840" spans="1:29" ht="12.75">
      <c r="A840" s="43"/>
      <c r="B840" s="43"/>
      <c r="C840" s="43"/>
      <c r="D840" s="43"/>
      <c r="E840" s="43"/>
      <c r="F840" s="43"/>
      <c r="G840" s="43"/>
      <c r="H840" s="43"/>
      <c r="I840" s="43"/>
      <c r="J840" s="44"/>
      <c r="K840" s="43"/>
      <c r="L840" s="92"/>
      <c r="M840" s="43"/>
      <c r="N840" s="43"/>
      <c r="O840" s="43"/>
      <c r="P840" s="43"/>
      <c r="Q840" s="43"/>
      <c r="R840" s="43"/>
      <c r="S840" s="43"/>
      <c r="T840" s="43"/>
      <c r="U840" s="43"/>
      <c r="V840" s="43"/>
      <c r="W840" s="43"/>
      <c r="X840" s="43"/>
      <c r="Y840" s="43"/>
      <c r="Z840" s="43"/>
      <c r="AA840" s="43"/>
      <c r="AB840" s="43"/>
      <c r="AC840" s="43"/>
    </row>
    <row r="841" spans="1:29" ht="12.75">
      <c r="A841" s="43"/>
      <c r="B841" s="43"/>
      <c r="C841" s="43"/>
      <c r="D841" s="43"/>
      <c r="E841" s="43"/>
      <c r="F841" s="43"/>
      <c r="G841" s="43"/>
      <c r="H841" s="43"/>
      <c r="I841" s="43"/>
      <c r="J841" s="44"/>
      <c r="K841" s="43"/>
      <c r="L841" s="92"/>
      <c r="M841" s="43"/>
      <c r="N841" s="43"/>
      <c r="O841" s="43"/>
      <c r="P841" s="43"/>
      <c r="Q841" s="43"/>
      <c r="R841" s="43"/>
      <c r="S841" s="43"/>
      <c r="T841" s="43"/>
      <c r="U841" s="43"/>
      <c r="V841" s="43"/>
      <c r="W841" s="43"/>
      <c r="X841" s="43"/>
      <c r="Y841" s="43"/>
      <c r="Z841" s="43"/>
      <c r="AA841" s="43"/>
      <c r="AB841" s="43"/>
      <c r="AC841" s="43"/>
    </row>
    <row r="842" spans="1:29" ht="12.75">
      <c r="A842" s="43"/>
      <c r="B842" s="43"/>
      <c r="C842" s="43"/>
      <c r="D842" s="43"/>
      <c r="E842" s="43"/>
      <c r="F842" s="43"/>
      <c r="G842" s="43"/>
      <c r="H842" s="43"/>
      <c r="I842" s="43"/>
      <c r="J842" s="44"/>
      <c r="K842" s="43"/>
      <c r="L842" s="92"/>
      <c r="M842" s="43"/>
      <c r="N842" s="43"/>
      <c r="O842" s="43"/>
      <c r="P842" s="43"/>
      <c r="Q842" s="43"/>
      <c r="R842" s="43"/>
      <c r="S842" s="43"/>
      <c r="T842" s="43"/>
      <c r="U842" s="43"/>
      <c r="V842" s="43"/>
      <c r="W842" s="43"/>
      <c r="X842" s="43"/>
      <c r="Y842" s="43"/>
      <c r="Z842" s="43"/>
      <c r="AA842" s="43"/>
      <c r="AB842" s="43"/>
      <c r="AC842" s="43"/>
    </row>
    <row r="843" spans="1:29" ht="12.75">
      <c r="A843" s="43"/>
      <c r="B843" s="43"/>
      <c r="C843" s="43"/>
      <c r="D843" s="43"/>
      <c r="E843" s="43"/>
      <c r="F843" s="43"/>
      <c r="G843" s="43"/>
      <c r="H843" s="43"/>
      <c r="I843" s="43"/>
      <c r="J843" s="44"/>
      <c r="K843" s="43"/>
      <c r="L843" s="92"/>
      <c r="M843" s="43"/>
      <c r="N843" s="43"/>
      <c r="O843" s="43"/>
      <c r="P843" s="43"/>
      <c r="Q843" s="43"/>
      <c r="R843" s="43"/>
      <c r="S843" s="43"/>
      <c r="T843" s="43"/>
      <c r="U843" s="43"/>
      <c r="V843" s="43"/>
      <c r="W843" s="43"/>
      <c r="X843" s="43"/>
      <c r="Y843" s="43"/>
      <c r="Z843" s="43"/>
      <c r="AA843" s="43"/>
      <c r="AB843" s="43"/>
      <c r="AC843" s="43"/>
    </row>
    <row r="844" spans="1:29" ht="12.75">
      <c r="A844" s="43"/>
      <c r="B844" s="43"/>
      <c r="C844" s="43"/>
      <c r="D844" s="43"/>
      <c r="E844" s="43"/>
      <c r="F844" s="43"/>
      <c r="G844" s="43"/>
      <c r="H844" s="43"/>
      <c r="I844" s="43"/>
      <c r="J844" s="44"/>
      <c r="K844" s="43"/>
      <c r="L844" s="92"/>
      <c r="M844" s="43"/>
      <c r="N844" s="43"/>
      <c r="O844" s="43"/>
      <c r="P844" s="43"/>
      <c r="Q844" s="43"/>
      <c r="R844" s="43"/>
      <c r="S844" s="43"/>
      <c r="T844" s="43"/>
      <c r="U844" s="43"/>
      <c r="V844" s="43"/>
      <c r="W844" s="43"/>
      <c r="X844" s="43"/>
      <c r="Y844" s="43"/>
      <c r="Z844" s="43"/>
      <c r="AA844" s="43"/>
      <c r="AB844" s="43"/>
      <c r="AC844" s="43"/>
    </row>
    <row r="845" spans="1:29" ht="12.75">
      <c r="A845" s="43"/>
      <c r="B845" s="43"/>
      <c r="C845" s="43"/>
      <c r="D845" s="43"/>
      <c r="E845" s="43"/>
      <c r="F845" s="43"/>
      <c r="G845" s="43"/>
      <c r="H845" s="43"/>
      <c r="I845" s="43"/>
      <c r="J845" s="44"/>
      <c r="K845" s="43"/>
      <c r="L845" s="92"/>
      <c r="M845" s="43"/>
      <c r="N845" s="43"/>
      <c r="O845" s="43"/>
      <c r="P845" s="43"/>
      <c r="Q845" s="43"/>
      <c r="R845" s="43"/>
      <c r="S845" s="43"/>
      <c r="T845" s="43"/>
      <c r="U845" s="43"/>
      <c r="V845" s="43"/>
      <c r="W845" s="43"/>
      <c r="X845" s="43"/>
      <c r="Y845" s="43"/>
      <c r="Z845" s="43"/>
      <c r="AA845" s="43"/>
      <c r="AB845" s="43"/>
      <c r="AC845" s="43"/>
    </row>
    <row r="846" spans="1:29" ht="12.75">
      <c r="A846" s="43"/>
      <c r="B846" s="43"/>
      <c r="C846" s="43"/>
      <c r="D846" s="43"/>
      <c r="E846" s="43"/>
      <c r="F846" s="43"/>
      <c r="G846" s="43"/>
      <c r="H846" s="43"/>
      <c r="I846" s="43"/>
      <c r="J846" s="44"/>
      <c r="K846" s="43"/>
      <c r="L846" s="92"/>
      <c r="M846" s="43"/>
      <c r="N846" s="43"/>
      <c r="O846" s="43"/>
      <c r="P846" s="43"/>
      <c r="Q846" s="43"/>
      <c r="R846" s="43"/>
      <c r="S846" s="43"/>
      <c r="T846" s="43"/>
      <c r="U846" s="43"/>
      <c r="V846" s="43"/>
      <c r="W846" s="43"/>
      <c r="X846" s="43"/>
      <c r="Y846" s="43"/>
      <c r="Z846" s="43"/>
      <c r="AA846" s="43"/>
      <c r="AB846" s="43"/>
      <c r="AC846" s="43"/>
    </row>
    <row r="847" spans="1:29" ht="12.75">
      <c r="A847" s="43"/>
      <c r="B847" s="43"/>
      <c r="C847" s="43"/>
      <c r="D847" s="43"/>
      <c r="E847" s="43"/>
      <c r="F847" s="43"/>
      <c r="G847" s="43"/>
      <c r="H847" s="43"/>
      <c r="I847" s="43"/>
      <c r="J847" s="44"/>
      <c r="K847" s="43"/>
      <c r="L847" s="92"/>
      <c r="M847" s="43"/>
      <c r="N847" s="43"/>
      <c r="O847" s="43"/>
      <c r="P847" s="43"/>
      <c r="Q847" s="43"/>
      <c r="R847" s="43"/>
      <c r="S847" s="43"/>
      <c r="T847" s="43"/>
      <c r="U847" s="43"/>
      <c r="V847" s="43"/>
      <c r="W847" s="43"/>
      <c r="X847" s="43"/>
      <c r="Y847" s="43"/>
      <c r="Z847" s="43"/>
      <c r="AA847" s="43"/>
      <c r="AB847" s="43"/>
      <c r="AC847" s="43"/>
    </row>
    <row r="848" spans="1:29" ht="12.75">
      <c r="A848" s="43"/>
      <c r="B848" s="43"/>
      <c r="C848" s="43"/>
      <c r="D848" s="43"/>
      <c r="E848" s="43"/>
      <c r="F848" s="43"/>
      <c r="G848" s="43"/>
      <c r="H848" s="43"/>
      <c r="I848" s="43"/>
      <c r="J848" s="44"/>
      <c r="K848" s="43"/>
      <c r="L848" s="92"/>
      <c r="M848" s="43"/>
      <c r="N848" s="43"/>
      <c r="O848" s="43"/>
      <c r="P848" s="43"/>
      <c r="Q848" s="43"/>
      <c r="R848" s="43"/>
      <c r="S848" s="43"/>
      <c r="T848" s="43"/>
      <c r="U848" s="43"/>
      <c r="V848" s="43"/>
      <c r="W848" s="43"/>
      <c r="X848" s="43"/>
      <c r="Y848" s="43"/>
      <c r="Z848" s="43"/>
      <c r="AA848" s="43"/>
      <c r="AB848" s="43"/>
      <c r="AC848" s="43"/>
    </row>
    <row r="849" spans="1:29" ht="12.75">
      <c r="A849" s="43"/>
      <c r="B849" s="43"/>
      <c r="C849" s="43"/>
      <c r="D849" s="43"/>
      <c r="E849" s="43"/>
      <c r="F849" s="43"/>
      <c r="G849" s="43"/>
      <c r="H849" s="43"/>
      <c r="I849" s="43"/>
      <c r="J849" s="44"/>
      <c r="K849" s="43"/>
      <c r="L849" s="92"/>
      <c r="M849" s="43"/>
      <c r="N849" s="43"/>
      <c r="O849" s="43"/>
      <c r="P849" s="43"/>
      <c r="Q849" s="43"/>
      <c r="R849" s="43"/>
      <c r="S849" s="43"/>
      <c r="T849" s="43"/>
      <c r="U849" s="43"/>
      <c r="V849" s="43"/>
      <c r="W849" s="43"/>
      <c r="X849" s="43"/>
      <c r="Y849" s="43"/>
      <c r="Z849" s="43"/>
      <c r="AA849" s="43"/>
      <c r="AB849" s="43"/>
      <c r="AC849" s="43"/>
    </row>
    <row r="850" spans="1:29" ht="12.75">
      <c r="A850" s="43"/>
      <c r="B850" s="43"/>
      <c r="C850" s="43"/>
      <c r="D850" s="43"/>
      <c r="E850" s="43"/>
      <c r="F850" s="43"/>
      <c r="G850" s="43"/>
      <c r="H850" s="43"/>
      <c r="I850" s="43"/>
      <c r="J850" s="44"/>
      <c r="K850" s="43"/>
      <c r="L850" s="92"/>
      <c r="M850" s="43"/>
      <c r="N850" s="43"/>
      <c r="O850" s="43"/>
      <c r="P850" s="43"/>
      <c r="Q850" s="43"/>
      <c r="R850" s="43"/>
      <c r="S850" s="43"/>
      <c r="T850" s="43"/>
      <c r="U850" s="43"/>
      <c r="V850" s="43"/>
      <c r="W850" s="43"/>
      <c r="X850" s="43"/>
      <c r="Y850" s="43"/>
      <c r="Z850" s="43"/>
      <c r="AA850" s="43"/>
      <c r="AB850" s="43"/>
      <c r="AC850" s="43"/>
    </row>
    <row r="851" spans="1:29" ht="12.75">
      <c r="A851" s="43"/>
      <c r="B851" s="43"/>
      <c r="C851" s="43"/>
      <c r="D851" s="43"/>
      <c r="E851" s="43"/>
      <c r="F851" s="43"/>
      <c r="G851" s="43"/>
      <c r="H851" s="43"/>
      <c r="I851" s="43"/>
      <c r="J851" s="44"/>
      <c r="K851" s="43"/>
      <c r="L851" s="92"/>
      <c r="M851" s="43"/>
      <c r="N851" s="43"/>
      <c r="O851" s="43"/>
      <c r="P851" s="43"/>
      <c r="Q851" s="43"/>
      <c r="R851" s="43"/>
      <c r="S851" s="43"/>
      <c r="T851" s="43"/>
      <c r="U851" s="43"/>
      <c r="V851" s="43"/>
      <c r="W851" s="43"/>
      <c r="X851" s="43"/>
      <c r="Y851" s="43"/>
      <c r="Z851" s="43"/>
      <c r="AA851" s="43"/>
      <c r="AB851" s="43"/>
      <c r="AC851" s="43"/>
    </row>
    <row r="852" spans="1:29" ht="12.75">
      <c r="A852" s="43"/>
      <c r="B852" s="43"/>
      <c r="C852" s="43"/>
      <c r="D852" s="43"/>
      <c r="E852" s="43"/>
      <c r="F852" s="43"/>
      <c r="G852" s="43"/>
      <c r="H852" s="43"/>
      <c r="I852" s="43"/>
      <c r="J852" s="44"/>
      <c r="K852" s="43"/>
      <c r="L852" s="92"/>
      <c r="M852" s="43"/>
      <c r="N852" s="43"/>
      <c r="O852" s="43"/>
      <c r="P852" s="43"/>
      <c r="Q852" s="43"/>
      <c r="R852" s="43"/>
      <c r="S852" s="43"/>
      <c r="T852" s="43"/>
      <c r="U852" s="43"/>
      <c r="V852" s="43"/>
      <c r="W852" s="43"/>
      <c r="X852" s="43"/>
      <c r="Y852" s="43"/>
      <c r="Z852" s="43"/>
      <c r="AA852" s="43"/>
      <c r="AB852" s="43"/>
      <c r="AC852" s="43"/>
    </row>
    <row r="853" spans="1:29" ht="12.75">
      <c r="A853" s="43"/>
      <c r="B853" s="43"/>
      <c r="C853" s="43"/>
      <c r="D853" s="43"/>
      <c r="E853" s="43"/>
      <c r="F853" s="43"/>
      <c r="G853" s="43"/>
      <c r="H853" s="43"/>
      <c r="I853" s="43"/>
      <c r="J853" s="44"/>
      <c r="K853" s="43"/>
      <c r="L853" s="92"/>
      <c r="M853" s="43"/>
      <c r="N853" s="43"/>
      <c r="O853" s="43"/>
      <c r="P853" s="43"/>
      <c r="Q853" s="43"/>
      <c r="R853" s="43"/>
      <c r="S853" s="43"/>
      <c r="T853" s="43"/>
      <c r="U853" s="43"/>
      <c r="V853" s="43"/>
      <c r="W853" s="43"/>
      <c r="X853" s="43"/>
      <c r="Y853" s="43"/>
      <c r="Z853" s="43"/>
      <c r="AA853" s="43"/>
      <c r="AB853" s="43"/>
      <c r="AC853" s="43"/>
    </row>
    <row r="854" spans="1:29" ht="12.75">
      <c r="A854" s="43"/>
      <c r="B854" s="43"/>
      <c r="C854" s="43"/>
      <c r="D854" s="43"/>
      <c r="E854" s="43"/>
      <c r="F854" s="43"/>
      <c r="G854" s="43"/>
      <c r="H854" s="43"/>
      <c r="I854" s="43"/>
      <c r="J854" s="44"/>
      <c r="K854" s="43"/>
      <c r="L854" s="92"/>
      <c r="M854" s="43"/>
      <c r="N854" s="43"/>
      <c r="O854" s="43"/>
      <c r="P854" s="43"/>
      <c r="Q854" s="43"/>
      <c r="R854" s="43"/>
      <c r="S854" s="43"/>
      <c r="T854" s="43"/>
      <c r="U854" s="43"/>
      <c r="V854" s="43"/>
      <c r="W854" s="43"/>
      <c r="X854" s="43"/>
      <c r="Y854" s="43"/>
      <c r="Z854" s="43"/>
      <c r="AA854" s="43"/>
      <c r="AB854" s="43"/>
      <c r="AC854" s="43"/>
    </row>
    <row r="855" spans="1:29" ht="12.75">
      <c r="A855" s="43"/>
      <c r="B855" s="43"/>
      <c r="C855" s="43"/>
      <c r="D855" s="43"/>
      <c r="E855" s="43"/>
      <c r="F855" s="43"/>
      <c r="G855" s="43"/>
      <c r="H855" s="43"/>
      <c r="I855" s="43"/>
      <c r="J855" s="44"/>
      <c r="K855" s="43"/>
      <c r="L855" s="92"/>
      <c r="M855" s="43"/>
      <c r="N855" s="43"/>
      <c r="O855" s="43"/>
      <c r="P855" s="43"/>
      <c r="Q855" s="43"/>
      <c r="R855" s="43"/>
      <c r="S855" s="43"/>
      <c r="T855" s="43"/>
      <c r="U855" s="43"/>
      <c r="V855" s="43"/>
      <c r="W855" s="43"/>
      <c r="X855" s="43"/>
      <c r="Y855" s="43"/>
      <c r="Z855" s="43"/>
      <c r="AA855" s="43"/>
      <c r="AB855" s="43"/>
      <c r="AC855" s="43"/>
    </row>
    <row r="856" spans="1:29" ht="12.75">
      <c r="A856" s="43"/>
      <c r="B856" s="43"/>
      <c r="C856" s="43"/>
      <c r="D856" s="43"/>
      <c r="E856" s="43"/>
      <c r="F856" s="43"/>
      <c r="G856" s="43"/>
      <c r="H856" s="43"/>
      <c r="I856" s="43"/>
      <c r="J856" s="44"/>
      <c r="K856" s="43"/>
      <c r="L856" s="92"/>
      <c r="M856" s="43"/>
      <c r="N856" s="43"/>
      <c r="O856" s="43"/>
      <c r="P856" s="43"/>
      <c r="Q856" s="43"/>
      <c r="R856" s="43"/>
      <c r="S856" s="43"/>
      <c r="T856" s="43"/>
      <c r="U856" s="43"/>
      <c r="V856" s="43"/>
      <c r="W856" s="43"/>
      <c r="X856" s="43"/>
      <c r="Y856" s="43"/>
      <c r="Z856" s="43"/>
      <c r="AA856" s="43"/>
      <c r="AB856" s="43"/>
      <c r="AC856" s="43"/>
    </row>
    <row r="857" spans="1:29" ht="12.75">
      <c r="A857" s="43"/>
      <c r="B857" s="43"/>
      <c r="C857" s="43"/>
      <c r="D857" s="43"/>
      <c r="E857" s="43"/>
      <c r="F857" s="43"/>
      <c r="G857" s="43"/>
      <c r="H857" s="43"/>
      <c r="I857" s="43"/>
      <c r="J857" s="44"/>
      <c r="K857" s="43"/>
      <c r="L857" s="92"/>
      <c r="M857" s="43"/>
      <c r="N857" s="43"/>
      <c r="O857" s="43"/>
      <c r="P857" s="43"/>
      <c r="Q857" s="43"/>
      <c r="R857" s="43"/>
      <c r="S857" s="43"/>
      <c r="T857" s="43"/>
      <c r="U857" s="43"/>
      <c r="V857" s="43"/>
      <c r="W857" s="43"/>
      <c r="X857" s="43"/>
      <c r="Y857" s="43"/>
      <c r="Z857" s="43"/>
      <c r="AA857" s="43"/>
      <c r="AB857" s="43"/>
      <c r="AC857" s="43"/>
    </row>
    <row r="858" spans="1:29" ht="12.75">
      <c r="A858" s="43"/>
      <c r="B858" s="43"/>
      <c r="C858" s="43"/>
      <c r="D858" s="43"/>
      <c r="E858" s="43"/>
      <c r="F858" s="43"/>
      <c r="G858" s="43"/>
      <c r="H858" s="43"/>
      <c r="I858" s="43"/>
      <c r="J858" s="44"/>
      <c r="K858" s="43"/>
      <c r="L858" s="92"/>
      <c r="M858" s="43"/>
      <c r="N858" s="43"/>
      <c r="O858" s="43"/>
      <c r="P858" s="43"/>
      <c r="Q858" s="43"/>
      <c r="R858" s="43"/>
      <c r="S858" s="43"/>
      <c r="T858" s="43"/>
      <c r="U858" s="43"/>
      <c r="V858" s="43"/>
      <c r="W858" s="43"/>
      <c r="X858" s="43"/>
      <c r="Y858" s="43"/>
      <c r="Z858" s="43"/>
      <c r="AA858" s="43"/>
      <c r="AB858" s="43"/>
      <c r="AC858" s="43"/>
    </row>
    <row r="859" spans="1:29" ht="12.75">
      <c r="A859" s="43"/>
      <c r="B859" s="43"/>
      <c r="C859" s="43"/>
      <c r="D859" s="43"/>
      <c r="E859" s="43"/>
      <c r="F859" s="43"/>
      <c r="G859" s="43"/>
      <c r="H859" s="43"/>
      <c r="I859" s="43"/>
      <c r="J859" s="44"/>
      <c r="K859" s="43"/>
      <c r="L859" s="92"/>
      <c r="M859" s="43"/>
      <c r="N859" s="43"/>
      <c r="O859" s="43"/>
      <c r="P859" s="43"/>
      <c r="Q859" s="43"/>
      <c r="R859" s="43"/>
      <c r="S859" s="43"/>
      <c r="T859" s="43"/>
      <c r="U859" s="43"/>
      <c r="V859" s="43"/>
      <c r="W859" s="43"/>
      <c r="X859" s="43"/>
      <c r="Y859" s="43"/>
      <c r="Z859" s="43"/>
      <c r="AA859" s="43"/>
      <c r="AB859" s="43"/>
      <c r="AC859" s="43"/>
    </row>
    <row r="860" spans="1:29" ht="12.75">
      <c r="A860" s="43"/>
      <c r="B860" s="43"/>
      <c r="C860" s="43"/>
      <c r="D860" s="43"/>
      <c r="E860" s="43"/>
      <c r="F860" s="43"/>
      <c r="G860" s="43"/>
      <c r="H860" s="43"/>
      <c r="I860" s="43"/>
      <c r="J860" s="44"/>
      <c r="K860" s="43"/>
      <c r="L860" s="92"/>
      <c r="M860" s="43"/>
      <c r="N860" s="43"/>
      <c r="O860" s="43"/>
      <c r="P860" s="43"/>
      <c r="Q860" s="43"/>
      <c r="R860" s="43"/>
      <c r="S860" s="43"/>
      <c r="T860" s="43"/>
      <c r="U860" s="43"/>
      <c r="V860" s="43"/>
      <c r="W860" s="43"/>
      <c r="X860" s="43"/>
      <c r="Y860" s="43"/>
      <c r="Z860" s="43"/>
      <c r="AA860" s="43"/>
      <c r="AB860" s="43"/>
      <c r="AC860" s="43"/>
    </row>
    <row r="861" spans="1:29" ht="12.75">
      <c r="A861" s="43"/>
      <c r="B861" s="43"/>
      <c r="C861" s="43"/>
      <c r="D861" s="43"/>
      <c r="E861" s="43"/>
      <c r="F861" s="43"/>
      <c r="G861" s="43"/>
      <c r="H861" s="43"/>
      <c r="I861" s="43"/>
      <c r="J861" s="44"/>
      <c r="K861" s="43"/>
      <c r="L861" s="92"/>
      <c r="M861" s="43"/>
      <c r="N861" s="43"/>
      <c r="O861" s="43"/>
      <c r="P861" s="43"/>
      <c r="Q861" s="43"/>
      <c r="R861" s="43"/>
      <c r="S861" s="43"/>
      <c r="T861" s="43"/>
      <c r="U861" s="43"/>
      <c r="V861" s="43"/>
      <c r="W861" s="43"/>
      <c r="X861" s="43"/>
      <c r="Y861" s="43"/>
      <c r="Z861" s="43"/>
      <c r="AA861" s="43"/>
      <c r="AB861" s="43"/>
      <c r="AC861" s="43"/>
    </row>
    <row r="862" spans="1:29" ht="12.75">
      <c r="A862" s="43"/>
      <c r="B862" s="43"/>
      <c r="C862" s="43"/>
      <c r="D862" s="43"/>
      <c r="E862" s="43"/>
      <c r="F862" s="43"/>
      <c r="G862" s="43"/>
      <c r="H862" s="43"/>
      <c r="I862" s="43"/>
      <c r="J862" s="44"/>
      <c r="K862" s="43"/>
      <c r="L862" s="92"/>
      <c r="M862" s="43"/>
      <c r="N862" s="43"/>
      <c r="O862" s="43"/>
      <c r="P862" s="43"/>
      <c r="Q862" s="43"/>
      <c r="R862" s="43"/>
      <c r="S862" s="43"/>
      <c r="T862" s="43"/>
      <c r="U862" s="43"/>
      <c r="V862" s="43"/>
      <c r="W862" s="43"/>
      <c r="X862" s="43"/>
      <c r="Y862" s="43"/>
      <c r="Z862" s="43"/>
      <c r="AA862" s="43"/>
      <c r="AB862" s="43"/>
      <c r="AC862" s="43"/>
    </row>
    <row r="863" spans="1:29" ht="12.75">
      <c r="A863" s="43"/>
      <c r="B863" s="43"/>
      <c r="C863" s="43"/>
      <c r="D863" s="43"/>
      <c r="E863" s="43"/>
      <c r="F863" s="43"/>
      <c r="G863" s="43"/>
      <c r="H863" s="43"/>
      <c r="I863" s="43"/>
      <c r="J863" s="44"/>
      <c r="K863" s="43"/>
      <c r="L863" s="92"/>
      <c r="M863" s="43"/>
      <c r="N863" s="43"/>
      <c r="O863" s="43"/>
      <c r="P863" s="43"/>
      <c r="Q863" s="43"/>
      <c r="R863" s="43"/>
      <c r="S863" s="43"/>
      <c r="T863" s="43"/>
      <c r="U863" s="43"/>
      <c r="V863" s="43"/>
      <c r="W863" s="43"/>
      <c r="X863" s="43"/>
      <c r="Y863" s="43"/>
      <c r="Z863" s="43"/>
      <c r="AA863" s="43"/>
      <c r="AB863" s="43"/>
      <c r="AC863" s="43"/>
    </row>
    <row r="864" spans="1:29" ht="12.75">
      <c r="A864" s="43"/>
      <c r="B864" s="43"/>
      <c r="C864" s="43"/>
      <c r="D864" s="43"/>
      <c r="E864" s="43"/>
      <c r="F864" s="43"/>
      <c r="G864" s="43"/>
      <c r="H864" s="43"/>
      <c r="I864" s="43"/>
      <c r="J864" s="44"/>
      <c r="K864" s="43"/>
      <c r="L864" s="92"/>
      <c r="M864" s="43"/>
      <c r="N864" s="43"/>
      <c r="O864" s="43"/>
      <c r="P864" s="43"/>
      <c r="Q864" s="43"/>
      <c r="R864" s="43"/>
      <c r="S864" s="43"/>
      <c r="T864" s="43"/>
      <c r="U864" s="43"/>
      <c r="V864" s="43"/>
      <c r="W864" s="43"/>
      <c r="X864" s="43"/>
      <c r="Y864" s="43"/>
      <c r="Z864" s="43"/>
      <c r="AA864" s="43"/>
      <c r="AB864" s="43"/>
      <c r="AC864" s="43"/>
    </row>
    <row r="865" spans="1:29" ht="12.75">
      <c r="A865" s="43"/>
      <c r="B865" s="43"/>
      <c r="C865" s="43"/>
      <c r="D865" s="43"/>
      <c r="E865" s="43"/>
      <c r="F865" s="43"/>
      <c r="G865" s="43"/>
      <c r="H865" s="43"/>
      <c r="I865" s="43"/>
      <c r="J865" s="44"/>
      <c r="K865" s="43"/>
      <c r="L865" s="92"/>
      <c r="M865" s="43"/>
      <c r="N865" s="43"/>
      <c r="O865" s="43"/>
      <c r="P865" s="43"/>
      <c r="Q865" s="43"/>
      <c r="R865" s="43"/>
      <c r="S865" s="43"/>
      <c r="T865" s="43"/>
      <c r="U865" s="43"/>
      <c r="V865" s="43"/>
      <c r="W865" s="43"/>
      <c r="X865" s="43"/>
      <c r="Y865" s="43"/>
      <c r="Z865" s="43"/>
      <c r="AA865" s="43"/>
      <c r="AB865" s="43"/>
      <c r="AC865" s="43"/>
    </row>
    <row r="866" spans="1:29" ht="12.75">
      <c r="A866" s="43"/>
      <c r="B866" s="43"/>
      <c r="C866" s="43"/>
      <c r="D866" s="43"/>
      <c r="E866" s="43"/>
      <c r="F866" s="43"/>
      <c r="G866" s="43"/>
      <c r="H866" s="43"/>
      <c r="I866" s="43"/>
      <c r="J866" s="44"/>
      <c r="K866" s="43"/>
      <c r="L866" s="92"/>
      <c r="M866" s="43"/>
      <c r="N866" s="43"/>
      <c r="O866" s="43"/>
      <c r="P866" s="43"/>
      <c r="Q866" s="43"/>
      <c r="R866" s="43"/>
      <c r="S866" s="43"/>
      <c r="T866" s="43"/>
      <c r="U866" s="43"/>
      <c r="V866" s="43"/>
      <c r="W866" s="43"/>
      <c r="X866" s="43"/>
      <c r="Y866" s="43"/>
      <c r="Z866" s="43"/>
      <c r="AA866" s="43"/>
      <c r="AB866" s="43"/>
      <c r="AC866" s="43"/>
    </row>
    <row r="867" spans="1:29" ht="12.75">
      <c r="A867" s="43"/>
      <c r="B867" s="43"/>
      <c r="C867" s="43"/>
      <c r="D867" s="43"/>
      <c r="E867" s="43"/>
      <c r="F867" s="43"/>
      <c r="G867" s="43"/>
      <c r="H867" s="43"/>
      <c r="I867" s="43"/>
      <c r="J867" s="44"/>
      <c r="K867" s="43"/>
      <c r="L867" s="92"/>
      <c r="M867" s="43"/>
      <c r="N867" s="43"/>
      <c r="O867" s="43"/>
      <c r="P867" s="43"/>
      <c r="Q867" s="43"/>
      <c r="R867" s="43"/>
      <c r="S867" s="43"/>
      <c r="T867" s="43"/>
      <c r="U867" s="43"/>
      <c r="V867" s="43"/>
      <c r="W867" s="43"/>
      <c r="X867" s="43"/>
      <c r="Y867" s="43"/>
      <c r="Z867" s="43"/>
      <c r="AA867" s="43"/>
      <c r="AB867" s="43"/>
      <c r="AC867" s="43"/>
    </row>
    <row r="868" spans="1:29" ht="12.75">
      <c r="A868" s="43"/>
      <c r="B868" s="43"/>
      <c r="C868" s="43"/>
      <c r="D868" s="43"/>
      <c r="E868" s="43"/>
      <c r="F868" s="43"/>
      <c r="G868" s="43"/>
      <c r="H868" s="43"/>
      <c r="I868" s="43"/>
      <c r="J868" s="44"/>
      <c r="K868" s="43"/>
      <c r="L868" s="92"/>
      <c r="M868" s="43"/>
      <c r="N868" s="43"/>
      <c r="O868" s="43"/>
      <c r="P868" s="43"/>
      <c r="Q868" s="43"/>
      <c r="R868" s="43"/>
      <c r="S868" s="43"/>
      <c r="T868" s="43"/>
      <c r="U868" s="43"/>
      <c r="V868" s="43"/>
      <c r="W868" s="43"/>
      <c r="X868" s="43"/>
      <c r="Y868" s="43"/>
      <c r="Z868" s="43"/>
      <c r="AA868" s="43"/>
      <c r="AB868" s="43"/>
      <c r="AC868" s="43"/>
    </row>
    <row r="869" spans="1:29" ht="12.75">
      <c r="A869" s="43"/>
      <c r="B869" s="43"/>
      <c r="C869" s="43"/>
      <c r="D869" s="43"/>
      <c r="E869" s="43"/>
      <c r="F869" s="43"/>
      <c r="G869" s="43"/>
      <c r="H869" s="43"/>
      <c r="I869" s="43"/>
      <c r="J869" s="44"/>
      <c r="K869" s="43"/>
      <c r="L869" s="92"/>
      <c r="M869" s="43"/>
      <c r="N869" s="43"/>
      <c r="O869" s="43"/>
      <c r="P869" s="43"/>
      <c r="Q869" s="43"/>
      <c r="R869" s="43"/>
      <c r="S869" s="43"/>
      <c r="T869" s="43"/>
      <c r="U869" s="43"/>
      <c r="V869" s="43"/>
      <c r="W869" s="43"/>
      <c r="X869" s="43"/>
      <c r="Y869" s="43"/>
      <c r="Z869" s="43"/>
      <c r="AA869" s="43"/>
      <c r="AB869" s="43"/>
      <c r="AC869" s="43"/>
    </row>
    <row r="870" spans="1:29" ht="12.75">
      <c r="A870" s="43"/>
      <c r="B870" s="43"/>
      <c r="C870" s="43"/>
      <c r="D870" s="43"/>
      <c r="E870" s="43"/>
      <c r="F870" s="43"/>
      <c r="G870" s="43"/>
      <c r="H870" s="43"/>
      <c r="I870" s="43"/>
      <c r="J870" s="44"/>
      <c r="K870" s="43"/>
      <c r="L870" s="92"/>
      <c r="M870" s="43"/>
      <c r="N870" s="43"/>
      <c r="O870" s="43"/>
      <c r="P870" s="43"/>
      <c r="Q870" s="43"/>
      <c r="R870" s="43"/>
      <c r="S870" s="43"/>
      <c r="T870" s="43"/>
      <c r="U870" s="43"/>
      <c r="V870" s="43"/>
      <c r="W870" s="43"/>
      <c r="X870" s="43"/>
      <c r="Y870" s="43"/>
      <c r="Z870" s="43"/>
      <c r="AA870" s="43"/>
      <c r="AB870" s="43"/>
      <c r="AC870" s="43"/>
    </row>
    <row r="871" spans="1:29" ht="12.75">
      <c r="A871" s="43"/>
      <c r="B871" s="43"/>
      <c r="C871" s="43"/>
      <c r="D871" s="43"/>
      <c r="E871" s="43"/>
      <c r="F871" s="43"/>
      <c r="G871" s="43"/>
      <c r="H871" s="43"/>
      <c r="I871" s="43"/>
      <c r="J871" s="44"/>
      <c r="K871" s="43"/>
      <c r="L871" s="92"/>
      <c r="M871" s="43"/>
      <c r="N871" s="43"/>
      <c r="O871" s="43"/>
      <c r="P871" s="43"/>
      <c r="Q871" s="43"/>
      <c r="R871" s="43"/>
      <c r="S871" s="43"/>
      <c r="T871" s="43"/>
      <c r="U871" s="43"/>
      <c r="V871" s="43"/>
      <c r="W871" s="43"/>
      <c r="X871" s="43"/>
      <c r="Y871" s="43"/>
      <c r="Z871" s="43"/>
      <c r="AA871" s="43"/>
      <c r="AB871" s="43"/>
      <c r="AC871" s="43"/>
    </row>
    <row r="872" spans="1:29" ht="12.75">
      <c r="A872" s="43"/>
      <c r="B872" s="43"/>
      <c r="C872" s="43"/>
      <c r="D872" s="43"/>
      <c r="E872" s="43"/>
      <c r="F872" s="43"/>
      <c r="G872" s="43"/>
      <c r="H872" s="43"/>
      <c r="I872" s="43"/>
      <c r="J872" s="44"/>
      <c r="K872" s="43"/>
      <c r="L872" s="92"/>
      <c r="M872" s="43"/>
      <c r="N872" s="43"/>
      <c r="O872" s="43"/>
      <c r="P872" s="43"/>
      <c r="Q872" s="43"/>
      <c r="R872" s="43"/>
      <c r="S872" s="43"/>
      <c r="T872" s="43"/>
      <c r="U872" s="43"/>
      <c r="V872" s="43"/>
      <c r="W872" s="43"/>
      <c r="X872" s="43"/>
      <c r="Y872" s="43"/>
      <c r="Z872" s="43"/>
      <c r="AA872" s="43"/>
      <c r="AB872" s="43"/>
      <c r="AC872" s="43"/>
    </row>
    <row r="873" spans="1:29" ht="12.75">
      <c r="A873" s="43"/>
      <c r="B873" s="43"/>
      <c r="C873" s="43"/>
      <c r="D873" s="43"/>
      <c r="E873" s="43"/>
      <c r="F873" s="43"/>
      <c r="G873" s="43"/>
      <c r="H873" s="43"/>
      <c r="I873" s="43"/>
      <c r="J873" s="44"/>
      <c r="K873" s="43"/>
      <c r="L873" s="92"/>
      <c r="M873" s="43"/>
      <c r="N873" s="43"/>
      <c r="O873" s="43"/>
      <c r="P873" s="43"/>
      <c r="Q873" s="43"/>
      <c r="R873" s="43"/>
      <c r="S873" s="43"/>
      <c r="T873" s="43"/>
      <c r="U873" s="43"/>
      <c r="V873" s="43"/>
      <c r="W873" s="43"/>
      <c r="X873" s="43"/>
      <c r="Y873" s="43"/>
      <c r="Z873" s="43"/>
      <c r="AA873" s="43"/>
      <c r="AB873" s="43"/>
      <c r="AC873" s="43"/>
    </row>
    <row r="874" spans="1:29" ht="12.75">
      <c r="A874" s="43"/>
      <c r="B874" s="43"/>
      <c r="C874" s="43"/>
      <c r="D874" s="43"/>
      <c r="E874" s="43"/>
      <c r="F874" s="43"/>
      <c r="G874" s="43"/>
      <c r="H874" s="43"/>
      <c r="I874" s="43"/>
      <c r="J874" s="44"/>
      <c r="K874" s="43"/>
      <c r="L874" s="92"/>
      <c r="M874" s="43"/>
      <c r="N874" s="43"/>
      <c r="O874" s="43"/>
      <c r="P874" s="43"/>
      <c r="Q874" s="43"/>
      <c r="R874" s="43"/>
      <c r="S874" s="43"/>
      <c r="T874" s="43"/>
      <c r="U874" s="43"/>
      <c r="V874" s="43"/>
      <c r="W874" s="43"/>
      <c r="X874" s="43"/>
      <c r="Y874" s="43"/>
      <c r="Z874" s="43"/>
      <c r="AA874" s="43"/>
      <c r="AB874" s="43"/>
      <c r="AC874" s="43"/>
    </row>
    <row r="875" spans="1:29" ht="12.75">
      <c r="A875" s="43"/>
      <c r="B875" s="43"/>
      <c r="C875" s="43"/>
      <c r="D875" s="43"/>
      <c r="E875" s="43"/>
      <c r="F875" s="43"/>
      <c r="G875" s="43"/>
      <c r="H875" s="43"/>
      <c r="I875" s="43"/>
      <c r="J875" s="44"/>
      <c r="K875" s="43"/>
      <c r="L875" s="92"/>
      <c r="M875" s="43"/>
      <c r="N875" s="43"/>
      <c r="O875" s="43"/>
      <c r="P875" s="43"/>
      <c r="Q875" s="43"/>
      <c r="R875" s="43"/>
      <c r="S875" s="43"/>
      <c r="T875" s="43"/>
      <c r="U875" s="43"/>
      <c r="V875" s="43"/>
      <c r="W875" s="43"/>
      <c r="X875" s="43"/>
      <c r="Y875" s="43"/>
      <c r="Z875" s="43"/>
      <c r="AA875" s="43"/>
      <c r="AB875" s="43"/>
      <c r="AC875" s="43"/>
    </row>
    <row r="876" spans="1:29" ht="12.75">
      <c r="A876" s="43"/>
      <c r="B876" s="43"/>
      <c r="C876" s="43"/>
      <c r="D876" s="43"/>
      <c r="E876" s="43"/>
      <c r="F876" s="43"/>
      <c r="G876" s="43"/>
      <c r="H876" s="43"/>
      <c r="I876" s="43"/>
      <c r="J876" s="44"/>
      <c r="K876" s="43"/>
      <c r="L876" s="92"/>
      <c r="M876" s="43"/>
      <c r="N876" s="43"/>
      <c r="O876" s="43"/>
      <c r="P876" s="43"/>
      <c r="Q876" s="43"/>
      <c r="R876" s="43"/>
      <c r="S876" s="43"/>
      <c r="T876" s="43"/>
      <c r="U876" s="43"/>
      <c r="V876" s="43"/>
      <c r="W876" s="43"/>
      <c r="X876" s="43"/>
      <c r="Y876" s="43"/>
      <c r="Z876" s="43"/>
      <c r="AA876" s="43"/>
      <c r="AB876" s="43"/>
      <c r="AC876" s="43"/>
    </row>
    <row r="877" spans="1:29" ht="12.75">
      <c r="A877" s="43"/>
      <c r="B877" s="43"/>
      <c r="C877" s="43"/>
      <c r="D877" s="43"/>
      <c r="E877" s="43"/>
      <c r="F877" s="43"/>
      <c r="G877" s="43"/>
      <c r="H877" s="43"/>
      <c r="I877" s="43"/>
      <c r="J877" s="44"/>
      <c r="K877" s="43"/>
      <c r="L877" s="92"/>
      <c r="M877" s="43"/>
      <c r="N877" s="43"/>
      <c r="O877" s="43"/>
      <c r="P877" s="43"/>
      <c r="Q877" s="43"/>
      <c r="R877" s="43"/>
      <c r="S877" s="43"/>
      <c r="T877" s="43"/>
      <c r="U877" s="43"/>
      <c r="V877" s="43"/>
      <c r="W877" s="43"/>
      <c r="X877" s="43"/>
      <c r="Y877" s="43"/>
      <c r="Z877" s="43"/>
      <c r="AA877" s="43"/>
      <c r="AB877" s="43"/>
      <c r="AC877" s="43"/>
    </row>
    <row r="878" spans="1:29" ht="12.75">
      <c r="A878" s="43"/>
      <c r="B878" s="43"/>
      <c r="C878" s="43"/>
      <c r="D878" s="43"/>
      <c r="E878" s="43"/>
      <c r="F878" s="43"/>
      <c r="G878" s="43"/>
      <c r="H878" s="43"/>
      <c r="I878" s="43"/>
      <c r="J878" s="44"/>
      <c r="K878" s="43"/>
      <c r="L878" s="92"/>
      <c r="M878" s="43"/>
      <c r="N878" s="43"/>
      <c r="O878" s="43"/>
      <c r="P878" s="43"/>
      <c r="Q878" s="43"/>
      <c r="R878" s="43"/>
      <c r="S878" s="43"/>
      <c r="T878" s="43"/>
      <c r="U878" s="43"/>
      <c r="V878" s="43"/>
      <c r="W878" s="43"/>
      <c r="X878" s="43"/>
      <c r="Y878" s="43"/>
      <c r="Z878" s="43"/>
      <c r="AA878" s="43"/>
      <c r="AB878" s="43"/>
      <c r="AC878" s="43"/>
    </row>
    <row r="879" spans="1:29" ht="12.75">
      <c r="A879" s="43"/>
      <c r="B879" s="43"/>
      <c r="C879" s="43"/>
      <c r="D879" s="43"/>
      <c r="E879" s="43"/>
      <c r="F879" s="43"/>
      <c r="G879" s="43"/>
      <c r="H879" s="43"/>
      <c r="I879" s="43"/>
      <c r="J879" s="44"/>
      <c r="K879" s="43"/>
      <c r="L879" s="92"/>
      <c r="M879" s="43"/>
      <c r="N879" s="43"/>
      <c r="O879" s="43"/>
      <c r="P879" s="43"/>
      <c r="Q879" s="43"/>
      <c r="R879" s="43"/>
      <c r="S879" s="43"/>
      <c r="T879" s="43"/>
      <c r="U879" s="43"/>
      <c r="V879" s="43"/>
      <c r="W879" s="43"/>
      <c r="X879" s="43"/>
      <c r="Y879" s="43"/>
      <c r="Z879" s="43"/>
      <c r="AA879" s="43"/>
      <c r="AB879" s="43"/>
      <c r="AC879" s="43"/>
    </row>
    <row r="880" spans="1:29" ht="12.75">
      <c r="A880" s="43"/>
      <c r="B880" s="43"/>
      <c r="C880" s="43"/>
      <c r="D880" s="43"/>
      <c r="E880" s="43"/>
      <c r="F880" s="43"/>
      <c r="G880" s="43"/>
      <c r="H880" s="43"/>
      <c r="I880" s="43"/>
      <c r="J880" s="44"/>
      <c r="K880" s="43"/>
      <c r="L880" s="92"/>
      <c r="M880" s="43"/>
      <c r="N880" s="43"/>
      <c r="O880" s="43"/>
      <c r="P880" s="43"/>
      <c r="Q880" s="43"/>
      <c r="R880" s="43"/>
      <c r="S880" s="43"/>
      <c r="T880" s="43"/>
      <c r="U880" s="43"/>
      <c r="V880" s="43"/>
      <c r="W880" s="43"/>
      <c r="X880" s="43"/>
      <c r="Y880" s="43"/>
      <c r="Z880" s="43"/>
      <c r="AA880" s="43"/>
      <c r="AB880" s="43"/>
      <c r="AC880" s="43"/>
    </row>
    <row r="881" spans="1:29" ht="12.75">
      <c r="A881" s="43"/>
      <c r="B881" s="43"/>
      <c r="C881" s="43"/>
      <c r="D881" s="43"/>
      <c r="E881" s="43"/>
      <c r="F881" s="43"/>
      <c r="G881" s="43"/>
      <c r="H881" s="43"/>
      <c r="I881" s="43"/>
      <c r="J881" s="44"/>
      <c r="K881" s="43"/>
      <c r="L881" s="92"/>
      <c r="M881" s="43"/>
      <c r="N881" s="43"/>
      <c r="O881" s="43"/>
      <c r="P881" s="43"/>
      <c r="Q881" s="43"/>
      <c r="R881" s="43"/>
      <c r="S881" s="43"/>
      <c r="T881" s="43"/>
      <c r="U881" s="43"/>
      <c r="V881" s="43"/>
      <c r="W881" s="43"/>
      <c r="X881" s="43"/>
      <c r="Y881" s="43"/>
      <c r="Z881" s="43"/>
      <c r="AA881" s="43"/>
      <c r="AB881" s="43"/>
      <c r="AC881" s="43"/>
    </row>
    <row r="882" spans="1:29" ht="12.75">
      <c r="A882" s="43"/>
      <c r="B882" s="43"/>
      <c r="C882" s="43"/>
      <c r="D882" s="43"/>
      <c r="E882" s="43"/>
      <c r="F882" s="43"/>
      <c r="G882" s="43"/>
      <c r="H882" s="43"/>
      <c r="I882" s="43"/>
      <c r="J882" s="44"/>
      <c r="K882" s="43"/>
      <c r="L882" s="92"/>
      <c r="M882" s="43"/>
      <c r="N882" s="43"/>
      <c r="O882" s="43"/>
      <c r="P882" s="43"/>
      <c r="Q882" s="43"/>
      <c r="R882" s="43"/>
      <c r="S882" s="43"/>
      <c r="T882" s="43"/>
      <c r="U882" s="43"/>
      <c r="V882" s="43"/>
      <c r="W882" s="43"/>
      <c r="X882" s="43"/>
      <c r="Y882" s="43"/>
      <c r="Z882" s="43"/>
      <c r="AA882" s="43"/>
      <c r="AB882" s="43"/>
      <c r="AC882" s="43"/>
    </row>
    <row r="883" spans="1:29" ht="12.75">
      <c r="A883" s="43"/>
      <c r="B883" s="43"/>
      <c r="C883" s="43"/>
      <c r="D883" s="43"/>
      <c r="E883" s="43"/>
      <c r="F883" s="43"/>
      <c r="G883" s="43"/>
      <c r="H883" s="43"/>
      <c r="I883" s="43"/>
      <c r="J883" s="44"/>
      <c r="K883" s="43"/>
      <c r="L883" s="92"/>
      <c r="M883" s="43"/>
      <c r="N883" s="43"/>
      <c r="O883" s="43"/>
      <c r="P883" s="43"/>
      <c r="Q883" s="43"/>
      <c r="R883" s="43"/>
      <c r="S883" s="43"/>
      <c r="T883" s="43"/>
      <c r="U883" s="43"/>
      <c r="V883" s="43"/>
      <c r="W883" s="43"/>
      <c r="X883" s="43"/>
      <c r="Y883" s="43"/>
      <c r="Z883" s="43"/>
      <c r="AA883" s="43"/>
      <c r="AB883" s="43"/>
      <c r="AC883" s="43"/>
    </row>
    <row r="884" spans="1:29" ht="12.75">
      <c r="A884" s="43"/>
      <c r="B884" s="43"/>
      <c r="C884" s="43"/>
      <c r="D884" s="43"/>
      <c r="E884" s="43"/>
      <c r="F884" s="43"/>
      <c r="G884" s="43"/>
      <c r="H884" s="43"/>
      <c r="I884" s="43"/>
      <c r="J884" s="44"/>
      <c r="K884" s="43"/>
      <c r="L884" s="92"/>
      <c r="M884" s="43"/>
      <c r="N884" s="43"/>
      <c r="O884" s="43"/>
      <c r="P884" s="43"/>
      <c r="Q884" s="43"/>
      <c r="R884" s="43"/>
      <c r="S884" s="43"/>
      <c r="T884" s="43"/>
      <c r="U884" s="43"/>
      <c r="V884" s="43"/>
      <c r="W884" s="43"/>
      <c r="X884" s="43"/>
      <c r="Y884" s="43"/>
      <c r="Z884" s="43"/>
      <c r="AA884" s="43"/>
      <c r="AB884" s="43"/>
      <c r="AC884" s="43"/>
    </row>
    <row r="885" spans="1:29" ht="12.75">
      <c r="A885" s="43"/>
      <c r="B885" s="43"/>
      <c r="C885" s="43"/>
      <c r="D885" s="43"/>
      <c r="E885" s="43"/>
      <c r="F885" s="43"/>
      <c r="G885" s="43"/>
      <c r="H885" s="43"/>
      <c r="I885" s="43"/>
      <c r="J885" s="44"/>
      <c r="K885" s="43"/>
      <c r="L885" s="92"/>
      <c r="M885" s="43"/>
      <c r="N885" s="43"/>
      <c r="O885" s="43"/>
      <c r="P885" s="43"/>
      <c r="Q885" s="43"/>
      <c r="R885" s="43"/>
      <c r="S885" s="43"/>
      <c r="T885" s="43"/>
      <c r="U885" s="43"/>
      <c r="V885" s="43"/>
      <c r="W885" s="43"/>
      <c r="X885" s="43"/>
      <c r="Y885" s="43"/>
      <c r="Z885" s="43"/>
      <c r="AA885" s="43"/>
      <c r="AB885" s="43"/>
      <c r="AC885" s="43"/>
    </row>
    <row r="886" spans="1:29" ht="12.75">
      <c r="A886" s="43"/>
      <c r="B886" s="43"/>
      <c r="C886" s="43"/>
      <c r="D886" s="43"/>
      <c r="E886" s="43"/>
      <c r="F886" s="43"/>
      <c r="G886" s="43"/>
      <c r="H886" s="43"/>
      <c r="I886" s="43"/>
      <c r="J886" s="44"/>
      <c r="K886" s="43"/>
      <c r="L886" s="92"/>
      <c r="M886" s="43"/>
      <c r="N886" s="43"/>
      <c r="O886" s="43"/>
      <c r="P886" s="43"/>
      <c r="Q886" s="43"/>
      <c r="R886" s="43"/>
      <c r="S886" s="43"/>
      <c r="T886" s="43"/>
      <c r="U886" s="43"/>
      <c r="V886" s="43"/>
      <c r="W886" s="43"/>
      <c r="X886" s="43"/>
      <c r="Y886" s="43"/>
      <c r="Z886" s="43"/>
      <c r="AA886" s="43"/>
      <c r="AB886" s="43"/>
      <c r="AC886" s="43"/>
    </row>
    <row r="887" spans="1:29" ht="12.75">
      <c r="A887" s="43"/>
      <c r="B887" s="43"/>
      <c r="C887" s="43"/>
      <c r="D887" s="43"/>
      <c r="E887" s="43"/>
      <c r="F887" s="43"/>
      <c r="G887" s="43"/>
      <c r="H887" s="43"/>
      <c r="I887" s="43"/>
      <c r="J887" s="44"/>
      <c r="K887" s="43"/>
      <c r="L887" s="92"/>
      <c r="M887" s="43"/>
      <c r="N887" s="43"/>
      <c r="O887" s="43"/>
      <c r="P887" s="43"/>
      <c r="Q887" s="43"/>
      <c r="R887" s="43"/>
      <c r="S887" s="43"/>
      <c r="T887" s="43"/>
      <c r="U887" s="43"/>
      <c r="V887" s="43"/>
      <c r="W887" s="43"/>
      <c r="X887" s="43"/>
      <c r="Y887" s="43"/>
      <c r="Z887" s="43"/>
      <c r="AA887" s="43"/>
      <c r="AB887" s="43"/>
      <c r="AC887" s="43"/>
    </row>
    <row r="888" spans="1:29" ht="12.75">
      <c r="A888" s="43"/>
      <c r="B888" s="43"/>
      <c r="C888" s="43"/>
      <c r="D888" s="43"/>
      <c r="E888" s="43"/>
      <c r="F888" s="43"/>
      <c r="G888" s="43"/>
      <c r="H888" s="43"/>
      <c r="I888" s="43"/>
      <c r="J888" s="44"/>
      <c r="K888" s="43"/>
      <c r="L888" s="92"/>
      <c r="M888" s="43"/>
      <c r="N888" s="43"/>
      <c r="O888" s="43"/>
      <c r="P888" s="43"/>
      <c r="Q888" s="43"/>
      <c r="R888" s="43"/>
      <c r="S888" s="43"/>
      <c r="T888" s="43"/>
      <c r="U888" s="43"/>
      <c r="V888" s="43"/>
      <c r="W888" s="43"/>
      <c r="X888" s="43"/>
      <c r="Y888" s="43"/>
      <c r="Z888" s="43"/>
      <c r="AA888" s="43"/>
      <c r="AB888" s="43"/>
      <c r="AC888" s="43"/>
    </row>
    <row r="889" spans="1:29" ht="12.75">
      <c r="A889" s="43"/>
      <c r="B889" s="43"/>
      <c r="C889" s="43"/>
      <c r="D889" s="43"/>
      <c r="E889" s="43"/>
      <c r="F889" s="43"/>
      <c r="G889" s="43"/>
      <c r="H889" s="43"/>
      <c r="I889" s="43"/>
      <c r="J889" s="44"/>
      <c r="K889" s="43"/>
      <c r="L889" s="92"/>
      <c r="M889" s="43"/>
      <c r="N889" s="43"/>
      <c r="O889" s="43"/>
      <c r="P889" s="43"/>
      <c r="Q889" s="43"/>
      <c r="R889" s="43"/>
      <c r="S889" s="43"/>
      <c r="T889" s="43"/>
      <c r="U889" s="43"/>
      <c r="V889" s="43"/>
      <c r="W889" s="43"/>
      <c r="X889" s="43"/>
      <c r="Y889" s="43"/>
      <c r="Z889" s="43"/>
      <c r="AA889" s="43"/>
      <c r="AB889" s="43"/>
      <c r="AC889" s="43"/>
    </row>
    <row r="890" spans="1:29" ht="12.75">
      <c r="A890" s="43"/>
      <c r="B890" s="43"/>
      <c r="C890" s="43"/>
      <c r="D890" s="43"/>
      <c r="E890" s="43"/>
      <c r="F890" s="43"/>
      <c r="G890" s="43"/>
      <c r="H890" s="43"/>
      <c r="I890" s="43"/>
      <c r="J890" s="44"/>
      <c r="K890" s="43"/>
      <c r="L890" s="92"/>
      <c r="M890" s="43"/>
      <c r="N890" s="43"/>
      <c r="O890" s="43"/>
      <c r="P890" s="43"/>
      <c r="Q890" s="43"/>
      <c r="R890" s="43"/>
      <c r="S890" s="43"/>
      <c r="T890" s="43"/>
      <c r="U890" s="43"/>
      <c r="V890" s="43"/>
      <c r="W890" s="43"/>
      <c r="X890" s="43"/>
      <c r="Y890" s="43"/>
      <c r="Z890" s="43"/>
      <c r="AA890" s="43"/>
      <c r="AB890" s="43"/>
      <c r="AC890" s="43"/>
    </row>
    <row r="891" spans="1:29" ht="12.75">
      <c r="A891" s="43"/>
      <c r="B891" s="43"/>
      <c r="C891" s="43"/>
      <c r="D891" s="43"/>
      <c r="E891" s="43"/>
      <c r="F891" s="43"/>
      <c r="G891" s="43"/>
      <c r="H891" s="43"/>
      <c r="I891" s="43"/>
      <c r="J891" s="44"/>
      <c r="K891" s="43"/>
      <c r="L891" s="92"/>
      <c r="M891" s="43"/>
      <c r="N891" s="43"/>
      <c r="O891" s="43"/>
      <c r="P891" s="43"/>
      <c r="Q891" s="43"/>
      <c r="R891" s="43"/>
      <c r="S891" s="43"/>
      <c r="T891" s="43"/>
      <c r="U891" s="43"/>
      <c r="V891" s="43"/>
      <c r="W891" s="43"/>
      <c r="X891" s="43"/>
      <c r="Y891" s="43"/>
      <c r="Z891" s="43"/>
      <c r="AA891" s="43"/>
      <c r="AB891" s="43"/>
      <c r="AC891" s="43"/>
    </row>
    <row r="892" spans="1:29" ht="12.75">
      <c r="A892" s="43"/>
      <c r="B892" s="43"/>
      <c r="C892" s="43"/>
      <c r="D892" s="43"/>
      <c r="E892" s="43"/>
      <c r="F892" s="43"/>
      <c r="G892" s="43"/>
      <c r="H892" s="43"/>
      <c r="I892" s="43"/>
      <c r="J892" s="44"/>
      <c r="K892" s="43"/>
      <c r="L892" s="92"/>
      <c r="M892" s="43"/>
      <c r="N892" s="43"/>
      <c r="O892" s="43"/>
      <c r="P892" s="43"/>
      <c r="Q892" s="43"/>
      <c r="R892" s="43"/>
      <c r="S892" s="43"/>
      <c r="T892" s="43"/>
      <c r="U892" s="43"/>
      <c r="V892" s="43"/>
      <c r="W892" s="43"/>
      <c r="X892" s="43"/>
      <c r="Y892" s="43"/>
      <c r="Z892" s="43"/>
      <c r="AA892" s="43"/>
      <c r="AB892" s="43"/>
      <c r="AC892" s="43"/>
    </row>
    <row r="893" spans="1:29" ht="12.75">
      <c r="A893" s="43"/>
      <c r="B893" s="43"/>
      <c r="C893" s="43"/>
      <c r="D893" s="43"/>
      <c r="E893" s="43"/>
      <c r="F893" s="43"/>
      <c r="G893" s="43"/>
      <c r="H893" s="43"/>
      <c r="I893" s="43"/>
      <c r="J893" s="44"/>
      <c r="K893" s="43"/>
      <c r="L893" s="92"/>
      <c r="M893" s="43"/>
      <c r="N893" s="43"/>
      <c r="O893" s="43"/>
      <c r="P893" s="43"/>
      <c r="Q893" s="43"/>
      <c r="R893" s="43"/>
      <c r="S893" s="43"/>
      <c r="T893" s="43"/>
      <c r="U893" s="43"/>
      <c r="V893" s="43"/>
      <c r="W893" s="43"/>
      <c r="X893" s="43"/>
      <c r="Y893" s="43"/>
      <c r="Z893" s="43"/>
      <c r="AA893" s="43"/>
      <c r="AB893" s="43"/>
      <c r="AC893" s="43"/>
    </row>
    <row r="894" spans="1:29" ht="12.75">
      <c r="A894" s="43"/>
      <c r="B894" s="43"/>
      <c r="C894" s="43"/>
      <c r="D894" s="43"/>
      <c r="E894" s="43"/>
      <c r="F894" s="43"/>
      <c r="G894" s="43"/>
      <c r="H894" s="43"/>
      <c r="I894" s="43"/>
      <c r="J894" s="44"/>
      <c r="K894" s="43"/>
      <c r="L894" s="92"/>
      <c r="M894" s="43"/>
      <c r="N894" s="43"/>
      <c r="O894" s="43"/>
      <c r="P894" s="43"/>
      <c r="Q894" s="43"/>
      <c r="R894" s="43"/>
      <c r="S894" s="43"/>
      <c r="T894" s="43"/>
      <c r="U894" s="43"/>
      <c r="V894" s="43"/>
      <c r="W894" s="43"/>
      <c r="X894" s="43"/>
      <c r="Y894" s="43"/>
      <c r="Z894" s="43"/>
      <c r="AA894" s="43"/>
      <c r="AB894" s="43"/>
      <c r="AC894" s="43"/>
    </row>
    <row r="895" spans="1:29" ht="12.75">
      <c r="A895" s="43"/>
      <c r="B895" s="43"/>
      <c r="C895" s="43"/>
      <c r="D895" s="43"/>
      <c r="E895" s="43"/>
      <c r="F895" s="43"/>
      <c r="G895" s="43"/>
      <c r="H895" s="43"/>
      <c r="I895" s="43"/>
      <c r="J895" s="44"/>
      <c r="K895" s="43"/>
      <c r="L895" s="92"/>
      <c r="M895" s="43"/>
      <c r="N895" s="43"/>
      <c r="O895" s="43"/>
      <c r="P895" s="43"/>
      <c r="Q895" s="43"/>
      <c r="R895" s="43"/>
      <c r="S895" s="43"/>
      <c r="T895" s="43"/>
      <c r="U895" s="43"/>
      <c r="V895" s="43"/>
      <c r="W895" s="43"/>
      <c r="X895" s="43"/>
      <c r="Y895" s="43"/>
      <c r="Z895" s="43"/>
      <c r="AA895" s="43"/>
      <c r="AB895" s="43"/>
      <c r="AC895" s="43"/>
    </row>
    <row r="896" spans="1:29" ht="12.75">
      <c r="A896" s="43"/>
      <c r="B896" s="43"/>
      <c r="C896" s="43"/>
      <c r="D896" s="43"/>
      <c r="E896" s="43"/>
      <c r="F896" s="43"/>
      <c r="G896" s="43"/>
      <c r="H896" s="43"/>
      <c r="I896" s="43"/>
      <c r="J896" s="44"/>
      <c r="K896" s="43"/>
      <c r="L896" s="92"/>
      <c r="M896" s="43"/>
      <c r="N896" s="43"/>
      <c r="O896" s="43"/>
      <c r="P896" s="43"/>
      <c r="Q896" s="43"/>
      <c r="R896" s="43"/>
      <c r="S896" s="43"/>
      <c r="T896" s="43"/>
      <c r="U896" s="43"/>
      <c r="V896" s="43"/>
      <c r="W896" s="43"/>
      <c r="X896" s="43"/>
      <c r="Y896" s="43"/>
      <c r="Z896" s="43"/>
      <c r="AA896" s="43"/>
      <c r="AB896" s="43"/>
      <c r="AC896" s="43"/>
    </row>
    <row r="897" spans="1:29" ht="12.75">
      <c r="A897" s="43"/>
      <c r="B897" s="43"/>
      <c r="C897" s="43"/>
      <c r="D897" s="43"/>
      <c r="E897" s="43"/>
      <c r="F897" s="43"/>
      <c r="G897" s="43"/>
      <c r="H897" s="43"/>
      <c r="I897" s="43"/>
      <c r="J897" s="44"/>
      <c r="K897" s="43"/>
      <c r="L897" s="92"/>
      <c r="M897" s="43"/>
      <c r="N897" s="43"/>
      <c r="O897" s="43"/>
      <c r="P897" s="43"/>
      <c r="Q897" s="43"/>
      <c r="R897" s="43"/>
      <c r="S897" s="43"/>
      <c r="T897" s="43"/>
      <c r="U897" s="43"/>
      <c r="V897" s="43"/>
      <c r="W897" s="43"/>
      <c r="X897" s="43"/>
      <c r="Y897" s="43"/>
      <c r="Z897" s="43"/>
      <c r="AA897" s="43"/>
      <c r="AB897" s="43"/>
      <c r="AC897" s="43"/>
    </row>
    <row r="898" spans="1:29" ht="12.75">
      <c r="A898" s="43"/>
      <c r="B898" s="43"/>
      <c r="C898" s="43"/>
      <c r="D898" s="43"/>
      <c r="E898" s="43"/>
      <c r="F898" s="43"/>
      <c r="G898" s="43"/>
      <c r="H898" s="43"/>
      <c r="I898" s="43"/>
      <c r="J898" s="44"/>
      <c r="K898" s="43"/>
      <c r="L898" s="92"/>
      <c r="M898" s="43"/>
      <c r="N898" s="43"/>
      <c r="O898" s="43"/>
      <c r="P898" s="43"/>
      <c r="Q898" s="43"/>
      <c r="R898" s="43"/>
      <c r="S898" s="43"/>
      <c r="T898" s="43"/>
      <c r="U898" s="43"/>
      <c r="V898" s="43"/>
      <c r="W898" s="43"/>
      <c r="X898" s="43"/>
      <c r="Y898" s="43"/>
      <c r="Z898" s="43"/>
      <c r="AA898" s="43"/>
      <c r="AB898" s="43"/>
      <c r="AC898" s="43"/>
    </row>
    <row r="899" spans="1:29" ht="12.75">
      <c r="A899" s="43"/>
      <c r="B899" s="43"/>
      <c r="C899" s="43"/>
      <c r="D899" s="43"/>
      <c r="E899" s="43"/>
      <c r="F899" s="43"/>
      <c r="G899" s="43"/>
      <c r="H899" s="43"/>
      <c r="I899" s="43"/>
      <c r="J899" s="44"/>
      <c r="K899" s="43"/>
      <c r="L899" s="92"/>
      <c r="M899" s="43"/>
      <c r="N899" s="43"/>
      <c r="O899" s="43"/>
      <c r="P899" s="43"/>
      <c r="Q899" s="43"/>
      <c r="R899" s="43"/>
      <c r="S899" s="43"/>
      <c r="T899" s="43"/>
      <c r="U899" s="43"/>
      <c r="V899" s="43"/>
      <c r="W899" s="43"/>
      <c r="X899" s="43"/>
      <c r="Y899" s="43"/>
      <c r="Z899" s="43"/>
      <c r="AA899" s="43"/>
      <c r="AB899" s="43"/>
      <c r="AC899" s="43"/>
    </row>
    <row r="900" spans="1:29" ht="12.75">
      <c r="A900" s="43"/>
      <c r="B900" s="43"/>
      <c r="C900" s="43"/>
      <c r="D900" s="43"/>
      <c r="E900" s="43"/>
      <c r="F900" s="43"/>
      <c r="G900" s="43"/>
      <c r="H900" s="43"/>
      <c r="I900" s="43"/>
      <c r="J900" s="44"/>
      <c r="K900" s="43"/>
      <c r="L900" s="92"/>
      <c r="M900" s="43"/>
      <c r="N900" s="43"/>
      <c r="O900" s="43"/>
      <c r="P900" s="43"/>
      <c r="Q900" s="43"/>
      <c r="R900" s="43"/>
      <c r="S900" s="43"/>
      <c r="T900" s="43"/>
      <c r="U900" s="43"/>
      <c r="V900" s="43"/>
      <c r="W900" s="43"/>
      <c r="X900" s="43"/>
      <c r="Y900" s="43"/>
      <c r="Z900" s="43"/>
      <c r="AA900" s="43"/>
      <c r="AB900" s="43"/>
      <c r="AC900" s="43"/>
    </row>
    <row r="901" spans="1:29" ht="12.75">
      <c r="A901" s="43"/>
      <c r="B901" s="43"/>
      <c r="C901" s="43"/>
      <c r="D901" s="43"/>
      <c r="E901" s="43"/>
      <c r="F901" s="43"/>
      <c r="G901" s="43"/>
      <c r="H901" s="43"/>
      <c r="I901" s="43"/>
      <c r="J901" s="44"/>
      <c r="K901" s="43"/>
      <c r="L901" s="92"/>
      <c r="M901" s="43"/>
      <c r="N901" s="43"/>
      <c r="O901" s="43"/>
      <c r="P901" s="43"/>
      <c r="Q901" s="43"/>
      <c r="R901" s="43"/>
      <c r="S901" s="43"/>
      <c r="T901" s="43"/>
      <c r="U901" s="43"/>
      <c r="V901" s="43"/>
      <c r="W901" s="43"/>
      <c r="X901" s="43"/>
      <c r="Y901" s="43"/>
      <c r="Z901" s="43"/>
      <c r="AA901" s="43"/>
      <c r="AB901" s="43"/>
      <c r="AC901" s="43"/>
    </row>
    <row r="902" spans="1:29" ht="12.75">
      <c r="A902" s="43"/>
      <c r="B902" s="43"/>
      <c r="C902" s="43"/>
      <c r="D902" s="43"/>
      <c r="E902" s="43"/>
      <c r="F902" s="43"/>
      <c r="G902" s="43"/>
      <c r="H902" s="43"/>
      <c r="I902" s="43"/>
      <c r="J902" s="44"/>
      <c r="K902" s="43"/>
      <c r="L902" s="92"/>
      <c r="M902" s="43"/>
      <c r="N902" s="43"/>
      <c r="O902" s="43"/>
      <c r="P902" s="43"/>
      <c r="Q902" s="43"/>
      <c r="R902" s="43"/>
      <c r="S902" s="43"/>
      <c r="T902" s="43"/>
      <c r="U902" s="43"/>
      <c r="V902" s="43"/>
      <c r="W902" s="43"/>
      <c r="X902" s="43"/>
      <c r="Y902" s="43"/>
      <c r="Z902" s="43"/>
      <c r="AA902" s="43"/>
      <c r="AB902" s="43"/>
      <c r="AC902" s="43"/>
    </row>
    <row r="903" spans="1:29" ht="12.75">
      <c r="A903" s="43"/>
      <c r="B903" s="43"/>
      <c r="C903" s="43"/>
      <c r="D903" s="43"/>
      <c r="E903" s="43"/>
      <c r="F903" s="43"/>
      <c r="G903" s="43"/>
      <c r="H903" s="43"/>
      <c r="I903" s="43"/>
      <c r="J903" s="44"/>
      <c r="K903" s="43"/>
      <c r="L903" s="92"/>
      <c r="M903" s="43"/>
      <c r="N903" s="43"/>
      <c r="O903" s="43"/>
      <c r="P903" s="43"/>
      <c r="Q903" s="43"/>
      <c r="R903" s="43"/>
      <c r="S903" s="43"/>
      <c r="T903" s="43"/>
      <c r="U903" s="43"/>
      <c r="V903" s="43"/>
      <c r="W903" s="43"/>
      <c r="X903" s="43"/>
      <c r="Y903" s="43"/>
      <c r="Z903" s="43"/>
      <c r="AA903" s="43"/>
      <c r="AB903" s="43"/>
      <c r="AC903" s="43"/>
    </row>
    <row r="904" spans="1:29" ht="12.75">
      <c r="A904" s="43"/>
      <c r="B904" s="43"/>
      <c r="C904" s="43"/>
      <c r="D904" s="43"/>
      <c r="E904" s="43"/>
      <c r="F904" s="43"/>
      <c r="G904" s="43"/>
      <c r="H904" s="43"/>
      <c r="I904" s="43"/>
      <c r="J904" s="44"/>
      <c r="K904" s="43"/>
      <c r="L904" s="92"/>
      <c r="M904" s="43"/>
      <c r="N904" s="43"/>
      <c r="O904" s="43"/>
      <c r="P904" s="43"/>
      <c r="Q904" s="43"/>
      <c r="R904" s="43"/>
      <c r="S904" s="43"/>
      <c r="T904" s="43"/>
      <c r="U904" s="43"/>
      <c r="V904" s="43"/>
      <c r="W904" s="43"/>
      <c r="X904" s="43"/>
      <c r="Y904" s="43"/>
      <c r="Z904" s="43"/>
      <c r="AA904" s="43"/>
      <c r="AB904" s="43"/>
      <c r="AC904" s="43"/>
    </row>
    <row r="905" spans="1:29" ht="12.75">
      <c r="A905" s="43"/>
      <c r="B905" s="43"/>
      <c r="C905" s="43"/>
      <c r="D905" s="43"/>
      <c r="E905" s="43"/>
      <c r="F905" s="43"/>
      <c r="G905" s="43"/>
      <c r="H905" s="43"/>
      <c r="I905" s="43"/>
      <c r="J905" s="44"/>
      <c r="K905" s="43"/>
      <c r="L905" s="92"/>
      <c r="M905" s="43"/>
      <c r="N905" s="43"/>
      <c r="O905" s="43"/>
      <c r="P905" s="43"/>
      <c r="Q905" s="43"/>
      <c r="R905" s="43"/>
      <c r="S905" s="43"/>
      <c r="T905" s="43"/>
      <c r="U905" s="43"/>
      <c r="V905" s="43"/>
      <c r="W905" s="43"/>
      <c r="X905" s="43"/>
      <c r="Y905" s="43"/>
      <c r="Z905" s="43"/>
      <c r="AA905" s="43"/>
      <c r="AB905" s="43"/>
      <c r="AC905" s="43"/>
    </row>
    <row r="906" spans="1:29" ht="12.75">
      <c r="A906" s="43"/>
      <c r="B906" s="43"/>
      <c r="C906" s="43"/>
      <c r="D906" s="43"/>
      <c r="E906" s="43"/>
      <c r="F906" s="43"/>
      <c r="G906" s="43"/>
      <c r="H906" s="43"/>
      <c r="I906" s="43"/>
      <c r="J906" s="44"/>
      <c r="K906" s="43"/>
      <c r="L906" s="92"/>
      <c r="M906" s="43"/>
      <c r="N906" s="43"/>
      <c r="O906" s="43"/>
      <c r="P906" s="43"/>
      <c r="Q906" s="43"/>
      <c r="R906" s="43"/>
      <c r="S906" s="43"/>
      <c r="T906" s="43"/>
      <c r="U906" s="43"/>
      <c r="V906" s="43"/>
      <c r="W906" s="43"/>
      <c r="X906" s="43"/>
      <c r="Y906" s="43"/>
      <c r="Z906" s="43"/>
      <c r="AA906" s="43"/>
      <c r="AB906" s="43"/>
      <c r="AC906" s="43"/>
    </row>
    <row r="907" spans="1:29" ht="12.75">
      <c r="A907" s="43"/>
      <c r="B907" s="43"/>
      <c r="C907" s="43"/>
      <c r="D907" s="43"/>
      <c r="E907" s="43"/>
      <c r="F907" s="43"/>
      <c r="G907" s="43"/>
      <c r="H907" s="43"/>
      <c r="I907" s="43"/>
      <c r="J907" s="44"/>
      <c r="K907" s="43"/>
      <c r="L907" s="92"/>
      <c r="M907" s="43"/>
      <c r="N907" s="43"/>
      <c r="O907" s="43"/>
      <c r="P907" s="43"/>
      <c r="Q907" s="43"/>
      <c r="R907" s="43"/>
      <c r="S907" s="43"/>
      <c r="T907" s="43"/>
      <c r="U907" s="43"/>
      <c r="V907" s="43"/>
      <c r="W907" s="43"/>
      <c r="X907" s="43"/>
      <c r="Y907" s="43"/>
      <c r="Z907" s="43"/>
      <c r="AA907" s="43"/>
      <c r="AB907" s="43"/>
      <c r="AC907" s="43"/>
    </row>
    <row r="908" spans="1:29" ht="12.75">
      <c r="A908" s="43"/>
      <c r="B908" s="43"/>
      <c r="C908" s="43"/>
      <c r="D908" s="43"/>
      <c r="E908" s="43"/>
      <c r="F908" s="43"/>
      <c r="G908" s="43"/>
      <c r="H908" s="43"/>
      <c r="I908" s="43"/>
      <c r="J908" s="44"/>
      <c r="K908" s="43"/>
      <c r="L908" s="92"/>
      <c r="M908" s="43"/>
      <c r="N908" s="43"/>
      <c r="O908" s="43"/>
      <c r="P908" s="43"/>
      <c r="Q908" s="43"/>
      <c r="R908" s="43"/>
      <c r="S908" s="43"/>
      <c r="T908" s="43"/>
      <c r="U908" s="43"/>
      <c r="V908" s="43"/>
      <c r="W908" s="43"/>
      <c r="X908" s="43"/>
      <c r="Y908" s="43"/>
      <c r="Z908" s="43"/>
      <c r="AA908" s="43"/>
      <c r="AB908" s="43"/>
      <c r="AC908" s="43"/>
    </row>
    <row r="909" spans="1:29" ht="12.75">
      <c r="A909" s="43"/>
      <c r="B909" s="43"/>
      <c r="C909" s="43"/>
      <c r="D909" s="43"/>
      <c r="E909" s="43"/>
      <c r="F909" s="43"/>
      <c r="G909" s="43"/>
      <c r="H909" s="43"/>
      <c r="I909" s="43"/>
      <c r="J909" s="44"/>
      <c r="K909" s="43"/>
      <c r="L909" s="92"/>
      <c r="M909" s="43"/>
      <c r="N909" s="43"/>
      <c r="O909" s="43"/>
      <c r="P909" s="43"/>
      <c r="Q909" s="43"/>
      <c r="R909" s="43"/>
      <c r="S909" s="43"/>
      <c r="T909" s="43"/>
      <c r="U909" s="43"/>
      <c r="V909" s="43"/>
      <c r="W909" s="43"/>
      <c r="X909" s="43"/>
      <c r="Y909" s="43"/>
      <c r="Z909" s="43"/>
      <c r="AA909" s="43"/>
      <c r="AB909" s="43"/>
      <c r="AC909" s="43"/>
    </row>
    <row r="910" spans="1:29" ht="12.75">
      <c r="A910" s="43"/>
      <c r="B910" s="43"/>
      <c r="C910" s="43"/>
      <c r="D910" s="43"/>
      <c r="E910" s="43"/>
      <c r="F910" s="43"/>
      <c r="G910" s="43"/>
      <c r="H910" s="43"/>
      <c r="I910" s="43"/>
      <c r="J910" s="44"/>
      <c r="K910" s="43"/>
      <c r="L910" s="92"/>
      <c r="M910" s="43"/>
      <c r="N910" s="43"/>
      <c r="O910" s="43"/>
      <c r="P910" s="43"/>
      <c r="Q910" s="43"/>
      <c r="R910" s="43"/>
      <c r="S910" s="43"/>
      <c r="T910" s="43"/>
      <c r="U910" s="43"/>
      <c r="V910" s="43"/>
      <c r="W910" s="43"/>
      <c r="X910" s="43"/>
      <c r="Y910" s="43"/>
      <c r="Z910" s="43"/>
      <c r="AA910" s="43"/>
      <c r="AB910" s="43"/>
      <c r="AC910" s="43"/>
    </row>
    <row r="911" spans="1:29" ht="12.75">
      <c r="A911" s="43"/>
      <c r="B911" s="43"/>
      <c r="C911" s="43"/>
      <c r="D911" s="43"/>
      <c r="E911" s="43"/>
      <c r="F911" s="43"/>
      <c r="G911" s="43"/>
      <c r="H911" s="43"/>
      <c r="I911" s="43"/>
      <c r="J911" s="44"/>
      <c r="K911" s="43"/>
      <c r="L911" s="92"/>
      <c r="M911" s="43"/>
      <c r="N911" s="43"/>
      <c r="O911" s="43"/>
      <c r="P911" s="43"/>
      <c r="Q911" s="43"/>
      <c r="R911" s="43"/>
      <c r="S911" s="43"/>
      <c r="T911" s="43"/>
      <c r="U911" s="43"/>
      <c r="V911" s="43"/>
      <c r="W911" s="43"/>
      <c r="X911" s="43"/>
      <c r="Y911" s="43"/>
      <c r="Z911" s="43"/>
      <c r="AA911" s="43"/>
      <c r="AB911" s="43"/>
      <c r="AC911" s="43"/>
    </row>
    <row r="912" spans="1:29" ht="12.75">
      <c r="A912" s="43"/>
      <c r="B912" s="43"/>
      <c r="C912" s="43"/>
      <c r="D912" s="43"/>
      <c r="E912" s="43"/>
      <c r="F912" s="43"/>
      <c r="G912" s="43"/>
      <c r="H912" s="43"/>
      <c r="I912" s="43"/>
      <c r="J912" s="44"/>
      <c r="K912" s="43"/>
      <c r="L912" s="92"/>
      <c r="M912" s="43"/>
      <c r="N912" s="43"/>
      <c r="O912" s="43"/>
      <c r="P912" s="43"/>
      <c r="Q912" s="43"/>
      <c r="R912" s="43"/>
      <c r="S912" s="43"/>
      <c r="T912" s="43"/>
      <c r="U912" s="43"/>
      <c r="V912" s="43"/>
      <c r="W912" s="43"/>
      <c r="X912" s="43"/>
      <c r="Y912" s="43"/>
      <c r="Z912" s="43"/>
      <c r="AA912" s="43"/>
      <c r="AB912" s="43"/>
      <c r="AC912" s="43"/>
    </row>
    <row r="913" spans="1:29" ht="12.75">
      <c r="A913" s="43"/>
      <c r="B913" s="43"/>
      <c r="C913" s="43"/>
      <c r="D913" s="43"/>
      <c r="E913" s="43"/>
      <c r="F913" s="43"/>
      <c r="G913" s="43"/>
      <c r="H913" s="43"/>
      <c r="I913" s="43"/>
      <c r="J913" s="44"/>
      <c r="K913" s="43"/>
      <c r="L913" s="92"/>
      <c r="M913" s="43"/>
      <c r="N913" s="43"/>
      <c r="O913" s="43"/>
      <c r="P913" s="43"/>
      <c r="Q913" s="43"/>
      <c r="R913" s="43"/>
      <c r="S913" s="43"/>
      <c r="T913" s="43"/>
      <c r="U913" s="43"/>
      <c r="V913" s="43"/>
      <c r="W913" s="43"/>
      <c r="X913" s="43"/>
      <c r="Y913" s="43"/>
      <c r="Z913" s="43"/>
      <c r="AA913" s="43"/>
      <c r="AB913" s="43"/>
      <c r="AC913" s="43"/>
    </row>
    <row r="914" spans="1:29" ht="12.75">
      <c r="A914" s="43"/>
      <c r="B914" s="43"/>
      <c r="C914" s="43"/>
      <c r="D914" s="43"/>
      <c r="E914" s="43"/>
      <c r="F914" s="43"/>
      <c r="G914" s="43"/>
      <c r="H914" s="43"/>
      <c r="I914" s="43"/>
      <c r="J914" s="44"/>
      <c r="K914" s="43"/>
      <c r="L914" s="92"/>
      <c r="M914" s="43"/>
      <c r="N914" s="43"/>
      <c r="O914" s="43"/>
      <c r="P914" s="43"/>
      <c r="Q914" s="43"/>
      <c r="R914" s="43"/>
      <c r="S914" s="43"/>
      <c r="T914" s="43"/>
      <c r="U914" s="43"/>
      <c r="V914" s="43"/>
      <c r="W914" s="43"/>
      <c r="X914" s="43"/>
      <c r="Y914" s="43"/>
      <c r="Z914" s="43"/>
      <c r="AA914" s="43"/>
      <c r="AB914" s="43"/>
      <c r="AC914" s="43"/>
    </row>
    <row r="915" spans="1:29" ht="12.75">
      <c r="A915" s="43"/>
      <c r="B915" s="43"/>
      <c r="C915" s="43"/>
      <c r="D915" s="43"/>
      <c r="E915" s="43"/>
      <c r="F915" s="43"/>
      <c r="G915" s="43"/>
      <c r="H915" s="43"/>
      <c r="I915" s="43"/>
      <c r="J915" s="44"/>
      <c r="K915" s="43"/>
      <c r="L915" s="92"/>
      <c r="M915" s="43"/>
      <c r="N915" s="43"/>
      <c r="O915" s="43"/>
      <c r="P915" s="43"/>
      <c r="Q915" s="43"/>
      <c r="R915" s="43"/>
      <c r="S915" s="43"/>
      <c r="T915" s="43"/>
      <c r="U915" s="43"/>
      <c r="V915" s="43"/>
      <c r="W915" s="43"/>
      <c r="X915" s="43"/>
      <c r="Y915" s="43"/>
      <c r="Z915" s="43"/>
      <c r="AA915" s="43"/>
      <c r="AB915" s="43"/>
      <c r="AC915" s="43"/>
    </row>
    <row r="916" spans="1:29" ht="12.75">
      <c r="A916" s="43"/>
      <c r="B916" s="43"/>
      <c r="C916" s="43"/>
      <c r="D916" s="43"/>
      <c r="E916" s="43"/>
      <c r="F916" s="43"/>
      <c r="G916" s="43"/>
      <c r="H916" s="43"/>
      <c r="I916" s="43"/>
      <c r="J916" s="44"/>
      <c r="K916" s="43"/>
      <c r="L916" s="92"/>
      <c r="M916" s="43"/>
      <c r="N916" s="43"/>
      <c r="O916" s="43"/>
      <c r="P916" s="43"/>
      <c r="Q916" s="43"/>
      <c r="R916" s="43"/>
      <c r="S916" s="43"/>
      <c r="T916" s="43"/>
      <c r="U916" s="43"/>
      <c r="V916" s="43"/>
      <c r="W916" s="43"/>
      <c r="X916" s="43"/>
      <c r="Y916" s="43"/>
      <c r="Z916" s="43"/>
      <c r="AA916" s="43"/>
      <c r="AB916" s="43"/>
      <c r="AC916" s="43"/>
    </row>
    <row r="917" spans="1:29" ht="12.75">
      <c r="A917" s="43"/>
      <c r="B917" s="43"/>
      <c r="C917" s="43"/>
      <c r="D917" s="43"/>
      <c r="E917" s="43"/>
      <c r="F917" s="43"/>
      <c r="G917" s="43"/>
      <c r="H917" s="43"/>
      <c r="I917" s="43"/>
      <c r="J917" s="44"/>
      <c r="K917" s="43"/>
      <c r="L917" s="92"/>
      <c r="M917" s="43"/>
      <c r="N917" s="43"/>
      <c r="O917" s="43"/>
      <c r="P917" s="43"/>
      <c r="Q917" s="43"/>
      <c r="R917" s="43"/>
      <c r="S917" s="43"/>
      <c r="T917" s="43"/>
      <c r="U917" s="43"/>
      <c r="V917" s="43"/>
      <c r="W917" s="43"/>
      <c r="X917" s="43"/>
      <c r="Y917" s="43"/>
      <c r="Z917" s="43"/>
      <c r="AA917" s="43"/>
      <c r="AB917" s="43"/>
      <c r="AC917" s="43"/>
    </row>
    <row r="918" spans="1:29" ht="12.75">
      <c r="A918" s="43"/>
      <c r="B918" s="43"/>
      <c r="C918" s="43"/>
      <c r="D918" s="43"/>
      <c r="E918" s="43"/>
      <c r="F918" s="43"/>
      <c r="G918" s="43"/>
      <c r="H918" s="43"/>
      <c r="I918" s="43"/>
      <c r="J918" s="44"/>
      <c r="K918" s="43"/>
      <c r="L918" s="92"/>
      <c r="M918" s="43"/>
      <c r="N918" s="43"/>
      <c r="O918" s="43"/>
      <c r="P918" s="43"/>
      <c r="Q918" s="43"/>
      <c r="R918" s="43"/>
      <c r="S918" s="43"/>
      <c r="T918" s="43"/>
      <c r="U918" s="43"/>
      <c r="V918" s="43"/>
      <c r="W918" s="43"/>
      <c r="X918" s="43"/>
      <c r="Y918" s="43"/>
      <c r="Z918" s="43"/>
      <c r="AA918" s="43"/>
      <c r="AB918" s="43"/>
      <c r="AC918" s="43"/>
    </row>
    <row r="919" spans="1:29" ht="12.75">
      <c r="A919" s="43"/>
      <c r="B919" s="43"/>
      <c r="C919" s="43"/>
      <c r="D919" s="43"/>
      <c r="E919" s="43"/>
      <c r="F919" s="43"/>
      <c r="G919" s="43"/>
      <c r="H919" s="43"/>
      <c r="I919" s="43"/>
      <c r="J919" s="44"/>
      <c r="K919" s="43"/>
      <c r="L919" s="92"/>
      <c r="M919" s="43"/>
      <c r="N919" s="43"/>
      <c r="O919" s="43"/>
      <c r="P919" s="43"/>
      <c r="Q919" s="43"/>
      <c r="R919" s="43"/>
      <c r="S919" s="43"/>
      <c r="T919" s="43"/>
      <c r="U919" s="43"/>
      <c r="V919" s="43"/>
      <c r="W919" s="43"/>
      <c r="X919" s="43"/>
      <c r="Y919" s="43"/>
      <c r="Z919" s="43"/>
      <c r="AA919" s="43"/>
      <c r="AB919" s="43"/>
      <c r="AC919" s="43"/>
    </row>
    <row r="920" spans="1:29" ht="12.75">
      <c r="A920" s="43"/>
      <c r="B920" s="43"/>
      <c r="C920" s="43"/>
      <c r="D920" s="43"/>
      <c r="E920" s="43"/>
      <c r="F920" s="43"/>
      <c r="G920" s="43"/>
      <c r="H920" s="43"/>
      <c r="I920" s="43"/>
      <c r="J920" s="44"/>
      <c r="K920" s="43"/>
      <c r="L920" s="92"/>
      <c r="M920" s="43"/>
      <c r="N920" s="43"/>
      <c r="O920" s="43"/>
      <c r="P920" s="43"/>
      <c r="Q920" s="43"/>
      <c r="R920" s="43"/>
      <c r="S920" s="43"/>
      <c r="T920" s="43"/>
      <c r="U920" s="43"/>
      <c r="V920" s="43"/>
      <c r="W920" s="43"/>
      <c r="X920" s="43"/>
      <c r="Y920" s="43"/>
      <c r="Z920" s="43"/>
      <c r="AA920" s="43"/>
      <c r="AB920" s="43"/>
      <c r="AC920" s="43"/>
    </row>
    <row r="921" spans="1:29" ht="12.75">
      <c r="A921" s="43"/>
      <c r="B921" s="43"/>
      <c r="C921" s="43"/>
      <c r="D921" s="43"/>
      <c r="E921" s="43"/>
      <c r="F921" s="43"/>
      <c r="G921" s="43"/>
      <c r="H921" s="43"/>
      <c r="I921" s="43"/>
      <c r="J921" s="44"/>
      <c r="K921" s="43"/>
      <c r="L921" s="92"/>
      <c r="M921" s="43"/>
      <c r="N921" s="43"/>
      <c r="O921" s="43"/>
      <c r="P921" s="43"/>
      <c r="Q921" s="43"/>
      <c r="R921" s="43"/>
      <c r="S921" s="43"/>
      <c r="T921" s="43"/>
      <c r="U921" s="43"/>
      <c r="V921" s="43"/>
      <c r="W921" s="43"/>
      <c r="X921" s="43"/>
      <c r="Y921" s="43"/>
      <c r="Z921" s="43"/>
      <c r="AA921" s="43"/>
      <c r="AB921" s="43"/>
      <c r="AC921" s="43"/>
    </row>
    <row r="922" spans="1:29" ht="12.75">
      <c r="A922" s="43"/>
      <c r="B922" s="43"/>
      <c r="C922" s="43"/>
      <c r="D922" s="43"/>
      <c r="E922" s="43"/>
      <c r="F922" s="43"/>
      <c r="G922" s="43"/>
      <c r="H922" s="43"/>
      <c r="I922" s="43"/>
      <c r="J922" s="44"/>
      <c r="K922" s="43"/>
      <c r="L922" s="92"/>
      <c r="M922" s="43"/>
      <c r="N922" s="43"/>
      <c r="O922" s="43"/>
      <c r="P922" s="43"/>
      <c r="Q922" s="43"/>
      <c r="R922" s="43"/>
      <c r="S922" s="43"/>
      <c r="T922" s="43"/>
      <c r="U922" s="43"/>
      <c r="V922" s="43"/>
      <c r="W922" s="43"/>
      <c r="X922" s="43"/>
      <c r="Y922" s="43"/>
      <c r="Z922" s="43"/>
      <c r="AA922" s="43"/>
      <c r="AB922" s="43"/>
      <c r="AC922" s="43"/>
    </row>
    <row r="923" spans="1:29" ht="12.75">
      <c r="A923" s="43"/>
      <c r="B923" s="43"/>
      <c r="C923" s="43"/>
      <c r="D923" s="43"/>
      <c r="E923" s="43"/>
      <c r="F923" s="43"/>
      <c r="G923" s="43"/>
      <c r="H923" s="43"/>
      <c r="I923" s="43"/>
      <c r="J923" s="44"/>
      <c r="K923" s="43"/>
      <c r="L923" s="92"/>
      <c r="M923" s="43"/>
      <c r="N923" s="43"/>
      <c r="O923" s="43"/>
      <c r="P923" s="43"/>
      <c r="Q923" s="43"/>
      <c r="R923" s="43"/>
      <c r="S923" s="43"/>
      <c r="T923" s="43"/>
      <c r="U923" s="43"/>
      <c r="V923" s="43"/>
      <c r="W923" s="43"/>
      <c r="X923" s="43"/>
      <c r="Y923" s="43"/>
      <c r="Z923" s="43"/>
      <c r="AA923" s="43"/>
      <c r="AB923" s="43"/>
      <c r="AC923" s="43"/>
    </row>
    <row r="924" spans="1:29" ht="12.75">
      <c r="A924" s="43"/>
      <c r="B924" s="43"/>
      <c r="C924" s="43"/>
      <c r="D924" s="43"/>
      <c r="E924" s="43"/>
      <c r="F924" s="43"/>
      <c r="G924" s="43"/>
      <c r="H924" s="43"/>
      <c r="I924" s="43"/>
      <c r="J924" s="44"/>
      <c r="K924" s="43"/>
      <c r="L924" s="92"/>
      <c r="M924" s="43"/>
      <c r="N924" s="43"/>
      <c r="O924" s="43"/>
      <c r="P924" s="43"/>
      <c r="Q924" s="43"/>
      <c r="R924" s="43"/>
      <c r="S924" s="43"/>
      <c r="T924" s="43"/>
      <c r="U924" s="43"/>
      <c r="V924" s="43"/>
      <c r="W924" s="43"/>
      <c r="X924" s="43"/>
      <c r="Y924" s="43"/>
      <c r="Z924" s="43"/>
      <c r="AA924" s="43"/>
      <c r="AB924" s="43"/>
      <c r="AC924" s="43"/>
    </row>
    <row r="925" spans="1:29" ht="12.75">
      <c r="A925" s="43"/>
      <c r="B925" s="43"/>
      <c r="C925" s="43"/>
      <c r="D925" s="43"/>
      <c r="E925" s="43"/>
      <c r="F925" s="43"/>
      <c r="G925" s="43"/>
      <c r="H925" s="43"/>
      <c r="I925" s="43"/>
      <c r="J925" s="44"/>
      <c r="K925" s="43"/>
      <c r="L925" s="92"/>
      <c r="M925" s="43"/>
      <c r="N925" s="43"/>
      <c r="O925" s="43"/>
      <c r="P925" s="43"/>
      <c r="Q925" s="43"/>
      <c r="R925" s="43"/>
      <c r="S925" s="43"/>
      <c r="T925" s="43"/>
      <c r="U925" s="43"/>
      <c r="V925" s="43"/>
      <c r="W925" s="43"/>
      <c r="X925" s="43"/>
      <c r="Y925" s="43"/>
      <c r="Z925" s="43"/>
      <c r="AA925" s="43"/>
      <c r="AB925" s="43"/>
      <c r="AC925" s="43"/>
    </row>
    <row r="926" spans="1:29" ht="12.75">
      <c r="A926" s="43"/>
      <c r="B926" s="43"/>
      <c r="C926" s="43"/>
      <c r="D926" s="43"/>
      <c r="E926" s="43"/>
      <c r="F926" s="43"/>
      <c r="G926" s="43"/>
      <c r="H926" s="43"/>
      <c r="I926" s="43"/>
      <c r="J926" s="44"/>
      <c r="K926" s="43"/>
      <c r="L926" s="92"/>
      <c r="M926" s="43"/>
      <c r="N926" s="43"/>
      <c r="O926" s="43"/>
      <c r="P926" s="43"/>
      <c r="Q926" s="43"/>
      <c r="R926" s="43"/>
      <c r="S926" s="43"/>
      <c r="T926" s="43"/>
      <c r="U926" s="43"/>
      <c r="V926" s="43"/>
      <c r="W926" s="43"/>
      <c r="X926" s="43"/>
      <c r="Y926" s="43"/>
      <c r="Z926" s="43"/>
      <c r="AA926" s="43"/>
      <c r="AB926" s="43"/>
      <c r="AC926" s="43"/>
    </row>
    <row r="927" spans="1:29" ht="12.75">
      <c r="A927" s="43"/>
      <c r="B927" s="43"/>
      <c r="C927" s="43"/>
      <c r="D927" s="43"/>
      <c r="E927" s="43"/>
      <c r="F927" s="43"/>
      <c r="G927" s="43"/>
      <c r="H927" s="43"/>
      <c r="I927" s="43"/>
      <c r="J927" s="44"/>
      <c r="K927" s="43"/>
      <c r="L927" s="92"/>
      <c r="M927" s="43"/>
      <c r="N927" s="43"/>
      <c r="O927" s="43"/>
      <c r="P927" s="43"/>
      <c r="Q927" s="43"/>
      <c r="R927" s="43"/>
      <c r="S927" s="43"/>
      <c r="T927" s="43"/>
      <c r="U927" s="43"/>
      <c r="V927" s="43"/>
      <c r="W927" s="43"/>
      <c r="X927" s="43"/>
      <c r="Y927" s="43"/>
      <c r="Z927" s="43"/>
      <c r="AA927" s="43"/>
      <c r="AB927" s="43"/>
      <c r="AC927" s="43"/>
    </row>
    <row r="928" spans="1:29" ht="12.75">
      <c r="A928" s="43"/>
      <c r="B928" s="43"/>
      <c r="C928" s="43"/>
      <c r="D928" s="43"/>
      <c r="E928" s="43"/>
      <c r="F928" s="43"/>
      <c r="G928" s="43"/>
      <c r="H928" s="43"/>
      <c r="I928" s="43"/>
      <c r="J928" s="44"/>
      <c r="K928" s="43"/>
      <c r="L928" s="92"/>
      <c r="M928" s="43"/>
      <c r="N928" s="43"/>
      <c r="O928" s="43"/>
      <c r="P928" s="43"/>
      <c r="Q928" s="43"/>
      <c r="R928" s="43"/>
      <c r="S928" s="43"/>
      <c r="T928" s="43"/>
      <c r="U928" s="43"/>
      <c r="V928" s="43"/>
      <c r="W928" s="43"/>
      <c r="X928" s="43"/>
      <c r="Y928" s="43"/>
      <c r="Z928" s="43"/>
      <c r="AA928" s="43"/>
      <c r="AB928" s="43"/>
      <c r="AC928" s="43"/>
    </row>
    <row r="929" spans="1:29" ht="12.75">
      <c r="A929" s="43"/>
      <c r="B929" s="43"/>
      <c r="C929" s="43"/>
      <c r="D929" s="43"/>
      <c r="E929" s="43"/>
      <c r="F929" s="43"/>
      <c r="G929" s="43"/>
      <c r="H929" s="43"/>
      <c r="I929" s="43"/>
      <c r="J929" s="44"/>
      <c r="K929" s="43"/>
      <c r="L929" s="92"/>
      <c r="M929" s="43"/>
      <c r="N929" s="43"/>
      <c r="O929" s="43"/>
      <c r="P929" s="43"/>
      <c r="Q929" s="43"/>
      <c r="R929" s="43"/>
      <c r="S929" s="43"/>
      <c r="T929" s="43"/>
      <c r="U929" s="43"/>
      <c r="V929" s="43"/>
      <c r="W929" s="43"/>
      <c r="X929" s="43"/>
      <c r="Y929" s="43"/>
      <c r="Z929" s="43"/>
      <c r="AA929" s="43"/>
      <c r="AB929" s="43"/>
      <c r="AC929" s="43"/>
    </row>
    <row r="930" spans="1:29" ht="12.75">
      <c r="A930" s="43"/>
      <c r="B930" s="43"/>
      <c r="C930" s="43"/>
      <c r="D930" s="43"/>
      <c r="E930" s="43"/>
      <c r="F930" s="43"/>
      <c r="G930" s="43"/>
      <c r="H930" s="43"/>
      <c r="I930" s="43"/>
      <c r="J930" s="44"/>
      <c r="K930" s="43"/>
      <c r="L930" s="92"/>
      <c r="M930" s="43"/>
      <c r="N930" s="43"/>
      <c r="O930" s="43"/>
      <c r="P930" s="43"/>
      <c r="Q930" s="43"/>
      <c r="R930" s="43"/>
      <c r="S930" s="43"/>
      <c r="T930" s="43"/>
      <c r="U930" s="43"/>
      <c r="V930" s="43"/>
      <c r="W930" s="43"/>
      <c r="X930" s="43"/>
      <c r="Y930" s="43"/>
      <c r="Z930" s="43"/>
      <c r="AA930" s="43"/>
      <c r="AB930" s="43"/>
      <c r="AC930" s="43"/>
    </row>
    <row r="931" spans="1:29" ht="12.75">
      <c r="A931" s="43"/>
      <c r="B931" s="43"/>
      <c r="C931" s="43"/>
      <c r="D931" s="43"/>
      <c r="E931" s="43"/>
      <c r="F931" s="43"/>
      <c r="G931" s="43"/>
      <c r="H931" s="43"/>
      <c r="I931" s="43"/>
      <c r="J931" s="44"/>
      <c r="K931" s="43"/>
      <c r="L931" s="92"/>
      <c r="M931" s="43"/>
      <c r="N931" s="43"/>
      <c r="O931" s="43"/>
      <c r="P931" s="43"/>
      <c r="Q931" s="43"/>
      <c r="R931" s="43"/>
      <c r="S931" s="43"/>
      <c r="T931" s="43"/>
      <c r="U931" s="43"/>
      <c r="V931" s="43"/>
      <c r="W931" s="43"/>
      <c r="X931" s="43"/>
      <c r="Y931" s="43"/>
      <c r="Z931" s="43"/>
      <c r="AA931" s="43"/>
      <c r="AB931" s="43"/>
      <c r="AC931" s="43"/>
    </row>
    <row r="932" spans="1:29" ht="12.75">
      <c r="A932" s="43"/>
      <c r="B932" s="43"/>
      <c r="C932" s="43"/>
      <c r="D932" s="43"/>
      <c r="E932" s="43"/>
      <c r="F932" s="43"/>
      <c r="G932" s="43"/>
      <c r="H932" s="43"/>
      <c r="I932" s="43"/>
      <c r="J932" s="44"/>
      <c r="K932" s="43"/>
      <c r="L932" s="92"/>
      <c r="M932" s="43"/>
      <c r="N932" s="43"/>
      <c r="O932" s="43"/>
      <c r="P932" s="43"/>
      <c r="Q932" s="43"/>
      <c r="R932" s="43"/>
      <c r="S932" s="43"/>
      <c r="T932" s="43"/>
      <c r="U932" s="43"/>
      <c r="V932" s="43"/>
      <c r="W932" s="43"/>
      <c r="X932" s="43"/>
      <c r="Y932" s="43"/>
      <c r="Z932" s="43"/>
      <c r="AA932" s="43"/>
      <c r="AB932" s="43"/>
      <c r="AC932" s="43"/>
    </row>
    <row r="933" spans="1:29" ht="12.75">
      <c r="A933" s="43"/>
      <c r="B933" s="43"/>
      <c r="C933" s="43"/>
      <c r="D933" s="43"/>
      <c r="E933" s="43"/>
      <c r="F933" s="43"/>
      <c r="G933" s="43"/>
      <c r="H933" s="43"/>
      <c r="I933" s="43"/>
      <c r="J933" s="44"/>
      <c r="K933" s="43"/>
      <c r="L933" s="92"/>
      <c r="M933" s="43"/>
      <c r="N933" s="43"/>
      <c r="O933" s="43"/>
      <c r="P933" s="43"/>
      <c r="Q933" s="43"/>
      <c r="R933" s="43"/>
      <c r="S933" s="43"/>
      <c r="T933" s="43"/>
      <c r="U933" s="43"/>
      <c r="V933" s="43"/>
      <c r="W933" s="43"/>
      <c r="X933" s="43"/>
      <c r="Y933" s="43"/>
      <c r="Z933" s="43"/>
      <c r="AA933" s="43"/>
      <c r="AB933" s="43"/>
      <c r="AC933" s="43"/>
    </row>
    <row r="934" spans="1:29" ht="12.75">
      <c r="A934" s="43"/>
      <c r="B934" s="43"/>
      <c r="C934" s="43"/>
      <c r="D934" s="43"/>
      <c r="E934" s="43"/>
      <c r="F934" s="43"/>
      <c r="G934" s="43"/>
      <c r="H934" s="43"/>
      <c r="I934" s="43"/>
      <c r="J934" s="44"/>
      <c r="K934" s="43"/>
      <c r="L934" s="92"/>
      <c r="M934" s="43"/>
      <c r="N934" s="43"/>
      <c r="O934" s="43"/>
      <c r="P934" s="43"/>
      <c r="Q934" s="43"/>
      <c r="R934" s="43"/>
      <c r="S934" s="43"/>
      <c r="T934" s="43"/>
      <c r="U934" s="43"/>
      <c r="V934" s="43"/>
      <c r="W934" s="43"/>
      <c r="X934" s="43"/>
      <c r="Y934" s="43"/>
      <c r="Z934" s="43"/>
      <c r="AA934" s="43"/>
      <c r="AB934" s="43"/>
      <c r="AC934" s="43"/>
    </row>
    <row r="935" spans="1:29" ht="12.75">
      <c r="A935" s="43"/>
      <c r="B935" s="43"/>
      <c r="C935" s="43"/>
      <c r="D935" s="43"/>
      <c r="E935" s="43"/>
      <c r="F935" s="43"/>
      <c r="G935" s="43"/>
      <c r="H935" s="43"/>
      <c r="I935" s="43"/>
      <c r="J935" s="44"/>
      <c r="K935" s="43"/>
      <c r="L935" s="92"/>
      <c r="M935" s="43"/>
      <c r="N935" s="43"/>
      <c r="O935" s="43"/>
      <c r="P935" s="43"/>
      <c r="Q935" s="43"/>
      <c r="R935" s="43"/>
      <c r="S935" s="43"/>
      <c r="T935" s="43"/>
      <c r="U935" s="43"/>
      <c r="V935" s="43"/>
      <c r="W935" s="43"/>
      <c r="X935" s="43"/>
      <c r="Y935" s="43"/>
      <c r="Z935" s="43"/>
      <c r="AA935" s="43"/>
      <c r="AB935" s="43"/>
      <c r="AC935" s="43"/>
    </row>
    <row r="936" spans="1:29" ht="12.75">
      <c r="A936" s="43"/>
      <c r="B936" s="43"/>
      <c r="C936" s="43"/>
      <c r="D936" s="43"/>
      <c r="E936" s="43"/>
      <c r="F936" s="43"/>
      <c r="G936" s="43"/>
      <c r="H936" s="43"/>
      <c r="I936" s="43"/>
      <c r="J936" s="44"/>
      <c r="K936" s="43"/>
      <c r="L936" s="92"/>
      <c r="M936" s="43"/>
      <c r="N936" s="43"/>
      <c r="O936" s="43"/>
      <c r="P936" s="43"/>
      <c r="Q936" s="43"/>
      <c r="R936" s="43"/>
      <c r="S936" s="43"/>
      <c r="T936" s="43"/>
      <c r="U936" s="43"/>
      <c r="V936" s="43"/>
      <c r="W936" s="43"/>
      <c r="X936" s="43"/>
      <c r="Y936" s="43"/>
      <c r="Z936" s="43"/>
      <c r="AA936" s="43"/>
      <c r="AB936" s="43"/>
      <c r="AC936" s="43"/>
    </row>
    <row r="937" spans="1:29" ht="12.75">
      <c r="A937" s="43"/>
      <c r="B937" s="43"/>
      <c r="C937" s="43"/>
      <c r="D937" s="43"/>
      <c r="E937" s="43"/>
      <c r="F937" s="43"/>
      <c r="G937" s="43"/>
      <c r="H937" s="43"/>
      <c r="I937" s="43"/>
      <c r="J937" s="44"/>
      <c r="K937" s="43"/>
      <c r="L937" s="92"/>
      <c r="M937" s="43"/>
      <c r="N937" s="43"/>
      <c r="O937" s="43"/>
      <c r="P937" s="43"/>
      <c r="Q937" s="43"/>
      <c r="R937" s="43"/>
      <c r="S937" s="43"/>
      <c r="T937" s="43"/>
      <c r="U937" s="43"/>
      <c r="V937" s="43"/>
      <c r="W937" s="43"/>
      <c r="X937" s="43"/>
      <c r="Y937" s="43"/>
      <c r="Z937" s="43"/>
      <c r="AA937" s="43"/>
      <c r="AB937" s="43"/>
      <c r="AC937" s="43"/>
    </row>
    <row r="938" spans="1:29" ht="12.75">
      <c r="A938" s="43"/>
      <c r="B938" s="43"/>
      <c r="C938" s="43"/>
      <c r="D938" s="43"/>
      <c r="E938" s="43"/>
      <c r="F938" s="43"/>
      <c r="G938" s="43"/>
      <c r="H938" s="43"/>
      <c r="I938" s="43"/>
      <c r="J938" s="44"/>
      <c r="K938" s="43"/>
      <c r="L938" s="92"/>
      <c r="M938" s="43"/>
      <c r="N938" s="43"/>
      <c r="O938" s="43"/>
      <c r="P938" s="43"/>
      <c r="Q938" s="43"/>
      <c r="R938" s="43"/>
      <c r="S938" s="43"/>
      <c r="T938" s="43"/>
      <c r="U938" s="43"/>
      <c r="V938" s="43"/>
      <c r="W938" s="43"/>
      <c r="X938" s="43"/>
      <c r="Y938" s="43"/>
      <c r="Z938" s="43"/>
      <c r="AA938" s="43"/>
      <c r="AB938" s="43"/>
      <c r="AC938" s="43"/>
    </row>
    <row r="939" spans="1:29" ht="12.75">
      <c r="A939" s="43"/>
      <c r="B939" s="43"/>
      <c r="C939" s="43"/>
      <c r="D939" s="43"/>
      <c r="E939" s="43"/>
      <c r="F939" s="43"/>
      <c r="G939" s="43"/>
      <c r="H939" s="43"/>
      <c r="I939" s="43"/>
      <c r="J939" s="44"/>
      <c r="K939" s="43"/>
      <c r="L939" s="92"/>
      <c r="M939" s="43"/>
      <c r="N939" s="43"/>
      <c r="O939" s="43"/>
      <c r="P939" s="43"/>
      <c r="Q939" s="43"/>
      <c r="R939" s="43"/>
      <c r="S939" s="43"/>
      <c r="T939" s="43"/>
      <c r="U939" s="43"/>
      <c r="V939" s="43"/>
      <c r="W939" s="43"/>
      <c r="X939" s="43"/>
      <c r="Y939" s="43"/>
      <c r="Z939" s="43"/>
      <c r="AA939" s="43"/>
      <c r="AB939" s="43"/>
      <c r="AC939" s="43"/>
    </row>
    <row r="940" spans="1:29" ht="12.75">
      <c r="A940" s="43"/>
      <c r="B940" s="43"/>
      <c r="C940" s="43"/>
      <c r="D940" s="43"/>
      <c r="E940" s="43"/>
      <c r="F940" s="43"/>
      <c r="G940" s="43"/>
      <c r="H940" s="43"/>
      <c r="I940" s="43"/>
      <c r="J940" s="44"/>
      <c r="K940" s="43"/>
      <c r="L940" s="92"/>
      <c r="M940" s="43"/>
      <c r="N940" s="43"/>
      <c r="O940" s="43"/>
      <c r="P940" s="43"/>
      <c r="Q940" s="43"/>
      <c r="R940" s="43"/>
      <c r="S940" s="43"/>
      <c r="T940" s="43"/>
      <c r="U940" s="43"/>
      <c r="V940" s="43"/>
      <c r="W940" s="43"/>
      <c r="X940" s="43"/>
      <c r="Y940" s="43"/>
      <c r="Z940" s="43"/>
      <c r="AA940" s="43"/>
      <c r="AB940" s="43"/>
      <c r="AC940" s="43"/>
    </row>
    <row r="941" spans="1:29" ht="12.75">
      <c r="A941" s="43"/>
      <c r="B941" s="43"/>
      <c r="C941" s="43"/>
      <c r="D941" s="43"/>
      <c r="E941" s="43"/>
      <c r="F941" s="43"/>
      <c r="G941" s="43"/>
      <c r="H941" s="43"/>
      <c r="I941" s="43"/>
      <c r="J941" s="44"/>
      <c r="K941" s="43"/>
      <c r="L941" s="92"/>
      <c r="M941" s="43"/>
      <c r="N941" s="43"/>
      <c r="O941" s="43"/>
      <c r="P941" s="43"/>
      <c r="Q941" s="43"/>
      <c r="R941" s="43"/>
      <c r="S941" s="43"/>
      <c r="T941" s="43"/>
      <c r="U941" s="43"/>
      <c r="V941" s="43"/>
      <c r="W941" s="43"/>
      <c r="X941" s="43"/>
      <c r="Y941" s="43"/>
      <c r="Z941" s="43"/>
      <c r="AA941" s="43"/>
      <c r="AB941" s="43"/>
      <c r="AC941" s="43"/>
    </row>
    <row r="942" spans="1:29" ht="12.75">
      <c r="A942" s="43"/>
      <c r="B942" s="43"/>
      <c r="C942" s="43"/>
      <c r="D942" s="43"/>
      <c r="E942" s="43"/>
      <c r="F942" s="43"/>
      <c r="G942" s="43"/>
      <c r="H942" s="43"/>
      <c r="I942" s="43"/>
      <c r="J942" s="44"/>
      <c r="K942" s="43"/>
      <c r="L942" s="92"/>
      <c r="M942" s="43"/>
      <c r="N942" s="43"/>
      <c r="O942" s="43"/>
      <c r="P942" s="43"/>
      <c r="Q942" s="43"/>
      <c r="R942" s="43"/>
      <c r="S942" s="43"/>
      <c r="T942" s="43"/>
      <c r="U942" s="43"/>
      <c r="V942" s="43"/>
      <c r="W942" s="43"/>
      <c r="X942" s="43"/>
      <c r="Y942" s="43"/>
      <c r="Z942" s="43"/>
      <c r="AA942" s="43"/>
      <c r="AB942" s="43"/>
      <c r="AC942" s="43"/>
    </row>
    <row r="943" spans="1:29" ht="12.75">
      <c r="A943" s="43"/>
      <c r="B943" s="43"/>
      <c r="C943" s="43"/>
      <c r="D943" s="43"/>
      <c r="E943" s="43"/>
      <c r="F943" s="43"/>
      <c r="G943" s="43"/>
      <c r="H943" s="43"/>
      <c r="I943" s="43"/>
      <c r="J943" s="44"/>
      <c r="K943" s="43"/>
      <c r="L943" s="92"/>
      <c r="M943" s="43"/>
      <c r="N943" s="43"/>
      <c r="O943" s="43"/>
      <c r="P943" s="43"/>
      <c r="Q943" s="43"/>
      <c r="R943" s="43"/>
      <c r="S943" s="43"/>
      <c r="T943" s="43"/>
      <c r="U943" s="43"/>
      <c r="V943" s="43"/>
      <c r="W943" s="43"/>
      <c r="X943" s="43"/>
      <c r="Y943" s="43"/>
      <c r="Z943" s="43"/>
      <c r="AA943" s="43"/>
      <c r="AB943" s="43"/>
      <c r="AC943" s="43"/>
    </row>
    <row r="944" spans="1:29" ht="12.75">
      <c r="A944" s="43"/>
      <c r="B944" s="43"/>
      <c r="C944" s="43"/>
      <c r="D944" s="43"/>
      <c r="E944" s="43"/>
      <c r="F944" s="43"/>
      <c r="G944" s="43"/>
      <c r="H944" s="43"/>
      <c r="I944" s="43"/>
      <c r="J944" s="44"/>
      <c r="K944" s="43"/>
      <c r="L944" s="92"/>
      <c r="M944" s="43"/>
      <c r="N944" s="43"/>
      <c r="O944" s="43"/>
      <c r="P944" s="43"/>
      <c r="Q944" s="43"/>
      <c r="R944" s="43"/>
      <c r="S944" s="43"/>
      <c r="T944" s="43"/>
      <c r="U944" s="43"/>
      <c r="V944" s="43"/>
      <c r="W944" s="43"/>
      <c r="X944" s="43"/>
      <c r="Y944" s="43"/>
      <c r="Z944" s="43"/>
      <c r="AA944" s="43"/>
      <c r="AB944" s="43"/>
      <c r="AC944" s="43"/>
    </row>
    <row r="945" spans="1:29" ht="12.75">
      <c r="A945" s="43"/>
      <c r="B945" s="43"/>
      <c r="C945" s="43"/>
      <c r="D945" s="43"/>
      <c r="E945" s="43"/>
      <c r="F945" s="43"/>
      <c r="G945" s="43"/>
      <c r="H945" s="43"/>
      <c r="I945" s="43"/>
      <c r="J945" s="44"/>
      <c r="K945" s="43"/>
      <c r="L945" s="92"/>
      <c r="M945" s="43"/>
      <c r="N945" s="43"/>
      <c r="O945" s="43"/>
      <c r="P945" s="43"/>
      <c r="Q945" s="43"/>
      <c r="R945" s="43"/>
      <c r="S945" s="43"/>
      <c r="T945" s="43"/>
      <c r="U945" s="43"/>
      <c r="V945" s="43"/>
      <c r="W945" s="43"/>
      <c r="X945" s="43"/>
      <c r="Y945" s="43"/>
      <c r="Z945" s="43"/>
      <c r="AA945" s="43"/>
      <c r="AB945" s="43"/>
      <c r="AC945" s="43"/>
    </row>
    <row r="946" spans="1:29" ht="12.75">
      <c r="A946" s="43"/>
      <c r="B946" s="43"/>
      <c r="C946" s="43"/>
      <c r="D946" s="43"/>
      <c r="E946" s="43"/>
      <c r="F946" s="43"/>
      <c r="G946" s="43"/>
      <c r="H946" s="43"/>
      <c r="I946" s="43"/>
      <c r="J946" s="44"/>
      <c r="K946" s="43"/>
      <c r="L946" s="92"/>
      <c r="M946" s="43"/>
      <c r="N946" s="43"/>
      <c r="O946" s="43"/>
      <c r="P946" s="43"/>
      <c r="Q946" s="43"/>
      <c r="R946" s="43"/>
      <c r="S946" s="43"/>
      <c r="T946" s="43"/>
      <c r="U946" s="43"/>
      <c r="V946" s="43"/>
      <c r="W946" s="43"/>
      <c r="X946" s="43"/>
      <c r="Y946" s="43"/>
      <c r="Z946" s="43"/>
      <c r="AA946" s="43"/>
      <c r="AB946" s="43"/>
      <c r="AC946" s="43"/>
    </row>
    <row r="947" spans="1:29" ht="12.75">
      <c r="A947" s="43"/>
      <c r="B947" s="43"/>
      <c r="C947" s="43"/>
      <c r="D947" s="43"/>
      <c r="E947" s="43"/>
      <c r="F947" s="43"/>
      <c r="G947" s="43"/>
      <c r="H947" s="43"/>
      <c r="I947" s="43"/>
      <c r="J947" s="44"/>
      <c r="K947" s="43"/>
      <c r="L947" s="92"/>
      <c r="M947" s="43"/>
      <c r="N947" s="43"/>
      <c r="O947" s="43"/>
      <c r="P947" s="43"/>
      <c r="Q947" s="43"/>
      <c r="R947" s="43"/>
      <c r="S947" s="43"/>
      <c r="T947" s="43"/>
      <c r="U947" s="43"/>
      <c r="V947" s="43"/>
      <c r="W947" s="43"/>
      <c r="X947" s="43"/>
      <c r="Y947" s="43"/>
      <c r="Z947" s="43"/>
      <c r="AA947" s="43"/>
      <c r="AB947" s="43"/>
      <c r="AC947" s="43"/>
    </row>
    <row r="948" spans="1:29" ht="12.75">
      <c r="A948" s="43"/>
      <c r="B948" s="43"/>
      <c r="C948" s="43"/>
      <c r="D948" s="43"/>
      <c r="E948" s="43"/>
      <c r="F948" s="43"/>
      <c r="G948" s="43"/>
      <c r="H948" s="43"/>
      <c r="I948" s="43"/>
      <c r="J948" s="44"/>
      <c r="K948" s="43"/>
      <c r="L948" s="92"/>
      <c r="M948" s="43"/>
      <c r="N948" s="43"/>
      <c r="O948" s="43"/>
      <c r="P948" s="43"/>
      <c r="Q948" s="43"/>
      <c r="R948" s="43"/>
      <c r="S948" s="43"/>
      <c r="T948" s="43"/>
      <c r="U948" s="43"/>
      <c r="V948" s="43"/>
      <c r="W948" s="43"/>
      <c r="X948" s="43"/>
      <c r="Y948" s="43"/>
      <c r="Z948" s="43"/>
      <c r="AA948" s="43"/>
      <c r="AB948" s="43"/>
      <c r="AC948" s="43"/>
    </row>
    <row r="949" spans="1:29" ht="12.75">
      <c r="A949" s="43"/>
      <c r="B949" s="43"/>
      <c r="C949" s="43"/>
      <c r="D949" s="43"/>
      <c r="E949" s="43"/>
      <c r="F949" s="43"/>
      <c r="G949" s="43"/>
      <c r="H949" s="43"/>
      <c r="I949" s="43"/>
      <c r="J949" s="44"/>
      <c r="K949" s="43"/>
      <c r="L949" s="92"/>
      <c r="M949" s="43"/>
      <c r="N949" s="43"/>
      <c r="O949" s="43"/>
      <c r="P949" s="43"/>
      <c r="Q949" s="43"/>
      <c r="R949" s="43"/>
      <c r="S949" s="43"/>
      <c r="T949" s="43"/>
      <c r="U949" s="43"/>
      <c r="V949" s="43"/>
      <c r="W949" s="43"/>
      <c r="X949" s="43"/>
      <c r="Y949" s="43"/>
      <c r="Z949" s="43"/>
      <c r="AA949" s="43"/>
      <c r="AB949" s="43"/>
      <c r="AC949" s="43"/>
    </row>
    <row r="950" spans="1:29" ht="12.75">
      <c r="A950" s="43"/>
      <c r="B950" s="43"/>
      <c r="C950" s="43"/>
      <c r="D950" s="43"/>
      <c r="E950" s="43"/>
      <c r="F950" s="43"/>
      <c r="G950" s="43"/>
      <c r="H950" s="43"/>
      <c r="I950" s="43"/>
      <c r="J950" s="44"/>
      <c r="K950" s="43"/>
      <c r="L950" s="92"/>
      <c r="M950" s="43"/>
      <c r="N950" s="43"/>
      <c r="O950" s="43"/>
      <c r="P950" s="43"/>
      <c r="Q950" s="43"/>
      <c r="R950" s="43"/>
      <c r="S950" s="43"/>
      <c r="T950" s="43"/>
      <c r="U950" s="43"/>
      <c r="V950" s="43"/>
      <c r="W950" s="43"/>
      <c r="X950" s="43"/>
      <c r="Y950" s="43"/>
      <c r="Z950" s="43"/>
      <c r="AA950" s="43"/>
      <c r="AB950" s="43"/>
      <c r="AC950" s="43"/>
    </row>
    <row r="951" spans="1:29" ht="12.75">
      <c r="A951" s="43"/>
      <c r="B951" s="43"/>
      <c r="C951" s="43"/>
      <c r="D951" s="43"/>
      <c r="E951" s="43"/>
      <c r="F951" s="43"/>
      <c r="G951" s="43"/>
      <c r="H951" s="43"/>
      <c r="I951" s="43"/>
      <c r="J951" s="44"/>
      <c r="K951" s="43"/>
      <c r="L951" s="92"/>
      <c r="M951" s="43"/>
      <c r="N951" s="43"/>
      <c r="O951" s="43"/>
      <c r="P951" s="43"/>
      <c r="Q951" s="43"/>
      <c r="R951" s="43"/>
      <c r="S951" s="43"/>
      <c r="T951" s="43"/>
      <c r="U951" s="43"/>
      <c r="V951" s="43"/>
      <c r="W951" s="43"/>
      <c r="X951" s="43"/>
      <c r="Y951" s="43"/>
      <c r="Z951" s="43"/>
      <c r="AA951" s="43"/>
      <c r="AB951" s="43"/>
      <c r="AC951" s="43"/>
    </row>
    <row r="952" spans="1:29" ht="12.75">
      <c r="A952" s="43"/>
      <c r="B952" s="43"/>
      <c r="C952" s="43"/>
      <c r="D952" s="43"/>
      <c r="E952" s="43"/>
      <c r="F952" s="43"/>
      <c r="G952" s="43"/>
      <c r="H952" s="43"/>
      <c r="I952" s="43"/>
      <c r="J952" s="44"/>
      <c r="K952" s="43"/>
      <c r="L952" s="92"/>
      <c r="M952" s="43"/>
      <c r="N952" s="43"/>
      <c r="O952" s="43"/>
      <c r="P952" s="43"/>
      <c r="Q952" s="43"/>
      <c r="R952" s="43"/>
      <c r="S952" s="43"/>
      <c r="T952" s="43"/>
      <c r="U952" s="43"/>
      <c r="V952" s="43"/>
      <c r="W952" s="43"/>
      <c r="X952" s="43"/>
      <c r="Y952" s="43"/>
      <c r="Z952" s="43"/>
      <c r="AA952" s="43"/>
      <c r="AB952" s="43"/>
      <c r="AC952" s="43"/>
    </row>
    <row r="953" spans="1:29" ht="12.75">
      <c r="A953" s="43"/>
      <c r="B953" s="43"/>
      <c r="C953" s="43"/>
      <c r="D953" s="43"/>
      <c r="E953" s="43"/>
      <c r="F953" s="43"/>
      <c r="G953" s="43"/>
      <c r="H953" s="43"/>
      <c r="I953" s="43"/>
      <c r="J953" s="44"/>
      <c r="K953" s="43"/>
      <c r="L953" s="92"/>
      <c r="M953" s="43"/>
      <c r="N953" s="43"/>
      <c r="O953" s="43"/>
      <c r="P953" s="43"/>
      <c r="Q953" s="43"/>
      <c r="R953" s="43"/>
      <c r="S953" s="43"/>
      <c r="T953" s="43"/>
      <c r="U953" s="43"/>
      <c r="V953" s="43"/>
      <c r="W953" s="43"/>
      <c r="X953" s="43"/>
      <c r="Y953" s="43"/>
      <c r="Z953" s="43"/>
      <c r="AA953" s="43"/>
      <c r="AB953" s="43"/>
      <c r="AC953" s="43"/>
    </row>
    <row r="954" spans="1:29" ht="12.75">
      <c r="A954" s="43"/>
      <c r="B954" s="43"/>
      <c r="C954" s="43"/>
      <c r="D954" s="43"/>
      <c r="E954" s="43"/>
      <c r="F954" s="43"/>
      <c r="G954" s="43"/>
      <c r="H954" s="43"/>
      <c r="I954" s="43"/>
      <c r="J954" s="44"/>
      <c r="K954" s="43"/>
      <c r="L954" s="92"/>
      <c r="M954" s="43"/>
      <c r="N954" s="43"/>
      <c r="O954" s="43"/>
      <c r="P954" s="43"/>
      <c r="Q954" s="43"/>
      <c r="R954" s="43"/>
      <c r="S954" s="43"/>
      <c r="T954" s="43"/>
      <c r="U954" s="43"/>
      <c r="V954" s="43"/>
      <c r="W954" s="43"/>
      <c r="X954" s="43"/>
      <c r="Y954" s="43"/>
      <c r="Z954" s="43"/>
      <c r="AA954" s="43"/>
      <c r="AB954" s="43"/>
      <c r="AC954" s="43"/>
    </row>
    <row r="955" spans="1:29" ht="12.75">
      <c r="A955" s="43"/>
      <c r="B955" s="43"/>
      <c r="C955" s="43"/>
      <c r="D955" s="43"/>
      <c r="E955" s="43"/>
      <c r="F955" s="43"/>
      <c r="G955" s="43"/>
      <c r="H955" s="43"/>
      <c r="I955" s="43"/>
      <c r="J955" s="44"/>
      <c r="K955" s="43"/>
      <c r="L955" s="92"/>
      <c r="M955" s="43"/>
      <c r="N955" s="43"/>
      <c r="O955" s="43"/>
      <c r="P955" s="43"/>
      <c r="Q955" s="43"/>
      <c r="R955" s="43"/>
      <c r="S955" s="43"/>
      <c r="T955" s="43"/>
      <c r="U955" s="43"/>
      <c r="V955" s="43"/>
      <c r="W955" s="43"/>
      <c r="X955" s="43"/>
      <c r="Y955" s="43"/>
      <c r="Z955" s="43"/>
      <c r="AA955" s="43"/>
      <c r="AB955" s="43"/>
      <c r="AC955" s="43"/>
    </row>
    <row r="956" spans="1:29" ht="12.75">
      <c r="A956" s="43"/>
      <c r="B956" s="43"/>
      <c r="C956" s="43"/>
      <c r="D956" s="43"/>
      <c r="E956" s="43"/>
      <c r="F956" s="43"/>
      <c r="G956" s="43"/>
      <c r="H956" s="43"/>
      <c r="I956" s="43"/>
      <c r="J956" s="44"/>
      <c r="K956" s="43"/>
      <c r="L956" s="92"/>
      <c r="M956" s="43"/>
      <c r="N956" s="43"/>
      <c r="O956" s="43"/>
      <c r="P956" s="43"/>
      <c r="Q956" s="43"/>
      <c r="R956" s="43"/>
      <c r="S956" s="43"/>
      <c r="T956" s="43"/>
      <c r="U956" s="43"/>
      <c r="V956" s="43"/>
      <c r="W956" s="43"/>
      <c r="X956" s="43"/>
      <c r="Y956" s="43"/>
      <c r="Z956" s="43"/>
      <c r="AA956" s="43"/>
      <c r="AB956" s="43"/>
      <c r="AC956" s="43"/>
    </row>
    <row r="957" spans="1:29" ht="12.75">
      <c r="A957" s="43"/>
      <c r="B957" s="43"/>
      <c r="C957" s="43"/>
      <c r="D957" s="43"/>
      <c r="E957" s="43"/>
      <c r="F957" s="43"/>
      <c r="G957" s="43"/>
      <c r="H957" s="43"/>
      <c r="I957" s="43"/>
      <c r="J957" s="44"/>
      <c r="K957" s="43"/>
      <c r="L957" s="92"/>
      <c r="M957" s="43"/>
      <c r="N957" s="43"/>
      <c r="O957" s="43"/>
      <c r="P957" s="43"/>
      <c r="Q957" s="43"/>
      <c r="R957" s="43"/>
      <c r="S957" s="43"/>
      <c r="T957" s="43"/>
      <c r="U957" s="43"/>
      <c r="V957" s="43"/>
      <c r="W957" s="43"/>
      <c r="X957" s="43"/>
      <c r="Y957" s="43"/>
      <c r="Z957" s="43"/>
      <c r="AA957" s="43"/>
      <c r="AB957" s="43"/>
      <c r="AC957" s="43"/>
    </row>
    <row r="958" spans="1:29" ht="12.75">
      <c r="A958" s="43"/>
      <c r="B958" s="43"/>
      <c r="C958" s="43"/>
      <c r="D958" s="43"/>
      <c r="E958" s="43"/>
      <c r="F958" s="43"/>
      <c r="G958" s="43"/>
      <c r="H958" s="43"/>
      <c r="I958" s="43"/>
      <c r="J958" s="44"/>
      <c r="K958" s="43"/>
      <c r="L958" s="92"/>
      <c r="M958" s="43"/>
      <c r="N958" s="43"/>
      <c r="O958" s="43"/>
      <c r="P958" s="43"/>
      <c r="Q958" s="43"/>
      <c r="R958" s="43"/>
      <c r="S958" s="43"/>
      <c r="T958" s="43"/>
      <c r="U958" s="43"/>
      <c r="V958" s="43"/>
      <c r="W958" s="43"/>
      <c r="X958" s="43"/>
      <c r="Y958" s="43"/>
      <c r="Z958" s="43"/>
      <c r="AA958" s="43"/>
      <c r="AB958" s="43"/>
      <c r="AC958" s="43"/>
    </row>
    <row r="959" spans="1:29" ht="12.75">
      <c r="A959" s="43"/>
      <c r="B959" s="43"/>
      <c r="C959" s="43"/>
      <c r="D959" s="43"/>
      <c r="E959" s="43"/>
      <c r="F959" s="43"/>
      <c r="G959" s="43"/>
      <c r="H959" s="43"/>
      <c r="I959" s="43"/>
      <c r="J959" s="44"/>
      <c r="K959" s="43"/>
      <c r="L959" s="92"/>
      <c r="M959" s="43"/>
      <c r="N959" s="43"/>
      <c r="O959" s="43"/>
      <c r="P959" s="43"/>
      <c r="Q959" s="43"/>
      <c r="R959" s="43"/>
      <c r="S959" s="43"/>
      <c r="T959" s="43"/>
      <c r="U959" s="43"/>
      <c r="V959" s="43"/>
      <c r="W959" s="43"/>
      <c r="X959" s="43"/>
      <c r="Y959" s="43"/>
      <c r="Z959" s="43"/>
      <c r="AA959" s="43"/>
      <c r="AB959" s="43"/>
      <c r="AC959" s="43"/>
    </row>
    <row r="960" spans="1:29" ht="12.75">
      <c r="A960" s="43"/>
      <c r="B960" s="43"/>
      <c r="C960" s="43"/>
      <c r="D960" s="43"/>
      <c r="E960" s="43"/>
      <c r="F960" s="43"/>
      <c r="G960" s="43"/>
      <c r="H960" s="43"/>
      <c r="I960" s="43"/>
      <c r="J960" s="44"/>
      <c r="K960" s="43"/>
      <c r="L960" s="92"/>
      <c r="M960" s="43"/>
      <c r="N960" s="43"/>
      <c r="O960" s="43"/>
      <c r="P960" s="43"/>
      <c r="Q960" s="43"/>
      <c r="R960" s="43"/>
      <c r="S960" s="43"/>
      <c r="T960" s="43"/>
      <c r="U960" s="43"/>
      <c r="V960" s="43"/>
      <c r="W960" s="43"/>
      <c r="X960" s="43"/>
      <c r="Y960" s="43"/>
      <c r="Z960" s="43"/>
      <c r="AA960" s="43"/>
      <c r="AB960" s="43"/>
      <c r="AC960" s="43"/>
    </row>
    <row r="961" spans="1:29" ht="12.75">
      <c r="A961" s="43"/>
      <c r="B961" s="43"/>
      <c r="C961" s="43"/>
      <c r="D961" s="43"/>
      <c r="E961" s="43"/>
      <c r="F961" s="43"/>
      <c r="G961" s="43"/>
      <c r="H961" s="43"/>
      <c r="I961" s="43"/>
      <c r="J961" s="44"/>
      <c r="K961" s="43"/>
      <c r="L961" s="92"/>
      <c r="M961" s="43"/>
      <c r="N961" s="43"/>
      <c r="O961" s="43"/>
      <c r="P961" s="43"/>
      <c r="Q961" s="43"/>
      <c r="R961" s="43"/>
      <c r="S961" s="43"/>
      <c r="T961" s="43"/>
      <c r="U961" s="43"/>
      <c r="V961" s="43"/>
      <c r="W961" s="43"/>
      <c r="X961" s="43"/>
      <c r="Y961" s="43"/>
      <c r="Z961" s="43"/>
      <c r="AA961" s="43"/>
      <c r="AB961" s="43"/>
      <c r="AC961" s="43"/>
    </row>
    <row r="962" spans="1:29" ht="12.75">
      <c r="A962" s="43"/>
      <c r="B962" s="43"/>
      <c r="C962" s="43"/>
      <c r="D962" s="43"/>
      <c r="E962" s="43"/>
      <c r="F962" s="43"/>
      <c r="G962" s="43"/>
      <c r="H962" s="43"/>
      <c r="I962" s="43"/>
      <c r="J962" s="44"/>
      <c r="K962" s="43"/>
      <c r="L962" s="92"/>
      <c r="M962" s="43"/>
      <c r="N962" s="43"/>
      <c r="O962" s="43"/>
      <c r="P962" s="43"/>
      <c r="Q962" s="43"/>
      <c r="R962" s="43"/>
      <c r="S962" s="43"/>
      <c r="T962" s="43"/>
      <c r="U962" s="43"/>
      <c r="V962" s="43"/>
      <c r="W962" s="43"/>
      <c r="X962" s="43"/>
      <c r="Y962" s="43"/>
      <c r="Z962" s="43"/>
      <c r="AA962" s="43"/>
      <c r="AB962" s="43"/>
      <c r="AC962" s="43"/>
    </row>
    <row r="963" spans="1:29" ht="12.75">
      <c r="A963" s="43"/>
      <c r="B963" s="43"/>
      <c r="C963" s="43"/>
      <c r="D963" s="43"/>
      <c r="E963" s="43"/>
      <c r="F963" s="43"/>
      <c r="G963" s="43"/>
      <c r="H963" s="43"/>
      <c r="I963" s="43"/>
      <c r="J963" s="44"/>
      <c r="K963" s="43"/>
      <c r="L963" s="92"/>
      <c r="M963" s="43"/>
      <c r="N963" s="43"/>
      <c r="O963" s="43"/>
      <c r="P963" s="43"/>
      <c r="Q963" s="43"/>
      <c r="R963" s="43"/>
      <c r="S963" s="43"/>
      <c r="T963" s="43"/>
      <c r="U963" s="43"/>
      <c r="V963" s="43"/>
      <c r="W963" s="43"/>
      <c r="X963" s="43"/>
      <c r="Y963" s="43"/>
      <c r="Z963" s="43"/>
      <c r="AA963" s="43"/>
      <c r="AB963" s="43"/>
      <c r="AC963" s="43"/>
    </row>
    <row r="964" spans="1:29" ht="12.75">
      <c r="A964" s="43"/>
      <c r="B964" s="43"/>
      <c r="C964" s="43"/>
      <c r="D964" s="43"/>
      <c r="E964" s="43"/>
      <c r="F964" s="43"/>
      <c r="G964" s="43"/>
      <c r="H964" s="43"/>
      <c r="I964" s="43"/>
      <c r="J964" s="44"/>
      <c r="K964" s="43"/>
      <c r="L964" s="92"/>
      <c r="M964" s="43"/>
      <c r="N964" s="43"/>
      <c r="O964" s="43"/>
      <c r="P964" s="43"/>
      <c r="Q964" s="43"/>
      <c r="R964" s="43"/>
      <c r="S964" s="43"/>
      <c r="T964" s="43"/>
      <c r="U964" s="43"/>
      <c r="V964" s="43"/>
      <c r="W964" s="43"/>
      <c r="X964" s="43"/>
      <c r="Y964" s="43"/>
      <c r="Z964" s="43"/>
      <c r="AA964" s="43"/>
      <c r="AB964" s="43"/>
      <c r="AC964" s="43"/>
    </row>
    <row r="965" spans="1:29" ht="12.75">
      <c r="A965" s="43"/>
      <c r="B965" s="43"/>
      <c r="C965" s="43"/>
      <c r="D965" s="43"/>
      <c r="E965" s="43"/>
      <c r="F965" s="43"/>
      <c r="G965" s="43"/>
      <c r="H965" s="43"/>
      <c r="I965" s="43"/>
      <c r="J965" s="44"/>
      <c r="K965" s="43"/>
      <c r="L965" s="92"/>
      <c r="M965" s="43"/>
      <c r="N965" s="43"/>
      <c r="O965" s="43"/>
      <c r="P965" s="43"/>
      <c r="Q965" s="43"/>
      <c r="R965" s="43"/>
      <c r="S965" s="43"/>
      <c r="T965" s="43"/>
      <c r="U965" s="43"/>
      <c r="V965" s="43"/>
      <c r="W965" s="43"/>
      <c r="X965" s="43"/>
      <c r="Y965" s="43"/>
      <c r="Z965" s="43"/>
      <c r="AA965" s="43"/>
      <c r="AB965" s="43"/>
      <c r="AC965" s="43"/>
    </row>
    <row r="966" spans="1:29" ht="12.75">
      <c r="A966" s="43"/>
      <c r="B966" s="43"/>
      <c r="C966" s="43"/>
      <c r="D966" s="43"/>
      <c r="E966" s="43"/>
      <c r="F966" s="43"/>
      <c r="G966" s="43"/>
      <c r="H966" s="43"/>
      <c r="I966" s="43"/>
      <c r="J966" s="44"/>
      <c r="K966" s="43"/>
      <c r="L966" s="92"/>
      <c r="M966" s="43"/>
      <c r="N966" s="43"/>
      <c r="O966" s="43"/>
      <c r="P966" s="43"/>
      <c r="Q966" s="43"/>
      <c r="R966" s="43"/>
      <c r="S966" s="43"/>
      <c r="T966" s="43"/>
      <c r="U966" s="43"/>
      <c r="V966" s="43"/>
      <c r="W966" s="43"/>
      <c r="X966" s="43"/>
      <c r="Y966" s="43"/>
      <c r="Z966" s="43"/>
      <c r="AA966" s="43"/>
      <c r="AB966" s="43"/>
      <c r="AC966" s="43"/>
    </row>
    <row r="967" spans="1:29" ht="12.75">
      <c r="A967" s="43"/>
      <c r="B967" s="43"/>
      <c r="C967" s="43"/>
      <c r="D967" s="43"/>
      <c r="E967" s="43"/>
      <c r="F967" s="43"/>
      <c r="G967" s="43"/>
      <c r="H967" s="43"/>
      <c r="I967" s="43"/>
      <c r="J967" s="44"/>
      <c r="K967" s="43"/>
      <c r="L967" s="92"/>
      <c r="M967" s="43"/>
      <c r="N967" s="43"/>
      <c r="O967" s="43"/>
      <c r="P967" s="43"/>
      <c r="Q967" s="43"/>
      <c r="R967" s="43"/>
      <c r="S967" s="43"/>
      <c r="T967" s="43"/>
      <c r="U967" s="43"/>
      <c r="V967" s="43"/>
      <c r="W967" s="43"/>
      <c r="X967" s="43"/>
      <c r="Y967" s="43"/>
      <c r="Z967" s="43"/>
      <c r="AA967" s="43"/>
      <c r="AB967" s="43"/>
      <c r="AC967" s="43"/>
    </row>
    <row r="968" spans="1:29" ht="12.75">
      <c r="A968" s="43"/>
      <c r="B968" s="43"/>
      <c r="C968" s="43"/>
      <c r="D968" s="43"/>
      <c r="E968" s="43"/>
      <c r="F968" s="43"/>
      <c r="G968" s="43"/>
      <c r="H968" s="43"/>
      <c r="I968" s="43"/>
      <c r="J968" s="44"/>
      <c r="K968" s="43"/>
      <c r="L968" s="92"/>
      <c r="M968" s="43"/>
      <c r="N968" s="43"/>
      <c r="O968" s="43"/>
      <c r="P968" s="43"/>
      <c r="Q968" s="43"/>
      <c r="R968" s="43"/>
      <c r="S968" s="43"/>
      <c r="T968" s="43"/>
      <c r="U968" s="43"/>
      <c r="V968" s="43"/>
      <c r="W968" s="43"/>
      <c r="X968" s="43"/>
      <c r="Y968" s="43"/>
      <c r="Z968" s="43"/>
      <c r="AA968" s="43"/>
      <c r="AB968" s="43"/>
      <c r="AC968" s="43"/>
    </row>
    <row r="969" spans="1:29" ht="12.75">
      <c r="A969" s="43"/>
      <c r="B969" s="43"/>
      <c r="C969" s="43"/>
      <c r="D969" s="43"/>
      <c r="E969" s="43"/>
      <c r="F969" s="43"/>
      <c r="G969" s="43"/>
      <c r="H969" s="43"/>
      <c r="I969" s="43"/>
      <c r="J969" s="44"/>
      <c r="K969" s="43"/>
      <c r="L969" s="92"/>
      <c r="M969" s="43"/>
      <c r="N969" s="43"/>
      <c r="O969" s="43"/>
      <c r="P969" s="43"/>
      <c r="Q969" s="43"/>
      <c r="R969" s="43"/>
      <c r="S969" s="43"/>
      <c r="T969" s="43"/>
      <c r="U969" s="43"/>
      <c r="V969" s="43"/>
      <c r="W969" s="43"/>
      <c r="X969" s="43"/>
      <c r="Y969" s="43"/>
      <c r="Z969" s="43"/>
      <c r="AA969" s="43"/>
      <c r="AB969" s="43"/>
      <c r="AC969" s="43"/>
    </row>
    <row r="970" spans="1:29" ht="12.75">
      <c r="A970" s="43"/>
      <c r="B970" s="43"/>
      <c r="C970" s="43"/>
      <c r="D970" s="43"/>
      <c r="E970" s="43"/>
      <c r="F970" s="43"/>
      <c r="G970" s="43"/>
      <c r="H970" s="43"/>
      <c r="I970" s="43"/>
      <c r="J970" s="44"/>
      <c r="K970" s="43"/>
      <c r="L970" s="92"/>
      <c r="M970" s="43"/>
      <c r="N970" s="43"/>
      <c r="O970" s="43"/>
      <c r="P970" s="43"/>
      <c r="Q970" s="43"/>
      <c r="R970" s="43"/>
      <c r="S970" s="43"/>
      <c r="T970" s="43"/>
      <c r="U970" s="43"/>
      <c r="V970" s="43"/>
      <c r="W970" s="43"/>
      <c r="X970" s="43"/>
      <c r="Y970" s="43"/>
      <c r="Z970" s="43"/>
      <c r="AA970" s="43"/>
      <c r="AB970" s="43"/>
      <c r="AC970" s="43"/>
    </row>
    <row r="971" spans="1:29" ht="12.75">
      <c r="A971" s="43"/>
      <c r="B971" s="43"/>
      <c r="C971" s="43"/>
      <c r="D971" s="43"/>
      <c r="E971" s="43"/>
      <c r="F971" s="43"/>
      <c r="G971" s="43"/>
      <c r="H971" s="43"/>
      <c r="I971" s="43"/>
      <c r="J971" s="44"/>
      <c r="K971" s="43"/>
      <c r="L971" s="92"/>
      <c r="M971" s="43"/>
      <c r="N971" s="43"/>
      <c r="O971" s="43"/>
      <c r="P971" s="43"/>
      <c r="Q971" s="43"/>
      <c r="R971" s="43"/>
      <c r="S971" s="43"/>
      <c r="T971" s="43"/>
      <c r="U971" s="43"/>
      <c r="V971" s="43"/>
      <c r="W971" s="43"/>
      <c r="X971" s="43"/>
      <c r="Y971" s="43"/>
      <c r="Z971" s="43"/>
      <c r="AA971" s="43"/>
      <c r="AB971" s="43"/>
      <c r="AC971" s="43"/>
    </row>
    <row r="972" spans="1:29" ht="12.75">
      <c r="A972" s="43"/>
      <c r="B972" s="43"/>
      <c r="C972" s="43"/>
      <c r="D972" s="43"/>
      <c r="E972" s="43"/>
      <c r="F972" s="43"/>
      <c r="G972" s="43"/>
      <c r="H972" s="43"/>
      <c r="I972" s="43"/>
      <c r="J972" s="44"/>
      <c r="K972" s="43"/>
      <c r="L972" s="92"/>
      <c r="M972" s="43"/>
      <c r="N972" s="43"/>
      <c r="O972" s="43"/>
      <c r="P972" s="43"/>
      <c r="Q972" s="43"/>
      <c r="R972" s="43"/>
      <c r="S972" s="43"/>
      <c r="T972" s="43"/>
      <c r="U972" s="43"/>
      <c r="V972" s="43"/>
      <c r="W972" s="43"/>
      <c r="X972" s="43"/>
      <c r="Y972" s="43"/>
      <c r="Z972" s="43"/>
      <c r="AA972" s="43"/>
      <c r="AB972" s="43"/>
      <c r="AC972" s="43"/>
    </row>
    <row r="973" spans="1:29" ht="12.75">
      <c r="A973" s="43"/>
      <c r="B973" s="43"/>
      <c r="C973" s="43"/>
      <c r="D973" s="43"/>
      <c r="E973" s="43"/>
      <c r="F973" s="43"/>
      <c r="G973" s="43"/>
      <c r="H973" s="43"/>
      <c r="I973" s="43"/>
      <c r="J973" s="44"/>
      <c r="K973" s="43"/>
      <c r="L973" s="92"/>
      <c r="M973" s="43"/>
      <c r="N973" s="43"/>
      <c r="O973" s="43"/>
      <c r="P973" s="43"/>
      <c r="Q973" s="43"/>
      <c r="R973" s="43"/>
      <c r="S973" s="43"/>
      <c r="T973" s="43"/>
      <c r="U973" s="43"/>
      <c r="V973" s="43"/>
      <c r="W973" s="43"/>
      <c r="X973" s="43"/>
      <c r="Y973" s="43"/>
      <c r="Z973" s="43"/>
      <c r="AA973" s="43"/>
      <c r="AB973" s="43"/>
      <c r="AC973" s="43"/>
    </row>
    <row r="974" spans="1:29" ht="12.75">
      <c r="A974" s="43"/>
      <c r="B974" s="43"/>
      <c r="C974" s="43"/>
      <c r="D974" s="43"/>
      <c r="E974" s="43"/>
      <c r="F974" s="43"/>
      <c r="G974" s="43"/>
      <c r="H974" s="43"/>
      <c r="I974" s="43"/>
      <c r="J974" s="44"/>
      <c r="K974" s="43"/>
      <c r="L974" s="92"/>
      <c r="M974" s="43"/>
      <c r="N974" s="43"/>
      <c r="O974" s="43"/>
      <c r="P974" s="43"/>
      <c r="Q974" s="43"/>
      <c r="R974" s="43"/>
      <c r="S974" s="43"/>
      <c r="T974" s="43"/>
      <c r="U974" s="43"/>
      <c r="V974" s="43"/>
      <c r="W974" s="43"/>
      <c r="X974" s="43"/>
      <c r="Y974" s="43"/>
      <c r="Z974" s="43"/>
      <c r="AA974" s="43"/>
      <c r="AB974" s="43"/>
      <c r="AC974" s="43"/>
    </row>
    <row r="975" spans="1:29" ht="12.75">
      <c r="A975" s="43"/>
      <c r="B975" s="43"/>
      <c r="C975" s="43"/>
      <c r="D975" s="43"/>
      <c r="E975" s="43"/>
      <c r="F975" s="43"/>
      <c r="G975" s="43"/>
      <c r="H975" s="43"/>
      <c r="I975" s="43"/>
      <c r="J975" s="44"/>
      <c r="K975" s="43"/>
      <c r="L975" s="92"/>
      <c r="M975" s="43"/>
      <c r="N975" s="43"/>
      <c r="O975" s="43"/>
      <c r="P975" s="43"/>
      <c r="Q975" s="43"/>
      <c r="R975" s="43"/>
      <c r="S975" s="43"/>
      <c r="T975" s="43"/>
      <c r="U975" s="43"/>
      <c r="V975" s="43"/>
      <c r="W975" s="43"/>
      <c r="X975" s="43"/>
      <c r="Y975" s="43"/>
      <c r="Z975" s="43"/>
      <c r="AA975" s="43"/>
      <c r="AB975" s="43"/>
      <c r="AC975" s="43"/>
    </row>
    <row r="976" spans="1:29" ht="12.75">
      <c r="A976" s="43"/>
      <c r="B976" s="43"/>
      <c r="C976" s="43"/>
      <c r="D976" s="43"/>
      <c r="E976" s="43"/>
      <c r="F976" s="43"/>
      <c r="G976" s="43"/>
      <c r="H976" s="43"/>
      <c r="I976" s="43"/>
      <c r="J976" s="44"/>
      <c r="K976" s="43"/>
      <c r="L976" s="92"/>
      <c r="M976" s="43"/>
      <c r="N976" s="43"/>
      <c r="O976" s="43"/>
      <c r="P976" s="43"/>
      <c r="Q976" s="43"/>
      <c r="R976" s="43"/>
      <c r="S976" s="43"/>
      <c r="T976" s="43"/>
      <c r="U976" s="43"/>
      <c r="V976" s="43"/>
      <c r="W976" s="43"/>
      <c r="X976" s="43"/>
      <c r="Y976" s="43"/>
      <c r="Z976" s="43"/>
      <c r="AA976" s="43"/>
      <c r="AB976" s="43"/>
      <c r="AC976" s="43"/>
    </row>
    <row r="977" spans="1:29" ht="12.75">
      <c r="A977" s="43"/>
      <c r="B977" s="43"/>
      <c r="C977" s="43"/>
      <c r="D977" s="43"/>
      <c r="E977" s="43"/>
      <c r="F977" s="43"/>
      <c r="G977" s="43"/>
      <c r="H977" s="43"/>
      <c r="I977" s="43"/>
      <c r="J977" s="44"/>
      <c r="K977" s="43"/>
      <c r="L977" s="92"/>
      <c r="M977" s="43"/>
      <c r="N977" s="43"/>
      <c r="O977" s="43"/>
      <c r="P977" s="43"/>
      <c r="Q977" s="43"/>
      <c r="R977" s="43"/>
      <c r="S977" s="43"/>
      <c r="T977" s="43"/>
      <c r="U977" s="43"/>
      <c r="V977" s="43"/>
      <c r="W977" s="43"/>
      <c r="X977" s="43"/>
      <c r="Y977" s="43"/>
      <c r="Z977" s="43"/>
      <c r="AA977" s="43"/>
      <c r="AB977" s="43"/>
      <c r="AC977" s="43"/>
    </row>
    <row r="978" spans="1:29" ht="12.75">
      <c r="A978" s="43"/>
      <c r="B978" s="43"/>
      <c r="C978" s="43"/>
      <c r="D978" s="43"/>
      <c r="E978" s="43"/>
      <c r="F978" s="43"/>
      <c r="G978" s="43"/>
      <c r="H978" s="43"/>
      <c r="I978" s="43"/>
      <c r="J978" s="44"/>
      <c r="K978" s="43"/>
      <c r="L978" s="92"/>
      <c r="M978" s="43"/>
      <c r="N978" s="43"/>
      <c r="O978" s="43"/>
      <c r="P978" s="43"/>
      <c r="Q978" s="43"/>
      <c r="R978" s="43"/>
      <c r="S978" s="43"/>
      <c r="T978" s="43"/>
      <c r="U978" s="43"/>
      <c r="V978" s="43"/>
      <c r="W978" s="43"/>
      <c r="X978" s="43"/>
      <c r="Y978" s="43"/>
      <c r="Z978" s="43"/>
      <c r="AA978" s="43"/>
      <c r="AB978" s="43"/>
      <c r="AC978" s="43"/>
    </row>
    <row r="979" spans="1:29" ht="12.75">
      <c r="A979" s="43"/>
      <c r="B979" s="43"/>
      <c r="C979" s="43"/>
      <c r="D979" s="43"/>
      <c r="E979" s="43"/>
      <c r="F979" s="43"/>
      <c r="G979" s="43"/>
      <c r="H979" s="43"/>
      <c r="I979" s="43"/>
      <c r="J979" s="44"/>
      <c r="K979" s="43"/>
      <c r="L979" s="92"/>
      <c r="M979" s="43"/>
      <c r="N979" s="43"/>
      <c r="O979" s="43"/>
      <c r="P979" s="43"/>
      <c r="Q979" s="43"/>
      <c r="R979" s="43"/>
      <c r="S979" s="43"/>
      <c r="T979" s="43"/>
      <c r="U979" s="43"/>
      <c r="V979" s="43"/>
      <c r="W979" s="43"/>
      <c r="X979" s="43"/>
      <c r="Y979" s="43"/>
      <c r="Z979" s="43"/>
      <c r="AA979" s="43"/>
      <c r="AB979" s="43"/>
      <c r="AC979" s="43"/>
    </row>
    <row r="980" spans="1:29" ht="12.75">
      <c r="A980" s="43"/>
      <c r="B980" s="43"/>
      <c r="C980" s="43"/>
      <c r="D980" s="43"/>
      <c r="E980" s="43"/>
      <c r="F980" s="43"/>
      <c r="G980" s="43"/>
      <c r="H980" s="43"/>
      <c r="I980" s="43"/>
      <c r="J980" s="44"/>
      <c r="K980" s="43"/>
      <c r="L980" s="92"/>
      <c r="M980" s="43"/>
      <c r="N980" s="43"/>
      <c r="O980" s="43"/>
      <c r="P980" s="43"/>
      <c r="Q980" s="43"/>
      <c r="R980" s="43"/>
      <c r="S980" s="43"/>
      <c r="T980" s="43"/>
      <c r="U980" s="43"/>
      <c r="V980" s="43"/>
      <c r="W980" s="43"/>
      <c r="X980" s="43"/>
      <c r="Y980" s="43"/>
      <c r="Z980" s="43"/>
      <c r="AA980" s="43"/>
      <c r="AB980" s="43"/>
      <c r="AC980" s="43"/>
    </row>
    <row r="981" spans="1:29" ht="12.75">
      <c r="A981" s="43"/>
      <c r="B981" s="43"/>
      <c r="C981" s="43"/>
      <c r="D981" s="43"/>
      <c r="E981" s="43"/>
      <c r="F981" s="43"/>
      <c r="G981" s="43"/>
      <c r="H981" s="43"/>
      <c r="I981" s="43"/>
      <c r="J981" s="44"/>
      <c r="K981" s="43"/>
      <c r="L981" s="92"/>
      <c r="M981" s="43"/>
      <c r="N981" s="43"/>
      <c r="O981" s="43"/>
      <c r="P981" s="43"/>
      <c r="Q981" s="43"/>
      <c r="R981" s="43"/>
      <c r="S981" s="43"/>
      <c r="T981" s="43"/>
      <c r="U981" s="43"/>
      <c r="V981" s="43"/>
      <c r="W981" s="43"/>
      <c r="X981" s="43"/>
      <c r="Y981" s="43"/>
      <c r="Z981" s="43"/>
      <c r="AA981" s="43"/>
      <c r="AB981" s="43"/>
      <c r="AC981" s="43"/>
    </row>
    <row r="982" spans="1:29" ht="12.75">
      <c r="A982" s="43"/>
      <c r="B982" s="43"/>
      <c r="C982" s="43"/>
      <c r="D982" s="43"/>
      <c r="E982" s="43"/>
      <c r="F982" s="43"/>
      <c r="G982" s="43"/>
      <c r="H982" s="43"/>
      <c r="I982" s="43"/>
      <c r="J982" s="44"/>
      <c r="K982" s="43"/>
      <c r="L982" s="92"/>
      <c r="M982" s="43"/>
      <c r="N982" s="43"/>
      <c r="O982" s="43"/>
      <c r="P982" s="43"/>
      <c r="Q982" s="43"/>
      <c r="R982" s="43"/>
      <c r="S982" s="43"/>
      <c r="T982" s="43"/>
      <c r="U982" s="43"/>
      <c r="V982" s="43"/>
      <c r="W982" s="43"/>
      <c r="X982" s="43"/>
      <c r="Y982" s="43"/>
      <c r="Z982" s="43"/>
      <c r="AA982" s="43"/>
      <c r="AB982" s="43"/>
      <c r="AC982" s="43"/>
    </row>
    <row r="983" spans="1:29" ht="12.75">
      <c r="A983" s="43"/>
      <c r="B983" s="43"/>
      <c r="C983" s="43"/>
      <c r="D983" s="43"/>
      <c r="E983" s="43"/>
      <c r="F983" s="43"/>
      <c r="G983" s="43"/>
      <c r="H983" s="43"/>
      <c r="I983" s="43"/>
      <c r="J983" s="44"/>
      <c r="K983" s="43"/>
      <c r="L983" s="92"/>
      <c r="M983" s="43"/>
      <c r="N983" s="43"/>
      <c r="O983" s="43"/>
      <c r="P983" s="43"/>
      <c r="Q983" s="43"/>
      <c r="R983" s="43"/>
      <c r="S983" s="43"/>
      <c r="T983" s="43"/>
      <c r="U983" s="43"/>
      <c r="V983" s="43"/>
      <c r="W983" s="43"/>
      <c r="X983" s="43"/>
      <c r="Y983" s="43"/>
      <c r="Z983" s="43"/>
      <c r="AA983" s="43"/>
      <c r="AB983" s="43"/>
      <c r="AC983" s="43"/>
    </row>
    <row r="984" spans="1:29" ht="12.75">
      <c r="A984" s="43"/>
      <c r="B984" s="43"/>
      <c r="C984" s="43"/>
      <c r="D984" s="43"/>
      <c r="E984" s="43"/>
      <c r="F984" s="43"/>
      <c r="G984" s="43"/>
      <c r="H984" s="43"/>
      <c r="I984" s="43"/>
      <c r="J984" s="44"/>
      <c r="K984" s="43"/>
      <c r="L984" s="92"/>
      <c r="M984" s="43"/>
      <c r="N984" s="43"/>
      <c r="O984" s="43"/>
      <c r="P984" s="43"/>
      <c r="Q984" s="43"/>
      <c r="R984" s="43"/>
      <c r="S984" s="43"/>
      <c r="T984" s="43"/>
      <c r="U984" s="43"/>
      <c r="V984" s="43"/>
      <c r="W984" s="43"/>
      <c r="X984" s="43"/>
      <c r="Y984" s="43"/>
      <c r="Z984" s="43"/>
      <c r="AA984" s="43"/>
      <c r="AB984" s="43"/>
      <c r="AC984" s="43"/>
    </row>
    <row r="985" spans="1:29" ht="12.75">
      <c r="A985" s="43"/>
      <c r="B985" s="43"/>
      <c r="C985" s="43"/>
      <c r="D985" s="43"/>
      <c r="E985" s="43"/>
      <c r="F985" s="43"/>
      <c r="G985" s="43"/>
      <c r="H985" s="43"/>
      <c r="I985" s="43"/>
      <c r="J985" s="44"/>
      <c r="K985" s="43"/>
      <c r="L985" s="92"/>
      <c r="M985" s="43"/>
      <c r="N985" s="43"/>
      <c r="O985" s="43"/>
      <c r="P985" s="43"/>
      <c r="Q985" s="43"/>
      <c r="R985" s="43"/>
      <c r="S985" s="43"/>
      <c r="T985" s="43"/>
      <c r="U985" s="43"/>
      <c r="V985" s="43"/>
      <c r="W985" s="43"/>
      <c r="X985" s="43"/>
      <c r="Y985" s="43"/>
      <c r="Z985" s="43"/>
      <c r="AA985" s="43"/>
      <c r="AB985" s="43"/>
      <c r="AC985" s="43"/>
    </row>
    <row r="986" spans="1:29" ht="12.75">
      <c r="A986" s="43"/>
      <c r="B986" s="43"/>
      <c r="C986" s="43"/>
      <c r="D986" s="43"/>
      <c r="E986" s="43"/>
      <c r="F986" s="43"/>
      <c r="G986" s="43"/>
      <c r="H986" s="43"/>
      <c r="I986" s="43"/>
      <c r="J986" s="44"/>
      <c r="K986" s="43"/>
      <c r="L986" s="92"/>
      <c r="M986" s="43"/>
      <c r="N986" s="43"/>
      <c r="O986" s="43"/>
      <c r="P986" s="43"/>
      <c r="Q986" s="43"/>
      <c r="R986" s="43"/>
      <c r="S986" s="43"/>
      <c r="T986" s="43"/>
      <c r="U986" s="43"/>
      <c r="V986" s="43"/>
      <c r="W986" s="43"/>
      <c r="X986" s="43"/>
      <c r="Y986" s="43"/>
      <c r="Z986" s="43"/>
      <c r="AA986" s="43"/>
      <c r="AB986" s="43"/>
      <c r="AC986" s="43"/>
    </row>
    <row r="987" spans="1:29" ht="12.75">
      <c r="A987" s="43"/>
      <c r="B987" s="43"/>
      <c r="C987" s="43"/>
      <c r="D987" s="43"/>
      <c r="E987" s="43"/>
      <c r="F987" s="43"/>
      <c r="G987" s="43"/>
      <c r="H987" s="43"/>
      <c r="I987" s="43"/>
      <c r="J987" s="44"/>
      <c r="K987" s="43"/>
      <c r="L987" s="92"/>
      <c r="M987" s="43"/>
      <c r="N987" s="43"/>
      <c r="O987" s="43"/>
      <c r="P987" s="43"/>
      <c r="Q987" s="43"/>
      <c r="R987" s="43"/>
      <c r="S987" s="43"/>
      <c r="T987" s="43"/>
      <c r="U987" s="43"/>
      <c r="V987" s="43"/>
      <c r="W987" s="43"/>
      <c r="X987" s="43"/>
      <c r="Y987" s="43"/>
      <c r="Z987" s="43"/>
      <c r="AA987" s="43"/>
      <c r="AB987" s="43"/>
      <c r="AC987" s="43"/>
    </row>
    <row r="988" spans="1:29" ht="12.75">
      <c r="A988" s="43"/>
      <c r="B988" s="43"/>
      <c r="C988" s="43"/>
      <c r="D988" s="43"/>
      <c r="E988" s="43"/>
      <c r="F988" s="43"/>
      <c r="G988" s="43"/>
      <c r="H988" s="43"/>
      <c r="I988" s="43"/>
      <c r="J988" s="44"/>
      <c r="K988" s="43"/>
      <c r="L988" s="92"/>
      <c r="M988" s="43"/>
      <c r="N988" s="43"/>
      <c r="O988" s="43"/>
      <c r="P988" s="43"/>
      <c r="Q988" s="43"/>
      <c r="R988" s="43"/>
      <c r="S988" s="43"/>
      <c r="T988" s="43"/>
      <c r="U988" s="43"/>
      <c r="V988" s="43"/>
      <c r="W988" s="43"/>
      <c r="X988" s="43"/>
      <c r="Y988" s="43"/>
      <c r="Z988" s="43"/>
      <c r="AA988" s="43"/>
      <c r="AB988" s="43"/>
      <c r="AC988" s="43"/>
    </row>
    <row r="989" spans="1:29" ht="12.75">
      <c r="A989" s="43"/>
      <c r="B989" s="43"/>
      <c r="C989" s="43"/>
      <c r="D989" s="43"/>
      <c r="E989" s="43"/>
      <c r="F989" s="43"/>
      <c r="G989" s="43"/>
      <c r="H989" s="43"/>
      <c r="I989" s="43"/>
      <c r="J989" s="44"/>
      <c r="K989" s="43"/>
      <c r="L989" s="92"/>
      <c r="M989" s="43"/>
      <c r="N989" s="43"/>
      <c r="O989" s="43"/>
      <c r="P989" s="43"/>
      <c r="Q989" s="43"/>
      <c r="R989" s="43"/>
      <c r="S989" s="43"/>
      <c r="T989" s="43"/>
      <c r="U989" s="43"/>
      <c r="V989" s="43"/>
      <c r="W989" s="43"/>
      <c r="X989" s="43"/>
      <c r="Y989" s="43"/>
      <c r="Z989" s="43"/>
      <c r="AA989" s="43"/>
      <c r="AB989" s="43"/>
      <c r="AC989" s="43"/>
    </row>
    <row r="990" spans="1:29" ht="12.75">
      <c r="A990" s="43"/>
      <c r="B990" s="43"/>
      <c r="C990" s="43"/>
      <c r="D990" s="43"/>
      <c r="E990" s="43"/>
      <c r="F990" s="43"/>
      <c r="G990" s="43"/>
      <c r="H990" s="43"/>
      <c r="I990" s="43"/>
      <c r="J990" s="44"/>
      <c r="K990" s="43"/>
      <c r="L990" s="92"/>
      <c r="M990" s="43"/>
      <c r="N990" s="43"/>
      <c r="O990" s="43"/>
      <c r="P990" s="43"/>
      <c r="Q990" s="43"/>
      <c r="R990" s="43"/>
      <c r="S990" s="43"/>
      <c r="T990" s="43"/>
      <c r="U990" s="43"/>
      <c r="V990" s="43"/>
      <c r="W990" s="43"/>
      <c r="X990" s="43"/>
      <c r="Y990" s="43"/>
      <c r="Z990" s="43"/>
      <c r="AA990" s="43"/>
      <c r="AB990" s="43"/>
      <c r="AC990" s="43"/>
    </row>
    <row r="991" spans="1:29" ht="12.75">
      <c r="A991" s="43"/>
      <c r="B991" s="43"/>
      <c r="C991" s="43"/>
      <c r="D991" s="43"/>
      <c r="E991" s="43"/>
      <c r="F991" s="43"/>
      <c r="G991" s="43"/>
      <c r="H991" s="43"/>
      <c r="I991" s="43"/>
      <c r="J991" s="44"/>
      <c r="K991" s="43"/>
      <c r="L991" s="92"/>
      <c r="M991" s="43"/>
      <c r="N991" s="43"/>
      <c r="O991" s="43"/>
      <c r="P991" s="43"/>
      <c r="Q991" s="43"/>
      <c r="R991" s="43"/>
      <c r="S991" s="43"/>
      <c r="T991" s="43"/>
      <c r="U991" s="43"/>
      <c r="V991" s="43"/>
      <c r="W991" s="43"/>
      <c r="X991" s="43"/>
      <c r="Y991" s="43"/>
      <c r="Z991" s="43"/>
      <c r="AA991" s="43"/>
      <c r="AB991" s="43"/>
      <c r="AC991" s="43"/>
    </row>
    <row r="992" spans="1:29" ht="12.75">
      <c r="A992" s="43"/>
      <c r="B992" s="43"/>
      <c r="C992" s="43"/>
      <c r="D992" s="43"/>
      <c r="E992" s="43"/>
      <c r="F992" s="43"/>
      <c r="G992" s="43"/>
      <c r="H992" s="43"/>
      <c r="I992" s="43"/>
      <c r="J992" s="44"/>
      <c r="K992" s="43"/>
      <c r="L992" s="92"/>
      <c r="M992" s="43"/>
      <c r="N992" s="43"/>
      <c r="O992" s="43"/>
      <c r="P992" s="43"/>
      <c r="Q992" s="43"/>
      <c r="R992" s="43"/>
      <c r="S992" s="43"/>
      <c r="T992" s="43"/>
      <c r="U992" s="43"/>
      <c r="V992" s="43"/>
      <c r="W992" s="43"/>
      <c r="X992" s="43"/>
      <c r="Y992" s="43"/>
      <c r="Z992" s="43"/>
      <c r="AA992" s="43"/>
      <c r="AB992" s="43"/>
      <c r="AC992" s="43"/>
    </row>
    <row r="993" spans="1:29" ht="12.75">
      <c r="A993" s="43"/>
      <c r="B993" s="43"/>
      <c r="C993" s="43"/>
      <c r="D993" s="43"/>
      <c r="E993" s="43"/>
      <c r="F993" s="43"/>
      <c r="G993" s="43"/>
      <c r="H993" s="43"/>
      <c r="I993" s="43"/>
      <c r="J993" s="44"/>
      <c r="K993" s="43"/>
      <c r="L993" s="92"/>
      <c r="M993" s="43"/>
      <c r="N993" s="43"/>
      <c r="O993" s="43"/>
      <c r="P993" s="43"/>
      <c r="Q993" s="43"/>
      <c r="R993" s="43"/>
      <c r="S993" s="43"/>
      <c r="T993" s="43"/>
      <c r="U993" s="43"/>
      <c r="V993" s="43"/>
      <c r="W993" s="43"/>
      <c r="X993" s="43"/>
      <c r="Y993" s="43"/>
      <c r="Z993" s="43"/>
      <c r="AA993" s="43"/>
      <c r="AB993" s="43"/>
      <c r="AC993" s="43"/>
    </row>
    <row r="994" spans="1:29" ht="12.75">
      <c r="A994" s="43"/>
      <c r="B994" s="43"/>
      <c r="C994" s="43"/>
      <c r="D994" s="43"/>
      <c r="E994" s="43"/>
      <c r="F994" s="43"/>
      <c r="G994" s="43"/>
      <c r="H994" s="43"/>
      <c r="I994" s="43"/>
      <c r="J994" s="44"/>
      <c r="K994" s="43"/>
      <c r="L994" s="92"/>
      <c r="M994" s="43"/>
      <c r="N994" s="43"/>
      <c r="O994" s="43"/>
      <c r="P994" s="43"/>
      <c r="Q994" s="43"/>
      <c r="R994" s="43"/>
      <c r="S994" s="43"/>
      <c r="T994" s="43"/>
      <c r="U994" s="43"/>
      <c r="V994" s="43"/>
      <c r="W994" s="43"/>
      <c r="X994" s="43"/>
      <c r="Y994" s="43"/>
      <c r="Z994" s="43"/>
      <c r="AA994" s="43"/>
      <c r="AB994" s="43"/>
      <c r="AC994" s="43"/>
    </row>
    <row r="995" spans="1:29" ht="12.75">
      <c r="A995" s="43"/>
      <c r="B995" s="43"/>
      <c r="C995" s="43"/>
      <c r="D995" s="43"/>
      <c r="E995" s="43"/>
      <c r="F995" s="43"/>
      <c r="G995" s="43"/>
      <c r="H995" s="43"/>
      <c r="I995" s="43"/>
      <c r="J995" s="44"/>
      <c r="K995" s="43"/>
      <c r="L995" s="92"/>
      <c r="M995" s="43"/>
      <c r="N995" s="43"/>
      <c r="O995" s="43"/>
      <c r="P995" s="43"/>
      <c r="Q995" s="43"/>
      <c r="R995" s="43"/>
      <c r="S995" s="43"/>
      <c r="T995" s="43"/>
      <c r="U995" s="43"/>
      <c r="V995" s="43"/>
      <c r="W995" s="43"/>
      <c r="X995" s="43"/>
      <c r="Y995" s="43"/>
      <c r="Z995" s="43"/>
      <c r="AA995" s="43"/>
      <c r="AB995" s="43"/>
      <c r="AC995" s="43"/>
    </row>
    <row r="996" spans="1:29" ht="12.75">
      <c r="A996" s="43"/>
      <c r="B996" s="43"/>
      <c r="C996" s="43"/>
      <c r="D996" s="43"/>
      <c r="E996" s="43"/>
      <c r="F996" s="43"/>
      <c r="G996" s="43"/>
      <c r="H996" s="43"/>
      <c r="I996" s="43"/>
      <c r="J996" s="44"/>
      <c r="K996" s="43"/>
      <c r="L996" s="92"/>
      <c r="M996" s="43"/>
      <c r="N996" s="43"/>
      <c r="O996" s="43"/>
      <c r="P996" s="43"/>
      <c r="Q996" s="43"/>
      <c r="R996" s="43"/>
      <c r="S996" s="43"/>
      <c r="T996" s="43"/>
      <c r="U996" s="43"/>
      <c r="V996" s="43"/>
      <c r="W996" s="43"/>
      <c r="X996" s="43"/>
      <c r="Y996" s="43"/>
      <c r="Z996" s="43"/>
      <c r="AA996" s="43"/>
      <c r="AB996" s="43"/>
      <c r="AC996" s="43"/>
    </row>
    <row r="997" spans="1:29" ht="12.75">
      <c r="A997" s="43"/>
      <c r="B997" s="43"/>
      <c r="C997" s="43"/>
      <c r="D997" s="43"/>
      <c r="E997" s="43"/>
      <c r="F997" s="43"/>
      <c r="G997" s="43"/>
      <c r="H997" s="43"/>
      <c r="I997" s="43"/>
      <c r="J997" s="44"/>
      <c r="K997" s="43"/>
      <c r="L997" s="92"/>
      <c r="M997" s="43"/>
      <c r="N997" s="43"/>
      <c r="O997" s="43"/>
      <c r="P997" s="43"/>
      <c r="Q997" s="43"/>
      <c r="R997" s="43"/>
      <c r="S997" s="43"/>
      <c r="T997" s="43"/>
      <c r="U997" s="43"/>
      <c r="V997" s="43"/>
      <c r="W997" s="43"/>
      <c r="X997" s="43"/>
      <c r="Y997" s="43"/>
      <c r="Z997" s="43"/>
      <c r="AA997" s="43"/>
      <c r="AB997" s="43"/>
      <c r="AC997" s="43"/>
    </row>
    <row r="998" spans="1:29" ht="12.75">
      <c r="A998" s="43"/>
      <c r="B998" s="43"/>
      <c r="C998" s="43"/>
      <c r="D998" s="43"/>
      <c r="E998" s="43"/>
      <c r="F998" s="43"/>
      <c r="G998" s="43"/>
      <c r="H998" s="43"/>
      <c r="I998" s="43"/>
      <c r="J998" s="44"/>
      <c r="K998" s="43"/>
      <c r="L998" s="92"/>
      <c r="M998" s="43"/>
      <c r="N998" s="43"/>
      <c r="O998" s="43"/>
      <c r="P998" s="43"/>
      <c r="Q998" s="43"/>
      <c r="R998" s="43"/>
      <c r="S998" s="43"/>
      <c r="T998" s="43"/>
      <c r="U998" s="43"/>
      <c r="V998" s="43"/>
      <c r="W998" s="43"/>
      <c r="X998" s="43"/>
      <c r="Y998" s="43"/>
      <c r="Z998" s="43"/>
      <c r="AA998" s="43"/>
      <c r="AB998" s="43"/>
      <c r="AC998" s="43"/>
    </row>
    <row r="999" spans="1:29" ht="12.75">
      <c r="A999" s="43"/>
      <c r="B999" s="43"/>
      <c r="C999" s="43"/>
      <c r="D999" s="43"/>
      <c r="E999" s="43"/>
      <c r="F999" s="43"/>
      <c r="G999" s="43"/>
      <c r="H999" s="43"/>
      <c r="I999" s="43"/>
      <c r="J999" s="44"/>
      <c r="K999" s="43"/>
      <c r="L999" s="92"/>
      <c r="M999" s="43"/>
      <c r="N999" s="43"/>
      <c r="O999" s="43"/>
      <c r="P999" s="43"/>
      <c r="Q999" s="43"/>
      <c r="R999" s="43"/>
      <c r="S999" s="43"/>
      <c r="T999" s="43"/>
      <c r="U999" s="43"/>
      <c r="V999" s="43"/>
      <c r="W999" s="43"/>
      <c r="X999" s="43"/>
      <c r="Y999" s="43"/>
      <c r="Z999" s="43"/>
      <c r="AA999" s="43"/>
      <c r="AB999" s="43"/>
      <c r="AC999" s="43"/>
    </row>
    <row r="1000" spans="1:29" ht="12.75">
      <c r="A1000" s="43"/>
      <c r="B1000" s="43"/>
      <c r="C1000" s="43"/>
      <c r="D1000" s="43"/>
      <c r="E1000" s="43"/>
      <c r="F1000" s="43"/>
      <c r="G1000" s="43"/>
      <c r="H1000" s="43"/>
      <c r="I1000" s="43"/>
      <c r="J1000" s="44"/>
      <c r="K1000" s="43"/>
      <c r="L1000" s="92"/>
      <c r="M1000" s="43"/>
      <c r="N1000" s="43"/>
      <c r="O1000" s="43"/>
      <c r="P1000" s="43"/>
      <c r="Q1000" s="43"/>
      <c r="R1000" s="43"/>
      <c r="S1000" s="43"/>
      <c r="T1000" s="43"/>
      <c r="U1000" s="43"/>
      <c r="V1000" s="43"/>
      <c r="W1000" s="43"/>
      <c r="X1000" s="43"/>
      <c r="Y1000" s="43"/>
      <c r="Z1000" s="43"/>
      <c r="AA1000" s="43"/>
      <c r="AB1000" s="43"/>
      <c r="AC1000" s="43"/>
    </row>
    <row r="1001" spans="1:29" ht="12.75">
      <c r="A1001" s="43"/>
      <c r="B1001" s="43"/>
      <c r="C1001" s="43"/>
      <c r="D1001" s="43"/>
      <c r="E1001" s="43"/>
      <c r="F1001" s="43"/>
      <c r="G1001" s="43"/>
      <c r="H1001" s="43"/>
      <c r="I1001" s="43"/>
      <c r="J1001" s="44"/>
      <c r="K1001" s="43"/>
      <c r="L1001" s="92"/>
      <c r="M1001" s="43"/>
      <c r="N1001" s="43"/>
      <c r="O1001" s="43"/>
      <c r="P1001" s="43"/>
      <c r="Q1001" s="43"/>
      <c r="R1001" s="43"/>
      <c r="S1001" s="43"/>
      <c r="T1001" s="43"/>
      <c r="U1001" s="43"/>
      <c r="V1001" s="43"/>
      <c r="W1001" s="43"/>
      <c r="X1001" s="43"/>
      <c r="Y1001" s="43"/>
      <c r="Z1001" s="43"/>
      <c r="AA1001" s="43"/>
      <c r="AB1001" s="43"/>
      <c r="AC1001" s="43"/>
    </row>
    <row r="1002" spans="1:29" ht="12.75">
      <c r="A1002" s="43"/>
      <c r="B1002" s="43"/>
      <c r="C1002" s="43"/>
      <c r="D1002" s="43"/>
      <c r="E1002" s="43"/>
      <c r="F1002" s="43"/>
      <c r="G1002" s="43"/>
      <c r="H1002" s="43"/>
      <c r="I1002" s="43"/>
      <c r="J1002" s="44"/>
      <c r="K1002" s="43"/>
      <c r="L1002" s="92"/>
      <c r="M1002" s="43"/>
      <c r="N1002" s="43"/>
      <c r="O1002" s="43"/>
      <c r="P1002" s="43"/>
      <c r="Q1002" s="43"/>
      <c r="R1002" s="43"/>
      <c r="S1002" s="43"/>
      <c r="T1002" s="43"/>
      <c r="U1002" s="43"/>
      <c r="V1002" s="43"/>
      <c r="W1002" s="43"/>
      <c r="X1002" s="43"/>
      <c r="Y1002" s="43"/>
      <c r="Z1002" s="43"/>
      <c r="AA1002" s="43"/>
      <c r="AB1002" s="43"/>
      <c r="AC1002" s="43"/>
    </row>
    <row r="1003" spans="1:29" ht="12.75">
      <c r="A1003" s="43"/>
      <c r="B1003" s="43"/>
      <c r="C1003" s="43"/>
      <c r="D1003" s="43"/>
      <c r="E1003" s="43"/>
      <c r="F1003" s="43"/>
      <c r="G1003" s="43"/>
      <c r="H1003" s="43"/>
      <c r="I1003" s="43"/>
      <c r="J1003" s="44"/>
      <c r="K1003" s="43"/>
      <c r="L1003" s="92"/>
      <c r="M1003" s="43"/>
      <c r="N1003" s="43"/>
      <c r="O1003" s="43"/>
      <c r="P1003" s="43"/>
      <c r="Q1003" s="43"/>
      <c r="R1003" s="43"/>
      <c r="S1003" s="43"/>
      <c r="T1003" s="43"/>
      <c r="U1003" s="43"/>
      <c r="V1003" s="43"/>
      <c r="W1003" s="43"/>
      <c r="X1003" s="43"/>
      <c r="Y1003" s="43"/>
      <c r="Z1003" s="43"/>
      <c r="AA1003" s="43"/>
      <c r="AB1003" s="43"/>
      <c r="AC1003" s="43"/>
    </row>
    <row r="1004" spans="1:29" ht="12.75">
      <c r="A1004" s="43"/>
      <c r="B1004" s="43"/>
      <c r="C1004" s="43"/>
      <c r="D1004" s="43"/>
      <c r="E1004" s="43"/>
      <c r="F1004" s="43"/>
      <c r="G1004" s="43"/>
      <c r="H1004" s="43"/>
      <c r="I1004" s="43"/>
      <c r="J1004" s="44"/>
      <c r="K1004" s="43"/>
      <c r="L1004" s="92"/>
      <c r="M1004" s="43"/>
      <c r="N1004" s="43"/>
      <c r="O1004" s="43"/>
      <c r="P1004" s="43"/>
      <c r="Q1004" s="43"/>
      <c r="R1004" s="43"/>
      <c r="S1004" s="43"/>
      <c r="T1004" s="43"/>
      <c r="U1004" s="43"/>
      <c r="V1004" s="43"/>
      <c r="W1004" s="43"/>
      <c r="X1004" s="43"/>
      <c r="Y1004" s="43"/>
      <c r="Z1004" s="43"/>
      <c r="AA1004" s="43"/>
      <c r="AB1004" s="43"/>
      <c r="AC1004" s="43"/>
    </row>
    <row r="1005" spans="1:29" ht="12.75">
      <c r="A1005" s="43"/>
      <c r="B1005" s="43"/>
      <c r="C1005" s="43"/>
      <c r="D1005" s="43"/>
      <c r="E1005" s="43"/>
      <c r="F1005" s="43"/>
      <c r="G1005" s="43"/>
      <c r="H1005" s="43"/>
      <c r="I1005" s="43"/>
      <c r="J1005" s="44"/>
      <c r="K1005" s="43"/>
      <c r="L1005" s="92"/>
      <c r="M1005" s="43"/>
      <c r="N1005" s="43"/>
      <c r="O1005" s="43"/>
      <c r="P1005" s="43"/>
      <c r="Q1005" s="43"/>
      <c r="R1005" s="43"/>
      <c r="S1005" s="43"/>
      <c r="T1005" s="43"/>
      <c r="U1005" s="43"/>
      <c r="V1005" s="43"/>
      <c r="W1005" s="43"/>
      <c r="X1005" s="43"/>
      <c r="Y1005" s="43"/>
      <c r="Z1005" s="43"/>
      <c r="AA1005" s="43"/>
      <c r="AB1005" s="43"/>
      <c r="AC1005" s="43"/>
    </row>
    <row r="1006" spans="1:29" ht="12.75">
      <c r="A1006" s="43"/>
      <c r="B1006" s="43"/>
      <c r="C1006" s="43"/>
      <c r="D1006" s="43"/>
      <c r="E1006" s="43"/>
      <c r="F1006" s="43"/>
      <c r="G1006" s="43"/>
      <c r="H1006" s="43"/>
      <c r="I1006" s="43"/>
      <c r="J1006" s="44"/>
      <c r="K1006" s="43"/>
      <c r="L1006" s="92"/>
      <c r="M1006" s="43"/>
      <c r="N1006" s="43"/>
      <c r="O1006" s="43"/>
      <c r="P1006" s="43"/>
      <c r="Q1006" s="43"/>
      <c r="R1006" s="43"/>
      <c r="S1006" s="43"/>
      <c r="T1006" s="43"/>
      <c r="U1006" s="43"/>
      <c r="V1006" s="43"/>
      <c r="W1006" s="43"/>
      <c r="X1006" s="43"/>
      <c r="Y1006" s="43"/>
      <c r="Z1006" s="43"/>
      <c r="AA1006" s="43"/>
      <c r="AB1006" s="43"/>
      <c r="AC1006" s="43"/>
    </row>
    <row r="1007" spans="1:29" ht="12.75">
      <c r="A1007" s="43"/>
      <c r="B1007" s="43"/>
      <c r="C1007" s="43"/>
      <c r="D1007" s="43"/>
      <c r="E1007" s="43"/>
      <c r="F1007" s="43"/>
      <c r="G1007" s="43"/>
      <c r="H1007" s="43"/>
      <c r="I1007" s="43"/>
      <c r="J1007" s="44"/>
      <c r="K1007" s="43"/>
      <c r="L1007" s="92"/>
      <c r="M1007" s="43"/>
      <c r="N1007" s="43"/>
      <c r="O1007" s="43"/>
      <c r="P1007" s="43"/>
      <c r="Q1007" s="43"/>
      <c r="R1007" s="43"/>
      <c r="S1007" s="43"/>
      <c r="T1007" s="43"/>
      <c r="U1007" s="43"/>
      <c r="V1007" s="43"/>
      <c r="W1007" s="43"/>
      <c r="X1007" s="43"/>
      <c r="Y1007" s="43"/>
      <c r="Z1007" s="43"/>
      <c r="AA1007" s="43"/>
      <c r="AB1007" s="43"/>
      <c r="AC1007" s="43"/>
    </row>
    <row r="1008" spans="1:29" ht="12.75">
      <c r="A1008" s="43"/>
      <c r="B1008" s="43"/>
      <c r="C1008" s="43"/>
      <c r="D1008" s="43"/>
      <c r="E1008" s="43"/>
      <c r="F1008" s="43"/>
      <c r="G1008" s="43"/>
      <c r="H1008" s="43"/>
      <c r="I1008" s="43"/>
      <c r="J1008" s="44"/>
      <c r="K1008" s="43"/>
      <c r="L1008" s="92"/>
      <c r="M1008" s="43"/>
      <c r="N1008" s="43"/>
      <c r="O1008" s="43"/>
      <c r="P1008" s="43"/>
      <c r="Q1008" s="43"/>
      <c r="R1008" s="43"/>
      <c r="S1008" s="43"/>
      <c r="T1008" s="43"/>
      <c r="U1008" s="43"/>
      <c r="V1008" s="43"/>
      <c r="W1008" s="43"/>
      <c r="X1008" s="43"/>
      <c r="Y1008" s="43"/>
      <c r="Z1008" s="43"/>
      <c r="AA1008" s="43"/>
      <c r="AB1008" s="43"/>
      <c r="AC1008" s="43"/>
    </row>
    <row r="1009" spans="1:29" ht="12.75">
      <c r="A1009" s="43"/>
      <c r="B1009" s="43"/>
      <c r="C1009" s="43"/>
      <c r="D1009" s="43"/>
      <c r="E1009" s="43"/>
      <c r="F1009" s="43"/>
      <c r="G1009" s="43"/>
      <c r="H1009" s="43"/>
      <c r="I1009" s="43"/>
      <c r="J1009" s="44"/>
      <c r="K1009" s="43"/>
      <c r="L1009" s="92"/>
      <c r="M1009" s="43"/>
      <c r="N1009" s="43"/>
      <c r="O1009" s="43"/>
      <c r="P1009" s="43"/>
      <c r="Q1009" s="43"/>
      <c r="R1009" s="43"/>
      <c r="S1009" s="43"/>
      <c r="T1009" s="43"/>
      <c r="U1009" s="43"/>
      <c r="V1009" s="43"/>
      <c r="W1009" s="43"/>
      <c r="X1009" s="43"/>
      <c r="Y1009" s="43"/>
      <c r="Z1009" s="43"/>
      <c r="AA1009" s="43"/>
      <c r="AB1009" s="43"/>
      <c r="AC1009" s="43"/>
    </row>
    <row r="1010" spans="1:29" ht="12.75">
      <c r="A1010" s="43"/>
      <c r="B1010" s="43"/>
      <c r="C1010" s="43"/>
      <c r="D1010" s="43"/>
      <c r="E1010" s="43"/>
      <c r="F1010" s="43"/>
      <c r="G1010" s="43"/>
      <c r="H1010" s="43"/>
      <c r="I1010" s="43"/>
      <c r="J1010" s="44"/>
      <c r="K1010" s="43"/>
      <c r="L1010" s="92"/>
      <c r="M1010" s="43"/>
      <c r="N1010" s="43"/>
      <c r="O1010" s="43"/>
      <c r="P1010" s="43"/>
      <c r="Q1010" s="43"/>
      <c r="R1010" s="43"/>
      <c r="S1010" s="43"/>
      <c r="T1010" s="43"/>
      <c r="U1010" s="43"/>
      <c r="V1010" s="43"/>
      <c r="W1010" s="43"/>
      <c r="X1010" s="43"/>
      <c r="Y1010" s="43"/>
      <c r="Z1010" s="43"/>
      <c r="AA1010" s="43"/>
      <c r="AB1010" s="43"/>
      <c r="AC1010" s="43"/>
    </row>
    <row r="1011" spans="1:29" ht="12.75">
      <c r="A1011" s="43"/>
      <c r="B1011" s="43"/>
      <c r="C1011" s="43"/>
      <c r="D1011" s="43"/>
      <c r="E1011" s="43"/>
      <c r="F1011" s="43"/>
      <c r="G1011" s="43"/>
      <c r="H1011" s="43"/>
      <c r="I1011" s="43"/>
      <c r="J1011" s="44"/>
      <c r="K1011" s="43"/>
      <c r="L1011" s="92"/>
      <c r="M1011" s="43"/>
      <c r="N1011" s="43"/>
      <c r="O1011" s="43"/>
      <c r="P1011" s="43"/>
      <c r="Q1011" s="43"/>
      <c r="R1011" s="43"/>
      <c r="S1011" s="43"/>
      <c r="T1011" s="43"/>
      <c r="U1011" s="43"/>
      <c r="V1011" s="43"/>
      <c r="W1011" s="43"/>
      <c r="X1011" s="43"/>
      <c r="Y1011" s="43"/>
      <c r="Z1011" s="43"/>
      <c r="AA1011" s="43"/>
      <c r="AB1011" s="43"/>
      <c r="AC1011" s="43"/>
    </row>
    <row r="1012" spans="1:29" ht="12.75">
      <c r="A1012" s="43"/>
      <c r="B1012" s="43"/>
      <c r="C1012" s="43"/>
      <c r="D1012" s="43"/>
      <c r="E1012" s="43"/>
      <c r="F1012" s="43"/>
      <c r="G1012" s="43"/>
      <c r="H1012" s="43"/>
      <c r="I1012" s="43"/>
      <c r="J1012" s="44"/>
      <c r="K1012" s="43"/>
      <c r="L1012" s="92"/>
      <c r="M1012" s="43"/>
      <c r="N1012" s="43"/>
      <c r="O1012" s="43"/>
      <c r="P1012" s="43"/>
      <c r="Q1012" s="43"/>
      <c r="R1012" s="43"/>
      <c r="S1012" s="43"/>
      <c r="T1012" s="43"/>
      <c r="U1012" s="43"/>
      <c r="V1012" s="43"/>
      <c r="W1012" s="43"/>
      <c r="X1012" s="43"/>
      <c r="Y1012" s="43"/>
      <c r="Z1012" s="43"/>
      <c r="AA1012" s="43"/>
      <c r="AB1012" s="43"/>
      <c r="AC1012" s="43"/>
    </row>
    <row r="1013" spans="1:29" ht="12.75">
      <c r="A1013" s="43"/>
      <c r="B1013" s="43"/>
      <c r="C1013" s="43"/>
      <c r="D1013" s="43"/>
      <c r="E1013" s="43"/>
      <c r="F1013" s="43"/>
      <c r="G1013" s="43"/>
      <c r="H1013" s="43"/>
      <c r="I1013" s="43"/>
      <c r="J1013" s="44"/>
      <c r="K1013" s="43"/>
      <c r="L1013" s="92"/>
      <c r="M1013" s="43"/>
      <c r="N1013" s="43"/>
      <c r="O1013" s="43"/>
      <c r="P1013" s="43"/>
      <c r="Q1013" s="43"/>
      <c r="R1013" s="43"/>
      <c r="S1013" s="43"/>
      <c r="T1013" s="43"/>
      <c r="U1013" s="43"/>
      <c r="V1013" s="43"/>
      <c r="W1013" s="43"/>
      <c r="X1013" s="43"/>
      <c r="Y1013" s="43"/>
      <c r="Z1013" s="43"/>
      <c r="AA1013" s="43"/>
      <c r="AB1013" s="43"/>
      <c r="AC1013" s="43"/>
    </row>
    <row r="1014" spans="1:29" ht="12.75">
      <c r="A1014" s="43"/>
      <c r="B1014" s="43"/>
      <c r="C1014" s="43"/>
      <c r="D1014" s="43"/>
      <c r="E1014" s="43"/>
      <c r="F1014" s="43"/>
      <c r="G1014" s="43"/>
      <c r="H1014" s="43"/>
      <c r="I1014" s="43"/>
      <c r="J1014" s="44"/>
      <c r="K1014" s="43"/>
      <c r="L1014" s="92"/>
      <c r="M1014" s="43"/>
      <c r="N1014" s="43"/>
      <c r="O1014" s="43"/>
      <c r="P1014" s="43"/>
      <c r="Q1014" s="43"/>
      <c r="R1014" s="43"/>
      <c r="S1014" s="43"/>
      <c r="T1014" s="43"/>
      <c r="U1014" s="43"/>
      <c r="V1014" s="43"/>
      <c r="W1014" s="43"/>
      <c r="X1014" s="43"/>
      <c r="Y1014" s="43"/>
      <c r="Z1014" s="43"/>
      <c r="AA1014" s="43"/>
      <c r="AB1014" s="43"/>
      <c r="AC1014" s="43"/>
    </row>
    <row r="1015" spans="1:29" ht="12.75">
      <c r="A1015" s="43"/>
      <c r="B1015" s="43"/>
      <c r="C1015" s="43"/>
      <c r="D1015" s="43"/>
      <c r="E1015" s="43"/>
      <c r="F1015" s="43"/>
      <c r="G1015" s="43"/>
      <c r="H1015" s="43"/>
      <c r="I1015" s="43"/>
      <c r="J1015" s="44"/>
      <c r="K1015" s="43"/>
      <c r="L1015" s="92"/>
      <c r="M1015" s="43"/>
      <c r="N1015" s="43"/>
      <c r="O1015" s="43"/>
      <c r="P1015" s="43"/>
      <c r="Q1015" s="43"/>
      <c r="R1015" s="43"/>
      <c r="S1015" s="43"/>
      <c r="T1015" s="43"/>
      <c r="U1015" s="43"/>
      <c r="V1015" s="43"/>
      <c r="W1015" s="43"/>
      <c r="X1015" s="43"/>
      <c r="Y1015" s="43"/>
      <c r="Z1015" s="43"/>
      <c r="AA1015" s="43"/>
      <c r="AB1015" s="43"/>
      <c r="AC1015" s="43"/>
    </row>
    <row r="1016" spans="1:29" ht="12.75">
      <c r="A1016" s="43"/>
      <c r="B1016" s="43"/>
      <c r="C1016" s="43"/>
      <c r="D1016" s="43"/>
      <c r="E1016" s="43"/>
      <c r="F1016" s="43"/>
      <c r="G1016" s="43"/>
      <c r="H1016" s="43"/>
      <c r="I1016" s="43"/>
      <c r="J1016" s="44"/>
      <c r="K1016" s="43"/>
      <c r="L1016" s="92"/>
      <c r="M1016" s="43"/>
      <c r="N1016" s="43"/>
      <c r="O1016" s="43"/>
      <c r="P1016" s="43"/>
      <c r="Q1016" s="43"/>
      <c r="R1016" s="43"/>
      <c r="S1016" s="43"/>
      <c r="T1016" s="43"/>
      <c r="U1016" s="43"/>
      <c r="V1016" s="43"/>
      <c r="W1016" s="43"/>
      <c r="X1016" s="43"/>
      <c r="Y1016" s="43"/>
      <c r="Z1016" s="43"/>
      <c r="AA1016" s="43"/>
      <c r="AB1016" s="43"/>
      <c r="AC1016" s="43"/>
    </row>
    <row r="1017" spans="1:29" ht="12.75">
      <c r="A1017" s="43"/>
      <c r="B1017" s="43"/>
      <c r="C1017" s="43"/>
      <c r="D1017" s="43"/>
      <c r="E1017" s="43"/>
      <c r="F1017" s="43"/>
      <c r="G1017" s="43"/>
      <c r="H1017" s="43"/>
      <c r="I1017" s="43"/>
      <c r="J1017" s="44"/>
      <c r="K1017" s="43"/>
      <c r="L1017" s="92"/>
      <c r="M1017" s="43"/>
      <c r="N1017" s="43"/>
      <c r="O1017" s="43"/>
      <c r="P1017" s="43"/>
      <c r="Q1017" s="43"/>
      <c r="R1017" s="43"/>
      <c r="S1017" s="43"/>
      <c r="T1017" s="43"/>
      <c r="U1017" s="43"/>
      <c r="V1017" s="43"/>
      <c r="W1017" s="43"/>
      <c r="X1017" s="43"/>
      <c r="Y1017" s="43"/>
      <c r="Z1017" s="43"/>
      <c r="AA1017" s="43"/>
      <c r="AB1017" s="43"/>
      <c r="AC1017" s="43"/>
    </row>
    <row r="1018" spans="1:29" ht="12.75">
      <c r="A1018" s="43"/>
      <c r="B1018" s="43"/>
      <c r="C1018" s="43"/>
      <c r="D1018" s="43"/>
      <c r="E1018" s="43"/>
      <c r="F1018" s="43"/>
      <c r="G1018" s="43"/>
      <c r="H1018" s="43"/>
      <c r="I1018" s="43"/>
      <c r="J1018" s="44"/>
      <c r="K1018" s="43"/>
      <c r="L1018" s="92"/>
      <c r="M1018" s="43"/>
      <c r="N1018" s="43"/>
      <c r="O1018" s="43"/>
      <c r="P1018" s="43"/>
      <c r="Q1018" s="43"/>
      <c r="R1018" s="43"/>
      <c r="S1018" s="43"/>
      <c r="T1018" s="43"/>
      <c r="U1018" s="43"/>
      <c r="V1018" s="43"/>
      <c r="W1018" s="43"/>
      <c r="X1018" s="43"/>
      <c r="Y1018" s="43"/>
      <c r="Z1018" s="43"/>
      <c r="AA1018" s="43"/>
      <c r="AB1018" s="43"/>
      <c r="AC1018" s="43"/>
    </row>
    <row r="1019" spans="1:29" ht="12.75">
      <c r="A1019" s="43"/>
      <c r="B1019" s="43"/>
      <c r="C1019" s="43"/>
      <c r="D1019" s="43"/>
      <c r="E1019" s="43"/>
      <c r="F1019" s="43"/>
      <c r="G1019" s="43"/>
      <c r="H1019" s="43"/>
      <c r="I1019" s="43"/>
      <c r="J1019" s="44"/>
      <c r="K1019" s="43"/>
      <c r="L1019" s="92"/>
      <c r="M1019" s="43"/>
      <c r="N1019" s="43"/>
      <c r="O1019" s="43"/>
      <c r="P1019" s="43"/>
      <c r="Q1019" s="43"/>
      <c r="R1019" s="43"/>
      <c r="S1019" s="43"/>
      <c r="T1019" s="43"/>
      <c r="U1019" s="43"/>
      <c r="V1019" s="43"/>
      <c r="W1019" s="43"/>
      <c r="X1019" s="43"/>
      <c r="Y1019" s="43"/>
      <c r="Z1019" s="43"/>
      <c r="AA1019" s="43"/>
      <c r="AB1019" s="43"/>
      <c r="AC1019" s="43"/>
    </row>
    <row r="1020" spans="1:29" ht="12.75">
      <c r="A1020" s="43"/>
      <c r="B1020" s="43"/>
      <c r="C1020" s="43"/>
      <c r="D1020" s="43"/>
      <c r="E1020" s="43"/>
      <c r="F1020" s="43"/>
      <c r="G1020" s="43"/>
      <c r="H1020" s="43"/>
      <c r="I1020" s="43"/>
      <c r="J1020" s="44"/>
      <c r="K1020" s="43"/>
      <c r="L1020" s="92"/>
      <c r="M1020" s="43"/>
      <c r="N1020" s="43"/>
      <c r="O1020" s="43"/>
      <c r="P1020" s="43"/>
      <c r="Q1020" s="43"/>
      <c r="R1020" s="43"/>
      <c r="S1020" s="43"/>
      <c r="T1020" s="43"/>
      <c r="U1020" s="43"/>
      <c r="V1020" s="43"/>
      <c r="W1020" s="43"/>
      <c r="X1020" s="43"/>
      <c r="Y1020" s="43"/>
      <c r="Z1020" s="43"/>
      <c r="AA1020" s="43"/>
      <c r="AB1020" s="43"/>
      <c r="AC1020" s="43"/>
    </row>
    <row r="1021" spans="1:29" ht="12.75">
      <c r="A1021" s="43"/>
      <c r="B1021" s="43"/>
      <c r="C1021" s="43"/>
      <c r="D1021" s="43"/>
      <c r="E1021" s="43"/>
      <c r="F1021" s="43"/>
      <c r="G1021" s="43"/>
      <c r="H1021" s="43"/>
      <c r="I1021" s="43"/>
      <c r="J1021" s="44"/>
      <c r="K1021" s="43"/>
      <c r="L1021" s="92"/>
      <c r="M1021" s="43"/>
      <c r="N1021" s="43"/>
      <c r="O1021" s="43"/>
      <c r="P1021" s="43"/>
      <c r="Q1021" s="43"/>
      <c r="R1021" s="43"/>
      <c r="S1021" s="43"/>
      <c r="T1021" s="43"/>
      <c r="U1021" s="43"/>
      <c r="V1021" s="43"/>
      <c r="W1021" s="43"/>
      <c r="X1021" s="43"/>
      <c r="Y1021" s="43"/>
      <c r="Z1021" s="43"/>
      <c r="AA1021" s="43"/>
      <c r="AB1021" s="43"/>
      <c r="AC1021" s="43"/>
    </row>
    <row r="1022" spans="1:29" ht="12.75">
      <c r="A1022" s="43"/>
      <c r="B1022" s="43"/>
      <c r="C1022" s="43"/>
      <c r="D1022" s="43"/>
      <c r="E1022" s="43"/>
      <c r="F1022" s="43"/>
      <c r="G1022" s="43"/>
      <c r="H1022" s="43"/>
      <c r="I1022" s="43"/>
      <c r="J1022" s="44"/>
      <c r="K1022" s="43"/>
      <c r="L1022" s="92"/>
      <c r="M1022" s="43"/>
      <c r="N1022" s="43"/>
      <c r="O1022" s="43"/>
      <c r="P1022" s="43"/>
      <c r="Q1022" s="43"/>
      <c r="R1022" s="43"/>
      <c r="S1022" s="43"/>
      <c r="T1022" s="43"/>
      <c r="U1022" s="43"/>
      <c r="V1022" s="43"/>
      <c r="W1022" s="43"/>
      <c r="X1022" s="43"/>
      <c r="Y1022" s="43"/>
      <c r="Z1022" s="43"/>
      <c r="AA1022" s="43"/>
      <c r="AB1022" s="43"/>
      <c r="AC1022" s="43"/>
    </row>
    <row r="1023" spans="1:29" ht="12.75">
      <c r="A1023" s="43"/>
      <c r="B1023" s="43"/>
      <c r="C1023" s="43"/>
      <c r="D1023" s="43"/>
      <c r="E1023" s="43"/>
      <c r="F1023" s="43"/>
      <c r="G1023" s="43"/>
      <c r="H1023" s="43"/>
      <c r="I1023" s="43"/>
      <c r="J1023" s="44"/>
      <c r="K1023" s="43"/>
      <c r="L1023" s="92"/>
      <c r="M1023" s="43"/>
      <c r="N1023" s="43"/>
      <c r="O1023" s="43"/>
      <c r="P1023" s="43"/>
      <c r="Q1023" s="43"/>
      <c r="R1023" s="43"/>
      <c r="S1023" s="43"/>
      <c r="T1023" s="43"/>
      <c r="U1023" s="43"/>
      <c r="V1023" s="43"/>
      <c r="W1023" s="43"/>
      <c r="X1023" s="43"/>
      <c r="Y1023" s="43"/>
      <c r="Z1023" s="43"/>
      <c r="AA1023" s="43"/>
      <c r="AB1023" s="43"/>
      <c r="AC1023" s="43"/>
    </row>
    <row r="1024" spans="1:29" ht="12.75">
      <c r="A1024" s="43"/>
      <c r="B1024" s="43"/>
      <c r="C1024" s="43"/>
      <c r="D1024" s="43"/>
      <c r="E1024" s="43"/>
      <c r="F1024" s="43"/>
      <c r="G1024" s="43"/>
      <c r="H1024" s="43"/>
      <c r="I1024" s="43"/>
      <c r="J1024" s="44"/>
      <c r="K1024" s="43"/>
      <c r="L1024" s="92"/>
      <c r="M1024" s="43"/>
      <c r="N1024" s="43"/>
      <c r="O1024" s="43"/>
      <c r="P1024" s="43"/>
      <c r="Q1024" s="43"/>
      <c r="R1024" s="43"/>
      <c r="S1024" s="43"/>
      <c r="T1024" s="43"/>
      <c r="U1024" s="43"/>
      <c r="V1024" s="43"/>
      <c r="W1024" s="43"/>
      <c r="X1024" s="43"/>
      <c r="Y1024" s="43"/>
      <c r="Z1024" s="43"/>
      <c r="AA1024" s="43"/>
      <c r="AB1024" s="43"/>
      <c r="AC1024" s="43"/>
    </row>
    <row r="1025" spans="1:29" ht="12.75">
      <c r="A1025" s="43"/>
      <c r="B1025" s="43"/>
      <c r="C1025" s="43"/>
      <c r="D1025" s="43"/>
      <c r="E1025" s="43"/>
      <c r="F1025" s="43"/>
      <c r="G1025" s="43"/>
      <c r="H1025" s="43"/>
      <c r="I1025" s="43"/>
      <c r="J1025" s="44"/>
      <c r="K1025" s="43"/>
      <c r="L1025" s="92"/>
      <c r="M1025" s="43"/>
      <c r="N1025" s="43"/>
      <c r="O1025" s="43"/>
      <c r="P1025" s="43"/>
      <c r="Q1025" s="43"/>
      <c r="R1025" s="43"/>
      <c r="S1025" s="43"/>
      <c r="T1025" s="43"/>
      <c r="U1025" s="43"/>
      <c r="V1025" s="43"/>
      <c r="W1025" s="43"/>
      <c r="X1025" s="43"/>
      <c r="Y1025" s="43"/>
      <c r="Z1025" s="43"/>
      <c r="AA1025" s="43"/>
      <c r="AB1025" s="43"/>
      <c r="AC1025" s="43"/>
    </row>
    <row r="1026" spans="1:29" ht="12.75">
      <c r="A1026" s="43"/>
      <c r="B1026" s="43"/>
      <c r="C1026" s="43"/>
      <c r="D1026" s="43"/>
      <c r="E1026" s="43"/>
      <c r="F1026" s="43"/>
      <c r="G1026" s="43"/>
      <c r="H1026" s="43"/>
      <c r="I1026" s="43"/>
      <c r="J1026" s="44"/>
      <c r="K1026" s="43"/>
      <c r="L1026" s="92"/>
      <c r="M1026" s="43"/>
      <c r="N1026" s="43"/>
      <c r="O1026" s="43"/>
      <c r="P1026" s="43"/>
      <c r="Q1026" s="43"/>
      <c r="R1026" s="43"/>
      <c r="S1026" s="43"/>
      <c r="T1026" s="43"/>
      <c r="U1026" s="43"/>
      <c r="V1026" s="43"/>
      <c r="W1026" s="43"/>
      <c r="X1026" s="43"/>
      <c r="Y1026" s="43"/>
      <c r="Z1026" s="43"/>
      <c r="AA1026" s="43"/>
      <c r="AB1026" s="43"/>
      <c r="AC1026" s="43"/>
    </row>
    <row r="1027" spans="1:29" ht="12.75">
      <c r="A1027" s="43"/>
      <c r="B1027" s="43"/>
      <c r="C1027" s="43"/>
      <c r="D1027" s="43"/>
      <c r="E1027" s="43"/>
      <c r="F1027" s="43"/>
      <c r="G1027" s="43"/>
      <c r="H1027" s="43"/>
      <c r="I1027" s="43"/>
      <c r="J1027" s="44"/>
      <c r="K1027" s="43"/>
      <c r="L1027" s="92"/>
      <c r="M1027" s="43"/>
      <c r="N1027" s="43"/>
      <c r="O1027" s="43"/>
      <c r="P1027" s="43"/>
      <c r="Q1027" s="43"/>
      <c r="R1027" s="43"/>
      <c r="S1027" s="43"/>
      <c r="T1027" s="43"/>
      <c r="U1027" s="43"/>
      <c r="V1027" s="43"/>
      <c r="W1027" s="43"/>
      <c r="X1027" s="43"/>
      <c r="Y1027" s="43"/>
      <c r="Z1027" s="43"/>
      <c r="AA1027" s="43"/>
      <c r="AB1027" s="43"/>
      <c r="AC1027" s="43"/>
    </row>
    <row r="1028" spans="1:29" ht="12.75">
      <c r="A1028" s="43"/>
      <c r="B1028" s="43"/>
      <c r="C1028" s="43"/>
      <c r="D1028" s="43"/>
      <c r="E1028" s="43"/>
      <c r="F1028" s="43"/>
      <c r="G1028" s="43"/>
      <c r="H1028" s="43"/>
      <c r="I1028" s="43"/>
      <c r="J1028" s="44"/>
      <c r="K1028" s="43"/>
      <c r="L1028" s="92"/>
      <c r="M1028" s="43"/>
      <c r="N1028" s="43"/>
      <c r="O1028" s="43"/>
      <c r="P1028" s="43"/>
      <c r="Q1028" s="43"/>
      <c r="R1028" s="43"/>
      <c r="S1028" s="43"/>
      <c r="T1028" s="43"/>
      <c r="U1028" s="43"/>
      <c r="V1028" s="43"/>
      <c r="W1028" s="43"/>
      <c r="X1028" s="43"/>
      <c r="Y1028" s="43"/>
      <c r="Z1028" s="43"/>
      <c r="AA1028" s="43"/>
      <c r="AB1028" s="43"/>
      <c r="AC1028" s="43"/>
    </row>
    <row r="1029" spans="1:29" ht="12.75">
      <c r="A1029" s="43"/>
      <c r="B1029" s="43"/>
      <c r="C1029" s="43"/>
      <c r="D1029" s="43"/>
      <c r="E1029" s="43"/>
      <c r="F1029" s="43"/>
      <c r="G1029" s="43"/>
      <c r="H1029" s="43"/>
      <c r="I1029" s="43"/>
      <c r="J1029" s="44"/>
      <c r="K1029" s="43"/>
      <c r="L1029" s="92"/>
      <c r="M1029" s="43"/>
      <c r="N1029" s="43"/>
      <c r="O1029" s="43"/>
      <c r="P1029" s="43"/>
      <c r="Q1029" s="43"/>
      <c r="R1029" s="43"/>
      <c r="S1029" s="43"/>
      <c r="T1029" s="43"/>
      <c r="U1029" s="43"/>
      <c r="V1029" s="43"/>
      <c r="W1029" s="43"/>
      <c r="X1029" s="43"/>
      <c r="Y1029" s="43"/>
      <c r="Z1029" s="43"/>
      <c r="AA1029" s="43"/>
      <c r="AB1029" s="43"/>
      <c r="AC1029" s="43"/>
    </row>
    <row r="1030" spans="1:29" ht="12.75">
      <c r="A1030" s="43"/>
      <c r="B1030" s="43"/>
      <c r="C1030" s="43"/>
      <c r="D1030" s="43"/>
      <c r="E1030" s="43"/>
      <c r="F1030" s="43"/>
      <c r="G1030" s="43"/>
      <c r="H1030" s="43"/>
      <c r="I1030" s="43"/>
      <c r="J1030" s="44"/>
      <c r="K1030" s="43"/>
      <c r="L1030" s="92"/>
      <c r="M1030" s="43"/>
      <c r="N1030" s="43"/>
      <c r="O1030" s="43"/>
      <c r="P1030" s="43"/>
      <c r="Q1030" s="43"/>
      <c r="R1030" s="43"/>
      <c r="S1030" s="43"/>
      <c r="T1030" s="43"/>
      <c r="U1030" s="43"/>
      <c r="V1030" s="43"/>
      <c r="W1030" s="43"/>
      <c r="X1030" s="43"/>
      <c r="Y1030" s="43"/>
      <c r="Z1030" s="43"/>
      <c r="AA1030" s="43"/>
      <c r="AB1030" s="43"/>
      <c r="AC1030" s="43"/>
    </row>
    <row r="1031" spans="1:29" ht="12.75">
      <c r="A1031" s="43"/>
      <c r="B1031" s="43"/>
      <c r="C1031" s="43"/>
      <c r="D1031" s="43"/>
      <c r="E1031" s="43"/>
      <c r="F1031" s="43"/>
      <c r="G1031" s="43"/>
      <c r="H1031" s="43"/>
      <c r="I1031" s="43"/>
      <c r="J1031" s="44"/>
      <c r="K1031" s="43"/>
      <c r="L1031" s="92"/>
      <c r="M1031" s="43"/>
      <c r="N1031" s="43"/>
      <c r="O1031" s="43"/>
      <c r="P1031" s="43"/>
      <c r="Q1031" s="43"/>
      <c r="R1031" s="43"/>
      <c r="S1031" s="43"/>
      <c r="T1031" s="43"/>
      <c r="U1031" s="43"/>
      <c r="V1031" s="43"/>
      <c r="W1031" s="43"/>
      <c r="X1031" s="43"/>
      <c r="Y1031" s="43"/>
      <c r="Z1031" s="43"/>
      <c r="AA1031" s="43"/>
      <c r="AB1031" s="43"/>
      <c r="AC1031" s="43"/>
    </row>
    <row r="1032" spans="1:29" ht="12.75">
      <c r="A1032" s="43"/>
      <c r="B1032" s="43"/>
      <c r="C1032" s="43"/>
      <c r="D1032" s="43"/>
      <c r="E1032" s="43"/>
      <c r="F1032" s="43"/>
      <c r="G1032" s="43"/>
      <c r="H1032" s="43"/>
      <c r="I1032" s="43"/>
      <c r="J1032" s="44"/>
      <c r="K1032" s="43"/>
      <c r="L1032" s="92"/>
      <c r="M1032" s="43"/>
      <c r="N1032" s="43"/>
      <c r="O1032" s="43"/>
      <c r="P1032" s="43"/>
      <c r="Q1032" s="43"/>
      <c r="R1032" s="43"/>
      <c r="S1032" s="43"/>
      <c r="T1032" s="43"/>
      <c r="U1032" s="43"/>
      <c r="V1032" s="43"/>
      <c r="W1032" s="43"/>
      <c r="X1032" s="43"/>
      <c r="Y1032" s="43"/>
      <c r="Z1032" s="43"/>
      <c r="AA1032" s="43"/>
      <c r="AB1032" s="43"/>
      <c r="AC1032" s="43"/>
    </row>
    <row r="1033" spans="1:29" ht="12.75">
      <c r="A1033" s="43"/>
      <c r="B1033" s="43"/>
      <c r="C1033" s="43"/>
      <c r="D1033" s="43"/>
      <c r="E1033" s="43"/>
      <c r="F1033" s="43"/>
      <c r="G1033" s="43"/>
      <c r="H1033" s="43"/>
      <c r="I1033" s="43"/>
      <c r="J1033" s="44"/>
      <c r="K1033" s="43"/>
      <c r="L1033" s="92"/>
      <c r="M1033" s="43"/>
      <c r="N1033" s="43"/>
      <c r="O1033" s="43"/>
      <c r="P1033" s="43"/>
      <c r="Q1033" s="43"/>
      <c r="R1033" s="43"/>
      <c r="S1033" s="43"/>
      <c r="T1033" s="43"/>
      <c r="U1033" s="43"/>
      <c r="V1033" s="43"/>
      <c r="W1033" s="43"/>
      <c r="X1033" s="43"/>
      <c r="Y1033" s="43"/>
      <c r="Z1033" s="43"/>
      <c r="AA1033" s="43"/>
      <c r="AB1033" s="43"/>
      <c r="AC1033" s="43"/>
    </row>
    <row r="1034" spans="1:29" ht="12.75">
      <c r="A1034" s="43"/>
      <c r="B1034" s="43"/>
      <c r="C1034" s="43"/>
      <c r="D1034" s="43"/>
      <c r="E1034" s="43"/>
      <c r="F1034" s="43"/>
      <c r="G1034" s="43"/>
      <c r="H1034" s="43"/>
      <c r="I1034" s="43"/>
      <c r="J1034" s="44"/>
      <c r="K1034" s="43"/>
      <c r="L1034" s="92"/>
      <c r="M1034" s="43"/>
      <c r="N1034" s="43"/>
      <c r="O1034" s="43"/>
      <c r="P1034" s="43"/>
      <c r="Q1034" s="43"/>
      <c r="R1034" s="43"/>
      <c r="S1034" s="43"/>
      <c r="T1034" s="43"/>
      <c r="U1034" s="43"/>
      <c r="V1034" s="43"/>
      <c r="W1034" s="43"/>
      <c r="X1034" s="43"/>
      <c r="Y1034" s="43"/>
      <c r="Z1034" s="43"/>
      <c r="AA1034" s="43"/>
      <c r="AB1034" s="43"/>
      <c r="AC1034" s="43"/>
    </row>
    <row r="1035" spans="1:29" ht="12.75">
      <c r="A1035" s="43"/>
      <c r="B1035" s="43"/>
      <c r="C1035" s="43"/>
      <c r="D1035" s="43"/>
      <c r="E1035" s="43"/>
      <c r="F1035" s="43"/>
      <c r="G1035" s="43"/>
      <c r="H1035" s="43"/>
      <c r="I1035" s="43"/>
      <c r="J1035" s="44"/>
      <c r="K1035" s="43"/>
      <c r="L1035" s="92"/>
      <c r="M1035" s="43"/>
      <c r="N1035" s="43"/>
      <c r="O1035" s="43"/>
      <c r="P1035" s="43"/>
      <c r="Q1035" s="43"/>
      <c r="R1035" s="43"/>
      <c r="S1035" s="43"/>
      <c r="T1035" s="43"/>
      <c r="U1035" s="43"/>
      <c r="V1035" s="43"/>
      <c r="W1035" s="43"/>
      <c r="X1035" s="43"/>
      <c r="Y1035" s="43"/>
      <c r="Z1035" s="43"/>
      <c r="AA1035" s="43"/>
      <c r="AB1035" s="43"/>
      <c r="AC1035" s="43"/>
    </row>
    <row r="1036" spans="1:29" ht="12.75">
      <c r="A1036" s="43"/>
      <c r="B1036" s="43"/>
      <c r="C1036" s="43"/>
      <c r="D1036" s="43"/>
      <c r="E1036" s="43"/>
      <c r="F1036" s="43"/>
      <c r="G1036" s="43"/>
      <c r="H1036" s="43"/>
      <c r="I1036" s="43"/>
      <c r="J1036" s="44"/>
      <c r="K1036" s="43"/>
      <c r="L1036" s="92"/>
      <c r="M1036" s="43"/>
      <c r="N1036" s="43"/>
      <c r="O1036" s="43"/>
      <c r="P1036" s="43"/>
      <c r="Q1036" s="43"/>
      <c r="R1036" s="43"/>
      <c r="S1036" s="43"/>
      <c r="T1036" s="43"/>
      <c r="U1036" s="43"/>
      <c r="V1036" s="43"/>
      <c r="W1036" s="43"/>
      <c r="X1036" s="43"/>
      <c r="Y1036" s="43"/>
      <c r="Z1036" s="43"/>
      <c r="AA1036" s="43"/>
      <c r="AB1036" s="43"/>
      <c r="AC1036" s="43"/>
    </row>
    <row r="1037" spans="1:29" ht="12.75">
      <c r="A1037" s="43"/>
      <c r="B1037" s="43"/>
      <c r="C1037" s="43"/>
      <c r="D1037" s="43"/>
      <c r="E1037" s="43"/>
      <c r="F1037" s="43"/>
      <c r="G1037" s="43"/>
      <c r="H1037" s="43"/>
      <c r="I1037" s="43"/>
      <c r="J1037" s="44"/>
      <c r="K1037" s="43"/>
      <c r="L1037" s="92"/>
      <c r="M1037" s="43"/>
      <c r="N1037" s="43"/>
      <c r="O1037" s="43"/>
      <c r="P1037" s="43"/>
      <c r="Q1037" s="43"/>
      <c r="R1037" s="43"/>
      <c r="S1037" s="43"/>
      <c r="T1037" s="43"/>
      <c r="U1037" s="43"/>
      <c r="V1037" s="43"/>
      <c r="W1037" s="43"/>
      <c r="X1037" s="43"/>
      <c r="Y1037" s="43"/>
      <c r="Z1037" s="43"/>
      <c r="AA1037" s="43"/>
      <c r="AB1037" s="43"/>
      <c r="AC1037" s="43"/>
    </row>
    <row r="1038" spans="1:29" ht="12.75">
      <c r="A1038" s="43"/>
      <c r="B1038" s="43"/>
      <c r="C1038" s="43"/>
      <c r="D1038" s="43"/>
      <c r="E1038" s="43"/>
      <c r="F1038" s="43"/>
      <c r="G1038" s="43"/>
      <c r="H1038" s="43"/>
      <c r="I1038" s="43"/>
      <c r="J1038" s="44"/>
      <c r="K1038" s="43"/>
      <c r="L1038" s="92"/>
      <c r="M1038" s="43"/>
      <c r="N1038" s="43"/>
      <c r="O1038" s="43"/>
      <c r="P1038" s="43"/>
      <c r="Q1038" s="43"/>
      <c r="R1038" s="43"/>
      <c r="S1038" s="43"/>
      <c r="T1038" s="43"/>
      <c r="U1038" s="43"/>
      <c r="V1038" s="43"/>
      <c r="W1038" s="43"/>
      <c r="X1038" s="43"/>
      <c r="Y1038" s="43"/>
      <c r="Z1038" s="43"/>
      <c r="AA1038" s="43"/>
      <c r="AB1038" s="43"/>
      <c r="AC1038" s="43"/>
    </row>
    <row r="1039" spans="1:29" ht="12.75">
      <c r="A1039" s="43"/>
      <c r="B1039" s="43"/>
      <c r="C1039" s="43"/>
      <c r="D1039" s="43"/>
      <c r="E1039" s="43"/>
      <c r="F1039" s="43"/>
      <c r="G1039" s="43"/>
      <c r="H1039" s="43"/>
      <c r="I1039" s="43"/>
      <c r="J1039" s="44"/>
      <c r="K1039" s="43"/>
      <c r="L1039" s="92"/>
      <c r="M1039" s="43"/>
      <c r="N1039" s="43"/>
      <c r="O1039" s="43"/>
      <c r="P1039" s="43"/>
      <c r="Q1039" s="43"/>
      <c r="R1039" s="43"/>
      <c r="S1039" s="43"/>
      <c r="T1039" s="43"/>
      <c r="U1039" s="43"/>
      <c r="V1039" s="43"/>
      <c r="W1039" s="43"/>
      <c r="X1039" s="43"/>
      <c r="Y1039" s="43"/>
      <c r="Z1039" s="43"/>
      <c r="AA1039" s="43"/>
      <c r="AB1039" s="43"/>
      <c r="AC1039" s="43"/>
    </row>
    <row r="1040" spans="1:29" ht="12.75">
      <c r="A1040" s="43"/>
      <c r="B1040" s="43"/>
      <c r="C1040" s="43"/>
      <c r="D1040" s="43"/>
      <c r="E1040" s="43"/>
      <c r="F1040" s="43"/>
      <c r="G1040" s="43"/>
      <c r="H1040" s="43"/>
      <c r="I1040" s="43"/>
      <c r="J1040" s="44"/>
      <c r="K1040" s="43"/>
      <c r="L1040" s="92"/>
      <c r="M1040" s="43"/>
      <c r="N1040" s="43"/>
      <c r="O1040" s="43"/>
      <c r="P1040" s="43"/>
      <c r="Q1040" s="43"/>
      <c r="R1040" s="43"/>
      <c r="S1040" s="43"/>
      <c r="T1040" s="43"/>
      <c r="U1040" s="43"/>
      <c r="V1040" s="43"/>
      <c r="W1040" s="43"/>
      <c r="X1040" s="43"/>
      <c r="Y1040" s="43"/>
      <c r="Z1040" s="43"/>
      <c r="AA1040" s="43"/>
      <c r="AB1040" s="43"/>
      <c r="AC1040" s="43"/>
    </row>
    <row r="1041" spans="1:29" ht="12.75">
      <c r="A1041" s="43"/>
      <c r="B1041" s="43"/>
      <c r="C1041" s="43"/>
      <c r="D1041" s="43"/>
      <c r="E1041" s="43"/>
      <c r="F1041" s="43"/>
      <c r="G1041" s="43"/>
      <c r="H1041" s="43"/>
      <c r="I1041" s="43"/>
      <c r="J1041" s="44"/>
      <c r="K1041" s="43"/>
      <c r="L1041" s="92"/>
      <c r="M1041" s="43"/>
      <c r="N1041" s="43"/>
      <c r="O1041" s="43"/>
      <c r="P1041" s="43"/>
      <c r="Q1041" s="43"/>
      <c r="R1041" s="43"/>
      <c r="S1041" s="43"/>
      <c r="T1041" s="43"/>
      <c r="U1041" s="43"/>
      <c r="V1041" s="43"/>
      <c r="W1041" s="43"/>
      <c r="X1041" s="43"/>
      <c r="Y1041" s="43"/>
      <c r="Z1041" s="43"/>
      <c r="AA1041" s="43"/>
      <c r="AB1041" s="43"/>
      <c r="AC1041" s="43"/>
    </row>
    <row r="1042" spans="1:29" ht="12.75">
      <c r="A1042" s="43"/>
      <c r="B1042" s="43"/>
      <c r="C1042" s="43"/>
      <c r="D1042" s="43"/>
      <c r="E1042" s="43"/>
      <c r="F1042" s="43"/>
      <c r="G1042" s="43"/>
      <c r="H1042" s="43"/>
      <c r="I1042" s="43"/>
      <c r="J1042" s="44"/>
      <c r="K1042" s="43"/>
      <c r="L1042" s="92"/>
      <c r="M1042" s="43"/>
      <c r="N1042" s="43"/>
      <c r="O1042" s="43"/>
      <c r="P1042" s="43"/>
      <c r="Q1042" s="43"/>
      <c r="R1042" s="43"/>
      <c r="S1042" s="43"/>
      <c r="T1042" s="43"/>
      <c r="U1042" s="43"/>
      <c r="V1042" s="43"/>
      <c r="W1042" s="43"/>
      <c r="X1042" s="43"/>
      <c r="Y1042" s="43"/>
      <c r="Z1042" s="43"/>
      <c r="AA1042" s="43"/>
      <c r="AB1042" s="43"/>
      <c r="AC1042" s="43"/>
    </row>
    <row r="1043" spans="1:29" ht="12.75">
      <c r="A1043" s="43"/>
      <c r="B1043" s="43"/>
      <c r="C1043" s="43"/>
      <c r="D1043" s="43"/>
      <c r="E1043" s="43"/>
      <c r="F1043" s="43"/>
      <c r="G1043" s="43"/>
      <c r="H1043" s="43"/>
      <c r="I1043" s="43"/>
      <c r="J1043" s="44"/>
      <c r="K1043" s="43"/>
      <c r="L1043" s="92"/>
      <c r="M1043" s="43"/>
      <c r="N1043" s="43"/>
      <c r="O1043" s="43"/>
      <c r="P1043" s="43"/>
      <c r="Q1043" s="43"/>
      <c r="R1043" s="43"/>
      <c r="S1043" s="43"/>
      <c r="T1043" s="43"/>
      <c r="U1043" s="43"/>
      <c r="V1043" s="43"/>
      <c r="W1043" s="43"/>
      <c r="X1043" s="43"/>
      <c r="Y1043" s="43"/>
      <c r="Z1043" s="43"/>
      <c r="AA1043" s="43"/>
      <c r="AB1043" s="43"/>
      <c r="AC1043" s="43"/>
    </row>
    <row r="1044" spans="1:29" ht="12.75">
      <c r="A1044" s="43"/>
      <c r="B1044" s="43"/>
      <c r="C1044" s="43"/>
      <c r="D1044" s="43"/>
      <c r="E1044" s="43"/>
      <c r="F1044" s="43"/>
      <c r="G1044" s="43"/>
      <c r="H1044" s="43"/>
      <c r="I1044" s="43"/>
      <c r="J1044" s="44"/>
      <c r="K1044" s="43"/>
      <c r="L1044" s="92"/>
      <c r="M1044" s="43"/>
      <c r="N1044" s="43"/>
      <c r="O1044" s="43"/>
      <c r="P1044" s="43"/>
      <c r="Q1044" s="43"/>
      <c r="R1044" s="43"/>
      <c r="S1044" s="43"/>
      <c r="T1044" s="43"/>
      <c r="U1044" s="43"/>
      <c r="V1044" s="43"/>
      <c r="W1044" s="43"/>
      <c r="X1044" s="43"/>
      <c r="Y1044" s="43"/>
      <c r="Z1044" s="43"/>
      <c r="AA1044" s="43"/>
      <c r="AB1044" s="43"/>
      <c r="AC1044" s="43"/>
    </row>
    <row r="1045" spans="1:29" ht="12.75">
      <c r="A1045" s="43"/>
      <c r="B1045" s="43"/>
      <c r="C1045" s="43"/>
      <c r="D1045" s="43"/>
      <c r="E1045" s="43"/>
      <c r="F1045" s="43"/>
      <c r="G1045" s="43"/>
      <c r="H1045" s="43"/>
      <c r="I1045" s="43"/>
      <c r="J1045" s="44"/>
      <c r="K1045" s="43"/>
      <c r="L1045" s="92"/>
      <c r="M1045" s="43"/>
      <c r="N1045" s="43"/>
      <c r="O1045" s="43"/>
      <c r="P1045" s="43"/>
      <c r="Q1045" s="43"/>
      <c r="R1045" s="43"/>
      <c r="S1045" s="43"/>
      <c r="T1045" s="43"/>
      <c r="U1045" s="43"/>
      <c r="V1045" s="43"/>
      <c r="W1045" s="43"/>
      <c r="X1045" s="43"/>
      <c r="Y1045" s="43"/>
      <c r="Z1045" s="43"/>
      <c r="AA1045" s="43"/>
      <c r="AB1045" s="43"/>
      <c r="AC1045" s="43"/>
    </row>
    <row r="1046" spans="1:29" ht="12.75">
      <c r="A1046" s="43"/>
      <c r="B1046" s="43"/>
      <c r="C1046" s="43"/>
      <c r="D1046" s="43"/>
      <c r="E1046" s="43"/>
      <c r="F1046" s="43"/>
      <c r="G1046" s="43"/>
      <c r="H1046" s="43"/>
      <c r="I1046" s="43"/>
      <c r="J1046" s="44"/>
      <c r="K1046" s="43"/>
      <c r="L1046" s="92"/>
      <c r="M1046" s="43"/>
      <c r="N1046" s="43"/>
      <c r="O1046" s="43"/>
      <c r="P1046" s="43"/>
      <c r="Q1046" s="43"/>
      <c r="R1046" s="43"/>
      <c r="S1046" s="43"/>
      <c r="T1046" s="43"/>
      <c r="U1046" s="43"/>
      <c r="V1046" s="43"/>
      <c r="W1046" s="43"/>
      <c r="X1046" s="43"/>
      <c r="Y1046" s="43"/>
      <c r="Z1046" s="43"/>
      <c r="AA1046" s="43"/>
      <c r="AB1046" s="43"/>
      <c r="AC1046" s="43"/>
    </row>
    <row r="1047" spans="1:29" ht="12.75">
      <c r="A1047" s="43"/>
      <c r="B1047" s="43"/>
      <c r="C1047" s="43"/>
      <c r="D1047" s="43"/>
      <c r="E1047" s="43"/>
      <c r="F1047" s="43"/>
      <c r="G1047" s="43"/>
      <c r="H1047" s="43"/>
      <c r="I1047" s="43"/>
      <c r="J1047" s="44"/>
      <c r="K1047" s="43"/>
      <c r="L1047" s="92"/>
      <c r="M1047" s="43"/>
      <c r="N1047" s="43"/>
      <c r="O1047" s="43"/>
      <c r="P1047" s="43"/>
      <c r="Q1047" s="43"/>
      <c r="R1047" s="43"/>
      <c r="S1047" s="43"/>
      <c r="T1047" s="43"/>
      <c r="U1047" s="43"/>
      <c r="V1047" s="43"/>
      <c r="W1047" s="43"/>
      <c r="X1047" s="43"/>
      <c r="Y1047" s="43"/>
      <c r="Z1047" s="43"/>
      <c r="AA1047" s="43"/>
      <c r="AB1047" s="43"/>
      <c r="AC1047" s="43"/>
    </row>
    <row r="1048" spans="1:29" ht="12.75">
      <c r="A1048" s="43"/>
      <c r="B1048" s="43"/>
      <c r="C1048" s="43"/>
      <c r="D1048" s="43"/>
      <c r="E1048" s="43"/>
      <c r="F1048" s="43"/>
      <c r="G1048" s="43"/>
      <c r="H1048" s="43"/>
      <c r="I1048" s="43"/>
      <c r="J1048" s="44"/>
      <c r="K1048" s="43"/>
      <c r="L1048" s="92"/>
      <c r="M1048" s="43"/>
      <c r="N1048" s="43"/>
      <c r="O1048" s="43"/>
      <c r="P1048" s="43"/>
      <c r="Q1048" s="43"/>
      <c r="R1048" s="43"/>
      <c r="S1048" s="43"/>
      <c r="T1048" s="43"/>
      <c r="U1048" s="43"/>
      <c r="V1048" s="43"/>
      <c r="W1048" s="43"/>
      <c r="X1048" s="43"/>
      <c r="Y1048" s="43"/>
      <c r="Z1048" s="43"/>
      <c r="AA1048" s="43"/>
      <c r="AB1048" s="43"/>
      <c r="AC1048" s="43"/>
    </row>
    <row r="1049" spans="1:29" ht="12.75">
      <c r="A1049" s="43"/>
      <c r="B1049" s="43"/>
      <c r="C1049" s="43"/>
      <c r="D1049" s="43"/>
      <c r="E1049" s="43"/>
      <c r="F1049" s="43"/>
      <c r="G1049" s="43"/>
      <c r="H1049" s="43"/>
      <c r="I1049" s="43"/>
      <c r="J1049" s="44"/>
      <c r="K1049" s="43"/>
      <c r="L1049" s="92"/>
      <c r="M1049" s="43"/>
      <c r="N1049" s="43"/>
      <c r="O1049" s="43"/>
      <c r="P1049" s="43"/>
      <c r="Q1049" s="43"/>
      <c r="R1049" s="43"/>
      <c r="S1049" s="43"/>
      <c r="T1049" s="43"/>
      <c r="U1049" s="43"/>
      <c r="V1049" s="43"/>
      <c r="W1049" s="43"/>
      <c r="X1049" s="43"/>
      <c r="Y1049" s="43"/>
      <c r="Z1049" s="43"/>
      <c r="AA1049" s="43"/>
      <c r="AB1049" s="43"/>
      <c r="AC1049" s="43"/>
    </row>
    <row r="1050" spans="1:29" ht="12.75">
      <c r="A1050" s="43"/>
      <c r="B1050" s="43"/>
      <c r="C1050" s="43"/>
      <c r="D1050" s="43"/>
      <c r="E1050" s="43"/>
      <c r="F1050" s="43"/>
      <c r="G1050" s="43"/>
      <c r="H1050" s="43"/>
      <c r="I1050" s="43"/>
      <c r="J1050" s="44"/>
      <c r="K1050" s="43"/>
      <c r="L1050" s="92"/>
      <c r="M1050" s="43"/>
      <c r="N1050" s="43"/>
      <c r="O1050" s="43"/>
      <c r="P1050" s="43"/>
      <c r="Q1050" s="43"/>
      <c r="R1050" s="43"/>
      <c r="S1050" s="43"/>
      <c r="T1050" s="43"/>
      <c r="U1050" s="43"/>
      <c r="V1050" s="43"/>
      <c r="W1050" s="43"/>
      <c r="X1050" s="43"/>
      <c r="Y1050" s="43"/>
      <c r="Z1050" s="43"/>
      <c r="AA1050" s="43"/>
      <c r="AB1050" s="43"/>
      <c r="AC1050" s="43"/>
    </row>
    <row r="1051" spans="1:29" ht="12.75">
      <c r="A1051" s="43"/>
      <c r="B1051" s="43"/>
      <c r="C1051" s="43"/>
      <c r="D1051" s="43"/>
      <c r="E1051" s="43"/>
      <c r="F1051" s="43"/>
      <c r="G1051" s="43"/>
      <c r="H1051" s="43"/>
      <c r="I1051" s="43"/>
      <c r="J1051" s="44"/>
      <c r="K1051" s="43"/>
      <c r="L1051" s="92"/>
      <c r="M1051" s="43"/>
      <c r="N1051" s="43"/>
      <c r="O1051" s="43"/>
      <c r="P1051" s="43"/>
      <c r="Q1051" s="43"/>
      <c r="R1051" s="43"/>
      <c r="S1051" s="43"/>
      <c r="T1051" s="43"/>
      <c r="U1051" s="43"/>
      <c r="V1051" s="43"/>
      <c r="W1051" s="43"/>
      <c r="X1051" s="43"/>
      <c r="Y1051" s="43"/>
      <c r="Z1051" s="43"/>
      <c r="AA1051" s="43"/>
      <c r="AB1051" s="43"/>
      <c r="AC1051" s="43"/>
    </row>
    <row r="1052" spans="1:29" ht="12.75">
      <c r="A1052" s="43"/>
      <c r="B1052" s="43"/>
      <c r="C1052" s="43"/>
      <c r="D1052" s="43"/>
      <c r="E1052" s="43"/>
      <c r="F1052" s="43"/>
      <c r="G1052" s="43"/>
      <c r="H1052" s="43"/>
      <c r="I1052" s="43"/>
      <c r="J1052" s="44"/>
      <c r="K1052" s="43"/>
      <c r="L1052" s="92"/>
      <c r="M1052" s="43"/>
      <c r="N1052" s="43"/>
      <c r="O1052" s="43"/>
      <c r="P1052" s="43"/>
      <c r="Q1052" s="43"/>
      <c r="R1052" s="43"/>
      <c r="S1052" s="43"/>
      <c r="T1052" s="43"/>
      <c r="U1052" s="43"/>
      <c r="V1052" s="43"/>
      <c r="W1052" s="43"/>
      <c r="X1052" s="43"/>
      <c r="Y1052" s="43"/>
      <c r="Z1052" s="43"/>
      <c r="AA1052" s="43"/>
      <c r="AB1052" s="43"/>
      <c r="AC1052" s="43"/>
    </row>
    <row r="1053" spans="1:29" ht="12.75">
      <c r="A1053" s="43"/>
      <c r="B1053" s="43"/>
      <c r="C1053" s="43"/>
      <c r="D1053" s="43"/>
      <c r="E1053" s="43"/>
      <c r="F1053" s="43"/>
      <c r="G1053" s="43"/>
      <c r="H1053" s="43"/>
      <c r="I1053" s="43"/>
      <c r="J1053" s="44"/>
      <c r="K1053" s="43"/>
      <c r="L1053" s="92"/>
      <c r="M1053" s="43"/>
      <c r="N1053" s="43"/>
      <c r="O1053" s="43"/>
      <c r="P1053" s="43"/>
      <c r="Q1053" s="43"/>
      <c r="R1053" s="43"/>
      <c r="S1053" s="43"/>
      <c r="T1053" s="43"/>
      <c r="U1053" s="43"/>
      <c r="V1053" s="43"/>
      <c r="W1053" s="43"/>
      <c r="X1053" s="43"/>
      <c r="Y1053" s="43"/>
      <c r="Z1053" s="43"/>
      <c r="AA1053" s="43"/>
      <c r="AB1053" s="43"/>
      <c r="AC1053" s="43"/>
    </row>
    <row r="1054" spans="1:29" ht="12.75">
      <c r="A1054" s="43"/>
      <c r="B1054" s="43"/>
      <c r="C1054" s="43"/>
      <c r="D1054" s="43"/>
      <c r="E1054" s="43"/>
      <c r="F1054" s="43"/>
      <c r="G1054" s="43"/>
      <c r="H1054" s="43"/>
      <c r="I1054" s="43"/>
      <c r="J1054" s="44"/>
      <c r="K1054" s="43"/>
      <c r="L1054" s="92"/>
      <c r="M1054" s="43"/>
      <c r="N1054" s="43"/>
      <c r="O1054" s="43"/>
      <c r="P1054" s="43"/>
      <c r="Q1054" s="43"/>
      <c r="R1054" s="43"/>
      <c r="S1054" s="43"/>
      <c r="T1054" s="43"/>
      <c r="U1054" s="43"/>
      <c r="V1054" s="43"/>
      <c r="W1054" s="43"/>
      <c r="X1054" s="43"/>
      <c r="Y1054" s="43"/>
      <c r="Z1054" s="43"/>
      <c r="AA1054" s="43"/>
      <c r="AB1054" s="43"/>
      <c r="AC1054" s="43"/>
    </row>
    <row r="1055" spans="1:29" ht="12.75">
      <c r="A1055" s="43"/>
      <c r="B1055" s="43"/>
      <c r="C1055" s="43"/>
      <c r="D1055" s="43"/>
      <c r="E1055" s="43"/>
      <c r="F1055" s="43"/>
      <c r="G1055" s="43"/>
      <c r="H1055" s="43"/>
      <c r="I1055" s="43"/>
      <c r="J1055" s="44"/>
      <c r="K1055" s="43"/>
      <c r="L1055" s="92"/>
      <c r="M1055" s="43"/>
      <c r="N1055" s="43"/>
      <c r="O1055" s="43"/>
      <c r="P1055" s="43"/>
      <c r="Q1055" s="43"/>
      <c r="R1055" s="43"/>
      <c r="S1055" s="43"/>
      <c r="T1055" s="43"/>
      <c r="U1055" s="43"/>
      <c r="V1055" s="43"/>
      <c r="W1055" s="43"/>
      <c r="X1055" s="43"/>
      <c r="Y1055" s="43"/>
      <c r="Z1055" s="43"/>
      <c r="AA1055" s="43"/>
      <c r="AB1055" s="43"/>
      <c r="AC1055" s="43"/>
    </row>
    <row r="1056" spans="1:29" ht="12.75">
      <c r="A1056" s="43"/>
      <c r="B1056" s="43"/>
      <c r="C1056" s="43"/>
      <c r="D1056" s="43"/>
      <c r="E1056" s="43"/>
      <c r="F1056" s="43"/>
      <c r="G1056" s="43"/>
      <c r="H1056" s="43"/>
      <c r="I1056" s="43"/>
      <c r="J1056" s="44"/>
      <c r="K1056" s="43"/>
      <c r="L1056" s="92"/>
      <c r="M1056" s="43"/>
      <c r="N1056" s="43"/>
      <c r="O1056" s="43"/>
      <c r="P1056" s="43"/>
      <c r="Q1056" s="43"/>
      <c r="R1056" s="43"/>
      <c r="S1056" s="43"/>
      <c r="T1056" s="43"/>
      <c r="U1056" s="43"/>
      <c r="V1056" s="43"/>
      <c r="W1056" s="43"/>
      <c r="X1056" s="43"/>
      <c r="Y1056" s="43"/>
      <c r="Z1056" s="43"/>
      <c r="AA1056" s="43"/>
      <c r="AB1056" s="43"/>
      <c r="AC1056" s="43"/>
    </row>
    <row r="1057" spans="1:29" ht="12.75">
      <c r="A1057" s="43"/>
      <c r="B1057" s="43"/>
      <c r="C1057" s="43"/>
      <c r="D1057" s="43"/>
      <c r="E1057" s="43"/>
      <c r="F1057" s="43"/>
      <c r="G1057" s="43"/>
      <c r="H1057" s="43"/>
      <c r="I1057" s="43"/>
      <c r="J1057" s="44"/>
      <c r="K1057" s="43"/>
      <c r="L1057" s="92"/>
      <c r="M1057" s="43"/>
      <c r="N1057" s="43"/>
      <c r="O1057" s="43"/>
      <c r="P1057" s="43"/>
      <c r="Q1057" s="43"/>
      <c r="R1057" s="43"/>
      <c r="S1057" s="43"/>
      <c r="T1057" s="43"/>
      <c r="U1057" s="43"/>
      <c r="V1057" s="43"/>
      <c r="W1057" s="43"/>
      <c r="X1057" s="43"/>
      <c r="Y1057" s="43"/>
      <c r="Z1057" s="43"/>
      <c r="AA1057" s="43"/>
      <c r="AB1057" s="43"/>
      <c r="AC1057" s="43"/>
    </row>
    <row r="1058" spans="1:29" ht="12.75">
      <c r="A1058" s="43"/>
      <c r="B1058" s="43"/>
      <c r="C1058" s="43"/>
      <c r="D1058" s="43"/>
      <c r="E1058" s="43"/>
      <c r="F1058" s="43"/>
      <c r="G1058" s="43"/>
      <c r="H1058" s="43"/>
      <c r="I1058" s="43"/>
      <c r="J1058" s="44"/>
      <c r="K1058" s="43"/>
      <c r="L1058" s="92"/>
      <c r="M1058" s="43"/>
      <c r="N1058" s="43"/>
      <c r="O1058" s="43"/>
      <c r="P1058" s="43"/>
      <c r="Q1058" s="43"/>
      <c r="R1058" s="43"/>
      <c r="S1058" s="43"/>
      <c r="T1058" s="43"/>
      <c r="U1058" s="43"/>
      <c r="V1058" s="43"/>
      <c r="W1058" s="43"/>
      <c r="X1058" s="43"/>
      <c r="Y1058" s="43"/>
      <c r="Z1058" s="43"/>
      <c r="AA1058" s="43"/>
      <c r="AB1058" s="43"/>
      <c r="AC1058" s="43"/>
    </row>
    <row r="1059" spans="1:29" ht="12.75">
      <c r="A1059" s="43"/>
      <c r="B1059" s="43"/>
      <c r="C1059" s="43"/>
      <c r="D1059" s="43"/>
      <c r="E1059" s="43"/>
      <c r="F1059" s="43"/>
      <c r="G1059" s="43"/>
      <c r="H1059" s="43"/>
      <c r="I1059" s="43"/>
      <c r="J1059" s="44"/>
      <c r="K1059" s="43"/>
      <c r="L1059" s="92"/>
      <c r="M1059" s="43"/>
      <c r="N1059" s="43"/>
      <c r="O1059" s="43"/>
      <c r="P1059" s="43"/>
      <c r="Q1059" s="43"/>
      <c r="R1059" s="43"/>
      <c r="S1059" s="43"/>
      <c r="T1059" s="43"/>
      <c r="U1059" s="43"/>
      <c r="V1059" s="43"/>
      <c r="W1059" s="43"/>
      <c r="X1059" s="43"/>
      <c r="Y1059" s="43"/>
      <c r="Z1059" s="43"/>
      <c r="AA1059" s="43"/>
      <c r="AB1059" s="43"/>
      <c r="AC1059" s="43"/>
    </row>
    <row r="1060" spans="1:29" ht="12.75">
      <c r="A1060" s="43"/>
      <c r="B1060" s="43"/>
      <c r="C1060" s="43"/>
      <c r="D1060" s="43"/>
      <c r="E1060" s="43"/>
      <c r="F1060" s="43"/>
      <c r="G1060" s="43"/>
      <c r="H1060" s="43"/>
      <c r="I1060" s="43"/>
      <c r="J1060" s="44"/>
      <c r="K1060" s="43"/>
      <c r="L1060" s="92"/>
      <c r="M1060" s="43"/>
      <c r="N1060" s="43"/>
      <c r="O1060" s="43"/>
      <c r="P1060" s="43"/>
      <c r="Q1060" s="43"/>
      <c r="R1060" s="43"/>
      <c r="S1060" s="43"/>
      <c r="T1060" s="43"/>
      <c r="U1060" s="43"/>
      <c r="V1060" s="43"/>
      <c r="W1060" s="43"/>
      <c r="X1060" s="43"/>
      <c r="Y1060" s="43"/>
      <c r="Z1060" s="43"/>
      <c r="AA1060" s="43"/>
      <c r="AB1060" s="43"/>
      <c r="AC1060" s="43"/>
    </row>
    <row r="1061" spans="1:29" ht="12.75">
      <c r="A1061" s="43"/>
      <c r="B1061" s="43"/>
      <c r="C1061" s="43"/>
      <c r="D1061" s="43"/>
      <c r="E1061" s="43"/>
      <c r="F1061" s="43"/>
      <c r="G1061" s="43"/>
      <c r="H1061" s="43"/>
      <c r="I1061" s="43"/>
      <c r="J1061" s="44"/>
      <c r="K1061" s="43"/>
      <c r="L1061" s="92"/>
      <c r="M1061" s="43"/>
      <c r="N1061" s="43"/>
      <c r="O1061" s="43"/>
      <c r="P1061" s="43"/>
      <c r="Q1061" s="43"/>
      <c r="R1061" s="43"/>
      <c r="S1061" s="43"/>
      <c r="T1061" s="43"/>
      <c r="U1061" s="43"/>
      <c r="V1061" s="43"/>
      <c r="W1061" s="43"/>
      <c r="X1061" s="43"/>
      <c r="Y1061" s="43"/>
      <c r="Z1061" s="43"/>
      <c r="AA1061" s="43"/>
      <c r="AB1061" s="43"/>
      <c r="AC1061" s="43"/>
    </row>
  </sheetData>
  <mergeCells count="3">
    <mergeCell ref="A53:M53"/>
    <mergeCell ref="N101:P101"/>
    <mergeCell ref="M127:N128"/>
  </mergeCells>
  <conditionalFormatting sqref="H1:H1061">
    <cfRule type="cellIs" dxfId="16" priority="1" operator="equal">
      <formula>0</formula>
    </cfRule>
  </conditionalFormatting>
  <hyperlinks>
    <hyperlink ref="L3" r:id="rId1"/>
    <hyperlink ref="L4" r:id="rId2"/>
    <hyperlink ref="L5" r:id="rId3"/>
    <hyperlink ref="L6" r:id="rId4"/>
    <hyperlink ref="L7" r:id="rId5"/>
    <hyperlink ref="L8" r:id="rId6"/>
    <hyperlink ref="L9" r:id="rId7"/>
    <hyperlink ref="L10" r:id="rId8"/>
    <hyperlink ref="L11" r:id="rId9"/>
    <hyperlink ref="L12" r:id="rId10"/>
    <hyperlink ref="L13" r:id="rId11"/>
    <hyperlink ref="L14" r:id="rId12"/>
    <hyperlink ref="L15" r:id="rId13"/>
    <hyperlink ref="L16" r:id="rId14"/>
    <hyperlink ref="L17" r:id="rId15"/>
    <hyperlink ref="L18" r:id="rId16"/>
    <hyperlink ref="L19" r:id="rId17"/>
    <hyperlink ref="L20" r:id="rId18"/>
    <hyperlink ref="L21" r:id="rId19"/>
    <hyperlink ref="L22" r:id="rId20"/>
    <hyperlink ref="L23" r:id="rId21"/>
    <hyperlink ref="L24" r:id="rId22"/>
    <hyperlink ref="L25" r:id="rId23"/>
    <hyperlink ref="L26" r:id="rId24"/>
    <hyperlink ref="L27" r:id="rId25"/>
    <hyperlink ref="L28" r:id="rId26"/>
    <hyperlink ref="L29" r:id="rId27"/>
    <hyperlink ref="L30" r:id="rId28"/>
    <hyperlink ref="L31" r:id="rId29"/>
    <hyperlink ref="L32" r:id="rId30"/>
    <hyperlink ref="L33" r:id="rId31"/>
    <hyperlink ref="L34" r:id="rId32"/>
    <hyperlink ref="L35" r:id="rId33"/>
    <hyperlink ref="L36" r:id="rId34"/>
    <hyperlink ref="L37" r:id="rId35"/>
    <hyperlink ref="L38" r:id="rId36"/>
    <hyperlink ref="L39" r:id="rId37"/>
    <hyperlink ref="L40" r:id="rId38"/>
    <hyperlink ref="L41" r:id="rId39"/>
    <hyperlink ref="L42" r:id="rId40"/>
    <hyperlink ref="L43" r:id="rId41"/>
    <hyperlink ref="L44" r:id="rId42"/>
    <hyperlink ref="L45" r:id="rId43"/>
    <hyperlink ref="L46" r:id="rId44"/>
    <hyperlink ref="L48" r:id="rId45"/>
    <hyperlink ref="L49" r:id="rId46"/>
    <hyperlink ref="L50" r:id="rId47"/>
    <hyperlink ref="L54" r:id="rId48"/>
    <hyperlink ref="L55" r:id="rId49"/>
    <hyperlink ref="L56" r:id="rId50"/>
    <hyperlink ref="L57" r:id="rId5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40"/>
  <sheetViews>
    <sheetView workbookViewId="0">
      <pane ySplit="2" topLeftCell="A3" activePane="bottomLeft" state="frozen"/>
      <selection pane="bottomLeft" activeCell="B4" sqref="B4"/>
    </sheetView>
  </sheetViews>
  <sheetFormatPr defaultColWidth="12.5703125" defaultRowHeight="15.75" customHeight="1"/>
  <cols>
    <col min="1" max="1" width="21.42578125" customWidth="1"/>
    <col min="2" max="2" width="20.85546875" customWidth="1"/>
    <col min="3" max="3" width="22.28515625" customWidth="1"/>
    <col min="4" max="4" width="37.7109375" customWidth="1"/>
    <col min="5" max="5" width="14" customWidth="1"/>
    <col min="6" max="6" width="20.85546875" customWidth="1"/>
    <col min="7" max="7" width="18.7109375" customWidth="1"/>
    <col min="8" max="8" width="20.42578125" customWidth="1"/>
    <col min="9" max="9" width="25.42578125" customWidth="1"/>
    <col min="10" max="10" width="23.7109375" customWidth="1"/>
    <col min="11" max="11" width="21.7109375" hidden="1" customWidth="1"/>
    <col min="12" max="12" width="22.7109375" hidden="1" customWidth="1"/>
    <col min="13" max="13" width="45.5703125" hidden="1" customWidth="1"/>
  </cols>
  <sheetData>
    <row r="1" spans="1:29" ht="41.25" customHeight="1">
      <c r="A1" s="40" t="s">
        <v>1830</v>
      </c>
      <c r="B1" s="41"/>
      <c r="C1" s="42"/>
      <c r="D1" s="42"/>
      <c r="E1" s="42"/>
      <c r="F1" s="42"/>
      <c r="G1" s="43"/>
      <c r="H1" s="43"/>
      <c r="I1" s="43"/>
      <c r="J1" s="44"/>
      <c r="K1" s="43"/>
      <c r="L1" s="92"/>
      <c r="M1" s="708"/>
      <c r="N1" s="43"/>
      <c r="O1" s="43"/>
      <c r="P1" s="43"/>
      <c r="Q1" s="43"/>
      <c r="R1" s="43"/>
      <c r="S1" s="43"/>
      <c r="T1" s="43"/>
      <c r="U1" s="43"/>
      <c r="V1" s="43"/>
      <c r="W1" s="43"/>
      <c r="X1" s="43"/>
      <c r="Y1" s="43"/>
      <c r="Z1" s="43"/>
      <c r="AA1" s="43"/>
      <c r="AB1" s="43"/>
      <c r="AC1" s="43"/>
    </row>
    <row r="2" spans="1:29" ht="41.25" customHeight="1">
      <c r="A2" s="535" t="s">
        <v>155</v>
      </c>
      <c r="B2" s="535" t="s">
        <v>156</v>
      </c>
      <c r="C2" s="535" t="s">
        <v>157</v>
      </c>
      <c r="D2" s="536" t="s">
        <v>1661</v>
      </c>
      <c r="E2" s="535" t="s">
        <v>159</v>
      </c>
      <c r="F2" s="536" t="s">
        <v>160</v>
      </c>
      <c r="G2" s="535" t="s">
        <v>161</v>
      </c>
      <c r="H2" s="537" t="s">
        <v>162</v>
      </c>
      <c r="I2" s="537" t="s">
        <v>3</v>
      </c>
      <c r="J2" s="538" t="s">
        <v>163</v>
      </c>
      <c r="K2" s="537" t="s">
        <v>6</v>
      </c>
      <c r="L2" s="539" t="s">
        <v>164</v>
      </c>
      <c r="M2" s="709" t="s">
        <v>1662</v>
      </c>
      <c r="N2" s="43"/>
      <c r="O2" s="43"/>
      <c r="P2" s="43"/>
      <c r="Q2" s="43"/>
      <c r="R2" s="43"/>
      <c r="S2" s="43"/>
      <c r="T2" s="43"/>
      <c r="U2" s="43"/>
      <c r="V2" s="43"/>
      <c r="W2" s="43"/>
      <c r="X2" s="43"/>
      <c r="Y2" s="43"/>
      <c r="Z2" s="43"/>
      <c r="AA2" s="43"/>
      <c r="AB2" s="43"/>
      <c r="AC2" s="43"/>
    </row>
    <row r="3" spans="1:29" ht="30" customHeight="1">
      <c r="A3" s="1118" t="s">
        <v>1831</v>
      </c>
      <c r="B3" s="1032"/>
      <c r="C3" s="1032"/>
      <c r="D3" s="1032"/>
      <c r="E3" s="1032"/>
      <c r="F3" s="1032"/>
      <c r="G3" s="1032"/>
      <c r="H3" s="1032"/>
      <c r="I3" s="1032"/>
      <c r="J3" s="1032"/>
      <c r="K3" s="1032"/>
      <c r="L3" s="1032"/>
      <c r="M3" s="710"/>
      <c r="N3" s="43"/>
      <c r="O3" s="43"/>
      <c r="P3" s="43"/>
      <c r="Q3" s="43"/>
      <c r="R3" s="43"/>
      <c r="S3" s="43"/>
      <c r="T3" s="43"/>
      <c r="U3" s="43"/>
      <c r="V3" s="43"/>
      <c r="W3" s="43"/>
      <c r="X3" s="43"/>
      <c r="Y3" s="43"/>
      <c r="Z3" s="43"/>
      <c r="AA3" s="43"/>
      <c r="AB3" s="43"/>
      <c r="AC3" s="43"/>
    </row>
    <row r="4" spans="1:29" ht="46.5" customHeight="1">
      <c r="A4" s="711">
        <v>44531.779941446759</v>
      </c>
      <c r="B4" s="666" t="s">
        <v>1832</v>
      </c>
      <c r="C4" s="712" t="s">
        <v>1664</v>
      </c>
      <c r="D4" s="713" t="s">
        <v>1833</v>
      </c>
      <c r="E4" s="714">
        <v>1</v>
      </c>
      <c r="F4" s="715">
        <v>340</v>
      </c>
      <c r="G4" s="715">
        <v>340</v>
      </c>
      <c r="H4" s="716">
        <f t="shared" ref="H4:H6" si="0">F4-G4</f>
        <v>0</v>
      </c>
      <c r="I4" s="717" t="s">
        <v>11</v>
      </c>
      <c r="J4" s="718" t="s">
        <v>1834</v>
      </c>
      <c r="K4" s="719"/>
      <c r="L4" s="720" t="s">
        <v>1835</v>
      </c>
      <c r="M4" s="721"/>
      <c r="N4" s="269"/>
      <c r="O4" s="269"/>
      <c r="P4" s="269"/>
      <c r="Q4" s="269"/>
      <c r="R4" s="269"/>
      <c r="S4" s="269"/>
      <c r="T4" s="269"/>
      <c r="U4" s="269"/>
      <c r="V4" s="269"/>
      <c r="W4" s="269"/>
      <c r="X4" s="269"/>
      <c r="Y4" s="269"/>
      <c r="Z4" s="269"/>
      <c r="AA4" s="269"/>
      <c r="AB4" s="269"/>
      <c r="AC4" s="269"/>
    </row>
    <row r="5" spans="1:29" ht="56.25" customHeight="1">
      <c r="A5" s="711">
        <v>44531.851375219907</v>
      </c>
      <c r="B5" s="722" t="s">
        <v>657</v>
      </c>
      <c r="C5" s="712" t="s">
        <v>1664</v>
      </c>
      <c r="D5" s="723" t="s">
        <v>1836</v>
      </c>
      <c r="E5" s="714">
        <v>1</v>
      </c>
      <c r="F5" s="715">
        <v>370</v>
      </c>
      <c r="G5" s="715">
        <f>120+220+30</f>
        <v>370</v>
      </c>
      <c r="H5" s="716">
        <f t="shared" si="0"/>
        <v>0</v>
      </c>
      <c r="I5" s="715" t="s">
        <v>1837</v>
      </c>
      <c r="J5" s="718" t="s">
        <v>660</v>
      </c>
      <c r="K5" s="719"/>
      <c r="L5" s="720" t="s">
        <v>1838</v>
      </c>
      <c r="M5" s="721"/>
      <c r="N5" s="269"/>
      <c r="O5" s="269"/>
      <c r="P5" s="269"/>
      <c r="Q5" s="269"/>
      <c r="R5" s="269"/>
      <c r="S5" s="269"/>
      <c r="T5" s="269"/>
      <c r="U5" s="269"/>
      <c r="V5" s="269"/>
      <c r="W5" s="269"/>
      <c r="X5" s="269"/>
      <c r="Y5" s="269"/>
      <c r="Z5" s="269"/>
      <c r="AA5" s="269"/>
      <c r="AB5" s="269"/>
      <c r="AC5" s="269"/>
    </row>
    <row r="6" spans="1:29" ht="56.25" customHeight="1">
      <c r="A6" s="711">
        <v>44531.894074791664</v>
      </c>
      <c r="B6" s="722" t="s">
        <v>1839</v>
      </c>
      <c r="C6" s="712" t="s">
        <v>1664</v>
      </c>
      <c r="D6" s="713" t="s">
        <v>1840</v>
      </c>
      <c r="E6" s="714">
        <v>1</v>
      </c>
      <c r="F6" s="715">
        <v>340</v>
      </c>
      <c r="G6" s="724">
        <v>340</v>
      </c>
      <c r="H6" s="724">
        <f t="shared" si="0"/>
        <v>0</v>
      </c>
      <c r="I6" s="717" t="s">
        <v>11</v>
      </c>
      <c r="J6" s="718" t="s">
        <v>1841</v>
      </c>
      <c r="K6" s="719"/>
      <c r="L6" s="725" t="s">
        <v>1842</v>
      </c>
      <c r="M6" s="721"/>
      <c r="N6" s="269"/>
      <c r="O6" s="269"/>
      <c r="P6" s="269"/>
      <c r="Q6" s="269"/>
      <c r="R6" s="269"/>
      <c r="S6" s="269"/>
      <c r="T6" s="269"/>
      <c r="U6" s="269"/>
      <c r="V6" s="269"/>
      <c r="W6" s="269"/>
      <c r="X6" s="269"/>
      <c r="Y6" s="269"/>
      <c r="Z6" s="269"/>
      <c r="AA6" s="269"/>
      <c r="AB6" s="269"/>
      <c r="AC6" s="269"/>
    </row>
    <row r="7" spans="1:29" ht="29.25" customHeight="1">
      <c r="A7" s="668"/>
      <c r="B7" s="674"/>
      <c r="C7" s="675"/>
      <c r="D7" s="235"/>
      <c r="E7" s="676"/>
      <c r="F7" s="677"/>
      <c r="G7" s="726"/>
      <c r="H7" s="676"/>
      <c r="I7" s="679"/>
      <c r="J7" s="672"/>
      <c r="K7" s="680"/>
      <c r="L7" s="673"/>
      <c r="M7" s="710"/>
      <c r="N7" s="43"/>
      <c r="O7" s="43"/>
      <c r="P7" s="43"/>
      <c r="Q7" s="43"/>
      <c r="R7" s="43"/>
      <c r="S7" s="43"/>
      <c r="T7" s="43"/>
      <c r="U7" s="43"/>
      <c r="V7" s="43"/>
      <c r="W7" s="43"/>
      <c r="X7" s="43"/>
      <c r="Y7" s="43"/>
      <c r="Z7" s="43"/>
      <c r="AA7" s="43"/>
      <c r="AB7" s="43"/>
      <c r="AC7" s="43"/>
    </row>
    <row r="8" spans="1:29" ht="59.25" customHeight="1">
      <c r="A8" s="727">
        <v>44532.474432905088</v>
      </c>
      <c r="B8" s="728" t="s">
        <v>1843</v>
      </c>
      <c r="C8" s="729" t="s">
        <v>1664</v>
      </c>
      <c r="D8" s="730" t="s">
        <v>466</v>
      </c>
      <c r="E8" s="731">
        <v>1</v>
      </c>
      <c r="F8" s="732">
        <v>300</v>
      </c>
      <c r="G8" s="732">
        <v>300</v>
      </c>
      <c r="H8" s="731">
        <f t="shared" ref="H8:H21" si="1">F8-G8</f>
        <v>0</v>
      </c>
      <c r="I8" s="733" t="s">
        <v>11</v>
      </c>
      <c r="J8" s="734" t="s">
        <v>1844</v>
      </c>
      <c r="K8" s="735"/>
      <c r="L8" s="736" t="s">
        <v>1845</v>
      </c>
      <c r="M8" s="737"/>
      <c r="N8" s="738"/>
      <c r="O8" s="738"/>
      <c r="P8" s="738"/>
      <c r="Q8" s="738"/>
      <c r="R8" s="738"/>
      <c r="S8" s="738"/>
      <c r="T8" s="738"/>
      <c r="U8" s="738"/>
      <c r="V8" s="738"/>
      <c r="W8" s="738"/>
      <c r="X8" s="738"/>
      <c r="Y8" s="738"/>
      <c r="Z8" s="738"/>
      <c r="AA8" s="738"/>
      <c r="AB8" s="738"/>
      <c r="AC8" s="738"/>
    </row>
    <row r="9" spans="1:29" ht="56.25" customHeight="1">
      <c r="A9" s="727">
        <v>44532.475134409724</v>
      </c>
      <c r="B9" s="739" t="s">
        <v>1846</v>
      </c>
      <c r="C9" s="729" t="s">
        <v>1664</v>
      </c>
      <c r="D9" s="730" t="s">
        <v>466</v>
      </c>
      <c r="E9" s="733">
        <v>1</v>
      </c>
      <c r="F9" s="732">
        <v>300</v>
      </c>
      <c r="G9" s="732">
        <v>300</v>
      </c>
      <c r="H9" s="731">
        <f t="shared" si="1"/>
        <v>0</v>
      </c>
      <c r="I9" s="733" t="s">
        <v>11</v>
      </c>
      <c r="J9" s="740" t="s">
        <v>1847</v>
      </c>
      <c r="K9" s="735"/>
      <c r="L9" s="736" t="s">
        <v>1848</v>
      </c>
      <c r="M9" s="737"/>
      <c r="N9" s="738"/>
      <c r="O9" s="738"/>
      <c r="P9" s="738"/>
      <c r="Q9" s="738"/>
      <c r="R9" s="738"/>
      <c r="S9" s="738"/>
      <c r="T9" s="738"/>
      <c r="U9" s="738"/>
      <c r="V9" s="738"/>
      <c r="W9" s="738"/>
      <c r="X9" s="738"/>
      <c r="Y9" s="738"/>
      <c r="Z9" s="738"/>
      <c r="AA9" s="738"/>
      <c r="AB9" s="738"/>
      <c r="AC9" s="738"/>
    </row>
    <row r="10" spans="1:29" ht="66" customHeight="1">
      <c r="A10" s="727">
        <v>44532.4817253125</v>
      </c>
      <c r="B10" s="739" t="s">
        <v>1849</v>
      </c>
      <c r="C10" s="729" t="s">
        <v>1664</v>
      </c>
      <c r="D10" s="730" t="s">
        <v>466</v>
      </c>
      <c r="E10" s="733">
        <v>1</v>
      </c>
      <c r="F10" s="732">
        <v>300</v>
      </c>
      <c r="G10" s="732">
        <v>300</v>
      </c>
      <c r="H10" s="731">
        <f t="shared" si="1"/>
        <v>0</v>
      </c>
      <c r="I10" s="733" t="s">
        <v>11</v>
      </c>
      <c r="J10" s="740" t="s">
        <v>1850</v>
      </c>
      <c r="K10" s="740"/>
      <c r="L10" s="741" t="s">
        <v>1851</v>
      </c>
      <c r="M10" s="737"/>
      <c r="N10" s="738"/>
      <c r="O10" s="738"/>
      <c r="P10" s="738"/>
      <c r="Q10" s="738"/>
      <c r="R10" s="738"/>
      <c r="S10" s="738"/>
      <c r="T10" s="738"/>
      <c r="U10" s="738"/>
      <c r="V10" s="738"/>
      <c r="W10" s="738"/>
      <c r="X10" s="738"/>
      <c r="Y10" s="738"/>
      <c r="Z10" s="738"/>
      <c r="AA10" s="738"/>
      <c r="AB10" s="738"/>
      <c r="AC10" s="738"/>
    </row>
    <row r="11" spans="1:29" ht="67.5" customHeight="1">
      <c r="A11" s="727">
        <v>44532.482744479166</v>
      </c>
      <c r="B11" s="728" t="s">
        <v>1852</v>
      </c>
      <c r="C11" s="729" t="s">
        <v>1664</v>
      </c>
      <c r="D11" s="730" t="s">
        <v>466</v>
      </c>
      <c r="E11" s="733">
        <v>1</v>
      </c>
      <c r="F11" s="732">
        <v>300</v>
      </c>
      <c r="G11" s="733">
        <v>300</v>
      </c>
      <c r="H11" s="731">
        <f t="shared" si="1"/>
        <v>0</v>
      </c>
      <c r="I11" s="733" t="s">
        <v>11</v>
      </c>
      <c r="J11" s="734" t="s">
        <v>1668</v>
      </c>
      <c r="K11" s="735"/>
      <c r="L11" s="736" t="s">
        <v>1853</v>
      </c>
      <c r="M11" s="737"/>
      <c r="N11" s="738"/>
      <c r="O11" s="738"/>
      <c r="P11" s="738"/>
      <c r="Q11" s="738"/>
      <c r="R11" s="738"/>
      <c r="S11" s="738"/>
      <c r="T11" s="738"/>
      <c r="U11" s="738"/>
      <c r="V11" s="738"/>
      <c r="W11" s="738"/>
      <c r="X11" s="738"/>
      <c r="Y11" s="738"/>
      <c r="Z11" s="738"/>
      <c r="AA11" s="738"/>
      <c r="AB11" s="738"/>
      <c r="AC11" s="738"/>
    </row>
    <row r="12" spans="1:29" ht="66" customHeight="1">
      <c r="A12" s="727">
        <v>44532.483391932867</v>
      </c>
      <c r="B12" s="728" t="s">
        <v>1854</v>
      </c>
      <c r="C12" s="729" t="s">
        <v>1664</v>
      </c>
      <c r="D12" s="730" t="s">
        <v>466</v>
      </c>
      <c r="E12" s="731">
        <v>2</v>
      </c>
      <c r="F12" s="732">
        <v>600</v>
      </c>
      <c r="G12" s="732">
        <v>600</v>
      </c>
      <c r="H12" s="731">
        <f t="shared" si="1"/>
        <v>0</v>
      </c>
      <c r="I12" s="733" t="s">
        <v>11</v>
      </c>
      <c r="J12" s="734" t="s">
        <v>1855</v>
      </c>
      <c r="K12" s="735"/>
      <c r="L12" s="736" t="s">
        <v>1856</v>
      </c>
      <c r="M12" s="737"/>
      <c r="N12" s="738"/>
      <c r="O12" s="738"/>
      <c r="P12" s="738"/>
      <c r="Q12" s="738"/>
      <c r="R12" s="738"/>
      <c r="S12" s="738"/>
      <c r="T12" s="738"/>
      <c r="U12" s="738"/>
      <c r="V12" s="738"/>
      <c r="W12" s="738"/>
      <c r="X12" s="738"/>
      <c r="Y12" s="738"/>
      <c r="Z12" s="738"/>
      <c r="AA12" s="738"/>
      <c r="AB12" s="738"/>
      <c r="AC12" s="738"/>
    </row>
    <row r="13" spans="1:29" ht="72" customHeight="1">
      <c r="A13" s="727">
        <v>44532.486803599539</v>
      </c>
      <c r="B13" s="728" t="s">
        <v>1857</v>
      </c>
      <c r="C13" s="729" t="s">
        <v>1664</v>
      </c>
      <c r="D13" s="730" t="s">
        <v>466</v>
      </c>
      <c r="E13" s="733">
        <v>1</v>
      </c>
      <c r="F13" s="732">
        <v>300</v>
      </c>
      <c r="G13" s="733">
        <v>300</v>
      </c>
      <c r="H13" s="731">
        <f t="shared" si="1"/>
        <v>0</v>
      </c>
      <c r="I13" s="731" t="s">
        <v>11</v>
      </c>
      <c r="J13" s="735" t="s">
        <v>1858</v>
      </c>
      <c r="K13" s="742"/>
      <c r="L13" s="736" t="s">
        <v>1859</v>
      </c>
      <c r="M13" s="737"/>
      <c r="N13" s="738"/>
      <c r="O13" s="738"/>
      <c r="P13" s="738"/>
      <c r="Q13" s="738"/>
      <c r="R13" s="738"/>
      <c r="S13" s="738"/>
      <c r="T13" s="738"/>
      <c r="U13" s="738"/>
      <c r="V13" s="738"/>
      <c r="W13" s="738"/>
      <c r="X13" s="738"/>
      <c r="Y13" s="738"/>
      <c r="Z13" s="738"/>
      <c r="AA13" s="738"/>
      <c r="AB13" s="738"/>
      <c r="AC13" s="738"/>
    </row>
    <row r="14" spans="1:29" ht="72" customHeight="1">
      <c r="A14" s="727">
        <v>44532.496948414351</v>
      </c>
      <c r="B14" s="728" t="s">
        <v>1860</v>
      </c>
      <c r="C14" s="729" t="s">
        <v>1664</v>
      </c>
      <c r="D14" s="730" t="s">
        <v>466</v>
      </c>
      <c r="E14" s="733">
        <v>1</v>
      </c>
      <c r="F14" s="732">
        <v>300</v>
      </c>
      <c r="G14" s="732">
        <v>300</v>
      </c>
      <c r="H14" s="731">
        <f t="shared" si="1"/>
        <v>0</v>
      </c>
      <c r="I14" s="731" t="s">
        <v>11</v>
      </c>
      <c r="J14" s="734" t="s">
        <v>1861</v>
      </c>
      <c r="K14" s="742"/>
      <c r="L14" s="736" t="s">
        <v>1862</v>
      </c>
      <c r="M14" s="737"/>
      <c r="N14" s="738"/>
      <c r="O14" s="738"/>
      <c r="P14" s="738"/>
      <c r="Q14" s="738"/>
      <c r="R14" s="738"/>
      <c r="S14" s="738"/>
      <c r="T14" s="738"/>
      <c r="U14" s="738"/>
      <c r="V14" s="738"/>
      <c r="W14" s="738"/>
      <c r="X14" s="738"/>
      <c r="Y14" s="738"/>
      <c r="Z14" s="738"/>
      <c r="AA14" s="738"/>
      <c r="AB14" s="738"/>
      <c r="AC14" s="738"/>
    </row>
    <row r="15" spans="1:29" ht="72" customHeight="1">
      <c r="A15" s="727">
        <v>44532.497481284721</v>
      </c>
      <c r="B15" s="728" t="s">
        <v>1863</v>
      </c>
      <c r="C15" s="729" t="s">
        <v>1664</v>
      </c>
      <c r="D15" s="730" t="s">
        <v>466</v>
      </c>
      <c r="E15" s="733">
        <v>1</v>
      </c>
      <c r="F15" s="732">
        <v>300</v>
      </c>
      <c r="G15" s="732">
        <v>300</v>
      </c>
      <c r="H15" s="731">
        <f t="shared" si="1"/>
        <v>0</v>
      </c>
      <c r="I15" s="731" t="s">
        <v>11</v>
      </c>
      <c r="J15" s="734" t="s">
        <v>1864</v>
      </c>
      <c r="K15" s="742"/>
      <c r="L15" s="736" t="s">
        <v>1865</v>
      </c>
      <c r="M15" s="737"/>
      <c r="N15" s="738"/>
      <c r="O15" s="738"/>
      <c r="P15" s="738"/>
      <c r="Q15" s="738"/>
      <c r="R15" s="738"/>
      <c r="S15" s="738"/>
      <c r="T15" s="738"/>
      <c r="U15" s="738"/>
      <c r="V15" s="738"/>
      <c r="W15" s="738"/>
      <c r="X15" s="738"/>
      <c r="Y15" s="738"/>
      <c r="Z15" s="738"/>
      <c r="AA15" s="738"/>
      <c r="AB15" s="738"/>
      <c r="AC15" s="738"/>
    </row>
    <row r="16" spans="1:29" ht="56.25" customHeight="1">
      <c r="A16" s="727">
        <v>44532.512918020831</v>
      </c>
      <c r="B16" s="728" t="s">
        <v>1866</v>
      </c>
      <c r="C16" s="729" t="s">
        <v>1664</v>
      </c>
      <c r="D16" s="730" t="s">
        <v>466</v>
      </c>
      <c r="E16" s="733">
        <v>1</v>
      </c>
      <c r="F16" s="732">
        <v>300</v>
      </c>
      <c r="G16" s="731">
        <v>300</v>
      </c>
      <c r="H16" s="731">
        <f t="shared" si="1"/>
        <v>0</v>
      </c>
      <c r="I16" s="731" t="s">
        <v>11</v>
      </c>
      <c r="J16" s="734" t="s">
        <v>1867</v>
      </c>
      <c r="K16" s="742"/>
      <c r="L16" s="736" t="s">
        <v>1868</v>
      </c>
      <c r="M16" s="737"/>
      <c r="N16" s="738"/>
      <c r="O16" s="738"/>
      <c r="P16" s="738"/>
      <c r="Q16" s="738"/>
      <c r="R16" s="738"/>
      <c r="S16" s="738"/>
      <c r="T16" s="738"/>
      <c r="U16" s="738"/>
      <c r="V16" s="738"/>
      <c r="W16" s="738"/>
      <c r="X16" s="738"/>
      <c r="Y16" s="738"/>
      <c r="Z16" s="738"/>
      <c r="AA16" s="738"/>
      <c r="AB16" s="738"/>
      <c r="AC16" s="738"/>
    </row>
    <row r="17" spans="1:29" ht="43.5" customHeight="1">
      <c r="A17" s="727">
        <v>44532.529971469907</v>
      </c>
      <c r="B17" s="728" t="s">
        <v>1869</v>
      </c>
      <c r="C17" s="729" t="s">
        <v>1664</v>
      </c>
      <c r="D17" s="730" t="s">
        <v>466</v>
      </c>
      <c r="E17" s="731">
        <v>2</v>
      </c>
      <c r="F17" s="732">
        <v>600</v>
      </c>
      <c r="G17" s="733">
        <v>600</v>
      </c>
      <c r="H17" s="731">
        <f t="shared" si="1"/>
        <v>0</v>
      </c>
      <c r="I17" s="731" t="s">
        <v>11</v>
      </c>
      <c r="J17" s="734" t="s">
        <v>1870</v>
      </c>
      <c r="K17" s="742"/>
      <c r="L17" s="736" t="s">
        <v>1871</v>
      </c>
      <c r="M17" s="737"/>
      <c r="N17" s="738"/>
      <c r="O17" s="738"/>
      <c r="P17" s="738"/>
      <c r="Q17" s="738"/>
      <c r="R17" s="738"/>
      <c r="S17" s="738"/>
      <c r="T17" s="738"/>
      <c r="U17" s="738"/>
      <c r="V17" s="738"/>
      <c r="W17" s="738"/>
      <c r="X17" s="738"/>
      <c r="Y17" s="738"/>
      <c r="Z17" s="738"/>
      <c r="AA17" s="738"/>
      <c r="AB17" s="738"/>
      <c r="AC17" s="738"/>
    </row>
    <row r="18" spans="1:29" ht="43.5" customHeight="1">
      <c r="A18" s="727">
        <v>44532.535719884254</v>
      </c>
      <c r="B18" s="728" t="s">
        <v>1872</v>
      </c>
      <c r="C18" s="729" t="s">
        <v>1664</v>
      </c>
      <c r="D18" s="730" t="s">
        <v>466</v>
      </c>
      <c r="E18" s="731">
        <v>1</v>
      </c>
      <c r="F18" s="732">
        <v>300</v>
      </c>
      <c r="G18" s="733">
        <v>300</v>
      </c>
      <c r="H18" s="731">
        <f t="shared" si="1"/>
        <v>0</v>
      </c>
      <c r="I18" s="743" t="s">
        <v>1873</v>
      </c>
      <c r="J18" s="734" t="s">
        <v>1874</v>
      </c>
      <c r="K18" s="742"/>
      <c r="L18" s="736" t="s">
        <v>1875</v>
      </c>
      <c r="M18" s="737"/>
      <c r="N18" s="738"/>
      <c r="O18" s="738"/>
      <c r="P18" s="738"/>
      <c r="Q18" s="738"/>
      <c r="R18" s="738"/>
      <c r="S18" s="738"/>
      <c r="T18" s="738"/>
      <c r="U18" s="738"/>
      <c r="V18" s="738"/>
      <c r="W18" s="738"/>
      <c r="X18" s="738"/>
      <c r="Y18" s="738"/>
      <c r="Z18" s="738"/>
      <c r="AA18" s="738"/>
      <c r="AB18" s="738"/>
      <c r="AC18" s="738"/>
    </row>
    <row r="19" spans="1:29" ht="43.5" customHeight="1">
      <c r="A19" s="727">
        <v>44532.568543958332</v>
      </c>
      <c r="B19" s="728" t="s">
        <v>1876</v>
      </c>
      <c r="C19" s="729" t="s">
        <v>1664</v>
      </c>
      <c r="D19" s="730" t="s">
        <v>466</v>
      </c>
      <c r="E19" s="731">
        <v>1</v>
      </c>
      <c r="F19" s="732">
        <v>300</v>
      </c>
      <c r="G19" s="733">
        <v>300</v>
      </c>
      <c r="H19" s="731">
        <f t="shared" si="1"/>
        <v>0</v>
      </c>
      <c r="I19" s="731" t="s">
        <v>11</v>
      </c>
      <c r="J19" s="734" t="s">
        <v>1877</v>
      </c>
      <c r="K19" s="742"/>
      <c r="L19" s="736" t="s">
        <v>1878</v>
      </c>
      <c r="M19" s="737"/>
      <c r="N19" s="738"/>
      <c r="O19" s="738"/>
      <c r="P19" s="738"/>
      <c r="Q19" s="738"/>
      <c r="R19" s="738"/>
      <c r="S19" s="738"/>
      <c r="T19" s="738"/>
      <c r="U19" s="738"/>
      <c r="V19" s="738"/>
      <c r="W19" s="738"/>
      <c r="X19" s="738"/>
      <c r="Y19" s="738"/>
      <c r="Z19" s="738"/>
      <c r="AA19" s="738"/>
      <c r="AB19" s="738"/>
      <c r="AC19" s="738"/>
    </row>
    <row r="20" spans="1:29" ht="43.5" customHeight="1">
      <c r="A20" s="727">
        <v>44532.588397349537</v>
      </c>
      <c r="B20" s="728" t="s">
        <v>1879</v>
      </c>
      <c r="C20" s="729" t="s">
        <v>1664</v>
      </c>
      <c r="D20" s="730" t="s">
        <v>466</v>
      </c>
      <c r="E20" s="731">
        <v>1</v>
      </c>
      <c r="F20" s="732">
        <v>300</v>
      </c>
      <c r="G20" s="732">
        <v>300</v>
      </c>
      <c r="H20" s="731">
        <f t="shared" si="1"/>
        <v>0</v>
      </c>
      <c r="I20" s="731" t="s">
        <v>11</v>
      </c>
      <c r="J20" s="735" t="s">
        <v>1880</v>
      </c>
      <c r="K20" s="742"/>
      <c r="L20" s="736" t="s">
        <v>1881</v>
      </c>
      <c r="M20" s="737"/>
      <c r="N20" s="738"/>
      <c r="O20" s="738"/>
      <c r="P20" s="738"/>
      <c r="Q20" s="738"/>
      <c r="R20" s="738"/>
      <c r="S20" s="738"/>
      <c r="T20" s="738"/>
      <c r="U20" s="738"/>
      <c r="V20" s="738"/>
      <c r="W20" s="738"/>
      <c r="X20" s="738"/>
      <c r="Y20" s="738"/>
      <c r="Z20" s="738"/>
      <c r="AA20" s="738"/>
      <c r="AB20" s="738"/>
      <c r="AC20" s="738"/>
    </row>
    <row r="21" spans="1:29" ht="43.5" customHeight="1">
      <c r="A21" s="727">
        <v>44532.591993692127</v>
      </c>
      <c r="B21" s="728" t="s">
        <v>1882</v>
      </c>
      <c r="C21" s="729" t="s">
        <v>1664</v>
      </c>
      <c r="D21" s="730" t="s">
        <v>466</v>
      </c>
      <c r="E21" s="731">
        <v>1</v>
      </c>
      <c r="F21" s="732">
        <v>300</v>
      </c>
      <c r="G21" s="732">
        <v>300</v>
      </c>
      <c r="H21" s="731">
        <f t="shared" si="1"/>
        <v>0</v>
      </c>
      <c r="I21" s="731" t="s">
        <v>11</v>
      </c>
      <c r="J21" s="735" t="s">
        <v>1883</v>
      </c>
      <c r="K21" s="742"/>
      <c r="L21" s="736" t="s">
        <v>1884</v>
      </c>
      <c r="M21" s="737"/>
      <c r="N21" s="738"/>
      <c r="O21" s="738"/>
      <c r="P21" s="738"/>
      <c r="Q21" s="738"/>
      <c r="R21" s="738"/>
      <c r="S21" s="738"/>
      <c r="T21" s="738"/>
      <c r="U21" s="738"/>
      <c r="V21" s="738"/>
      <c r="W21" s="738"/>
      <c r="X21" s="738"/>
      <c r="Y21" s="738"/>
      <c r="Z21" s="738"/>
      <c r="AA21" s="738"/>
      <c r="AB21" s="738"/>
      <c r="AC21" s="738"/>
    </row>
    <row r="22" spans="1:29" ht="43.5" customHeight="1">
      <c r="A22" s="711">
        <v>44532.593323738431</v>
      </c>
      <c r="B22" s="744" t="s">
        <v>1885</v>
      </c>
      <c r="C22" s="712" t="s">
        <v>1664</v>
      </c>
      <c r="D22" s="714" t="s">
        <v>466</v>
      </c>
      <c r="E22" s="716">
        <v>20</v>
      </c>
      <c r="F22" s="715">
        <v>6000</v>
      </c>
      <c r="G22" s="715">
        <v>6000</v>
      </c>
      <c r="H22" s="715">
        <v>0</v>
      </c>
      <c r="I22" s="716" t="s">
        <v>11</v>
      </c>
      <c r="J22" s="745" t="s">
        <v>1886</v>
      </c>
      <c r="K22" s="666"/>
      <c r="L22" s="746" t="s">
        <v>1887</v>
      </c>
      <c r="M22" s="721" t="s">
        <v>1888</v>
      </c>
      <c r="N22" s="269"/>
      <c r="O22" s="269"/>
      <c r="P22" s="269"/>
      <c r="Q22" s="269"/>
      <c r="R22" s="269"/>
      <c r="S22" s="269"/>
      <c r="T22" s="269"/>
      <c r="U22" s="269"/>
      <c r="V22" s="269"/>
      <c r="W22" s="269"/>
      <c r="X22" s="269"/>
      <c r="Y22" s="269"/>
      <c r="Z22" s="269"/>
      <c r="AA22" s="269"/>
      <c r="AB22" s="269"/>
      <c r="AC22" s="269"/>
    </row>
    <row r="23" spans="1:29" ht="43.5" customHeight="1">
      <c r="A23" s="727">
        <v>44532.599240740739</v>
      </c>
      <c r="B23" s="728" t="s">
        <v>1889</v>
      </c>
      <c r="C23" s="729" t="s">
        <v>1664</v>
      </c>
      <c r="D23" s="730" t="s">
        <v>466</v>
      </c>
      <c r="E23" s="731">
        <v>1</v>
      </c>
      <c r="F23" s="732">
        <v>300</v>
      </c>
      <c r="G23" s="732">
        <v>300</v>
      </c>
      <c r="H23" s="731">
        <f t="shared" ref="H23:H37" si="2">F23-G23</f>
        <v>0</v>
      </c>
      <c r="I23" s="731" t="s">
        <v>11</v>
      </c>
      <c r="J23" s="734" t="s">
        <v>1890</v>
      </c>
      <c r="K23" s="742"/>
      <c r="L23" s="736" t="s">
        <v>1891</v>
      </c>
      <c r="M23" s="737"/>
      <c r="N23" s="738"/>
      <c r="O23" s="738"/>
      <c r="P23" s="738"/>
      <c r="Q23" s="738"/>
      <c r="R23" s="738"/>
      <c r="S23" s="738"/>
      <c r="T23" s="738"/>
      <c r="U23" s="738"/>
      <c r="V23" s="738"/>
      <c r="W23" s="738"/>
      <c r="X23" s="738"/>
      <c r="Y23" s="738"/>
      <c r="Z23" s="738"/>
      <c r="AA23" s="738"/>
      <c r="AB23" s="738"/>
      <c r="AC23" s="738"/>
    </row>
    <row r="24" spans="1:29" ht="43.5" customHeight="1">
      <c r="A24" s="727">
        <v>44532.613498344908</v>
      </c>
      <c r="B24" s="728" t="s">
        <v>1892</v>
      </c>
      <c r="C24" s="729" t="s">
        <v>1664</v>
      </c>
      <c r="D24" s="730" t="s">
        <v>466</v>
      </c>
      <c r="E24" s="731">
        <v>1</v>
      </c>
      <c r="F24" s="732">
        <v>300</v>
      </c>
      <c r="G24" s="733">
        <v>300</v>
      </c>
      <c r="H24" s="731">
        <f t="shared" si="2"/>
        <v>0</v>
      </c>
      <c r="I24" s="731" t="s">
        <v>11</v>
      </c>
      <c r="J24" s="734" t="s">
        <v>1893</v>
      </c>
      <c r="K24" s="742"/>
      <c r="L24" s="736" t="s">
        <v>1894</v>
      </c>
      <c r="M24" s="737"/>
      <c r="N24" s="738"/>
      <c r="O24" s="738"/>
      <c r="P24" s="738"/>
      <c r="Q24" s="738"/>
      <c r="R24" s="738"/>
      <c r="S24" s="738"/>
      <c r="T24" s="738"/>
      <c r="U24" s="738"/>
      <c r="V24" s="738"/>
      <c r="W24" s="738"/>
      <c r="X24" s="738"/>
      <c r="Y24" s="738"/>
      <c r="Z24" s="738"/>
      <c r="AA24" s="738"/>
      <c r="AB24" s="738"/>
      <c r="AC24" s="738"/>
    </row>
    <row r="25" spans="1:29" ht="43.5" customHeight="1">
      <c r="A25" s="727">
        <v>44532.632163865739</v>
      </c>
      <c r="B25" s="728" t="s">
        <v>1895</v>
      </c>
      <c r="C25" s="729" t="s">
        <v>1664</v>
      </c>
      <c r="D25" s="730" t="s">
        <v>466</v>
      </c>
      <c r="E25" s="731">
        <v>2</v>
      </c>
      <c r="F25" s="732">
        <v>600</v>
      </c>
      <c r="G25" s="732">
        <v>600</v>
      </c>
      <c r="H25" s="731">
        <f t="shared" si="2"/>
        <v>0</v>
      </c>
      <c r="I25" s="731" t="s">
        <v>11</v>
      </c>
      <c r="J25" s="734" t="s">
        <v>1896</v>
      </c>
      <c r="K25" s="742"/>
      <c r="L25" s="736" t="s">
        <v>1897</v>
      </c>
      <c r="M25" s="737"/>
      <c r="N25" s="738"/>
      <c r="O25" s="738"/>
      <c r="P25" s="738"/>
      <c r="Q25" s="738"/>
      <c r="R25" s="738"/>
      <c r="S25" s="738"/>
      <c r="T25" s="738"/>
      <c r="U25" s="738"/>
      <c r="V25" s="738"/>
      <c r="W25" s="738"/>
      <c r="X25" s="738"/>
      <c r="Y25" s="738"/>
      <c r="Z25" s="738"/>
      <c r="AA25" s="738"/>
      <c r="AB25" s="738"/>
      <c r="AC25" s="738"/>
    </row>
    <row r="26" spans="1:29" ht="43.5" customHeight="1">
      <c r="A26" s="747">
        <v>44532.644550324076</v>
      </c>
      <c r="B26" s="748" t="s">
        <v>1898</v>
      </c>
      <c r="C26" s="749" t="s">
        <v>1664</v>
      </c>
      <c r="D26" s="750" t="s">
        <v>466</v>
      </c>
      <c r="E26" s="751">
        <v>1</v>
      </c>
      <c r="F26" s="752">
        <v>300</v>
      </c>
      <c r="G26" s="752">
        <v>300</v>
      </c>
      <c r="H26" s="751">
        <f t="shared" si="2"/>
        <v>0</v>
      </c>
      <c r="I26" s="751" t="s">
        <v>11</v>
      </c>
      <c r="J26" s="753" t="s">
        <v>1899</v>
      </c>
      <c r="K26" s="754"/>
      <c r="L26" s="755" t="s">
        <v>1900</v>
      </c>
      <c r="M26" s="756" t="s">
        <v>1901</v>
      </c>
      <c r="N26" s="757"/>
      <c r="O26" s="757"/>
      <c r="P26" s="757"/>
      <c r="Q26" s="757"/>
      <c r="R26" s="757"/>
      <c r="S26" s="757"/>
      <c r="T26" s="757"/>
      <c r="U26" s="757"/>
      <c r="V26" s="757"/>
      <c r="W26" s="757"/>
      <c r="X26" s="757"/>
      <c r="Y26" s="757"/>
      <c r="Z26" s="757"/>
      <c r="AA26" s="757"/>
      <c r="AB26" s="757"/>
      <c r="AC26" s="757"/>
    </row>
    <row r="27" spans="1:29" ht="43.5" customHeight="1">
      <c r="A27" s="758">
        <v>44532.6689544213</v>
      </c>
      <c r="B27" s="759" t="s">
        <v>1902</v>
      </c>
      <c r="C27" s="760" t="s">
        <v>1664</v>
      </c>
      <c r="D27" s="162" t="s">
        <v>466</v>
      </c>
      <c r="E27" s="761">
        <v>1</v>
      </c>
      <c r="F27" s="762">
        <v>300</v>
      </c>
      <c r="G27" s="762">
        <v>300</v>
      </c>
      <c r="H27" s="761">
        <f t="shared" si="2"/>
        <v>0</v>
      </c>
      <c r="I27" s="761" t="s">
        <v>11</v>
      </c>
      <c r="J27" s="763" t="s">
        <v>1903</v>
      </c>
      <c r="K27" s="764"/>
      <c r="L27" s="765" t="s">
        <v>1904</v>
      </c>
      <c r="M27" s="766"/>
      <c r="N27" s="152"/>
      <c r="O27" s="152"/>
      <c r="P27" s="152"/>
      <c r="Q27" s="152"/>
      <c r="R27" s="152"/>
      <c r="S27" s="152"/>
      <c r="T27" s="152"/>
      <c r="U27" s="152"/>
      <c r="V27" s="152"/>
      <c r="W27" s="152"/>
      <c r="X27" s="152"/>
      <c r="Y27" s="152"/>
      <c r="Z27" s="152"/>
      <c r="AA27" s="152"/>
      <c r="AB27" s="152"/>
      <c r="AC27" s="152"/>
    </row>
    <row r="28" spans="1:29" ht="43.5" customHeight="1">
      <c r="A28" s="727">
        <v>44532.699187789352</v>
      </c>
      <c r="B28" s="728" t="s">
        <v>1905</v>
      </c>
      <c r="C28" s="729" t="s">
        <v>1664</v>
      </c>
      <c r="D28" s="730" t="s">
        <v>466</v>
      </c>
      <c r="E28" s="731">
        <v>1</v>
      </c>
      <c r="F28" s="732">
        <v>300</v>
      </c>
      <c r="G28" s="731">
        <v>300</v>
      </c>
      <c r="H28" s="731">
        <f t="shared" si="2"/>
        <v>0</v>
      </c>
      <c r="I28" s="731" t="s">
        <v>11</v>
      </c>
      <c r="J28" s="735" t="s">
        <v>1906</v>
      </c>
      <c r="K28" s="742"/>
      <c r="L28" s="736" t="s">
        <v>1907</v>
      </c>
      <c r="M28" s="737"/>
      <c r="N28" s="738"/>
      <c r="O28" s="738"/>
      <c r="P28" s="738"/>
      <c r="Q28" s="738"/>
      <c r="R28" s="738"/>
      <c r="S28" s="738"/>
      <c r="T28" s="738"/>
      <c r="U28" s="738"/>
      <c r="V28" s="738"/>
      <c r="W28" s="738"/>
      <c r="X28" s="738"/>
      <c r="Y28" s="738"/>
      <c r="Z28" s="738"/>
      <c r="AA28" s="738"/>
      <c r="AB28" s="738"/>
      <c r="AC28" s="738"/>
    </row>
    <row r="29" spans="1:29" ht="43.5" customHeight="1">
      <c r="A29" s="727">
        <v>44532.715613009263</v>
      </c>
      <c r="B29" s="728" t="s">
        <v>1908</v>
      </c>
      <c r="C29" s="729" t="s">
        <v>1664</v>
      </c>
      <c r="D29" s="730" t="s">
        <v>466</v>
      </c>
      <c r="E29" s="731">
        <v>4</v>
      </c>
      <c r="F29" s="732">
        <v>1200</v>
      </c>
      <c r="G29" s="732">
        <v>1200</v>
      </c>
      <c r="H29" s="731">
        <f t="shared" si="2"/>
        <v>0</v>
      </c>
      <c r="I29" s="731" t="s">
        <v>11</v>
      </c>
      <c r="J29" s="734" t="s">
        <v>1909</v>
      </c>
      <c r="K29" s="742"/>
      <c r="L29" s="736" t="s">
        <v>1910</v>
      </c>
      <c r="M29" s="737"/>
      <c r="N29" s="738"/>
      <c r="O29" s="738"/>
      <c r="P29" s="738"/>
      <c r="Q29" s="738"/>
      <c r="R29" s="738"/>
      <c r="S29" s="738"/>
      <c r="T29" s="738"/>
      <c r="U29" s="738"/>
      <c r="V29" s="738"/>
      <c r="W29" s="738"/>
      <c r="X29" s="738"/>
      <c r="Y29" s="738"/>
      <c r="Z29" s="738"/>
      <c r="AA29" s="738"/>
      <c r="AB29" s="738"/>
      <c r="AC29" s="738"/>
    </row>
    <row r="30" spans="1:29" ht="43.5" customHeight="1">
      <c r="A30" s="727">
        <v>44532.743771643523</v>
      </c>
      <c r="B30" s="728" t="s">
        <v>1911</v>
      </c>
      <c r="C30" s="729" t="s">
        <v>1664</v>
      </c>
      <c r="D30" s="730" t="s">
        <v>466</v>
      </c>
      <c r="E30" s="731">
        <v>2</v>
      </c>
      <c r="F30" s="732">
        <v>600</v>
      </c>
      <c r="G30" s="732">
        <v>600</v>
      </c>
      <c r="H30" s="731">
        <f t="shared" si="2"/>
        <v>0</v>
      </c>
      <c r="I30" s="731" t="s">
        <v>11</v>
      </c>
      <c r="J30" s="740" t="s">
        <v>1912</v>
      </c>
      <c r="K30" s="742"/>
      <c r="L30" s="736" t="s">
        <v>1913</v>
      </c>
      <c r="M30" s="737"/>
      <c r="N30" s="738"/>
      <c r="O30" s="738"/>
      <c r="P30" s="738"/>
      <c r="Q30" s="738"/>
      <c r="R30" s="738"/>
      <c r="S30" s="738"/>
      <c r="T30" s="738"/>
      <c r="U30" s="738"/>
      <c r="V30" s="738"/>
      <c r="W30" s="738"/>
      <c r="X30" s="738"/>
      <c r="Y30" s="738"/>
      <c r="Z30" s="738"/>
      <c r="AA30" s="738"/>
      <c r="AB30" s="738"/>
      <c r="AC30" s="738"/>
    </row>
    <row r="31" spans="1:29" ht="60.75" customHeight="1">
      <c r="A31" s="604">
        <v>44544.780855428238</v>
      </c>
      <c r="B31" s="605" t="s">
        <v>1914</v>
      </c>
      <c r="C31" s="712" t="s">
        <v>1664</v>
      </c>
      <c r="D31" s="767" t="s">
        <v>1915</v>
      </c>
      <c r="E31" s="715">
        <v>1</v>
      </c>
      <c r="F31" s="768">
        <v>300</v>
      </c>
      <c r="G31" s="643">
        <v>300</v>
      </c>
      <c r="H31" s="716">
        <f t="shared" si="2"/>
        <v>0</v>
      </c>
      <c r="I31" s="716" t="s">
        <v>11</v>
      </c>
      <c r="J31" s="769" t="s">
        <v>1916</v>
      </c>
      <c r="K31" s="275"/>
      <c r="L31" s="609" t="s">
        <v>1917</v>
      </c>
      <c r="M31" s="721"/>
      <c r="N31" s="269"/>
      <c r="O31" s="269"/>
      <c r="P31" s="269"/>
      <c r="Q31" s="269"/>
      <c r="R31" s="269"/>
      <c r="S31" s="269"/>
      <c r="T31" s="269"/>
      <c r="U31" s="269"/>
      <c r="V31" s="269"/>
      <c r="W31" s="269"/>
      <c r="X31" s="269"/>
      <c r="Y31" s="269"/>
      <c r="Z31" s="269"/>
      <c r="AA31" s="269"/>
      <c r="AB31" s="269"/>
      <c r="AC31" s="269"/>
    </row>
    <row r="32" spans="1:29" ht="60.75" customHeight="1">
      <c r="A32" s="604">
        <v>44544.781255324073</v>
      </c>
      <c r="B32" s="605" t="s">
        <v>1918</v>
      </c>
      <c r="C32" s="712" t="s">
        <v>1664</v>
      </c>
      <c r="D32" s="767" t="s">
        <v>1915</v>
      </c>
      <c r="E32" s="715">
        <v>1</v>
      </c>
      <c r="F32" s="768">
        <v>300</v>
      </c>
      <c r="G32" s="643">
        <v>300</v>
      </c>
      <c r="H32" s="716">
        <f t="shared" si="2"/>
        <v>0</v>
      </c>
      <c r="I32" s="716" t="s">
        <v>11</v>
      </c>
      <c r="J32" s="769" t="s">
        <v>1919</v>
      </c>
      <c r="K32" s="275"/>
      <c r="L32" s="609" t="s">
        <v>1920</v>
      </c>
      <c r="M32" s="721"/>
      <c r="N32" s="269"/>
      <c r="O32" s="269"/>
      <c r="P32" s="269"/>
      <c r="Q32" s="269"/>
      <c r="R32" s="269"/>
      <c r="S32" s="269"/>
      <c r="T32" s="269"/>
      <c r="U32" s="269"/>
      <c r="V32" s="269"/>
      <c r="W32" s="269"/>
      <c r="X32" s="269"/>
      <c r="Y32" s="269"/>
      <c r="Z32" s="269"/>
      <c r="AA32" s="269"/>
      <c r="AB32" s="269"/>
      <c r="AC32" s="269"/>
    </row>
    <row r="33" spans="1:29" ht="60.75" customHeight="1">
      <c r="A33" s="604">
        <v>44544.783800335645</v>
      </c>
      <c r="B33" s="605" t="s">
        <v>1921</v>
      </c>
      <c r="C33" s="712" t="s">
        <v>1664</v>
      </c>
      <c r="D33" s="767" t="s">
        <v>1915</v>
      </c>
      <c r="E33" s="715">
        <v>2</v>
      </c>
      <c r="F33" s="768">
        <v>600</v>
      </c>
      <c r="G33" s="643">
        <v>600</v>
      </c>
      <c r="H33" s="716">
        <f t="shared" si="2"/>
        <v>0</v>
      </c>
      <c r="I33" s="716" t="s">
        <v>11</v>
      </c>
      <c r="J33" s="770" t="s">
        <v>1922</v>
      </c>
      <c r="K33" s="275"/>
      <c r="L33" s="609" t="s">
        <v>1923</v>
      </c>
      <c r="M33" s="721"/>
      <c r="N33" s="269"/>
      <c r="O33" s="269"/>
      <c r="P33" s="269"/>
      <c r="Q33" s="269"/>
      <c r="R33" s="269"/>
      <c r="S33" s="269"/>
      <c r="T33" s="269"/>
      <c r="U33" s="269"/>
      <c r="V33" s="269"/>
      <c r="W33" s="269"/>
      <c r="X33" s="269"/>
      <c r="Y33" s="269"/>
      <c r="Z33" s="269"/>
      <c r="AA33" s="269"/>
      <c r="AB33" s="269"/>
      <c r="AC33" s="269"/>
    </row>
    <row r="34" spans="1:29" ht="60.75" customHeight="1">
      <c r="A34" s="604">
        <v>44544.788096412041</v>
      </c>
      <c r="B34" s="605" t="s">
        <v>1924</v>
      </c>
      <c r="C34" s="712" t="s">
        <v>1664</v>
      </c>
      <c r="D34" s="767" t="s">
        <v>1915</v>
      </c>
      <c r="E34" s="715">
        <v>1</v>
      </c>
      <c r="F34" s="768">
        <v>300</v>
      </c>
      <c r="G34" s="643">
        <v>300</v>
      </c>
      <c r="H34" s="716">
        <f t="shared" si="2"/>
        <v>0</v>
      </c>
      <c r="I34" s="716" t="s">
        <v>11</v>
      </c>
      <c r="J34" s="305" t="s">
        <v>1925</v>
      </c>
      <c r="K34" s="275"/>
      <c r="L34" s="609" t="s">
        <v>1926</v>
      </c>
      <c r="M34" s="721"/>
      <c r="N34" s="269"/>
      <c r="O34" s="269"/>
      <c r="P34" s="269"/>
      <c r="Q34" s="269"/>
      <c r="R34" s="269"/>
      <c r="S34" s="269"/>
      <c r="T34" s="269"/>
      <c r="U34" s="269"/>
      <c r="V34" s="269"/>
      <c r="W34" s="269"/>
      <c r="X34" s="269"/>
      <c r="Y34" s="269"/>
      <c r="Z34" s="269"/>
      <c r="AA34" s="269"/>
      <c r="AB34" s="269"/>
      <c r="AC34" s="269"/>
    </row>
    <row r="35" spans="1:29" ht="60.75" customHeight="1">
      <c r="A35" s="604">
        <v>44544.79261005787</v>
      </c>
      <c r="B35" s="605" t="s">
        <v>1927</v>
      </c>
      <c r="C35" s="712" t="s">
        <v>1664</v>
      </c>
      <c r="D35" s="767" t="s">
        <v>1915</v>
      </c>
      <c r="E35" s="715">
        <v>1</v>
      </c>
      <c r="F35" s="768">
        <v>300</v>
      </c>
      <c r="G35" s="771">
        <v>300</v>
      </c>
      <c r="H35" s="716">
        <f t="shared" si="2"/>
        <v>0</v>
      </c>
      <c r="I35" s="716" t="s">
        <v>11</v>
      </c>
      <c r="J35" s="615" t="s">
        <v>1928</v>
      </c>
      <c r="K35" s="275"/>
      <c r="L35" s="567" t="s">
        <v>1929</v>
      </c>
      <c r="M35" s="721"/>
      <c r="N35" s="269"/>
      <c r="O35" s="269"/>
      <c r="P35" s="269"/>
      <c r="Q35" s="269"/>
      <c r="R35" s="269"/>
      <c r="S35" s="269"/>
      <c r="T35" s="269"/>
      <c r="U35" s="269"/>
      <c r="V35" s="269"/>
      <c r="W35" s="269"/>
      <c r="X35" s="269"/>
      <c r="Y35" s="269"/>
      <c r="Z35" s="269"/>
      <c r="AA35" s="269"/>
      <c r="AB35" s="269"/>
      <c r="AC35" s="269"/>
    </row>
    <row r="36" spans="1:29" ht="60.75" customHeight="1">
      <c r="A36" s="772" t="s">
        <v>1930</v>
      </c>
      <c r="B36" s="773" t="s">
        <v>1931</v>
      </c>
      <c r="C36" s="675"/>
      <c r="D36" s="774" t="s">
        <v>1932</v>
      </c>
      <c r="E36" s="775">
        <v>3</v>
      </c>
      <c r="F36" s="677">
        <f>480+480+520</f>
        <v>1480</v>
      </c>
      <c r="G36" s="677">
        <v>740</v>
      </c>
      <c r="H36" s="776">
        <f t="shared" si="2"/>
        <v>740</v>
      </c>
      <c r="I36" s="776" t="s">
        <v>11</v>
      </c>
      <c r="J36" s="88" t="s">
        <v>1933</v>
      </c>
      <c r="K36" s="52"/>
      <c r="L36" s="777"/>
      <c r="M36" s="710"/>
      <c r="N36" s="43"/>
      <c r="O36" s="43"/>
      <c r="P36" s="43"/>
      <c r="Q36" s="43"/>
      <c r="R36" s="43"/>
      <c r="S36" s="43"/>
      <c r="T36" s="43"/>
      <c r="U36" s="43"/>
      <c r="V36" s="43"/>
      <c r="W36" s="43"/>
      <c r="X36" s="43"/>
      <c r="Y36" s="43"/>
      <c r="Z36" s="43"/>
      <c r="AA36" s="43"/>
      <c r="AB36" s="43"/>
      <c r="AC36" s="43"/>
    </row>
    <row r="37" spans="1:29" ht="60.75" customHeight="1">
      <c r="A37" s="778" t="s">
        <v>1934</v>
      </c>
      <c r="B37" s="779" t="s">
        <v>477</v>
      </c>
      <c r="C37" s="712" t="s">
        <v>1664</v>
      </c>
      <c r="D37" s="767" t="s">
        <v>1935</v>
      </c>
      <c r="E37" s="715">
        <v>2</v>
      </c>
      <c r="F37" s="715">
        <v>900</v>
      </c>
      <c r="G37" s="715">
        <v>900</v>
      </c>
      <c r="H37" s="716">
        <f t="shared" si="2"/>
        <v>0</v>
      </c>
      <c r="I37" s="780"/>
      <c r="J37" s="273" t="s">
        <v>1936</v>
      </c>
      <c r="K37" s="275"/>
      <c r="L37" s="781" t="s">
        <v>1937</v>
      </c>
      <c r="M37" s="721"/>
      <c r="N37" s="269"/>
      <c r="O37" s="269"/>
      <c r="P37" s="269"/>
      <c r="Q37" s="269"/>
      <c r="R37" s="269"/>
      <c r="S37" s="269"/>
      <c r="T37" s="269"/>
      <c r="U37" s="269"/>
      <c r="V37" s="269"/>
      <c r="W37" s="269"/>
      <c r="X37" s="269"/>
      <c r="Y37" s="269"/>
      <c r="Z37" s="269"/>
      <c r="AA37" s="269"/>
      <c r="AB37" s="269"/>
      <c r="AC37" s="269"/>
    </row>
    <row r="38" spans="1:29" ht="60.75" customHeight="1">
      <c r="A38" s="778"/>
      <c r="B38" s="779" t="s">
        <v>1938</v>
      </c>
      <c r="C38" s="712" t="s">
        <v>1664</v>
      </c>
      <c r="D38" s="767" t="s">
        <v>1939</v>
      </c>
      <c r="E38" s="715">
        <v>1</v>
      </c>
      <c r="F38" s="715"/>
      <c r="G38" s="715"/>
      <c r="H38" s="715">
        <v>0</v>
      </c>
      <c r="I38" s="780"/>
      <c r="J38" s="273"/>
      <c r="K38" s="275"/>
      <c r="L38" s="781"/>
      <c r="M38" s="721"/>
      <c r="N38" s="269"/>
      <c r="O38" s="269"/>
      <c r="P38" s="269"/>
      <c r="Q38" s="269"/>
      <c r="R38" s="269"/>
      <c r="S38" s="269"/>
      <c r="T38" s="269"/>
      <c r="U38" s="269"/>
      <c r="V38" s="269"/>
      <c r="W38" s="269"/>
      <c r="X38" s="269"/>
      <c r="Y38" s="269"/>
      <c r="Z38" s="269"/>
      <c r="AA38" s="269"/>
      <c r="AB38" s="269"/>
      <c r="AC38" s="269"/>
    </row>
    <row r="39" spans="1:29" ht="60.75" customHeight="1">
      <c r="A39" s="778"/>
      <c r="B39" s="779" t="s">
        <v>428</v>
      </c>
      <c r="C39" s="712" t="s">
        <v>1664</v>
      </c>
      <c r="D39" s="782" t="s">
        <v>1940</v>
      </c>
      <c r="E39" s="715">
        <v>3</v>
      </c>
      <c r="F39" s="715">
        <v>1200</v>
      </c>
      <c r="G39" s="715">
        <v>1200</v>
      </c>
      <c r="H39" s="716">
        <f t="shared" ref="H39:H46" si="3">F39-G39</f>
        <v>0</v>
      </c>
      <c r="I39" s="716"/>
      <c r="J39" s="272"/>
      <c r="K39" s="275"/>
      <c r="L39" s="783"/>
      <c r="M39" s="721"/>
      <c r="N39" s="269"/>
      <c r="O39" s="269"/>
      <c r="P39" s="269"/>
      <c r="Q39" s="269"/>
      <c r="R39" s="269"/>
      <c r="S39" s="269"/>
      <c r="T39" s="269"/>
      <c r="U39" s="269"/>
      <c r="V39" s="269"/>
      <c r="W39" s="269"/>
      <c r="X39" s="269"/>
      <c r="Y39" s="269"/>
      <c r="Z39" s="269"/>
      <c r="AA39" s="269"/>
      <c r="AB39" s="269"/>
      <c r="AC39" s="269"/>
    </row>
    <row r="40" spans="1:29" ht="31.5" customHeight="1">
      <c r="A40" s="784"/>
      <c r="B40" s="779" t="s">
        <v>428</v>
      </c>
      <c r="C40" s="712" t="s">
        <v>1664</v>
      </c>
      <c r="D40" s="767" t="s">
        <v>1915</v>
      </c>
      <c r="E40" s="715">
        <v>1</v>
      </c>
      <c r="F40" s="784"/>
      <c r="G40" s="784"/>
      <c r="H40" s="716">
        <f t="shared" si="3"/>
        <v>0</v>
      </c>
      <c r="I40" s="784"/>
      <c r="J40" s="784"/>
      <c r="K40" s="784"/>
      <c r="L40" s="784"/>
      <c r="M40" s="721"/>
      <c r="N40" s="269"/>
      <c r="O40" s="269"/>
      <c r="P40" s="269"/>
      <c r="Q40" s="269"/>
      <c r="R40" s="269"/>
      <c r="S40" s="269"/>
      <c r="T40" s="269"/>
      <c r="U40" s="269"/>
      <c r="V40" s="269"/>
      <c r="W40" s="269"/>
      <c r="X40" s="269"/>
      <c r="Y40" s="269"/>
      <c r="Z40" s="269"/>
      <c r="AA40" s="269"/>
      <c r="AB40" s="269"/>
      <c r="AC40" s="269"/>
    </row>
    <row r="41" spans="1:29" ht="60.75" customHeight="1">
      <c r="A41" s="785"/>
      <c r="B41" s="659" t="s">
        <v>1056</v>
      </c>
      <c r="C41" s="786" t="s">
        <v>1664</v>
      </c>
      <c r="D41" s="787" t="s">
        <v>1941</v>
      </c>
      <c r="E41" s="788">
        <v>1</v>
      </c>
      <c r="F41" s="789">
        <v>300</v>
      </c>
      <c r="G41" s="788">
        <v>300</v>
      </c>
      <c r="H41" s="776">
        <f t="shared" si="3"/>
        <v>0</v>
      </c>
      <c r="I41" s="776" t="s">
        <v>11</v>
      </c>
      <c r="J41" s="790" t="s">
        <v>1942</v>
      </c>
      <c r="K41" s="662" t="s">
        <v>1943</v>
      </c>
      <c r="L41" s="791"/>
      <c r="M41" s="792"/>
      <c r="N41" s="658"/>
      <c r="O41" s="658"/>
      <c r="P41" s="658"/>
      <c r="Q41" s="658"/>
      <c r="R41" s="658"/>
      <c r="S41" s="658"/>
      <c r="T41" s="658"/>
      <c r="U41" s="658"/>
      <c r="V41" s="658"/>
      <c r="W41" s="658"/>
      <c r="X41" s="658"/>
      <c r="Y41" s="658"/>
      <c r="Z41" s="658"/>
      <c r="AA41" s="658"/>
      <c r="AB41" s="658"/>
      <c r="AC41" s="658"/>
    </row>
    <row r="42" spans="1:29" ht="60.75" customHeight="1">
      <c r="A42" s="785"/>
      <c r="B42" s="793" t="s">
        <v>1944</v>
      </c>
      <c r="C42" s="786"/>
      <c r="D42" s="787" t="s">
        <v>1945</v>
      </c>
      <c r="E42" s="788">
        <v>1</v>
      </c>
      <c r="F42" s="788">
        <v>460</v>
      </c>
      <c r="G42" s="788">
        <v>460</v>
      </c>
      <c r="H42" s="776">
        <f t="shared" si="3"/>
        <v>0</v>
      </c>
      <c r="I42" s="776" t="s">
        <v>11</v>
      </c>
      <c r="J42" s="790" t="s">
        <v>1130</v>
      </c>
      <c r="K42" s="662" t="s">
        <v>1798</v>
      </c>
      <c r="L42" s="791"/>
      <c r="M42" s="792"/>
      <c r="N42" s="658"/>
      <c r="O42" s="658"/>
      <c r="P42" s="658"/>
      <c r="Q42" s="658"/>
      <c r="R42" s="658"/>
      <c r="S42" s="658"/>
      <c r="T42" s="658"/>
      <c r="U42" s="658"/>
      <c r="V42" s="658"/>
      <c r="W42" s="658"/>
      <c r="X42" s="658"/>
      <c r="Y42" s="658"/>
      <c r="Z42" s="658"/>
      <c r="AA42" s="658"/>
      <c r="AB42" s="658"/>
      <c r="AC42" s="658"/>
    </row>
    <row r="43" spans="1:29" ht="60.75" customHeight="1">
      <c r="A43" s="778"/>
      <c r="B43" s="794" t="s">
        <v>1041</v>
      </c>
      <c r="C43" s="712"/>
      <c r="D43" s="643" t="s">
        <v>1946</v>
      </c>
      <c r="E43" s="715">
        <v>1</v>
      </c>
      <c r="F43" s="715">
        <v>500</v>
      </c>
      <c r="G43" s="715">
        <v>500</v>
      </c>
      <c r="H43" s="716">
        <f t="shared" si="3"/>
        <v>0</v>
      </c>
      <c r="I43" s="715" t="s">
        <v>1947</v>
      </c>
      <c r="J43" s="1119" t="s">
        <v>1948</v>
      </c>
      <c r="K43" s="1120" t="s">
        <v>1949</v>
      </c>
      <c r="L43" s="1121"/>
      <c r="M43" s="710"/>
      <c r="N43" s="43"/>
      <c r="O43" s="43"/>
      <c r="P43" s="43"/>
      <c r="Q43" s="43"/>
      <c r="R43" s="43"/>
      <c r="S43" s="43"/>
      <c r="T43" s="43"/>
      <c r="U43" s="43"/>
      <c r="V43" s="43"/>
      <c r="W43" s="43"/>
      <c r="X43" s="43"/>
      <c r="Y43" s="43"/>
      <c r="Z43" s="43"/>
      <c r="AA43" s="43"/>
      <c r="AB43" s="43"/>
      <c r="AC43" s="43"/>
    </row>
    <row r="44" spans="1:29" ht="60.75" customHeight="1">
      <c r="A44" s="778"/>
      <c r="B44" s="794" t="s">
        <v>1041</v>
      </c>
      <c r="C44" s="712"/>
      <c r="D44" s="643" t="s">
        <v>1950</v>
      </c>
      <c r="E44" s="715">
        <v>1</v>
      </c>
      <c r="F44" s="715">
        <v>500</v>
      </c>
      <c r="G44" s="715">
        <v>500</v>
      </c>
      <c r="H44" s="716">
        <f t="shared" si="3"/>
        <v>0</v>
      </c>
      <c r="I44" s="715" t="s">
        <v>1947</v>
      </c>
      <c r="J44" s="1032"/>
      <c r="K44" s="1032"/>
      <c r="L44" s="1032"/>
      <c r="M44" s="710"/>
      <c r="N44" s="43"/>
      <c r="O44" s="43"/>
      <c r="P44" s="43"/>
      <c r="Q44" s="43"/>
      <c r="R44" s="43"/>
      <c r="S44" s="43"/>
      <c r="T44" s="43"/>
      <c r="U44" s="43"/>
      <c r="V44" s="43"/>
      <c r="W44" s="43"/>
      <c r="X44" s="43"/>
      <c r="Y44" s="43"/>
      <c r="Z44" s="43"/>
      <c r="AA44" s="43"/>
      <c r="AB44" s="43"/>
      <c r="AC44" s="43"/>
    </row>
    <row r="45" spans="1:29" ht="60.75" customHeight="1">
      <c r="A45" s="778"/>
      <c r="B45" s="794" t="s">
        <v>1041</v>
      </c>
      <c r="C45" s="712"/>
      <c r="D45" s="643" t="s">
        <v>1951</v>
      </c>
      <c r="E45" s="715">
        <v>2</v>
      </c>
      <c r="F45" s="715">
        <v>900</v>
      </c>
      <c r="G45" s="715">
        <v>900</v>
      </c>
      <c r="H45" s="716">
        <f t="shared" si="3"/>
        <v>0</v>
      </c>
      <c r="I45" s="715" t="s">
        <v>1947</v>
      </c>
      <c r="J45" s="1032"/>
      <c r="K45" s="1032"/>
      <c r="L45" s="1032"/>
      <c r="M45" s="710"/>
      <c r="N45" s="43"/>
      <c r="O45" s="43"/>
      <c r="P45" s="43"/>
      <c r="Q45" s="43"/>
      <c r="R45" s="43"/>
      <c r="S45" s="43"/>
      <c r="T45" s="43"/>
      <c r="U45" s="43"/>
      <c r="V45" s="43"/>
      <c r="W45" s="43"/>
      <c r="X45" s="43"/>
      <c r="Y45" s="43"/>
      <c r="Z45" s="43"/>
      <c r="AA45" s="43"/>
      <c r="AB45" s="43"/>
      <c r="AC45" s="43"/>
    </row>
    <row r="46" spans="1:29" ht="60.75" customHeight="1">
      <c r="A46" s="778"/>
      <c r="B46" s="794" t="s">
        <v>1041</v>
      </c>
      <c r="C46" s="712"/>
      <c r="D46" s="643" t="s">
        <v>1952</v>
      </c>
      <c r="E46" s="715">
        <v>1</v>
      </c>
      <c r="F46" s="715">
        <v>450</v>
      </c>
      <c r="G46" s="715">
        <v>450</v>
      </c>
      <c r="H46" s="716">
        <f t="shared" si="3"/>
        <v>0</v>
      </c>
      <c r="I46" s="715" t="s">
        <v>1947</v>
      </c>
      <c r="J46" s="1032"/>
      <c r="K46" s="1032"/>
      <c r="L46" s="1032"/>
      <c r="M46" s="710"/>
      <c r="N46" s="43"/>
      <c r="O46" s="43"/>
      <c r="P46" s="43"/>
      <c r="Q46" s="43"/>
      <c r="R46" s="43"/>
      <c r="S46" s="43"/>
      <c r="T46" s="43"/>
      <c r="U46" s="43"/>
      <c r="V46" s="43"/>
      <c r="W46" s="43"/>
      <c r="X46" s="43"/>
      <c r="Y46" s="43"/>
      <c r="Z46" s="43"/>
      <c r="AA46" s="43"/>
      <c r="AB46" s="43"/>
      <c r="AC46" s="43"/>
    </row>
    <row r="47" spans="1:29" ht="31.5" customHeight="1">
      <c r="A47" s="1122" t="s">
        <v>1953</v>
      </c>
      <c r="B47" s="1032"/>
      <c r="C47" s="1032"/>
      <c r="D47" s="1032"/>
      <c r="E47" s="1032"/>
      <c r="F47" s="1032"/>
      <c r="G47" s="1032"/>
      <c r="H47" s="1032"/>
      <c r="I47" s="1032"/>
      <c r="J47" s="1032"/>
      <c r="K47" s="1032"/>
      <c r="L47" s="1032"/>
      <c r="M47" s="710"/>
      <c r="N47" s="43"/>
      <c r="O47" s="43"/>
      <c r="P47" s="43"/>
      <c r="Q47" s="43"/>
      <c r="R47" s="43"/>
      <c r="S47" s="43"/>
      <c r="T47" s="43"/>
      <c r="U47" s="43"/>
      <c r="V47" s="43"/>
      <c r="W47" s="43"/>
      <c r="X47" s="43"/>
      <c r="Y47" s="43"/>
      <c r="Z47" s="43"/>
      <c r="AA47" s="43"/>
      <c r="AB47" s="43"/>
      <c r="AC47" s="43"/>
    </row>
    <row r="48" spans="1:29" ht="76.5" customHeight="1">
      <c r="A48" s="711">
        <v>44531.808256643519</v>
      </c>
      <c r="B48" s="722" t="s">
        <v>715</v>
      </c>
      <c r="C48" s="712" t="s">
        <v>1664</v>
      </c>
      <c r="D48" s="723" t="s">
        <v>1954</v>
      </c>
      <c r="E48" s="714">
        <v>1</v>
      </c>
      <c r="F48" s="715">
        <v>340</v>
      </c>
      <c r="G48" s="716">
        <v>340</v>
      </c>
      <c r="H48" s="716">
        <f t="shared" ref="H48:H57" si="4">F48-G48</f>
        <v>0</v>
      </c>
      <c r="I48" s="717" t="s">
        <v>11</v>
      </c>
      <c r="J48" s="718" t="s">
        <v>1955</v>
      </c>
      <c r="K48" s="719"/>
      <c r="L48" s="725" t="s">
        <v>1956</v>
      </c>
      <c r="M48" s="795" t="s">
        <v>1957</v>
      </c>
      <c r="N48" s="269"/>
      <c r="O48" s="269"/>
      <c r="P48" s="269"/>
      <c r="Q48" s="269"/>
      <c r="R48" s="269"/>
      <c r="S48" s="269"/>
      <c r="T48" s="269"/>
      <c r="U48" s="269"/>
      <c r="V48" s="269"/>
      <c r="W48" s="269"/>
      <c r="X48" s="269"/>
      <c r="Y48" s="269"/>
      <c r="Z48" s="269"/>
      <c r="AA48" s="269"/>
      <c r="AB48" s="269"/>
      <c r="AC48" s="269"/>
    </row>
    <row r="49" spans="1:29" ht="43.5" customHeight="1">
      <c r="A49" s="727">
        <v>44532.525107453708</v>
      </c>
      <c r="B49" s="728" t="s">
        <v>1958</v>
      </c>
      <c r="C49" s="729" t="s">
        <v>1664</v>
      </c>
      <c r="D49" s="730" t="s">
        <v>466</v>
      </c>
      <c r="E49" s="731">
        <v>1</v>
      </c>
      <c r="F49" s="732">
        <v>300</v>
      </c>
      <c r="G49" s="732">
        <v>300</v>
      </c>
      <c r="H49" s="731">
        <f t="shared" si="4"/>
        <v>0</v>
      </c>
      <c r="I49" s="731" t="s">
        <v>11</v>
      </c>
      <c r="J49" s="740" t="s">
        <v>1959</v>
      </c>
      <c r="K49" s="742"/>
      <c r="L49" s="736" t="s">
        <v>1960</v>
      </c>
      <c r="M49" s="796" t="s">
        <v>1961</v>
      </c>
      <c r="N49" s="738"/>
      <c r="O49" s="738"/>
      <c r="P49" s="738"/>
      <c r="Q49" s="738"/>
      <c r="R49" s="738"/>
      <c r="S49" s="738"/>
      <c r="T49" s="738"/>
      <c r="U49" s="738"/>
      <c r="V49" s="738"/>
      <c r="W49" s="738"/>
      <c r="X49" s="738"/>
      <c r="Y49" s="738"/>
      <c r="Z49" s="738"/>
      <c r="AA49" s="738"/>
      <c r="AB49" s="738"/>
      <c r="AC49" s="738"/>
    </row>
    <row r="50" spans="1:29" ht="43.5" customHeight="1">
      <c r="A50" s="727">
        <v>44532.533010879633</v>
      </c>
      <c r="B50" s="739" t="s">
        <v>1962</v>
      </c>
      <c r="C50" s="729" t="s">
        <v>1664</v>
      </c>
      <c r="D50" s="730" t="s">
        <v>466</v>
      </c>
      <c r="E50" s="731">
        <v>1</v>
      </c>
      <c r="F50" s="732">
        <v>300</v>
      </c>
      <c r="G50" s="732">
        <v>300</v>
      </c>
      <c r="H50" s="731">
        <f t="shared" si="4"/>
        <v>0</v>
      </c>
      <c r="I50" s="731" t="s">
        <v>11</v>
      </c>
      <c r="J50" s="734" t="s">
        <v>1963</v>
      </c>
      <c r="K50" s="742"/>
      <c r="L50" s="736" t="s">
        <v>1964</v>
      </c>
      <c r="M50" s="797" t="s">
        <v>1965</v>
      </c>
      <c r="N50" s="738"/>
      <c r="O50" s="738"/>
      <c r="P50" s="738"/>
      <c r="Q50" s="738"/>
      <c r="R50" s="738"/>
      <c r="S50" s="738"/>
      <c r="T50" s="738"/>
      <c r="U50" s="738"/>
      <c r="V50" s="738"/>
      <c r="W50" s="738"/>
      <c r="X50" s="738"/>
      <c r="Y50" s="738"/>
      <c r="Z50" s="738"/>
      <c r="AA50" s="738"/>
      <c r="AB50" s="738"/>
      <c r="AC50" s="738"/>
    </row>
    <row r="51" spans="1:29" ht="43.5" customHeight="1">
      <c r="A51" s="727">
        <v>44532.556844444443</v>
      </c>
      <c r="B51" s="728" t="s">
        <v>1966</v>
      </c>
      <c r="C51" s="729" t="s">
        <v>1664</v>
      </c>
      <c r="D51" s="730" t="s">
        <v>466</v>
      </c>
      <c r="E51" s="731">
        <v>1</v>
      </c>
      <c r="F51" s="732">
        <v>300</v>
      </c>
      <c r="G51" s="731">
        <v>300</v>
      </c>
      <c r="H51" s="731">
        <f t="shared" si="4"/>
        <v>0</v>
      </c>
      <c r="I51" s="731" t="s">
        <v>11</v>
      </c>
      <c r="J51" s="734" t="s">
        <v>1967</v>
      </c>
      <c r="K51" s="742"/>
      <c r="L51" s="736" t="s">
        <v>1968</v>
      </c>
      <c r="M51" s="797" t="s">
        <v>1969</v>
      </c>
      <c r="N51" s="738"/>
      <c r="O51" s="738"/>
      <c r="P51" s="738"/>
      <c r="Q51" s="738"/>
      <c r="R51" s="738"/>
      <c r="S51" s="738"/>
      <c r="T51" s="738"/>
      <c r="U51" s="738"/>
      <c r="V51" s="738"/>
      <c r="W51" s="738"/>
      <c r="X51" s="738"/>
      <c r="Y51" s="738"/>
      <c r="Z51" s="738"/>
      <c r="AA51" s="738"/>
      <c r="AB51" s="738"/>
      <c r="AC51" s="738"/>
    </row>
    <row r="52" spans="1:29" ht="43.5" customHeight="1">
      <c r="A52" s="727">
        <v>44532.582092789351</v>
      </c>
      <c r="B52" s="728" t="s">
        <v>1970</v>
      </c>
      <c r="C52" s="729" t="s">
        <v>1664</v>
      </c>
      <c r="D52" s="730" t="s">
        <v>466</v>
      </c>
      <c r="E52" s="731">
        <v>2</v>
      </c>
      <c r="F52" s="732">
        <v>600</v>
      </c>
      <c r="G52" s="732">
        <v>600</v>
      </c>
      <c r="H52" s="731">
        <f t="shared" si="4"/>
        <v>0</v>
      </c>
      <c r="I52" s="731" t="s">
        <v>11</v>
      </c>
      <c r="J52" s="734" t="s">
        <v>1971</v>
      </c>
      <c r="K52" s="742"/>
      <c r="L52" s="736" t="s">
        <v>1972</v>
      </c>
      <c r="M52" s="797" t="s">
        <v>1973</v>
      </c>
      <c r="N52" s="798" t="s">
        <v>1974</v>
      </c>
      <c r="O52" s="738"/>
      <c r="P52" s="738"/>
      <c r="Q52" s="738"/>
      <c r="R52" s="738"/>
      <c r="S52" s="738"/>
      <c r="T52" s="738"/>
      <c r="U52" s="738"/>
      <c r="V52" s="738"/>
      <c r="W52" s="738"/>
      <c r="X52" s="738"/>
      <c r="Y52" s="738"/>
      <c r="Z52" s="738"/>
      <c r="AA52" s="738"/>
      <c r="AB52" s="738"/>
      <c r="AC52" s="738"/>
    </row>
    <row r="53" spans="1:29" ht="43.5" customHeight="1">
      <c r="A53" s="727">
        <v>44532.596078136572</v>
      </c>
      <c r="B53" s="728" t="s">
        <v>1975</v>
      </c>
      <c r="C53" s="729" t="s">
        <v>1664</v>
      </c>
      <c r="D53" s="730" t="s">
        <v>466</v>
      </c>
      <c r="E53" s="731">
        <v>1</v>
      </c>
      <c r="F53" s="732">
        <v>300</v>
      </c>
      <c r="G53" s="732">
        <v>300</v>
      </c>
      <c r="H53" s="731">
        <f t="shared" si="4"/>
        <v>0</v>
      </c>
      <c r="I53" s="731" t="s">
        <v>11</v>
      </c>
      <c r="J53" s="799" t="s">
        <v>1976</v>
      </c>
      <c r="K53" s="728"/>
      <c r="L53" s="736" t="s">
        <v>1977</v>
      </c>
      <c r="M53" s="797" t="s">
        <v>1978</v>
      </c>
      <c r="N53" s="738"/>
      <c r="O53" s="738"/>
      <c r="P53" s="738"/>
      <c r="Q53" s="738"/>
      <c r="R53" s="738"/>
      <c r="S53" s="738"/>
      <c r="T53" s="738"/>
      <c r="U53" s="738"/>
      <c r="V53" s="738"/>
      <c r="W53" s="738"/>
      <c r="X53" s="738"/>
      <c r="Y53" s="738"/>
      <c r="Z53" s="738"/>
      <c r="AA53" s="738"/>
      <c r="AB53" s="738"/>
      <c r="AC53" s="738"/>
    </row>
    <row r="54" spans="1:29" ht="43.5" customHeight="1">
      <c r="A54" s="727">
        <v>44532.596628888889</v>
      </c>
      <c r="B54" s="728" t="s">
        <v>1979</v>
      </c>
      <c r="C54" s="729" t="s">
        <v>1664</v>
      </c>
      <c r="D54" s="730" t="s">
        <v>466</v>
      </c>
      <c r="E54" s="731">
        <v>2</v>
      </c>
      <c r="F54" s="732">
        <v>300</v>
      </c>
      <c r="G54" s="732">
        <v>300</v>
      </c>
      <c r="H54" s="731">
        <f t="shared" si="4"/>
        <v>0</v>
      </c>
      <c r="I54" s="731" t="s">
        <v>11</v>
      </c>
      <c r="J54" s="740" t="s">
        <v>1980</v>
      </c>
      <c r="K54" s="742"/>
      <c r="L54" s="736" t="s">
        <v>1981</v>
      </c>
      <c r="M54" s="796" t="s">
        <v>1982</v>
      </c>
      <c r="N54" s="738"/>
      <c r="O54" s="738"/>
      <c r="P54" s="738"/>
      <c r="Q54" s="738"/>
      <c r="R54" s="738"/>
      <c r="S54" s="738"/>
      <c r="T54" s="738"/>
      <c r="U54" s="738"/>
      <c r="V54" s="738"/>
      <c r="W54" s="738"/>
      <c r="X54" s="738"/>
      <c r="Y54" s="738"/>
      <c r="Z54" s="738"/>
      <c r="AA54" s="738"/>
      <c r="AB54" s="738"/>
      <c r="AC54" s="738"/>
    </row>
    <row r="55" spans="1:29" ht="43.5" customHeight="1">
      <c r="A55" s="727">
        <v>44532.616934710648</v>
      </c>
      <c r="B55" s="728" t="s">
        <v>1983</v>
      </c>
      <c r="C55" s="729" t="s">
        <v>1664</v>
      </c>
      <c r="D55" s="730" t="s">
        <v>466</v>
      </c>
      <c r="E55" s="731">
        <v>2</v>
      </c>
      <c r="F55" s="732">
        <v>600</v>
      </c>
      <c r="G55" s="733">
        <v>600</v>
      </c>
      <c r="H55" s="731">
        <f t="shared" si="4"/>
        <v>0</v>
      </c>
      <c r="I55" s="743" t="s">
        <v>1873</v>
      </c>
      <c r="J55" s="740" t="s">
        <v>1984</v>
      </c>
      <c r="K55" s="742"/>
      <c r="L55" s="736" t="s">
        <v>1985</v>
      </c>
      <c r="M55" s="796" t="s">
        <v>1986</v>
      </c>
      <c r="N55" s="798" t="s">
        <v>1974</v>
      </c>
      <c r="O55" s="738"/>
      <c r="P55" s="738"/>
      <c r="Q55" s="738"/>
      <c r="R55" s="738"/>
      <c r="S55" s="738"/>
      <c r="T55" s="738"/>
      <c r="U55" s="738"/>
      <c r="V55" s="738"/>
      <c r="W55" s="738"/>
      <c r="X55" s="738"/>
      <c r="Y55" s="738"/>
      <c r="Z55" s="738"/>
      <c r="AA55" s="738"/>
      <c r="AB55" s="738"/>
      <c r="AC55" s="738"/>
    </row>
    <row r="56" spans="1:29" ht="43.5" customHeight="1">
      <c r="A56" s="727">
        <v>44532.706248495371</v>
      </c>
      <c r="B56" s="728" t="s">
        <v>1987</v>
      </c>
      <c r="C56" s="729" t="s">
        <v>1664</v>
      </c>
      <c r="D56" s="730" t="s">
        <v>466</v>
      </c>
      <c r="E56" s="731">
        <v>1</v>
      </c>
      <c r="F56" s="732">
        <v>300</v>
      </c>
      <c r="G56" s="731">
        <v>300</v>
      </c>
      <c r="H56" s="731">
        <f t="shared" si="4"/>
        <v>0</v>
      </c>
      <c r="I56" s="731" t="s">
        <v>11</v>
      </c>
      <c r="J56" s="740" t="s">
        <v>1988</v>
      </c>
      <c r="K56" s="742"/>
      <c r="L56" s="736" t="s">
        <v>1989</v>
      </c>
      <c r="M56" s="796" t="s">
        <v>1990</v>
      </c>
      <c r="N56" s="738"/>
      <c r="O56" s="738"/>
      <c r="P56" s="738"/>
      <c r="Q56" s="738"/>
      <c r="R56" s="738"/>
      <c r="S56" s="738"/>
      <c r="T56" s="738"/>
      <c r="U56" s="738"/>
      <c r="V56" s="738"/>
      <c r="W56" s="738"/>
      <c r="X56" s="738"/>
      <c r="Y56" s="738"/>
      <c r="Z56" s="738"/>
      <c r="AA56" s="738"/>
      <c r="AB56" s="738"/>
      <c r="AC56" s="738"/>
    </row>
    <row r="57" spans="1:29" ht="60">
      <c r="A57" s="800" t="s">
        <v>1991</v>
      </c>
      <c r="B57" s="801" t="s">
        <v>1992</v>
      </c>
      <c r="C57" s="802" t="s">
        <v>1664</v>
      </c>
      <c r="D57" s="803" t="s">
        <v>1833</v>
      </c>
      <c r="E57" s="804">
        <v>1</v>
      </c>
      <c r="F57" s="775">
        <v>340</v>
      </c>
      <c r="G57" s="805">
        <v>120</v>
      </c>
      <c r="H57" s="805">
        <f t="shared" si="4"/>
        <v>220</v>
      </c>
      <c r="I57" s="806" t="s">
        <v>11</v>
      </c>
      <c r="J57" s="807" t="s">
        <v>1993</v>
      </c>
      <c r="K57" s="808"/>
      <c r="L57" s="809" t="s">
        <v>1994</v>
      </c>
      <c r="M57" s="810" t="s">
        <v>1995</v>
      </c>
      <c r="N57" s="811"/>
      <c r="O57" s="811"/>
      <c r="P57" s="811"/>
      <c r="Q57" s="811"/>
      <c r="R57" s="811"/>
      <c r="S57" s="811"/>
      <c r="T57" s="811"/>
      <c r="U57" s="811"/>
      <c r="V57" s="811"/>
      <c r="W57" s="811"/>
      <c r="X57" s="811"/>
      <c r="Y57" s="811"/>
      <c r="Z57" s="811"/>
      <c r="AA57" s="811"/>
      <c r="AB57" s="811"/>
      <c r="AC57" s="811"/>
    </row>
    <row r="58" spans="1:29" ht="18">
      <c r="A58" s="668"/>
      <c r="B58" s="674"/>
      <c r="C58" s="675"/>
      <c r="D58" s="695"/>
      <c r="E58" s="676"/>
      <c r="F58" s="677"/>
      <c r="G58" s="676"/>
      <c r="H58" s="676"/>
      <c r="I58" s="676"/>
      <c r="J58" s="697"/>
      <c r="K58" s="52"/>
      <c r="L58" s="700"/>
      <c r="M58" s="710"/>
      <c r="N58" s="43"/>
      <c r="O58" s="43"/>
      <c r="P58" s="43"/>
      <c r="Q58" s="43"/>
      <c r="R58" s="43"/>
      <c r="S58" s="43"/>
      <c r="T58" s="43"/>
      <c r="U58" s="43"/>
      <c r="V58" s="43"/>
      <c r="W58" s="43"/>
      <c r="X58" s="43"/>
      <c r="Y58" s="43"/>
      <c r="Z58" s="43"/>
      <c r="AA58" s="43"/>
      <c r="AB58" s="43"/>
      <c r="AC58" s="43"/>
    </row>
    <row r="59" spans="1:29" ht="18">
      <c r="A59" s="668"/>
      <c r="B59" s="674"/>
      <c r="C59" s="675"/>
      <c r="D59" s="695"/>
      <c r="E59" s="676"/>
      <c r="F59" s="677"/>
      <c r="G59" s="676"/>
      <c r="H59" s="676"/>
      <c r="I59" s="676"/>
      <c r="J59" s="697"/>
      <c r="K59" s="52"/>
      <c r="L59" s="700"/>
      <c r="M59" s="710"/>
      <c r="N59" s="43"/>
      <c r="O59" s="43"/>
      <c r="P59" s="43"/>
      <c r="Q59" s="43"/>
      <c r="R59" s="43"/>
      <c r="S59" s="43"/>
      <c r="T59" s="43"/>
      <c r="U59" s="43"/>
      <c r="V59" s="43"/>
      <c r="W59" s="43"/>
      <c r="X59" s="43"/>
      <c r="Y59" s="43"/>
      <c r="Z59" s="43"/>
      <c r="AA59" s="43"/>
      <c r="AB59" s="43"/>
      <c r="AC59" s="43"/>
    </row>
    <row r="60" spans="1:29" ht="18">
      <c r="A60" s="668"/>
      <c r="B60" s="674"/>
      <c r="C60" s="675"/>
      <c r="D60" s="695"/>
      <c r="E60" s="676"/>
      <c r="F60" s="677"/>
      <c r="G60" s="676"/>
      <c r="H60" s="676">
        <f>SUM(H4:H57)</f>
        <v>960</v>
      </c>
      <c r="I60" s="676"/>
      <c r="J60" s="697"/>
      <c r="K60" s="52"/>
      <c r="L60" s="700"/>
      <c r="M60" s="710"/>
      <c r="N60" s="43"/>
      <c r="O60" s="43"/>
      <c r="P60" s="43"/>
      <c r="Q60" s="43"/>
      <c r="R60" s="43"/>
      <c r="S60" s="43"/>
      <c r="T60" s="43"/>
      <c r="U60" s="43"/>
      <c r="V60" s="43"/>
      <c r="W60" s="43"/>
      <c r="X60" s="43"/>
      <c r="Y60" s="43"/>
      <c r="Z60" s="43"/>
      <c r="AA60" s="43"/>
      <c r="AB60" s="43"/>
      <c r="AC60" s="43"/>
    </row>
    <row r="61" spans="1:29" ht="18">
      <c r="A61" s="668"/>
      <c r="B61" s="674"/>
      <c r="C61" s="675"/>
      <c r="D61" s="695"/>
      <c r="E61" s="676">
        <f>SUM(E4:E57)</f>
        <v>88</v>
      </c>
      <c r="F61" s="677"/>
      <c r="G61" s="676"/>
      <c r="H61" s="676"/>
      <c r="I61" s="676"/>
      <c r="J61" s="697"/>
      <c r="K61" s="52"/>
      <c r="L61" s="700"/>
      <c r="M61" s="710"/>
      <c r="N61" s="43"/>
      <c r="O61" s="43"/>
      <c r="P61" s="43"/>
      <c r="Q61" s="43"/>
      <c r="R61" s="43"/>
      <c r="S61" s="43"/>
      <c r="T61" s="43"/>
      <c r="U61" s="43"/>
      <c r="V61" s="43"/>
      <c r="W61" s="43"/>
      <c r="X61" s="43"/>
      <c r="Y61" s="43"/>
      <c r="Z61" s="43"/>
      <c r="AA61" s="43"/>
      <c r="AB61" s="43"/>
      <c r="AC61" s="43"/>
    </row>
    <row r="62" spans="1:29" ht="18">
      <c r="A62" s="668"/>
      <c r="B62" s="674"/>
      <c r="C62" s="675"/>
      <c r="D62" s="695"/>
      <c r="E62" s="676"/>
      <c r="F62" s="677">
        <f>SUM(E30,E29,E28,E27,E25,E24,E23,E21,E20,E19,E18,E17,E16,E15,E14,E13,E12,E11,E10,E9,E8,E49,E50,E51,E52,E53,E54,E55,E56)</f>
        <v>39</v>
      </c>
      <c r="G62" s="676"/>
      <c r="H62" s="676"/>
      <c r="I62" s="676"/>
      <c r="J62" s="697"/>
      <c r="K62" s="52"/>
      <c r="L62" s="700"/>
      <c r="M62" s="710"/>
      <c r="N62" s="43"/>
      <c r="O62" s="43"/>
      <c r="P62" s="43"/>
      <c r="Q62" s="43"/>
      <c r="R62" s="43"/>
      <c r="S62" s="43"/>
      <c r="T62" s="43"/>
      <c r="U62" s="43"/>
      <c r="V62" s="43"/>
      <c r="W62" s="43"/>
      <c r="X62" s="43"/>
      <c r="Y62" s="43"/>
      <c r="Z62" s="43"/>
      <c r="AA62" s="43"/>
      <c r="AB62" s="43"/>
      <c r="AC62" s="43"/>
    </row>
    <row r="63" spans="1:29" ht="18">
      <c r="A63" s="668"/>
      <c r="B63" s="674"/>
      <c r="C63" s="675"/>
      <c r="D63" s="695"/>
      <c r="E63" s="676"/>
      <c r="F63" s="677"/>
      <c r="G63" s="676"/>
      <c r="H63" s="676"/>
      <c r="I63" s="676"/>
      <c r="J63" s="696"/>
      <c r="K63" s="52"/>
      <c r="L63" s="700"/>
      <c r="M63" s="710"/>
      <c r="N63" s="43"/>
      <c r="O63" s="43"/>
      <c r="P63" s="43"/>
      <c r="Q63" s="43"/>
      <c r="R63" s="43"/>
      <c r="S63" s="43"/>
      <c r="T63" s="43"/>
      <c r="U63" s="43"/>
      <c r="V63" s="43"/>
      <c r="W63" s="43"/>
      <c r="X63" s="43"/>
      <c r="Y63" s="43"/>
      <c r="Z63" s="43"/>
      <c r="AA63" s="43"/>
      <c r="AB63" s="43"/>
      <c r="AC63" s="43"/>
    </row>
    <row r="64" spans="1:29" ht="18">
      <c r="A64" s="668"/>
      <c r="B64" s="674"/>
      <c r="C64" s="675"/>
      <c r="D64" s="695"/>
      <c r="E64" s="676"/>
      <c r="F64" s="677">
        <f>SUM(E49,E50,E51,E52,E53,E54,E55,E56,E30,E29,E28,E27,E26,E25,E24,E23,E21,E20,E19,E18,E17,E16,E15,E14,E13,E12,E11,E10,E9,E8)</f>
        <v>40</v>
      </c>
      <c r="G64" s="679"/>
      <c r="H64" s="676"/>
      <c r="I64" s="676"/>
      <c r="J64" s="696"/>
      <c r="K64" s="52"/>
      <c r="L64" s="700"/>
      <c r="M64" s="710"/>
      <c r="N64" s="43"/>
      <c r="O64" s="43"/>
      <c r="P64" s="43"/>
      <c r="Q64" s="43"/>
      <c r="R64" s="43"/>
      <c r="S64" s="43"/>
      <c r="T64" s="43"/>
      <c r="U64" s="43"/>
      <c r="V64" s="43"/>
      <c r="W64" s="43"/>
      <c r="X64" s="43"/>
      <c r="Y64" s="43"/>
      <c r="Z64" s="43"/>
      <c r="AA64" s="43"/>
      <c r="AB64" s="43"/>
      <c r="AC64" s="43"/>
    </row>
    <row r="65" spans="1:29" ht="18">
      <c r="A65" s="668"/>
      <c r="B65" s="674"/>
      <c r="C65" s="675"/>
      <c r="D65" s="695"/>
      <c r="E65" s="676"/>
      <c r="F65" s="677"/>
      <c r="G65" s="676"/>
      <c r="H65" s="676"/>
      <c r="I65" s="676"/>
      <c r="J65" s="696"/>
      <c r="K65" s="52"/>
      <c r="L65" s="700"/>
      <c r="M65" s="710"/>
      <c r="N65" s="43"/>
      <c r="O65" s="43"/>
      <c r="P65" s="43"/>
      <c r="Q65" s="43"/>
      <c r="R65" s="43"/>
      <c r="S65" s="43"/>
      <c r="T65" s="43"/>
      <c r="U65" s="43"/>
      <c r="V65" s="43"/>
      <c r="W65" s="43"/>
      <c r="X65" s="43"/>
      <c r="Y65" s="43"/>
      <c r="Z65" s="43"/>
      <c r="AA65" s="43"/>
      <c r="AB65" s="43"/>
      <c r="AC65" s="43"/>
    </row>
    <row r="66" spans="1:29" ht="18">
      <c r="A66" s="668"/>
      <c r="B66" s="674"/>
      <c r="C66" s="675"/>
      <c r="D66" s="695"/>
      <c r="E66" s="676"/>
      <c r="F66" s="677"/>
      <c r="G66" s="676"/>
      <c r="H66" s="676"/>
      <c r="I66" s="676"/>
      <c r="J66" s="697"/>
      <c r="K66" s="52"/>
      <c r="L66" s="700"/>
      <c r="M66" s="710"/>
      <c r="N66" s="43"/>
      <c r="O66" s="43"/>
      <c r="P66" s="43"/>
      <c r="Q66" s="43"/>
      <c r="R66" s="43"/>
      <c r="S66" s="43"/>
      <c r="T66" s="43"/>
      <c r="U66" s="43"/>
      <c r="V66" s="43"/>
      <c r="W66" s="43"/>
      <c r="X66" s="43"/>
      <c r="Y66" s="43"/>
      <c r="Z66" s="43"/>
      <c r="AA66" s="43"/>
      <c r="AB66" s="43"/>
      <c r="AC66" s="43"/>
    </row>
    <row r="67" spans="1:29" ht="18">
      <c r="A67" s="668"/>
      <c r="B67" s="674"/>
      <c r="C67" s="812"/>
      <c r="D67" s="695"/>
      <c r="E67" s="676"/>
      <c r="F67" s="677"/>
      <c r="G67" s="676"/>
      <c r="H67" s="676"/>
      <c r="I67" s="676"/>
      <c r="J67" s="696"/>
      <c r="K67" s="52"/>
      <c r="L67" s="700"/>
      <c r="M67" s="710"/>
      <c r="N67" s="43"/>
      <c r="O67" s="43"/>
      <c r="P67" s="43"/>
      <c r="Q67" s="43"/>
      <c r="R67" s="43"/>
      <c r="S67" s="43"/>
      <c r="T67" s="43"/>
      <c r="U67" s="43"/>
      <c r="V67" s="43"/>
      <c r="W67" s="43"/>
      <c r="X67" s="43"/>
      <c r="Y67" s="43"/>
      <c r="Z67" s="43"/>
      <c r="AA67" s="43"/>
      <c r="AB67" s="43"/>
      <c r="AC67" s="43"/>
    </row>
    <row r="68" spans="1:29" ht="18">
      <c r="A68" s="668"/>
      <c r="B68" s="674"/>
      <c r="C68" s="675"/>
      <c r="D68" s="695"/>
      <c r="E68" s="676"/>
      <c r="F68" s="677"/>
      <c r="G68" s="676"/>
      <c r="H68" s="676"/>
      <c r="I68" s="676"/>
      <c r="J68" s="696"/>
      <c r="K68" s="52"/>
      <c r="L68" s="700"/>
      <c r="M68" s="710"/>
      <c r="N68" s="43"/>
      <c r="O68" s="43"/>
      <c r="P68" s="43"/>
      <c r="Q68" s="43"/>
      <c r="R68" s="43"/>
      <c r="S68" s="43"/>
      <c r="T68" s="43"/>
      <c r="U68" s="43"/>
      <c r="V68" s="43"/>
      <c r="W68" s="43"/>
      <c r="X68" s="43"/>
      <c r="Y68" s="43"/>
      <c r="Z68" s="43"/>
      <c r="AA68" s="43"/>
      <c r="AB68" s="43"/>
      <c r="AC68" s="43"/>
    </row>
    <row r="69" spans="1:29" ht="18">
      <c r="A69" s="105"/>
      <c r="B69" s="72"/>
      <c r="C69" s="29"/>
      <c r="D69" s="695"/>
      <c r="E69" s="22"/>
      <c r="F69" s="94"/>
      <c r="G69" s="94"/>
      <c r="H69" s="43"/>
      <c r="I69" s="94"/>
      <c r="J69" s="106"/>
      <c r="K69" s="52"/>
      <c r="L69" s="700"/>
      <c r="M69" s="710"/>
      <c r="N69" s="43"/>
      <c r="O69" s="43"/>
      <c r="P69" s="43"/>
      <c r="Q69" s="43"/>
      <c r="R69" s="43"/>
      <c r="S69" s="43"/>
      <c r="T69" s="43"/>
      <c r="U69" s="43"/>
      <c r="V69" s="43"/>
      <c r="W69" s="43"/>
      <c r="X69" s="43"/>
      <c r="Y69" s="43"/>
      <c r="Z69" s="43"/>
      <c r="AA69" s="43"/>
      <c r="AB69" s="43"/>
      <c r="AC69" s="43"/>
    </row>
    <row r="70" spans="1:29" ht="15">
      <c r="A70" s="105"/>
      <c r="B70" s="72"/>
      <c r="C70" s="18"/>
      <c r="D70" s="18"/>
      <c r="E70" s="22"/>
      <c r="F70" s="94"/>
      <c r="G70" s="94"/>
      <c r="H70" s="43"/>
      <c r="I70" s="94"/>
      <c r="J70" s="106"/>
      <c r="K70" s="52"/>
      <c r="L70" s="700"/>
      <c r="M70" s="710"/>
      <c r="N70" s="43"/>
      <c r="O70" s="43"/>
      <c r="P70" s="43"/>
      <c r="Q70" s="43"/>
      <c r="R70" s="43"/>
      <c r="S70" s="43"/>
      <c r="T70" s="43"/>
      <c r="U70" s="43"/>
      <c r="V70" s="43"/>
      <c r="W70" s="43"/>
      <c r="X70" s="43"/>
      <c r="Y70" s="43"/>
      <c r="Z70" s="43"/>
      <c r="AA70" s="43"/>
      <c r="AB70" s="43"/>
      <c r="AC70" s="43"/>
    </row>
    <row r="71" spans="1:29" ht="15">
      <c r="A71" s="105"/>
      <c r="B71" s="72"/>
      <c r="C71" s="29"/>
      <c r="D71" s="17"/>
      <c r="E71" s="22"/>
      <c r="F71" s="94"/>
      <c r="G71" s="94"/>
      <c r="H71" s="43"/>
      <c r="I71" s="94"/>
      <c r="J71" s="106"/>
      <c r="K71" s="52"/>
      <c r="L71" s="700"/>
      <c r="M71" s="710"/>
      <c r="N71" s="43"/>
      <c r="O71" s="43"/>
      <c r="P71" s="43"/>
      <c r="Q71" s="43"/>
      <c r="R71" s="43"/>
      <c r="S71" s="43"/>
      <c r="T71" s="43"/>
      <c r="U71" s="43"/>
      <c r="V71" s="43"/>
      <c r="W71" s="43"/>
      <c r="X71" s="43"/>
      <c r="Y71" s="43"/>
      <c r="Z71" s="43"/>
      <c r="AA71" s="43"/>
      <c r="AB71" s="43"/>
      <c r="AC71" s="43"/>
    </row>
    <row r="72" spans="1:29" ht="24.75" customHeight="1">
      <c r="A72" s="681"/>
      <c r="B72" s="682"/>
      <c r="C72" s="675"/>
      <c r="D72" s="813"/>
      <c r="E72" s="814"/>
      <c r="F72" s="677"/>
      <c r="G72" s="677"/>
      <c r="H72" s="676"/>
      <c r="I72" s="688"/>
      <c r="J72" s="696"/>
      <c r="K72" s="697"/>
      <c r="L72" s="698"/>
      <c r="M72" s="815"/>
      <c r="N72" s="43"/>
      <c r="O72" s="43"/>
      <c r="P72" s="43"/>
      <c r="Q72" s="43"/>
      <c r="R72" s="43"/>
      <c r="S72" s="43"/>
      <c r="T72" s="43"/>
      <c r="U72" s="43"/>
      <c r="V72" s="43"/>
      <c r="W72" s="43"/>
      <c r="X72" s="43"/>
      <c r="Y72" s="43"/>
      <c r="Z72" s="43"/>
      <c r="AA72" s="43"/>
      <c r="AB72" s="43"/>
      <c r="AC72" s="43"/>
    </row>
    <row r="73" spans="1:29">
      <c r="A73" s="105"/>
      <c r="B73" s="72"/>
      <c r="C73" s="18"/>
      <c r="D73" s="18"/>
      <c r="E73" s="22"/>
      <c r="F73" s="73"/>
      <c r="G73" s="73"/>
      <c r="H73" s="97"/>
      <c r="I73" s="94"/>
      <c r="J73" s="106"/>
      <c r="K73" s="52"/>
      <c r="L73" s="700"/>
      <c r="M73" s="710"/>
      <c r="N73" s="43"/>
      <c r="O73" s="43"/>
      <c r="P73" s="43"/>
      <c r="Q73" s="43"/>
      <c r="R73" s="43"/>
      <c r="S73" s="43"/>
      <c r="T73" s="43"/>
      <c r="U73" s="43"/>
      <c r="V73" s="43"/>
      <c r="W73" s="43"/>
      <c r="X73" s="43"/>
      <c r="Y73" s="43"/>
      <c r="Z73" s="43"/>
      <c r="AA73" s="43"/>
      <c r="AB73" s="43"/>
      <c r="AC73" s="43"/>
    </row>
    <row r="74" spans="1:29" ht="15">
      <c r="A74" s="105"/>
      <c r="B74" s="72"/>
      <c r="C74" s="18"/>
      <c r="D74" s="18"/>
      <c r="E74" s="22"/>
      <c r="F74" s="94"/>
      <c r="G74" s="94"/>
      <c r="H74" s="43"/>
      <c r="I74" s="94"/>
      <c r="J74" s="106"/>
      <c r="K74" s="52"/>
      <c r="L74" s="700"/>
      <c r="M74" s="710"/>
      <c r="N74" s="43"/>
      <c r="O74" s="43"/>
      <c r="P74" s="43"/>
      <c r="Q74" s="43"/>
      <c r="R74" s="43"/>
      <c r="S74" s="43"/>
      <c r="T74" s="43"/>
      <c r="U74" s="43"/>
      <c r="V74" s="43"/>
      <c r="W74" s="43"/>
      <c r="X74" s="43"/>
      <c r="Y74" s="43"/>
      <c r="Z74" s="43"/>
      <c r="AA74" s="43"/>
      <c r="AB74" s="43"/>
      <c r="AC74" s="43"/>
    </row>
    <row r="75" spans="1:29" ht="15">
      <c r="A75" s="105"/>
      <c r="B75" s="72"/>
      <c r="C75" s="18"/>
      <c r="D75" s="18"/>
      <c r="E75" s="22"/>
      <c r="F75" s="94"/>
      <c r="G75" s="94"/>
      <c r="H75" s="43"/>
      <c r="I75" s="94"/>
      <c r="J75" s="68"/>
      <c r="K75" s="52"/>
      <c r="L75" s="700"/>
      <c r="M75" s="710"/>
      <c r="N75" s="43"/>
      <c r="O75" s="43"/>
      <c r="P75" s="43"/>
      <c r="Q75" s="43"/>
      <c r="R75" s="43"/>
      <c r="S75" s="43"/>
      <c r="T75" s="43"/>
      <c r="U75" s="43"/>
      <c r="V75" s="43"/>
      <c r="W75" s="43"/>
      <c r="X75" s="43"/>
      <c r="Y75" s="43"/>
      <c r="Z75" s="43"/>
      <c r="AA75" s="43"/>
      <c r="AB75" s="43"/>
      <c r="AC75" s="43"/>
    </row>
    <row r="76" spans="1:29">
      <c r="A76" s="105"/>
      <c r="B76" s="65"/>
      <c r="C76" s="18"/>
      <c r="D76" s="18"/>
      <c r="E76" s="22"/>
      <c r="F76" s="73"/>
      <c r="G76" s="73"/>
      <c r="H76" s="97"/>
      <c r="I76" s="73"/>
      <c r="J76" s="106"/>
      <c r="K76" s="52"/>
      <c r="L76" s="700"/>
      <c r="M76" s="710"/>
      <c r="N76" s="43"/>
      <c r="O76" s="43"/>
      <c r="P76" s="43"/>
      <c r="Q76" s="43"/>
      <c r="R76" s="43"/>
      <c r="S76" s="43"/>
      <c r="T76" s="43"/>
      <c r="U76" s="43"/>
      <c r="V76" s="43"/>
      <c r="W76" s="43"/>
      <c r="X76" s="43"/>
      <c r="Y76" s="43"/>
      <c r="Z76" s="43"/>
      <c r="AA76" s="43"/>
      <c r="AB76" s="43"/>
      <c r="AC76" s="43"/>
    </row>
    <row r="77" spans="1:29" ht="15">
      <c r="A77" s="105"/>
      <c r="B77" s="72"/>
      <c r="C77" s="18"/>
      <c r="D77" s="18"/>
      <c r="E77" s="22"/>
      <c r="F77" s="94"/>
      <c r="G77" s="94"/>
      <c r="H77" s="107"/>
      <c r="I77" s="94"/>
      <c r="J77" s="106"/>
      <c r="K77" s="52"/>
      <c r="L77" s="700"/>
      <c r="M77" s="710"/>
      <c r="N77" s="43"/>
      <c r="O77" s="43"/>
      <c r="P77" s="43"/>
      <c r="Q77" s="43"/>
      <c r="R77" s="43"/>
      <c r="S77" s="43"/>
      <c r="T77" s="43"/>
      <c r="U77" s="43"/>
      <c r="V77" s="43"/>
      <c r="W77" s="43"/>
      <c r="X77" s="43"/>
      <c r="Y77" s="43"/>
      <c r="Z77" s="43"/>
      <c r="AA77" s="43"/>
      <c r="AB77" s="43"/>
      <c r="AC77" s="43"/>
    </row>
    <row r="78" spans="1:29">
      <c r="A78" s="105"/>
      <c r="B78" s="72"/>
      <c r="C78" s="18"/>
      <c r="D78" s="18"/>
      <c r="E78" s="22"/>
      <c r="F78" s="73"/>
      <c r="G78" s="73"/>
      <c r="H78" s="97"/>
      <c r="I78" s="94"/>
      <c r="J78" s="68"/>
      <c r="K78" s="52"/>
      <c r="L78" s="700"/>
      <c r="M78" s="710"/>
      <c r="N78" s="43"/>
      <c r="O78" s="43"/>
      <c r="P78" s="43"/>
      <c r="Q78" s="43"/>
      <c r="R78" s="43"/>
      <c r="S78" s="43"/>
      <c r="T78" s="43"/>
      <c r="U78" s="43"/>
      <c r="V78" s="43"/>
      <c r="W78" s="43"/>
      <c r="X78" s="43"/>
      <c r="Y78" s="43"/>
      <c r="Z78" s="43"/>
      <c r="AA78" s="43"/>
      <c r="AB78" s="43"/>
      <c r="AC78" s="43"/>
    </row>
    <row r="79" spans="1:29" ht="42.75" customHeight="1">
      <c r="A79" s="73"/>
      <c r="B79" s="80"/>
      <c r="C79" s="73"/>
      <c r="D79" s="73"/>
      <c r="E79" s="52"/>
      <c r="F79" s="108"/>
      <c r="G79" s="109"/>
      <c r="H79" s="110"/>
      <c r="I79" s="94"/>
      <c r="J79" s="88"/>
      <c r="K79" s="43"/>
      <c r="L79" s="701"/>
      <c r="M79" s="816"/>
      <c r="N79" s="1071"/>
      <c r="O79" s="1032"/>
      <c r="P79" s="1032"/>
      <c r="Q79" s="73"/>
      <c r="R79" s="43"/>
      <c r="S79" s="43"/>
      <c r="T79" s="43"/>
      <c r="U79" s="43"/>
      <c r="V79" s="43"/>
      <c r="W79" s="43"/>
      <c r="X79" s="43"/>
      <c r="Y79" s="43"/>
      <c r="Z79" s="43"/>
      <c r="AA79" s="43"/>
      <c r="AB79" s="43"/>
      <c r="AC79" s="43"/>
    </row>
    <row r="80" spans="1:29" ht="15">
      <c r="A80" s="53"/>
      <c r="B80" s="29"/>
      <c r="C80" s="29"/>
      <c r="D80" s="18"/>
      <c r="E80" s="18"/>
      <c r="F80" s="22"/>
      <c r="G80" s="22"/>
      <c r="H80" s="94"/>
      <c r="I80" s="94"/>
      <c r="J80" s="112"/>
      <c r="K80" s="73"/>
      <c r="L80" s="114"/>
      <c r="M80" s="708"/>
      <c r="N80" s="43"/>
      <c r="O80" s="43"/>
      <c r="P80" s="43"/>
      <c r="Q80" s="43"/>
      <c r="R80" s="43"/>
      <c r="S80" s="43"/>
      <c r="T80" s="43"/>
      <c r="U80" s="43"/>
      <c r="V80" s="43"/>
      <c r="W80" s="43"/>
      <c r="X80" s="43"/>
      <c r="Y80" s="43"/>
      <c r="Z80" s="43"/>
      <c r="AA80" s="43"/>
      <c r="AB80" s="43"/>
      <c r="AC80" s="43"/>
    </row>
    <row r="81" spans="1:29" ht="15">
      <c r="A81" s="53"/>
      <c r="B81" s="29"/>
      <c r="C81" s="29"/>
      <c r="D81" s="18"/>
      <c r="E81" s="18"/>
      <c r="F81" s="22"/>
      <c r="G81" s="22"/>
      <c r="H81" s="94"/>
      <c r="I81" s="94"/>
      <c r="J81" s="112"/>
      <c r="K81" s="73"/>
      <c r="L81" s="114"/>
      <c r="M81" s="708"/>
      <c r="N81" s="43"/>
      <c r="O81" s="43"/>
      <c r="P81" s="43"/>
      <c r="Q81" s="43"/>
      <c r="R81" s="43"/>
      <c r="S81" s="43"/>
      <c r="T81" s="43"/>
      <c r="U81" s="43"/>
      <c r="V81" s="43"/>
      <c r="W81" s="43"/>
      <c r="X81" s="43"/>
      <c r="Y81" s="43"/>
      <c r="Z81" s="43"/>
      <c r="AA81" s="43"/>
      <c r="AB81" s="43"/>
      <c r="AC81" s="43"/>
    </row>
    <row r="82" spans="1:29" ht="15">
      <c r="A82" s="53"/>
      <c r="B82" s="29"/>
      <c r="C82" s="29"/>
      <c r="D82" s="18"/>
      <c r="E82" s="18"/>
      <c r="F82" s="22"/>
      <c r="G82" s="22"/>
      <c r="H82" s="94"/>
      <c r="I82" s="94"/>
      <c r="J82" s="112"/>
      <c r="K82" s="73"/>
      <c r="L82" s="114"/>
      <c r="M82" s="708"/>
      <c r="N82" s="43"/>
      <c r="O82" s="43"/>
      <c r="P82" s="43"/>
      <c r="Q82" s="43"/>
      <c r="R82" s="43"/>
      <c r="S82" s="43"/>
      <c r="T82" s="43"/>
      <c r="U82" s="43"/>
      <c r="V82" s="43"/>
      <c r="W82" s="43"/>
      <c r="X82" s="43"/>
      <c r="Y82" s="43"/>
      <c r="Z82" s="43"/>
      <c r="AA82" s="43"/>
      <c r="AB82" s="43"/>
      <c r="AC82" s="43"/>
    </row>
    <row r="83" spans="1:29" ht="15">
      <c r="A83" s="53"/>
      <c r="B83" s="29"/>
      <c r="C83" s="29"/>
      <c r="D83" s="18"/>
      <c r="E83" s="22"/>
      <c r="F83" s="22"/>
      <c r="G83" s="22"/>
      <c r="H83" s="94"/>
      <c r="I83" s="94"/>
      <c r="J83" s="112"/>
      <c r="K83" s="73"/>
      <c r="L83" s="114"/>
      <c r="M83" s="708"/>
      <c r="N83" s="43"/>
      <c r="O83" s="43"/>
      <c r="P83" s="43"/>
      <c r="Q83" s="43"/>
      <c r="R83" s="43"/>
      <c r="S83" s="43"/>
      <c r="T83" s="43"/>
      <c r="U83" s="43"/>
      <c r="V83" s="43"/>
      <c r="W83" s="43"/>
      <c r="X83" s="43"/>
      <c r="Y83" s="43"/>
      <c r="Z83" s="43"/>
      <c r="AA83" s="43"/>
      <c r="AB83" s="43"/>
      <c r="AC83" s="43"/>
    </row>
    <row r="84" spans="1:29" ht="15">
      <c r="A84" s="53"/>
      <c r="B84" s="29"/>
      <c r="C84" s="29"/>
      <c r="D84" s="18"/>
      <c r="E84" s="22"/>
      <c r="F84" s="22"/>
      <c r="G84" s="22"/>
      <c r="H84" s="94"/>
      <c r="I84" s="94"/>
      <c r="J84" s="112"/>
      <c r="K84" s="73"/>
      <c r="L84" s="114"/>
      <c r="M84" s="708"/>
      <c r="N84" s="43"/>
      <c r="O84" s="43"/>
      <c r="P84" s="43"/>
      <c r="Q84" s="43"/>
      <c r="R84" s="43"/>
      <c r="S84" s="43"/>
      <c r="T84" s="43"/>
      <c r="U84" s="43"/>
      <c r="V84" s="43"/>
      <c r="W84" s="43"/>
      <c r="X84" s="43"/>
      <c r="Y84" s="43"/>
      <c r="Z84" s="43"/>
      <c r="AA84" s="43"/>
      <c r="AB84" s="43"/>
      <c r="AC84" s="43"/>
    </row>
    <row r="85" spans="1:29" ht="15">
      <c r="A85" s="53"/>
      <c r="B85" s="29"/>
      <c r="C85" s="29"/>
      <c r="D85" s="18"/>
      <c r="E85" s="22"/>
      <c r="F85" s="22"/>
      <c r="G85" s="22"/>
      <c r="H85" s="94"/>
      <c r="I85" s="94"/>
      <c r="J85" s="112"/>
      <c r="K85" s="73"/>
      <c r="L85" s="114"/>
      <c r="M85" s="708"/>
      <c r="N85" s="43"/>
      <c r="O85" s="43"/>
      <c r="P85" s="43"/>
      <c r="Q85" s="43"/>
      <c r="R85" s="43"/>
      <c r="S85" s="43"/>
      <c r="T85" s="43"/>
      <c r="U85" s="43"/>
      <c r="V85" s="43"/>
      <c r="W85" s="43"/>
      <c r="X85" s="43"/>
      <c r="Y85" s="43"/>
      <c r="Z85" s="43"/>
      <c r="AA85" s="43"/>
      <c r="AB85" s="43"/>
      <c r="AC85" s="43"/>
    </row>
    <row r="86" spans="1:29" ht="19.5" customHeight="1">
      <c r="A86" s="53"/>
      <c r="B86" s="29"/>
      <c r="C86" s="29"/>
      <c r="D86" s="18"/>
      <c r="E86" s="22"/>
      <c r="F86" s="22"/>
      <c r="G86" s="22"/>
      <c r="H86" s="94"/>
      <c r="I86" s="94"/>
      <c r="J86" s="112"/>
      <c r="K86" s="94"/>
      <c r="L86" s="113"/>
      <c r="M86" s="708"/>
      <c r="N86" s="43"/>
      <c r="O86" s="43"/>
      <c r="P86" s="43"/>
      <c r="Q86" s="43"/>
      <c r="R86" s="43"/>
      <c r="S86" s="43"/>
      <c r="T86" s="43"/>
      <c r="U86" s="43"/>
      <c r="V86" s="43"/>
      <c r="W86" s="43"/>
      <c r="X86" s="43"/>
      <c r="Y86" s="43"/>
      <c r="Z86" s="43"/>
      <c r="AA86" s="43"/>
      <c r="AB86" s="43"/>
      <c r="AC86" s="43"/>
    </row>
    <row r="87" spans="1:29" ht="15">
      <c r="A87" s="53"/>
      <c r="B87" s="29"/>
      <c r="C87" s="29"/>
      <c r="D87" s="18"/>
      <c r="E87" s="22"/>
      <c r="F87" s="22"/>
      <c r="G87" s="22"/>
      <c r="H87" s="94"/>
      <c r="I87" s="94"/>
      <c r="J87" s="112"/>
      <c r="K87" s="73"/>
      <c r="L87" s="113"/>
      <c r="M87" s="708"/>
      <c r="N87" s="43"/>
      <c r="O87" s="43"/>
      <c r="P87" s="43"/>
      <c r="Q87" s="43"/>
      <c r="R87" s="43"/>
      <c r="S87" s="43"/>
      <c r="T87" s="43"/>
      <c r="U87" s="43"/>
      <c r="V87" s="43"/>
      <c r="W87" s="43"/>
      <c r="X87" s="43"/>
      <c r="Y87" s="43"/>
      <c r="Z87" s="43"/>
      <c r="AA87" s="43"/>
      <c r="AB87" s="43"/>
      <c r="AC87" s="43"/>
    </row>
    <row r="88" spans="1:29" ht="15">
      <c r="A88" s="53"/>
      <c r="B88" s="29"/>
      <c r="C88" s="29"/>
      <c r="D88" s="18"/>
      <c r="E88" s="21"/>
      <c r="F88" s="22"/>
      <c r="G88" s="22"/>
      <c r="H88" s="43"/>
      <c r="I88" s="94"/>
      <c r="J88" s="88"/>
      <c r="K88" s="52"/>
      <c r="L88" s="115"/>
      <c r="M88" s="708"/>
      <c r="N88" s="43"/>
      <c r="O88" s="43"/>
      <c r="P88" s="43"/>
      <c r="Q88" s="43"/>
      <c r="R88" s="43"/>
      <c r="S88" s="43"/>
      <c r="T88" s="43"/>
      <c r="U88" s="43"/>
      <c r="V88" s="43"/>
      <c r="W88" s="43"/>
      <c r="X88" s="43"/>
      <c r="Y88" s="43"/>
      <c r="Z88" s="43"/>
      <c r="AA88" s="43"/>
      <c r="AB88" s="43"/>
      <c r="AC88" s="43"/>
    </row>
    <row r="89" spans="1:29" ht="15">
      <c r="A89" s="53"/>
      <c r="B89" s="31"/>
      <c r="C89" s="18"/>
      <c r="D89" s="18"/>
      <c r="E89" s="29"/>
      <c r="F89" s="35"/>
      <c r="G89" s="22"/>
      <c r="H89" s="94"/>
      <c r="I89" s="94"/>
      <c r="J89" s="88"/>
      <c r="K89" s="52"/>
      <c r="L89" s="92"/>
      <c r="M89" s="708"/>
      <c r="N89" s="43"/>
      <c r="O89" s="43"/>
      <c r="P89" s="43"/>
      <c r="Q89" s="43"/>
      <c r="R89" s="43"/>
      <c r="S89" s="43"/>
      <c r="T89" s="43"/>
      <c r="U89" s="43"/>
      <c r="V89" s="43"/>
      <c r="W89" s="43"/>
      <c r="X89" s="43"/>
      <c r="Y89" s="43"/>
      <c r="Z89" s="43"/>
      <c r="AA89" s="43"/>
      <c r="AB89" s="43"/>
      <c r="AC89" s="43"/>
    </row>
    <row r="90" spans="1:29" ht="15">
      <c r="A90" s="55"/>
      <c r="B90" s="80"/>
      <c r="C90" s="72"/>
      <c r="D90" s="72"/>
      <c r="E90" s="17"/>
      <c r="F90" s="94"/>
      <c r="G90" s="94"/>
      <c r="H90" s="94"/>
      <c r="I90" s="94"/>
      <c r="J90" s="88"/>
      <c r="K90" s="52"/>
      <c r="L90" s="92"/>
      <c r="M90" s="708"/>
      <c r="N90" s="43"/>
      <c r="O90" s="43"/>
      <c r="P90" s="43"/>
      <c r="Q90" s="43"/>
      <c r="R90" s="43"/>
      <c r="S90" s="43"/>
      <c r="T90" s="43"/>
      <c r="U90" s="43"/>
      <c r="V90" s="43"/>
      <c r="W90" s="43"/>
      <c r="X90" s="43"/>
      <c r="Y90" s="43"/>
      <c r="Z90" s="43"/>
      <c r="AA90" s="43"/>
      <c r="AB90" s="43"/>
      <c r="AC90" s="43"/>
    </row>
    <row r="91" spans="1:29" ht="15">
      <c r="A91" s="55"/>
      <c r="B91" s="52"/>
      <c r="C91" s="72"/>
      <c r="D91" s="72"/>
      <c r="E91" s="17"/>
      <c r="F91" s="94"/>
      <c r="G91" s="94"/>
      <c r="H91" s="94"/>
      <c r="I91" s="94"/>
      <c r="J91" s="88"/>
      <c r="K91" s="52"/>
      <c r="L91" s="92"/>
      <c r="M91" s="708"/>
      <c r="N91" s="52"/>
      <c r="O91" s="43"/>
      <c r="P91" s="43"/>
      <c r="Q91" s="43"/>
      <c r="R91" s="43"/>
      <c r="S91" s="43"/>
      <c r="T91" s="43"/>
      <c r="U91" s="43"/>
      <c r="V91" s="43"/>
      <c r="W91" s="43"/>
      <c r="X91" s="43"/>
      <c r="Y91" s="43"/>
      <c r="Z91" s="43"/>
      <c r="AA91" s="43"/>
      <c r="AB91" s="43"/>
      <c r="AC91" s="43"/>
    </row>
    <row r="92" spans="1:29" ht="15">
      <c r="A92" s="55"/>
      <c r="B92" s="52"/>
      <c r="C92" s="72"/>
      <c r="D92" s="72"/>
      <c r="E92" s="17"/>
      <c r="F92" s="94"/>
      <c r="G92" s="94"/>
      <c r="H92" s="94"/>
      <c r="I92" s="94"/>
      <c r="J92" s="88"/>
      <c r="K92" s="52"/>
      <c r="L92" s="92"/>
      <c r="M92" s="708"/>
      <c r="N92" s="52"/>
      <c r="O92" s="52"/>
      <c r="P92" s="43"/>
      <c r="Q92" s="43"/>
      <c r="R92" s="43"/>
      <c r="S92" s="43"/>
      <c r="T92" s="43"/>
      <c r="U92" s="43"/>
      <c r="V92" s="43"/>
      <c r="W92" s="43"/>
      <c r="X92" s="43"/>
      <c r="Y92" s="43"/>
      <c r="Z92" s="43"/>
      <c r="AA92" s="43"/>
      <c r="AB92" s="43"/>
      <c r="AC92" s="43"/>
    </row>
    <row r="93" spans="1:29" ht="15">
      <c r="A93" s="55"/>
      <c r="B93" s="52"/>
      <c r="C93" s="72"/>
      <c r="D93" s="72"/>
      <c r="E93" s="17"/>
      <c r="F93" s="94"/>
      <c r="G93" s="94"/>
      <c r="H93" s="94"/>
      <c r="I93" s="94"/>
      <c r="J93" s="88"/>
      <c r="K93" s="52"/>
      <c r="L93" s="92"/>
      <c r="M93" s="708"/>
      <c r="N93" s="43"/>
      <c r="O93" s="43"/>
      <c r="P93" s="43"/>
      <c r="Q93" s="43"/>
      <c r="R93" s="43"/>
      <c r="S93" s="43"/>
      <c r="T93" s="43"/>
      <c r="U93" s="43"/>
      <c r="V93" s="43"/>
      <c r="W93" s="43"/>
      <c r="X93" s="43"/>
      <c r="Y93" s="43"/>
      <c r="Z93" s="43"/>
      <c r="AA93" s="43"/>
      <c r="AB93" s="43"/>
      <c r="AC93" s="43"/>
    </row>
    <row r="94" spans="1:29" ht="15">
      <c r="A94" s="55"/>
      <c r="B94" s="52"/>
      <c r="C94" s="22"/>
      <c r="D94" s="72"/>
      <c r="E94" s="17"/>
      <c r="F94" s="94"/>
      <c r="G94" s="94"/>
      <c r="H94" s="94"/>
      <c r="I94" s="94"/>
      <c r="J94" s="88"/>
      <c r="K94" s="52"/>
      <c r="L94" s="92"/>
      <c r="M94" s="708"/>
      <c r="N94" s="43"/>
      <c r="O94" s="43"/>
      <c r="P94" s="43"/>
      <c r="Q94" s="43"/>
      <c r="R94" s="43"/>
      <c r="S94" s="43"/>
      <c r="T94" s="43"/>
      <c r="U94" s="43"/>
      <c r="V94" s="43"/>
      <c r="W94" s="43"/>
      <c r="X94" s="43"/>
      <c r="Y94" s="43"/>
      <c r="Z94" s="43"/>
      <c r="AA94" s="43"/>
      <c r="AB94" s="43"/>
      <c r="AC94" s="43"/>
    </row>
    <row r="95" spans="1:29" ht="15">
      <c r="A95" s="55"/>
      <c r="B95" s="52"/>
      <c r="C95" s="72"/>
      <c r="D95" s="72"/>
      <c r="E95" s="55"/>
      <c r="F95" s="94"/>
      <c r="G95" s="94"/>
      <c r="H95" s="94"/>
      <c r="I95" s="94"/>
      <c r="J95" s="88"/>
      <c r="K95" s="52"/>
      <c r="L95" s="92"/>
      <c r="M95" s="708"/>
      <c r="N95" s="43"/>
      <c r="O95" s="43"/>
      <c r="P95" s="43"/>
      <c r="Q95" s="43"/>
      <c r="R95" s="43"/>
      <c r="S95" s="43"/>
      <c r="T95" s="43"/>
      <c r="U95" s="43"/>
      <c r="V95" s="43"/>
      <c r="W95" s="43"/>
      <c r="X95" s="43"/>
      <c r="Y95" s="43"/>
      <c r="Z95" s="43"/>
      <c r="AA95" s="43"/>
      <c r="AB95" s="43"/>
      <c r="AC95" s="43"/>
    </row>
    <row r="96" spans="1:29" ht="15">
      <c r="A96" s="55"/>
      <c r="B96" s="52"/>
      <c r="C96" s="72"/>
      <c r="D96" s="72"/>
      <c r="E96" s="55"/>
      <c r="F96" s="94"/>
      <c r="G96" s="94"/>
      <c r="H96" s="94"/>
      <c r="I96" s="94"/>
      <c r="J96" s="88"/>
      <c r="K96" s="52"/>
      <c r="L96" s="92"/>
      <c r="M96" s="708"/>
      <c r="N96" s="43"/>
      <c r="O96" s="43"/>
      <c r="P96" s="43"/>
      <c r="Q96" s="43"/>
      <c r="R96" s="43"/>
      <c r="S96" s="43"/>
      <c r="T96" s="43"/>
      <c r="U96" s="43"/>
      <c r="V96" s="43"/>
      <c r="W96" s="43"/>
      <c r="X96" s="43"/>
      <c r="Y96" s="43"/>
      <c r="Z96" s="43"/>
      <c r="AA96" s="43"/>
      <c r="AB96" s="43"/>
      <c r="AC96" s="43"/>
    </row>
    <row r="97" spans="1:29" ht="15">
      <c r="A97" s="55"/>
      <c r="B97" s="52"/>
      <c r="C97" s="72"/>
      <c r="D97" s="72"/>
      <c r="E97" s="55"/>
      <c r="F97" s="94"/>
      <c r="G97" s="94"/>
      <c r="H97" s="94"/>
      <c r="I97" s="94"/>
      <c r="J97" s="88"/>
      <c r="K97" s="52"/>
      <c r="L97" s="92"/>
      <c r="M97" s="708"/>
      <c r="N97" s="43"/>
      <c r="O97" s="43"/>
      <c r="P97" s="43"/>
      <c r="Q97" s="43"/>
      <c r="R97" s="43"/>
      <c r="S97" s="43"/>
      <c r="T97" s="43"/>
      <c r="U97" s="43"/>
      <c r="V97" s="43"/>
      <c r="W97" s="43"/>
      <c r="X97" s="43"/>
      <c r="Y97" s="43"/>
      <c r="Z97" s="43"/>
      <c r="AA97" s="43"/>
      <c r="AB97" s="43"/>
      <c r="AC97" s="43"/>
    </row>
    <row r="98" spans="1:29" ht="15">
      <c r="A98" s="55"/>
      <c r="B98" s="80"/>
      <c r="C98" s="72"/>
      <c r="D98" s="72"/>
      <c r="E98" s="17"/>
      <c r="F98" s="94"/>
      <c r="G98" s="94"/>
      <c r="H98" s="94"/>
      <c r="I98" s="94"/>
      <c r="J98" s="116"/>
      <c r="K98" s="80"/>
      <c r="L98" s="702"/>
      <c r="M98" s="708"/>
      <c r="N98" s="43"/>
      <c r="O98" s="43"/>
      <c r="P98" s="43"/>
      <c r="Q98" s="43"/>
      <c r="R98" s="43"/>
      <c r="S98" s="43"/>
      <c r="T98" s="43"/>
      <c r="U98" s="43"/>
      <c r="V98" s="43"/>
      <c r="W98" s="43"/>
      <c r="X98" s="43"/>
      <c r="Y98" s="43"/>
      <c r="Z98" s="43"/>
      <c r="AA98" s="43"/>
      <c r="AB98" s="43"/>
      <c r="AC98" s="43"/>
    </row>
    <row r="99" spans="1:29" ht="15">
      <c r="A99" s="55"/>
      <c r="B99" s="80"/>
      <c r="C99" s="80"/>
      <c r="D99" s="80"/>
      <c r="E99" s="73"/>
      <c r="F99" s="73"/>
      <c r="G99" s="73"/>
      <c r="H99" s="80"/>
      <c r="I99" s="73"/>
      <c r="J99" s="116"/>
      <c r="K99" s="101"/>
      <c r="L99" s="702"/>
      <c r="M99" s="816"/>
      <c r="N99" s="43"/>
      <c r="O99" s="43"/>
      <c r="P99" s="43"/>
      <c r="Q99" s="43"/>
      <c r="R99" s="43"/>
      <c r="S99" s="43"/>
      <c r="T99" s="43"/>
      <c r="U99" s="43"/>
      <c r="V99" s="43"/>
      <c r="W99" s="43"/>
      <c r="X99" s="43"/>
      <c r="Y99" s="43"/>
      <c r="Z99" s="43"/>
      <c r="AA99" s="43"/>
      <c r="AB99" s="43"/>
      <c r="AC99" s="43"/>
    </row>
    <row r="100" spans="1:29" ht="15">
      <c r="A100" s="43"/>
      <c r="B100" s="43"/>
      <c r="C100" s="43"/>
      <c r="D100" s="43"/>
      <c r="E100" s="43"/>
      <c r="F100" s="43"/>
      <c r="G100" s="43"/>
      <c r="H100" s="43"/>
      <c r="I100" s="43"/>
      <c r="J100" s="44"/>
      <c r="K100" s="43"/>
      <c r="L100" s="92"/>
      <c r="M100" s="708"/>
      <c r="N100" s="43"/>
      <c r="O100" s="43"/>
      <c r="P100" s="43"/>
      <c r="Q100" s="43"/>
      <c r="R100" s="43"/>
      <c r="S100" s="43"/>
      <c r="T100" s="43"/>
      <c r="U100" s="43"/>
      <c r="V100" s="43"/>
      <c r="W100" s="43"/>
      <c r="X100" s="43"/>
      <c r="Y100" s="43"/>
      <c r="Z100" s="43"/>
      <c r="AA100" s="43"/>
      <c r="AB100" s="43"/>
      <c r="AC100" s="43"/>
    </row>
    <row r="101" spans="1:29" ht="15">
      <c r="A101" s="43"/>
      <c r="B101" s="101"/>
      <c r="C101" s="43"/>
      <c r="D101" s="43"/>
      <c r="E101" s="43"/>
      <c r="F101" s="43"/>
      <c r="G101" s="43"/>
      <c r="H101" s="43"/>
      <c r="I101" s="43"/>
      <c r="J101" s="44"/>
      <c r="K101" s="43"/>
      <c r="L101" s="92"/>
      <c r="M101" s="708"/>
      <c r="N101" s="43"/>
      <c r="O101" s="43"/>
      <c r="P101" s="43"/>
      <c r="Q101" s="43"/>
      <c r="R101" s="43"/>
      <c r="S101" s="43"/>
      <c r="T101" s="43"/>
      <c r="U101" s="43"/>
      <c r="V101" s="43"/>
      <c r="W101" s="43"/>
      <c r="X101" s="43"/>
      <c r="Y101" s="43"/>
      <c r="Z101" s="43"/>
      <c r="AA101" s="43"/>
      <c r="AB101" s="43"/>
      <c r="AC101" s="43"/>
    </row>
    <row r="102" spans="1:29" ht="15">
      <c r="A102" s="43"/>
      <c r="B102" s="43"/>
      <c r="C102" s="43"/>
      <c r="D102" s="43"/>
      <c r="E102" s="43"/>
      <c r="F102" s="43"/>
      <c r="G102" s="43"/>
      <c r="H102" s="43"/>
      <c r="I102" s="43"/>
      <c r="J102" s="44"/>
      <c r="K102" s="43"/>
      <c r="L102" s="92"/>
      <c r="M102" s="708"/>
      <c r="N102" s="43"/>
      <c r="O102" s="43"/>
      <c r="P102" s="43"/>
      <c r="Q102" s="43"/>
      <c r="R102" s="43"/>
      <c r="S102" s="43"/>
      <c r="T102" s="43"/>
      <c r="U102" s="43"/>
      <c r="V102" s="43"/>
      <c r="W102" s="43"/>
      <c r="X102" s="43"/>
      <c r="Y102" s="43"/>
      <c r="Z102" s="43"/>
      <c r="AA102" s="43"/>
      <c r="AB102" s="43"/>
      <c r="AC102" s="43"/>
    </row>
    <row r="103" spans="1:29" ht="23.25">
      <c r="A103" s="117"/>
      <c r="B103" s="26"/>
      <c r="C103" s="26"/>
      <c r="D103" s="26"/>
      <c r="E103" s="26"/>
      <c r="F103" s="26"/>
      <c r="G103" s="26"/>
      <c r="H103" s="26"/>
      <c r="I103" s="43"/>
      <c r="J103" s="44"/>
      <c r="K103" s="43"/>
      <c r="L103" s="92"/>
      <c r="M103" s="708"/>
      <c r="N103" s="43"/>
      <c r="O103" s="43"/>
      <c r="P103" s="43"/>
      <c r="Q103" s="43"/>
      <c r="R103" s="43"/>
      <c r="S103" s="43"/>
      <c r="T103" s="43"/>
      <c r="U103" s="43"/>
      <c r="V103" s="43"/>
      <c r="W103" s="43"/>
      <c r="X103" s="43"/>
      <c r="Y103" s="43"/>
      <c r="Z103" s="43"/>
      <c r="AA103" s="43"/>
      <c r="AB103" s="43"/>
      <c r="AC103" s="43"/>
    </row>
    <row r="104" spans="1:29" ht="23.25">
      <c r="A104" s="118"/>
      <c r="B104" s="119"/>
      <c r="C104" s="119"/>
      <c r="D104" s="119"/>
      <c r="E104" s="119"/>
      <c r="F104" s="119"/>
      <c r="G104" s="119"/>
      <c r="H104" s="119"/>
      <c r="I104" s="119"/>
      <c r="J104" s="120"/>
      <c r="K104" s="119"/>
      <c r="L104" s="703"/>
      <c r="M104" s="817"/>
      <c r="N104" s="119"/>
      <c r="O104" s="119"/>
      <c r="P104" s="119"/>
      <c r="Q104" s="119"/>
      <c r="R104" s="119"/>
      <c r="S104" s="119"/>
      <c r="T104" s="119"/>
      <c r="U104" s="119"/>
      <c r="V104" s="119"/>
      <c r="W104" s="119"/>
      <c r="X104" s="119"/>
      <c r="Y104" s="119"/>
      <c r="Z104" s="119"/>
      <c r="AA104" s="119"/>
      <c r="AB104" s="119"/>
      <c r="AC104" s="119"/>
    </row>
    <row r="105" spans="1:29" ht="15">
      <c r="A105" s="94"/>
      <c r="B105" s="43"/>
      <c r="C105" s="43"/>
      <c r="D105" s="43"/>
      <c r="E105" s="43"/>
      <c r="F105" s="43"/>
      <c r="G105" s="43"/>
      <c r="H105" s="43"/>
      <c r="I105" s="43"/>
      <c r="J105" s="44"/>
      <c r="K105" s="43"/>
      <c r="L105" s="92"/>
      <c r="M105" s="708"/>
      <c r="N105" s="43"/>
      <c r="O105" s="43"/>
      <c r="P105" s="43"/>
      <c r="Q105" s="43"/>
      <c r="R105" s="43"/>
      <c r="S105" s="43"/>
      <c r="T105" s="43"/>
      <c r="U105" s="43"/>
      <c r="V105" s="43"/>
      <c r="W105" s="43"/>
      <c r="X105" s="43"/>
      <c r="Y105" s="43"/>
      <c r="Z105" s="43"/>
      <c r="AA105" s="43"/>
      <c r="AB105" s="43"/>
      <c r="AC105" s="43"/>
    </row>
    <row r="106" spans="1:29" ht="12.75">
      <c r="A106" s="94"/>
      <c r="B106" s="73"/>
      <c r="C106" s="94"/>
      <c r="D106" s="94"/>
      <c r="E106" s="73"/>
      <c r="F106" s="73"/>
      <c r="G106" s="73"/>
      <c r="H106" s="73"/>
      <c r="I106" s="73"/>
      <c r="J106" s="116"/>
      <c r="K106" s="94"/>
      <c r="L106" s="401"/>
      <c r="M106" s="1123"/>
      <c r="N106" s="1032"/>
      <c r="O106" s="43"/>
      <c r="P106" s="43"/>
      <c r="Q106" s="43"/>
      <c r="R106" s="43"/>
      <c r="S106" s="43"/>
      <c r="T106" s="43"/>
      <c r="U106" s="43"/>
      <c r="V106" s="43"/>
      <c r="W106" s="43"/>
      <c r="X106" s="43"/>
      <c r="Y106" s="43"/>
      <c r="Z106" s="43"/>
      <c r="AA106" s="43"/>
      <c r="AB106" s="43"/>
      <c r="AC106" s="43"/>
    </row>
    <row r="107" spans="1:29" ht="12.75">
      <c r="A107" s="91"/>
      <c r="B107" s="101"/>
      <c r="C107" s="101"/>
      <c r="D107" s="101"/>
      <c r="E107" s="93"/>
      <c r="F107" s="94"/>
      <c r="G107" s="94"/>
      <c r="H107" s="101"/>
      <c r="I107" s="94"/>
      <c r="J107" s="116"/>
      <c r="K107" s="80"/>
      <c r="L107" s="704"/>
      <c r="M107" s="1032"/>
      <c r="N107" s="1032"/>
      <c r="O107" s="101"/>
      <c r="P107" s="101"/>
      <c r="Q107" s="101"/>
      <c r="R107" s="101"/>
      <c r="S107" s="101"/>
      <c r="T107" s="101"/>
      <c r="U107" s="101"/>
      <c r="V107" s="101"/>
      <c r="W107" s="101"/>
      <c r="X107" s="101"/>
      <c r="Y107" s="101"/>
      <c r="Z107" s="101"/>
      <c r="AA107" s="101"/>
      <c r="AB107" s="101"/>
      <c r="AC107" s="101"/>
    </row>
    <row r="108" spans="1:29" ht="15">
      <c r="A108" s="43"/>
      <c r="B108" s="43"/>
      <c r="C108" s="43"/>
      <c r="D108" s="43"/>
      <c r="E108" s="43"/>
      <c r="F108" s="43"/>
      <c r="G108" s="43"/>
      <c r="H108" s="43"/>
      <c r="I108" s="43"/>
      <c r="J108" s="44"/>
      <c r="K108" s="43"/>
      <c r="L108" s="92"/>
      <c r="M108" s="708"/>
      <c r="N108" s="43"/>
      <c r="O108" s="43"/>
      <c r="P108" s="43"/>
      <c r="Q108" s="43"/>
      <c r="R108" s="43"/>
      <c r="S108" s="43"/>
      <c r="T108" s="43"/>
      <c r="U108" s="43"/>
      <c r="V108" s="43"/>
      <c r="W108" s="43"/>
      <c r="X108" s="43"/>
      <c r="Y108" s="43"/>
      <c r="Z108" s="43"/>
      <c r="AA108" s="43"/>
      <c r="AB108" s="43"/>
      <c r="AC108" s="43"/>
    </row>
    <row r="109" spans="1:29" ht="34.5" customHeight="1">
      <c r="A109" s="119"/>
      <c r="B109" s="119"/>
      <c r="C109" s="119"/>
      <c r="D109" s="119"/>
      <c r="E109" s="119"/>
      <c r="F109" s="119"/>
      <c r="G109" s="119"/>
      <c r="H109" s="119"/>
      <c r="I109" s="119"/>
      <c r="J109" s="120"/>
      <c r="K109" s="119"/>
      <c r="L109" s="703"/>
      <c r="M109" s="817"/>
      <c r="N109" s="119"/>
      <c r="O109" s="119"/>
      <c r="P109" s="119"/>
      <c r="Q109" s="119"/>
      <c r="R109" s="119"/>
      <c r="S109" s="119"/>
      <c r="T109" s="119"/>
      <c r="U109" s="119"/>
      <c r="V109" s="119"/>
      <c r="W109" s="119"/>
      <c r="X109" s="119"/>
      <c r="Y109" s="119"/>
      <c r="Z109" s="119"/>
      <c r="AA109" s="119"/>
      <c r="AB109" s="119"/>
      <c r="AC109" s="119"/>
    </row>
    <row r="110" spans="1:29" ht="15">
      <c r="A110" s="94"/>
      <c r="B110" s="43"/>
      <c r="C110" s="43"/>
      <c r="D110" s="43"/>
      <c r="E110" s="43"/>
      <c r="F110" s="52"/>
      <c r="G110" s="52"/>
      <c r="H110" s="43"/>
      <c r="I110" s="43"/>
      <c r="J110" s="44"/>
      <c r="K110" s="43"/>
      <c r="L110" s="92"/>
      <c r="M110" s="708"/>
      <c r="N110" s="43"/>
      <c r="O110" s="43"/>
      <c r="P110" s="43"/>
      <c r="Q110" s="43"/>
      <c r="R110" s="43"/>
      <c r="S110" s="43"/>
      <c r="T110" s="43"/>
      <c r="U110" s="43"/>
      <c r="V110" s="43"/>
      <c r="W110" s="43"/>
      <c r="X110" s="43"/>
      <c r="Y110" s="43"/>
      <c r="Z110" s="43"/>
      <c r="AA110" s="43"/>
      <c r="AB110" s="43"/>
      <c r="AC110" s="43"/>
    </row>
    <row r="111" spans="1:29" ht="15">
      <c r="A111" s="43"/>
      <c r="B111" s="52"/>
      <c r="C111" s="43"/>
      <c r="D111" s="43"/>
      <c r="E111" s="43"/>
      <c r="F111" s="122"/>
      <c r="G111" s="122"/>
      <c r="H111" s="73"/>
      <c r="I111" s="43"/>
      <c r="J111" s="44"/>
      <c r="K111" s="43"/>
      <c r="L111" s="92"/>
      <c r="M111" s="708"/>
      <c r="N111" s="43"/>
      <c r="O111" s="43"/>
      <c r="P111" s="43"/>
      <c r="Q111" s="43"/>
      <c r="R111" s="43"/>
      <c r="S111" s="43"/>
      <c r="T111" s="43"/>
      <c r="U111" s="43"/>
      <c r="V111" s="43"/>
      <c r="W111" s="43"/>
      <c r="X111" s="43"/>
      <c r="Y111" s="43"/>
      <c r="Z111" s="43"/>
      <c r="AA111" s="43"/>
      <c r="AB111" s="43"/>
      <c r="AC111" s="43"/>
    </row>
    <row r="112" spans="1:29" ht="15">
      <c r="A112" s="43"/>
      <c r="B112" s="52"/>
      <c r="C112" s="43"/>
      <c r="D112" s="43"/>
      <c r="E112" s="43"/>
      <c r="F112" s="43"/>
      <c r="G112" s="43"/>
      <c r="H112" s="43"/>
      <c r="I112" s="43"/>
      <c r="J112" s="44"/>
      <c r="K112" s="43"/>
      <c r="L112" s="92"/>
      <c r="M112" s="708"/>
      <c r="N112" s="43"/>
      <c r="O112" s="43"/>
      <c r="P112" s="43"/>
      <c r="Q112" s="43"/>
      <c r="R112" s="43"/>
      <c r="S112" s="43"/>
      <c r="T112" s="43"/>
      <c r="U112" s="43"/>
      <c r="V112" s="43"/>
      <c r="W112" s="43"/>
      <c r="X112" s="43"/>
      <c r="Y112" s="43"/>
      <c r="Z112" s="43"/>
      <c r="AA112" s="43"/>
      <c r="AB112" s="43"/>
      <c r="AC112" s="43"/>
    </row>
    <row r="113" spans="1:29" ht="15">
      <c r="A113" s="43"/>
      <c r="B113" s="52"/>
      <c r="C113" s="43"/>
      <c r="D113" s="43"/>
      <c r="E113" s="52"/>
      <c r="F113" s="52"/>
      <c r="G113" s="43"/>
      <c r="H113" s="43"/>
      <c r="I113" s="43"/>
      <c r="J113" s="44"/>
      <c r="K113" s="43"/>
      <c r="L113" s="92"/>
      <c r="M113" s="708"/>
      <c r="N113" s="43"/>
      <c r="O113" s="43"/>
      <c r="P113" s="43"/>
      <c r="Q113" s="43"/>
      <c r="R113" s="43"/>
      <c r="S113" s="43"/>
      <c r="T113" s="43"/>
      <c r="U113" s="43"/>
      <c r="V113" s="43"/>
      <c r="W113" s="43"/>
      <c r="X113" s="43"/>
      <c r="Y113" s="43"/>
      <c r="Z113" s="43"/>
      <c r="AA113" s="43"/>
      <c r="AB113" s="43"/>
      <c r="AC113" s="43"/>
    </row>
    <row r="114" spans="1:29" ht="15">
      <c r="A114" s="43"/>
      <c r="B114" s="52"/>
      <c r="C114" s="52"/>
      <c r="D114" s="52"/>
      <c r="E114" s="43"/>
      <c r="F114" s="43"/>
      <c r="G114" s="43"/>
      <c r="H114" s="43"/>
      <c r="I114" s="43"/>
      <c r="J114" s="44"/>
      <c r="K114" s="43"/>
      <c r="L114" s="92"/>
      <c r="M114" s="708"/>
      <c r="N114" s="43"/>
      <c r="O114" s="43"/>
      <c r="P114" s="43"/>
      <c r="Q114" s="43"/>
      <c r="R114" s="43"/>
      <c r="S114" s="43"/>
      <c r="T114" s="43"/>
      <c r="U114" s="43"/>
      <c r="V114" s="43"/>
      <c r="W114" s="43"/>
      <c r="X114" s="43"/>
      <c r="Y114" s="43"/>
      <c r="Z114" s="43"/>
      <c r="AA114" s="43"/>
      <c r="AB114" s="43"/>
      <c r="AC114" s="43"/>
    </row>
    <row r="115" spans="1:29" ht="14.25" customHeight="1">
      <c r="A115" s="43"/>
      <c r="B115" s="52"/>
      <c r="C115" s="43"/>
      <c r="D115" s="43"/>
      <c r="E115" s="43"/>
      <c r="F115" s="52"/>
      <c r="G115" s="90"/>
      <c r="H115" s="43"/>
      <c r="I115" s="43"/>
      <c r="J115" s="44"/>
      <c r="K115" s="43"/>
      <c r="L115" s="92"/>
      <c r="M115" s="708"/>
      <c r="N115" s="43"/>
      <c r="O115" s="43"/>
      <c r="P115" s="43"/>
      <c r="Q115" s="43"/>
      <c r="R115" s="43"/>
      <c r="S115" s="43"/>
      <c r="T115" s="43"/>
      <c r="U115" s="43"/>
      <c r="V115" s="43"/>
      <c r="W115" s="43"/>
      <c r="X115" s="43"/>
      <c r="Y115" s="43"/>
      <c r="Z115" s="43"/>
      <c r="AA115" s="43"/>
      <c r="AB115" s="43"/>
      <c r="AC115" s="43"/>
    </row>
    <row r="116" spans="1:29" ht="14.25" customHeight="1">
      <c r="A116" s="43"/>
      <c r="B116" s="52"/>
      <c r="C116" s="43"/>
      <c r="D116" s="43"/>
      <c r="E116" s="43"/>
      <c r="F116" s="52"/>
      <c r="G116" s="43"/>
      <c r="H116" s="43"/>
      <c r="I116" s="43"/>
      <c r="J116" s="44"/>
      <c r="K116" s="43"/>
      <c r="L116" s="92"/>
      <c r="M116" s="708"/>
      <c r="N116" s="43"/>
      <c r="O116" s="43"/>
      <c r="P116" s="43"/>
      <c r="Q116" s="43"/>
      <c r="R116" s="43"/>
      <c r="S116" s="43"/>
      <c r="T116" s="43"/>
      <c r="U116" s="43"/>
      <c r="V116" s="43"/>
      <c r="W116" s="43"/>
      <c r="X116" s="43"/>
      <c r="Y116" s="43"/>
      <c r="Z116" s="43"/>
      <c r="AA116" s="43"/>
      <c r="AB116" s="43"/>
      <c r="AC116" s="43"/>
    </row>
    <row r="117" spans="1:29" ht="14.25" customHeight="1">
      <c r="A117" s="43"/>
      <c r="B117" s="52"/>
      <c r="C117" s="90"/>
      <c r="D117" s="90"/>
      <c r="E117" s="43"/>
      <c r="F117" s="52"/>
      <c r="G117" s="43"/>
      <c r="H117" s="43"/>
      <c r="I117" s="43"/>
      <c r="J117" s="44"/>
      <c r="K117" s="43"/>
      <c r="L117" s="92"/>
      <c r="M117" s="708"/>
      <c r="N117" s="43"/>
      <c r="O117" s="43"/>
      <c r="P117" s="43"/>
      <c r="Q117" s="43"/>
      <c r="R117" s="43"/>
      <c r="S117" s="43"/>
      <c r="T117" s="43"/>
      <c r="U117" s="43"/>
      <c r="V117" s="43"/>
      <c r="W117" s="43"/>
      <c r="X117" s="43"/>
      <c r="Y117" s="43"/>
      <c r="Z117" s="43"/>
      <c r="AA117" s="43"/>
      <c r="AB117" s="43"/>
      <c r="AC117" s="43"/>
    </row>
    <row r="118" spans="1:29" ht="14.25" customHeight="1">
      <c r="A118" s="43"/>
      <c r="B118" s="52"/>
      <c r="C118" s="52"/>
      <c r="D118" s="52"/>
      <c r="E118" s="43"/>
      <c r="F118" s="43"/>
      <c r="G118" s="43"/>
      <c r="H118" s="43"/>
      <c r="I118" s="43"/>
      <c r="J118" s="44"/>
      <c r="K118" s="43"/>
      <c r="L118" s="92"/>
      <c r="M118" s="708"/>
      <c r="N118" s="43"/>
      <c r="O118" s="43"/>
      <c r="P118" s="43"/>
      <c r="Q118" s="43"/>
      <c r="R118" s="43"/>
      <c r="S118" s="43"/>
      <c r="T118" s="43"/>
      <c r="U118" s="43"/>
      <c r="V118" s="43"/>
      <c r="W118" s="43"/>
      <c r="X118" s="43"/>
      <c r="Y118" s="43"/>
      <c r="Z118" s="43"/>
      <c r="AA118" s="43"/>
      <c r="AB118" s="43"/>
      <c r="AC118" s="43"/>
    </row>
    <row r="119" spans="1:29" ht="14.25" customHeight="1">
      <c r="A119" s="43"/>
      <c r="B119" s="52"/>
      <c r="C119" s="43"/>
      <c r="D119" s="43"/>
      <c r="E119" s="43"/>
      <c r="F119" s="43"/>
      <c r="G119" s="43"/>
      <c r="H119" s="43"/>
      <c r="I119" s="43"/>
      <c r="J119" s="44"/>
      <c r="K119" s="43"/>
      <c r="L119" s="92"/>
      <c r="M119" s="708"/>
      <c r="N119" s="43"/>
      <c r="O119" s="43"/>
      <c r="P119" s="43"/>
      <c r="Q119" s="43"/>
      <c r="R119" s="43"/>
      <c r="S119" s="43"/>
      <c r="T119" s="43"/>
      <c r="U119" s="43"/>
      <c r="V119" s="43"/>
      <c r="W119" s="43"/>
      <c r="X119" s="43"/>
      <c r="Y119" s="43"/>
      <c r="Z119" s="43"/>
      <c r="AA119" s="43"/>
      <c r="AB119" s="43"/>
      <c r="AC119" s="43"/>
    </row>
    <row r="120" spans="1:29" ht="14.25" customHeight="1">
      <c r="A120" s="43"/>
      <c r="B120" s="52"/>
      <c r="C120" s="43"/>
      <c r="D120" s="43"/>
      <c r="E120" s="43"/>
      <c r="F120" s="43"/>
      <c r="G120" s="43"/>
      <c r="H120" s="43"/>
      <c r="I120" s="43"/>
      <c r="J120" s="44"/>
      <c r="K120" s="43"/>
      <c r="L120" s="92"/>
      <c r="M120" s="708"/>
      <c r="N120" s="43"/>
      <c r="O120" s="43"/>
      <c r="P120" s="43"/>
      <c r="Q120" s="43"/>
      <c r="R120" s="43"/>
      <c r="S120" s="43"/>
      <c r="T120" s="43"/>
      <c r="U120" s="43"/>
      <c r="V120" s="43"/>
      <c r="W120" s="43"/>
      <c r="X120" s="43"/>
      <c r="Y120" s="43"/>
      <c r="Z120" s="43"/>
      <c r="AA120" s="43"/>
      <c r="AB120" s="43"/>
      <c r="AC120" s="43"/>
    </row>
    <row r="121" spans="1:29" ht="14.25" customHeight="1">
      <c r="A121" s="43"/>
      <c r="B121" s="52"/>
      <c r="C121" s="43"/>
      <c r="D121" s="43"/>
      <c r="E121" s="43"/>
      <c r="F121" s="43"/>
      <c r="G121" s="43"/>
      <c r="H121" s="43"/>
      <c r="I121" s="43"/>
      <c r="J121" s="44"/>
      <c r="K121" s="43"/>
      <c r="L121" s="92"/>
      <c r="M121" s="708"/>
      <c r="N121" s="43"/>
      <c r="O121" s="43"/>
      <c r="P121" s="43"/>
      <c r="Q121" s="43"/>
      <c r="R121" s="43"/>
      <c r="S121" s="43"/>
      <c r="T121" s="43"/>
      <c r="U121" s="43"/>
      <c r="V121" s="43"/>
      <c r="W121" s="43"/>
      <c r="X121" s="43"/>
      <c r="Y121" s="43"/>
      <c r="Z121" s="43"/>
      <c r="AA121" s="43"/>
      <c r="AB121" s="43"/>
      <c r="AC121" s="43"/>
    </row>
    <row r="122" spans="1:29" ht="15">
      <c r="A122" s="43"/>
      <c r="B122" s="52"/>
      <c r="C122" s="52"/>
      <c r="D122" s="52"/>
      <c r="E122" s="43"/>
      <c r="F122" s="43"/>
      <c r="G122" s="43"/>
      <c r="H122" s="43"/>
      <c r="I122" s="43"/>
      <c r="J122" s="44"/>
      <c r="K122" s="43"/>
      <c r="L122" s="92"/>
      <c r="M122" s="708"/>
      <c r="N122" s="43"/>
      <c r="O122" s="43"/>
      <c r="P122" s="43"/>
      <c r="Q122" s="43"/>
      <c r="R122" s="43"/>
      <c r="S122" s="43"/>
      <c r="T122" s="43"/>
      <c r="U122" s="43"/>
      <c r="V122" s="43"/>
      <c r="W122" s="43"/>
      <c r="X122" s="43"/>
      <c r="Y122" s="43"/>
      <c r="Z122" s="43"/>
      <c r="AA122" s="43"/>
      <c r="AB122" s="43"/>
      <c r="AC122" s="43"/>
    </row>
    <row r="123" spans="1:29" ht="14.25" customHeight="1">
      <c r="A123" s="43"/>
      <c r="B123" s="52"/>
      <c r="C123" s="43"/>
      <c r="D123" s="43"/>
      <c r="E123" s="43"/>
      <c r="F123" s="43"/>
      <c r="G123" s="43"/>
      <c r="H123" s="43"/>
      <c r="I123" s="43"/>
      <c r="J123" s="44"/>
      <c r="K123" s="43"/>
      <c r="L123" s="92"/>
      <c r="M123" s="708"/>
      <c r="N123" s="43"/>
      <c r="O123" s="43"/>
      <c r="P123" s="43"/>
      <c r="Q123" s="43"/>
      <c r="R123" s="43"/>
      <c r="S123" s="43"/>
      <c r="T123" s="43"/>
      <c r="U123" s="43"/>
      <c r="V123" s="43"/>
      <c r="W123" s="43"/>
      <c r="X123" s="43"/>
      <c r="Y123" s="43"/>
      <c r="Z123" s="43"/>
      <c r="AA123" s="43"/>
      <c r="AB123" s="43"/>
      <c r="AC123" s="43"/>
    </row>
    <row r="124" spans="1:29" ht="15">
      <c r="A124" s="43"/>
      <c r="B124" s="43"/>
      <c r="C124" s="43"/>
      <c r="D124" s="43"/>
      <c r="E124" s="43"/>
      <c r="F124" s="43"/>
      <c r="G124" s="43"/>
      <c r="H124" s="43"/>
      <c r="I124" s="43"/>
      <c r="J124" s="44"/>
      <c r="K124" s="43"/>
      <c r="L124" s="92"/>
      <c r="M124" s="708"/>
      <c r="N124" s="43"/>
      <c r="O124" s="43"/>
      <c r="P124" s="43"/>
      <c r="Q124" s="43"/>
      <c r="R124" s="43"/>
      <c r="S124" s="43"/>
      <c r="T124" s="43"/>
      <c r="U124" s="43"/>
      <c r="V124" s="43"/>
      <c r="W124" s="43"/>
      <c r="X124" s="43"/>
      <c r="Y124" s="43"/>
      <c r="Z124" s="43"/>
      <c r="AA124" s="43"/>
      <c r="AB124" s="43"/>
      <c r="AC124" s="43"/>
    </row>
    <row r="125" spans="1:29" ht="15">
      <c r="A125" s="43"/>
      <c r="B125" s="43"/>
      <c r="C125" s="43"/>
      <c r="D125" s="43"/>
      <c r="E125" s="43"/>
      <c r="F125" s="43"/>
      <c r="G125" s="43"/>
      <c r="H125" s="43"/>
      <c r="I125" s="43"/>
      <c r="J125" s="44"/>
      <c r="K125" s="43"/>
      <c r="L125" s="92"/>
      <c r="M125" s="708"/>
      <c r="N125" s="43"/>
      <c r="O125" s="43"/>
      <c r="P125" s="43"/>
      <c r="Q125" s="43"/>
      <c r="R125" s="43"/>
      <c r="S125" s="43"/>
      <c r="T125" s="43"/>
      <c r="U125" s="43"/>
      <c r="V125" s="43"/>
      <c r="W125" s="43"/>
      <c r="X125" s="43"/>
      <c r="Y125" s="43"/>
      <c r="Z125" s="43"/>
      <c r="AA125" s="43"/>
      <c r="AB125" s="43"/>
      <c r="AC125" s="43"/>
    </row>
    <row r="126" spans="1:29" ht="15">
      <c r="A126" s="43"/>
      <c r="B126" s="43"/>
      <c r="C126" s="43"/>
      <c r="D126" s="43"/>
      <c r="E126" s="43"/>
      <c r="F126" s="43"/>
      <c r="G126" s="43"/>
      <c r="H126" s="43"/>
      <c r="I126" s="43"/>
      <c r="J126" s="44"/>
      <c r="K126" s="43"/>
      <c r="L126" s="92"/>
      <c r="M126" s="708"/>
      <c r="N126" s="43"/>
      <c r="O126" s="43"/>
      <c r="P126" s="43"/>
      <c r="Q126" s="43"/>
      <c r="R126" s="43"/>
      <c r="S126" s="43"/>
      <c r="T126" s="43"/>
      <c r="U126" s="43"/>
      <c r="V126" s="43"/>
      <c r="W126" s="43"/>
      <c r="X126" s="43"/>
      <c r="Y126" s="43"/>
      <c r="Z126" s="43"/>
      <c r="AA126" s="43"/>
      <c r="AB126" s="43"/>
      <c r="AC126" s="43"/>
    </row>
    <row r="127" spans="1:29" ht="18">
      <c r="A127" s="94"/>
      <c r="B127" s="80"/>
      <c r="C127" s="18"/>
      <c r="D127" s="18"/>
      <c r="E127" s="52"/>
      <c r="F127" s="73"/>
      <c r="G127" s="52"/>
      <c r="H127" s="97"/>
      <c r="I127" s="94"/>
      <c r="J127" s="88"/>
      <c r="K127" s="43"/>
      <c r="L127" s="705"/>
      <c r="M127" s="708"/>
      <c r="N127" s="43"/>
      <c r="O127" s="43"/>
      <c r="P127" s="43"/>
      <c r="Q127" s="43"/>
      <c r="R127" s="43"/>
      <c r="S127" s="43"/>
      <c r="T127" s="43"/>
      <c r="U127" s="43"/>
      <c r="V127" s="43"/>
      <c r="W127" s="43"/>
      <c r="X127" s="43"/>
      <c r="Y127" s="43"/>
      <c r="Z127" s="43"/>
      <c r="AA127" s="43"/>
      <c r="AB127" s="43"/>
      <c r="AC127" s="43"/>
    </row>
    <row r="128" spans="1:29" ht="15">
      <c r="A128" s="43"/>
      <c r="B128" s="43"/>
      <c r="C128" s="43"/>
      <c r="D128" s="43"/>
      <c r="E128" s="43"/>
      <c r="F128" s="43"/>
      <c r="G128" s="43"/>
      <c r="H128" s="43"/>
      <c r="I128" s="43"/>
      <c r="J128" s="44"/>
      <c r="K128" s="43"/>
      <c r="L128" s="92"/>
      <c r="M128" s="708"/>
      <c r="N128" s="43"/>
      <c r="O128" s="43"/>
      <c r="P128" s="43"/>
      <c r="Q128" s="43"/>
      <c r="R128" s="43"/>
      <c r="S128" s="43"/>
      <c r="T128" s="43"/>
      <c r="U128" s="43"/>
      <c r="V128" s="43"/>
      <c r="W128" s="43"/>
      <c r="X128" s="43"/>
      <c r="Y128" s="43"/>
      <c r="Z128" s="43"/>
      <c r="AA128" s="43"/>
      <c r="AB128" s="43"/>
      <c r="AC128" s="43"/>
    </row>
    <row r="129" spans="1:29" ht="15">
      <c r="A129" s="124"/>
      <c r="B129" s="124"/>
      <c r="C129" s="124"/>
      <c r="D129" s="124"/>
      <c r="E129" s="124"/>
      <c r="F129" s="124"/>
      <c r="G129" s="124"/>
      <c r="H129" s="124"/>
      <c r="I129" s="124"/>
      <c r="J129" s="125"/>
      <c r="K129" s="124"/>
      <c r="L129" s="706"/>
      <c r="M129" s="708"/>
      <c r="N129" s="43"/>
      <c r="O129" s="43"/>
      <c r="P129" s="43"/>
      <c r="Q129" s="43"/>
      <c r="R129" s="43"/>
      <c r="S129" s="43"/>
      <c r="T129" s="43"/>
      <c r="U129" s="43"/>
      <c r="V129" s="43"/>
      <c r="W129" s="43"/>
      <c r="X129" s="43"/>
      <c r="Y129" s="43"/>
      <c r="Z129" s="43"/>
      <c r="AA129" s="43"/>
      <c r="AB129" s="43"/>
      <c r="AC129" s="43"/>
    </row>
    <row r="130" spans="1:29" ht="18">
      <c r="A130" s="126"/>
      <c r="B130" s="127"/>
      <c r="C130" s="128"/>
      <c r="D130" s="128"/>
      <c r="E130" s="129"/>
      <c r="F130" s="130"/>
      <c r="G130" s="124"/>
      <c r="H130" s="131"/>
      <c r="I130" s="126"/>
      <c r="J130" s="132"/>
      <c r="K130" s="124"/>
      <c r="L130" s="707"/>
      <c r="M130" s="818"/>
      <c r="N130" s="43"/>
      <c r="O130" s="43"/>
      <c r="P130" s="43"/>
      <c r="Q130" s="43"/>
      <c r="R130" s="43"/>
      <c r="S130" s="43"/>
      <c r="T130" s="43"/>
      <c r="U130" s="43"/>
      <c r="V130" s="43"/>
      <c r="W130" s="43"/>
      <c r="X130" s="43"/>
      <c r="Y130" s="43"/>
      <c r="Z130" s="43"/>
      <c r="AA130" s="43"/>
      <c r="AB130" s="43"/>
      <c r="AC130" s="43"/>
    </row>
    <row r="131" spans="1:29" ht="15">
      <c r="A131" s="124"/>
      <c r="B131" s="124"/>
      <c r="C131" s="124"/>
      <c r="D131" s="124"/>
      <c r="E131" s="124"/>
      <c r="F131" s="124"/>
      <c r="G131" s="124"/>
      <c r="H131" s="124"/>
      <c r="I131" s="124"/>
      <c r="J131" s="125"/>
      <c r="K131" s="124"/>
      <c r="L131" s="706"/>
      <c r="M131" s="708"/>
      <c r="N131" s="43"/>
      <c r="O131" s="43"/>
      <c r="P131" s="43"/>
      <c r="Q131" s="43"/>
      <c r="R131" s="43"/>
      <c r="S131" s="43"/>
      <c r="T131" s="43"/>
      <c r="U131" s="43"/>
      <c r="V131" s="43"/>
      <c r="W131" s="43"/>
      <c r="X131" s="43"/>
      <c r="Y131" s="43"/>
      <c r="Z131" s="43"/>
      <c r="AA131" s="43"/>
      <c r="AB131" s="43"/>
      <c r="AC131" s="43"/>
    </row>
    <row r="132" spans="1:29" ht="15">
      <c r="A132" s="43"/>
      <c r="B132" s="43"/>
      <c r="C132" s="43"/>
      <c r="D132" s="43"/>
      <c r="E132" s="43"/>
      <c r="F132" s="43"/>
      <c r="G132" s="43"/>
      <c r="H132" s="43"/>
      <c r="I132" s="43"/>
      <c r="J132" s="44"/>
      <c r="K132" s="43"/>
      <c r="L132" s="92"/>
      <c r="M132" s="708"/>
      <c r="N132" s="43"/>
      <c r="O132" s="43"/>
      <c r="P132" s="43"/>
      <c r="Q132" s="43"/>
      <c r="R132" s="43"/>
      <c r="S132" s="43"/>
      <c r="T132" s="43"/>
      <c r="U132" s="43"/>
      <c r="V132" s="43"/>
      <c r="W132" s="43"/>
      <c r="X132" s="43"/>
      <c r="Y132" s="43"/>
      <c r="Z132" s="43"/>
      <c r="AA132" s="43"/>
      <c r="AB132" s="43"/>
      <c r="AC132" s="43"/>
    </row>
    <row r="133" spans="1:29" ht="15">
      <c r="A133" s="43"/>
      <c r="B133" s="43"/>
      <c r="C133" s="43"/>
      <c r="D133" s="43"/>
      <c r="E133" s="43"/>
      <c r="F133" s="43"/>
      <c r="G133" s="43"/>
      <c r="H133" s="43"/>
      <c r="I133" s="43"/>
      <c r="J133" s="44"/>
      <c r="K133" s="43"/>
      <c r="L133" s="92"/>
      <c r="M133" s="708"/>
      <c r="N133" s="43"/>
      <c r="O133" s="43"/>
      <c r="P133" s="43"/>
      <c r="Q133" s="43"/>
      <c r="R133" s="43"/>
      <c r="S133" s="43"/>
      <c r="T133" s="43"/>
      <c r="U133" s="43"/>
      <c r="V133" s="43"/>
      <c r="W133" s="43"/>
      <c r="X133" s="43"/>
      <c r="Y133" s="43"/>
      <c r="Z133" s="43"/>
      <c r="AA133" s="43"/>
      <c r="AB133" s="43"/>
      <c r="AC133" s="43"/>
    </row>
    <row r="134" spans="1:29" ht="15">
      <c r="A134" s="43"/>
      <c r="B134" s="43"/>
      <c r="C134" s="43"/>
      <c r="D134" s="43"/>
      <c r="E134" s="43"/>
      <c r="F134" s="43"/>
      <c r="G134" s="43"/>
      <c r="H134" s="43"/>
      <c r="I134" s="43"/>
      <c r="J134" s="44"/>
      <c r="K134" s="43"/>
      <c r="L134" s="92"/>
      <c r="M134" s="708"/>
      <c r="N134" s="43"/>
      <c r="O134" s="43"/>
      <c r="P134" s="43"/>
      <c r="Q134" s="43"/>
      <c r="R134" s="43"/>
      <c r="S134" s="43"/>
      <c r="T134" s="43"/>
      <c r="U134" s="43"/>
      <c r="V134" s="43"/>
      <c r="W134" s="43"/>
      <c r="X134" s="43"/>
      <c r="Y134" s="43"/>
      <c r="Z134" s="43"/>
      <c r="AA134" s="43"/>
      <c r="AB134" s="43"/>
      <c r="AC134" s="43"/>
    </row>
    <row r="135" spans="1:29" ht="15">
      <c r="A135" s="43"/>
      <c r="B135" s="43"/>
      <c r="C135" s="43"/>
      <c r="D135" s="43"/>
      <c r="E135" s="43"/>
      <c r="F135" s="43"/>
      <c r="G135" s="43"/>
      <c r="H135" s="43"/>
      <c r="I135" s="43"/>
      <c r="J135" s="44"/>
      <c r="K135" s="43"/>
      <c r="L135" s="92"/>
      <c r="M135" s="708"/>
      <c r="N135" s="43"/>
      <c r="O135" s="43"/>
      <c r="P135" s="43"/>
      <c r="Q135" s="43"/>
      <c r="R135" s="43"/>
      <c r="S135" s="43"/>
      <c r="T135" s="43"/>
      <c r="U135" s="43"/>
      <c r="V135" s="43"/>
      <c r="W135" s="43"/>
      <c r="X135" s="43"/>
      <c r="Y135" s="43"/>
      <c r="Z135" s="43"/>
      <c r="AA135" s="43"/>
      <c r="AB135" s="43"/>
      <c r="AC135" s="43"/>
    </row>
    <row r="136" spans="1:29" ht="15">
      <c r="A136" s="43"/>
      <c r="B136" s="43"/>
      <c r="C136" s="43"/>
      <c r="D136" s="43"/>
      <c r="E136" s="43"/>
      <c r="F136" s="43"/>
      <c r="G136" s="43"/>
      <c r="H136" s="43"/>
      <c r="I136" s="43"/>
      <c r="J136" s="44"/>
      <c r="K136" s="43"/>
      <c r="L136" s="92"/>
      <c r="M136" s="708"/>
      <c r="N136" s="43"/>
      <c r="O136" s="43"/>
      <c r="P136" s="43"/>
      <c r="Q136" s="43"/>
      <c r="R136" s="43"/>
      <c r="S136" s="43"/>
      <c r="T136" s="43"/>
      <c r="U136" s="43"/>
      <c r="V136" s="43"/>
      <c r="W136" s="43"/>
      <c r="X136" s="43"/>
      <c r="Y136" s="43"/>
      <c r="Z136" s="43"/>
      <c r="AA136" s="43"/>
      <c r="AB136" s="43"/>
      <c r="AC136" s="43"/>
    </row>
    <row r="137" spans="1:29" ht="15">
      <c r="A137" s="43"/>
      <c r="B137" s="43"/>
      <c r="C137" s="43"/>
      <c r="D137" s="43"/>
      <c r="E137" s="43"/>
      <c r="F137" s="43"/>
      <c r="G137" s="43"/>
      <c r="H137" s="43"/>
      <c r="I137" s="43"/>
      <c r="J137" s="44"/>
      <c r="K137" s="43"/>
      <c r="L137" s="92"/>
      <c r="M137" s="708"/>
      <c r="N137" s="43"/>
      <c r="O137" s="43"/>
      <c r="P137" s="43"/>
      <c r="Q137" s="43"/>
      <c r="R137" s="43"/>
      <c r="S137" s="43"/>
      <c r="T137" s="43"/>
      <c r="U137" s="43"/>
      <c r="V137" s="43"/>
      <c r="W137" s="43"/>
      <c r="X137" s="43"/>
      <c r="Y137" s="43"/>
      <c r="Z137" s="43"/>
      <c r="AA137" s="43"/>
      <c r="AB137" s="43"/>
      <c r="AC137" s="43"/>
    </row>
    <row r="138" spans="1:29" ht="15">
      <c r="A138" s="43"/>
      <c r="B138" s="43"/>
      <c r="C138" s="43"/>
      <c r="D138" s="43"/>
      <c r="E138" s="43"/>
      <c r="F138" s="43"/>
      <c r="G138" s="43"/>
      <c r="H138" s="43"/>
      <c r="I138" s="43"/>
      <c r="J138" s="44"/>
      <c r="K138" s="43"/>
      <c r="L138" s="92"/>
      <c r="M138" s="708"/>
      <c r="N138" s="43"/>
      <c r="O138" s="43"/>
      <c r="P138" s="43"/>
      <c r="Q138" s="43"/>
      <c r="R138" s="43"/>
      <c r="S138" s="43"/>
      <c r="T138" s="43"/>
      <c r="U138" s="43"/>
      <c r="V138" s="43"/>
      <c r="W138" s="43"/>
      <c r="X138" s="43"/>
      <c r="Y138" s="43"/>
      <c r="Z138" s="43"/>
      <c r="AA138" s="43"/>
      <c r="AB138" s="43"/>
      <c r="AC138" s="43"/>
    </row>
    <row r="139" spans="1:29" ht="15">
      <c r="A139" s="43"/>
      <c r="B139" s="43"/>
      <c r="C139" s="43"/>
      <c r="D139" s="43"/>
      <c r="E139" s="43"/>
      <c r="F139" s="43"/>
      <c r="G139" s="43"/>
      <c r="H139" s="43"/>
      <c r="I139" s="43"/>
      <c r="J139" s="44"/>
      <c r="K139" s="43"/>
      <c r="L139" s="92"/>
      <c r="M139" s="708"/>
      <c r="N139" s="43"/>
      <c r="O139" s="43"/>
      <c r="P139" s="43"/>
      <c r="Q139" s="43"/>
      <c r="R139" s="43"/>
      <c r="S139" s="43"/>
      <c r="T139" s="43"/>
      <c r="U139" s="43"/>
      <c r="V139" s="43"/>
      <c r="W139" s="43"/>
      <c r="X139" s="43"/>
      <c r="Y139" s="43"/>
      <c r="Z139" s="43"/>
      <c r="AA139" s="43"/>
      <c r="AB139" s="43"/>
      <c r="AC139" s="43"/>
    </row>
    <row r="140" spans="1:29" ht="15">
      <c r="A140" s="43"/>
      <c r="B140" s="43"/>
      <c r="C140" s="43"/>
      <c r="D140" s="43"/>
      <c r="E140" s="43"/>
      <c r="F140" s="43"/>
      <c r="G140" s="43"/>
      <c r="H140" s="43"/>
      <c r="I140" s="43"/>
      <c r="J140" s="44"/>
      <c r="K140" s="43"/>
      <c r="L140" s="92"/>
      <c r="M140" s="708"/>
      <c r="N140" s="43"/>
      <c r="O140" s="43"/>
      <c r="P140" s="43"/>
      <c r="Q140" s="43"/>
      <c r="R140" s="43"/>
      <c r="S140" s="43"/>
      <c r="T140" s="43"/>
      <c r="U140" s="43"/>
      <c r="V140" s="43"/>
      <c r="W140" s="43"/>
      <c r="X140" s="43"/>
      <c r="Y140" s="43"/>
      <c r="Z140" s="43"/>
      <c r="AA140" s="43"/>
      <c r="AB140" s="43"/>
      <c r="AC140" s="43"/>
    </row>
    <row r="141" spans="1:29" ht="15">
      <c r="A141" s="43"/>
      <c r="B141" s="43"/>
      <c r="C141" s="43"/>
      <c r="D141" s="43"/>
      <c r="E141" s="43"/>
      <c r="F141" s="43"/>
      <c r="G141" s="43"/>
      <c r="H141" s="43"/>
      <c r="I141" s="43"/>
      <c r="J141" s="44"/>
      <c r="K141" s="43"/>
      <c r="L141" s="92"/>
      <c r="M141" s="708"/>
      <c r="N141" s="43"/>
      <c r="O141" s="43"/>
      <c r="P141" s="43"/>
      <c r="Q141" s="43"/>
      <c r="R141" s="43"/>
      <c r="S141" s="43"/>
      <c r="T141" s="43"/>
      <c r="U141" s="43"/>
      <c r="V141" s="43"/>
      <c r="W141" s="43"/>
      <c r="X141" s="43"/>
      <c r="Y141" s="43"/>
      <c r="Z141" s="43"/>
      <c r="AA141" s="43"/>
      <c r="AB141" s="43"/>
      <c r="AC141" s="43"/>
    </row>
    <row r="142" spans="1:29" ht="15">
      <c r="A142" s="43"/>
      <c r="B142" s="43"/>
      <c r="C142" s="43"/>
      <c r="D142" s="43"/>
      <c r="E142" s="43"/>
      <c r="F142" s="43"/>
      <c r="G142" s="43"/>
      <c r="H142" s="43"/>
      <c r="I142" s="43"/>
      <c r="J142" s="44"/>
      <c r="K142" s="43"/>
      <c r="L142" s="92"/>
      <c r="M142" s="708"/>
      <c r="N142" s="43"/>
      <c r="O142" s="43"/>
      <c r="P142" s="43"/>
      <c r="Q142" s="43"/>
      <c r="R142" s="43"/>
      <c r="S142" s="43"/>
      <c r="T142" s="43"/>
      <c r="U142" s="43"/>
      <c r="V142" s="43"/>
      <c r="W142" s="43"/>
      <c r="X142" s="43"/>
      <c r="Y142" s="43"/>
      <c r="Z142" s="43"/>
      <c r="AA142" s="43"/>
      <c r="AB142" s="43"/>
      <c r="AC142" s="43"/>
    </row>
    <row r="143" spans="1:29" ht="15">
      <c r="A143" s="43"/>
      <c r="B143" s="43"/>
      <c r="C143" s="43"/>
      <c r="D143" s="43"/>
      <c r="E143" s="43"/>
      <c r="F143" s="43"/>
      <c r="G143" s="43"/>
      <c r="H143" s="43"/>
      <c r="I143" s="43"/>
      <c r="J143" s="44"/>
      <c r="K143" s="43"/>
      <c r="L143" s="92"/>
      <c r="M143" s="708"/>
      <c r="N143" s="43"/>
      <c r="O143" s="43"/>
      <c r="P143" s="43"/>
      <c r="Q143" s="43"/>
      <c r="R143" s="43"/>
      <c r="S143" s="43"/>
      <c r="T143" s="43"/>
      <c r="U143" s="43"/>
      <c r="V143" s="43"/>
      <c r="W143" s="43"/>
      <c r="X143" s="43"/>
      <c r="Y143" s="43"/>
      <c r="Z143" s="43"/>
      <c r="AA143" s="43"/>
      <c r="AB143" s="43"/>
      <c r="AC143" s="43"/>
    </row>
    <row r="144" spans="1:29" ht="15">
      <c r="A144" s="43"/>
      <c r="B144" s="43"/>
      <c r="C144" s="43"/>
      <c r="D144" s="43"/>
      <c r="E144" s="43"/>
      <c r="F144" s="43"/>
      <c r="G144" s="43"/>
      <c r="H144" s="43"/>
      <c r="I144" s="43"/>
      <c r="J144" s="44"/>
      <c r="K144" s="43"/>
      <c r="L144" s="92"/>
      <c r="M144" s="708"/>
      <c r="N144" s="43"/>
      <c r="O144" s="43"/>
      <c r="P144" s="43"/>
      <c r="Q144" s="43"/>
      <c r="R144" s="43"/>
      <c r="S144" s="43"/>
      <c r="T144" s="43"/>
      <c r="U144" s="43"/>
      <c r="V144" s="43"/>
      <c r="W144" s="43"/>
      <c r="X144" s="43"/>
      <c r="Y144" s="43"/>
      <c r="Z144" s="43"/>
      <c r="AA144" s="43"/>
      <c r="AB144" s="43"/>
      <c r="AC144" s="43"/>
    </row>
    <row r="145" spans="1:29" ht="15">
      <c r="A145" s="43"/>
      <c r="B145" s="43"/>
      <c r="C145" s="43"/>
      <c r="D145" s="43"/>
      <c r="E145" s="43"/>
      <c r="F145" s="43"/>
      <c r="G145" s="43"/>
      <c r="H145" s="43"/>
      <c r="I145" s="43"/>
      <c r="J145" s="44"/>
      <c r="K145" s="43"/>
      <c r="L145" s="92"/>
      <c r="M145" s="708"/>
      <c r="N145" s="43"/>
      <c r="O145" s="43"/>
      <c r="P145" s="43"/>
      <c r="Q145" s="43"/>
      <c r="R145" s="43"/>
      <c r="S145" s="43"/>
      <c r="T145" s="43"/>
      <c r="U145" s="43"/>
      <c r="V145" s="43"/>
      <c r="W145" s="43"/>
      <c r="X145" s="43"/>
      <c r="Y145" s="43"/>
      <c r="Z145" s="43"/>
      <c r="AA145" s="43"/>
      <c r="AB145" s="43"/>
      <c r="AC145" s="43"/>
    </row>
    <row r="146" spans="1:29" ht="15">
      <c r="A146" s="43"/>
      <c r="B146" s="43"/>
      <c r="C146" s="43"/>
      <c r="D146" s="43"/>
      <c r="E146" s="43"/>
      <c r="F146" s="43"/>
      <c r="G146" s="43"/>
      <c r="H146" s="43"/>
      <c r="I146" s="43"/>
      <c r="J146" s="44"/>
      <c r="K146" s="43"/>
      <c r="L146" s="92"/>
      <c r="M146" s="708"/>
      <c r="N146" s="43"/>
      <c r="O146" s="43"/>
      <c r="P146" s="43"/>
      <c r="Q146" s="43"/>
      <c r="R146" s="43"/>
      <c r="S146" s="43"/>
      <c r="T146" s="43"/>
      <c r="U146" s="43"/>
      <c r="V146" s="43"/>
      <c r="W146" s="43"/>
      <c r="X146" s="43"/>
      <c r="Y146" s="43"/>
      <c r="Z146" s="43"/>
      <c r="AA146" s="43"/>
      <c r="AB146" s="43"/>
      <c r="AC146" s="43"/>
    </row>
    <row r="147" spans="1:29" ht="15">
      <c r="A147" s="43"/>
      <c r="B147" s="43"/>
      <c r="C147" s="43"/>
      <c r="D147" s="43"/>
      <c r="E147" s="43"/>
      <c r="F147" s="43"/>
      <c r="G147" s="43"/>
      <c r="H147" s="43"/>
      <c r="I147" s="43"/>
      <c r="J147" s="44"/>
      <c r="K147" s="43"/>
      <c r="L147" s="92"/>
      <c r="M147" s="708"/>
      <c r="N147" s="43"/>
      <c r="O147" s="43"/>
      <c r="P147" s="43"/>
      <c r="Q147" s="43"/>
      <c r="R147" s="43"/>
      <c r="S147" s="43"/>
      <c r="T147" s="43"/>
      <c r="U147" s="43"/>
      <c r="V147" s="43"/>
      <c r="W147" s="43"/>
      <c r="X147" s="43"/>
      <c r="Y147" s="43"/>
      <c r="Z147" s="43"/>
      <c r="AA147" s="43"/>
      <c r="AB147" s="43"/>
      <c r="AC147" s="43"/>
    </row>
    <row r="148" spans="1:29" ht="15">
      <c r="A148" s="43"/>
      <c r="B148" s="43"/>
      <c r="C148" s="43"/>
      <c r="D148" s="43"/>
      <c r="E148" s="43"/>
      <c r="F148" s="43"/>
      <c r="G148" s="43"/>
      <c r="H148" s="43"/>
      <c r="I148" s="43"/>
      <c r="J148" s="44"/>
      <c r="K148" s="43"/>
      <c r="L148" s="92"/>
      <c r="M148" s="708"/>
      <c r="N148" s="43"/>
      <c r="O148" s="43"/>
      <c r="P148" s="43"/>
      <c r="Q148" s="43"/>
      <c r="R148" s="43"/>
      <c r="S148" s="43"/>
      <c r="T148" s="43"/>
      <c r="U148" s="43"/>
      <c r="V148" s="43"/>
      <c r="W148" s="43"/>
      <c r="X148" s="43"/>
      <c r="Y148" s="43"/>
      <c r="Z148" s="43"/>
      <c r="AA148" s="43"/>
      <c r="AB148" s="43"/>
      <c r="AC148" s="43"/>
    </row>
    <row r="149" spans="1:29" ht="15">
      <c r="A149" s="43"/>
      <c r="B149" s="43"/>
      <c r="C149" s="43"/>
      <c r="D149" s="43"/>
      <c r="E149" s="43"/>
      <c r="F149" s="43"/>
      <c r="G149" s="43"/>
      <c r="H149" s="43"/>
      <c r="I149" s="43"/>
      <c r="J149" s="44"/>
      <c r="K149" s="43"/>
      <c r="L149" s="92"/>
      <c r="M149" s="708"/>
      <c r="N149" s="43"/>
      <c r="O149" s="43"/>
      <c r="P149" s="43"/>
      <c r="Q149" s="43"/>
      <c r="R149" s="43"/>
      <c r="S149" s="43"/>
      <c r="T149" s="43"/>
      <c r="U149" s="43"/>
      <c r="V149" s="43"/>
      <c r="W149" s="43"/>
      <c r="X149" s="43"/>
      <c r="Y149" s="43"/>
      <c r="Z149" s="43"/>
      <c r="AA149" s="43"/>
      <c r="AB149" s="43"/>
      <c r="AC149" s="43"/>
    </row>
    <row r="150" spans="1:29" ht="15">
      <c r="A150" s="43"/>
      <c r="B150" s="43"/>
      <c r="C150" s="43"/>
      <c r="D150" s="43"/>
      <c r="E150" s="43"/>
      <c r="F150" s="43"/>
      <c r="G150" s="43"/>
      <c r="H150" s="43"/>
      <c r="I150" s="43"/>
      <c r="J150" s="44"/>
      <c r="K150" s="43"/>
      <c r="L150" s="92"/>
      <c r="M150" s="708"/>
      <c r="N150" s="43"/>
      <c r="O150" s="43"/>
      <c r="P150" s="43"/>
      <c r="Q150" s="43"/>
      <c r="R150" s="43"/>
      <c r="S150" s="43"/>
      <c r="T150" s="43"/>
      <c r="U150" s="43"/>
      <c r="V150" s="43"/>
      <c r="W150" s="43"/>
      <c r="X150" s="43"/>
      <c r="Y150" s="43"/>
      <c r="Z150" s="43"/>
      <c r="AA150" s="43"/>
      <c r="AB150" s="43"/>
      <c r="AC150" s="43"/>
    </row>
    <row r="151" spans="1:29" ht="15">
      <c r="A151" s="43"/>
      <c r="B151" s="43"/>
      <c r="C151" s="43"/>
      <c r="D151" s="43"/>
      <c r="E151" s="43"/>
      <c r="F151" s="43"/>
      <c r="G151" s="43"/>
      <c r="H151" s="43"/>
      <c r="I151" s="43"/>
      <c r="J151" s="44"/>
      <c r="K151" s="43"/>
      <c r="L151" s="92"/>
      <c r="M151" s="708"/>
      <c r="N151" s="43"/>
      <c r="O151" s="43"/>
      <c r="P151" s="43"/>
      <c r="Q151" s="43"/>
      <c r="R151" s="43"/>
      <c r="S151" s="43"/>
      <c r="T151" s="43"/>
      <c r="U151" s="43"/>
      <c r="V151" s="43"/>
      <c r="W151" s="43"/>
      <c r="X151" s="43"/>
      <c r="Y151" s="43"/>
      <c r="Z151" s="43"/>
      <c r="AA151" s="43"/>
      <c r="AB151" s="43"/>
      <c r="AC151" s="43"/>
    </row>
    <row r="152" spans="1:29" ht="15">
      <c r="A152" s="43"/>
      <c r="B152" s="43"/>
      <c r="C152" s="43"/>
      <c r="D152" s="43"/>
      <c r="E152" s="43"/>
      <c r="F152" s="43"/>
      <c r="G152" s="43"/>
      <c r="H152" s="43"/>
      <c r="I152" s="43"/>
      <c r="J152" s="44"/>
      <c r="K152" s="43"/>
      <c r="L152" s="92"/>
      <c r="M152" s="708"/>
      <c r="N152" s="43"/>
      <c r="O152" s="43"/>
      <c r="P152" s="43"/>
      <c r="Q152" s="43"/>
      <c r="R152" s="43"/>
      <c r="S152" s="43"/>
      <c r="T152" s="43"/>
      <c r="U152" s="43"/>
      <c r="V152" s="43"/>
      <c r="W152" s="43"/>
      <c r="X152" s="43"/>
      <c r="Y152" s="43"/>
      <c r="Z152" s="43"/>
      <c r="AA152" s="43"/>
      <c r="AB152" s="43"/>
      <c r="AC152" s="43"/>
    </row>
    <row r="153" spans="1:29" ht="15">
      <c r="A153" s="43"/>
      <c r="B153" s="43"/>
      <c r="C153" s="43"/>
      <c r="D153" s="43"/>
      <c r="E153" s="43"/>
      <c r="F153" s="43"/>
      <c r="G153" s="43"/>
      <c r="H153" s="43"/>
      <c r="I153" s="43"/>
      <c r="J153" s="44"/>
      <c r="K153" s="43"/>
      <c r="L153" s="92"/>
      <c r="M153" s="708"/>
      <c r="N153" s="43"/>
      <c r="O153" s="43"/>
      <c r="P153" s="43"/>
      <c r="Q153" s="43"/>
      <c r="R153" s="43"/>
      <c r="S153" s="43"/>
      <c r="T153" s="43"/>
      <c r="U153" s="43"/>
      <c r="V153" s="43"/>
      <c r="W153" s="43"/>
      <c r="X153" s="43"/>
      <c r="Y153" s="43"/>
      <c r="Z153" s="43"/>
      <c r="AA153" s="43"/>
      <c r="AB153" s="43"/>
      <c r="AC153" s="43"/>
    </row>
    <row r="154" spans="1:29" ht="15">
      <c r="A154" s="43"/>
      <c r="B154" s="43"/>
      <c r="C154" s="43"/>
      <c r="D154" s="43"/>
      <c r="E154" s="43"/>
      <c r="F154" s="43"/>
      <c r="G154" s="43"/>
      <c r="H154" s="43"/>
      <c r="I154" s="43"/>
      <c r="J154" s="44"/>
      <c r="K154" s="43"/>
      <c r="L154" s="92"/>
      <c r="M154" s="708"/>
      <c r="N154" s="43"/>
      <c r="O154" s="43"/>
      <c r="P154" s="43"/>
      <c r="Q154" s="43"/>
      <c r="R154" s="43"/>
      <c r="S154" s="43"/>
      <c r="T154" s="43"/>
      <c r="U154" s="43"/>
      <c r="V154" s="43"/>
      <c r="W154" s="43"/>
      <c r="X154" s="43"/>
      <c r="Y154" s="43"/>
      <c r="Z154" s="43"/>
      <c r="AA154" s="43"/>
      <c r="AB154" s="43"/>
      <c r="AC154" s="43"/>
    </row>
    <row r="155" spans="1:29" ht="15">
      <c r="A155" s="43"/>
      <c r="B155" s="43"/>
      <c r="C155" s="43"/>
      <c r="D155" s="43"/>
      <c r="E155" s="43"/>
      <c r="F155" s="43"/>
      <c r="G155" s="43"/>
      <c r="H155" s="43"/>
      <c r="I155" s="43"/>
      <c r="J155" s="44"/>
      <c r="K155" s="43"/>
      <c r="L155" s="92"/>
      <c r="M155" s="708"/>
      <c r="N155" s="43"/>
      <c r="O155" s="43"/>
      <c r="P155" s="43"/>
      <c r="Q155" s="43"/>
      <c r="R155" s="43"/>
      <c r="S155" s="43"/>
      <c r="T155" s="43"/>
      <c r="U155" s="43"/>
      <c r="V155" s="43"/>
      <c r="W155" s="43"/>
      <c r="X155" s="43"/>
      <c r="Y155" s="43"/>
      <c r="Z155" s="43"/>
      <c r="AA155" s="43"/>
      <c r="AB155" s="43"/>
      <c r="AC155" s="43"/>
    </row>
    <row r="156" spans="1:29" ht="15">
      <c r="A156" s="43"/>
      <c r="B156" s="43"/>
      <c r="C156" s="43"/>
      <c r="D156" s="43"/>
      <c r="E156" s="43"/>
      <c r="F156" s="43"/>
      <c r="G156" s="43"/>
      <c r="H156" s="43"/>
      <c r="I156" s="43"/>
      <c r="J156" s="44"/>
      <c r="K156" s="43"/>
      <c r="L156" s="92"/>
      <c r="M156" s="708"/>
      <c r="N156" s="43"/>
      <c r="O156" s="43"/>
      <c r="P156" s="43"/>
      <c r="Q156" s="43"/>
      <c r="R156" s="43"/>
      <c r="S156" s="43"/>
      <c r="T156" s="43"/>
      <c r="U156" s="43"/>
      <c r="V156" s="43"/>
      <c r="W156" s="43"/>
      <c r="X156" s="43"/>
      <c r="Y156" s="43"/>
      <c r="Z156" s="43"/>
      <c r="AA156" s="43"/>
      <c r="AB156" s="43"/>
      <c r="AC156" s="43"/>
    </row>
    <row r="157" spans="1:29" ht="15">
      <c r="A157" s="43"/>
      <c r="B157" s="43"/>
      <c r="C157" s="43"/>
      <c r="D157" s="43"/>
      <c r="E157" s="43"/>
      <c r="F157" s="43"/>
      <c r="G157" s="43"/>
      <c r="H157" s="43"/>
      <c r="I157" s="43"/>
      <c r="J157" s="44"/>
      <c r="K157" s="43"/>
      <c r="L157" s="92"/>
      <c r="M157" s="708"/>
      <c r="N157" s="43"/>
      <c r="O157" s="43"/>
      <c r="P157" s="43"/>
      <c r="Q157" s="43"/>
      <c r="R157" s="43"/>
      <c r="S157" s="43"/>
      <c r="T157" s="43"/>
      <c r="U157" s="43"/>
      <c r="V157" s="43"/>
      <c r="W157" s="43"/>
      <c r="X157" s="43"/>
      <c r="Y157" s="43"/>
      <c r="Z157" s="43"/>
      <c r="AA157" s="43"/>
      <c r="AB157" s="43"/>
      <c r="AC157" s="43"/>
    </row>
    <row r="158" spans="1:29" ht="15">
      <c r="A158" s="43"/>
      <c r="B158" s="43"/>
      <c r="C158" s="43"/>
      <c r="D158" s="43"/>
      <c r="E158" s="43"/>
      <c r="F158" s="43"/>
      <c r="G158" s="43"/>
      <c r="H158" s="43"/>
      <c r="I158" s="43"/>
      <c r="J158" s="44"/>
      <c r="K158" s="43"/>
      <c r="L158" s="92"/>
      <c r="M158" s="708"/>
      <c r="N158" s="43"/>
      <c r="O158" s="43"/>
      <c r="P158" s="43"/>
      <c r="Q158" s="43"/>
      <c r="R158" s="43"/>
      <c r="S158" s="43"/>
      <c r="T158" s="43"/>
      <c r="U158" s="43"/>
      <c r="V158" s="43"/>
      <c r="W158" s="43"/>
      <c r="X158" s="43"/>
      <c r="Y158" s="43"/>
      <c r="Z158" s="43"/>
      <c r="AA158" s="43"/>
      <c r="AB158" s="43"/>
      <c r="AC158" s="43"/>
    </row>
    <row r="159" spans="1:29" ht="15">
      <c r="A159" s="43"/>
      <c r="B159" s="43"/>
      <c r="C159" s="43"/>
      <c r="D159" s="43"/>
      <c r="E159" s="43"/>
      <c r="F159" s="43"/>
      <c r="G159" s="43"/>
      <c r="H159" s="43"/>
      <c r="I159" s="43"/>
      <c r="J159" s="44"/>
      <c r="K159" s="43"/>
      <c r="L159" s="92"/>
      <c r="M159" s="708"/>
      <c r="N159" s="43"/>
      <c r="O159" s="43"/>
      <c r="P159" s="43"/>
      <c r="Q159" s="43"/>
      <c r="R159" s="43"/>
      <c r="S159" s="43"/>
      <c r="T159" s="43"/>
      <c r="U159" s="43"/>
      <c r="V159" s="43"/>
      <c r="W159" s="43"/>
      <c r="X159" s="43"/>
      <c r="Y159" s="43"/>
      <c r="Z159" s="43"/>
      <c r="AA159" s="43"/>
      <c r="AB159" s="43"/>
      <c r="AC159" s="43"/>
    </row>
    <row r="160" spans="1:29" ht="15">
      <c r="A160" s="43"/>
      <c r="B160" s="43"/>
      <c r="C160" s="43"/>
      <c r="D160" s="43"/>
      <c r="E160" s="43"/>
      <c r="F160" s="43"/>
      <c r="G160" s="43"/>
      <c r="H160" s="43"/>
      <c r="I160" s="43"/>
      <c r="J160" s="44"/>
      <c r="K160" s="43"/>
      <c r="L160" s="92"/>
      <c r="M160" s="708"/>
      <c r="N160" s="43"/>
      <c r="O160" s="43"/>
      <c r="P160" s="43"/>
      <c r="Q160" s="43"/>
      <c r="R160" s="43"/>
      <c r="S160" s="43"/>
      <c r="T160" s="43"/>
      <c r="U160" s="43"/>
      <c r="V160" s="43"/>
      <c r="W160" s="43"/>
      <c r="X160" s="43"/>
      <c r="Y160" s="43"/>
      <c r="Z160" s="43"/>
      <c r="AA160" s="43"/>
      <c r="AB160" s="43"/>
      <c r="AC160" s="43"/>
    </row>
    <row r="161" spans="1:29" ht="15">
      <c r="A161" s="43"/>
      <c r="B161" s="43"/>
      <c r="C161" s="43"/>
      <c r="D161" s="43"/>
      <c r="E161" s="43"/>
      <c r="F161" s="43"/>
      <c r="G161" s="43"/>
      <c r="H161" s="43"/>
      <c r="I161" s="43"/>
      <c r="J161" s="44"/>
      <c r="K161" s="43"/>
      <c r="L161" s="92"/>
      <c r="M161" s="708"/>
      <c r="N161" s="43"/>
      <c r="O161" s="43"/>
      <c r="P161" s="43"/>
      <c r="Q161" s="43"/>
      <c r="R161" s="43"/>
      <c r="S161" s="43"/>
      <c r="T161" s="43"/>
      <c r="U161" s="43"/>
      <c r="V161" s="43"/>
      <c r="W161" s="43"/>
      <c r="X161" s="43"/>
      <c r="Y161" s="43"/>
      <c r="Z161" s="43"/>
      <c r="AA161" s="43"/>
      <c r="AB161" s="43"/>
      <c r="AC161" s="43"/>
    </row>
    <row r="162" spans="1:29" ht="15">
      <c r="A162" s="43"/>
      <c r="B162" s="43"/>
      <c r="C162" s="43"/>
      <c r="D162" s="43"/>
      <c r="E162" s="43"/>
      <c r="F162" s="43"/>
      <c r="G162" s="43"/>
      <c r="H162" s="43"/>
      <c r="I162" s="43"/>
      <c r="J162" s="44"/>
      <c r="K162" s="43"/>
      <c r="L162" s="92"/>
      <c r="M162" s="708"/>
      <c r="N162" s="43"/>
      <c r="O162" s="43"/>
      <c r="P162" s="43"/>
      <c r="Q162" s="43"/>
      <c r="R162" s="43"/>
      <c r="S162" s="43"/>
      <c r="T162" s="43"/>
      <c r="U162" s="43"/>
      <c r="V162" s="43"/>
      <c r="W162" s="43"/>
      <c r="X162" s="43"/>
      <c r="Y162" s="43"/>
      <c r="Z162" s="43"/>
      <c r="AA162" s="43"/>
      <c r="AB162" s="43"/>
      <c r="AC162" s="43"/>
    </row>
    <row r="163" spans="1:29" ht="15">
      <c r="A163" s="43"/>
      <c r="B163" s="43"/>
      <c r="C163" s="43"/>
      <c r="D163" s="43"/>
      <c r="E163" s="43"/>
      <c r="F163" s="43"/>
      <c r="G163" s="43"/>
      <c r="H163" s="43"/>
      <c r="I163" s="43"/>
      <c r="J163" s="44"/>
      <c r="K163" s="43"/>
      <c r="L163" s="92"/>
      <c r="M163" s="708"/>
      <c r="N163" s="43"/>
      <c r="O163" s="43"/>
      <c r="P163" s="43"/>
      <c r="Q163" s="43"/>
      <c r="R163" s="43"/>
      <c r="S163" s="43"/>
      <c r="T163" s="43"/>
      <c r="U163" s="43"/>
      <c r="V163" s="43"/>
      <c r="W163" s="43"/>
      <c r="X163" s="43"/>
      <c r="Y163" s="43"/>
      <c r="Z163" s="43"/>
      <c r="AA163" s="43"/>
      <c r="AB163" s="43"/>
      <c r="AC163" s="43"/>
    </row>
    <row r="164" spans="1:29" ht="15">
      <c r="A164" s="43"/>
      <c r="B164" s="43"/>
      <c r="C164" s="43"/>
      <c r="D164" s="43"/>
      <c r="E164" s="43"/>
      <c r="F164" s="43"/>
      <c r="G164" s="43"/>
      <c r="H164" s="43"/>
      <c r="I164" s="43"/>
      <c r="J164" s="44"/>
      <c r="K164" s="43"/>
      <c r="L164" s="92"/>
      <c r="M164" s="708"/>
      <c r="N164" s="43"/>
      <c r="O164" s="43"/>
      <c r="P164" s="43"/>
      <c r="Q164" s="43"/>
      <c r="R164" s="43"/>
      <c r="S164" s="43"/>
      <c r="T164" s="43"/>
      <c r="U164" s="43"/>
      <c r="V164" s="43"/>
      <c r="W164" s="43"/>
      <c r="X164" s="43"/>
      <c r="Y164" s="43"/>
      <c r="Z164" s="43"/>
      <c r="AA164" s="43"/>
      <c r="AB164" s="43"/>
      <c r="AC164" s="43"/>
    </row>
    <row r="165" spans="1:29" ht="15">
      <c r="A165" s="43"/>
      <c r="B165" s="43"/>
      <c r="C165" s="43"/>
      <c r="D165" s="43"/>
      <c r="E165" s="43"/>
      <c r="F165" s="43"/>
      <c r="G165" s="43"/>
      <c r="H165" s="43"/>
      <c r="I165" s="43"/>
      <c r="J165" s="44"/>
      <c r="K165" s="43"/>
      <c r="L165" s="92"/>
      <c r="M165" s="708"/>
      <c r="N165" s="43"/>
      <c r="O165" s="43"/>
      <c r="P165" s="43"/>
      <c r="Q165" s="43"/>
      <c r="R165" s="43"/>
      <c r="S165" s="43"/>
      <c r="T165" s="43"/>
      <c r="U165" s="43"/>
      <c r="V165" s="43"/>
      <c r="W165" s="43"/>
      <c r="X165" s="43"/>
      <c r="Y165" s="43"/>
      <c r="Z165" s="43"/>
      <c r="AA165" s="43"/>
      <c r="AB165" s="43"/>
      <c r="AC165" s="43"/>
    </row>
    <row r="166" spans="1:29" ht="15">
      <c r="A166" s="43"/>
      <c r="B166" s="43"/>
      <c r="C166" s="43"/>
      <c r="D166" s="43"/>
      <c r="E166" s="43"/>
      <c r="F166" s="43"/>
      <c r="G166" s="43"/>
      <c r="H166" s="43"/>
      <c r="I166" s="43"/>
      <c r="J166" s="44"/>
      <c r="K166" s="43"/>
      <c r="L166" s="92"/>
      <c r="M166" s="708"/>
      <c r="N166" s="43"/>
      <c r="O166" s="43"/>
      <c r="P166" s="43"/>
      <c r="Q166" s="43"/>
      <c r="R166" s="43"/>
      <c r="S166" s="43"/>
      <c r="T166" s="43"/>
      <c r="U166" s="43"/>
      <c r="V166" s="43"/>
      <c r="W166" s="43"/>
      <c r="X166" s="43"/>
      <c r="Y166" s="43"/>
      <c r="Z166" s="43"/>
      <c r="AA166" s="43"/>
      <c r="AB166" s="43"/>
      <c r="AC166" s="43"/>
    </row>
    <row r="167" spans="1:29" ht="15">
      <c r="A167" s="43"/>
      <c r="B167" s="43"/>
      <c r="C167" s="43"/>
      <c r="D167" s="43"/>
      <c r="E167" s="43"/>
      <c r="F167" s="43"/>
      <c r="G167" s="43"/>
      <c r="H167" s="43"/>
      <c r="I167" s="43"/>
      <c r="J167" s="44"/>
      <c r="K167" s="43"/>
      <c r="L167" s="92"/>
      <c r="M167" s="708"/>
      <c r="N167" s="43"/>
      <c r="O167" s="43"/>
      <c r="P167" s="43"/>
      <c r="Q167" s="43"/>
      <c r="R167" s="43"/>
      <c r="S167" s="43"/>
      <c r="T167" s="43"/>
      <c r="U167" s="43"/>
      <c r="V167" s="43"/>
      <c r="W167" s="43"/>
      <c r="X167" s="43"/>
      <c r="Y167" s="43"/>
      <c r="Z167" s="43"/>
      <c r="AA167" s="43"/>
      <c r="AB167" s="43"/>
      <c r="AC167" s="43"/>
    </row>
    <row r="168" spans="1:29" ht="15">
      <c r="A168" s="43"/>
      <c r="B168" s="43"/>
      <c r="C168" s="43"/>
      <c r="D168" s="43"/>
      <c r="E168" s="43"/>
      <c r="F168" s="43"/>
      <c r="G168" s="43"/>
      <c r="H168" s="43"/>
      <c r="I168" s="43"/>
      <c r="J168" s="44"/>
      <c r="K168" s="43"/>
      <c r="L168" s="92"/>
      <c r="M168" s="708"/>
      <c r="N168" s="43"/>
      <c r="O168" s="43"/>
      <c r="P168" s="43"/>
      <c r="Q168" s="43"/>
      <c r="R168" s="43"/>
      <c r="S168" s="43"/>
      <c r="T168" s="43"/>
      <c r="U168" s="43"/>
      <c r="V168" s="43"/>
      <c r="W168" s="43"/>
      <c r="X168" s="43"/>
      <c r="Y168" s="43"/>
      <c r="Z168" s="43"/>
      <c r="AA168" s="43"/>
      <c r="AB168" s="43"/>
      <c r="AC168" s="43"/>
    </row>
    <row r="169" spans="1:29" ht="15">
      <c r="A169" s="43"/>
      <c r="B169" s="43"/>
      <c r="C169" s="43"/>
      <c r="D169" s="43"/>
      <c r="E169" s="43"/>
      <c r="F169" s="43"/>
      <c r="G169" s="43"/>
      <c r="H169" s="43"/>
      <c r="I169" s="43"/>
      <c r="J169" s="44"/>
      <c r="K169" s="43"/>
      <c r="L169" s="92"/>
      <c r="M169" s="708"/>
      <c r="N169" s="43"/>
      <c r="O169" s="43"/>
      <c r="P169" s="43"/>
      <c r="Q169" s="43"/>
      <c r="R169" s="43"/>
      <c r="S169" s="43"/>
      <c r="T169" s="43"/>
      <c r="U169" s="43"/>
      <c r="V169" s="43"/>
      <c r="W169" s="43"/>
      <c r="X169" s="43"/>
      <c r="Y169" s="43"/>
      <c r="Z169" s="43"/>
      <c r="AA169" s="43"/>
      <c r="AB169" s="43"/>
      <c r="AC169" s="43"/>
    </row>
    <row r="170" spans="1:29" ht="15">
      <c r="A170" s="43"/>
      <c r="B170" s="43"/>
      <c r="C170" s="43"/>
      <c r="D170" s="43"/>
      <c r="E170" s="43"/>
      <c r="F170" s="43"/>
      <c r="G170" s="43"/>
      <c r="H170" s="43"/>
      <c r="I170" s="43"/>
      <c r="J170" s="44"/>
      <c r="K170" s="43"/>
      <c r="L170" s="92"/>
      <c r="M170" s="708"/>
      <c r="N170" s="43"/>
      <c r="O170" s="43"/>
      <c r="P170" s="43"/>
      <c r="Q170" s="43"/>
      <c r="R170" s="43"/>
      <c r="S170" s="43"/>
      <c r="T170" s="43"/>
      <c r="U170" s="43"/>
      <c r="V170" s="43"/>
      <c r="W170" s="43"/>
      <c r="X170" s="43"/>
      <c r="Y170" s="43"/>
      <c r="Z170" s="43"/>
      <c r="AA170" s="43"/>
      <c r="AB170" s="43"/>
      <c r="AC170" s="43"/>
    </row>
    <row r="171" spans="1:29" ht="15">
      <c r="A171" s="43"/>
      <c r="B171" s="43"/>
      <c r="C171" s="43"/>
      <c r="D171" s="43"/>
      <c r="E171" s="43"/>
      <c r="F171" s="43"/>
      <c r="G171" s="43"/>
      <c r="H171" s="43"/>
      <c r="I171" s="43"/>
      <c r="J171" s="44"/>
      <c r="K171" s="43"/>
      <c r="L171" s="92"/>
      <c r="M171" s="708"/>
      <c r="N171" s="43"/>
      <c r="O171" s="43"/>
      <c r="P171" s="43"/>
      <c r="Q171" s="43"/>
      <c r="R171" s="43"/>
      <c r="S171" s="43"/>
      <c r="T171" s="43"/>
      <c r="U171" s="43"/>
      <c r="V171" s="43"/>
      <c r="W171" s="43"/>
      <c r="X171" s="43"/>
      <c r="Y171" s="43"/>
      <c r="Z171" s="43"/>
      <c r="AA171" s="43"/>
      <c r="AB171" s="43"/>
      <c r="AC171" s="43"/>
    </row>
    <row r="172" spans="1:29" ht="15">
      <c r="A172" s="43"/>
      <c r="B172" s="43"/>
      <c r="C172" s="43"/>
      <c r="D172" s="43"/>
      <c r="E172" s="43"/>
      <c r="F172" s="43"/>
      <c r="G172" s="43"/>
      <c r="H172" s="43"/>
      <c r="I172" s="43"/>
      <c r="J172" s="44"/>
      <c r="K172" s="43"/>
      <c r="L172" s="92"/>
      <c r="M172" s="708"/>
      <c r="N172" s="43"/>
      <c r="O172" s="43"/>
      <c r="P172" s="43"/>
      <c r="Q172" s="43"/>
      <c r="R172" s="43"/>
      <c r="S172" s="43"/>
      <c r="T172" s="43"/>
      <c r="U172" s="43"/>
      <c r="V172" s="43"/>
      <c r="W172" s="43"/>
      <c r="X172" s="43"/>
      <c r="Y172" s="43"/>
      <c r="Z172" s="43"/>
      <c r="AA172" s="43"/>
      <c r="AB172" s="43"/>
      <c r="AC172" s="43"/>
    </row>
    <row r="173" spans="1:29" ht="15">
      <c r="A173" s="43"/>
      <c r="B173" s="43"/>
      <c r="C173" s="43"/>
      <c r="D173" s="43"/>
      <c r="E173" s="43"/>
      <c r="F173" s="43"/>
      <c r="G173" s="43"/>
      <c r="H173" s="43"/>
      <c r="I173" s="43"/>
      <c r="J173" s="44"/>
      <c r="K173" s="43"/>
      <c r="L173" s="92"/>
      <c r="M173" s="708"/>
      <c r="N173" s="43"/>
      <c r="O173" s="43"/>
      <c r="P173" s="43"/>
      <c r="Q173" s="43"/>
      <c r="R173" s="43"/>
      <c r="S173" s="43"/>
      <c r="T173" s="43"/>
      <c r="U173" s="43"/>
      <c r="V173" s="43"/>
      <c r="W173" s="43"/>
      <c r="X173" s="43"/>
      <c r="Y173" s="43"/>
      <c r="Z173" s="43"/>
      <c r="AA173" s="43"/>
      <c r="AB173" s="43"/>
      <c r="AC173" s="43"/>
    </row>
    <row r="174" spans="1:29" ht="15">
      <c r="A174" s="43"/>
      <c r="B174" s="43"/>
      <c r="C174" s="43"/>
      <c r="D174" s="43"/>
      <c r="E174" s="43"/>
      <c r="F174" s="43"/>
      <c r="G174" s="43"/>
      <c r="H174" s="43"/>
      <c r="I174" s="43"/>
      <c r="J174" s="44"/>
      <c r="K174" s="43"/>
      <c r="L174" s="92"/>
      <c r="M174" s="708"/>
      <c r="N174" s="43"/>
      <c r="O174" s="43"/>
      <c r="P174" s="43"/>
      <c r="Q174" s="43"/>
      <c r="R174" s="43"/>
      <c r="S174" s="43"/>
      <c r="T174" s="43"/>
      <c r="U174" s="43"/>
      <c r="V174" s="43"/>
      <c r="W174" s="43"/>
      <c r="X174" s="43"/>
      <c r="Y174" s="43"/>
      <c r="Z174" s="43"/>
      <c r="AA174" s="43"/>
      <c r="AB174" s="43"/>
      <c r="AC174" s="43"/>
    </row>
    <row r="175" spans="1:29" ht="15">
      <c r="A175" s="43"/>
      <c r="B175" s="43"/>
      <c r="C175" s="43"/>
      <c r="D175" s="43"/>
      <c r="E175" s="43"/>
      <c r="F175" s="43"/>
      <c r="G175" s="43"/>
      <c r="H175" s="43"/>
      <c r="I175" s="43"/>
      <c r="J175" s="44"/>
      <c r="K175" s="43"/>
      <c r="L175" s="92"/>
      <c r="M175" s="708"/>
      <c r="N175" s="43"/>
      <c r="O175" s="43"/>
      <c r="P175" s="43"/>
      <c r="Q175" s="43"/>
      <c r="R175" s="43"/>
      <c r="S175" s="43"/>
      <c r="T175" s="43"/>
      <c r="U175" s="43"/>
      <c r="V175" s="43"/>
      <c r="W175" s="43"/>
      <c r="X175" s="43"/>
      <c r="Y175" s="43"/>
      <c r="Z175" s="43"/>
      <c r="AA175" s="43"/>
      <c r="AB175" s="43"/>
      <c r="AC175" s="43"/>
    </row>
    <row r="176" spans="1:29" ht="15">
      <c r="A176" s="43"/>
      <c r="B176" s="43"/>
      <c r="C176" s="43"/>
      <c r="D176" s="43"/>
      <c r="E176" s="43"/>
      <c r="F176" s="43"/>
      <c r="G176" s="43"/>
      <c r="H176" s="43"/>
      <c r="I176" s="43"/>
      <c r="J176" s="44"/>
      <c r="K176" s="43"/>
      <c r="L176" s="92"/>
      <c r="M176" s="708"/>
      <c r="N176" s="43"/>
      <c r="O176" s="43"/>
      <c r="P176" s="43"/>
      <c r="Q176" s="43"/>
      <c r="R176" s="43"/>
      <c r="S176" s="43"/>
      <c r="T176" s="43"/>
      <c r="U176" s="43"/>
      <c r="V176" s="43"/>
      <c r="W176" s="43"/>
      <c r="X176" s="43"/>
      <c r="Y176" s="43"/>
      <c r="Z176" s="43"/>
      <c r="AA176" s="43"/>
      <c r="AB176" s="43"/>
      <c r="AC176" s="43"/>
    </row>
    <row r="177" spans="1:29" ht="15">
      <c r="A177" s="43"/>
      <c r="B177" s="43"/>
      <c r="C177" s="43"/>
      <c r="D177" s="43"/>
      <c r="E177" s="43"/>
      <c r="F177" s="43"/>
      <c r="G177" s="43"/>
      <c r="H177" s="43"/>
      <c r="I177" s="43"/>
      <c r="J177" s="44"/>
      <c r="K177" s="43"/>
      <c r="L177" s="92"/>
      <c r="M177" s="708"/>
      <c r="N177" s="43"/>
      <c r="O177" s="43"/>
      <c r="P177" s="43"/>
      <c r="Q177" s="43"/>
      <c r="R177" s="43"/>
      <c r="S177" s="43"/>
      <c r="T177" s="43"/>
      <c r="U177" s="43"/>
      <c r="V177" s="43"/>
      <c r="W177" s="43"/>
      <c r="X177" s="43"/>
      <c r="Y177" s="43"/>
      <c r="Z177" s="43"/>
      <c r="AA177" s="43"/>
      <c r="AB177" s="43"/>
      <c r="AC177" s="43"/>
    </row>
    <row r="178" spans="1:29" ht="15">
      <c r="A178" s="43"/>
      <c r="B178" s="43"/>
      <c r="C178" s="43"/>
      <c r="D178" s="43"/>
      <c r="E178" s="43"/>
      <c r="F178" s="43"/>
      <c r="G178" s="43"/>
      <c r="H178" s="43"/>
      <c r="I178" s="43"/>
      <c r="J178" s="44"/>
      <c r="K178" s="43"/>
      <c r="L178" s="92"/>
      <c r="M178" s="708"/>
      <c r="N178" s="43"/>
      <c r="O178" s="43"/>
      <c r="P178" s="43"/>
      <c r="Q178" s="43"/>
      <c r="R178" s="43"/>
      <c r="S178" s="43"/>
      <c r="T178" s="43"/>
      <c r="U178" s="43"/>
      <c r="V178" s="43"/>
      <c r="W178" s="43"/>
      <c r="X178" s="43"/>
      <c r="Y178" s="43"/>
      <c r="Z178" s="43"/>
      <c r="AA178" s="43"/>
      <c r="AB178" s="43"/>
      <c r="AC178" s="43"/>
    </row>
    <row r="179" spans="1:29" ht="15">
      <c r="A179" s="43"/>
      <c r="B179" s="43"/>
      <c r="C179" s="43"/>
      <c r="D179" s="43"/>
      <c r="E179" s="43"/>
      <c r="F179" s="43"/>
      <c r="G179" s="43"/>
      <c r="H179" s="43"/>
      <c r="I179" s="43"/>
      <c r="J179" s="44"/>
      <c r="K179" s="43"/>
      <c r="L179" s="92"/>
      <c r="M179" s="708"/>
      <c r="N179" s="43"/>
      <c r="O179" s="43"/>
      <c r="P179" s="43"/>
      <c r="Q179" s="43"/>
      <c r="R179" s="43"/>
      <c r="S179" s="43"/>
      <c r="T179" s="43"/>
      <c r="U179" s="43"/>
      <c r="V179" s="43"/>
      <c r="W179" s="43"/>
      <c r="X179" s="43"/>
      <c r="Y179" s="43"/>
      <c r="Z179" s="43"/>
      <c r="AA179" s="43"/>
      <c r="AB179" s="43"/>
      <c r="AC179" s="43"/>
    </row>
    <row r="180" spans="1:29" ht="15">
      <c r="A180" s="43"/>
      <c r="B180" s="43"/>
      <c r="C180" s="43"/>
      <c r="D180" s="43"/>
      <c r="E180" s="43"/>
      <c r="F180" s="43"/>
      <c r="G180" s="43"/>
      <c r="H180" s="43"/>
      <c r="I180" s="43"/>
      <c r="J180" s="44"/>
      <c r="K180" s="43"/>
      <c r="L180" s="92"/>
      <c r="M180" s="708"/>
      <c r="N180" s="43"/>
      <c r="O180" s="43"/>
      <c r="P180" s="43"/>
      <c r="Q180" s="43"/>
      <c r="R180" s="43"/>
      <c r="S180" s="43"/>
      <c r="T180" s="43"/>
      <c r="U180" s="43"/>
      <c r="V180" s="43"/>
      <c r="W180" s="43"/>
      <c r="X180" s="43"/>
      <c r="Y180" s="43"/>
      <c r="Z180" s="43"/>
      <c r="AA180" s="43"/>
      <c r="AB180" s="43"/>
      <c r="AC180" s="43"/>
    </row>
    <row r="181" spans="1:29" ht="15">
      <c r="A181" s="43"/>
      <c r="B181" s="43"/>
      <c r="C181" s="43"/>
      <c r="D181" s="43"/>
      <c r="E181" s="43"/>
      <c r="F181" s="43"/>
      <c r="G181" s="43"/>
      <c r="H181" s="43"/>
      <c r="I181" s="43"/>
      <c r="J181" s="44"/>
      <c r="K181" s="43"/>
      <c r="L181" s="92"/>
      <c r="M181" s="708"/>
      <c r="N181" s="43"/>
      <c r="O181" s="43"/>
      <c r="P181" s="43"/>
      <c r="Q181" s="43"/>
      <c r="R181" s="43"/>
      <c r="S181" s="43"/>
      <c r="T181" s="43"/>
      <c r="U181" s="43"/>
      <c r="V181" s="43"/>
      <c r="W181" s="43"/>
      <c r="X181" s="43"/>
      <c r="Y181" s="43"/>
      <c r="Z181" s="43"/>
      <c r="AA181" s="43"/>
      <c r="AB181" s="43"/>
      <c r="AC181" s="43"/>
    </row>
    <row r="182" spans="1:29" ht="15">
      <c r="A182" s="43"/>
      <c r="B182" s="43"/>
      <c r="C182" s="43"/>
      <c r="D182" s="43"/>
      <c r="E182" s="43"/>
      <c r="F182" s="43"/>
      <c r="G182" s="43"/>
      <c r="H182" s="43"/>
      <c r="I182" s="43"/>
      <c r="J182" s="44"/>
      <c r="K182" s="43"/>
      <c r="L182" s="92"/>
      <c r="M182" s="708"/>
      <c r="N182" s="43"/>
      <c r="O182" s="43"/>
      <c r="P182" s="43"/>
      <c r="Q182" s="43"/>
      <c r="R182" s="43"/>
      <c r="S182" s="43"/>
      <c r="T182" s="43"/>
      <c r="U182" s="43"/>
      <c r="V182" s="43"/>
      <c r="W182" s="43"/>
      <c r="X182" s="43"/>
      <c r="Y182" s="43"/>
      <c r="Z182" s="43"/>
      <c r="AA182" s="43"/>
      <c r="AB182" s="43"/>
      <c r="AC182" s="43"/>
    </row>
    <row r="183" spans="1:29" ht="15">
      <c r="A183" s="43"/>
      <c r="B183" s="43"/>
      <c r="C183" s="43"/>
      <c r="D183" s="43"/>
      <c r="E183" s="43"/>
      <c r="F183" s="43"/>
      <c r="G183" s="43"/>
      <c r="H183" s="43"/>
      <c r="I183" s="43"/>
      <c r="J183" s="44"/>
      <c r="K183" s="43"/>
      <c r="L183" s="92"/>
      <c r="M183" s="708"/>
      <c r="N183" s="43"/>
      <c r="O183" s="43"/>
      <c r="P183" s="43"/>
      <c r="Q183" s="43"/>
      <c r="R183" s="43"/>
      <c r="S183" s="43"/>
      <c r="T183" s="43"/>
      <c r="U183" s="43"/>
      <c r="V183" s="43"/>
      <c r="W183" s="43"/>
      <c r="X183" s="43"/>
      <c r="Y183" s="43"/>
      <c r="Z183" s="43"/>
      <c r="AA183" s="43"/>
      <c r="AB183" s="43"/>
      <c r="AC183" s="43"/>
    </row>
    <row r="184" spans="1:29" ht="15">
      <c r="A184" s="43"/>
      <c r="B184" s="43"/>
      <c r="C184" s="43"/>
      <c r="D184" s="43"/>
      <c r="E184" s="43"/>
      <c r="F184" s="43"/>
      <c r="G184" s="43"/>
      <c r="H184" s="43"/>
      <c r="I184" s="43"/>
      <c r="J184" s="44"/>
      <c r="K184" s="43"/>
      <c r="L184" s="92"/>
      <c r="M184" s="708"/>
      <c r="N184" s="43"/>
      <c r="O184" s="43"/>
      <c r="P184" s="43"/>
      <c r="Q184" s="43"/>
      <c r="R184" s="43"/>
      <c r="S184" s="43"/>
      <c r="T184" s="43"/>
      <c r="U184" s="43"/>
      <c r="V184" s="43"/>
      <c r="W184" s="43"/>
      <c r="X184" s="43"/>
      <c r="Y184" s="43"/>
      <c r="Z184" s="43"/>
      <c r="AA184" s="43"/>
      <c r="AB184" s="43"/>
      <c r="AC184" s="43"/>
    </row>
    <row r="185" spans="1:29" ht="15">
      <c r="A185" s="43"/>
      <c r="B185" s="43"/>
      <c r="C185" s="43"/>
      <c r="D185" s="43"/>
      <c r="E185" s="43"/>
      <c r="F185" s="43"/>
      <c r="G185" s="43"/>
      <c r="H185" s="43"/>
      <c r="I185" s="43"/>
      <c r="J185" s="44"/>
      <c r="K185" s="43"/>
      <c r="L185" s="92"/>
      <c r="M185" s="708"/>
      <c r="N185" s="43"/>
      <c r="O185" s="43"/>
      <c r="P185" s="43"/>
      <c r="Q185" s="43"/>
      <c r="R185" s="43"/>
      <c r="S185" s="43"/>
      <c r="T185" s="43"/>
      <c r="U185" s="43"/>
      <c r="V185" s="43"/>
      <c r="W185" s="43"/>
      <c r="X185" s="43"/>
      <c r="Y185" s="43"/>
      <c r="Z185" s="43"/>
      <c r="AA185" s="43"/>
      <c r="AB185" s="43"/>
      <c r="AC185" s="43"/>
    </row>
    <row r="186" spans="1:29" ht="15">
      <c r="A186" s="43"/>
      <c r="B186" s="43"/>
      <c r="C186" s="43"/>
      <c r="D186" s="43"/>
      <c r="E186" s="43"/>
      <c r="F186" s="43"/>
      <c r="G186" s="43"/>
      <c r="H186" s="43"/>
      <c r="I186" s="43"/>
      <c r="J186" s="44"/>
      <c r="K186" s="43"/>
      <c r="L186" s="92"/>
      <c r="M186" s="708"/>
      <c r="N186" s="43"/>
      <c r="O186" s="43"/>
      <c r="P186" s="43"/>
      <c r="Q186" s="43"/>
      <c r="R186" s="43"/>
      <c r="S186" s="43"/>
      <c r="T186" s="43"/>
      <c r="U186" s="43"/>
      <c r="V186" s="43"/>
      <c r="W186" s="43"/>
      <c r="X186" s="43"/>
      <c r="Y186" s="43"/>
      <c r="Z186" s="43"/>
      <c r="AA186" s="43"/>
      <c r="AB186" s="43"/>
      <c r="AC186" s="43"/>
    </row>
    <row r="187" spans="1:29" ht="15">
      <c r="A187" s="43"/>
      <c r="B187" s="43"/>
      <c r="C187" s="43"/>
      <c r="D187" s="43"/>
      <c r="E187" s="43"/>
      <c r="F187" s="43"/>
      <c r="G187" s="43"/>
      <c r="H187" s="43"/>
      <c r="I187" s="43"/>
      <c r="J187" s="44"/>
      <c r="K187" s="43"/>
      <c r="L187" s="92"/>
      <c r="M187" s="708"/>
      <c r="N187" s="43"/>
      <c r="O187" s="43"/>
      <c r="P187" s="43"/>
      <c r="Q187" s="43"/>
      <c r="R187" s="43"/>
      <c r="S187" s="43"/>
      <c r="T187" s="43"/>
      <c r="U187" s="43"/>
      <c r="V187" s="43"/>
      <c r="W187" s="43"/>
      <c r="X187" s="43"/>
      <c r="Y187" s="43"/>
      <c r="Z187" s="43"/>
      <c r="AA187" s="43"/>
      <c r="AB187" s="43"/>
      <c r="AC187" s="43"/>
    </row>
    <row r="188" spans="1:29" ht="15">
      <c r="A188" s="43"/>
      <c r="B188" s="43"/>
      <c r="C188" s="43"/>
      <c r="D188" s="43"/>
      <c r="E188" s="43"/>
      <c r="F188" s="43"/>
      <c r="G188" s="43"/>
      <c r="H188" s="43"/>
      <c r="I188" s="43"/>
      <c r="J188" s="44"/>
      <c r="K188" s="43"/>
      <c r="L188" s="92"/>
      <c r="M188" s="708"/>
      <c r="N188" s="43"/>
      <c r="O188" s="43"/>
      <c r="P188" s="43"/>
      <c r="Q188" s="43"/>
      <c r="R188" s="43"/>
      <c r="S188" s="43"/>
      <c r="T188" s="43"/>
      <c r="U188" s="43"/>
      <c r="V188" s="43"/>
      <c r="W188" s="43"/>
      <c r="X188" s="43"/>
      <c r="Y188" s="43"/>
      <c r="Z188" s="43"/>
      <c r="AA188" s="43"/>
      <c r="AB188" s="43"/>
      <c r="AC188" s="43"/>
    </row>
    <row r="189" spans="1:29" ht="15">
      <c r="A189" s="43"/>
      <c r="B189" s="43"/>
      <c r="C189" s="43"/>
      <c r="D189" s="43"/>
      <c r="E189" s="43"/>
      <c r="F189" s="43"/>
      <c r="G189" s="43"/>
      <c r="H189" s="43"/>
      <c r="I189" s="43"/>
      <c r="J189" s="44"/>
      <c r="K189" s="43"/>
      <c r="L189" s="92"/>
      <c r="M189" s="708"/>
      <c r="N189" s="43"/>
      <c r="O189" s="43"/>
      <c r="P189" s="43"/>
      <c r="Q189" s="43"/>
      <c r="R189" s="43"/>
      <c r="S189" s="43"/>
      <c r="T189" s="43"/>
      <c r="U189" s="43"/>
      <c r="V189" s="43"/>
      <c r="W189" s="43"/>
      <c r="X189" s="43"/>
      <c r="Y189" s="43"/>
      <c r="Z189" s="43"/>
      <c r="AA189" s="43"/>
      <c r="AB189" s="43"/>
      <c r="AC189" s="43"/>
    </row>
    <row r="190" spans="1:29" ht="15">
      <c r="A190" s="43"/>
      <c r="B190" s="43"/>
      <c r="C190" s="43"/>
      <c r="D190" s="43"/>
      <c r="E190" s="43"/>
      <c r="F190" s="43"/>
      <c r="G190" s="43"/>
      <c r="H190" s="43"/>
      <c r="I190" s="43"/>
      <c r="J190" s="44"/>
      <c r="K190" s="43"/>
      <c r="L190" s="92"/>
      <c r="M190" s="708"/>
      <c r="N190" s="43"/>
      <c r="O190" s="43"/>
      <c r="P190" s="43"/>
      <c r="Q190" s="43"/>
      <c r="R190" s="43"/>
      <c r="S190" s="43"/>
      <c r="T190" s="43"/>
      <c r="U190" s="43"/>
      <c r="V190" s="43"/>
      <c r="W190" s="43"/>
      <c r="X190" s="43"/>
      <c r="Y190" s="43"/>
      <c r="Z190" s="43"/>
      <c r="AA190" s="43"/>
      <c r="AB190" s="43"/>
      <c r="AC190" s="43"/>
    </row>
    <row r="191" spans="1:29" ht="15">
      <c r="A191" s="43"/>
      <c r="B191" s="43"/>
      <c r="C191" s="43"/>
      <c r="D191" s="43"/>
      <c r="E191" s="43"/>
      <c r="F191" s="43"/>
      <c r="G191" s="43"/>
      <c r="H191" s="43"/>
      <c r="I191" s="43"/>
      <c r="J191" s="44"/>
      <c r="K191" s="43"/>
      <c r="L191" s="92"/>
      <c r="M191" s="708"/>
      <c r="N191" s="43"/>
      <c r="O191" s="43"/>
      <c r="P191" s="43"/>
      <c r="Q191" s="43"/>
      <c r="R191" s="43"/>
      <c r="S191" s="43"/>
      <c r="T191" s="43"/>
      <c r="U191" s="43"/>
      <c r="V191" s="43"/>
      <c r="W191" s="43"/>
      <c r="X191" s="43"/>
      <c r="Y191" s="43"/>
      <c r="Z191" s="43"/>
      <c r="AA191" s="43"/>
      <c r="AB191" s="43"/>
      <c r="AC191" s="43"/>
    </row>
    <row r="192" spans="1:29" ht="15">
      <c r="A192" s="43"/>
      <c r="B192" s="43"/>
      <c r="C192" s="43"/>
      <c r="D192" s="43"/>
      <c r="E192" s="43"/>
      <c r="F192" s="43"/>
      <c r="G192" s="43"/>
      <c r="H192" s="43"/>
      <c r="I192" s="43"/>
      <c r="J192" s="44"/>
      <c r="K192" s="43"/>
      <c r="L192" s="92"/>
      <c r="M192" s="708"/>
      <c r="N192" s="43"/>
      <c r="O192" s="43"/>
      <c r="P192" s="43"/>
      <c r="Q192" s="43"/>
      <c r="R192" s="43"/>
      <c r="S192" s="43"/>
      <c r="T192" s="43"/>
      <c r="U192" s="43"/>
      <c r="V192" s="43"/>
      <c r="W192" s="43"/>
      <c r="X192" s="43"/>
      <c r="Y192" s="43"/>
      <c r="Z192" s="43"/>
      <c r="AA192" s="43"/>
      <c r="AB192" s="43"/>
      <c r="AC192" s="43"/>
    </row>
    <row r="193" spans="1:29" ht="15">
      <c r="A193" s="43"/>
      <c r="B193" s="43"/>
      <c r="C193" s="43"/>
      <c r="D193" s="43"/>
      <c r="E193" s="43"/>
      <c r="F193" s="43"/>
      <c r="G193" s="43"/>
      <c r="H193" s="43"/>
      <c r="I193" s="43"/>
      <c r="J193" s="44"/>
      <c r="K193" s="43"/>
      <c r="L193" s="92"/>
      <c r="M193" s="708"/>
      <c r="N193" s="43"/>
      <c r="O193" s="43"/>
      <c r="P193" s="43"/>
      <c r="Q193" s="43"/>
      <c r="R193" s="43"/>
      <c r="S193" s="43"/>
      <c r="T193" s="43"/>
      <c r="U193" s="43"/>
      <c r="V193" s="43"/>
      <c r="W193" s="43"/>
      <c r="X193" s="43"/>
      <c r="Y193" s="43"/>
      <c r="Z193" s="43"/>
      <c r="AA193" s="43"/>
      <c r="AB193" s="43"/>
      <c r="AC193" s="43"/>
    </row>
    <row r="194" spans="1:29" ht="15">
      <c r="A194" s="43"/>
      <c r="B194" s="43"/>
      <c r="C194" s="43"/>
      <c r="D194" s="43"/>
      <c r="E194" s="43"/>
      <c r="F194" s="43"/>
      <c r="G194" s="43"/>
      <c r="H194" s="43"/>
      <c r="I194" s="43"/>
      <c r="J194" s="44"/>
      <c r="K194" s="43"/>
      <c r="L194" s="92"/>
      <c r="M194" s="708"/>
      <c r="N194" s="43"/>
      <c r="O194" s="43"/>
      <c r="P194" s="43"/>
      <c r="Q194" s="43"/>
      <c r="R194" s="43"/>
      <c r="S194" s="43"/>
      <c r="T194" s="43"/>
      <c r="U194" s="43"/>
      <c r="V194" s="43"/>
      <c r="W194" s="43"/>
      <c r="X194" s="43"/>
      <c r="Y194" s="43"/>
      <c r="Z194" s="43"/>
      <c r="AA194" s="43"/>
      <c r="AB194" s="43"/>
      <c r="AC194" s="43"/>
    </row>
    <row r="195" spans="1:29" ht="15">
      <c r="A195" s="43"/>
      <c r="B195" s="43"/>
      <c r="C195" s="43"/>
      <c r="D195" s="43"/>
      <c r="E195" s="43"/>
      <c r="F195" s="43"/>
      <c r="G195" s="43"/>
      <c r="H195" s="43"/>
      <c r="I195" s="43"/>
      <c r="J195" s="44"/>
      <c r="K195" s="43"/>
      <c r="L195" s="92"/>
      <c r="M195" s="708"/>
      <c r="N195" s="43"/>
      <c r="O195" s="43"/>
      <c r="P195" s="43"/>
      <c r="Q195" s="43"/>
      <c r="R195" s="43"/>
      <c r="S195" s="43"/>
      <c r="T195" s="43"/>
      <c r="U195" s="43"/>
      <c r="V195" s="43"/>
      <c r="W195" s="43"/>
      <c r="X195" s="43"/>
      <c r="Y195" s="43"/>
      <c r="Z195" s="43"/>
      <c r="AA195" s="43"/>
      <c r="AB195" s="43"/>
      <c r="AC195" s="43"/>
    </row>
    <row r="196" spans="1:29" ht="15">
      <c r="A196" s="43"/>
      <c r="B196" s="43"/>
      <c r="C196" s="43"/>
      <c r="D196" s="43"/>
      <c r="E196" s="43"/>
      <c r="F196" s="43"/>
      <c r="G196" s="43"/>
      <c r="H196" s="43"/>
      <c r="I196" s="43"/>
      <c r="J196" s="44"/>
      <c r="K196" s="43"/>
      <c r="L196" s="92"/>
      <c r="M196" s="708"/>
      <c r="N196" s="43"/>
      <c r="O196" s="43"/>
      <c r="P196" s="43"/>
      <c r="Q196" s="43"/>
      <c r="R196" s="43"/>
      <c r="S196" s="43"/>
      <c r="T196" s="43"/>
      <c r="U196" s="43"/>
      <c r="V196" s="43"/>
      <c r="W196" s="43"/>
      <c r="X196" s="43"/>
      <c r="Y196" s="43"/>
      <c r="Z196" s="43"/>
      <c r="AA196" s="43"/>
      <c r="AB196" s="43"/>
      <c r="AC196" s="43"/>
    </row>
    <row r="197" spans="1:29" ht="15">
      <c r="A197" s="43"/>
      <c r="B197" s="43"/>
      <c r="C197" s="43"/>
      <c r="D197" s="43"/>
      <c r="E197" s="43"/>
      <c r="F197" s="43"/>
      <c r="G197" s="43"/>
      <c r="H197" s="43"/>
      <c r="I197" s="43"/>
      <c r="J197" s="44"/>
      <c r="K197" s="43"/>
      <c r="L197" s="92"/>
      <c r="M197" s="708"/>
      <c r="N197" s="43"/>
      <c r="O197" s="43"/>
      <c r="P197" s="43"/>
      <c r="Q197" s="43"/>
      <c r="R197" s="43"/>
      <c r="S197" s="43"/>
      <c r="T197" s="43"/>
      <c r="U197" s="43"/>
      <c r="V197" s="43"/>
      <c r="W197" s="43"/>
      <c r="X197" s="43"/>
      <c r="Y197" s="43"/>
      <c r="Z197" s="43"/>
      <c r="AA197" s="43"/>
      <c r="AB197" s="43"/>
      <c r="AC197" s="43"/>
    </row>
    <row r="198" spans="1:29" ht="15">
      <c r="A198" s="43"/>
      <c r="B198" s="43"/>
      <c r="C198" s="43"/>
      <c r="D198" s="43"/>
      <c r="E198" s="43"/>
      <c r="F198" s="43"/>
      <c r="G198" s="43"/>
      <c r="H198" s="43"/>
      <c r="I198" s="43"/>
      <c r="J198" s="44"/>
      <c r="K198" s="43"/>
      <c r="L198" s="92"/>
      <c r="M198" s="708"/>
      <c r="N198" s="43"/>
      <c r="O198" s="43"/>
      <c r="P198" s="43"/>
      <c r="Q198" s="43"/>
      <c r="R198" s="43"/>
      <c r="S198" s="43"/>
      <c r="T198" s="43"/>
      <c r="U198" s="43"/>
      <c r="V198" s="43"/>
      <c r="W198" s="43"/>
      <c r="X198" s="43"/>
      <c r="Y198" s="43"/>
      <c r="Z198" s="43"/>
      <c r="AA198" s="43"/>
      <c r="AB198" s="43"/>
      <c r="AC198" s="43"/>
    </row>
    <row r="199" spans="1:29" ht="15">
      <c r="A199" s="43"/>
      <c r="B199" s="43"/>
      <c r="C199" s="43"/>
      <c r="D199" s="43"/>
      <c r="E199" s="43"/>
      <c r="F199" s="43"/>
      <c r="G199" s="43"/>
      <c r="H199" s="43"/>
      <c r="I199" s="43"/>
      <c r="J199" s="44"/>
      <c r="K199" s="43"/>
      <c r="L199" s="92"/>
      <c r="M199" s="708"/>
      <c r="N199" s="43"/>
      <c r="O199" s="43"/>
      <c r="P199" s="43"/>
      <c r="Q199" s="43"/>
      <c r="R199" s="43"/>
      <c r="S199" s="43"/>
      <c r="T199" s="43"/>
      <c r="U199" s="43"/>
      <c r="V199" s="43"/>
      <c r="W199" s="43"/>
      <c r="X199" s="43"/>
      <c r="Y199" s="43"/>
      <c r="Z199" s="43"/>
      <c r="AA199" s="43"/>
      <c r="AB199" s="43"/>
      <c r="AC199" s="43"/>
    </row>
    <row r="200" spans="1:29" ht="15">
      <c r="A200" s="43"/>
      <c r="B200" s="43"/>
      <c r="C200" s="43"/>
      <c r="D200" s="43"/>
      <c r="E200" s="43"/>
      <c r="F200" s="43"/>
      <c r="G200" s="43"/>
      <c r="H200" s="43"/>
      <c r="I200" s="43"/>
      <c r="J200" s="44"/>
      <c r="K200" s="43"/>
      <c r="L200" s="92"/>
      <c r="M200" s="708"/>
      <c r="N200" s="43"/>
      <c r="O200" s="43"/>
      <c r="P200" s="43"/>
      <c r="Q200" s="43"/>
      <c r="R200" s="43"/>
      <c r="S200" s="43"/>
      <c r="T200" s="43"/>
      <c r="U200" s="43"/>
      <c r="V200" s="43"/>
      <c r="W200" s="43"/>
      <c r="X200" s="43"/>
      <c r="Y200" s="43"/>
      <c r="Z200" s="43"/>
      <c r="AA200" s="43"/>
      <c r="AB200" s="43"/>
      <c r="AC200" s="43"/>
    </row>
    <row r="201" spans="1:29" ht="15">
      <c r="A201" s="43"/>
      <c r="B201" s="43"/>
      <c r="C201" s="43"/>
      <c r="D201" s="43"/>
      <c r="E201" s="43"/>
      <c r="F201" s="43"/>
      <c r="G201" s="43"/>
      <c r="H201" s="43"/>
      <c r="I201" s="43"/>
      <c r="J201" s="44"/>
      <c r="K201" s="43"/>
      <c r="L201" s="92"/>
      <c r="M201" s="708"/>
      <c r="N201" s="43"/>
      <c r="O201" s="43"/>
      <c r="P201" s="43"/>
      <c r="Q201" s="43"/>
      <c r="R201" s="43"/>
      <c r="S201" s="43"/>
      <c r="T201" s="43"/>
      <c r="U201" s="43"/>
      <c r="V201" s="43"/>
      <c r="W201" s="43"/>
      <c r="X201" s="43"/>
      <c r="Y201" s="43"/>
      <c r="Z201" s="43"/>
      <c r="AA201" s="43"/>
      <c r="AB201" s="43"/>
      <c r="AC201" s="43"/>
    </row>
    <row r="202" spans="1:29" ht="15">
      <c r="A202" s="43"/>
      <c r="B202" s="43"/>
      <c r="C202" s="43"/>
      <c r="D202" s="43"/>
      <c r="E202" s="43"/>
      <c r="F202" s="43"/>
      <c r="G202" s="43"/>
      <c r="H202" s="43"/>
      <c r="I202" s="43"/>
      <c r="J202" s="44"/>
      <c r="K202" s="43"/>
      <c r="L202" s="92"/>
      <c r="M202" s="708"/>
      <c r="N202" s="43"/>
      <c r="O202" s="43"/>
      <c r="P202" s="43"/>
      <c r="Q202" s="43"/>
      <c r="R202" s="43"/>
      <c r="S202" s="43"/>
      <c r="T202" s="43"/>
      <c r="U202" s="43"/>
      <c r="V202" s="43"/>
      <c r="W202" s="43"/>
      <c r="X202" s="43"/>
      <c r="Y202" s="43"/>
      <c r="Z202" s="43"/>
      <c r="AA202" s="43"/>
      <c r="AB202" s="43"/>
      <c r="AC202" s="43"/>
    </row>
    <row r="203" spans="1:29" ht="15">
      <c r="A203" s="43"/>
      <c r="B203" s="43"/>
      <c r="C203" s="43"/>
      <c r="D203" s="43"/>
      <c r="E203" s="43"/>
      <c r="F203" s="43"/>
      <c r="G203" s="43"/>
      <c r="H203" s="43"/>
      <c r="I203" s="43"/>
      <c r="J203" s="44"/>
      <c r="K203" s="43"/>
      <c r="L203" s="92"/>
      <c r="M203" s="708"/>
      <c r="N203" s="43"/>
      <c r="O203" s="43"/>
      <c r="P203" s="43"/>
      <c r="Q203" s="43"/>
      <c r="R203" s="43"/>
      <c r="S203" s="43"/>
      <c r="T203" s="43"/>
      <c r="U203" s="43"/>
      <c r="V203" s="43"/>
      <c r="W203" s="43"/>
      <c r="X203" s="43"/>
      <c r="Y203" s="43"/>
      <c r="Z203" s="43"/>
      <c r="AA203" s="43"/>
      <c r="AB203" s="43"/>
      <c r="AC203" s="43"/>
    </row>
    <row r="204" spans="1:29" ht="15">
      <c r="A204" s="43"/>
      <c r="B204" s="43"/>
      <c r="C204" s="43"/>
      <c r="D204" s="43"/>
      <c r="E204" s="43"/>
      <c r="F204" s="43"/>
      <c r="G204" s="43"/>
      <c r="H204" s="43"/>
      <c r="I204" s="43"/>
      <c r="J204" s="44"/>
      <c r="K204" s="43"/>
      <c r="L204" s="92"/>
      <c r="M204" s="708"/>
      <c r="N204" s="43"/>
      <c r="O204" s="43"/>
      <c r="P204" s="43"/>
      <c r="Q204" s="43"/>
      <c r="R204" s="43"/>
      <c r="S204" s="43"/>
      <c r="T204" s="43"/>
      <c r="U204" s="43"/>
      <c r="V204" s="43"/>
      <c r="W204" s="43"/>
      <c r="X204" s="43"/>
      <c r="Y204" s="43"/>
      <c r="Z204" s="43"/>
      <c r="AA204" s="43"/>
      <c r="AB204" s="43"/>
      <c r="AC204" s="43"/>
    </row>
    <row r="205" spans="1:29" ht="15">
      <c r="A205" s="43"/>
      <c r="B205" s="43"/>
      <c r="C205" s="43"/>
      <c r="D205" s="43"/>
      <c r="E205" s="43"/>
      <c r="F205" s="43"/>
      <c r="G205" s="43"/>
      <c r="H205" s="43"/>
      <c r="I205" s="43"/>
      <c r="J205" s="44"/>
      <c r="K205" s="43"/>
      <c r="L205" s="92"/>
      <c r="M205" s="708"/>
      <c r="N205" s="43"/>
      <c r="O205" s="43"/>
      <c r="P205" s="43"/>
      <c r="Q205" s="43"/>
      <c r="R205" s="43"/>
      <c r="S205" s="43"/>
      <c r="T205" s="43"/>
      <c r="U205" s="43"/>
      <c r="V205" s="43"/>
      <c r="W205" s="43"/>
      <c r="X205" s="43"/>
      <c r="Y205" s="43"/>
      <c r="Z205" s="43"/>
      <c r="AA205" s="43"/>
      <c r="AB205" s="43"/>
      <c r="AC205" s="43"/>
    </row>
    <row r="206" spans="1:29" ht="15">
      <c r="A206" s="43"/>
      <c r="B206" s="43"/>
      <c r="C206" s="43"/>
      <c r="D206" s="43"/>
      <c r="E206" s="43"/>
      <c r="F206" s="43"/>
      <c r="G206" s="43"/>
      <c r="H206" s="43"/>
      <c r="I206" s="43"/>
      <c r="J206" s="44"/>
      <c r="K206" s="43"/>
      <c r="L206" s="92"/>
      <c r="M206" s="708"/>
      <c r="N206" s="43"/>
      <c r="O206" s="43"/>
      <c r="P206" s="43"/>
      <c r="Q206" s="43"/>
      <c r="R206" s="43"/>
      <c r="S206" s="43"/>
      <c r="T206" s="43"/>
      <c r="U206" s="43"/>
      <c r="V206" s="43"/>
      <c r="W206" s="43"/>
      <c r="X206" s="43"/>
      <c r="Y206" s="43"/>
      <c r="Z206" s="43"/>
      <c r="AA206" s="43"/>
      <c r="AB206" s="43"/>
      <c r="AC206" s="43"/>
    </row>
    <row r="207" spans="1:29" ht="15">
      <c r="A207" s="43"/>
      <c r="B207" s="43"/>
      <c r="C207" s="43"/>
      <c r="D207" s="43"/>
      <c r="E207" s="43"/>
      <c r="F207" s="43"/>
      <c r="G207" s="43"/>
      <c r="H207" s="43"/>
      <c r="I207" s="43"/>
      <c r="J207" s="44"/>
      <c r="K207" s="43"/>
      <c r="L207" s="92"/>
      <c r="M207" s="708"/>
      <c r="N207" s="43"/>
      <c r="O207" s="43"/>
      <c r="P207" s="43"/>
      <c r="Q207" s="43"/>
      <c r="R207" s="43"/>
      <c r="S207" s="43"/>
      <c r="T207" s="43"/>
      <c r="U207" s="43"/>
      <c r="V207" s="43"/>
      <c r="W207" s="43"/>
      <c r="X207" s="43"/>
      <c r="Y207" s="43"/>
      <c r="Z207" s="43"/>
      <c r="AA207" s="43"/>
      <c r="AB207" s="43"/>
      <c r="AC207" s="43"/>
    </row>
    <row r="208" spans="1:29" ht="15">
      <c r="A208" s="43"/>
      <c r="B208" s="43"/>
      <c r="C208" s="43"/>
      <c r="D208" s="43"/>
      <c r="E208" s="43"/>
      <c r="F208" s="43"/>
      <c r="G208" s="43"/>
      <c r="H208" s="43"/>
      <c r="I208" s="43"/>
      <c r="J208" s="44"/>
      <c r="K208" s="43"/>
      <c r="L208" s="92"/>
      <c r="M208" s="708"/>
      <c r="N208" s="43"/>
      <c r="O208" s="43"/>
      <c r="P208" s="43"/>
      <c r="Q208" s="43"/>
      <c r="R208" s="43"/>
      <c r="S208" s="43"/>
      <c r="T208" s="43"/>
      <c r="U208" s="43"/>
      <c r="V208" s="43"/>
      <c r="W208" s="43"/>
      <c r="X208" s="43"/>
      <c r="Y208" s="43"/>
      <c r="Z208" s="43"/>
      <c r="AA208" s="43"/>
      <c r="AB208" s="43"/>
      <c r="AC208" s="43"/>
    </row>
    <row r="209" spans="1:29" ht="15">
      <c r="A209" s="43"/>
      <c r="B209" s="43"/>
      <c r="C209" s="43"/>
      <c r="D209" s="43"/>
      <c r="E209" s="43"/>
      <c r="F209" s="43"/>
      <c r="G209" s="43"/>
      <c r="H209" s="43"/>
      <c r="I209" s="43"/>
      <c r="J209" s="44"/>
      <c r="K209" s="43"/>
      <c r="L209" s="92"/>
      <c r="M209" s="708"/>
      <c r="N209" s="43"/>
      <c r="O209" s="43"/>
      <c r="P209" s="43"/>
      <c r="Q209" s="43"/>
      <c r="R209" s="43"/>
      <c r="S209" s="43"/>
      <c r="T209" s="43"/>
      <c r="U209" s="43"/>
      <c r="V209" s="43"/>
      <c r="W209" s="43"/>
      <c r="X209" s="43"/>
      <c r="Y209" s="43"/>
      <c r="Z209" s="43"/>
      <c r="AA209" s="43"/>
      <c r="AB209" s="43"/>
      <c r="AC209" s="43"/>
    </row>
    <row r="210" spans="1:29" ht="15">
      <c r="A210" s="43"/>
      <c r="B210" s="43"/>
      <c r="C210" s="43"/>
      <c r="D210" s="43"/>
      <c r="E210" s="43"/>
      <c r="F210" s="43"/>
      <c r="G210" s="43"/>
      <c r="H210" s="43"/>
      <c r="I210" s="43"/>
      <c r="J210" s="44"/>
      <c r="K210" s="43"/>
      <c r="L210" s="92"/>
      <c r="M210" s="708"/>
      <c r="N210" s="43"/>
      <c r="O210" s="43"/>
      <c r="P210" s="43"/>
      <c r="Q210" s="43"/>
      <c r="R210" s="43"/>
      <c r="S210" s="43"/>
      <c r="T210" s="43"/>
      <c r="U210" s="43"/>
      <c r="V210" s="43"/>
      <c r="W210" s="43"/>
      <c r="X210" s="43"/>
      <c r="Y210" s="43"/>
      <c r="Z210" s="43"/>
      <c r="AA210" s="43"/>
      <c r="AB210" s="43"/>
      <c r="AC210" s="43"/>
    </row>
    <row r="211" spans="1:29" ht="15">
      <c r="A211" s="43"/>
      <c r="B211" s="43"/>
      <c r="C211" s="43"/>
      <c r="D211" s="43"/>
      <c r="E211" s="43"/>
      <c r="F211" s="43"/>
      <c r="G211" s="43"/>
      <c r="H211" s="43"/>
      <c r="I211" s="43"/>
      <c r="J211" s="44"/>
      <c r="K211" s="43"/>
      <c r="L211" s="92"/>
      <c r="M211" s="708"/>
      <c r="N211" s="43"/>
      <c r="O211" s="43"/>
      <c r="P211" s="43"/>
      <c r="Q211" s="43"/>
      <c r="R211" s="43"/>
      <c r="S211" s="43"/>
      <c r="T211" s="43"/>
      <c r="U211" s="43"/>
      <c r="V211" s="43"/>
      <c r="W211" s="43"/>
      <c r="X211" s="43"/>
      <c r="Y211" s="43"/>
      <c r="Z211" s="43"/>
      <c r="AA211" s="43"/>
      <c r="AB211" s="43"/>
      <c r="AC211" s="43"/>
    </row>
    <row r="212" spans="1:29" ht="15">
      <c r="A212" s="43"/>
      <c r="B212" s="43"/>
      <c r="C212" s="43"/>
      <c r="D212" s="43"/>
      <c r="E212" s="43"/>
      <c r="F212" s="43"/>
      <c r="G212" s="43"/>
      <c r="H212" s="43"/>
      <c r="I212" s="43"/>
      <c r="J212" s="44"/>
      <c r="K212" s="43"/>
      <c r="L212" s="92"/>
      <c r="M212" s="708"/>
      <c r="N212" s="43"/>
      <c r="O212" s="43"/>
      <c r="P212" s="43"/>
      <c r="Q212" s="43"/>
      <c r="R212" s="43"/>
      <c r="S212" s="43"/>
      <c r="T212" s="43"/>
      <c r="U212" s="43"/>
      <c r="V212" s="43"/>
      <c r="W212" s="43"/>
      <c r="X212" s="43"/>
      <c r="Y212" s="43"/>
      <c r="Z212" s="43"/>
      <c r="AA212" s="43"/>
      <c r="AB212" s="43"/>
      <c r="AC212" s="43"/>
    </row>
    <row r="213" spans="1:29" ht="15">
      <c r="A213" s="43"/>
      <c r="B213" s="43"/>
      <c r="C213" s="43"/>
      <c r="D213" s="43"/>
      <c r="E213" s="43"/>
      <c r="F213" s="43"/>
      <c r="G213" s="43"/>
      <c r="H213" s="43"/>
      <c r="I213" s="43"/>
      <c r="J213" s="44"/>
      <c r="K213" s="43"/>
      <c r="L213" s="92"/>
      <c r="M213" s="708"/>
      <c r="N213" s="43"/>
      <c r="O213" s="43"/>
      <c r="P213" s="43"/>
      <c r="Q213" s="43"/>
      <c r="R213" s="43"/>
      <c r="S213" s="43"/>
      <c r="T213" s="43"/>
      <c r="U213" s="43"/>
      <c r="V213" s="43"/>
      <c r="W213" s="43"/>
      <c r="X213" s="43"/>
      <c r="Y213" s="43"/>
      <c r="Z213" s="43"/>
      <c r="AA213" s="43"/>
      <c r="AB213" s="43"/>
      <c r="AC213" s="43"/>
    </row>
    <row r="214" spans="1:29" ht="15">
      <c r="A214" s="43"/>
      <c r="B214" s="43"/>
      <c r="C214" s="43"/>
      <c r="D214" s="43"/>
      <c r="E214" s="43"/>
      <c r="F214" s="43"/>
      <c r="G214" s="43"/>
      <c r="H214" s="43"/>
      <c r="I214" s="43"/>
      <c r="J214" s="44"/>
      <c r="K214" s="43"/>
      <c r="L214" s="92"/>
      <c r="M214" s="708"/>
      <c r="N214" s="43"/>
      <c r="O214" s="43"/>
      <c r="P214" s="43"/>
      <c r="Q214" s="43"/>
      <c r="R214" s="43"/>
      <c r="S214" s="43"/>
      <c r="T214" s="43"/>
      <c r="U214" s="43"/>
      <c r="V214" s="43"/>
      <c r="W214" s="43"/>
      <c r="X214" s="43"/>
      <c r="Y214" s="43"/>
      <c r="Z214" s="43"/>
      <c r="AA214" s="43"/>
      <c r="AB214" s="43"/>
      <c r="AC214" s="43"/>
    </row>
    <row r="215" spans="1:29" ht="15">
      <c r="A215" s="43"/>
      <c r="B215" s="43"/>
      <c r="C215" s="43"/>
      <c r="D215" s="43"/>
      <c r="E215" s="43"/>
      <c r="F215" s="43"/>
      <c r="G215" s="43"/>
      <c r="H215" s="43"/>
      <c r="I215" s="43"/>
      <c r="J215" s="44"/>
      <c r="K215" s="43"/>
      <c r="L215" s="92"/>
      <c r="M215" s="708"/>
      <c r="N215" s="43"/>
      <c r="O215" s="43"/>
      <c r="P215" s="43"/>
      <c r="Q215" s="43"/>
      <c r="R215" s="43"/>
      <c r="S215" s="43"/>
      <c r="T215" s="43"/>
      <c r="U215" s="43"/>
      <c r="V215" s="43"/>
      <c r="W215" s="43"/>
      <c r="X215" s="43"/>
      <c r="Y215" s="43"/>
      <c r="Z215" s="43"/>
      <c r="AA215" s="43"/>
      <c r="AB215" s="43"/>
      <c r="AC215" s="43"/>
    </row>
    <row r="216" spans="1:29" ht="15">
      <c r="A216" s="43"/>
      <c r="B216" s="43"/>
      <c r="C216" s="43"/>
      <c r="D216" s="43"/>
      <c r="E216" s="43"/>
      <c r="F216" s="43"/>
      <c r="G216" s="43"/>
      <c r="H216" s="43"/>
      <c r="I216" s="43"/>
      <c r="J216" s="44"/>
      <c r="K216" s="43"/>
      <c r="L216" s="92"/>
      <c r="M216" s="708"/>
      <c r="N216" s="43"/>
      <c r="O216" s="43"/>
      <c r="P216" s="43"/>
      <c r="Q216" s="43"/>
      <c r="R216" s="43"/>
      <c r="S216" s="43"/>
      <c r="T216" s="43"/>
      <c r="U216" s="43"/>
      <c r="V216" s="43"/>
      <c r="W216" s="43"/>
      <c r="X216" s="43"/>
      <c r="Y216" s="43"/>
      <c r="Z216" s="43"/>
      <c r="AA216" s="43"/>
      <c r="AB216" s="43"/>
      <c r="AC216" s="43"/>
    </row>
    <row r="217" spans="1:29" ht="15">
      <c r="A217" s="43"/>
      <c r="B217" s="43"/>
      <c r="C217" s="43"/>
      <c r="D217" s="43"/>
      <c r="E217" s="43"/>
      <c r="F217" s="43"/>
      <c r="G217" s="43"/>
      <c r="H217" s="43"/>
      <c r="I217" s="43"/>
      <c r="J217" s="44"/>
      <c r="K217" s="43"/>
      <c r="L217" s="92"/>
      <c r="M217" s="708"/>
      <c r="N217" s="43"/>
      <c r="O217" s="43"/>
      <c r="P217" s="43"/>
      <c r="Q217" s="43"/>
      <c r="R217" s="43"/>
      <c r="S217" s="43"/>
      <c r="T217" s="43"/>
      <c r="U217" s="43"/>
      <c r="V217" s="43"/>
      <c r="W217" s="43"/>
      <c r="X217" s="43"/>
      <c r="Y217" s="43"/>
      <c r="Z217" s="43"/>
      <c r="AA217" s="43"/>
      <c r="AB217" s="43"/>
      <c r="AC217" s="43"/>
    </row>
    <row r="218" spans="1:29" ht="15">
      <c r="A218" s="43"/>
      <c r="B218" s="43"/>
      <c r="C218" s="43"/>
      <c r="D218" s="43"/>
      <c r="E218" s="43"/>
      <c r="F218" s="43"/>
      <c r="G218" s="43"/>
      <c r="H218" s="43"/>
      <c r="I218" s="43"/>
      <c r="J218" s="44"/>
      <c r="K218" s="43"/>
      <c r="L218" s="92"/>
      <c r="M218" s="708"/>
      <c r="N218" s="43"/>
      <c r="O218" s="43"/>
      <c r="P218" s="43"/>
      <c r="Q218" s="43"/>
      <c r="R218" s="43"/>
      <c r="S218" s="43"/>
      <c r="T218" s="43"/>
      <c r="U218" s="43"/>
      <c r="V218" s="43"/>
      <c r="W218" s="43"/>
      <c r="X218" s="43"/>
      <c r="Y218" s="43"/>
      <c r="Z218" s="43"/>
      <c r="AA218" s="43"/>
      <c r="AB218" s="43"/>
      <c r="AC218" s="43"/>
    </row>
    <row r="219" spans="1:29" ht="15">
      <c r="A219" s="43"/>
      <c r="B219" s="43"/>
      <c r="C219" s="43"/>
      <c r="D219" s="43"/>
      <c r="E219" s="43"/>
      <c r="F219" s="43"/>
      <c r="G219" s="43"/>
      <c r="H219" s="43"/>
      <c r="I219" s="43"/>
      <c r="J219" s="44"/>
      <c r="K219" s="43"/>
      <c r="L219" s="92"/>
      <c r="M219" s="708"/>
      <c r="N219" s="43"/>
      <c r="O219" s="43"/>
      <c r="P219" s="43"/>
      <c r="Q219" s="43"/>
      <c r="R219" s="43"/>
      <c r="S219" s="43"/>
      <c r="T219" s="43"/>
      <c r="U219" s="43"/>
      <c r="V219" s="43"/>
      <c r="W219" s="43"/>
      <c r="X219" s="43"/>
      <c r="Y219" s="43"/>
      <c r="Z219" s="43"/>
      <c r="AA219" s="43"/>
      <c r="AB219" s="43"/>
      <c r="AC219" s="43"/>
    </row>
    <row r="220" spans="1:29" ht="15">
      <c r="A220" s="43"/>
      <c r="B220" s="43"/>
      <c r="C220" s="43"/>
      <c r="D220" s="43"/>
      <c r="E220" s="43"/>
      <c r="F220" s="43"/>
      <c r="G220" s="43"/>
      <c r="H220" s="43"/>
      <c r="I220" s="43"/>
      <c r="J220" s="44"/>
      <c r="K220" s="43"/>
      <c r="L220" s="92"/>
      <c r="M220" s="708"/>
      <c r="N220" s="43"/>
      <c r="O220" s="43"/>
      <c r="P220" s="43"/>
      <c r="Q220" s="43"/>
      <c r="R220" s="43"/>
      <c r="S220" s="43"/>
      <c r="T220" s="43"/>
      <c r="U220" s="43"/>
      <c r="V220" s="43"/>
      <c r="W220" s="43"/>
      <c r="X220" s="43"/>
      <c r="Y220" s="43"/>
      <c r="Z220" s="43"/>
      <c r="AA220" s="43"/>
      <c r="AB220" s="43"/>
      <c r="AC220" s="43"/>
    </row>
    <row r="221" spans="1:29" ht="15">
      <c r="A221" s="43"/>
      <c r="B221" s="43"/>
      <c r="C221" s="43"/>
      <c r="D221" s="43"/>
      <c r="E221" s="43"/>
      <c r="F221" s="43"/>
      <c r="G221" s="43"/>
      <c r="H221" s="43"/>
      <c r="I221" s="43"/>
      <c r="J221" s="44"/>
      <c r="K221" s="43"/>
      <c r="L221" s="92"/>
      <c r="M221" s="708"/>
      <c r="N221" s="43"/>
      <c r="O221" s="43"/>
      <c r="P221" s="43"/>
      <c r="Q221" s="43"/>
      <c r="R221" s="43"/>
      <c r="S221" s="43"/>
      <c r="T221" s="43"/>
      <c r="U221" s="43"/>
      <c r="V221" s="43"/>
      <c r="W221" s="43"/>
      <c r="X221" s="43"/>
      <c r="Y221" s="43"/>
      <c r="Z221" s="43"/>
      <c r="AA221" s="43"/>
      <c r="AB221" s="43"/>
      <c r="AC221" s="43"/>
    </row>
    <row r="222" spans="1:29" ht="15">
      <c r="A222" s="43"/>
      <c r="B222" s="43"/>
      <c r="C222" s="43"/>
      <c r="D222" s="43"/>
      <c r="E222" s="43"/>
      <c r="F222" s="43"/>
      <c r="G222" s="43"/>
      <c r="H222" s="43"/>
      <c r="I222" s="43"/>
      <c r="J222" s="44"/>
      <c r="K222" s="43"/>
      <c r="L222" s="92"/>
      <c r="M222" s="708"/>
      <c r="N222" s="43"/>
      <c r="O222" s="43"/>
      <c r="P222" s="43"/>
      <c r="Q222" s="43"/>
      <c r="R222" s="43"/>
      <c r="S222" s="43"/>
      <c r="T222" s="43"/>
      <c r="U222" s="43"/>
      <c r="V222" s="43"/>
      <c r="W222" s="43"/>
      <c r="X222" s="43"/>
      <c r="Y222" s="43"/>
      <c r="Z222" s="43"/>
      <c r="AA222" s="43"/>
      <c r="AB222" s="43"/>
      <c r="AC222" s="43"/>
    </row>
    <row r="223" spans="1:29" ht="15">
      <c r="A223" s="43"/>
      <c r="B223" s="43"/>
      <c r="C223" s="43"/>
      <c r="D223" s="43"/>
      <c r="E223" s="43"/>
      <c r="F223" s="43"/>
      <c r="G223" s="43"/>
      <c r="H223" s="43"/>
      <c r="I223" s="43"/>
      <c r="J223" s="44"/>
      <c r="K223" s="43"/>
      <c r="L223" s="92"/>
      <c r="M223" s="708"/>
      <c r="N223" s="43"/>
      <c r="O223" s="43"/>
      <c r="P223" s="43"/>
      <c r="Q223" s="43"/>
      <c r="R223" s="43"/>
      <c r="S223" s="43"/>
      <c r="T223" s="43"/>
      <c r="U223" s="43"/>
      <c r="V223" s="43"/>
      <c r="W223" s="43"/>
      <c r="X223" s="43"/>
      <c r="Y223" s="43"/>
      <c r="Z223" s="43"/>
      <c r="AA223" s="43"/>
      <c r="AB223" s="43"/>
      <c r="AC223" s="43"/>
    </row>
    <row r="224" spans="1:29" ht="15">
      <c r="A224" s="43"/>
      <c r="B224" s="43"/>
      <c r="C224" s="43"/>
      <c r="D224" s="43"/>
      <c r="E224" s="43"/>
      <c r="F224" s="43"/>
      <c r="G224" s="43"/>
      <c r="H224" s="43"/>
      <c r="I224" s="43"/>
      <c r="J224" s="44"/>
      <c r="K224" s="43"/>
      <c r="L224" s="92"/>
      <c r="M224" s="708"/>
      <c r="N224" s="43"/>
      <c r="O224" s="43"/>
      <c r="P224" s="43"/>
      <c r="Q224" s="43"/>
      <c r="R224" s="43"/>
      <c r="S224" s="43"/>
      <c r="T224" s="43"/>
      <c r="U224" s="43"/>
      <c r="V224" s="43"/>
      <c r="W224" s="43"/>
      <c r="X224" s="43"/>
      <c r="Y224" s="43"/>
      <c r="Z224" s="43"/>
      <c r="AA224" s="43"/>
      <c r="AB224" s="43"/>
      <c r="AC224" s="43"/>
    </row>
    <row r="225" spans="1:29" ht="15">
      <c r="A225" s="43"/>
      <c r="B225" s="43"/>
      <c r="C225" s="43"/>
      <c r="D225" s="43"/>
      <c r="E225" s="43"/>
      <c r="F225" s="43"/>
      <c r="G225" s="43"/>
      <c r="H225" s="43"/>
      <c r="I225" s="43"/>
      <c r="J225" s="44"/>
      <c r="K225" s="43"/>
      <c r="L225" s="92"/>
      <c r="M225" s="708"/>
      <c r="N225" s="43"/>
      <c r="O225" s="43"/>
      <c r="P225" s="43"/>
      <c r="Q225" s="43"/>
      <c r="R225" s="43"/>
      <c r="S225" s="43"/>
      <c r="T225" s="43"/>
      <c r="U225" s="43"/>
      <c r="V225" s="43"/>
      <c r="W225" s="43"/>
      <c r="X225" s="43"/>
      <c r="Y225" s="43"/>
      <c r="Z225" s="43"/>
      <c r="AA225" s="43"/>
      <c r="AB225" s="43"/>
      <c r="AC225" s="43"/>
    </row>
    <row r="226" spans="1:29" ht="15">
      <c r="A226" s="43"/>
      <c r="B226" s="43"/>
      <c r="C226" s="43"/>
      <c r="D226" s="43"/>
      <c r="E226" s="43"/>
      <c r="F226" s="43"/>
      <c r="G226" s="43"/>
      <c r="H226" s="43"/>
      <c r="I226" s="43"/>
      <c r="J226" s="44"/>
      <c r="K226" s="43"/>
      <c r="L226" s="92"/>
      <c r="M226" s="708"/>
      <c r="N226" s="43"/>
      <c r="O226" s="43"/>
      <c r="P226" s="43"/>
      <c r="Q226" s="43"/>
      <c r="R226" s="43"/>
      <c r="S226" s="43"/>
      <c r="T226" s="43"/>
      <c r="U226" s="43"/>
      <c r="V226" s="43"/>
      <c r="W226" s="43"/>
      <c r="X226" s="43"/>
      <c r="Y226" s="43"/>
      <c r="Z226" s="43"/>
      <c r="AA226" s="43"/>
      <c r="AB226" s="43"/>
      <c r="AC226" s="43"/>
    </row>
    <row r="227" spans="1:29" ht="15">
      <c r="A227" s="43"/>
      <c r="B227" s="43"/>
      <c r="C227" s="43"/>
      <c r="D227" s="43"/>
      <c r="E227" s="43"/>
      <c r="F227" s="43"/>
      <c r="G227" s="43"/>
      <c r="H227" s="43"/>
      <c r="I227" s="43"/>
      <c r="J227" s="44"/>
      <c r="K227" s="43"/>
      <c r="L227" s="92"/>
      <c r="M227" s="708"/>
      <c r="N227" s="43"/>
      <c r="O227" s="43"/>
      <c r="P227" s="43"/>
      <c r="Q227" s="43"/>
      <c r="R227" s="43"/>
      <c r="S227" s="43"/>
      <c r="T227" s="43"/>
      <c r="U227" s="43"/>
      <c r="V227" s="43"/>
      <c r="W227" s="43"/>
      <c r="X227" s="43"/>
      <c r="Y227" s="43"/>
      <c r="Z227" s="43"/>
      <c r="AA227" s="43"/>
      <c r="AB227" s="43"/>
      <c r="AC227" s="43"/>
    </row>
    <row r="228" spans="1:29" ht="15">
      <c r="A228" s="43"/>
      <c r="B228" s="43"/>
      <c r="C228" s="43"/>
      <c r="D228" s="43"/>
      <c r="E228" s="43"/>
      <c r="F228" s="43"/>
      <c r="G228" s="43"/>
      <c r="H228" s="43"/>
      <c r="I228" s="43"/>
      <c r="J228" s="44"/>
      <c r="K228" s="43"/>
      <c r="L228" s="92"/>
      <c r="M228" s="708"/>
      <c r="N228" s="43"/>
      <c r="O228" s="43"/>
      <c r="P228" s="43"/>
      <c r="Q228" s="43"/>
      <c r="R228" s="43"/>
      <c r="S228" s="43"/>
      <c r="T228" s="43"/>
      <c r="U228" s="43"/>
      <c r="V228" s="43"/>
      <c r="W228" s="43"/>
      <c r="X228" s="43"/>
      <c r="Y228" s="43"/>
      <c r="Z228" s="43"/>
      <c r="AA228" s="43"/>
      <c r="AB228" s="43"/>
      <c r="AC228" s="43"/>
    </row>
    <row r="229" spans="1:29" ht="15">
      <c r="A229" s="43"/>
      <c r="B229" s="43"/>
      <c r="C229" s="43"/>
      <c r="D229" s="43"/>
      <c r="E229" s="43"/>
      <c r="F229" s="43"/>
      <c r="G229" s="43"/>
      <c r="H229" s="43"/>
      <c r="I229" s="43"/>
      <c r="J229" s="44"/>
      <c r="K229" s="43"/>
      <c r="L229" s="92"/>
      <c r="M229" s="708"/>
      <c r="N229" s="43"/>
      <c r="O229" s="43"/>
      <c r="P229" s="43"/>
      <c r="Q229" s="43"/>
      <c r="R229" s="43"/>
      <c r="S229" s="43"/>
      <c r="T229" s="43"/>
      <c r="U229" s="43"/>
      <c r="V229" s="43"/>
      <c r="W229" s="43"/>
      <c r="X229" s="43"/>
      <c r="Y229" s="43"/>
      <c r="Z229" s="43"/>
      <c r="AA229" s="43"/>
      <c r="AB229" s="43"/>
      <c r="AC229" s="43"/>
    </row>
    <row r="230" spans="1:29" ht="15">
      <c r="A230" s="43"/>
      <c r="B230" s="43"/>
      <c r="C230" s="43"/>
      <c r="D230" s="43"/>
      <c r="E230" s="43"/>
      <c r="F230" s="43"/>
      <c r="G230" s="43"/>
      <c r="H230" s="43"/>
      <c r="I230" s="43"/>
      <c r="J230" s="44"/>
      <c r="K230" s="43"/>
      <c r="L230" s="92"/>
      <c r="M230" s="708"/>
      <c r="N230" s="43"/>
      <c r="O230" s="43"/>
      <c r="P230" s="43"/>
      <c r="Q230" s="43"/>
      <c r="R230" s="43"/>
      <c r="S230" s="43"/>
      <c r="T230" s="43"/>
      <c r="U230" s="43"/>
      <c r="V230" s="43"/>
      <c r="W230" s="43"/>
      <c r="X230" s="43"/>
      <c r="Y230" s="43"/>
      <c r="Z230" s="43"/>
      <c r="AA230" s="43"/>
      <c r="AB230" s="43"/>
      <c r="AC230" s="43"/>
    </row>
    <row r="231" spans="1:29" ht="15">
      <c r="A231" s="43"/>
      <c r="B231" s="43"/>
      <c r="C231" s="43"/>
      <c r="D231" s="43"/>
      <c r="E231" s="43"/>
      <c r="F231" s="43"/>
      <c r="G231" s="43"/>
      <c r="H231" s="43"/>
      <c r="I231" s="43"/>
      <c r="J231" s="44"/>
      <c r="K231" s="43"/>
      <c r="L231" s="92"/>
      <c r="M231" s="708"/>
      <c r="N231" s="43"/>
      <c r="O231" s="43"/>
      <c r="P231" s="43"/>
      <c r="Q231" s="43"/>
      <c r="R231" s="43"/>
      <c r="S231" s="43"/>
      <c r="T231" s="43"/>
      <c r="U231" s="43"/>
      <c r="V231" s="43"/>
      <c r="W231" s="43"/>
      <c r="X231" s="43"/>
      <c r="Y231" s="43"/>
      <c r="Z231" s="43"/>
      <c r="AA231" s="43"/>
      <c r="AB231" s="43"/>
      <c r="AC231" s="43"/>
    </row>
    <row r="232" spans="1:29" ht="15">
      <c r="A232" s="43"/>
      <c r="B232" s="43"/>
      <c r="C232" s="43"/>
      <c r="D232" s="43"/>
      <c r="E232" s="43"/>
      <c r="F232" s="43"/>
      <c r="G232" s="43"/>
      <c r="H232" s="43"/>
      <c r="I232" s="43"/>
      <c r="J232" s="44"/>
      <c r="K232" s="43"/>
      <c r="L232" s="92"/>
      <c r="M232" s="708"/>
      <c r="N232" s="43"/>
      <c r="O232" s="43"/>
      <c r="P232" s="43"/>
      <c r="Q232" s="43"/>
      <c r="R232" s="43"/>
      <c r="S232" s="43"/>
      <c r="T232" s="43"/>
      <c r="U232" s="43"/>
      <c r="V232" s="43"/>
      <c r="W232" s="43"/>
      <c r="X232" s="43"/>
      <c r="Y232" s="43"/>
      <c r="Z232" s="43"/>
      <c r="AA232" s="43"/>
      <c r="AB232" s="43"/>
      <c r="AC232" s="43"/>
    </row>
    <row r="233" spans="1:29" ht="15">
      <c r="A233" s="43"/>
      <c r="B233" s="43"/>
      <c r="C233" s="43"/>
      <c r="D233" s="43"/>
      <c r="E233" s="43"/>
      <c r="F233" s="43"/>
      <c r="G233" s="43"/>
      <c r="H233" s="43"/>
      <c r="I233" s="43"/>
      <c r="J233" s="44"/>
      <c r="K233" s="43"/>
      <c r="L233" s="92"/>
      <c r="M233" s="708"/>
      <c r="N233" s="43"/>
      <c r="O233" s="43"/>
      <c r="P233" s="43"/>
      <c r="Q233" s="43"/>
      <c r="R233" s="43"/>
      <c r="S233" s="43"/>
      <c r="T233" s="43"/>
      <c r="U233" s="43"/>
      <c r="V233" s="43"/>
      <c r="W233" s="43"/>
      <c r="X233" s="43"/>
      <c r="Y233" s="43"/>
      <c r="Z233" s="43"/>
      <c r="AA233" s="43"/>
      <c r="AB233" s="43"/>
      <c r="AC233" s="43"/>
    </row>
    <row r="234" spans="1:29" ht="15">
      <c r="A234" s="43"/>
      <c r="B234" s="43"/>
      <c r="C234" s="43"/>
      <c r="D234" s="43"/>
      <c r="E234" s="43"/>
      <c r="F234" s="43"/>
      <c r="G234" s="43"/>
      <c r="H234" s="43"/>
      <c r="I234" s="43"/>
      <c r="J234" s="44"/>
      <c r="K234" s="43"/>
      <c r="L234" s="92"/>
      <c r="M234" s="708"/>
      <c r="N234" s="43"/>
      <c r="O234" s="43"/>
      <c r="P234" s="43"/>
      <c r="Q234" s="43"/>
      <c r="R234" s="43"/>
      <c r="S234" s="43"/>
      <c r="T234" s="43"/>
      <c r="U234" s="43"/>
      <c r="V234" s="43"/>
      <c r="W234" s="43"/>
      <c r="X234" s="43"/>
      <c r="Y234" s="43"/>
      <c r="Z234" s="43"/>
      <c r="AA234" s="43"/>
      <c r="AB234" s="43"/>
      <c r="AC234" s="43"/>
    </row>
    <row r="235" spans="1:29" ht="15">
      <c r="A235" s="43"/>
      <c r="B235" s="43"/>
      <c r="C235" s="43"/>
      <c r="D235" s="43"/>
      <c r="E235" s="43"/>
      <c r="F235" s="43"/>
      <c r="G235" s="43"/>
      <c r="H235" s="43"/>
      <c r="I235" s="43"/>
      <c r="J235" s="44"/>
      <c r="K235" s="43"/>
      <c r="L235" s="92"/>
      <c r="M235" s="708"/>
      <c r="N235" s="43"/>
      <c r="O235" s="43"/>
      <c r="P235" s="43"/>
      <c r="Q235" s="43"/>
      <c r="R235" s="43"/>
      <c r="S235" s="43"/>
      <c r="T235" s="43"/>
      <c r="U235" s="43"/>
      <c r="V235" s="43"/>
      <c r="W235" s="43"/>
      <c r="X235" s="43"/>
      <c r="Y235" s="43"/>
      <c r="Z235" s="43"/>
      <c r="AA235" s="43"/>
      <c r="AB235" s="43"/>
      <c r="AC235" s="43"/>
    </row>
    <row r="236" spans="1:29" ht="15">
      <c r="A236" s="43"/>
      <c r="B236" s="43"/>
      <c r="C236" s="43"/>
      <c r="D236" s="43"/>
      <c r="E236" s="43"/>
      <c r="F236" s="43"/>
      <c r="G236" s="43"/>
      <c r="H236" s="43"/>
      <c r="I236" s="43"/>
      <c r="J236" s="44"/>
      <c r="K236" s="43"/>
      <c r="L236" s="92"/>
      <c r="M236" s="708"/>
      <c r="N236" s="43"/>
      <c r="O236" s="43"/>
      <c r="P236" s="43"/>
      <c r="Q236" s="43"/>
      <c r="R236" s="43"/>
      <c r="S236" s="43"/>
      <c r="T236" s="43"/>
      <c r="U236" s="43"/>
      <c r="V236" s="43"/>
      <c r="W236" s="43"/>
      <c r="X236" s="43"/>
      <c r="Y236" s="43"/>
      <c r="Z236" s="43"/>
      <c r="AA236" s="43"/>
      <c r="AB236" s="43"/>
      <c r="AC236" s="43"/>
    </row>
    <row r="237" spans="1:29" ht="15">
      <c r="A237" s="43"/>
      <c r="B237" s="43"/>
      <c r="C237" s="43"/>
      <c r="D237" s="43"/>
      <c r="E237" s="43"/>
      <c r="F237" s="43"/>
      <c r="G237" s="43"/>
      <c r="H237" s="43"/>
      <c r="I237" s="43"/>
      <c r="J237" s="44"/>
      <c r="K237" s="43"/>
      <c r="L237" s="92"/>
      <c r="M237" s="708"/>
      <c r="N237" s="43"/>
      <c r="O237" s="43"/>
      <c r="P237" s="43"/>
      <c r="Q237" s="43"/>
      <c r="R237" s="43"/>
      <c r="S237" s="43"/>
      <c r="T237" s="43"/>
      <c r="U237" s="43"/>
      <c r="V237" s="43"/>
      <c r="W237" s="43"/>
      <c r="X237" s="43"/>
      <c r="Y237" s="43"/>
      <c r="Z237" s="43"/>
      <c r="AA237" s="43"/>
      <c r="AB237" s="43"/>
      <c r="AC237" s="43"/>
    </row>
    <row r="238" spans="1:29" ht="15">
      <c r="A238" s="43"/>
      <c r="B238" s="43"/>
      <c r="C238" s="43"/>
      <c r="D238" s="43"/>
      <c r="E238" s="43"/>
      <c r="F238" s="43"/>
      <c r="G238" s="43"/>
      <c r="H238" s="43"/>
      <c r="I238" s="43"/>
      <c r="J238" s="44"/>
      <c r="K238" s="43"/>
      <c r="L238" s="92"/>
      <c r="M238" s="708"/>
      <c r="N238" s="43"/>
      <c r="O238" s="43"/>
      <c r="P238" s="43"/>
      <c r="Q238" s="43"/>
      <c r="R238" s="43"/>
      <c r="S238" s="43"/>
      <c r="T238" s="43"/>
      <c r="U238" s="43"/>
      <c r="V238" s="43"/>
      <c r="W238" s="43"/>
      <c r="X238" s="43"/>
      <c r="Y238" s="43"/>
      <c r="Z238" s="43"/>
      <c r="AA238" s="43"/>
      <c r="AB238" s="43"/>
      <c r="AC238" s="43"/>
    </row>
    <row r="239" spans="1:29" ht="15">
      <c r="A239" s="43"/>
      <c r="B239" s="43"/>
      <c r="C239" s="43"/>
      <c r="D239" s="43"/>
      <c r="E239" s="43"/>
      <c r="F239" s="43"/>
      <c r="G239" s="43"/>
      <c r="H239" s="43"/>
      <c r="I239" s="43"/>
      <c r="J239" s="44"/>
      <c r="K239" s="43"/>
      <c r="L239" s="92"/>
      <c r="M239" s="708"/>
      <c r="N239" s="43"/>
      <c r="O239" s="43"/>
      <c r="P239" s="43"/>
      <c r="Q239" s="43"/>
      <c r="R239" s="43"/>
      <c r="S239" s="43"/>
      <c r="T239" s="43"/>
      <c r="U239" s="43"/>
      <c r="V239" s="43"/>
      <c r="W239" s="43"/>
      <c r="X239" s="43"/>
      <c r="Y239" s="43"/>
      <c r="Z239" s="43"/>
      <c r="AA239" s="43"/>
      <c r="AB239" s="43"/>
      <c r="AC239" s="43"/>
    </row>
    <row r="240" spans="1:29" ht="15">
      <c r="A240" s="43"/>
      <c r="B240" s="43"/>
      <c r="C240" s="43"/>
      <c r="D240" s="43"/>
      <c r="E240" s="43"/>
      <c r="F240" s="43"/>
      <c r="G240" s="43"/>
      <c r="H240" s="43"/>
      <c r="I240" s="43"/>
      <c r="J240" s="44"/>
      <c r="K240" s="43"/>
      <c r="L240" s="92"/>
      <c r="M240" s="708"/>
      <c r="N240" s="43"/>
      <c r="O240" s="43"/>
      <c r="P240" s="43"/>
      <c r="Q240" s="43"/>
      <c r="R240" s="43"/>
      <c r="S240" s="43"/>
      <c r="T240" s="43"/>
      <c r="U240" s="43"/>
      <c r="V240" s="43"/>
      <c r="W240" s="43"/>
      <c r="X240" s="43"/>
      <c r="Y240" s="43"/>
      <c r="Z240" s="43"/>
      <c r="AA240" s="43"/>
      <c r="AB240" s="43"/>
      <c r="AC240" s="43"/>
    </row>
    <row r="241" spans="1:29" ht="15">
      <c r="A241" s="43"/>
      <c r="B241" s="43"/>
      <c r="C241" s="43"/>
      <c r="D241" s="43"/>
      <c r="E241" s="43"/>
      <c r="F241" s="43"/>
      <c r="G241" s="43"/>
      <c r="H241" s="43"/>
      <c r="I241" s="43"/>
      <c r="J241" s="44"/>
      <c r="K241" s="43"/>
      <c r="L241" s="92"/>
      <c r="M241" s="708"/>
      <c r="N241" s="43"/>
      <c r="O241" s="43"/>
      <c r="P241" s="43"/>
      <c r="Q241" s="43"/>
      <c r="R241" s="43"/>
      <c r="S241" s="43"/>
      <c r="T241" s="43"/>
      <c r="U241" s="43"/>
      <c r="V241" s="43"/>
      <c r="W241" s="43"/>
      <c r="X241" s="43"/>
      <c r="Y241" s="43"/>
      <c r="Z241" s="43"/>
      <c r="AA241" s="43"/>
      <c r="AB241" s="43"/>
      <c r="AC241" s="43"/>
    </row>
    <row r="242" spans="1:29" ht="15">
      <c r="A242" s="43"/>
      <c r="B242" s="43"/>
      <c r="C242" s="43"/>
      <c r="D242" s="43"/>
      <c r="E242" s="43"/>
      <c r="F242" s="43"/>
      <c r="G242" s="43"/>
      <c r="H242" s="43"/>
      <c r="I242" s="43"/>
      <c r="J242" s="44"/>
      <c r="K242" s="43"/>
      <c r="L242" s="92"/>
      <c r="M242" s="708"/>
      <c r="N242" s="43"/>
      <c r="O242" s="43"/>
      <c r="P242" s="43"/>
      <c r="Q242" s="43"/>
      <c r="R242" s="43"/>
      <c r="S242" s="43"/>
      <c r="T242" s="43"/>
      <c r="U242" s="43"/>
      <c r="V242" s="43"/>
      <c r="W242" s="43"/>
      <c r="X242" s="43"/>
      <c r="Y242" s="43"/>
      <c r="Z242" s="43"/>
      <c r="AA242" s="43"/>
      <c r="AB242" s="43"/>
      <c r="AC242" s="43"/>
    </row>
    <row r="243" spans="1:29" ht="15">
      <c r="A243" s="43"/>
      <c r="B243" s="43"/>
      <c r="C243" s="43"/>
      <c r="D243" s="43"/>
      <c r="E243" s="43"/>
      <c r="F243" s="43"/>
      <c r="G243" s="43"/>
      <c r="H243" s="43"/>
      <c r="I243" s="43"/>
      <c r="J243" s="44"/>
      <c r="K243" s="43"/>
      <c r="L243" s="92"/>
      <c r="M243" s="708"/>
      <c r="N243" s="43"/>
      <c r="O243" s="43"/>
      <c r="P243" s="43"/>
      <c r="Q243" s="43"/>
      <c r="R243" s="43"/>
      <c r="S243" s="43"/>
      <c r="T243" s="43"/>
      <c r="U243" s="43"/>
      <c r="V243" s="43"/>
      <c r="W243" s="43"/>
      <c r="X243" s="43"/>
      <c r="Y243" s="43"/>
      <c r="Z243" s="43"/>
      <c r="AA243" s="43"/>
      <c r="AB243" s="43"/>
      <c r="AC243" s="43"/>
    </row>
    <row r="244" spans="1:29" ht="15">
      <c r="A244" s="43"/>
      <c r="B244" s="43"/>
      <c r="C244" s="43"/>
      <c r="D244" s="43"/>
      <c r="E244" s="43"/>
      <c r="F244" s="43"/>
      <c r="G244" s="43"/>
      <c r="H244" s="43"/>
      <c r="I244" s="43"/>
      <c r="J244" s="44"/>
      <c r="K244" s="43"/>
      <c r="L244" s="92"/>
      <c r="M244" s="708"/>
      <c r="N244" s="43"/>
      <c r="O244" s="43"/>
      <c r="P244" s="43"/>
      <c r="Q244" s="43"/>
      <c r="R244" s="43"/>
      <c r="S244" s="43"/>
      <c r="T244" s="43"/>
      <c r="U244" s="43"/>
      <c r="V244" s="43"/>
      <c r="W244" s="43"/>
      <c r="X244" s="43"/>
      <c r="Y244" s="43"/>
      <c r="Z244" s="43"/>
      <c r="AA244" s="43"/>
      <c r="AB244" s="43"/>
      <c r="AC244" s="43"/>
    </row>
    <row r="245" spans="1:29" ht="15">
      <c r="A245" s="43"/>
      <c r="B245" s="43"/>
      <c r="C245" s="43"/>
      <c r="D245" s="43"/>
      <c r="E245" s="43"/>
      <c r="F245" s="43"/>
      <c r="G245" s="43"/>
      <c r="H245" s="43"/>
      <c r="I245" s="43"/>
      <c r="J245" s="44"/>
      <c r="K245" s="43"/>
      <c r="L245" s="92"/>
      <c r="M245" s="708"/>
      <c r="N245" s="43"/>
      <c r="O245" s="43"/>
      <c r="P245" s="43"/>
      <c r="Q245" s="43"/>
      <c r="R245" s="43"/>
      <c r="S245" s="43"/>
      <c r="T245" s="43"/>
      <c r="U245" s="43"/>
      <c r="V245" s="43"/>
      <c r="W245" s="43"/>
      <c r="X245" s="43"/>
      <c r="Y245" s="43"/>
      <c r="Z245" s="43"/>
      <c r="AA245" s="43"/>
      <c r="AB245" s="43"/>
      <c r="AC245" s="43"/>
    </row>
    <row r="246" spans="1:29" ht="15">
      <c r="A246" s="43"/>
      <c r="B246" s="43"/>
      <c r="C246" s="43"/>
      <c r="D246" s="43"/>
      <c r="E246" s="43"/>
      <c r="F246" s="43"/>
      <c r="G246" s="43"/>
      <c r="H246" s="43"/>
      <c r="I246" s="43"/>
      <c r="J246" s="44"/>
      <c r="K246" s="43"/>
      <c r="L246" s="92"/>
      <c r="M246" s="708"/>
      <c r="N246" s="43"/>
      <c r="O246" s="43"/>
      <c r="P246" s="43"/>
      <c r="Q246" s="43"/>
      <c r="R246" s="43"/>
      <c r="S246" s="43"/>
      <c r="T246" s="43"/>
      <c r="U246" s="43"/>
      <c r="V246" s="43"/>
      <c r="W246" s="43"/>
      <c r="X246" s="43"/>
      <c r="Y246" s="43"/>
      <c r="Z246" s="43"/>
      <c r="AA246" s="43"/>
      <c r="AB246" s="43"/>
      <c r="AC246" s="43"/>
    </row>
    <row r="247" spans="1:29" ht="15">
      <c r="A247" s="43"/>
      <c r="B247" s="43"/>
      <c r="C247" s="43"/>
      <c r="D247" s="43"/>
      <c r="E247" s="43"/>
      <c r="F247" s="43"/>
      <c r="G247" s="43"/>
      <c r="H247" s="43"/>
      <c r="I247" s="43"/>
      <c r="J247" s="44"/>
      <c r="K247" s="43"/>
      <c r="L247" s="92"/>
      <c r="M247" s="708"/>
      <c r="N247" s="43"/>
      <c r="O247" s="43"/>
      <c r="P247" s="43"/>
      <c r="Q247" s="43"/>
      <c r="R247" s="43"/>
      <c r="S247" s="43"/>
      <c r="T247" s="43"/>
      <c r="U247" s="43"/>
      <c r="V247" s="43"/>
      <c r="W247" s="43"/>
      <c r="X247" s="43"/>
      <c r="Y247" s="43"/>
      <c r="Z247" s="43"/>
      <c r="AA247" s="43"/>
      <c r="AB247" s="43"/>
      <c r="AC247" s="43"/>
    </row>
    <row r="248" spans="1:29" ht="15">
      <c r="A248" s="43"/>
      <c r="B248" s="43"/>
      <c r="C248" s="43"/>
      <c r="D248" s="43"/>
      <c r="E248" s="43"/>
      <c r="F248" s="43"/>
      <c r="G248" s="43"/>
      <c r="H248" s="43"/>
      <c r="I248" s="43"/>
      <c r="J248" s="44"/>
      <c r="K248" s="43"/>
      <c r="L248" s="92"/>
      <c r="M248" s="708"/>
      <c r="N248" s="43"/>
      <c r="O248" s="43"/>
      <c r="P248" s="43"/>
      <c r="Q248" s="43"/>
      <c r="R248" s="43"/>
      <c r="S248" s="43"/>
      <c r="T248" s="43"/>
      <c r="U248" s="43"/>
      <c r="V248" s="43"/>
      <c r="W248" s="43"/>
      <c r="X248" s="43"/>
      <c r="Y248" s="43"/>
      <c r="Z248" s="43"/>
      <c r="AA248" s="43"/>
      <c r="AB248" s="43"/>
      <c r="AC248" s="43"/>
    </row>
    <row r="249" spans="1:29" ht="15">
      <c r="A249" s="43"/>
      <c r="B249" s="43"/>
      <c r="C249" s="43"/>
      <c r="D249" s="43"/>
      <c r="E249" s="43"/>
      <c r="F249" s="43"/>
      <c r="G249" s="43"/>
      <c r="H249" s="43"/>
      <c r="I249" s="43"/>
      <c r="J249" s="44"/>
      <c r="K249" s="43"/>
      <c r="L249" s="92"/>
      <c r="M249" s="708"/>
      <c r="N249" s="43"/>
      <c r="O249" s="43"/>
      <c r="P249" s="43"/>
      <c r="Q249" s="43"/>
      <c r="R249" s="43"/>
      <c r="S249" s="43"/>
      <c r="T249" s="43"/>
      <c r="U249" s="43"/>
      <c r="V249" s="43"/>
      <c r="W249" s="43"/>
      <c r="X249" s="43"/>
      <c r="Y249" s="43"/>
      <c r="Z249" s="43"/>
      <c r="AA249" s="43"/>
      <c r="AB249" s="43"/>
      <c r="AC249" s="43"/>
    </row>
    <row r="250" spans="1:29" ht="15">
      <c r="A250" s="43"/>
      <c r="B250" s="43"/>
      <c r="C250" s="43"/>
      <c r="D250" s="43"/>
      <c r="E250" s="43"/>
      <c r="F250" s="43"/>
      <c r="G250" s="43"/>
      <c r="H250" s="43"/>
      <c r="I250" s="43"/>
      <c r="J250" s="44"/>
      <c r="K250" s="43"/>
      <c r="L250" s="92"/>
      <c r="M250" s="708"/>
      <c r="N250" s="43"/>
      <c r="O250" s="43"/>
      <c r="P250" s="43"/>
      <c r="Q250" s="43"/>
      <c r="R250" s="43"/>
      <c r="S250" s="43"/>
      <c r="T250" s="43"/>
      <c r="U250" s="43"/>
      <c r="V250" s="43"/>
      <c r="W250" s="43"/>
      <c r="X250" s="43"/>
      <c r="Y250" s="43"/>
      <c r="Z250" s="43"/>
      <c r="AA250" s="43"/>
      <c r="AB250" s="43"/>
      <c r="AC250" s="43"/>
    </row>
    <row r="251" spans="1:29" ht="15">
      <c r="A251" s="43"/>
      <c r="B251" s="43"/>
      <c r="C251" s="43"/>
      <c r="D251" s="43"/>
      <c r="E251" s="43"/>
      <c r="F251" s="43"/>
      <c r="G251" s="43"/>
      <c r="H251" s="43"/>
      <c r="I251" s="43"/>
      <c r="J251" s="44"/>
      <c r="K251" s="43"/>
      <c r="L251" s="92"/>
      <c r="M251" s="708"/>
      <c r="N251" s="43"/>
      <c r="O251" s="43"/>
      <c r="P251" s="43"/>
      <c r="Q251" s="43"/>
      <c r="R251" s="43"/>
      <c r="S251" s="43"/>
      <c r="T251" s="43"/>
      <c r="U251" s="43"/>
      <c r="V251" s="43"/>
      <c r="W251" s="43"/>
      <c r="X251" s="43"/>
      <c r="Y251" s="43"/>
      <c r="Z251" s="43"/>
      <c r="AA251" s="43"/>
      <c r="AB251" s="43"/>
      <c r="AC251" s="43"/>
    </row>
    <row r="252" spans="1:29" ht="15">
      <c r="A252" s="43"/>
      <c r="B252" s="43"/>
      <c r="C252" s="43"/>
      <c r="D252" s="43"/>
      <c r="E252" s="43"/>
      <c r="F252" s="43"/>
      <c r="G252" s="43"/>
      <c r="H252" s="43"/>
      <c r="I252" s="43"/>
      <c r="J252" s="44"/>
      <c r="K252" s="43"/>
      <c r="L252" s="92"/>
      <c r="M252" s="708"/>
      <c r="N252" s="43"/>
      <c r="O252" s="43"/>
      <c r="P252" s="43"/>
      <c r="Q252" s="43"/>
      <c r="R252" s="43"/>
      <c r="S252" s="43"/>
      <c r="T252" s="43"/>
      <c r="U252" s="43"/>
      <c r="V252" s="43"/>
      <c r="W252" s="43"/>
      <c r="X252" s="43"/>
      <c r="Y252" s="43"/>
      <c r="Z252" s="43"/>
      <c r="AA252" s="43"/>
      <c r="AB252" s="43"/>
      <c r="AC252" s="43"/>
    </row>
    <row r="253" spans="1:29" ht="15">
      <c r="A253" s="43"/>
      <c r="B253" s="43"/>
      <c r="C253" s="43"/>
      <c r="D253" s="43"/>
      <c r="E253" s="43"/>
      <c r="F253" s="43"/>
      <c r="G253" s="43"/>
      <c r="H253" s="43"/>
      <c r="I253" s="43"/>
      <c r="J253" s="44"/>
      <c r="K253" s="43"/>
      <c r="L253" s="92"/>
      <c r="M253" s="708"/>
      <c r="N253" s="43"/>
      <c r="O253" s="43"/>
      <c r="P253" s="43"/>
      <c r="Q253" s="43"/>
      <c r="R253" s="43"/>
      <c r="S253" s="43"/>
      <c r="T253" s="43"/>
      <c r="U253" s="43"/>
      <c r="V253" s="43"/>
      <c r="W253" s="43"/>
      <c r="X253" s="43"/>
      <c r="Y253" s="43"/>
      <c r="Z253" s="43"/>
      <c r="AA253" s="43"/>
      <c r="AB253" s="43"/>
      <c r="AC253" s="43"/>
    </row>
    <row r="254" spans="1:29" ht="15">
      <c r="A254" s="43"/>
      <c r="B254" s="43"/>
      <c r="C254" s="43"/>
      <c r="D254" s="43"/>
      <c r="E254" s="43"/>
      <c r="F254" s="43"/>
      <c r="G254" s="43"/>
      <c r="H254" s="43"/>
      <c r="I254" s="43"/>
      <c r="J254" s="44"/>
      <c r="K254" s="43"/>
      <c r="L254" s="92"/>
      <c r="M254" s="708"/>
      <c r="N254" s="43"/>
      <c r="O254" s="43"/>
      <c r="P254" s="43"/>
      <c r="Q254" s="43"/>
      <c r="R254" s="43"/>
      <c r="S254" s="43"/>
      <c r="T254" s="43"/>
      <c r="U254" s="43"/>
      <c r="V254" s="43"/>
      <c r="W254" s="43"/>
      <c r="X254" s="43"/>
      <c r="Y254" s="43"/>
      <c r="Z254" s="43"/>
      <c r="AA254" s="43"/>
      <c r="AB254" s="43"/>
      <c r="AC254" s="43"/>
    </row>
    <row r="255" spans="1:29" ht="15">
      <c r="A255" s="43"/>
      <c r="B255" s="43"/>
      <c r="C255" s="43"/>
      <c r="D255" s="43"/>
      <c r="E255" s="43"/>
      <c r="F255" s="43"/>
      <c r="G255" s="43"/>
      <c r="H255" s="43"/>
      <c r="I255" s="43"/>
      <c r="J255" s="44"/>
      <c r="K255" s="43"/>
      <c r="L255" s="92"/>
      <c r="M255" s="708"/>
      <c r="N255" s="43"/>
      <c r="O255" s="43"/>
      <c r="P255" s="43"/>
      <c r="Q255" s="43"/>
      <c r="R255" s="43"/>
      <c r="S255" s="43"/>
      <c r="T255" s="43"/>
      <c r="U255" s="43"/>
      <c r="V255" s="43"/>
      <c r="W255" s="43"/>
      <c r="X255" s="43"/>
      <c r="Y255" s="43"/>
      <c r="Z255" s="43"/>
      <c r="AA255" s="43"/>
      <c r="AB255" s="43"/>
      <c r="AC255" s="43"/>
    </row>
    <row r="256" spans="1:29" ht="15">
      <c r="A256" s="43"/>
      <c r="B256" s="43"/>
      <c r="C256" s="43"/>
      <c r="D256" s="43"/>
      <c r="E256" s="43"/>
      <c r="F256" s="43"/>
      <c r="G256" s="43"/>
      <c r="H256" s="43"/>
      <c r="I256" s="43"/>
      <c r="J256" s="44"/>
      <c r="K256" s="43"/>
      <c r="L256" s="92"/>
      <c r="M256" s="708"/>
      <c r="N256" s="43"/>
      <c r="O256" s="43"/>
      <c r="P256" s="43"/>
      <c r="Q256" s="43"/>
      <c r="R256" s="43"/>
      <c r="S256" s="43"/>
      <c r="T256" s="43"/>
      <c r="U256" s="43"/>
      <c r="V256" s="43"/>
      <c r="W256" s="43"/>
      <c r="X256" s="43"/>
      <c r="Y256" s="43"/>
      <c r="Z256" s="43"/>
      <c r="AA256" s="43"/>
      <c r="AB256" s="43"/>
      <c r="AC256" s="43"/>
    </row>
    <row r="257" spans="1:29" ht="15">
      <c r="A257" s="43"/>
      <c r="B257" s="43"/>
      <c r="C257" s="43"/>
      <c r="D257" s="43"/>
      <c r="E257" s="43"/>
      <c r="F257" s="43"/>
      <c r="G257" s="43"/>
      <c r="H257" s="43"/>
      <c r="I257" s="43"/>
      <c r="J257" s="44"/>
      <c r="K257" s="43"/>
      <c r="L257" s="92"/>
      <c r="M257" s="708"/>
      <c r="N257" s="43"/>
      <c r="O257" s="43"/>
      <c r="P257" s="43"/>
      <c r="Q257" s="43"/>
      <c r="R257" s="43"/>
      <c r="S257" s="43"/>
      <c r="T257" s="43"/>
      <c r="U257" s="43"/>
      <c r="V257" s="43"/>
      <c r="W257" s="43"/>
      <c r="X257" s="43"/>
      <c r="Y257" s="43"/>
      <c r="Z257" s="43"/>
      <c r="AA257" s="43"/>
      <c r="AB257" s="43"/>
      <c r="AC257" s="43"/>
    </row>
    <row r="258" spans="1:29" ht="15">
      <c r="A258" s="43"/>
      <c r="B258" s="43"/>
      <c r="C258" s="43"/>
      <c r="D258" s="43"/>
      <c r="E258" s="43"/>
      <c r="F258" s="43"/>
      <c r="G258" s="43"/>
      <c r="H258" s="43"/>
      <c r="I258" s="43"/>
      <c r="J258" s="44"/>
      <c r="K258" s="43"/>
      <c r="L258" s="92"/>
      <c r="M258" s="708"/>
      <c r="N258" s="43"/>
      <c r="O258" s="43"/>
      <c r="P258" s="43"/>
      <c r="Q258" s="43"/>
      <c r="R258" s="43"/>
      <c r="S258" s="43"/>
      <c r="T258" s="43"/>
      <c r="U258" s="43"/>
      <c r="V258" s="43"/>
      <c r="W258" s="43"/>
      <c r="X258" s="43"/>
      <c r="Y258" s="43"/>
      <c r="Z258" s="43"/>
      <c r="AA258" s="43"/>
      <c r="AB258" s="43"/>
      <c r="AC258" s="43"/>
    </row>
    <row r="259" spans="1:29" ht="15">
      <c r="A259" s="43"/>
      <c r="B259" s="43"/>
      <c r="C259" s="43"/>
      <c r="D259" s="43"/>
      <c r="E259" s="43"/>
      <c r="F259" s="43"/>
      <c r="G259" s="43"/>
      <c r="H259" s="43"/>
      <c r="I259" s="43"/>
      <c r="J259" s="44"/>
      <c r="K259" s="43"/>
      <c r="L259" s="92"/>
      <c r="M259" s="708"/>
      <c r="N259" s="43"/>
      <c r="O259" s="43"/>
      <c r="P259" s="43"/>
      <c r="Q259" s="43"/>
      <c r="R259" s="43"/>
      <c r="S259" s="43"/>
      <c r="T259" s="43"/>
      <c r="U259" s="43"/>
      <c r="V259" s="43"/>
      <c r="W259" s="43"/>
      <c r="X259" s="43"/>
      <c r="Y259" s="43"/>
      <c r="Z259" s="43"/>
      <c r="AA259" s="43"/>
      <c r="AB259" s="43"/>
      <c r="AC259" s="43"/>
    </row>
    <row r="260" spans="1:29" ht="15">
      <c r="A260" s="43"/>
      <c r="B260" s="43"/>
      <c r="C260" s="43"/>
      <c r="D260" s="43"/>
      <c r="E260" s="43"/>
      <c r="F260" s="43"/>
      <c r="G260" s="43"/>
      <c r="H260" s="43"/>
      <c r="I260" s="43"/>
      <c r="J260" s="44"/>
      <c r="K260" s="43"/>
      <c r="L260" s="92"/>
      <c r="M260" s="708"/>
      <c r="N260" s="43"/>
      <c r="O260" s="43"/>
      <c r="P260" s="43"/>
      <c r="Q260" s="43"/>
      <c r="R260" s="43"/>
      <c r="S260" s="43"/>
      <c r="T260" s="43"/>
      <c r="U260" s="43"/>
      <c r="V260" s="43"/>
      <c r="W260" s="43"/>
      <c r="X260" s="43"/>
      <c r="Y260" s="43"/>
      <c r="Z260" s="43"/>
      <c r="AA260" s="43"/>
      <c r="AB260" s="43"/>
      <c r="AC260" s="43"/>
    </row>
    <row r="261" spans="1:29" ht="15">
      <c r="A261" s="43"/>
      <c r="B261" s="43"/>
      <c r="C261" s="43"/>
      <c r="D261" s="43"/>
      <c r="E261" s="43"/>
      <c r="F261" s="43"/>
      <c r="G261" s="43"/>
      <c r="H261" s="43"/>
      <c r="I261" s="43"/>
      <c r="J261" s="44"/>
      <c r="K261" s="43"/>
      <c r="L261" s="92"/>
      <c r="M261" s="708"/>
      <c r="N261" s="43"/>
      <c r="O261" s="43"/>
      <c r="P261" s="43"/>
      <c r="Q261" s="43"/>
      <c r="R261" s="43"/>
      <c r="S261" s="43"/>
      <c r="T261" s="43"/>
      <c r="U261" s="43"/>
      <c r="V261" s="43"/>
      <c r="W261" s="43"/>
      <c r="X261" s="43"/>
      <c r="Y261" s="43"/>
      <c r="Z261" s="43"/>
      <c r="AA261" s="43"/>
      <c r="AB261" s="43"/>
      <c r="AC261" s="43"/>
    </row>
    <row r="262" spans="1:29" ht="15">
      <c r="A262" s="43"/>
      <c r="B262" s="43"/>
      <c r="C262" s="43"/>
      <c r="D262" s="43"/>
      <c r="E262" s="43"/>
      <c r="F262" s="43"/>
      <c r="G262" s="43"/>
      <c r="H262" s="43"/>
      <c r="I262" s="43"/>
      <c r="J262" s="44"/>
      <c r="K262" s="43"/>
      <c r="L262" s="92"/>
      <c r="M262" s="708"/>
      <c r="N262" s="43"/>
      <c r="O262" s="43"/>
      <c r="P262" s="43"/>
      <c r="Q262" s="43"/>
      <c r="R262" s="43"/>
      <c r="S262" s="43"/>
      <c r="T262" s="43"/>
      <c r="U262" s="43"/>
      <c r="V262" s="43"/>
      <c r="W262" s="43"/>
      <c r="X262" s="43"/>
      <c r="Y262" s="43"/>
      <c r="Z262" s="43"/>
      <c r="AA262" s="43"/>
      <c r="AB262" s="43"/>
      <c r="AC262" s="43"/>
    </row>
    <row r="263" spans="1:29" ht="15">
      <c r="A263" s="43"/>
      <c r="B263" s="43"/>
      <c r="C263" s="43"/>
      <c r="D263" s="43"/>
      <c r="E263" s="43"/>
      <c r="F263" s="43"/>
      <c r="G263" s="43"/>
      <c r="H263" s="43"/>
      <c r="I263" s="43"/>
      <c r="J263" s="44"/>
      <c r="K263" s="43"/>
      <c r="L263" s="92"/>
      <c r="M263" s="708"/>
      <c r="N263" s="43"/>
      <c r="O263" s="43"/>
      <c r="P263" s="43"/>
      <c r="Q263" s="43"/>
      <c r="R263" s="43"/>
      <c r="S263" s="43"/>
      <c r="T263" s="43"/>
      <c r="U263" s="43"/>
      <c r="V263" s="43"/>
      <c r="W263" s="43"/>
      <c r="X263" s="43"/>
      <c r="Y263" s="43"/>
      <c r="Z263" s="43"/>
      <c r="AA263" s="43"/>
      <c r="AB263" s="43"/>
      <c r="AC263" s="43"/>
    </row>
    <row r="264" spans="1:29" ht="15">
      <c r="A264" s="43"/>
      <c r="B264" s="43"/>
      <c r="C264" s="43"/>
      <c r="D264" s="43"/>
      <c r="E264" s="43"/>
      <c r="F264" s="43"/>
      <c r="G264" s="43"/>
      <c r="H264" s="43"/>
      <c r="I264" s="43"/>
      <c r="J264" s="44"/>
      <c r="K264" s="43"/>
      <c r="L264" s="92"/>
      <c r="M264" s="708"/>
      <c r="N264" s="43"/>
      <c r="O264" s="43"/>
      <c r="P264" s="43"/>
      <c r="Q264" s="43"/>
      <c r="R264" s="43"/>
      <c r="S264" s="43"/>
      <c r="T264" s="43"/>
      <c r="U264" s="43"/>
      <c r="V264" s="43"/>
      <c r="W264" s="43"/>
      <c r="X264" s="43"/>
      <c r="Y264" s="43"/>
      <c r="Z264" s="43"/>
      <c r="AA264" s="43"/>
      <c r="AB264" s="43"/>
      <c r="AC264" s="43"/>
    </row>
    <row r="265" spans="1:29" ht="15">
      <c r="A265" s="43"/>
      <c r="B265" s="43"/>
      <c r="C265" s="43"/>
      <c r="D265" s="43"/>
      <c r="E265" s="43"/>
      <c r="F265" s="43"/>
      <c r="G265" s="43"/>
      <c r="H265" s="43"/>
      <c r="I265" s="43"/>
      <c r="J265" s="44"/>
      <c r="K265" s="43"/>
      <c r="L265" s="92"/>
      <c r="M265" s="708"/>
      <c r="N265" s="43"/>
      <c r="O265" s="43"/>
      <c r="P265" s="43"/>
      <c r="Q265" s="43"/>
      <c r="R265" s="43"/>
      <c r="S265" s="43"/>
      <c r="T265" s="43"/>
      <c r="U265" s="43"/>
      <c r="V265" s="43"/>
      <c r="W265" s="43"/>
      <c r="X265" s="43"/>
      <c r="Y265" s="43"/>
      <c r="Z265" s="43"/>
      <c r="AA265" s="43"/>
      <c r="AB265" s="43"/>
      <c r="AC265" s="43"/>
    </row>
    <row r="266" spans="1:29" ht="15">
      <c r="A266" s="43"/>
      <c r="B266" s="43"/>
      <c r="C266" s="43"/>
      <c r="D266" s="43"/>
      <c r="E266" s="43"/>
      <c r="F266" s="43"/>
      <c r="G266" s="43"/>
      <c r="H266" s="43"/>
      <c r="I266" s="43"/>
      <c r="J266" s="44"/>
      <c r="K266" s="43"/>
      <c r="L266" s="92"/>
      <c r="M266" s="708"/>
      <c r="N266" s="43"/>
      <c r="O266" s="43"/>
      <c r="P266" s="43"/>
      <c r="Q266" s="43"/>
      <c r="R266" s="43"/>
      <c r="S266" s="43"/>
      <c r="T266" s="43"/>
      <c r="U266" s="43"/>
      <c r="V266" s="43"/>
      <c r="W266" s="43"/>
      <c r="X266" s="43"/>
      <c r="Y266" s="43"/>
      <c r="Z266" s="43"/>
      <c r="AA266" s="43"/>
      <c r="AB266" s="43"/>
      <c r="AC266" s="43"/>
    </row>
    <row r="267" spans="1:29" ht="15">
      <c r="A267" s="43"/>
      <c r="B267" s="43"/>
      <c r="C267" s="43"/>
      <c r="D267" s="43"/>
      <c r="E267" s="43"/>
      <c r="F267" s="43"/>
      <c r="G267" s="43"/>
      <c r="H267" s="43"/>
      <c r="I267" s="43"/>
      <c r="J267" s="44"/>
      <c r="K267" s="43"/>
      <c r="L267" s="92"/>
      <c r="M267" s="708"/>
      <c r="N267" s="43"/>
      <c r="O267" s="43"/>
      <c r="P267" s="43"/>
      <c r="Q267" s="43"/>
      <c r="R267" s="43"/>
      <c r="S267" s="43"/>
      <c r="T267" s="43"/>
      <c r="U267" s="43"/>
      <c r="V267" s="43"/>
      <c r="W267" s="43"/>
      <c r="X267" s="43"/>
      <c r="Y267" s="43"/>
      <c r="Z267" s="43"/>
      <c r="AA267" s="43"/>
      <c r="AB267" s="43"/>
      <c r="AC267" s="43"/>
    </row>
    <row r="268" spans="1:29" ht="15">
      <c r="A268" s="43"/>
      <c r="B268" s="43"/>
      <c r="C268" s="43"/>
      <c r="D268" s="43"/>
      <c r="E268" s="43"/>
      <c r="F268" s="43"/>
      <c r="G268" s="43"/>
      <c r="H268" s="43"/>
      <c r="I268" s="43"/>
      <c r="J268" s="44"/>
      <c r="K268" s="43"/>
      <c r="L268" s="92"/>
      <c r="M268" s="708"/>
      <c r="N268" s="43"/>
      <c r="O268" s="43"/>
      <c r="P268" s="43"/>
      <c r="Q268" s="43"/>
      <c r="R268" s="43"/>
      <c r="S268" s="43"/>
      <c r="T268" s="43"/>
      <c r="U268" s="43"/>
      <c r="V268" s="43"/>
      <c r="W268" s="43"/>
      <c r="X268" s="43"/>
      <c r="Y268" s="43"/>
      <c r="Z268" s="43"/>
      <c r="AA268" s="43"/>
      <c r="AB268" s="43"/>
      <c r="AC268" s="43"/>
    </row>
    <row r="269" spans="1:29" ht="15">
      <c r="A269" s="43"/>
      <c r="B269" s="43"/>
      <c r="C269" s="43"/>
      <c r="D269" s="43"/>
      <c r="E269" s="43"/>
      <c r="F269" s="43"/>
      <c r="G269" s="43"/>
      <c r="H269" s="43"/>
      <c r="I269" s="43"/>
      <c r="J269" s="44"/>
      <c r="K269" s="43"/>
      <c r="L269" s="92"/>
      <c r="M269" s="708"/>
      <c r="N269" s="43"/>
      <c r="O269" s="43"/>
      <c r="P269" s="43"/>
      <c r="Q269" s="43"/>
      <c r="R269" s="43"/>
      <c r="S269" s="43"/>
      <c r="T269" s="43"/>
      <c r="U269" s="43"/>
      <c r="V269" s="43"/>
      <c r="W269" s="43"/>
      <c r="X269" s="43"/>
      <c r="Y269" s="43"/>
      <c r="Z269" s="43"/>
      <c r="AA269" s="43"/>
      <c r="AB269" s="43"/>
      <c r="AC269" s="43"/>
    </row>
    <row r="270" spans="1:29" ht="15">
      <c r="A270" s="43"/>
      <c r="B270" s="43"/>
      <c r="C270" s="43"/>
      <c r="D270" s="43"/>
      <c r="E270" s="43"/>
      <c r="F270" s="43"/>
      <c r="G270" s="43"/>
      <c r="H270" s="43"/>
      <c r="I270" s="43"/>
      <c r="J270" s="44"/>
      <c r="K270" s="43"/>
      <c r="L270" s="92"/>
      <c r="M270" s="708"/>
      <c r="N270" s="43"/>
      <c r="O270" s="43"/>
      <c r="P270" s="43"/>
      <c r="Q270" s="43"/>
      <c r="R270" s="43"/>
      <c r="S270" s="43"/>
      <c r="T270" s="43"/>
      <c r="U270" s="43"/>
      <c r="V270" s="43"/>
      <c r="W270" s="43"/>
      <c r="X270" s="43"/>
      <c r="Y270" s="43"/>
      <c r="Z270" s="43"/>
      <c r="AA270" s="43"/>
      <c r="AB270" s="43"/>
      <c r="AC270" s="43"/>
    </row>
    <row r="271" spans="1:29" ht="15">
      <c r="A271" s="43"/>
      <c r="B271" s="43"/>
      <c r="C271" s="43"/>
      <c r="D271" s="43"/>
      <c r="E271" s="43"/>
      <c r="F271" s="43"/>
      <c r="G271" s="43"/>
      <c r="H271" s="43"/>
      <c r="I271" s="43"/>
      <c r="J271" s="44"/>
      <c r="K271" s="43"/>
      <c r="L271" s="92"/>
      <c r="M271" s="708"/>
      <c r="N271" s="43"/>
      <c r="O271" s="43"/>
      <c r="P271" s="43"/>
      <c r="Q271" s="43"/>
      <c r="R271" s="43"/>
      <c r="S271" s="43"/>
      <c r="T271" s="43"/>
      <c r="U271" s="43"/>
      <c r="V271" s="43"/>
      <c r="W271" s="43"/>
      <c r="X271" s="43"/>
      <c r="Y271" s="43"/>
      <c r="Z271" s="43"/>
      <c r="AA271" s="43"/>
      <c r="AB271" s="43"/>
      <c r="AC271" s="43"/>
    </row>
    <row r="272" spans="1:29" ht="15">
      <c r="A272" s="43"/>
      <c r="B272" s="43"/>
      <c r="C272" s="43"/>
      <c r="D272" s="43"/>
      <c r="E272" s="43"/>
      <c r="F272" s="43"/>
      <c r="G272" s="43"/>
      <c r="H272" s="43"/>
      <c r="I272" s="43"/>
      <c r="J272" s="44"/>
      <c r="K272" s="43"/>
      <c r="L272" s="92"/>
      <c r="M272" s="708"/>
      <c r="N272" s="43"/>
      <c r="O272" s="43"/>
      <c r="P272" s="43"/>
      <c r="Q272" s="43"/>
      <c r="R272" s="43"/>
      <c r="S272" s="43"/>
      <c r="T272" s="43"/>
      <c r="U272" s="43"/>
      <c r="V272" s="43"/>
      <c r="W272" s="43"/>
      <c r="X272" s="43"/>
      <c r="Y272" s="43"/>
      <c r="Z272" s="43"/>
      <c r="AA272" s="43"/>
      <c r="AB272" s="43"/>
      <c r="AC272" s="43"/>
    </row>
    <row r="273" spans="1:29" ht="15">
      <c r="A273" s="43"/>
      <c r="B273" s="43"/>
      <c r="C273" s="43"/>
      <c r="D273" s="43"/>
      <c r="E273" s="43"/>
      <c r="F273" s="43"/>
      <c r="G273" s="43"/>
      <c r="H273" s="43"/>
      <c r="I273" s="43"/>
      <c r="J273" s="44"/>
      <c r="K273" s="43"/>
      <c r="L273" s="92"/>
      <c r="M273" s="708"/>
      <c r="N273" s="43"/>
      <c r="O273" s="43"/>
      <c r="P273" s="43"/>
      <c r="Q273" s="43"/>
      <c r="R273" s="43"/>
      <c r="S273" s="43"/>
      <c r="T273" s="43"/>
      <c r="U273" s="43"/>
      <c r="V273" s="43"/>
      <c r="W273" s="43"/>
      <c r="X273" s="43"/>
      <c r="Y273" s="43"/>
      <c r="Z273" s="43"/>
      <c r="AA273" s="43"/>
      <c r="AB273" s="43"/>
      <c r="AC273" s="43"/>
    </row>
    <row r="274" spans="1:29" ht="15">
      <c r="A274" s="43"/>
      <c r="B274" s="43"/>
      <c r="C274" s="43"/>
      <c r="D274" s="43"/>
      <c r="E274" s="43"/>
      <c r="F274" s="43"/>
      <c r="G274" s="43"/>
      <c r="H274" s="43"/>
      <c r="I274" s="43"/>
      <c r="J274" s="44"/>
      <c r="K274" s="43"/>
      <c r="L274" s="92"/>
      <c r="M274" s="708"/>
      <c r="N274" s="43"/>
      <c r="O274" s="43"/>
      <c r="P274" s="43"/>
      <c r="Q274" s="43"/>
      <c r="R274" s="43"/>
      <c r="S274" s="43"/>
      <c r="T274" s="43"/>
      <c r="U274" s="43"/>
      <c r="V274" s="43"/>
      <c r="W274" s="43"/>
      <c r="X274" s="43"/>
      <c r="Y274" s="43"/>
      <c r="Z274" s="43"/>
      <c r="AA274" s="43"/>
      <c r="AB274" s="43"/>
      <c r="AC274" s="43"/>
    </row>
    <row r="275" spans="1:29" ht="15">
      <c r="A275" s="43"/>
      <c r="B275" s="43"/>
      <c r="C275" s="43"/>
      <c r="D275" s="43"/>
      <c r="E275" s="43"/>
      <c r="F275" s="43"/>
      <c r="G275" s="43"/>
      <c r="H275" s="43"/>
      <c r="I275" s="43"/>
      <c r="J275" s="44"/>
      <c r="K275" s="43"/>
      <c r="L275" s="92"/>
      <c r="M275" s="708"/>
      <c r="N275" s="43"/>
      <c r="O275" s="43"/>
      <c r="P275" s="43"/>
      <c r="Q275" s="43"/>
      <c r="R275" s="43"/>
      <c r="S275" s="43"/>
      <c r="T275" s="43"/>
      <c r="U275" s="43"/>
      <c r="V275" s="43"/>
      <c r="W275" s="43"/>
      <c r="X275" s="43"/>
      <c r="Y275" s="43"/>
      <c r="Z275" s="43"/>
      <c r="AA275" s="43"/>
      <c r="AB275" s="43"/>
      <c r="AC275" s="43"/>
    </row>
    <row r="276" spans="1:29" ht="15">
      <c r="A276" s="43"/>
      <c r="B276" s="43"/>
      <c r="C276" s="43"/>
      <c r="D276" s="43"/>
      <c r="E276" s="43"/>
      <c r="F276" s="43"/>
      <c r="G276" s="43"/>
      <c r="H276" s="43"/>
      <c r="I276" s="43"/>
      <c r="J276" s="44"/>
      <c r="K276" s="43"/>
      <c r="L276" s="92"/>
      <c r="M276" s="708"/>
      <c r="N276" s="43"/>
      <c r="O276" s="43"/>
      <c r="P276" s="43"/>
      <c r="Q276" s="43"/>
      <c r="R276" s="43"/>
      <c r="S276" s="43"/>
      <c r="T276" s="43"/>
      <c r="U276" s="43"/>
      <c r="V276" s="43"/>
      <c r="W276" s="43"/>
      <c r="X276" s="43"/>
      <c r="Y276" s="43"/>
      <c r="Z276" s="43"/>
      <c r="AA276" s="43"/>
      <c r="AB276" s="43"/>
      <c r="AC276" s="43"/>
    </row>
    <row r="277" spans="1:29" ht="15">
      <c r="A277" s="43"/>
      <c r="B277" s="43"/>
      <c r="C277" s="43"/>
      <c r="D277" s="43"/>
      <c r="E277" s="43"/>
      <c r="F277" s="43"/>
      <c r="G277" s="43"/>
      <c r="H277" s="43"/>
      <c r="I277" s="43"/>
      <c r="J277" s="44"/>
      <c r="K277" s="43"/>
      <c r="L277" s="92"/>
      <c r="M277" s="708"/>
      <c r="N277" s="43"/>
      <c r="O277" s="43"/>
      <c r="P277" s="43"/>
      <c r="Q277" s="43"/>
      <c r="R277" s="43"/>
      <c r="S277" s="43"/>
      <c r="T277" s="43"/>
      <c r="U277" s="43"/>
      <c r="V277" s="43"/>
      <c r="W277" s="43"/>
      <c r="X277" s="43"/>
      <c r="Y277" s="43"/>
      <c r="Z277" s="43"/>
      <c r="AA277" s="43"/>
      <c r="AB277" s="43"/>
      <c r="AC277" s="43"/>
    </row>
    <row r="278" spans="1:29" ht="15">
      <c r="A278" s="43"/>
      <c r="B278" s="43"/>
      <c r="C278" s="43"/>
      <c r="D278" s="43"/>
      <c r="E278" s="43"/>
      <c r="F278" s="43"/>
      <c r="G278" s="43"/>
      <c r="H278" s="43"/>
      <c r="I278" s="43"/>
      <c r="J278" s="44"/>
      <c r="K278" s="43"/>
      <c r="L278" s="92"/>
      <c r="M278" s="708"/>
      <c r="N278" s="43"/>
      <c r="O278" s="43"/>
      <c r="P278" s="43"/>
      <c r="Q278" s="43"/>
      <c r="R278" s="43"/>
      <c r="S278" s="43"/>
      <c r="T278" s="43"/>
      <c r="U278" s="43"/>
      <c r="V278" s="43"/>
      <c r="W278" s="43"/>
      <c r="X278" s="43"/>
      <c r="Y278" s="43"/>
      <c r="Z278" s="43"/>
      <c r="AA278" s="43"/>
      <c r="AB278" s="43"/>
      <c r="AC278" s="43"/>
    </row>
    <row r="279" spans="1:29" ht="15">
      <c r="A279" s="43"/>
      <c r="B279" s="43"/>
      <c r="C279" s="43"/>
      <c r="D279" s="43"/>
      <c r="E279" s="43"/>
      <c r="F279" s="43"/>
      <c r="G279" s="43"/>
      <c r="H279" s="43"/>
      <c r="I279" s="43"/>
      <c r="J279" s="44"/>
      <c r="K279" s="43"/>
      <c r="L279" s="92"/>
      <c r="M279" s="708"/>
      <c r="N279" s="43"/>
      <c r="O279" s="43"/>
      <c r="P279" s="43"/>
      <c r="Q279" s="43"/>
      <c r="R279" s="43"/>
      <c r="S279" s="43"/>
      <c r="T279" s="43"/>
      <c r="U279" s="43"/>
      <c r="V279" s="43"/>
      <c r="W279" s="43"/>
      <c r="X279" s="43"/>
      <c r="Y279" s="43"/>
      <c r="Z279" s="43"/>
      <c r="AA279" s="43"/>
      <c r="AB279" s="43"/>
      <c r="AC279" s="43"/>
    </row>
    <row r="280" spans="1:29" ht="15">
      <c r="A280" s="43"/>
      <c r="B280" s="43"/>
      <c r="C280" s="43"/>
      <c r="D280" s="43"/>
      <c r="E280" s="43"/>
      <c r="F280" s="43"/>
      <c r="G280" s="43"/>
      <c r="H280" s="43"/>
      <c r="I280" s="43"/>
      <c r="J280" s="44"/>
      <c r="K280" s="43"/>
      <c r="L280" s="92"/>
      <c r="M280" s="708"/>
      <c r="N280" s="43"/>
      <c r="O280" s="43"/>
      <c r="P280" s="43"/>
      <c r="Q280" s="43"/>
      <c r="R280" s="43"/>
      <c r="S280" s="43"/>
      <c r="T280" s="43"/>
      <c r="U280" s="43"/>
      <c r="V280" s="43"/>
      <c r="W280" s="43"/>
      <c r="X280" s="43"/>
      <c r="Y280" s="43"/>
      <c r="Z280" s="43"/>
      <c r="AA280" s="43"/>
      <c r="AB280" s="43"/>
      <c r="AC280" s="43"/>
    </row>
    <row r="281" spans="1:29" ht="15">
      <c r="A281" s="43"/>
      <c r="B281" s="43"/>
      <c r="C281" s="43"/>
      <c r="D281" s="43"/>
      <c r="E281" s="43"/>
      <c r="F281" s="43"/>
      <c r="G281" s="43"/>
      <c r="H281" s="43"/>
      <c r="I281" s="43"/>
      <c r="J281" s="44"/>
      <c r="K281" s="43"/>
      <c r="L281" s="92"/>
      <c r="M281" s="708"/>
      <c r="N281" s="43"/>
      <c r="O281" s="43"/>
      <c r="P281" s="43"/>
      <c r="Q281" s="43"/>
      <c r="R281" s="43"/>
      <c r="S281" s="43"/>
      <c r="T281" s="43"/>
      <c r="U281" s="43"/>
      <c r="V281" s="43"/>
      <c r="W281" s="43"/>
      <c r="X281" s="43"/>
      <c r="Y281" s="43"/>
      <c r="Z281" s="43"/>
      <c r="AA281" s="43"/>
      <c r="AB281" s="43"/>
      <c r="AC281" s="43"/>
    </row>
    <row r="282" spans="1:29" ht="15">
      <c r="A282" s="43"/>
      <c r="B282" s="43"/>
      <c r="C282" s="43"/>
      <c r="D282" s="43"/>
      <c r="E282" s="43"/>
      <c r="F282" s="43"/>
      <c r="G282" s="43"/>
      <c r="H282" s="43"/>
      <c r="I282" s="43"/>
      <c r="J282" s="44"/>
      <c r="K282" s="43"/>
      <c r="L282" s="92"/>
      <c r="M282" s="708"/>
      <c r="N282" s="43"/>
      <c r="O282" s="43"/>
      <c r="P282" s="43"/>
      <c r="Q282" s="43"/>
      <c r="R282" s="43"/>
      <c r="S282" s="43"/>
      <c r="T282" s="43"/>
      <c r="U282" s="43"/>
      <c r="V282" s="43"/>
      <c r="W282" s="43"/>
      <c r="X282" s="43"/>
      <c r="Y282" s="43"/>
      <c r="Z282" s="43"/>
      <c r="AA282" s="43"/>
      <c r="AB282" s="43"/>
      <c r="AC282" s="43"/>
    </row>
    <row r="283" spans="1:29" ht="15">
      <c r="A283" s="43"/>
      <c r="B283" s="43"/>
      <c r="C283" s="43"/>
      <c r="D283" s="43"/>
      <c r="E283" s="43"/>
      <c r="F283" s="43"/>
      <c r="G283" s="43"/>
      <c r="H283" s="43"/>
      <c r="I283" s="43"/>
      <c r="J283" s="44"/>
      <c r="K283" s="43"/>
      <c r="L283" s="92"/>
      <c r="M283" s="708"/>
      <c r="N283" s="43"/>
      <c r="O283" s="43"/>
      <c r="P283" s="43"/>
      <c r="Q283" s="43"/>
      <c r="R283" s="43"/>
      <c r="S283" s="43"/>
      <c r="T283" s="43"/>
      <c r="U283" s="43"/>
      <c r="V283" s="43"/>
      <c r="W283" s="43"/>
      <c r="X283" s="43"/>
      <c r="Y283" s="43"/>
      <c r="Z283" s="43"/>
      <c r="AA283" s="43"/>
      <c r="AB283" s="43"/>
      <c r="AC283" s="43"/>
    </row>
    <row r="284" spans="1:29" ht="15">
      <c r="A284" s="43"/>
      <c r="B284" s="43"/>
      <c r="C284" s="43"/>
      <c r="D284" s="43"/>
      <c r="E284" s="43"/>
      <c r="F284" s="43"/>
      <c r="G284" s="43"/>
      <c r="H284" s="43"/>
      <c r="I284" s="43"/>
      <c r="J284" s="44"/>
      <c r="K284" s="43"/>
      <c r="L284" s="92"/>
      <c r="M284" s="708"/>
      <c r="N284" s="43"/>
      <c r="O284" s="43"/>
      <c r="P284" s="43"/>
      <c r="Q284" s="43"/>
      <c r="R284" s="43"/>
      <c r="S284" s="43"/>
      <c r="T284" s="43"/>
      <c r="U284" s="43"/>
      <c r="V284" s="43"/>
      <c r="W284" s="43"/>
      <c r="X284" s="43"/>
      <c r="Y284" s="43"/>
      <c r="Z284" s="43"/>
      <c r="AA284" s="43"/>
      <c r="AB284" s="43"/>
      <c r="AC284" s="43"/>
    </row>
    <row r="285" spans="1:29" ht="15">
      <c r="A285" s="43"/>
      <c r="B285" s="43"/>
      <c r="C285" s="43"/>
      <c r="D285" s="43"/>
      <c r="E285" s="43"/>
      <c r="F285" s="43"/>
      <c r="G285" s="43"/>
      <c r="H285" s="43"/>
      <c r="I285" s="43"/>
      <c r="J285" s="44"/>
      <c r="K285" s="43"/>
      <c r="L285" s="92"/>
      <c r="M285" s="708"/>
      <c r="N285" s="43"/>
      <c r="O285" s="43"/>
      <c r="P285" s="43"/>
      <c r="Q285" s="43"/>
      <c r="R285" s="43"/>
      <c r="S285" s="43"/>
      <c r="T285" s="43"/>
      <c r="U285" s="43"/>
      <c r="V285" s="43"/>
      <c r="W285" s="43"/>
      <c r="X285" s="43"/>
      <c r="Y285" s="43"/>
      <c r="Z285" s="43"/>
      <c r="AA285" s="43"/>
      <c r="AB285" s="43"/>
      <c r="AC285" s="43"/>
    </row>
    <row r="286" spans="1:29" ht="15">
      <c r="A286" s="43"/>
      <c r="B286" s="43"/>
      <c r="C286" s="43"/>
      <c r="D286" s="43"/>
      <c r="E286" s="43"/>
      <c r="F286" s="43"/>
      <c r="G286" s="43"/>
      <c r="H286" s="43"/>
      <c r="I286" s="43"/>
      <c r="J286" s="44"/>
      <c r="K286" s="43"/>
      <c r="L286" s="92"/>
      <c r="M286" s="708"/>
      <c r="N286" s="43"/>
      <c r="O286" s="43"/>
      <c r="P286" s="43"/>
      <c r="Q286" s="43"/>
      <c r="R286" s="43"/>
      <c r="S286" s="43"/>
      <c r="T286" s="43"/>
      <c r="U286" s="43"/>
      <c r="V286" s="43"/>
      <c r="W286" s="43"/>
      <c r="X286" s="43"/>
      <c r="Y286" s="43"/>
      <c r="Z286" s="43"/>
      <c r="AA286" s="43"/>
      <c r="AB286" s="43"/>
      <c r="AC286" s="43"/>
    </row>
    <row r="287" spans="1:29" ht="15">
      <c r="A287" s="43"/>
      <c r="B287" s="43"/>
      <c r="C287" s="43"/>
      <c r="D287" s="43"/>
      <c r="E287" s="43"/>
      <c r="F287" s="43"/>
      <c r="G287" s="43"/>
      <c r="H287" s="43"/>
      <c r="I287" s="43"/>
      <c r="J287" s="44"/>
      <c r="K287" s="43"/>
      <c r="L287" s="92"/>
      <c r="M287" s="708"/>
      <c r="N287" s="43"/>
      <c r="O287" s="43"/>
      <c r="P287" s="43"/>
      <c r="Q287" s="43"/>
      <c r="R287" s="43"/>
      <c r="S287" s="43"/>
      <c r="T287" s="43"/>
      <c r="U287" s="43"/>
      <c r="V287" s="43"/>
      <c r="W287" s="43"/>
      <c r="X287" s="43"/>
      <c r="Y287" s="43"/>
      <c r="Z287" s="43"/>
      <c r="AA287" s="43"/>
      <c r="AB287" s="43"/>
      <c r="AC287" s="43"/>
    </row>
    <row r="288" spans="1:29" ht="15">
      <c r="A288" s="43"/>
      <c r="B288" s="43"/>
      <c r="C288" s="43"/>
      <c r="D288" s="43"/>
      <c r="E288" s="43"/>
      <c r="F288" s="43"/>
      <c r="G288" s="43"/>
      <c r="H288" s="43"/>
      <c r="I288" s="43"/>
      <c r="J288" s="44"/>
      <c r="K288" s="43"/>
      <c r="L288" s="92"/>
      <c r="M288" s="708"/>
      <c r="N288" s="43"/>
      <c r="O288" s="43"/>
      <c r="P288" s="43"/>
      <c r="Q288" s="43"/>
      <c r="R288" s="43"/>
      <c r="S288" s="43"/>
      <c r="T288" s="43"/>
      <c r="U288" s="43"/>
      <c r="V288" s="43"/>
      <c r="W288" s="43"/>
      <c r="X288" s="43"/>
      <c r="Y288" s="43"/>
      <c r="Z288" s="43"/>
      <c r="AA288" s="43"/>
      <c r="AB288" s="43"/>
      <c r="AC288" s="43"/>
    </row>
    <row r="289" spans="1:29" ht="15">
      <c r="A289" s="43"/>
      <c r="B289" s="43"/>
      <c r="C289" s="43"/>
      <c r="D289" s="43"/>
      <c r="E289" s="43"/>
      <c r="F289" s="43"/>
      <c r="G289" s="43"/>
      <c r="H289" s="43"/>
      <c r="I289" s="43"/>
      <c r="J289" s="44"/>
      <c r="K289" s="43"/>
      <c r="L289" s="92"/>
      <c r="M289" s="708"/>
      <c r="N289" s="43"/>
      <c r="O289" s="43"/>
      <c r="P289" s="43"/>
      <c r="Q289" s="43"/>
      <c r="R289" s="43"/>
      <c r="S289" s="43"/>
      <c r="T289" s="43"/>
      <c r="U289" s="43"/>
      <c r="V289" s="43"/>
      <c r="W289" s="43"/>
      <c r="X289" s="43"/>
      <c r="Y289" s="43"/>
      <c r="Z289" s="43"/>
      <c r="AA289" s="43"/>
      <c r="AB289" s="43"/>
      <c r="AC289" s="43"/>
    </row>
    <row r="290" spans="1:29" ht="15">
      <c r="A290" s="43"/>
      <c r="B290" s="43"/>
      <c r="C290" s="43"/>
      <c r="D290" s="43"/>
      <c r="E290" s="43"/>
      <c r="F290" s="43"/>
      <c r="G290" s="43"/>
      <c r="H290" s="43"/>
      <c r="I290" s="43"/>
      <c r="J290" s="44"/>
      <c r="K290" s="43"/>
      <c r="L290" s="92"/>
      <c r="M290" s="708"/>
      <c r="N290" s="43"/>
      <c r="O290" s="43"/>
      <c r="P290" s="43"/>
      <c r="Q290" s="43"/>
      <c r="R290" s="43"/>
      <c r="S290" s="43"/>
      <c r="T290" s="43"/>
      <c r="U290" s="43"/>
      <c r="V290" s="43"/>
      <c r="W290" s="43"/>
      <c r="X290" s="43"/>
      <c r="Y290" s="43"/>
      <c r="Z290" s="43"/>
      <c r="AA290" s="43"/>
      <c r="AB290" s="43"/>
      <c r="AC290" s="43"/>
    </row>
    <row r="291" spans="1:29" ht="15">
      <c r="A291" s="43"/>
      <c r="B291" s="43"/>
      <c r="C291" s="43"/>
      <c r="D291" s="43"/>
      <c r="E291" s="43"/>
      <c r="F291" s="43"/>
      <c r="G291" s="43"/>
      <c r="H291" s="43"/>
      <c r="I291" s="43"/>
      <c r="J291" s="44"/>
      <c r="K291" s="43"/>
      <c r="L291" s="92"/>
      <c r="M291" s="708"/>
      <c r="N291" s="43"/>
      <c r="O291" s="43"/>
      <c r="P291" s="43"/>
      <c r="Q291" s="43"/>
      <c r="R291" s="43"/>
      <c r="S291" s="43"/>
      <c r="T291" s="43"/>
      <c r="U291" s="43"/>
      <c r="V291" s="43"/>
      <c r="W291" s="43"/>
      <c r="X291" s="43"/>
      <c r="Y291" s="43"/>
      <c r="Z291" s="43"/>
      <c r="AA291" s="43"/>
      <c r="AB291" s="43"/>
      <c r="AC291" s="43"/>
    </row>
    <row r="292" spans="1:29" ht="15">
      <c r="A292" s="43"/>
      <c r="B292" s="43"/>
      <c r="C292" s="43"/>
      <c r="D292" s="43"/>
      <c r="E292" s="43"/>
      <c r="F292" s="43"/>
      <c r="G292" s="43"/>
      <c r="H292" s="43"/>
      <c r="I292" s="43"/>
      <c r="J292" s="44"/>
      <c r="K292" s="43"/>
      <c r="L292" s="92"/>
      <c r="M292" s="708"/>
      <c r="N292" s="43"/>
      <c r="O292" s="43"/>
      <c r="P292" s="43"/>
      <c r="Q292" s="43"/>
      <c r="R292" s="43"/>
      <c r="S292" s="43"/>
      <c r="T292" s="43"/>
      <c r="U292" s="43"/>
      <c r="V292" s="43"/>
      <c r="W292" s="43"/>
      <c r="X292" s="43"/>
      <c r="Y292" s="43"/>
      <c r="Z292" s="43"/>
      <c r="AA292" s="43"/>
      <c r="AB292" s="43"/>
      <c r="AC292" s="43"/>
    </row>
    <row r="293" spans="1:29" ht="15">
      <c r="A293" s="43"/>
      <c r="B293" s="43"/>
      <c r="C293" s="43"/>
      <c r="D293" s="43"/>
      <c r="E293" s="43"/>
      <c r="F293" s="43"/>
      <c r="G293" s="43"/>
      <c r="H293" s="43"/>
      <c r="I293" s="43"/>
      <c r="J293" s="44"/>
      <c r="K293" s="43"/>
      <c r="L293" s="92"/>
      <c r="M293" s="708"/>
      <c r="N293" s="43"/>
      <c r="O293" s="43"/>
      <c r="P293" s="43"/>
      <c r="Q293" s="43"/>
      <c r="R293" s="43"/>
      <c r="S293" s="43"/>
      <c r="T293" s="43"/>
      <c r="U293" s="43"/>
      <c r="V293" s="43"/>
      <c r="W293" s="43"/>
      <c r="X293" s="43"/>
      <c r="Y293" s="43"/>
      <c r="Z293" s="43"/>
      <c r="AA293" s="43"/>
      <c r="AB293" s="43"/>
      <c r="AC293" s="43"/>
    </row>
    <row r="294" spans="1:29" ht="15">
      <c r="A294" s="43"/>
      <c r="B294" s="43"/>
      <c r="C294" s="43"/>
      <c r="D294" s="43"/>
      <c r="E294" s="43"/>
      <c r="F294" s="43"/>
      <c r="G294" s="43"/>
      <c r="H294" s="43"/>
      <c r="I294" s="43"/>
      <c r="J294" s="44"/>
      <c r="K294" s="43"/>
      <c r="L294" s="92"/>
      <c r="M294" s="708"/>
      <c r="N294" s="43"/>
      <c r="O294" s="43"/>
      <c r="P294" s="43"/>
      <c r="Q294" s="43"/>
      <c r="R294" s="43"/>
      <c r="S294" s="43"/>
      <c r="T294" s="43"/>
      <c r="U294" s="43"/>
      <c r="V294" s="43"/>
      <c r="W294" s="43"/>
      <c r="X294" s="43"/>
      <c r="Y294" s="43"/>
      <c r="Z294" s="43"/>
      <c r="AA294" s="43"/>
      <c r="AB294" s="43"/>
      <c r="AC294" s="43"/>
    </row>
    <row r="295" spans="1:29" ht="15">
      <c r="A295" s="43"/>
      <c r="B295" s="43"/>
      <c r="C295" s="43"/>
      <c r="D295" s="43"/>
      <c r="E295" s="43"/>
      <c r="F295" s="43"/>
      <c r="G295" s="43"/>
      <c r="H295" s="43"/>
      <c r="I295" s="43"/>
      <c r="J295" s="44"/>
      <c r="K295" s="43"/>
      <c r="L295" s="92"/>
      <c r="M295" s="708"/>
      <c r="N295" s="43"/>
      <c r="O295" s="43"/>
      <c r="P295" s="43"/>
      <c r="Q295" s="43"/>
      <c r="R295" s="43"/>
      <c r="S295" s="43"/>
      <c r="T295" s="43"/>
      <c r="U295" s="43"/>
      <c r="V295" s="43"/>
      <c r="W295" s="43"/>
      <c r="X295" s="43"/>
      <c r="Y295" s="43"/>
      <c r="Z295" s="43"/>
      <c r="AA295" s="43"/>
      <c r="AB295" s="43"/>
      <c r="AC295" s="43"/>
    </row>
    <row r="296" spans="1:29" ht="15">
      <c r="A296" s="43"/>
      <c r="B296" s="43"/>
      <c r="C296" s="43"/>
      <c r="D296" s="43"/>
      <c r="E296" s="43"/>
      <c r="F296" s="43"/>
      <c r="G296" s="43"/>
      <c r="H296" s="43"/>
      <c r="I296" s="43"/>
      <c r="J296" s="44"/>
      <c r="K296" s="43"/>
      <c r="L296" s="92"/>
      <c r="M296" s="708"/>
      <c r="N296" s="43"/>
      <c r="O296" s="43"/>
      <c r="P296" s="43"/>
      <c r="Q296" s="43"/>
      <c r="R296" s="43"/>
      <c r="S296" s="43"/>
      <c r="T296" s="43"/>
      <c r="U296" s="43"/>
      <c r="V296" s="43"/>
      <c r="W296" s="43"/>
      <c r="X296" s="43"/>
      <c r="Y296" s="43"/>
      <c r="Z296" s="43"/>
      <c r="AA296" s="43"/>
      <c r="AB296" s="43"/>
      <c r="AC296" s="43"/>
    </row>
    <row r="297" spans="1:29" ht="15">
      <c r="A297" s="43"/>
      <c r="B297" s="43"/>
      <c r="C297" s="43"/>
      <c r="D297" s="43"/>
      <c r="E297" s="43"/>
      <c r="F297" s="43"/>
      <c r="G297" s="43"/>
      <c r="H297" s="43"/>
      <c r="I297" s="43"/>
      <c r="J297" s="44"/>
      <c r="K297" s="43"/>
      <c r="L297" s="92"/>
      <c r="M297" s="708"/>
      <c r="N297" s="43"/>
      <c r="O297" s="43"/>
      <c r="P297" s="43"/>
      <c r="Q297" s="43"/>
      <c r="R297" s="43"/>
      <c r="S297" s="43"/>
      <c r="T297" s="43"/>
      <c r="U297" s="43"/>
      <c r="V297" s="43"/>
      <c r="W297" s="43"/>
      <c r="X297" s="43"/>
      <c r="Y297" s="43"/>
      <c r="Z297" s="43"/>
      <c r="AA297" s="43"/>
      <c r="AB297" s="43"/>
      <c r="AC297" s="43"/>
    </row>
    <row r="298" spans="1:29" ht="15">
      <c r="A298" s="43"/>
      <c r="B298" s="43"/>
      <c r="C298" s="43"/>
      <c r="D298" s="43"/>
      <c r="E298" s="43"/>
      <c r="F298" s="43"/>
      <c r="G298" s="43"/>
      <c r="H298" s="43"/>
      <c r="I298" s="43"/>
      <c r="J298" s="44"/>
      <c r="K298" s="43"/>
      <c r="L298" s="92"/>
      <c r="M298" s="708"/>
      <c r="N298" s="43"/>
      <c r="O298" s="43"/>
      <c r="P298" s="43"/>
      <c r="Q298" s="43"/>
      <c r="R298" s="43"/>
      <c r="S298" s="43"/>
      <c r="T298" s="43"/>
      <c r="U298" s="43"/>
      <c r="V298" s="43"/>
      <c r="W298" s="43"/>
      <c r="X298" s="43"/>
      <c r="Y298" s="43"/>
      <c r="Z298" s="43"/>
      <c r="AA298" s="43"/>
      <c r="AB298" s="43"/>
      <c r="AC298" s="43"/>
    </row>
    <row r="299" spans="1:29" ht="15">
      <c r="A299" s="43"/>
      <c r="B299" s="43"/>
      <c r="C299" s="43"/>
      <c r="D299" s="43"/>
      <c r="E299" s="43"/>
      <c r="F299" s="43"/>
      <c r="G299" s="43"/>
      <c r="H299" s="43"/>
      <c r="I299" s="43"/>
      <c r="J299" s="44"/>
      <c r="K299" s="43"/>
      <c r="L299" s="92"/>
      <c r="M299" s="708"/>
      <c r="N299" s="43"/>
      <c r="O299" s="43"/>
      <c r="P299" s="43"/>
      <c r="Q299" s="43"/>
      <c r="R299" s="43"/>
      <c r="S299" s="43"/>
      <c r="T299" s="43"/>
      <c r="U299" s="43"/>
      <c r="V299" s="43"/>
      <c r="W299" s="43"/>
      <c r="X299" s="43"/>
      <c r="Y299" s="43"/>
      <c r="Z299" s="43"/>
      <c r="AA299" s="43"/>
      <c r="AB299" s="43"/>
      <c r="AC299" s="43"/>
    </row>
    <row r="300" spans="1:29" ht="15">
      <c r="A300" s="43"/>
      <c r="B300" s="43"/>
      <c r="C300" s="43"/>
      <c r="D300" s="43"/>
      <c r="E300" s="43"/>
      <c r="F300" s="43"/>
      <c r="G300" s="43"/>
      <c r="H300" s="43"/>
      <c r="I300" s="43"/>
      <c r="J300" s="44"/>
      <c r="K300" s="43"/>
      <c r="L300" s="92"/>
      <c r="M300" s="708"/>
      <c r="N300" s="43"/>
      <c r="O300" s="43"/>
      <c r="P300" s="43"/>
      <c r="Q300" s="43"/>
      <c r="R300" s="43"/>
      <c r="S300" s="43"/>
      <c r="T300" s="43"/>
      <c r="U300" s="43"/>
      <c r="V300" s="43"/>
      <c r="W300" s="43"/>
      <c r="X300" s="43"/>
      <c r="Y300" s="43"/>
      <c r="Z300" s="43"/>
      <c r="AA300" s="43"/>
      <c r="AB300" s="43"/>
      <c r="AC300" s="43"/>
    </row>
    <row r="301" spans="1:29" ht="15">
      <c r="A301" s="43"/>
      <c r="B301" s="43"/>
      <c r="C301" s="43"/>
      <c r="D301" s="43"/>
      <c r="E301" s="43"/>
      <c r="F301" s="43"/>
      <c r="G301" s="43"/>
      <c r="H301" s="43"/>
      <c r="I301" s="43"/>
      <c r="J301" s="44"/>
      <c r="K301" s="43"/>
      <c r="L301" s="92"/>
      <c r="M301" s="708"/>
      <c r="N301" s="43"/>
      <c r="O301" s="43"/>
      <c r="P301" s="43"/>
      <c r="Q301" s="43"/>
      <c r="R301" s="43"/>
      <c r="S301" s="43"/>
      <c r="T301" s="43"/>
      <c r="U301" s="43"/>
      <c r="V301" s="43"/>
      <c r="W301" s="43"/>
      <c r="X301" s="43"/>
      <c r="Y301" s="43"/>
      <c r="Z301" s="43"/>
      <c r="AA301" s="43"/>
      <c r="AB301" s="43"/>
      <c r="AC301" s="43"/>
    </row>
    <row r="302" spans="1:29" ht="15">
      <c r="A302" s="43"/>
      <c r="B302" s="43"/>
      <c r="C302" s="43"/>
      <c r="D302" s="43"/>
      <c r="E302" s="43"/>
      <c r="F302" s="43"/>
      <c r="G302" s="43"/>
      <c r="H302" s="43"/>
      <c r="I302" s="43"/>
      <c r="J302" s="44"/>
      <c r="K302" s="43"/>
      <c r="L302" s="92"/>
      <c r="M302" s="708"/>
      <c r="N302" s="43"/>
      <c r="O302" s="43"/>
      <c r="P302" s="43"/>
      <c r="Q302" s="43"/>
      <c r="R302" s="43"/>
      <c r="S302" s="43"/>
      <c r="T302" s="43"/>
      <c r="U302" s="43"/>
      <c r="V302" s="43"/>
      <c r="W302" s="43"/>
      <c r="X302" s="43"/>
      <c r="Y302" s="43"/>
      <c r="Z302" s="43"/>
      <c r="AA302" s="43"/>
      <c r="AB302" s="43"/>
      <c r="AC302" s="43"/>
    </row>
    <row r="303" spans="1:29" ht="15">
      <c r="A303" s="43"/>
      <c r="B303" s="43"/>
      <c r="C303" s="43"/>
      <c r="D303" s="43"/>
      <c r="E303" s="43"/>
      <c r="F303" s="43"/>
      <c r="G303" s="43"/>
      <c r="H303" s="43"/>
      <c r="I303" s="43"/>
      <c r="J303" s="44"/>
      <c r="K303" s="43"/>
      <c r="L303" s="92"/>
      <c r="M303" s="708"/>
      <c r="N303" s="43"/>
      <c r="O303" s="43"/>
      <c r="P303" s="43"/>
      <c r="Q303" s="43"/>
      <c r="R303" s="43"/>
      <c r="S303" s="43"/>
      <c r="T303" s="43"/>
      <c r="U303" s="43"/>
      <c r="V303" s="43"/>
      <c r="W303" s="43"/>
      <c r="X303" s="43"/>
      <c r="Y303" s="43"/>
      <c r="Z303" s="43"/>
      <c r="AA303" s="43"/>
      <c r="AB303" s="43"/>
      <c r="AC303" s="43"/>
    </row>
    <row r="304" spans="1:29" ht="15">
      <c r="A304" s="43"/>
      <c r="B304" s="43"/>
      <c r="C304" s="43"/>
      <c r="D304" s="43"/>
      <c r="E304" s="43"/>
      <c r="F304" s="43"/>
      <c r="G304" s="43"/>
      <c r="H304" s="43"/>
      <c r="I304" s="43"/>
      <c r="J304" s="44"/>
      <c r="K304" s="43"/>
      <c r="L304" s="92"/>
      <c r="M304" s="708"/>
      <c r="N304" s="43"/>
      <c r="O304" s="43"/>
      <c r="P304" s="43"/>
      <c r="Q304" s="43"/>
      <c r="R304" s="43"/>
      <c r="S304" s="43"/>
      <c r="T304" s="43"/>
      <c r="U304" s="43"/>
      <c r="V304" s="43"/>
      <c r="W304" s="43"/>
      <c r="X304" s="43"/>
      <c r="Y304" s="43"/>
      <c r="Z304" s="43"/>
      <c r="AA304" s="43"/>
      <c r="AB304" s="43"/>
      <c r="AC304" s="43"/>
    </row>
    <row r="305" spans="1:29" ht="15">
      <c r="A305" s="43"/>
      <c r="B305" s="43"/>
      <c r="C305" s="43"/>
      <c r="D305" s="43"/>
      <c r="E305" s="43"/>
      <c r="F305" s="43"/>
      <c r="G305" s="43"/>
      <c r="H305" s="43"/>
      <c r="I305" s="43"/>
      <c r="J305" s="44"/>
      <c r="K305" s="43"/>
      <c r="L305" s="92"/>
      <c r="M305" s="708"/>
      <c r="N305" s="43"/>
      <c r="O305" s="43"/>
      <c r="P305" s="43"/>
      <c r="Q305" s="43"/>
      <c r="R305" s="43"/>
      <c r="S305" s="43"/>
      <c r="T305" s="43"/>
      <c r="U305" s="43"/>
      <c r="V305" s="43"/>
      <c r="W305" s="43"/>
      <c r="X305" s="43"/>
      <c r="Y305" s="43"/>
      <c r="Z305" s="43"/>
      <c r="AA305" s="43"/>
      <c r="AB305" s="43"/>
      <c r="AC305" s="43"/>
    </row>
    <row r="306" spans="1:29" ht="15">
      <c r="A306" s="43"/>
      <c r="B306" s="43"/>
      <c r="C306" s="43"/>
      <c r="D306" s="43"/>
      <c r="E306" s="43"/>
      <c r="F306" s="43"/>
      <c r="G306" s="43"/>
      <c r="H306" s="43"/>
      <c r="I306" s="43"/>
      <c r="J306" s="44"/>
      <c r="K306" s="43"/>
      <c r="L306" s="92"/>
      <c r="M306" s="708"/>
      <c r="N306" s="43"/>
      <c r="O306" s="43"/>
      <c r="P306" s="43"/>
      <c r="Q306" s="43"/>
      <c r="R306" s="43"/>
      <c r="S306" s="43"/>
      <c r="T306" s="43"/>
      <c r="U306" s="43"/>
      <c r="V306" s="43"/>
      <c r="W306" s="43"/>
      <c r="X306" s="43"/>
      <c r="Y306" s="43"/>
      <c r="Z306" s="43"/>
      <c r="AA306" s="43"/>
      <c r="AB306" s="43"/>
      <c r="AC306" s="43"/>
    </row>
    <row r="307" spans="1:29" ht="15">
      <c r="A307" s="43"/>
      <c r="B307" s="43"/>
      <c r="C307" s="43"/>
      <c r="D307" s="43"/>
      <c r="E307" s="43"/>
      <c r="F307" s="43"/>
      <c r="G307" s="43"/>
      <c r="H307" s="43"/>
      <c r="I307" s="43"/>
      <c r="J307" s="44"/>
      <c r="K307" s="43"/>
      <c r="L307" s="92"/>
      <c r="M307" s="708"/>
      <c r="N307" s="43"/>
      <c r="O307" s="43"/>
      <c r="P307" s="43"/>
      <c r="Q307" s="43"/>
      <c r="R307" s="43"/>
      <c r="S307" s="43"/>
      <c r="T307" s="43"/>
      <c r="U307" s="43"/>
      <c r="V307" s="43"/>
      <c r="W307" s="43"/>
      <c r="X307" s="43"/>
      <c r="Y307" s="43"/>
      <c r="Z307" s="43"/>
      <c r="AA307" s="43"/>
      <c r="AB307" s="43"/>
      <c r="AC307" s="43"/>
    </row>
    <row r="308" spans="1:29" ht="15">
      <c r="A308" s="43"/>
      <c r="B308" s="43"/>
      <c r="C308" s="43"/>
      <c r="D308" s="43"/>
      <c r="E308" s="43"/>
      <c r="F308" s="43"/>
      <c r="G308" s="43"/>
      <c r="H308" s="43"/>
      <c r="I308" s="43"/>
      <c r="J308" s="44"/>
      <c r="K308" s="43"/>
      <c r="L308" s="92"/>
      <c r="M308" s="708"/>
      <c r="N308" s="43"/>
      <c r="O308" s="43"/>
      <c r="P308" s="43"/>
      <c r="Q308" s="43"/>
      <c r="R308" s="43"/>
      <c r="S308" s="43"/>
      <c r="T308" s="43"/>
      <c r="U308" s="43"/>
      <c r="V308" s="43"/>
      <c r="W308" s="43"/>
      <c r="X308" s="43"/>
      <c r="Y308" s="43"/>
      <c r="Z308" s="43"/>
      <c r="AA308" s="43"/>
      <c r="AB308" s="43"/>
      <c r="AC308" s="43"/>
    </row>
    <row r="309" spans="1:29" ht="15">
      <c r="A309" s="43"/>
      <c r="B309" s="43"/>
      <c r="C309" s="43"/>
      <c r="D309" s="43"/>
      <c r="E309" s="43"/>
      <c r="F309" s="43"/>
      <c r="G309" s="43"/>
      <c r="H309" s="43"/>
      <c r="I309" s="43"/>
      <c r="J309" s="44"/>
      <c r="K309" s="43"/>
      <c r="L309" s="92"/>
      <c r="M309" s="708"/>
      <c r="N309" s="43"/>
      <c r="O309" s="43"/>
      <c r="P309" s="43"/>
      <c r="Q309" s="43"/>
      <c r="R309" s="43"/>
      <c r="S309" s="43"/>
      <c r="T309" s="43"/>
      <c r="U309" s="43"/>
      <c r="V309" s="43"/>
      <c r="W309" s="43"/>
      <c r="X309" s="43"/>
      <c r="Y309" s="43"/>
      <c r="Z309" s="43"/>
      <c r="AA309" s="43"/>
      <c r="AB309" s="43"/>
      <c r="AC309" s="43"/>
    </row>
    <row r="310" spans="1:29" ht="15">
      <c r="A310" s="43"/>
      <c r="B310" s="43"/>
      <c r="C310" s="43"/>
      <c r="D310" s="43"/>
      <c r="E310" s="43"/>
      <c r="F310" s="43"/>
      <c r="G310" s="43"/>
      <c r="H310" s="43"/>
      <c r="I310" s="43"/>
      <c r="J310" s="44"/>
      <c r="K310" s="43"/>
      <c r="L310" s="92"/>
      <c r="M310" s="708"/>
      <c r="N310" s="43"/>
      <c r="O310" s="43"/>
      <c r="P310" s="43"/>
      <c r="Q310" s="43"/>
      <c r="R310" s="43"/>
      <c r="S310" s="43"/>
      <c r="T310" s="43"/>
      <c r="U310" s="43"/>
      <c r="V310" s="43"/>
      <c r="W310" s="43"/>
      <c r="X310" s="43"/>
      <c r="Y310" s="43"/>
      <c r="Z310" s="43"/>
      <c r="AA310" s="43"/>
      <c r="AB310" s="43"/>
      <c r="AC310" s="43"/>
    </row>
    <row r="311" spans="1:29" ht="15">
      <c r="A311" s="43"/>
      <c r="B311" s="43"/>
      <c r="C311" s="43"/>
      <c r="D311" s="43"/>
      <c r="E311" s="43"/>
      <c r="F311" s="43"/>
      <c r="G311" s="43"/>
      <c r="H311" s="43"/>
      <c r="I311" s="43"/>
      <c r="J311" s="44"/>
      <c r="K311" s="43"/>
      <c r="L311" s="92"/>
      <c r="M311" s="708"/>
      <c r="N311" s="43"/>
      <c r="O311" s="43"/>
      <c r="P311" s="43"/>
      <c r="Q311" s="43"/>
      <c r="R311" s="43"/>
      <c r="S311" s="43"/>
      <c r="T311" s="43"/>
      <c r="U311" s="43"/>
      <c r="V311" s="43"/>
      <c r="W311" s="43"/>
      <c r="X311" s="43"/>
      <c r="Y311" s="43"/>
      <c r="Z311" s="43"/>
      <c r="AA311" s="43"/>
      <c r="AB311" s="43"/>
      <c r="AC311" s="43"/>
    </row>
    <row r="312" spans="1:29" ht="15">
      <c r="A312" s="43"/>
      <c r="B312" s="43"/>
      <c r="C312" s="43"/>
      <c r="D312" s="43"/>
      <c r="E312" s="43"/>
      <c r="F312" s="43"/>
      <c r="G312" s="43"/>
      <c r="H312" s="43"/>
      <c r="I312" s="43"/>
      <c r="J312" s="44"/>
      <c r="K312" s="43"/>
      <c r="L312" s="92"/>
      <c r="M312" s="708"/>
      <c r="N312" s="43"/>
      <c r="O312" s="43"/>
      <c r="P312" s="43"/>
      <c r="Q312" s="43"/>
      <c r="R312" s="43"/>
      <c r="S312" s="43"/>
      <c r="T312" s="43"/>
      <c r="U312" s="43"/>
      <c r="V312" s="43"/>
      <c r="W312" s="43"/>
      <c r="X312" s="43"/>
      <c r="Y312" s="43"/>
      <c r="Z312" s="43"/>
      <c r="AA312" s="43"/>
      <c r="AB312" s="43"/>
      <c r="AC312" s="43"/>
    </row>
    <row r="313" spans="1:29" ht="15">
      <c r="A313" s="43"/>
      <c r="B313" s="43"/>
      <c r="C313" s="43"/>
      <c r="D313" s="43"/>
      <c r="E313" s="43"/>
      <c r="F313" s="43"/>
      <c r="G313" s="43"/>
      <c r="H313" s="43"/>
      <c r="I313" s="43"/>
      <c r="J313" s="44"/>
      <c r="K313" s="43"/>
      <c r="L313" s="92"/>
      <c r="M313" s="708"/>
      <c r="N313" s="43"/>
      <c r="O313" s="43"/>
      <c r="P313" s="43"/>
      <c r="Q313" s="43"/>
      <c r="R313" s="43"/>
      <c r="S313" s="43"/>
      <c r="T313" s="43"/>
      <c r="U313" s="43"/>
      <c r="V313" s="43"/>
      <c r="W313" s="43"/>
      <c r="X313" s="43"/>
      <c r="Y313" s="43"/>
      <c r="Z313" s="43"/>
      <c r="AA313" s="43"/>
      <c r="AB313" s="43"/>
      <c r="AC313" s="43"/>
    </row>
    <row r="314" spans="1:29" ht="15">
      <c r="A314" s="43"/>
      <c r="B314" s="43"/>
      <c r="C314" s="43"/>
      <c r="D314" s="43"/>
      <c r="E314" s="43"/>
      <c r="F314" s="43"/>
      <c r="G314" s="43"/>
      <c r="H314" s="43"/>
      <c r="I314" s="43"/>
      <c r="J314" s="44"/>
      <c r="K314" s="43"/>
      <c r="L314" s="92"/>
      <c r="M314" s="708"/>
      <c r="N314" s="43"/>
      <c r="O314" s="43"/>
      <c r="P314" s="43"/>
      <c r="Q314" s="43"/>
      <c r="R314" s="43"/>
      <c r="S314" s="43"/>
      <c r="T314" s="43"/>
      <c r="U314" s="43"/>
      <c r="V314" s="43"/>
      <c r="W314" s="43"/>
      <c r="X314" s="43"/>
      <c r="Y314" s="43"/>
      <c r="Z314" s="43"/>
      <c r="AA314" s="43"/>
      <c r="AB314" s="43"/>
      <c r="AC314" s="43"/>
    </row>
    <row r="315" spans="1:29" ht="15">
      <c r="A315" s="43"/>
      <c r="B315" s="43"/>
      <c r="C315" s="43"/>
      <c r="D315" s="43"/>
      <c r="E315" s="43"/>
      <c r="F315" s="43"/>
      <c r="G315" s="43"/>
      <c r="H315" s="43"/>
      <c r="I315" s="43"/>
      <c r="J315" s="44"/>
      <c r="K315" s="43"/>
      <c r="L315" s="92"/>
      <c r="M315" s="708"/>
      <c r="N315" s="43"/>
      <c r="O315" s="43"/>
      <c r="P315" s="43"/>
      <c r="Q315" s="43"/>
      <c r="R315" s="43"/>
      <c r="S315" s="43"/>
      <c r="T315" s="43"/>
      <c r="U315" s="43"/>
      <c r="V315" s="43"/>
      <c r="W315" s="43"/>
      <c r="X315" s="43"/>
      <c r="Y315" s="43"/>
      <c r="Z315" s="43"/>
      <c r="AA315" s="43"/>
      <c r="AB315" s="43"/>
      <c r="AC315" s="43"/>
    </row>
    <row r="316" spans="1:29" ht="15">
      <c r="A316" s="43"/>
      <c r="B316" s="43"/>
      <c r="C316" s="43"/>
      <c r="D316" s="43"/>
      <c r="E316" s="43"/>
      <c r="F316" s="43"/>
      <c r="G316" s="43"/>
      <c r="H316" s="43"/>
      <c r="I316" s="43"/>
      <c r="J316" s="44"/>
      <c r="K316" s="43"/>
      <c r="L316" s="92"/>
      <c r="M316" s="708"/>
      <c r="N316" s="43"/>
      <c r="O316" s="43"/>
      <c r="P316" s="43"/>
      <c r="Q316" s="43"/>
      <c r="R316" s="43"/>
      <c r="S316" s="43"/>
      <c r="T316" s="43"/>
      <c r="U316" s="43"/>
      <c r="V316" s="43"/>
      <c r="W316" s="43"/>
      <c r="X316" s="43"/>
      <c r="Y316" s="43"/>
      <c r="Z316" s="43"/>
      <c r="AA316" s="43"/>
      <c r="AB316" s="43"/>
      <c r="AC316" s="43"/>
    </row>
    <row r="317" spans="1:29" ht="15">
      <c r="A317" s="43"/>
      <c r="B317" s="43"/>
      <c r="C317" s="43"/>
      <c r="D317" s="43"/>
      <c r="E317" s="43"/>
      <c r="F317" s="43"/>
      <c r="G317" s="43"/>
      <c r="H317" s="43"/>
      <c r="I317" s="43"/>
      <c r="J317" s="44"/>
      <c r="K317" s="43"/>
      <c r="L317" s="92"/>
      <c r="M317" s="708"/>
      <c r="N317" s="43"/>
      <c r="O317" s="43"/>
      <c r="P317" s="43"/>
      <c r="Q317" s="43"/>
      <c r="R317" s="43"/>
      <c r="S317" s="43"/>
      <c r="T317" s="43"/>
      <c r="U317" s="43"/>
      <c r="V317" s="43"/>
      <c r="W317" s="43"/>
      <c r="X317" s="43"/>
      <c r="Y317" s="43"/>
      <c r="Z317" s="43"/>
      <c r="AA317" s="43"/>
      <c r="AB317" s="43"/>
      <c r="AC317" s="43"/>
    </row>
    <row r="318" spans="1:29" ht="15">
      <c r="A318" s="43"/>
      <c r="B318" s="43"/>
      <c r="C318" s="43"/>
      <c r="D318" s="43"/>
      <c r="E318" s="43"/>
      <c r="F318" s="43"/>
      <c r="G318" s="43"/>
      <c r="H318" s="43"/>
      <c r="I318" s="43"/>
      <c r="J318" s="44"/>
      <c r="K318" s="43"/>
      <c r="L318" s="92"/>
      <c r="M318" s="708"/>
      <c r="N318" s="43"/>
      <c r="O318" s="43"/>
      <c r="P318" s="43"/>
      <c r="Q318" s="43"/>
      <c r="R318" s="43"/>
      <c r="S318" s="43"/>
      <c r="T318" s="43"/>
      <c r="U318" s="43"/>
      <c r="V318" s="43"/>
      <c r="W318" s="43"/>
      <c r="X318" s="43"/>
      <c r="Y318" s="43"/>
      <c r="Z318" s="43"/>
      <c r="AA318" s="43"/>
      <c r="AB318" s="43"/>
      <c r="AC318" s="43"/>
    </row>
    <row r="319" spans="1:29" ht="15">
      <c r="A319" s="43"/>
      <c r="B319" s="43"/>
      <c r="C319" s="43"/>
      <c r="D319" s="43"/>
      <c r="E319" s="43"/>
      <c r="F319" s="43"/>
      <c r="G319" s="43"/>
      <c r="H319" s="43"/>
      <c r="I319" s="43"/>
      <c r="J319" s="44"/>
      <c r="K319" s="43"/>
      <c r="L319" s="92"/>
      <c r="M319" s="708"/>
      <c r="N319" s="43"/>
      <c r="O319" s="43"/>
      <c r="P319" s="43"/>
      <c r="Q319" s="43"/>
      <c r="R319" s="43"/>
      <c r="S319" s="43"/>
      <c r="T319" s="43"/>
      <c r="U319" s="43"/>
      <c r="V319" s="43"/>
      <c r="W319" s="43"/>
      <c r="X319" s="43"/>
      <c r="Y319" s="43"/>
      <c r="Z319" s="43"/>
      <c r="AA319" s="43"/>
      <c r="AB319" s="43"/>
      <c r="AC319" s="43"/>
    </row>
    <row r="320" spans="1:29" ht="15">
      <c r="A320" s="43"/>
      <c r="B320" s="43"/>
      <c r="C320" s="43"/>
      <c r="D320" s="43"/>
      <c r="E320" s="43"/>
      <c r="F320" s="43"/>
      <c r="G320" s="43"/>
      <c r="H320" s="43"/>
      <c r="I320" s="43"/>
      <c r="J320" s="44"/>
      <c r="K320" s="43"/>
      <c r="L320" s="92"/>
      <c r="M320" s="708"/>
      <c r="N320" s="43"/>
      <c r="O320" s="43"/>
      <c r="P320" s="43"/>
      <c r="Q320" s="43"/>
      <c r="R320" s="43"/>
      <c r="S320" s="43"/>
      <c r="T320" s="43"/>
      <c r="U320" s="43"/>
      <c r="V320" s="43"/>
      <c r="W320" s="43"/>
      <c r="X320" s="43"/>
      <c r="Y320" s="43"/>
      <c r="Z320" s="43"/>
      <c r="AA320" s="43"/>
      <c r="AB320" s="43"/>
      <c r="AC320" s="43"/>
    </row>
    <row r="321" spans="1:29" ht="15">
      <c r="A321" s="43"/>
      <c r="B321" s="43"/>
      <c r="C321" s="43"/>
      <c r="D321" s="43"/>
      <c r="E321" s="43"/>
      <c r="F321" s="43"/>
      <c r="G321" s="43"/>
      <c r="H321" s="43"/>
      <c r="I321" s="43"/>
      <c r="J321" s="44"/>
      <c r="K321" s="43"/>
      <c r="L321" s="92"/>
      <c r="M321" s="708"/>
      <c r="N321" s="43"/>
      <c r="O321" s="43"/>
      <c r="P321" s="43"/>
      <c r="Q321" s="43"/>
      <c r="R321" s="43"/>
      <c r="S321" s="43"/>
      <c r="T321" s="43"/>
      <c r="U321" s="43"/>
      <c r="V321" s="43"/>
      <c r="W321" s="43"/>
      <c r="X321" s="43"/>
      <c r="Y321" s="43"/>
      <c r="Z321" s="43"/>
      <c r="AA321" s="43"/>
      <c r="AB321" s="43"/>
      <c r="AC321" s="43"/>
    </row>
    <row r="322" spans="1:29" ht="15">
      <c r="A322" s="43"/>
      <c r="B322" s="43"/>
      <c r="C322" s="43"/>
      <c r="D322" s="43"/>
      <c r="E322" s="43"/>
      <c r="F322" s="43"/>
      <c r="G322" s="43"/>
      <c r="H322" s="43"/>
      <c r="I322" s="43"/>
      <c r="J322" s="44"/>
      <c r="K322" s="43"/>
      <c r="L322" s="92"/>
      <c r="M322" s="708"/>
      <c r="N322" s="43"/>
      <c r="O322" s="43"/>
      <c r="P322" s="43"/>
      <c r="Q322" s="43"/>
      <c r="R322" s="43"/>
      <c r="S322" s="43"/>
      <c r="T322" s="43"/>
      <c r="U322" s="43"/>
      <c r="V322" s="43"/>
      <c r="W322" s="43"/>
      <c r="X322" s="43"/>
      <c r="Y322" s="43"/>
      <c r="Z322" s="43"/>
      <c r="AA322" s="43"/>
      <c r="AB322" s="43"/>
      <c r="AC322" s="43"/>
    </row>
    <row r="323" spans="1:29" ht="15">
      <c r="A323" s="43"/>
      <c r="B323" s="43"/>
      <c r="C323" s="43"/>
      <c r="D323" s="43"/>
      <c r="E323" s="43"/>
      <c r="F323" s="43"/>
      <c r="G323" s="43"/>
      <c r="H323" s="43"/>
      <c r="I323" s="43"/>
      <c r="J323" s="44"/>
      <c r="K323" s="43"/>
      <c r="L323" s="92"/>
      <c r="M323" s="708"/>
      <c r="N323" s="43"/>
      <c r="O323" s="43"/>
      <c r="P323" s="43"/>
      <c r="Q323" s="43"/>
      <c r="R323" s="43"/>
      <c r="S323" s="43"/>
      <c r="T323" s="43"/>
      <c r="U323" s="43"/>
      <c r="V323" s="43"/>
      <c r="W323" s="43"/>
      <c r="X323" s="43"/>
      <c r="Y323" s="43"/>
      <c r="Z323" s="43"/>
      <c r="AA323" s="43"/>
      <c r="AB323" s="43"/>
      <c r="AC323" s="43"/>
    </row>
    <row r="324" spans="1:29" ht="15">
      <c r="A324" s="43"/>
      <c r="B324" s="43"/>
      <c r="C324" s="43"/>
      <c r="D324" s="43"/>
      <c r="E324" s="43"/>
      <c r="F324" s="43"/>
      <c r="G324" s="43"/>
      <c r="H324" s="43"/>
      <c r="I324" s="43"/>
      <c r="J324" s="44"/>
      <c r="K324" s="43"/>
      <c r="L324" s="92"/>
      <c r="M324" s="708"/>
      <c r="N324" s="43"/>
      <c r="O324" s="43"/>
      <c r="P324" s="43"/>
      <c r="Q324" s="43"/>
      <c r="R324" s="43"/>
      <c r="S324" s="43"/>
      <c r="T324" s="43"/>
      <c r="U324" s="43"/>
      <c r="V324" s="43"/>
      <c r="W324" s="43"/>
      <c r="X324" s="43"/>
      <c r="Y324" s="43"/>
      <c r="Z324" s="43"/>
      <c r="AA324" s="43"/>
      <c r="AB324" s="43"/>
      <c r="AC324" s="43"/>
    </row>
    <row r="325" spans="1:29" ht="15">
      <c r="A325" s="43"/>
      <c r="B325" s="43"/>
      <c r="C325" s="43"/>
      <c r="D325" s="43"/>
      <c r="E325" s="43"/>
      <c r="F325" s="43"/>
      <c r="G325" s="43"/>
      <c r="H325" s="43"/>
      <c r="I325" s="43"/>
      <c r="J325" s="44"/>
      <c r="K325" s="43"/>
      <c r="L325" s="92"/>
      <c r="M325" s="708"/>
      <c r="N325" s="43"/>
      <c r="O325" s="43"/>
      <c r="P325" s="43"/>
      <c r="Q325" s="43"/>
      <c r="R325" s="43"/>
      <c r="S325" s="43"/>
      <c r="T325" s="43"/>
      <c r="U325" s="43"/>
      <c r="V325" s="43"/>
      <c r="W325" s="43"/>
      <c r="X325" s="43"/>
      <c r="Y325" s="43"/>
      <c r="Z325" s="43"/>
      <c r="AA325" s="43"/>
      <c r="AB325" s="43"/>
      <c r="AC325" s="43"/>
    </row>
    <row r="326" spans="1:29" ht="15">
      <c r="A326" s="43"/>
      <c r="B326" s="43"/>
      <c r="C326" s="43"/>
      <c r="D326" s="43"/>
      <c r="E326" s="43"/>
      <c r="F326" s="43"/>
      <c r="G326" s="43"/>
      <c r="H326" s="43"/>
      <c r="I326" s="43"/>
      <c r="J326" s="44"/>
      <c r="K326" s="43"/>
      <c r="L326" s="92"/>
      <c r="M326" s="708"/>
      <c r="N326" s="43"/>
      <c r="O326" s="43"/>
      <c r="P326" s="43"/>
      <c r="Q326" s="43"/>
      <c r="R326" s="43"/>
      <c r="S326" s="43"/>
      <c r="T326" s="43"/>
      <c r="U326" s="43"/>
      <c r="V326" s="43"/>
      <c r="W326" s="43"/>
      <c r="X326" s="43"/>
      <c r="Y326" s="43"/>
      <c r="Z326" s="43"/>
      <c r="AA326" s="43"/>
      <c r="AB326" s="43"/>
      <c r="AC326" s="43"/>
    </row>
    <row r="327" spans="1:29" ht="15">
      <c r="A327" s="43"/>
      <c r="B327" s="43"/>
      <c r="C327" s="43"/>
      <c r="D327" s="43"/>
      <c r="E327" s="43"/>
      <c r="F327" s="43"/>
      <c r="G327" s="43"/>
      <c r="H327" s="43"/>
      <c r="I327" s="43"/>
      <c r="J327" s="44"/>
      <c r="K327" s="43"/>
      <c r="L327" s="92"/>
      <c r="M327" s="708"/>
      <c r="N327" s="43"/>
      <c r="O327" s="43"/>
      <c r="P327" s="43"/>
      <c r="Q327" s="43"/>
      <c r="R327" s="43"/>
      <c r="S327" s="43"/>
      <c r="T327" s="43"/>
      <c r="U327" s="43"/>
      <c r="V327" s="43"/>
      <c r="W327" s="43"/>
      <c r="X327" s="43"/>
      <c r="Y327" s="43"/>
      <c r="Z327" s="43"/>
      <c r="AA327" s="43"/>
      <c r="AB327" s="43"/>
      <c r="AC327" s="43"/>
    </row>
    <row r="328" spans="1:29" ht="15">
      <c r="A328" s="43"/>
      <c r="B328" s="43"/>
      <c r="C328" s="43"/>
      <c r="D328" s="43"/>
      <c r="E328" s="43"/>
      <c r="F328" s="43"/>
      <c r="G328" s="43"/>
      <c r="H328" s="43"/>
      <c r="I328" s="43"/>
      <c r="J328" s="44"/>
      <c r="K328" s="43"/>
      <c r="L328" s="92"/>
      <c r="M328" s="708"/>
      <c r="N328" s="43"/>
      <c r="O328" s="43"/>
      <c r="P328" s="43"/>
      <c r="Q328" s="43"/>
      <c r="R328" s="43"/>
      <c r="S328" s="43"/>
      <c r="T328" s="43"/>
      <c r="U328" s="43"/>
      <c r="V328" s="43"/>
      <c r="W328" s="43"/>
      <c r="X328" s="43"/>
      <c r="Y328" s="43"/>
      <c r="Z328" s="43"/>
      <c r="AA328" s="43"/>
      <c r="AB328" s="43"/>
      <c r="AC328" s="43"/>
    </row>
    <row r="329" spans="1:29" ht="15">
      <c r="A329" s="43"/>
      <c r="B329" s="43"/>
      <c r="C329" s="43"/>
      <c r="D329" s="43"/>
      <c r="E329" s="43"/>
      <c r="F329" s="43"/>
      <c r="G329" s="43"/>
      <c r="H329" s="43"/>
      <c r="I329" s="43"/>
      <c r="J329" s="44"/>
      <c r="K329" s="43"/>
      <c r="L329" s="92"/>
      <c r="M329" s="708"/>
      <c r="N329" s="43"/>
      <c r="O329" s="43"/>
      <c r="P329" s="43"/>
      <c r="Q329" s="43"/>
      <c r="R329" s="43"/>
      <c r="S329" s="43"/>
      <c r="T329" s="43"/>
      <c r="U329" s="43"/>
      <c r="V329" s="43"/>
      <c r="W329" s="43"/>
      <c r="X329" s="43"/>
      <c r="Y329" s="43"/>
      <c r="Z329" s="43"/>
      <c r="AA329" s="43"/>
      <c r="AB329" s="43"/>
      <c r="AC329" s="43"/>
    </row>
    <row r="330" spans="1:29" ht="15">
      <c r="A330" s="43"/>
      <c r="B330" s="43"/>
      <c r="C330" s="43"/>
      <c r="D330" s="43"/>
      <c r="E330" s="43"/>
      <c r="F330" s="43"/>
      <c r="G330" s="43"/>
      <c r="H330" s="43"/>
      <c r="I330" s="43"/>
      <c r="J330" s="44"/>
      <c r="K330" s="43"/>
      <c r="L330" s="92"/>
      <c r="M330" s="708"/>
      <c r="N330" s="43"/>
      <c r="O330" s="43"/>
      <c r="P330" s="43"/>
      <c r="Q330" s="43"/>
      <c r="R330" s="43"/>
      <c r="S330" s="43"/>
      <c r="T330" s="43"/>
      <c r="U330" s="43"/>
      <c r="V330" s="43"/>
      <c r="W330" s="43"/>
      <c r="X330" s="43"/>
      <c r="Y330" s="43"/>
      <c r="Z330" s="43"/>
      <c r="AA330" s="43"/>
      <c r="AB330" s="43"/>
      <c r="AC330" s="43"/>
    </row>
    <row r="331" spans="1:29" ht="15">
      <c r="A331" s="43"/>
      <c r="B331" s="43"/>
      <c r="C331" s="43"/>
      <c r="D331" s="43"/>
      <c r="E331" s="43"/>
      <c r="F331" s="43"/>
      <c r="G331" s="43"/>
      <c r="H331" s="43"/>
      <c r="I331" s="43"/>
      <c r="J331" s="44"/>
      <c r="K331" s="43"/>
      <c r="L331" s="92"/>
      <c r="M331" s="708"/>
      <c r="N331" s="43"/>
      <c r="O331" s="43"/>
      <c r="P331" s="43"/>
      <c r="Q331" s="43"/>
      <c r="R331" s="43"/>
      <c r="S331" s="43"/>
      <c r="T331" s="43"/>
      <c r="U331" s="43"/>
      <c r="V331" s="43"/>
      <c r="W331" s="43"/>
      <c r="X331" s="43"/>
      <c r="Y331" s="43"/>
      <c r="Z331" s="43"/>
      <c r="AA331" s="43"/>
      <c r="AB331" s="43"/>
      <c r="AC331" s="43"/>
    </row>
    <row r="332" spans="1:29" ht="15">
      <c r="A332" s="43"/>
      <c r="B332" s="43"/>
      <c r="C332" s="43"/>
      <c r="D332" s="43"/>
      <c r="E332" s="43"/>
      <c r="F332" s="43"/>
      <c r="G332" s="43"/>
      <c r="H332" s="43"/>
      <c r="I332" s="43"/>
      <c r="J332" s="44"/>
      <c r="K332" s="43"/>
      <c r="L332" s="92"/>
      <c r="M332" s="708"/>
      <c r="N332" s="43"/>
      <c r="O332" s="43"/>
      <c r="P332" s="43"/>
      <c r="Q332" s="43"/>
      <c r="R332" s="43"/>
      <c r="S332" s="43"/>
      <c r="T332" s="43"/>
      <c r="U332" s="43"/>
      <c r="V332" s="43"/>
      <c r="W332" s="43"/>
      <c r="X332" s="43"/>
      <c r="Y332" s="43"/>
      <c r="Z332" s="43"/>
      <c r="AA332" s="43"/>
      <c r="AB332" s="43"/>
      <c r="AC332" s="43"/>
    </row>
    <row r="333" spans="1:29" ht="15">
      <c r="A333" s="43"/>
      <c r="B333" s="43"/>
      <c r="C333" s="43"/>
      <c r="D333" s="43"/>
      <c r="E333" s="43"/>
      <c r="F333" s="43"/>
      <c r="G333" s="43"/>
      <c r="H333" s="43"/>
      <c r="I333" s="43"/>
      <c r="J333" s="44"/>
      <c r="K333" s="43"/>
      <c r="L333" s="92"/>
      <c r="M333" s="708"/>
      <c r="N333" s="43"/>
      <c r="O333" s="43"/>
      <c r="P333" s="43"/>
      <c r="Q333" s="43"/>
      <c r="R333" s="43"/>
      <c r="S333" s="43"/>
      <c r="T333" s="43"/>
      <c r="U333" s="43"/>
      <c r="V333" s="43"/>
      <c r="W333" s="43"/>
      <c r="X333" s="43"/>
      <c r="Y333" s="43"/>
      <c r="Z333" s="43"/>
      <c r="AA333" s="43"/>
      <c r="AB333" s="43"/>
      <c r="AC333" s="43"/>
    </row>
    <row r="334" spans="1:29" ht="15">
      <c r="A334" s="43"/>
      <c r="B334" s="43"/>
      <c r="C334" s="43"/>
      <c r="D334" s="43"/>
      <c r="E334" s="43"/>
      <c r="F334" s="43"/>
      <c r="G334" s="43"/>
      <c r="H334" s="43"/>
      <c r="I334" s="43"/>
      <c r="J334" s="44"/>
      <c r="K334" s="43"/>
      <c r="L334" s="92"/>
      <c r="M334" s="708"/>
      <c r="N334" s="43"/>
      <c r="O334" s="43"/>
      <c r="P334" s="43"/>
      <c r="Q334" s="43"/>
      <c r="R334" s="43"/>
      <c r="S334" s="43"/>
      <c r="T334" s="43"/>
      <c r="U334" s="43"/>
      <c r="V334" s="43"/>
      <c r="W334" s="43"/>
      <c r="X334" s="43"/>
      <c r="Y334" s="43"/>
      <c r="Z334" s="43"/>
      <c r="AA334" s="43"/>
      <c r="AB334" s="43"/>
      <c r="AC334" s="43"/>
    </row>
    <row r="335" spans="1:29" ht="15">
      <c r="A335" s="43"/>
      <c r="B335" s="43"/>
      <c r="C335" s="43"/>
      <c r="D335" s="43"/>
      <c r="E335" s="43"/>
      <c r="F335" s="43"/>
      <c r="G335" s="43"/>
      <c r="H335" s="43"/>
      <c r="I335" s="43"/>
      <c r="J335" s="44"/>
      <c r="K335" s="43"/>
      <c r="L335" s="92"/>
      <c r="M335" s="708"/>
      <c r="N335" s="43"/>
      <c r="O335" s="43"/>
      <c r="P335" s="43"/>
      <c r="Q335" s="43"/>
      <c r="R335" s="43"/>
      <c r="S335" s="43"/>
      <c r="T335" s="43"/>
      <c r="U335" s="43"/>
      <c r="V335" s="43"/>
      <c r="W335" s="43"/>
      <c r="X335" s="43"/>
      <c r="Y335" s="43"/>
      <c r="Z335" s="43"/>
      <c r="AA335" s="43"/>
      <c r="AB335" s="43"/>
      <c r="AC335" s="43"/>
    </row>
    <row r="336" spans="1:29" ht="15">
      <c r="A336" s="43"/>
      <c r="B336" s="43"/>
      <c r="C336" s="43"/>
      <c r="D336" s="43"/>
      <c r="E336" s="43"/>
      <c r="F336" s="43"/>
      <c r="G336" s="43"/>
      <c r="H336" s="43"/>
      <c r="I336" s="43"/>
      <c r="J336" s="44"/>
      <c r="K336" s="43"/>
      <c r="L336" s="92"/>
      <c r="M336" s="708"/>
      <c r="N336" s="43"/>
      <c r="O336" s="43"/>
      <c r="P336" s="43"/>
      <c r="Q336" s="43"/>
      <c r="R336" s="43"/>
      <c r="S336" s="43"/>
      <c r="T336" s="43"/>
      <c r="U336" s="43"/>
      <c r="V336" s="43"/>
      <c r="W336" s="43"/>
      <c r="X336" s="43"/>
      <c r="Y336" s="43"/>
      <c r="Z336" s="43"/>
      <c r="AA336" s="43"/>
      <c r="AB336" s="43"/>
      <c r="AC336" s="43"/>
    </row>
    <row r="337" spans="1:29" ht="15">
      <c r="A337" s="43"/>
      <c r="B337" s="43"/>
      <c r="C337" s="43"/>
      <c r="D337" s="43"/>
      <c r="E337" s="43"/>
      <c r="F337" s="43"/>
      <c r="G337" s="43"/>
      <c r="H337" s="43"/>
      <c r="I337" s="43"/>
      <c r="J337" s="44"/>
      <c r="K337" s="43"/>
      <c r="L337" s="92"/>
      <c r="M337" s="708"/>
      <c r="N337" s="43"/>
      <c r="O337" s="43"/>
      <c r="P337" s="43"/>
      <c r="Q337" s="43"/>
      <c r="R337" s="43"/>
      <c r="S337" s="43"/>
      <c r="T337" s="43"/>
      <c r="U337" s="43"/>
      <c r="V337" s="43"/>
      <c r="W337" s="43"/>
      <c r="X337" s="43"/>
      <c r="Y337" s="43"/>
      <c r="Z337" s="43"/>
      <c r="AA337" s="43"/>
      <c r="AB337" s="43"/>
      <c r="AC337" s="43"/>
    </row>
    <row r="338" spans="1:29" ht="15">
      <c r="A338" s="43"/>
      <c r="B338" s="43"/>
      <c r="C338" s="43"/>
      <c r="D338" s="43"/>
      <c r="E338" s="43"/>
      <c r="F338" s="43"/>
      <c r="G338" s="43"/>
      <c r="H338" s="43"/>
      <c r="I338" s="43"/>
      <c r="J338" s="44"/>
      <c r="K338" s="43"/>
      <c r="L338" s="92"/>
      <c r="M338" s="708"/>
      <c r="N338" s="43"/>
      <c r="O338" s="43"/>
      <c r="P338" s="43"/>
      <c r="Q338" s="43"/>
      <c r="R338" s="43"/>
      <c r="S338" s="43"/>
      <c r="T338" s="43"/>
      <c r="U338" s="43"/>
      <c r="V338" s="43"/>
      <c r="W338" s="43"/>
      <c r="X338" s="43"/>
      <c r="Y338" s="43"/>
      <c r="Z338" s="43"/>
      <c r="AA338" s="43"/>
      <c r="AB338" s="43"/>
      <c r="AC338" s="43"/>
    </row>
    <row r="339" spans="1:29" ht="15">
      <c r="A339" s="43"/>
      <c r="B339" s="43"/>
      <c r="C339" s="43"/>
      <c r="D339" s="43"/>
      <c r="E339" s="43"/>
      <c r="F339" s="43"/>
      <c r="G339" s="43"/>
      <c r="H339" s="43"/>
      <c r="I339" s="43"/>
      <c r="J339" s="44"/>
      <c r="K339" s="43"/>
      <c r="L339" s="92"/>
      <c r="M339" s="708"/>
      <c r="N339" s="43"/>
      <c r="O339" s="43"/>
      <c r="P339" s="43"/>
      <c r="Q339" s="43"/>
      <c r="R339" s="43"/>
      <c r="S339" s="43"/>
      <c r="T339" s="43"/>
      <c r="U339" s="43"/>
      <c r="V339" s="43"/>
      <c r="W339" s="43"/>
      <c r="X339" s="43"/>
      <c r="Y339" s="43"/>
      <c r="Z339" s="43"/>
      <c r="AA339" s="43"/>
      <c r="AB339" s="43"/>
      <c r="AC339" s="43"/>
    </row>
    <row r="340" spans="1:29" ht="15">
      <c r="A340" s="43"/>
      <c r="B340" s="43"/>
      <c r="C340" s="43"/>
      <c r="D340" s="43"/>
      <c r="E340" s="43"/>
      <c r="F340" s="43"/>
      <c r="G340" s="43"/>
      <c r="H340" s="43"/>
      <c r="I340" s="43"/>
      <c r="J340" s="44"/>
      <c r="K340" s="43"/>
      <c r="L340" s="92"/>
      <c r="M340" s="708"/>
      <c r="N340" s="43"/>
      <c r="O340" s="43"/>
      <c r="P340" s="43"/>
      <c r="Q340" s="43"/>
      <c r="R340" s="43"/>
      <c r="S340" s="43"/>
      <c r="T340" s="43"/>
      <c r="U340" s="43"/>
      <c r="V340" s="43"/>
      <c r="W340" s="43"/>
      <c r="X340" s="43"/>
      <c r="Y340" s="43"/>
      <c r="Z340" s="43"/>
      <c r="AA340" s="43"/>
      <c r="AB340" s="43"/>
      <c r="AC340" s="43"/>
    </row>
    <row r="341" spans="1:29" ht="15">
      <c r="A341" s="43"/>
      <c r="B341" s="43"/>
      <c r="C341" s="43"/>
      <c r="D341" s="43"/>
      <c r="E341" s="43"/>
      <c r="F341" s="43"/>
      <c r="G341" s="43"/>
      <c r="H341" s="43"/>
      <c r="I341" s="43"/>
      <c r="J341" s="44"/>
      <c r="K341" s="43"/>
      <c r="L341" s="92"/>
      <c r="M341" s="708"/>
      <c r="N341" s="43"/>
      <c r="O341" s="43"/>
      <c r="P341" s="43"/>
      <c r="Q341" s="43"/>
      <c r="R341" s="43"/>
      <c r="S341" s="43"/>
      <c r="T341" s="43"/>
      <c r="U341" s="43"/>
      <c r="V341" s="43"/>
      <c r="W341" s="43"/>
      <c r="X341" s="43"/>
      <c r="Y341" s="43"/>
      <c r="Z341" s="43"/>
      <c r="AA341" s="43"/>
      <c r="AB341" s="43"/>
      <c r="AC341" s="43"/>
    </row>
    <row r="342" spans="1:29" ht="15">
      <c r="A342" s="43"/>
      <c r="B342" s="43"/>
      <c r="C342" s="43"/>
      <c r="D342" s="43"/>
      <c r="E342" s="43"/>
      <c r="F342" s="43"/>
      <c r="G342" s="43"/>
      <c r="H342" s="43"/>
      <c r="I342" s="43"/>
      <c r="J342" s="44"/>
      <c r="K342" s="43"/>
      <c r="L342" s="92"/>
      <c r="M342" s="708"/>
      <c r="N342" s="43"/>
      <c r="O342" s="43"/>
      <c r="P342" s="43"/>
      <c r="Q342" s="43"/>
      <c r="R342" s="43"/>
      <c r="S342" s="43"/>
      <c r="T342" s="43"/>
      <c r="U342" s="43"/>
      <c r="V342" s="43"/>
      <c r="W342" s="43"/>
      <c r="X342" s="43"/>
      <c r="Y342" s="43"/>
      <c r="Z342" s="43"/>
      <c r="AA342" s="43"/>
      <c r="AB342" s="43"/>
      <c r="AC342" s="43"/>
    </row>
    <row r="343" spans="1:29" ht="15">
      <c r="A343" s="43"/>
      <c r="B343" s="43"/>
      <c r="C343" s="43"/>
      <c r="D343" s="43"/>
      <c r="E343" s="43"/>
      <c r="F343" s="43"/>
      <c r="G343" s="43"/>
      <c r="H343" s="43"/>
      <c r="I343" s="43"/>
      <c r="J343" s="44"/>
      <c r="K343" s="43"/>
      <c r="L343" s="92"/>
      <c r="M343" s="708"/>
      <c r="N343" s="43"/>
      <c r="O343" s="43"/>
      <c r="P343" s="43"/>
      <c r="Q343" s="43"/>
      <c r="R343" s="43"/>
      <c r="S343" s="43"/>
      <c r="T343" s="43"/>
      <c r="U343" s="43"/>
      <c r="V343" s="43"/>
      <c r="W343" s="43"/>
      <c r="X343" s="43"/>
      <c r="Y343" s="43"/>
      <c r="Z343" s="43"/>
      <c r="AA343" s="43"/>
      <c r="AB343" s="43"/>
      <c r="AC343" s="43"/>
    </row>
    <row r="344" spans="1:29" ht="15">
      <c r="A344" s="43"/>
      <c r="B344" s="43"/>
      <c r="C344" s="43"/>
      <c r="D344" s="43"/>
      <c r="E344" s="43"/>
      <c r="F344" s="43"/>
      <c r="G344" s="43"/>
      <c r="H344" s="43"/>
      <c r="I344" s="43"/>
      <c r="J344" s="44"/>
      <c r="K344" s="43"/>
      <c r="L344" s="92"/>
      <c r="M344" s="708"/>
      <c r="N344" s="43"/>
      <c r="O344" s="43"/>
      <c r="P344" s="43"/>
      <c r="Q344" s="43"/>
      <c r="R344" s="43"/>
      <c r="S344" s="43"/>
      <c r="T344" s="43"/>
      <c r="U344" s="43"/>
      <c r="V344" s="43"/>
      <c r="W344" s="43"/>
      <c r="X344" s="43"/>
      <c r="Y344" s="43"/>
      <c r="Z344" s="43"/>
      <c r="AA344" s="43"/>
      <c r="AB344" s="43"/>
      <c r="AC344" s="43"/>
    </row>
    <row r="345" spans="1:29" ht="15">
      <c r="A345" s="43"/>
      <c r="B345" s="43"/>
      <c r="C345" s="43"/>
      <c r="D345" s="43"/>
      <c r="E345" s="43"/>
      <c r="F345" s="43"/>
      <c r="G345" s="43"/>
      <c r="H345" s="43"/>
      <c r="I345" s="43"/>
      <c r="J345" s="44"/>
      <c r="K345" s="43"/>
      <c r="L345" s="92"/>
      <c r="M345" s="708"/>
      <c r="N345" s="43"/>
      <c r="O345" s="43"/>
      <c r="P345" s="43"/>
      <c r="Q345" s="43"/>
      <c r="R345" s="43"/>
      <c r="S345" s="43"/>
      <c r="T345" s="43"/>
      <c r="U345" s="43"/>
      <c r="V345" s="43"/>
      <c r="W345" s="43"/>
      <c r="X345" s="43"/>
      <c r="Y345" s="43"/>
      <c r="Z345" s="43"/>
      <c r="AA345" s="43"/>
      <c r="AB345" s="43"/>
      <c r="AC345" s="43"/>
    </row>
    <row r="346" spans="1:29" ht="15">
      <c r="A346" s="43"/>
      <c r="B346" s="43"/>
      <c r="C346" s="43"/>
      <c r="D346" s="43"/>
      <c r="E346" s="43"/>
      <c r="F346" s="43"/>
      <c r="G346" s="43"/>
      <c r="H346" s="43"/>
      <c r="I346" s="43"/>
      <c r="J346" s="44"/>
      <c r="K346" s="43"/>
      <c r="L346" s="92"/>
      <c r="M346" s="708"/>
      <c r="N346" s="43"/>
      <c r="O346" s="43"/>
      <c r="P346" s="43"/>
      <c r="Q346" s="43"/>
      <c r="R346" s="43"/>
      <c r="S346" s="43"/>
      <c r="T346" s="43"/>
      <c r="U346" s="43"/>
      <c r="V346" s="43"/>
      <c r="W346" s="43"/>
      <c r="X346" s="43"/>
      <c r="Y346" s="43"/>
      <c r="Z346" s="43"/>
      <c r="AA346" s="43"/>
      <c r="AB346" s="43"/>
      <c r="AC346" s="43"/>
    </row>
    <row r="347" spans="1:29" ht="15">
      <c r="A347" s="43"/>
      <c r="B347" s="43"/>
      <c r="C347" s="43"/>
      <c r="D347" s="43"/>
      <c r="E347" s="43"/>
      <c r="F347" s="43"/>
      <c r="G347" s="43"/>
      <c r="H347" s="43"/>
      <c r="I347" s="43"/>
      <c r="J347" s="44"/>
      <c r="K347" s="43"/>
      <c r="L347" s="92"/>
      <c r="M347" s="708"/>
      <c r="N347" s="43"/>
      <c r="O347" s="43"/>
      <c r="P347" s="43"/>
      <c r="Q347" s="43"/>
      <c r="R347" s="43"/>
      <c r="S347" s="43"/>
      <c r="T347" s="43"/>
      <c r="U347" s="43"/>
      <c r="V347" s="43"/>
      <c r="W347" s="43"/>
      <c r="X347" s="43"/>
      <c r="Y347" s="43"/>
      <c r="Z347" s="43"/>
      <c r="AA347" s="43"/>
      <c r="AB347" s="43"/>
      <c r="AC347" s="43"/>
    </row>
    <row r="348" spans="1:29" ht="15">
      <c r="A348" s="43"/>
      <c r="B348" s="43"/>
      <c r="C348" s="43"/>
      <c r="D348" s="43"/>
      <c r="E348" s="43"/>
      <c r="F348" s="43"/>
      <c r="G348" s="43"/>
      <c r="H348" s="43"/>
      <c r="I348" s="43"/>
      <c r="J348" s="44"/>
      <c r="K348" s="43"/>
      <c r="L348" s="92"/>
      <c r="M348" s="708"/>
      <c r="N348" s="43"/>
      <c r="O348" s="43"/>
      <c r="P348" s="43"/>
      <c r="Q348" s="43"/>
      <c r="R348" s="43"/>
      <c r="S348" s="43"/>
      <c r="T348" s="43"/>
      <c r="U348" s="43"/>
      <c r="V348" s="43"/>
      <c r="W348" s="43"/>
      <c r="X348" s="43"/>
      <c r="Y348" s="43"/>
      <c r="Z348" s="43"/>
      <c r="AA348" s="43"/>
      <c r="AB348" s="43"/>
      <c r="AC348" s="43"/>
    </row>
    <row r="349" spans="1:29" ht="15">
      <c r="A349" s="43"/>
      <c r="B349" s="43"/>
      <c r="C349" s="43"/>
      <c r="D349" s="43"/>
      <c r="E349" s="43"/>
      <c r="F349" s="43"/>
      <c r="G349" s="43"/>
      <c r="H349" s="43"/>
      <c r="I349" s="43"/>
      <c r="J349" s="44"/>
      <c r="K349" s="43"/>
      <c r="L349" s="92"/>
      <c r="M349" s="708"/>
      <c r="N349" s="43"/>
      <c r="O349" s="43"/>
      <c r="P349" s="43"/>
      <c r="Q349" s="43"/>
      <c r="R349" s="43"/>
      <c r="S349" s="43"/>
      <c r="T349" s="43"/>
      <c r="U349" s="43"/>
      <c r="V349" s="43"/>
      <c r="W349" s="43"/>
      <c r="X349" s="43"/>
      <c r="Y349" s="43"/>
      <c r="Z349" s="43"/>
      <c r="AA349" s="43"/>
      <c r="AB349" s="43"/>
      <c r="AC349" s="43"/>
    </row>
    <row r="350" spans="1:29" ht="15">
      <c r="A350" s="43"/>
      <c r="B350" s="43"/>
      <c r="C350" s="43"/>
      <c r="D350" s="43"/>
      <c r="E350" s="43"/>
      <c r="F350" s="43"/>
      <c r="G350" s="43"/>
      <c r="H350" s="43"/>
      <c r="I350" s="43"/>
      <c r="J350" s="44"/>
      <c r="K350" s="43"/>
      <c r="L350" s="92"/>
      <c r="M350" s="708"/>
      <c r="N350" s="43"/>
      <c r="O350" s="43"/>
      <c r="P350" s="43"/>
      <c r="Q350" s="43"/>
      <c r="R350" s="43"/>
      <c r="S350" s="43"/>
      <c r="T350" s="43"/>
      <c r="U350" s="43"/>
      <c r="V350" s="43"/>
      <c r="W350" s="43"/>
      <c r="X350" s="43"/>
      <c r="Y350" s="43"/>
      <c r="Z350" s="43"/>
      <c r="AA350" s="43"/>
      <c r="AB350" s="43"/>
      <c r="AC350" s="43"/>
    </row>
    <row r="351" spans="1:29" ht="15">
      <c r="A351" s="43"/>
      <c r="B351" s="43"/>
      <c r="C351" s="43"/>
      <c r="D351" s="43"/>
      <c r="E351" s="43"/>
      <c r="F351" s="43"/>
      <c r="G351" s="43"/>
      <c r="H351" s="43"/>
      <c r="I351" s="43"/>
      <c r="J351" s="44"/>
      <c r="K351" s="43"/>
      <c r="L351" s="92"/>
      <c r="M351" s="708"/>
      <c r="N351" s="43"/>
      <c r="O351" s="43"/>
      <c r="P351" s="43"/>
      <c r="Q351" s="43"/>
      <c r="R351" s="43"/>
      <c r="S351" s="43"/>
      <c r="T351" s="43"/>
      <c r="U351" s="43"/>
      <c r="V351" s="43"/>
      <c r="W351" s="43"/>
      <c r="X351" s="43"/>
      <c r="Y351" s="43"/>
      <c r="Z351" s="43"/>
      <c r="AA351" s="43"/>
      <c r="AB351" s="43"/>
      <c r="AC351" s="43"/>
    </row>
    <row r="352" spans="1:29" ht="15">
      <c r="A352" s="43"/>
      <c r="B352" s="43"/>
      <c r="C352" s="43"/>
      <c r="D352" s="43"/>
      <c r="E352" s="43"/>
      <c r="F352" s="43"/>
      <c r="G352" s="43"/>
      <c r="H352" s="43"/>
      <c r="I352" s="43"/>
      <c r="J352" s="44"/>
      <c r="K352" s="43"/>
      <c r="L352" s="92"/>
      <c r="M352" s="708"/>
      <c r="N352" s="43"/>
      <c r="O352" s="43"/>
      <c r="P352" s="43"/>
      <c r="Q352" s="43"/>
      <c r="R352" s="43"/>
      <c r="S352" s="43"/>
      <c r="T352" s="43"/>
      <c r="U352" s="43"/>
      <c r="V352" s="43"/>
      <c r="W352" s="43"/>
      <c r="X352" s="43"/>
      <c r="Y352" s="43"/>
      <c r="Z352" s="43"/>
      <c r="AA352" s="43"/>
      <c r="AB352" s="43"/>
      <c r="AC352" s="43"/>
    </row>
    <row r="353" spans="1:29" ht="15">
      <c r="A353" s="43"/>
      <c r="B353" s="43"/>
      <c r="C353" s="43"/>
      <c r="D353" s="43"/>
      <c r="E353" s="43"/>
      <c r="F353" s="43"/>
      <c r="G353" s="43"/>
      <c r="H353" s="43"/>
      <c r="I353" s="43"/>
      <c r="J353" s="44"/>
      <c r="K353" s="43"/>
      <c r="L353" s="92"/>
      <c r="M353" s="708"/>
      <c r="N353" s="43"/>
      <c r="O353" s="43"/>
      <c r="P353" s="43"/>
      <c r="Q353" s="43"/>
      <c r="R353" s="43"/>
      <c r="S353" s="43"/>
      <c r="T353" s="43"/>
      <c r="U353" s="43"/>
      <c r="V353" s="43"/>
      <c r="W353" s="43"/>
      <c r="X353" s="43"/>
      <c r="Y353" s="43"/>
      <c r="Z353" s="43"/>
      <c r="AA353" s="43"/>
      <c r="AB353" s="43"/>
      <c r="AC353" s="43"/>
    </row>
    <row r="354" spans="1:29" ht="15">
      <c r="A354" s="43"/>
      <c r="B354" s="43"/>
      <c r="C354" s="43"/>
      <c r="D354" s="43"/>
      <c r="E354" s="43"/>
      <c r="F354" s="43"/>
      <c r="G354" s="43"/>
      <c r="H354" s="43"/>
      <c r="I354" s="43"/>
      <c r="J354" s="44"/>
      <c r="K354" s="43"/>
      <c r="L354" s="92"/>
      <c r="M354" s="708"/>
      <c r="N354" s="43"/>
      <c r="O354" s="43"/>
      <c r="P354" s="43"/>
      <c r="Q354" s="43"/>
      <c r="R354" s="43"/>
      <c r="S354" s="43"/>
      <c r="T354" s="43"/>
      <c r="U354" s="43"/>
      <c r="V354" s="43"/>
      <c r="W354" s="43"/>
      <c r="X354" s="43"/>
      <c r="Y354" s="43"/>
      <c r="Z354" s="43"/>
      <c r="AA354" s="43"/>
      <c r="AB354" s="43"/>
      <c r="AC354" s="43"/>
    </row>
    <row r="355" spans="1:29" ht="15">
      <c r="A355" s="43"/>
      <c r="B355" s="43"/>
      <c r="C355" s="43"/>
      <c r="D355" s="43"/>
      <c r="E355" s="43"/>
      <c r="F355" s="43"/>
      <c r="G355" s="43"/>
      <c r="H355" s="43"/>
      <c r="I355" s="43"/>
      <c r="J355" s="44"/>
      <c r="K355" s="43"/>
      <c r="L355" s="92"/>
      <c r="M355" s="708"/>
      <c r="N355" s="43"/>
      <c r="O355" s="43"/>
      <c r="P355" s="43"/>
      <c r="Q355" s="43"/>
      <c r="R355" s="43"/>
      <c r="S355" s="43"/>
      <c r="T355" s="43"/>
      <c r="U355" s="43"/>
      <c r="V355" s="43"/>
      <c r="W355" s="43"/>
      <c r="X355" s="43"/>
      <c r="Y355" s="43"/>
      <c r="Z355" s="43"/>
      <c r="AA355" s="43"/>
      <c r="AB355" s="43"/>
      <c r="AC355" s="43"/>
    </row>
    <row r="356" spans="1:29" ht="15">
      <c r="A356" s="43"/>
      <c r="B356" s="43"/>
      <c r="C356" s="43"/>
      <c r="D356" s="43"/>
      <c r="E356" s="43"/>
      <c r="F356" s="43"/>
      <c r="G356" s="43"/>
      <c r="H356" s="43"/>
      <c r="I356" s="43"/>
      <c r="J356" s="44"/>
      <c r="K356" s="43"/>
      <c r="L356" s="92"/>
      <c r="M356" s="708"/>
      <c r="N356" s="43"/>
      <c r="O356" s="43"/>
      <c r="P356" s="43"/>
      <c r="Q356" s="43"/>
      <c r="R356" s="43"/>
      <c r="S356" s="43"/>
      <c r="T356" s="43"/>
      <c r="U356" s="43"/>
      <c r="V356" s="43"/>
      <c r="W356" s="43"/>
      <c r="X356" s="43"/>
      <c r="Y356" s="43"/>
      <c r="Z356" s="43"/>
      <c r="AA356" s="43"/>
      <c r="AB356" s="43"/>
      <c r="AC356" s="43"/>
    </row>
    <row r="357" spans="1:29" ht="15">
      <c r="A357" s="43"/>
      <c r="B357" s="43"/>
      <c r="C357" s="43"/>
      <c r="D357" s="43"/>
      <c r="E357" s="43"/>
      <c r="F357" s="43"/>
      <c r="G357" s="43"/>
      <c r="H357" s="43"/>
      <c r="I357" s="43"/>
      <c r="J357" s="44"/>
      <c r="K357" s="43"/>
      <c r="L357" s="92"/>
      <c r="M357" s="708"/>
      <c r="N357" s="43"/>
      <c r="O357" s="43"/>
      <c r="P357" s="43"/>
      <c r="Q357" s="43"/>
      <c r="R357" s="43"/>
      <c r="S357" s="43"/>
      <c r="T357" s="43"/>
      <c r="U357" s="43"/>
      <c r="V357" s="43"/>
      <c r="W357" s="43"/>
      <c r="X357" s="43"/>
      <c r="Y357" s="43"/>
      <c r="Z357" s="43"/>
      <c r="AA357" s="43"/>
      <c r="AB357" s="43"/>
      <c r="AC357" s="43"/>
    </row>
    <row r="358" spans="1:29" ht="15">
      <c r="A358" s="43"/>
      <c r="B358" s="43"/>
      <c r="C358" s="43"/>
      <c r="D358" s="43"/>
      <c r="E358" s="43"/>
      <c r="F358" s="43"/>
      <c r="G358" s="43"/>
      <c r="H358" s="43"/>
      <c r="I358" s="43"/>
      <c r="J358" s="44"/>
      <c r="K358" s="43"/>
      <c r="L358" s="92"/>
      <c r="M358" s="708"/>
      <c r="N358" s="43"/>
      <c r="O358" s="43"/>
      <c r="P358" s="43"/>
      <c r="Q358" s="43"/>
      <c r="R358" s="43"/>
      <c r="S358" s="43"/>
      <c r="T358" s="43"/>
      <c r="U358" s="43"/>
      <c r="V358" s="43"/>
      <c r="W358" s="43"/>
      <c r="X358" s="43"/>
      <c r="Y358" s="43"/>
      <c r="Z358" s="43"/>
      <c r="AA358" s="43"/>
      <c r="AB358" s="43"/>
      <c r="AC358" s="43"/>
    </row>
    <row r="359" spans="1:29" ht="15">
      <c r="A359" s="43"/>
      <c r="B359" s="43"/>
      <c r="C359" s="43"/>
      <c r="D359" s="43"/>
      <c r="E359" s="43"/>
      <c r="F359" s="43"/>
      <c r="G359" s="43"/>
      <c r="H359" s="43"/>
      <c r="I359" s="43"/>
      <c r="J359" s="44"/>
      <c r="K359" s="43"/>
      <c r="L359" s="92"/>
      <c r="M359" s="708"/>
      <c r="N359" s="43"/>
      <c r="O359" s="43"/>
      <c r="P359" s="43"/>
      <c r="Q359" s="43"/>
      <c r="R359" s="43"/>
      <c r="S359" s="43"/>
      <c r="T359" s="43"/>
      <c r="U359" s="43"/>
      <c r="V359" s="43"/>
      <c r="W359" s="43"/>
      <c r="X359" s="43"/>
      <c r="Y359" s="43"/>
      <c r="Z359" s="43"/>
      <c r="AA359" s="43"/>
      <c r="AB359" s="43"/>
      <c r="AC359" s="43"/>
    </row>
    <row r="360" spans="1:29" ht="15">
      <c r="A360" s="43"/>
      <c r="B360" s="43"/>
      <c r="C360" s="43"/>
      <c r="D360" s="43"/>
      <c r="E360" s="43"/>
      <c r="F360" s="43"/>
      <c r="G360" s="43"/>
      <c r="H360" s="43"/>
      <c r="I360" s="43"/>
      <c r="J360" s="44"/>
      <c r="K360" s="43"/>
      <c r="L360" s="92"/>
      <c r="M360" s="708"/>
      <c r="N360" s="43"/>
      <c r="O360" s="43"/>
      <c r="P360" s="43"/>
      <c r="Q360" s="43"/>
      <c r="R360" s="43"/>
      <c r="S360" s="43"/>
      <c r="T360" s="43"/>
      <c r="U360" s="43"/>
      <c r="V360" s="43"/>
      <c r="W360" s="43"/>
      <c r="X360" s="43"/>
      <c r="Y360" s="43"/>
      <c r="Z360" s="43"/>
      <c r="AA360" s="43"/>
      <c r="AB360" s="43"/>
      <c r="AC360" s="43"/>
    </row>
    <row r="361" spans="1:29" ht="15">
      <c r="A361" s="43"/>
      <c r="B361" s="43"/>
      <c r="C361" s="43"/>
      <c r="D361" s="43"/>
      <c r="E361" s="43"/>
      <c r="F361" s="43"/>
      <c r="G361" s="43"/>
      <c r="H361" s="43"/>
      <c r="I361" s="43"/>
      <c r="J361" s="44"/>
      <c r="K361" s="43"/>
      <c r="L361" s="92"/>
      <c r="M361" s="708"/>
      <c r="N361" s="43"/>
      <c r="O361" s="43"/>
      <c r="P361" s="43"/>
      <c r="Q361" s="43"/>
      <c r="R361" s="43"/>
      <c r="S361" s="43"/>
      <c r="T361" s="43"/>
      <c r="U361" s="43"/>
      <c r="V361" s="43"/>
      <c r="W361" s="43"/>
      <c r="X361" s="43"/>
      <c r="Y361" s="43"/>
      <c r="Z361" s="43"/>
      <c r="AA361" s="43"/>
      <c r="AB361" s="43"/>
      <c r="AC361" s="43"/>
    </row>
    <row r="362" spans="1:29" ht="15">
      <c r="A362" s="43"/>
      <c r="B362" s="43"/>
      <c r="C362" s="43"/>
      <c r="D362" s="43"/>
      <c r="E362" s="43"/>
      <c r="F362" s="43"/>
      <c r="G362" s="43"/>
      <c r="H362" s="43"/>
      <c r="I362" s="43"/>
      <c r="J362" s="44"/>
      <c r="K362" s="43"/>
      <c r="L362" s="92"/>
      <c r="M362" s="708"/>
      <c r="N362" s="43"/>
      <c r="O362" s="43"/>
      <c r="P362" s="43"/>
      <c r="Q362" s="43"/>
      <c r="R362" s="43"/>
      <c r="S362" s="43"/>
      <c r="T362" s="43"/>
      <c r="U362" s="43"/>
      <c r="V362" s="43"/>
      <c r="W362" s="43"/>
      <c r="X362" s="43"/>
      <c r="Y362" s="43"/>
      <c r="Z362" s="43"/>
      <c r="AA362" s="43"/>
      <c r="AB362" s="43"/>
      <c r="AC362" s="43"/>
    </row>
    <row r="363" spans="1:29" ht="15">
      <c r="A363" s="43"/>
      <c r="B363" s="43"/>
      <c r="C363" s="43"/>
      <c r="D363" s="43"/>
      <c r="E363" s="43"/>
      <c r="F363" s="43"/>
      <c r="G363" s="43"/>
      <c r="H363" s="43"/>
      <c r="I363" s="43"/>
      <c r="J363" s="44"/>
      <c r="K363" s="43"/>
      <c r="L363" s="92"/>
      <c r="M363" s="708"/>
      <c r="N363" s="43"/>
      <c r="O363" s="43"/>
      <c r="P363" s="43"/>
      <c r="Q363" s="43"/>
      <c r="R363" s="43"/>
      <c r="S363" s="43"/>
      <c r="T363" s="43"/>
      <c r="U363" s="43"/>
      <c r="V363" s="43"/>
      <c r="W363" s="43"/>
      <c r="X363" s="43"/>
      <c r="Y363" s="43"/>
      <c r="Z363" s="43"/>
      <c r="AA363" s="43"/>
      <c r="AB363" s="43"/>
      <c r="AC363" s="43"/>
    </row>
    <row r="364" spans="1:29" ht="15">
      <c r="A364" s="43"/>
      <c r="B364" s="43"/>
      <c r="C364" s="43"/>
      <c r="D364" s="43"/>
      <c r="E364" s="43"/>
      <c r="F364" s="43"/>
      <c r="G364" s="43"/>
      <c r="H364" s="43"/>
      <c r="I364" s="43"/>
      <c r="J364" s="44"/>
      <c r="K364" s="43"/>
      <c r="L364" s="92"/>
      <c r="M364" s="708"/>
      <c r="N364" s="43"/>
      <c r="O364" s="43"/>
      <c r="P364" s="43"/>
      <c r="Q364" s="43"/>
      <c r="R364" s="43"/>
      <c r="S364" s="43"/>
      <c r="T364" s="43"/>
      <c r="U364" s="43"/>
      <c r="V364" s="43"/>
      <c r="W364" s="43"/>
      <c r="X364" s="43"/>
      <c r="Y364" s="43"/>
      <c r="Z364" s="43"/>
      <c r="AA364" s="43"/>
      <c r="AB364" s="43"/>
      <c r="AC364" s="43"/>
    </row>
    <row r="365" spans="1:29" ht="15">
      <c r="A365" s="43"/>
      <c r="B365" s="43"/>
      <c r="C365" s="43"/>
      <c r="D365" s="43"/>
      <c r="E365" s="43"/>
      <c r="F365" s="43"/>
      <c r="G365" s="43"/>
      <c r="H365" s="43"/>
      <c r="I365" s="43"/>
      <c r="J365" s="44"/>
      <c r="K365" s="43"/>
      <c r="L365" s="92"/>
      <c r="M365" s="708"/>
      <c r="N365" s="43"/>
      <c r="O365" s="43"/>
      <c r="P365" s="43"/>
      <c r="Q365" s="43"/>
      <c r="R365" s="43"/>
      <c r="S365" s="43"/>
      <c r="T365" s="43"/>
      <c r="U365" s="43"/>
      <c r="V365" s="43"/>
      <c r="W365" s="43"/>
      <c r="X365" s="43"/>
      <c r="Y365" s="43"/>
      <c r="Z365" s="43"/>
      <c r="AA365" s="43"/>
      <c r="AB365" s="43"/>
      <c r="AC365" s="43"/>
    </row>
    <row r="366" spans="1:29" ht="15">
      <c r="A366" s="43"/>
      <c r="B366" s="43"/>
      <c r="C366" s="43"/>
      <c r="D366" s="43"/>
      <c r="E366" s="43"/>
      <c r="F366" s="43"/>
      <c r="G366" s="43"/>
      <c r="H366" s="43"/>
      <c r="I366" s="43"/>
      <c r="J366" s="44"/>
      <c r="K366" s="43"/>
      <c r="L366" s="92"/>
      <c r="M366" s="708"/>
      <c r="N366" s="43"/>
      <c r="O366" s="43"/>
      <c r="P366" s="43"/>
      <c r="Q366" s="43"/>
      <c r="R366" s="43"/>
      <c r="S366" s="43"/>
      <c r="T366" s="43"/>
      <c r="U366" s="43"/>
      <c r="V366" s="43"/>
      <c r="W366" s="43"/>
      <c r="X366" s="43"/>
      <c r="Y366" s="43"/>
      <c r="Z366" s="43"/>
      <c r="AA366" s="43"/>
      <c r="AB366" s="43"/>
      <c r="AC366" s="43"/>
    </row>
    <row r="367" spans="1:29" ht="15">
      <c r="A367" s="43"/>
      <c r="B367" s="43"/>
      <c r="C367" s="43"/>
      <c r="D367" s="43"/>
      <c r="E367" s="43"/>
      <c r="F367" s="43"/>
      <c r="G367" s="43"/>
      <c r="H367" s="43"/>
      <c r="I367" s="43"/>
      <c r="J367" s="44"/>
      <c r="K367" s="43"/>
      <c r="L367" s="92"/>
      <c r="M367" s="708"/>
      <c r="N367" s="43"/>
      <c r="O367" s="43"/>
      <c r="P367" s="43"/>
      <c r="Q367" s="43"/>
      <c r="R367" s="43"/>
      <c r="S367" s="43"/>
      <c r="T367" s="43"/>
      <c r="U367" s="43"/>
      <c r="V367" s="43"/>
      <c r="W367" s="43"/>
      <c r="X367" s="43"/>
      <c r="Y367" s="43"/>
      <c r="Z367" s="43"/>
      <c r="AA367" s="43"/>
      <c r="AB367" s="43"/>
      <c r="AC367" s="43"/>
    </row>
    <row r="368" spans="1:29" ht="15">
      <c r="A368" s="43"/>
      <c r="B368" s="43"/>
      <c r="C368" s="43"/>
      <c r="D368" s="43"/>
      <c r="E368" s="43"/>
      <c r="F368" s="43"/>
      <c r="G368" s="43"/>
      <c r="H368" s="43"/>
      <c r="I368" s="43"/>
      <c r="J368" s="44"/>
      <c r="K368" s="43"/>
      <c r="L368" s="92"/>
      <c r="M368" s="708"/>
      <c r="N368" s="43"/>
      <c r="O368" s="43"/>
      <c r="P368" s="43"/>
      <c r="Q368" s="43"/>
      <c r="R368" s="43"/>
      <c r="S368" s="43"/>
      <c r="T368" s="43"/>
      <c r="U368" s="43"/>
      <c r="V368" s="43"/>
      <c r="W368" s="43"/>
      <c r="X368" s="43"/>
      <c r="Y368" s="43"/>
      <c r="Z368" s="43"/>
      <c r="AA368" s="43"/>
      <c r="AB368" s="43"/>
      <c r="AC368" s="43"/>
    </row>
    <row r="369" spans="1:29" ht="15">
      <c r="A369" s="43"/>
      <c r="B369" s="43"/>
      <c r="C369" s="43"/>
      <c r="D369" s="43"/>
      <c r="E369" s="43"/>
      <c r="F369" s="43"/>
      <c r="G369" s="43"/>
      <c r="H369" s="43"/>
      <c r="I369" s="43"/>
      <c r="J369" s="44"/>
      <c r="K369" s="43"/>
      <c r="L369" s="92"/>
      <c r="M369" s="708"/>
      <c r="N369" s="43"/>
      <c r="O369" s="43"/>
      <c r="P369" s="43"/>
      <c r="Q369" s="43"/>
      <c r="R369" s="43"/>
      <c r="S369" s="43"/>
      <c r="T369" s="43"/>
      <c r="U369" s="43"/>
      <c r="V369" s="43"/>
      <c r="W369" s="43"/>
      <c r="X369" s="43"/>
      <c r="Y369" s="43"/>
      <c r="Z369" s="43"/>
      <c r="AA369" s="43"/>
      <c r="AB369" s="43"/>
      <c r="AC369" s="43"/>
    </row>
    <row r="370" spans="1:29" ht="15">
      <c r="A370" s="43"/>
      <c r="B370" s="43"/>
      <c r="C370" s="43"/>
      <c r="D370" s="43"/>
      <c r="E370" s="43"/>
      <c r="F370" s="43"/>
      <c r="G370" s="43"/>
      <c r="H370" s="43"/>
      <c r="I370" s="43"/>
      <c r="J370" s="44"/>
      <c r="K370" s="43"/>
      <c r="L370" s="92"/>
      <c r="M370" s="708"/>
      <c r="N370" s="43"/>
      <c r="O370" s="43"/>
      <c r="P370" s="43"/>
      <c r="Q370" s="43"/>
      <c r="R370" s="43"/>
      <c r="S370" s="43"/>
      <c r="T370" s="43"/>
      <c r="U370" s="43"/>
      <c r="V370" s="43"/>
      <c r="W370" s="43"/>
      <c r="X370" s="43"/>
      <c r="Y370" s="43"/>
      <c r="Z370" s="43"/>
      <c r="AA370" s="43"/>
      <c r="AB370" s="43"/>
      <c r="AC370" s="43"/>
    </row>
    <row r="371" spans="1:29" ht="15">
      <c r="A371" s="43"/>
      <c r="B371" s="43"/>
      <c r="C371" s="43"/>
      <c r="D371" s="43"/>
      <c r="E371" s="43"/>
      <c r="F371" s="43"/>
      <c r="G371" s="43"/>
      <c r="H371" s="43"/>
      <c r="I371" s="43"/>
      <c r="J371" s="44"/>
      <c r="K371" s="43"/>
      <c r="L371" s="92"/>
      <c r="M371" s="708"/>
      <c r="N371" s="43"/>
      <c r="O371" s="43"/>
      <c r="P371" s="43"/>
      <c r="Q371" s="43"/>
      <c r="R371" s="43"/>
      <c r="S371" s="43"/>
      <c r="T371" s="43"/>
      <c r="U371" s="43"/>
      <c r="V371" s="43"/>
      <c r="W371" s="43"/>
      <c r="X371" s="43"/>
      <c r="Y371" s="43"/>
      <c r="Z371" s="43"/>
      <c r="AA371" s="43"/>
      <c r="AB371" s="43"/>
      <c r="AC371" s="43"/>
    </row>
    <row r="372" spans="1:29" ht="15">
      <c r="A372" s="43"/>
      <c r="B372" s="43"/>
      <c r="C372" s="43"/>
      <c r="D372" s="43"/>
      <c r="E372" s="43"/>
      <c r="F372" s="43"/>
      <c r="G372" s="43"/>
      <c r="H372" s="43"/>
      <c r="I372" s="43"/>
      <c r="J372" s="44"/>
      <c r="K372" s="43"/>
      <c r="L372" s="92"/>
      <c r="M372" s="708"/>
      <c r="N372" s="43"/>
      <c r="O372" s="43"/>
      <c r="P372" s="43"/>
      <c r="Q372" s="43"/>
      <c r="R372" s="43"/>
      <c r="S372" s="43"/>
      <c r="T372" s="43"/>
      <c r="U372" s="43"/>
      <c r="V372" s="43"/>
      <c r="W372" s="43"/>
      <c r="X372" s="43"/>
      <c r="Y372" s="43"/>
      <c r="Z372" s="43"/>
      <c r="AA372" s="43"/>
      <c r="AB372" s="43"/>
      <c r="AC372" s="43"/>
    </row>
    <row r="373" spans="1:29" ht="15">
      <c r="A373" s="43"/>
      <c r="B373" s="43"/>
      <c r="C373" s="43"/>
      <c r="D373" s="43"/>
      <c r="E373" s="43"/>
      <c r="F373" s="43"/>
      <c r="G373" s="43"/>
      <c r="H373" s="43"/>
      <c r="I373" s="43"/>
      <c r="J373" s="44"/>
      <c r="K373" s="43"/>
      <c r="L373" s="92"/>
      <c r="M373" s="708"/>
      <c r="N373" s="43"/>
      <c r="O373" s="43"/>
      <c r="P373" s="43"/>
      <c r="Q373" s="43"/>
      <c r="R373" s="43"/>
      <c r="S373" s="43"/>
      <c r="T373" s="43"/>
      <c r="U373" s="43"/>
      <c r="V373" s="43"/>
      <c r="W373" s="43"/>
      <c r="X373" s="43"/>
      <c r="Y373" s="43"/>
      <c r="Z373" s="43"/>
      <c r="AA373" s="43"/>
      <c r="AB373" s="43"/>
      <c r="AC373" s="43"/>
    </row>
    <row r="374" spans="1:29" ht="15">
      <c r="A374" s="43"/>
      <c r="B374" s="43"/>
      <c r="C374" s="43"/>
      <c r="D374" s="43"/>
      <c r="E374" s="43"/>
      <c r="F374" s="43"/>
      <c r="G374" s="43"/>
      <c r="H374" s="43"/>
      <c r="I374" s="43"/>
      <c r="J374" s="44"/>
      <c r="K374" s="43"/>
      <c r="L374" s="92"/>
      <c r="M374" s="708"/>
      <c r="N374" s="43"/>
      <c r="O374" s="43"/>
      <c r="P374" s="43"/>
      <c r="Q374" s="43"/>
      <c r="R374" s="43"/>
      <c r="S374" s="43"/>
      <c r="T374" s="43"/>
      <c r="U374" s="43"/>
      <c r="V374" s="43"/>
      <c r="W374" s="43"/>
      <c r="X374" s="43"/>
      <c r="Y374" s="43"/>
      <c r="Z374" s="43"/>
      <c r="AA374" s="43"/>
      <c r="AB374" s="43"/>
      <c r="AC374" s="43"/>
    </row>
    <row r="375" spans="1:29" ht="15">
      <c r="A375" s="43"/>
      <c r="B375" s="43"/>
      <c r="C375" s="43"/>
      <c r="D375" s="43"/>
      <c r="E375" s="43"/>
      <c r="F375" s="43"/>
      <c r="G375" s="43"/>
      <c r="H375" s="43"/>
      <c r="I375" s="43"/>
      <c r="J375" s="44"/>
      <c r="K375" s="43"/>
      <c r="L375" s="92"/>
      <c r="M375" s="708"/>
      <c r="N375" s="43"/>
      <c r="O375" s="43"/>
      <c r="P375" s="43"/>
      <c r="Q375" s="43"/>
      <c r="R375" s="43"/>
      <c r="S375" s="43"/>
      <c r="T375" s="43"/>
      <c r="U375" s="43"/>
      <c r="V375" s="43"/>
      <c r="W375" s="43"/>
      <c r="X375" s="43"/>
      <c r="Y375" s="43"/>
      <c r="Z375" s="43"/>
      <c r="AA375" s="43"/>
      <c r="AB375" s="43"/>
      <c r="AC375" s="43"/>
    </row>
    <row r="376" spans="1:29" ht="15">
      <c r="A376" s="43"/>
      <c r="B376" s="43"/>
      <c r="C376" s="43"/>
      <c r="D376" s="43"/>
      <c r="E376" s="43"/>
      <c r="F376" s="43"/>
      <c r="G376" s="43"/>
      <c r="H376" s="43"/>
      <c r="I376" s="43"/>
      <c r="J376" s="44"/>
      <c r="K376" s="43"/>
      <c r="L376" s="92"/>
      <c r="M376" s="708"/>
      <c r="N376" s="43"/>
      <c r="O376" s="43"/>
      <c r="P376" s="43"/>
      <c r="Q376" s="43"/>
      <c r="R376" s="43"/>
      <c r="S376" s="43"/>
      <c r="T376" s="43"/>
      <c r="U376" s="43"/>
      <c r="V376" s="43"/>
      <c r="W376" s="43"/>
      <c r="X376" s="43"/>
      <c r="Y376" s="43"/>
      <c r="Z376" s="43"/>
      <c r="AA376" s="43"/>
      <c r="AB376" s="43"/>
      <c r="AC376" s="43"/>
    </row>
    <row r="377" spans="1:29" ht="15">
      <c r="A377" s="43"/>
      <c r="B377" s="43"/>
      <c r="C377" s="43"/>
      <c r="D377" s="43"/>
      <c r="E377" s="43"/>
      <c r="F377" s="43"/>
      <c r="G377" s="43"/>
      <c r="H377" s="43"/>
      <c r="I377" s="43"/>
      <c r="J377" s="44"/>
      <c r="K377" s="43"/>
      <c r="L377" s="92"/>
      <c r="M377" s="708"/>
      <c r="N377" s="43"/>
      <c r="O377" s="43"/>
      <c r="P377" s="43"/>
      <c r="Q377" s="43"/>
      <c r="R377" s="43"/>
      <c r="S377" s="43"/>
      <c r="T377" s="43"/>
      <c r="U377" s="43"/>
      <c r="V377" s="43"/>
      <c r="W377" s="43"/>
      <c r="X377" s="43"/>
      <c r="Y377" s="43"/>
      <c r="Z377" s="43"/>
      <c r="AA377" s="43"/>
      <c r="AB377" s="43"/>
      <c r="AC377" s="43"/>
    </row>
    <row r="378" spans="1:29" ht="15">
      <c r="A378" s="43"/>
      <c r="B378" s="43"/>
      <c r="C378" s="43"/>
      <c r="D378" s="43"/>
      <c r="E378" s="43"/>
      <c r="F378" s="43"/>
      <c r="G378" s="43"/>
      <c r="H378" s="43"/>
      <c r="I378" s="43"/>
      <c r="J378" s="44"/>
      <c r="K378" s="43"/>
      <c r="L378" s="92"/>
      <c r="M378" s="708"/>
      <c r="N378" s="43"/>
      <c r="O378" s="43"/>
      <c r="P378" s="43"/>
      <c r="Q378" s="43"/>
      <c r="R378" s="43"/>
      <c r="S378" s="43"/>
      <c r="T378" s="43"/>
      <c r="U378" s="43"/>
      <c r="V378" s="43"/>
      <c r="W378" s="43"/>
      <c r="X378" s="43"/>
      <c r="Y378" s="43"/>
      <c r="Z378" s="43"/>
      <c r="AA378" s="43"/>
      <c r="AB378" s="43"/>
      <c r="AC378" s="43"/>
    </row>
    <row r="379" spans="1:29" ht="15">
      <c r="A379" s="43"/>
      <c r="B379" s="43"/>
      <c r="C379" s="43"/>
      <c r="D379" s="43"/>
      <c r="E379" s="43"/>
      <c r="F379" s="43"/>
      <c r="G379" s="43"/>
      <c r="H379" s="43"/>
      <c r="I379" s="43"/>
      <c r="J379" s="44"/>
      <c r="K379" s="43"/>
      <c r="L379" s="92"/>
      <c r="M379" s="708"/>
      <c r="N379" s="43"/>
      <c r="O379" s="43"/>
      <c r="P379" s="43"/>
      <c r="Q379" s="43"/>
      <c r="R379" s="43"/>
      <c r="S379" s="43"/>
      <c r="T379" s="43"/>
      <c r="U379" s="43"/>
      <c r="V379" s="43"/>
      <c r="W379" s="43"/>
      <c r="X379" s="43"/>
      <c r="Y379" s="43"/>
      <c r="Z379" s="43"/>
      <c r="AA379" s="43"/>
      <c r="AB379" s="43"/>
      <c r="AC379" s="43"/>
    </row>
    <row r="380" spans="1:29" ht="15">
      <c r="A380" s="43"/>
      <c r="B380" s="43"/>
      <c r="C380" s="43"/>
      <c r="D380" s="43"/>
      <c r="E380" s="43"/>
      <c r="F380" s="43"/>
      <c r="G380" s="43"/>
      <c r="H380" s="43"/>
      <c r="I380" s="43"/>
      <c r="J380" s="44"/>
      <c r="K380" s="43"/>
      <c r="L380" s="92"/>
      <c r="M380" s="708"/>
      <c r="N380" s="43"/>
      <c r="O380" s="43"/>
      <c r="P380" s="43"/>
      <c r="Q380" s="43"/>
      <c r="R380" s="43"/>
      <c r="S380" s="43"/>
      <c r="T380" s="43"/>
      <c r="U380" s="43"/>
      <c r="V380" s="43"/>
      <c r="W380" s="43"/>
      <c r="X380" s="43"/>
      <c r="Y380" s="43"/>
      <c r="Z380" s="43"/>
      <c r="AA380" s="43"/>
      <c r="AB380" s="43"/>
      <c r="AC380" s="43"/>
    </row>
    <row r="381" spans="1:29" ht="15">
      <c r="A381" s="43"/>
      <c r="B381" s="43"/>
      <c r="C381" s="43"/>
      <c r="D381" s="43"/>
      <c r="E381" s="43"/>
      <c r="F381" s="43"/>
      <c r="G381" s="43"/>
      <c r="H381" s="43"/>
      <c r="I381" s="43"/>
      <c r="J381" s="44"/>
      <c r="K381" s="43"/>
      <c r="L381" s="92"/>
      <c r="M381" s="708"/>
      <c r="N381" s="43"/>
      <c r="O381" s="43"/>
      <c r="P381" s="43"/>
      <c r="Q381" s="43"/>
      <c r="R381" s="43"/>
      <c r="S381" s="43"/>
      <c r="T381" s="43"/>
      <c r="U381" s="43"/>
      <c r="V381" s="43"/>
      <c r="W381" s="43"/>
      <c r="X381" s="43"/>
      <c r="Y381" s="43"/>
      <c r="Z381" s="43"/>
      <c r="AA381" s="43"/>
      <c r="AB381" s="43"/>
      <c r="AC381" s="43"/>
    </row>
    <row r="382" spans="1:29" ht="15">
      <c r="A382" s="43"/>
      <c r="B382" s="43"/>
      <c r="C382" s="43"/>
      <c r="D382" s="43"/>
      <c r="E382" s="43"/>
      <c r="F382" s="43"/>
      <c r="G382" s="43"/>
      <c r="H382" s="43"/>
      <c r="I382" s="43"/>
      <c r="J382" s="44"/>
      <c r="K382" s="43"/>
      <c r="L382" s="92"/>
      <c r="M382" s="708"/>
      <c r="N382" s="43"/>
      <c r="O382" s="43"/>
      <c r="P382" s="43"/>
      <c r="Q382" s="43"/>
      <c r="R382" s="43"/>
      <c r="S382" s="43"/>
      <c r="T382" s="43"/>
      <c r="U382" s="43"/>
      <c r="V382" s="43"/>
      <c r="W382" s="43"/>
      <c r="X382" s="43"/>
      <c r="Y382" s="43"/>
      <c r="Z382" s="43"/>
      <c r="AA382" s="43"/>
      <c r="AB382" s="43"/>
      <c r="AC382" s="43"/>
    </row>
    <row r="383" spans="1:29" ht="15">
      <c r="A383" s="43"/>
      <c r="B383" s="43"/>
      <c r="C383" s="43"/>
      <c r="D383" s="43"/>
      <c r="E383" s="43"/>
      <c r="F383" s="43"/>
      <c r="G383" s="43"/>
      <c r="H383" s="43"/>
      <c r="I383" s="43"/>
      <c r="J383" s="44"/>
      <c r="K383" s="43"/>
      <c r="L383" s="92"/>
      <c r="M383" s="708"/>
      <c r="N383" s="43"/>
      <c r="O383" s="43"/>
      <c r="P383" s="43"/>
      <c r="Q383" s="43"/>
      <c r="R383" s="43"/>
      <c r="S383" s="43"/>
      <c r="T383" s="43"/>
      <c r="U383" s="43"/>
      <c r="V383" s="43"/>
      <c r="W383" s="43"/>
      <c r="X383" s="43"/>
      <c r="Y383" s="43"/>
      <c r="Z383" s="43"/>
      <c r="AA383" s="43"/>
      <c r="AB383" s="43"/>
      <c r="AC383" s="43"/>
    </row>
    <row r="384" spans="1:29" ht="15">
      <c r="A384" s="43"/>
      <c r="B384" s="43"/>
      <c r="C384" s="43"/>
      <c r="D384" s="43"/>
      <c r="E384" s="43"/>
      <c r="F384" s="43"/>
      <c r="G384" s="43"/>
      <c r="H384" s="43"/>
      <c r="I384" s="43"/>
      <c r="J384" s="44"/>
      <c r="K384" s="43"/>
      <c r="L384" s="92"/>
      <c r="M384" s="708"/>
      <c r="N384" s="43"/>
      <c r="O384" s="43"/>
      <c r="P384" s="43"/>
      <c r="Q384" s="43"/>
      <c r="R384" s="43"/>
      <c r="S384" s="43"/>
      <c r="T384" s="43"/>
      <c r="U384" s="43"/>
      <c r="V384" s="43"/>
      <c r="W384" s="43"/>
      <c r="X384" s="43"/>
      <c r="Y384" s="43"/>
      <c r="Z384" s="43"/>
      <c r="AA384" s="43"/>
      <c r="AB384" s="43"/>
      <c r="AC384" s="43"/>
    </row>
    <row r="385" spans="1:29" ht="15">
      <c r="A385" s="43"/>
      <c r="B385" s="43"/>
      <c r="C385" s="43"/>
      <c r="D385" s="43"/>
      <c r="E385" s="43"/>
      <c r="F385" s="43"/>
      <c r="G385" s="43"/>
      <c r="H385" s="43"/>
      <c r="I385" s="43"/>
      <c r="J385" s="44"/>
      <c r="K385" s="43"/>
      <c r="L385" s="92"/>
      <c r="M385" s="708"/>
      <c r="N385" s="43"/>
      <c r="O385" s="43"/>
      <c r="P385" s="43"/>
      <c r="Q385" s="43"/>
      <c r="R385" s="43"/>
      <c r="S385" s="43"/>
      <c r="T385" s="43"/>
      <c r="U385" s="43"/>
      <c r="V385" s="43"/>
      <c r="W385" s="43"/>
      <c r="X385" s="43"/>
      <c r="Y385" s="43"/>
      <c r="Z385" s="43"/>
      <c r="AA385" s="43"/>
      <c r="AB385" s="43"/>
      <c r="AC385" s="43"/>
    </row>
    <row r="386" spans="1:29" ht="15">
      <c r="A386" s="43"/>
      <c r="B386" s="43"/>
      <c r="C386" s="43"/>
      <c r="D386" s="43"/>
      <c r="E386" s="43"/>
      <c r="F386" s="43"/>
      <c r="G386" s="43"/>
      <c r="H386" s="43"/>
      <c r="I386" s="43"/>
      <c r="J386" s="44"/>
      <c r="K386" s="43"/>
      <c r="L386" s="92"/>
      <c r="M386" s="708"/>
      <c r="N386" s="43"/>
      <c r="O386" s="43"/>
      <c r="P386" s="43"/>
      <c r="Q386" s="43"/>
      <c r="R386" s="43"/>
      <c r="S386" s="43"/>
      <c r="T386" s="43"/>
      <c r="U386" s="43"/>
      <c r="V386" s="43"/>
      <c r="W386" s="43"/>
      <c r="X386" s="43"/>
      <c r="Y386" s="43"/>
      <c r="Z386" s="43"/>
      <c r="AA386" s="43"/>
      <c r="AB386" s="43"/>
      <c r="AC386" s="43"/>
    </row>
    <row r="387" spans="1:29" ht="15">
      <c r="A387" s="43"/>
      <c r="B387" s="43"/>
      <c r="C387" s="43"/>
      <c r="D387" s="43"/>
      <c r="E387" s="43"/>
      <c r="F387" s="43"/>
      <c r="G387" s="43"/>
      <c r="H387" s="43"/>
      <c r="I387" s="43"/>
      <c r="J387" s="44"/>
      <c r="K387" s="43"/>
      <c r="L387" s="92"/>
      <c r="M387" s="708"/>
      <c r="N387" s="43"/>
      <c r="O387" s="43"/>
      <c r="P387" s="43"/>
      <c r="Q387" s="43"/>
      <c r="R387" s="43"/>
      <c r="S387" s="43"/>
      <c r="T387" s="43"/>
      <c r="U387" s="43"/>
      <c r="V387" s="43"/>
      <c r="W387" s="43"/>
      <c r="X387" s="43"/>
      <c r="Y387" s="43"/>
      <c r="Z387" s="43"/>
      <c r="AA387" s="43"/>
      <c r="AB387" s="43"/>
      <c r="AC387" s="43"/>
    </row>
    <row r="388" spans="1:29" ht="15">
      <c r="A388" s="43"/>
      <c r="B388" s="43"/>
      <c r="C388" s="43"/>
      <c r="D388" s="43"/>
      <c r="E388" s="43"/>
      <c r="F388" s="43"/>
      <c r="G388" s="43"/>
      <c r="H388" s="43"/>
      <c r="I388" s="43"/>
      <c r="J388" s="44"/>
      <c r="K388" s="43"/>
      <c r="L388" s="92"/>
      <c r="M388" s="708"/>
      <c r="N388" s="43"/>
      <c r="O388" s="43"/>
      <c r="P388" s="43"/>
      <c r="Q388" s="43"/>
      <c r="R388" s="43"/>
      <c r="S388" s="43"/>
      <c r="T388" s="43"/>
      <c r="U388" s="43"/>
      <c r="V388" s="43"/>
      <c r="W388" s="43"/>
      <c r="X388" s="43"/>
      <c r="Y388" s="43"/>
      <c r="Z388" s="43"/>
      <c r="AA388" s="43"/>
      <c r="AB388" s="43"/>
      <c r="AC388" s="43"/>
    </row>
    <row r="389" spans="1:29" ht="15">
      <c r="A389" s="43"/>
      <c r="B389" s="43"/>
      <c r="C389" s="43"/>
      <c r="D389" s="43"/>
      <c r="E389" s="43"/>
      <c r="F389" s="43"/>
      <c r="G389" s="43"/>
      <c r="H389" s="43"/>
      <c r="I389" s="43"/>
      <c r="J389" s="44"/>
      <c r="K389" s="43"/>
      <c r="L389" s="92"/>
      <c r="M389" s="708"/>
      <c r="N389" s="43"/>
      <c r="O389" s="43"/>
      <c r="P389" s="43"/>
      <c r="Q389" s="43"/>
      <c r="R389" s="43"/>
      <c r="S389" s="43"/>
      <c r="T389" s="43"/>
      <c r="U389" s="43"/>
      <c r="V389" s="43"/>
      <c r="W389" s="43"/>
      <c r="X389" s="43"/>
      <c r="Y389" s="43"/>
      <c r="Z389" s="43"/>
      <c r="AA389" s="43"/>
      <c r="AB389" s="43"/>
      <c r="AC389" s="43"/>
    </row>
    <row r="390" spans="1:29" ht="15">
      <c r="A390" s="43"/>
      <c r="B390" s="43"/>
      <c r="C390" s="43"/>
      <c r="D390" s="43"/>
      <c r="E390" s="43"/>
      <c r="F390" s="43"/>
      <c r="G390" s="43"/>
      <c r="H390" s="43"/>
      <c r="I390" s="43"/>
      <c r="J390" s="44"/>
      <c r="K390" s="43"/>
      <c r="L390" s="92"/>
      <c r="M390" s="708"/>
      <c r="N390" s="43"/>
      <c r="O390" s="43"/>
      <c r="P390" s="43"/>
      <c r="Q390" s="43"/>
      <c r="R390" s="43"/>
      <c r="S390" s="43"/>
      <c r="T390" s="43"/>
      <c r="U390" s="43"/>
      <c r="V390" s="43"/>
      <c r="W390" s="43"/>
      <c r="X390" s="43"/>
      <c r="Y390" s="43"/>
      <c r="Z390" s="43"/>
      <c r="AA390" s="43"/>
      <c r="AB390" s="43"/>
      <c r="AC390" s="43"/>
    </row>
    <row r="391" spans="1:29" ht="15">
      <c r="A391" s="43"/>
      <c r="B391" s="43"/>
      <c r="C391" s="43"/>
      <c r="D391" s="43"/>
      <c r="E391" s="43"/>
      <c r="F391" s="43"/>
      <c r="G391" s="43"/>
      <c r="H391" s="43"/>
      <c r="I391" s="43"/>
      <c r="J391" s="44"/>
      <c r="K391" s="43"/>
      <c r="L391" s="92"/>
      <c r="M391" s="708"/>
      <c r="N391" s="43"/>
      <c r="O391" s="43"/>
      <c r="P391" s="43"/>
      <c r="Q391" s="43"/>
      <c r="R391" s="43"/>
      <c r="S391" s="43"/>
      <c r="T391" s="43"/>
      <c r="U391" s="43"/>
      <c r="V391" s="43"/>
      <c r="W391" s="43"/>
      <c r="X391" s="43"/>
      <c r="Y391" s="43"/>
      <c r="Z391" s="43"/>
      <c r="AA391" s="43"/>
      <c r="AB391" s="43"/>
      <c r="AC391" s="43"/>
    </row>
    <row r="392" spans="1:29" ht="15">
      <c r="A392" s="43"/>
      <c r="B392" s="43"/>
      <c r="C392" s="43"/>
      <c r="D392" s="43"/>
      <c r="E392" s="43"/>
      <c r="F392" s="43"/>
      <c r="G392" s="43"/>
      <c r="H392" s="43"/>
      <c r="I392" s="43"/>
      <c r="J392" s="44"/>
      <c r="K392" s="43"/>
      <c r="L392" s="92"/>
      <c r="M392" s="708"/>
      <c r="N392" s="43"/>
      <c r="O392" s="43"/>
      <c r="P392" s="43"/>
      <c r="Q392" s="43"/>
      <c r="R392" s="43"/>
      <c r="S392" s="43"/>
      <c r="T392" s="43"/>
      <c r="U392" s="43"/>
      <c r="V392" s="43"/>
      <c r="W392" s="43"/>
      <c r="X392" s="43"/>
      <c r="Y392" s="43"/>
      <c r="Z392" s="43"/>
      <c r="AA392" s="43"/>
      <c r="AB392" s="43"/>
      <c r="AC392" s="43"/>
    </row>
    <row r="393" spans="1:29" ht="15">
      <c r="A393" s="43"/>
      <c r="B393" s="43"/>
      <c r="C393" s="43"/>
      <c r="D393" s="43"/>
      <c r="E393" s="43"/>
      <c r="F393" s="43"/>
      <c r="G393" s="43"/>
      <c r="H393" s="43"/>
      <c r="I393" s="43"/>
      <c r="J393" s="44"/>
      <c r="K393" s="43"/>
      <c r="L393" s="92"/>
      <c r="M393" s="708"/>
      <c r="N393" s="43"/>
      <c r="O393" s="43"/>
      <c r="P393" s="43"/>
      <c r="Q393" s="43"/>
      <c r="R393" s="43"/>
      <c r="S393" s="43"/>
      <c r="T393" s="43"/>
      <c r="U393" s="43"/>
      <c r="V393" s="43"/>
      <c r="W393" s="43"/>
      <c r="X393" s="43"/>
      <c r="Y393" s="43"/>
      <c r="Z393" s="43"/>
      <c r="AA393" s="43"/>
      <c r="AB393" s="43"/>
      <c r="AC393" s="43"/>
    </row>
    <row r="394" spans="1:29" ht="15">
      <c r="A394" s="43"/>
      <c r="B394" s="43"/>
      <c r="C394" s="43"/>
      <c r="D394" s="43"/>
      <c r="E394" s="43"/>
      <c r="F394" s="43"/>
      <c r="G394" s="43"/>
      <c r="H394" s="43"/>
      <c r="I394" s="43"/>
      <c r="J394" s="44"/>
      <c r="K394" s="43"/>
      <c r="L394" s="92"/>
      <c r="M394" s="708"/>
      <c r="N394" s="43"/>
      <c r="O394" s="43"/>
      <c r="P394" s="43"/>
      <c r="Q394" s="43"/>
      <c r="R394" s="43"/>
      <c r="S394" s="43"/>
      <c r="T394" s="43"/>
      <c r="U394" s="43"/>
      <c r="V394" s="43"/>
      <c r="W394" s="43"/>
      <c r="X394" s="43"/>
      <c r="Y394" s="43"/>
      <c r="Z394" s="43"/>
      <c r="AA394" s="43"/>
      <c r="AB394" s="43"/>
      <c r="AC394" s="43"/>
    </row>
    <row r="395" spans="1:29" ht="15">
      <c r="A395" s="43"/>
      <c r="B395" s="43"/>
      <c r="C395" s="43"/>
      <c r="D395" s="43"/>
      <c r="E395" s="43"/>
      <c r="F395" s="43"/>
      <c r="G395" s="43"/>
      <c r="H395" s="43"/>
      <c r="I395" s="43"/>
      <c r="J395" s="44"/>
      <c r="K395" s="43"/>
      <c r="L395" s="92"/>
      <c r="M395" s="708"/>
      <c r="N395" s="43"/>
      <c r="O395" s="43"/>
      <c r="P395" s="43"/>
      <c r="Q395" s="43"/>
      <c r="R395" s="43"/>
      <c r="S395" s="43"/>
      <c r="T395" s="43"/>
      <c r="U395" s="43"/>
      <c r="V395" s="43"/>
      <c r="W395" s="43"/>
      <c r="X395" s="43"/>
      <c r="Y395" s="43"/>
      <c r="Z395" s="43"/>
      <c r="AA395" s="43"/>
      <c r="AB395" s="43"/>
      <c r="AC395" s="43"/>
    </row>
    <row r="396" spans="1:29" ht="15">
      <c r="A396" s="43"/>
      <c r="B396" s="43"/>
      <c r="C396" s="43"/>
      <c r="D396" s="43"/>
      <c r="E396" s="43"/>
      <c r="F396" s="43"/>
      <c r="G396" s="43"/>
      <c r="H396" s="43"/>
      <c r="I396" s="43"/>
      <c r="J396" s="44"/>
      <c r="K396" s="43"/>
      <c r="L396" s="92"/>
      <c r="M396" s="708"/>
      <c r="N396" s="43"/>
      <c r="O396" s="43"/>
      <c r="P396" s="43"/>
      <c r="Q396" s="43"/>
      <c r="R396" s="43"/>
      <c r="S396" s="43"/>
      <c r="T396" s="43"/>
      <c r="U396" s="43"/>
      <c r="V396" s="43"/>
      <c r="W396" s="43"/>
      <c r="X396" s="43"/>
      <c r="Y396" s="43"/>
      <c r="Z396" s="43"/>
      <c r="AA396" s="43"/>
      <c r="AB396" s="43"/>
      <c r="AC396" s="43"/>
    </row>
    <row r="397" spans="1:29" ht="15">
      <c r="A397" s="43"/>
      <c r="B397" s="43"/>
      <c r="C397" s="43"/>
      <c r="D397" s="43"/>
      <c r="E397" s="43"/>
      <c r="F397" s="43"/>
      <c r="G397" s="43"/>
      <c r="H397" s="43"/>
      <c r="I397" s="43"/>
      <c r="J397" s="44"/>
      <c r="K397" s="43"/>
      <c r="L397" s="92"/>
      <c r="M397" s="708"/>
      <c r="N397" s="43"/>
      <c r="O397" s="43"/>
      <c r="P397" s="43"/>
      <c r="Q397" s="43"/>
      <c r="R397" s="43"/>
      <c r="S397" s="43"/>
      <c r="T397" s="43"/>
      <c r="U397" s="43"/>
      <c r="V397" s="43"/>
      <c r="W397" s="43"/>
      <c r="X397" s="43"/>
      <c r="Y397" s="43"/>
      <c r="Z397" s="43"/>
      <c r="AA397" s="43"/>
      <c r="AB397" s="43"/>
      <c r="AC397" s="43"/>
    </row>
    <row r="398" spans="1:29" ht="15">
      <c r="A398" s="43"/>
      <c r="B398" s="43"/>
      <c r="C398" s="43"/>
      <c r="D398" s="43"/>
      <c r="E398" s="43"/>
      <c r="F398" s="43"/>
      <c r="G398" s="43"/>
      <c r="H398" s="43"/>
      <c r="I398" s="43"/>
      <c r="J398" s="44"/>
      <c r="K398" s="43"/>
      <c r="L398" s="92"/>
      <c r="M398" s="708"/>
      <c r="N398" s="43"/>
      <c r="O398" s="43"/>
      <c r="P398" s="43"/>
      <c r="Q398" s="43"/>
      <c r="R398" s="43"/>
      <c r="S398" s="43"/>
      <c r="T398" s="43"/>
      <c r="U398" s="43"/>
      <c r="V398" s="43"/>
      <c r="W398" s="43"/>
      <c r="X398" s="43"/>
      <c r="Y398" s="43"/>
      <c r="Z398" s="43"/>
      <c r="AA398" s="43"/>
      <c r="AB398" s="43"/>
      <c r="AC398" s="43"/>
    </row>
    <row r="399" spans="1:29" ht="15">
      <c r="A399" s="43"/>
      <c r="B399" s="43"/>
      <c r="C399" s="43"/>
      <c r="D399" s="43"/>
      <c r="E399" s="43"/>
      <c r="F399" s="43"/>
      <c r="G399" s="43"/>
      <c r="H399" s="43"/>
      <c r="I399" s="43"/>
      <c r="J399" s="44"/>
      <c r="K399" s="43"/>
      <c r="L399" s="92"/>
      <c r="M399" s="708"/>
      <c r="N399" s="43"/>
      <c r="O399" s="43"/>
      <c r="P399" s="43"/>
      <c r="Q399" s="43"/>
      <c r="R399" s="43"/>
      <c r="S399" s="43"/>
      <c r="T399" s="43"/>
      <c r="U399" s="43"/>
      <c r="V399" s="43"/>
      <c r="W399" s="43"/>
      <c r="X399" s="43"/>
      <c r="Y399" s="43"/>
      <c r="Z399" s="43"/>
      <c r="AA399" s="43"/>
      <c r="AB399" s="43"/>
      <c r="AC399" s="43"/>
    </row>
    <row r="400" spans="1:29" ht="15">
      <c r="A400" s="43"/>
      <c r="B400" s="43"/>
      <c r="C400" s="43"/>
      <c r="D400" s="43"/>
      <c r="E400" s="43"/>
      <c r="F400" s="43"/>
      <c r="G400" s="43"/>
      <c r="H400" s="43"/>
      <c r="I400" s="43"/>
      <c r="J400" s="44"/>
      <c r="K400" s="43"/>
      <c r="L400" s="92"/>
      <c r="M400" s="708"/>
      <c r="N400" s="43"/>
      <c r="O400" s="43"/>
      <c r="P400" s="43"/>
      <c r="Q400" s="43"/>
      <c r="R400" s="43"/>
      <c r="S400" s="43"/>
      <c r="T400" s="43"/>
      <c r="U400" s="43"/>
      <c r="V400" s="43"/>
      <c r="W400" s="43"/>
      <c r="X400" s="43"/>
      <c r="Y400" s="43"/>
      <c r="Z400" s="43"/>
      <c r="AA400" s="43"/>
      <c r="AB400" s="43"/>
      <c r="AC400" s="43"/>
    </row>
    <row r="401" spans="1:29" ht="15">
      <c r="A401" s="43"/>
      <c r="B401" s="43"/>
      <c r="C401" s="43"/>
      <c r="D401" s="43"/>
      <c r="E401" s="43"/>
      <c r="F401" s="43"/>
      <c r="G401" s="43"/>
      <c r="H401" s="43"/>
      <c r="I401" s="43"/>
      <c r="J401" s="44"/>
      <c r="K401" s="43"/>
      <c r="L401" s="92"/>
      <c r="M401" s="708"/>
      <c r="N401" s="43"/>
      <c r="O401" s="43"/>
      <c r="P401" s="43"/>
      <c r="Q401" s="43"/>
      <c r="R401" s="43"/>
      <c r="S401" s="43"/>
      <c r="T401" s="43"/>
      <c r="U401" s="43"/>
      <c r="V401" s="43"/>
      <c r="W401" s="43"/>
      <c r="X401" s="43"/>
      <c r="Y401" s="43"/>
      <c r="Z401" s="43"/>
      <c r="AA401" s="43"/>
      <c r="AB401" s="43"/>
      <c r="AC401" s="43"/>
    </row>
    <row r="402" spans="1:29" ht="15">
      <c r="A402" s="43"/>
      <c r="B402" s="43"/>
      <c r="C402" s="43"/>
      <c r="D402" s="43"/>
      <c r="E402" s="43"/>
      <c r="F402" s="43"/>
      <c r="G402" s="43"/>
      <c r="H402" s="43"/>
      <c r="I402" s="43"/>
      <c r="J402" s="44"/>
      <c r="K402" s="43"/>
      <c r="L402" s="92"/>
      <c r="M402" s="708"/>
      <c r="N402" s="43"/>
      <c r="O402" s="43"/>
      <c r="P402" s="43"/>
      <c r="Q402" s="43"/>
      <c r="R402" s="43"/>
      <c r="S402" s="43"/>
      <c r="T402" s="43"/>
      <c r="U402" s="43"/>
      <c r="V402" s="43"/>
      <c r="W402" s="43"/>
      <c r="X402" s="43"/>
      <c r="Y402" s="43"/>
      <c r="Z402" s="43"/>
      <c r="AA402" s="43"/>
      <c r="AB402" s="43"/>
      <c r="AC402" s="43"/>
    </row>
    <row r="403" spans="1:29" ht="15">
      <c r="A403" s="43"/>
      <c r="B403" s="43"/>
      <c r="C403" s="43"/>
      <c r="D403" s="43"/>
      <c r="E403" s="43"/>
      <c r="F403" s="43"/>
      <c r="G403" s="43"/>
      <c r="H403" s="43"/>
      <c r="I403" s="43"/>
      <c r="J403" s="44"/>
      <c r="K403" s="43"/>
      <c r="L403" s="92"/>
      <c r="M403" s="708"/>
      <c r="N403" s="43"/>
      <c r="O403" s="43"/>
      <c r="P403" s="43"/>
      <c r="Q403" s="43"/>
      <c r="R403" s="43"/>
      <c r="S403" s="43"/>
      <c r="T403" s="43"/>
      <c r="U403" s="43"/>
      <c r="V403" s="43"/>
      <c r="W403" s="43"/>
      <c r="X403" s="43"/>
      <c r="Y403" s="43"/>
      <c r="Z403" s="43"/>
      <c r="AA403" s="43"/>
      <c r="AB403" s="43"/>
      <c r="AC403" s="43"/>
    </row>
    <row r="404" spans="1:29" ht="15">
      <c r="A404" s="43"/>
      <c r="B404" s="43"/>
      <c r="C404" s="43"/>
      <c r="D404" s="43"/>
      <c r="E404" s="43"/>
      <c r="F404" s="43"/>
      <c r="G404" s="43"/>
      <c r="H404" s="43"/>
      <c r="I404" s="43"/>
      <c r="J404" s="44"/>
      <c r="K404" s="43"/>
      <c r="L404" s="92"/>
      <c r="M404" s="708"/>
      <c r="N404" s="43"/>
      <c r="O404" s="43"/>
      <c r="P404" s="43"/>
      <c r="Q404" s="43"/>
      <c r="R404" s="43"/>
      <c r="S404" s="43"/>
      <c r="T404" s="43"/>
      <c r="U404" s="43"/>
      <c r="V404" s="43"/>
      <c r="W404" s="43"/>
      <c r="X404" s="43"/>
      <c r="Y404" s="43"/>
      <c r="Z404" s="43"/>
      <c r="AA404" s="43"/>
      <c r="AB404" s="43"/>
      <c r="AC404" s="43"/>
    </row>
    <row r="405" spans="1:29" ht="15">
      <c r="A405" s="43"/>
      <c r="B405" s="43"/>
      <c r="C405" s="43"/>
      <c r="D405" s="43"/>
      <c r="E405" s="43"/>
      <c r="F405" s="43"/>
      <c r="G405" s="43"/>
      <c r="H405" s="43"/>
      <c r="I405" s="43"/>
      <c r="J405" s="44"/>
      <c r="K405" s="43"/>
      <c r="L405" s="92"/>
      <c r="M405" s="708"/>
      <c r="N405" s="43"/>
      <c r="O405" s="43"/>
      <c r="P405" s="43"/>
      <c r="Q405" s="43"/>
      <c r="R405" s="43"/>
      <c r="S405" s="43"/>
      <c r="T405" s="43"/>
      <c r="U405" s="43"/>
      <c r="V405" s="43"/>
      <c r="W405" s="43"/>
      <c r="X405" s="43"/>
      <c r="Y405" s="43"/>
      <c r="Z405" s="43"/>
      <c r="AA405" s="43"/>
      <c r="AB405" s="43"/>
      <c r="AC405" s="43"/>
    </row>
    <row r="406" spans="1:29" ht="15">
      <c r="A406" s="43"/>
      <c r="B406" s="43"/>
      <c r="C406" s="43"/>
      <c r="D406" s="43"/>
      <c r="E406" s="43"/>
      <c r="F406" s="43"/>
      <c r="G406" s="43"/>
      <c r="H406" s="43"/>
      <c r="I406" s="43"/>
      <c r="J406" s="44"/>
      <c r="K406" s="43"/>
      <c r="L406" s="92"/>
      <c r="M406" s="708"/>
      <c r="N406" s="43"/>
      <c r="O406" s="43"/>
      <c r="P406" s="43"/>
      <c r="Q406" s="43"/>
      <c r="R406" s="43"/>
      <c r="S406" s="43"/>
      <c r="T406" s="43"/>
      <c r="U406" s="43"/>
      <c r="V406" s="43"/>
      <c r="W406" s="43"/>
      <c r="X406" s="43"/>
      <c r="Y406" s="43"/>
      <c r="Z406" s="43"/>
      <c r="AA406" s="43"/>
      <c r="AB406" s="43"/>
      <c r="AC406" s="43"/>
    </row>
    <row r="407" spans="1:29" ht="15">
      <c r="A407" s="43"/>
      <c r="B407" s="43"/>
      <c r="C407" s="43"/>
      <c r="D407" s="43"/>
      <c r="E407" s="43"/>
      <c r="F407" s="43"/>
      <c r="G407" s="43"/>
      <c r="H407" s="43"/>
      <c r="I407" s="43"/>
      <c r="J407" s="44"/>
      <c r="K407" s="43"/>
      <c r="L407" s="92"/>
      <c r="M407" s="708"/>
      <c r="N407" s="43"/>
      <c r="O407" s="43"/>
      <c r="P407" s="43"/>
      <c r="Q407" s="43"/>
      <c r="R407" s="43"/>
      <c r="S407" s="43"/>
      <c r="T407" s="43"/>
      <c r="U407" s="43"/>
      <c r="V407" s="43"/>
      <c r="W407" s="43"/>
      <c r="X407" s="43"/>
      <c r="Y407" s="43"/>
      <c r="Z407" s="43"/>
      <c r="AA407" s="43"/>
      <c r="AB407" s="43"/>
      <c r="AC407" s="43"/>
    </row>
    <row r="408" spans="1:29" ht="15">
      <c r="A408" s="43"/>
      <c r="B408" s="43"/>
      <c r="C408" s="43"/>
      <c r="D408" s="43"/>
      <c r="E408" s="43"/>
      <c r="F408" s="43"/>
      <c r="G408" s="43"/>
      <c r="H408" s="43"/>
      <c r="I408" s="43"/>
      <c r="J408" s="44"/>
      <c r="K408" s="43"/>
      <c r="L408" s="92"/>
      <c r="M408" s="708"/>
      <c r="N408" s="43"/>
      <c r="O408" s="43"/>
      <c r="P408" s="43"/>
      <c r="Q408" s="43"/>
      <c r="R408" s="43"/>
      <c r="S408" s="43"/>
      <c r="T408" s="43"/>
      <c r="U408" s="43"/>
      <c r="V408" s="43"/>
      <c r="W408" s="43"/>
      <c r="X408" s="43"/>
      <c r="Y408" s="43"/>
      <c r="Z408" s="43"/>
      <c r="AA408" s="43"/>
      <c r="AB408" s="43"/>
      <c r="AC408" s="43"/>
    </row>
    <row r="409" spans="1:29" ht="15">
      <c r="A409" s="43"/>
      <c r="B409" s="43"/>
      <c r="C409" s="43"/>
      <c r="D409" s="43"/>
      <c r="E409" s="43"/>
      <c r="F409" s="43"/>
      <c r="G409" s="43"/>
      <c r="H409" s="43"/>
      <c r="I409" s="43"/>
      <c r="J409" s="44"/>
      <c r="K409" s="43"/>
      <c r="L409" s="92"/>
      <c r="M409" s="708"/>
      <c r="N409" s="43"/>
      <c r="O409" s="43"/>
      <c r="P409" s="43"/>
      <c r="Q409" s="43"/>
      <c r="R409" s="43"/>
      <c r="S409" s="43"/>
      <c r="T409" s="43"/>
      <c r="U409" s="43"/>
      <c r="V409" s="43"/>
      <c r="W409" s="43"/>
      <c r="X409" s="43"/>
      <c r="Y409" s="43"/>
      <c r="Z409" s="43"/>
      <c r="AA409" s="43"/>
      <c r="AB409" s="43"/>
      <c r="AC409" s="43"/>
    </row>
    <row r="410" spans="1:29" ht="15">
      <c r="A410" s="43"/>
      <c r="B410" s="43"/>
      <c r="C410" s="43"/>
      <c r="D410" s="43"/>
      <c r="E410" s="43"/>
      <c r="F410" s="43"/>
      <c r="G410" s="43"/>
      <c r="H410" s="43"/>
      <c r="I410" s="43"/>
      <c r="J410" s="44"/>
      <c r="K410" s="43"/>
      <c r="L410" s="92"/>
      <c r="M410" s="708"/>
      <c r="N410" s="43"/>
      <c r="O410" s="43"/>
      <c r="P410" s="43"/>
      <c r="Q410" s="43"/>
      <c r="R410" s="43"/>
      <c r="S410" s="43"/>
      <c r="T410" s="43"/>
      <c r="U410" s="43"/>
      <c r="V410" s="43"/>
      <c r="W410" s="43"/>
      <c r="X410" s="43"/>
      <c r="Y410" s="43"/>
      <c r="Z410" s="43"/>
      <c r="AA410" s="43"/>
      <c r="AB410" s="43"/>
      <c r="AC410" s="43"/>
    </row>
    <row r="411" spans="1:29" ht="15">
      <c r="A411" s="43"/>
      <c r="B411" s="43"/>
      <c r="C411" s="43"/>
      <c r="D411" s="43"/>
      <c r="E411" s="43"/>
      <c r="F411" s="43"/>
      <c r="G411" s="43"/>
      <c r="H411" s="43"/>
      <c r="I411" s="43"/>
      <c r="J411" s="44"/>
      <c r="K411" s="43"/>
      <c r="L411" s="92"/>
      <c r="M411" s="708"/>
      <c r="N411" s="43"/>
      <c r="O411" s="43"/>
      <c r="P411" s="43"/>
      <c r="Q411" s="43"/>
      <c r="R411" s="43"/>
      <c r="S411" s="43"/>
      <c r="T411" s="43"/>
      <c r="U411" s="43"/>
      <c r="V411" s="43"/>
      <c r="W411" s="43"/>
      <c r="X411" s="43"/>
      <c r="Y411" s="43"/>
      <c r="Z411" s="43"/>
      <c r="AA411" s="43"/>
      <c r="AB411" s="43"/>
      <c r="AC411" s="43"/>
    </row>
    <row r="412" spans="1:29" ht="15">
      <c r="A412" s="43"/>
      <c r="B412" s="43"/>
      <c r="C412" s="43"/>
      <c r="D412" s="43"/>
      <c r="E412" s="43"/>
      <c r="F412" s="43"/>
      <c r="G412" s="43"/>
      <c r="H412" s="43"/>
      <c r="I412" s="43"/>
      <c r="J412" s="44"/>
      <c r="K412" s="43"/>
      <c r="L412" s="92"/>
      <c r="M412" s="708"/>
      <c r="N412" s="43"/>
      <c r="O412" s="43"/>
      <c r="P412" s="43"/>
      <c r="Q412" s="43"/>
      <c r="R412" s="43"/>
      <c r="S412" s="43"/>
      <c r="T412" s="43"/>
      <c r="U412" s="43"/>
      <c r="V412" s="43"/>
      <c r="W412" s="43"/>
      <c r="X412" s="43"/>
      <c r="Y412" s="43"/>
      <c r="Z412" s="43"/>
      <c r="AA412" s="43"/>
      <c r="AB412" s="43"/>
      <c r="AC412" s="43"/>
    </row>
    <row r="413" spans="1:29" ht="15">
      <c r="A413" s="43"/>
      <c r="B413" s="43"/>
      <c r="C413" s="43"/>
      <c r="D413" s="43"/>
      <c r="E413" s="43"/>
      <c r="F413" s="43"/>
      <c r="G413" s="43"/>
      <c r="H413" s="43"/>
      <c r="I413" s="43"/>
      <c r="J413" s="44"/>
      <c r="K413" s="43"/>
      <c r="L413" s="92"/>
      <c r="M413" s="708"/>
      <c r="N413" s="43"/>
      <c r="O413" s="43"/>
      <c r="P413" s="43"/>
      <c r="Q413" s="43"/>
      <c r="R413" s="43"/>
      <c r="S413" s="43"/>
      <c r="T413" s="43"/>
      <c r="U413" s="43"/>
      <c r="V413" s="43"/>
      <c r="W413" s="43"/>
      <c r="X413" s="43"/>
      <c r="Y413" s="43"/>
      <c r="Z413" s="43"/>
      <c r="AA413" s="43"/>
      <c r="AB413" s="43"/>
      <c r="AC413" s="43"/>
    </row>
    <row r="414" spans="1:29" ht="15">
      <c r="A414" s="43"/>
      <c r="B414" s="43"/>
      <c r="C414" s="43"/>
      <c r="D414" s="43"/>
      <c r="E414" s="43"/>
      <c r="F414" s="43"/>
      <c r="G414" s="43"/>
      <c r="H414" s="43"/>
      <c r="I414" s="43"/>
      <c r="J414" s="44"/>
      <c r="K414" s="43"/>
      <c r="L414" s="92"/>
      <c r="M414" s="708"/>
      <c r="N414" s="43"/>
      <c r="O414" s="43"/>
      <c r="P414" s="43"/>
      <c r="Q414" s="43"/>
      <c r="R414" s="43"/>
      <c r="S414" s="43"/>
      <c r="T414" s="43"/>
      <c r="U414" s="43"/>
      <c r="V414" s="43"/>
      <c r="W414" s="43"/>
      <c r="X414" s="43"/>
      <c r="Y414" s="43"/>
      <c r="Z414" s="43"/>
      <c r="AA414" s="43"/>
      <c r="AB414" s="43"/>
      <c r="AC414" s="43"/>
    </row>
    <row r="415" spans="1:29" ht="15">
      <c r="A415" s="43"/>
      <c r="B415" s="43"/>
      <c r="C415" s="43"/>
      <c r="D415" s="43"/>
      <c r="E415" s="43"/>
      <c r="F415" s="43"/>
      <c r="G415" s="43"/>
      <c r="H415" s="43"/>
      <c r="I415" s="43"/>
      <c r="J415" s="44"/>
      <c r="K415" s="43"/>
      <c r="L415" s="92"/>
      <c r="M415" s="708"/>
      <c r="N415" s="43"/>
      <c r="O415" s="43"/>
      <c r="P415" s="43"/>
      <c r="Q415" s="43"/>
      <c r="R415" s="43"/>
      <c r="S415" s="43"/>
      <c r="T415" s="43"/>
      <c r="U415" s="43"/>
      <c r="V415" s="43"/>
      <c r="W415" s="43"/>
      <c r="X415" s="43"/>
      <c r="Y415" s="43"/>
      <c r="Z415" s="43"/>
      <c r="AA415" s="43"/>
      <c r="AB415" s="43"/>
      <c r="AC415" s="43"/>
    </row>
    <row r="416" spans="1:29" ht="15">
      <c r="A416" s="43"/>
      <c r="B416" s="43"/>
      <c r="C416" s="43"/>
      <c r="D416" s="43"/>
      <c r="E416" s="43"/>
      <c r="F416" s="43"/>
      <c r="G416" s="43"/>
      <c r="H416" s="43"/>
      <c r="I416" s="43"/>
      <c r="J416" s="44"/>
      <c r="K416" s="43"/>
      <c r="L416" s="92"/>
      <c r="M416" s="708"/>
      <c r="N416" s="43"/>
      <c r="O416" s="43"/>
      <c r="P416" s="43"/>
      <c r="Q416" s="43"/>
      <c r="R416" s="43"/>
      <c r="S416" s="43"/>
      <c r="T416" s="43"/>
      <c r="U416" s="43"/>
      <c r="V416" s="43"/>
      <c r="W416" s="43"/>
      <c r="X416" s="43"/>
      <c r="Y416" s="43"/>
      <c r="Z416" s="43"/>
      <c r="AA416" s="43"/>
      <c r="AB416" s="43"/>
      <c r="AC416" s="43"/>
    </row>
    <row r="417" spans="1:29" ht="15">
      <c r="A417" s="43"/>
      <c r="B417" s="43"/>
      <c r="C417" s="43"/>
      <c r="D417" s="43"/>
      <c r="E417" s="43"/>
      <c r="F417" s="43"/>
      <c r="G417" s="43"/>
      <c r="H417" s="43"/>
      <c r="I417" s="43"/>
      <c r="J417" s="44"/>
      <c r="K417" s="43"/>
      <c r="L417" s="92"/>
      <c r="M417" s="708"/>
      <c r="N417" s="43"/>
      <c r="O417" s="43"/>
      <c r="P417" s="43"/>
      <c r="Q417" s="43"/>
      <c r="R417" s="43"/>
      <c r="S417" s="43"/>
      <c r="T417" s="43"/>
      <c r="U417" s="43"/>
      <c r="V417" s="43"/>
      <c r="W417" s="43"/>
      <c r="X417" s="43"/>
      <c r="Y417" s="43"/>
      <c r="Z417" s="43"/>
      <c r="AA417" s="43"/>
      <c r="AB417" s="43"/>
      <c r="AC417" s="43"/>
    </row>
    <row r="418" spans="1:29" ht="15">
      <c r="A418" s="43"/>
      <c r="B418" s="43"/>
      <c r="C418" s="43"/>
      <c r="D418" s="43"/>
      <c r="E418" s="43"/>
      <c r="F418" s="43"/>
      <c r="G418" s="43"/>
      <c r="H418" s="43"/>
      <c r="I418" s="43"/>
      <c r="J418" s="44"/>
      <c r="K418" s="43"/>
      <c r="L418" s="92"/>
      <c r="M418" s="708"/>
      <c r="N418" s="43"/>
      <c r="O418" s="43"/>
      <c r="P418" s="43"/>
      <c r="Q418" s="43"/>
      <c r="R418" s="43"/>
      <c r="S418" s="43"/>
      <c r="T418" s="43"/>
      <c r="U418" s="43"/>
      <c r="V418" s="43"/>
      <c r="W418" s="43"/>
      <c r="X418" s="43"/>
      <c r="Y418" s="43"/>
      <c r="Z418" s="43"/>
      <c r="AA418" s="43"/>
      <c r="AB418" s="43"/>
      <c r="AC418" s="43"/>
    </row>
    <row r="419" spans="1:29" ht="15">
      <c r="A419" s="43"/>
      <c r="B419" s="43"/>
      <c r="C419" s="43"/>
      <c r="D419" s="43"/>
      <c r="E419" s="43"/>
      <c r="F419" s="43"/>
      <c r="G419" s="43"/>
      <c r="H419" s="43"/>
      <c r="I419" s="43"/>
      <c r="J419" s="44"/>
      <c r="K419" s="43"/>
      <c r="L419" s="92"/>
      <c r="M419" s="708"/>
      <c r="N419" s="43"/>
      <c r="O419" s="43"/>
      <c r="P419" s="43"/>
      <c r="Q419" s="43"/>
      <c r="R419" s="43"/>
      <c r="S419" s="43"/>
      <c r="T419" s="43"/>
      <c r="U419" s="43"/>
      <c r="V419" s="43"/>
      <c r="W419" s="43"/>
      <c r="X419" s="43"/>
      <c r="Y419" s="43"/>
      <c r="Z419" s="43"/>
      <c r="AA419" s="43"/>
      <c r="AB419" s="43"/>
      <c r="AC419" s="43"/>
    </row>
    <row r="420" spans="1:29" ht="15">
      <c r="A420" s="43"/>
      <c r="B420" s="43"/>
      <c r="C420" s="43"/>
      <c r="D420" s="43"/>
      <c r="E420" s="43"/>
      <c r="F420" s="43"/>
      <c r="G420" s="43"/>
      <c r="H420" s="43"/>
      <c r="I420" s="43"/>
      <c r="J420" s="44"/>
      <c r="K420" s="43"/>
      <c r="L420" s="92"/>
      <c r="M420" s="708"/>
      <c r="N420" s="43"/>
      <c r="O420" s="43"/>
      <c r="P420" s="43"/>
      <c r="Q420" s="43"/>
      <c r="R420" s="43"/>
      <c r="S420" s="43"/>
      <c r="T420" s="43"/>
      <c r="U420" s="43"/>
      <c r="V420" s="43"/>
      <c r="W420" s="43"/>
      <c r="X420" s="43"/>
      <c r="Y420" s="43"/>
      <c r="Z420" s="43"/>
      <c r="AA420" s="43"/>
      <c r="AB420" s="43"/>
      <c r="AC420" s="43"/>
    </row>
    <row r="421" spans="1:29" ht="15">
      <c r="A421" s="43"/>
      <c r="B421" s="43"/>
      <c r="C421" s="43"/>
      <c r="D421" s="43"/>
      <c r="E421" s="43"/>
      <c r="F421" s="43"/>
      <c r="G421" s="43"/>
      <c r="H421" s="43"/>
      <c r="I421" s="43"/>
      <c r="J421" s="44"/>
      <c r="K421" s="43"/>
      <c r="L421" s="92"/>
      <c r="M421" s="708"/>
      <c r="N421" s="43"/>
      <c r="O421" s="43"/>
      <c r="P421" s="43"/>
      <c r="Q421" s="43"/>
      <c r="R421" s="43"/>
      <c r="S421" s="43"/>
      <c r="T421" s="43"/>
      <c r="U421" s="43"/>
      <c r="V421" s="43"/>
      <c r="W421" s="43"/>
      <c r="X421" s="43"/>
      <c r="Y421" s="43"/>
      <c r="Z421" s="43"/>
      <c r="AA421" s="43"/>
      <c r="AB421" s="43"/>
      <c r="AC421" s="43"/>
    </row>
    <row r="422" spans="1:29" ht="15">
      <c r="A422" s="43"/>
      <c r="B422" s="43"/>
      <c r="C422" s="43"/>
      <c r="D422" s="43"/>
      <c r="E422" s="43"/>
      <c r="F422" s="43"/>
      <c r="G422" s="43"/>
      <c r="H422" s="43"/>
      <c r="I422" s="43"/>
      <c r="J422" s="44"/>
      <c r="K422" s="43"/>
      <c r="L422" s="92"/>
      <c r="M422" s="708"/>
      <c r="N422" s="43"/>
      <c r="O422" s="43"/>
      <c r="P422" s="43"/>
      <c r="Q422" s="43"/>
      <c r="R422" s="43"/>
      <c r="S422" s="43"/>
      <c r="T422" s="43"/>
      <c r="U422" s="43"/>
      <c r="V422" s="43"/>
      <c r="W422" s="43"/>
      <c r="X422" s="43"/>
      <c r="Y422" s="43"/>
      <c r="Z422" s="43"/>
      <c r="AA422" s="43"/>
      <c r="AB422" s="43"/>
      <c r="AC422" s="43"/>
    </row>
    <row r="423" spans="1:29" ht="15">
      <c r="A423" s="43"/>
      <c r="B423" s="43"/>
      <c r="C423" s="43"/>
      <c r="D423" s="43"/>
      <c r="E423" s="43"/>
      <c r="F423" s="43"/>
      <c r="G423" s="43"/>
      <c r="H423" s="43"/>
      <c r="I423" s="43"/>
      <c r="J423" s="44"/>
      <c r="K423" s="43"/>
      <c r="L423" s="92"/>
      <c r="M423" s="708"/>
      <c r="N423" s="43"/>
      <c r="O423" s="43"/>
      <c r="P423" s="43"/>
      <c r="Q423" s="43"/>
      <c r="R423" s="43"/>
      <c r="S423" s="43"/>
      <c r="T423" s="43"/>
      <c r="U423" s="43"/>
      <c r="V423" s="43"/>
      <c r="W423" s="43"/>
      <c r="X423" s="43"/>
      <c r="Y423" s="43"/>
      <c r="Z423" s="43"/>
      <c r="AA423" s="43"/>
      <c r="AB423" s="43"/>
      <c r="AC423" s="43"/>
    </row>
    <row r="424" spans="1:29" ht="15">
      <c r="A424" s="43"/>
      <c r="B424" s="43"/>
      <c r="C424" s="43"/>
      <c r="D424" s="43"/>
      <c r="E424" s="43"/>
      <c r="F424" s="43"/>
      <c r="G424" s="43"/>
      <c r="H424" s="43"/>
      <c r="I424" s="43"/>
      <c r="J424" s="44"/>
      <c r="K424" s="43"/>
      <c r="L424" s="92"/>
      <c r="M424" s="708"/>
      <c r="N424" s="43"/>
      <c r="O424" s="43"/>
      <c r="P424" s="43"/>
      <c r="Q424" s="43"/>
      <c r="R424" s="43"/>
      <c r="S424" s="43"/>
      <c r="T424" s="43"/>
      <c r="U424" s="43"/>
      <c r="V424" s="43"/>
      <c r="W424" s="43"/>
      <c r="X424" s="43"/>
      <c r="Y424" s="43"/>
      <c r="Z424" s="43"/>
      <c r="AA424" s="43"/>
      <c r="AB424" s="43"/>
      <c r="AC424" s="43"/>
    </row>
    <row r="425" spans="1:29" ht="15">
      <c r="A425" s="43"/>
      <c r="B425" s="43"/>
      <c r="C425" s="43"/>
      <c r="D425" s="43"/>
      <c r="E425" s="43"/>
      <c r="F425" s="43"/>
      <c r="G425" s="43"/>
      <c r="H425" s="43"/>
      <c r="I425" s="43"/>
      <c r="J425" s="44"/>
      <c r="K425" s="43"/>
      <c r="L425" s="92"/>
      <c r="M425" s="708"/>
      <c r="N425" s="43"/>
      <c r="O425" s="43"/>
      <c r="P425" s="43"/>
      <c r="Q425" s="43"/>
      <c r="R425" s="43"/>
      <c r="S425" s="43"/>
      <c r="T425" s="43"/>
      <c r="U425" s="43"/>
      <c r="V425" s="43"/>
      <c r="W425" s="43"/>
      <c r="X425" s="43"/>
      <c r="Y425" s="43"/>
      <c r="Z425" s="43"/>
      <c r="AA425" s="43"/>
      <c r="AB425" s="43"/>
      <c r="AC425" s="43"/>
    </row>
    <row r="426" spans="1:29" ht="15">
      <c r="A426" s="43"/>
      <c r="B426" s="43"/>
      <c r="C426" s="43"/>
      <c r="D426" s="43"/>
      <c r="E426" s="43"/>
      <c r="F426" s="43"/>
      <c r="G426" s="43"/>
      <c r="H426" s="43"/>
      <c r="I426" s="43"/>
      <c r="J426" s="44"/>
      <c r="K426" s="43"/>
      <c r="L426" s="92"/>
      <c r="M426" s="708"/>
      <c r="N426" s="43"/>
      <c r="O426" s="43"/>
      <c r="P426" s="43"/>
      <c r="Q426" s="43"/>
      <c r="R426" s="43"/>
      <c r="S426" s="43"/>
      <c r="T426" s="43"/>
      <c r="U426" s="43"/>
      <c r="V426" s="43"/>
      <c r="W426" s="43"/>
      <c r="X426" s="43"/>
      <c r="Y426" s="43"/>
      <c r="Z426" s="43"/>
      <c r="AA426" s="43"/>
      <c r="AB426" s="43"/>
      <c r="AC426" s="43"/>
    </row>
    <row r="427" spans="1:29" ht="15">
      <c r="A427" s="43"/>
      <c r="B427" s="43"/>
      <c r="C427" s="43"/>
      <c r="D427" s="43"/>
      <c r="E427" s="43"/>
      <c r="F427" s="43"/>
      <c r="G427" s="43"/>
      <c r="H427" s="43"/>
      <c r="I427" s="43"/>
      <c r="J427" s="44"/>
      <c r="K427" s="43"/>
      <c r="L427" s="92"/>
      <c r="M427" s="708"/>
      <c r="N427" s="43"/>
      <c r="O427" s="43"/>
      <c r="P427" s="43"/>
      <c r="Q427" s="43"/>
      <c r="R427" s="43"/>
      <c r="S427" s="43"/>
      <c r="T427" s="43"/>
      <c r="U427" s="43"/>
      <c r="V427" s="43"/>
      <c r="W427" s="43"/>
      <c r="X427" s="43"/>
      <c r="Y427" s="43"/>
      <c r="Z427" s="43"/>
      <c r="AA427" s="43"/>
      <c r="AB427" s="43"/>
      <c r="AC427" s="43"/>
    </row>
    <row r="428" spans="1:29" ht="15">
      <c r="A428" s="43"/>
      <c r="B428" s="43"/>
      <c r="C428" s="43"/>
      <c r="D428" s="43"/>
      <c r="E428" s="43"/>
      <c r="F428" s="43"/>
      <c r="G428" s="43"/>
      <c r="H428" s="43"/>
      <c r="I428" s="43"/>
      <c r="J428" s="44"/>
      <c r="K428" s="43"/>
      <c r="L428" s="92"/>
      <c r="M428" s="708"/>
      <c r="N428" s="43"/>
      <c r="O428" s="43"/>
      <c r="P428" s="43"/>
      <c r="Q428" s="43"/>
      <c r="R428" s="43"/>
      <c r="S428" s="43"/>
      <c r="T428" s="43"/>
      <c r="U428" s="43"/>
      <c r="V428" s="43"/>
      <c r="W428" s="43"/>
      <c r="X428" s="43"/>
      <c r="Y428" s="43"/>
      <c r="Z428" s="43"/>
      <c r="AA428" s="43"/>
      <c r="AB428" s="43"/>
      <c r="AC428" s="43"/>
    </row>
    <row r="429" spans="1:29" ht="15">
      <c r="A429" s="43"/>
      <c r="B429" s="43"/>
      <c r="C429" s="43"/>
      <c r="D429" s="43"/>
      <c r="E429" s="43"/>
      <c r="F429" s="43"/>
      <c r="G429" s="43"/>
      <c r="H429" s="43"/>
      <c r="I429" s="43"/>
      <c r="J429" s="44"/>
      <c r="K429" s="43"/>
      <c r="L429" s="92"/>
      <c r="M429" s="708"/>
      <c r="N429" s="43"/>
      <c r="O429" s="43"/>
      <c r="P429" s="43"/>
      <c r="Q429" s="43"/>
      <c r="R429" s="43"/>
      <c r="S429" s="43"/>
      <c r="T429" s="43"/>
      <c r="U429" s="43"/>
      <c r="V429" s="43"/>
      <c r="W429" s="43"/>
      <c r="X429" s="43"/>
      <c r="Y429" s="43"/>
      <c r="Z429" s="43"/>
      <c r="AA429" s="43"/>
      <c r="AB429" s="43"/>
      <c r="AC429" s="43"/>
    </row>
    <row r="430" spans="1:29" ht="15">
      <c r="A430" s="43"/>
      <c r="B430" s="43"/>
      <c r="C430" s="43"/>
      <c r="D430" s="43"/>
      <c r="E430" s="43"/>
      <c r="F430" s="43"/>
      <c r="G430" s="43"/>
      <c r="H430" s="43"/>
      <c r="I430" s="43"/>
      <c r="J430" s="44"/>
      <c r="K430" s="43"/>
      <c r="L430" s="92"/>
      <c r="M430" s="708"/>
      <c r="N430" s="43"/>
      <c r="O430" s="43"/>
      <c r="P430" s="43"/>
      <c r="Q430" s="43"/>
      <c r="R430" s="43"/>
      <c r="S430" s="43"/>
      <c r="T430" s="43"/>
      <c r="U430" s="43"/>
      <c r="V430" s="43"/>
      <c r="W430" s="43"/>
      <c r="X430" s="43"/>
      <c r="Y430" s="43"/>
      <c r="Z430" s="43"/>
      <c r="AA430" s="43"/>
      <c r="AB430" s="43"/>
      <c r="AC430" s="43"/>
    </row>
    <row r="431" spans="1:29" ht="15">
      <c r="A431" s="43"/>
      <c r="B431" s="43"/>
      <c r="C431" s="43"/>
      <c r="D431" s="43"/>
      <c r="E431" s="43"/>
      <c r="F431" s="43"/>
      <c r="G431" s="43"/>
      <c r="H431" s="43"/>
      <c r="I431" s="43"/>
      <c r="J431" s="44"/>
      <c r="K431" s="43"/>
      <c r="L431" s="92"/>
      <c r="M431" s="708"/>
      <c r="N431" s="43"/>
      <c r="O431" s="43"/>
      <c r="P431" s="43"/>
      <c r="Q431" s="43"/>
      <c r="R431" s="43"/>
      <c r="S431" s="43"/>
      <c r="T431" s="43"/>
      <c r="U431" s="43"/>
      <c r="V431" s="43"/>
      <c r="W431" s="43"/>
      <c r="X431" s="43"/>
      <c r="Y431" s="43"/>
      <c r="Z431" s="43"/>
      <c r="AA431" s="43"/>
      <c r="AB431" s="43"/>
      <c r="AC431" s="43"/>
    </row>
    <row r="432" spans="1:29" ht="15">
      <c r="A432" s="43"/>
      <c r="B432" s="43"/>
      <c r="C432" s="43"/>
      <c r="D432" s="43"/>
      <c r="E432" s="43"/>
      <c r="F432" s="43"/>
      <c r="G432" s="43"/>
      <c r="H432" s="43"/>
      <c r="I432" s="43"/>
      <c r="J432" s="44"/>
      <c r="K432" s="43"/>
      <c r="L432" s="92"/>
      <c r="M432" s="708"/>
      <c r="N432" s="43"/>
      <c r="O432" s="43"/>
      <c r="P432" s="43"/>
      <c r="Q432" s="43"/>
      <c r="R432" s="43"/>
      <c r="S432" s="43"/>
      <c r="T432" s="43"/>
      <c r="U432" s="43"/>
      <c r="V432" s="43"/>
      <c r="W432" s="43"/>
      <c r="X432" s="43"/>
      <c r="Y432" s="43"/>
      <c r="Z432" s="43"/>
      <c r="AA432" s="43"/>
      <c r="AB432" s="43"/>
      <c r="AC432" s="43"/>
    </row>
    <row r="433" spans="1:29" ht="15">
      <c r="A433" s="43"/>
      <c r="B433" s="43"/>
      <c r="C433" s="43"/>
      <c r="D433" s="43"/>
      <c r="E433" s="43"/>
      <c r="F433" s="43"/>
      <c r="G433" s="43"/>
      <c r="H433" s="43"/>
      <c r="I433" s="43"/>
      <c r="J433" s="44"/>
      <c r="K433" s="43"/>
      <c r="L433" s="92"/>
      <c r="M433" s="708"/>
      <c r="N433" s="43"/>
      <c r="O433" s="43"/>
      <c r="P433" s="43"/>
      <c r="Q433" s="43"/>
      <c r="R433" s="43"/>
      <c r="S433" s="43"/>
      <c r="T433" s="43"/>
      <c r="U433" s="43"/>
      <c r="V433" s="43"/>
      <c r="W433" s="43"/>
      <c r="X433" s="43"/>
      <c r="Y433" s="43"/>
      <c r="Z433" s="43"/>
      <c r="AA433" s="43"/>
      <c r="AB433" s="43"/>
      <c r="AC433" s="43"/>
    </row>
    <row r="434" spans="1:29" ht="15">
      <c r="A434" s="43"/>
      <c r="B434" s="43"/>
      <c r="C434" s="43"/>
      <c r="D434" s="43"/>
      <c r="E434" s="43"/>
      <c r="F434" s="43"/>
      <c r="G434" s="43"/>
      <c r="H434" s="43"/>
      <c r="I434" s="43"/>
      <c r="J434" s="44"/>
      <c r="K434" s="43"/>
      <c r="L434" s="92"/>
      <c r="M434" s="708"/>
      <c r="N434" s="43"/>
      <c r="O434" s="43"/>
      <c r="P434" s="43"/>
      <c r="Q434" s="43"/>
      <c r="R434" s="43"/>
      <c r="S434" s="43"/>
      <c r="T434" s="43"/>
      <c r="U434" s="43"/>
      <c r="V434" s="43"/>
      <c r="W434" s="43"/>
      <c r="X434" s="43"/>
      <c r="Y434" s="43"/>
      <c r="Z434" s="43"/>
      <c r="AA434" s="43"/>
      <c r="AB434" s="43"/>
      <c r="AC434" s="43"/>
    </row>
    <row r="435" spans="1:29" ht="15">
      <c r="A435" s="43"/>
      <c r="B435" s="43"/>
      <c r="C435" s="43"/>
      <c r="D435" s="43"/>
      <c r="E435" s="43"/>
      <c r="F435" s="43"/>
      <c r="G435" s="43"/>
      <c r="H435" s="43"/>
      <c r="I435" s="43"/>
      <c r="J435" s="44"/>
      <c r="K435" s="43"/>
      <c r="L435" s="92"/>
      <c r="M435" s="708"/>
      <c r="N435" s="43"/>
      <c r="O435" s="43"/>
      <c r="P435" s="43"/>
      <c r="Q435" s="43"/>
      <c r="R435" s="43"/>
      <c r="S435" s="43"/>
      <c r="T435" s="43"/>
      <c r="U435" s="43"/>
      <c r="V435" s="43"/>
      <c r="W435" s="43"/>
      <c r="X435" s="43"/>
      <c r="Y435" s="43"/>
      <c r="Z435" s="43"/>
      <c r="AA435" s="43"/>
      <c r="AB435" s="43"/>
      <c r="AC435" s="43"/>
    </row>
    <row r="436" spans="1:29" ht="15">
      <c r="A436" s="43"/>
      <c r="B436" s="43"/>
      <c r="C436" s="43"/>
      <c r="D436" s="43"/>
      <c r="E436" s="43"/>
      <c r="F436" s="43"/>
      <c r="G436" s="43"/>
      <c r="H436" s="43"/>
      <c r="I436" s="43"/>
      <c r="J436" s="44"/>
      <c r="K436" s="43"/>
      <c r="L436" s="92"/>
      <c r="M436" s="708"/>
      <c r="N436" s="43"/>
      <c r="O436" s="43"/>
      <c r="P436" s="43"/>
      <c r="Q436" s="43"/>
      <c r="R436" s="43"/>
      <c r="S436" s="43"/>
      <c r="T436" s="43"/>
      <c r="U436" s="43"/>
      <c r="V436" s="43"/>
      <c r="W436" s="43"/>
      <c r="X436" s="43"/>
      <c r="Y436" s="43"/>
      <c r="Z436" s="43"/>
      <c r="AA436" s="43"/>
      <c r="AB436" s="43"/>
      <c r="AC436" s="43"/>
    </row>
    <row r="437" spans="1:29" ht="15">
      <c r="A437" s="43"/>
      <c r="B437" s="43"/>
      <c r="C437" s="43"/>
      <c r="D437" s="43"/>
      <c r="E437" s="43"/>
      <c r="F437" s="43"/>
      <c r="G437" s="43"/>
      <c r="H437" s="43"/>
      <c r="I437" s="43"/>
      <c r="J437" s="44"/>
      <c r="K437" s="43"/>
      <c r="L437" s="92"/>
      <c r="M437" s="708"/>
      <c r="N437" s="43"/>
      <c r="O437" s="43"/>
      <c r="P437" s="43"/>
      <c r="Q437" s="43"/>
      <c r="R437" s="43"/>
      <c r="S437" s="43"/>
      <c r="T437" s="43"/>
      <c r="U437" s="43"/>
      <c r="V437" s="43"/>
      <c r="W437" s="43"/>
      <c r="X437" s="43"/>
      <c r="Y437" s="43"/>
      <c r="Z437" s="43"/>
      <c r="AA437" s="43"/>
      <c r="AB437" s="43"/>
      <c r="AC437" s="43"/>
    </row>
    <row r="438" spans="1:29" ht="15">
      <c r="A438" s="43"/>
      <c r="B438" s="43"/>
      <c r="C438" s="43"/>
      <c r="D438" s="43"/>
      <c r="E438" s="43"/>
      <c r="F438" s="43"/>
      <c r="G438" s="43"/>
      <c r="H438" s="43"/>
      <c r="I438" s="43"/>
      <c r="J438" s="44"/>
      <c r="K438" s="43"/>
      <c r="L438" s="92"/>
      <c r="M438" s="708"/>
      <c r="N438" s="43"/>
      <c r="O438" s="43"/>
      <c r="P438" s="43"/>
      <c r="Q438" s="43"/>
      <c r="R438" s="43"/>
      <c r="S438" s="43"/>
      <c r="T438" s="43"/>
      <c r="U438" s="43"/>
      <c r="V438" s="43"/>
      <c r="W438" s="43"/>
      <c r="X438" s="43"/>
      <c r="Y438" s="43"/>
      <c r="Z438" s="43"/>
      <c r="AA438" s="43"/>
      <c r="AB438" s="43"/>
      <c r="AC438" s="43"/>
    </row>
    <row r="439" spans="1:29" ht="15">
      <c r="A439" s="43"/>
      <c r="B439" s="43"/>
      <c r="C439" s="43"/>
      <c r="D439" s="43"/>
      <c r="E439" s="43"/>
      <c r="F439" s="43"/>
      <c r="G439" s="43"/>
      <c r="H439" s="43"/>
      <c r="I439" s="43"/>
      <c r="J439" s="44"/>
      <c r="K439" s="43"/>
      <c r="L439" s="92"/>
      <c r="M439" s="708"/>
      <c r="N439" s="43"/>
      <c r="O439" s="43"/>
      <c r="P439" s="43"/>
      <c r="Q439" s="43"/>
      <c r="R439" s="43"/>
      <c r="S439" s="43"/>
      <c r="T439" s="43"/>
      <c r="U439" s="43"/>
      <c r="V439" s="43"/>
      <c r="W439" s="43"/>
      <c r="X439" s="43"/>
      <c r="Y439" s="43"/>
      <c r="Z439" s="43"/>
      <c r="AA439" s="43"/>
      <c r="AB439" s="43"/>
      <c r="AC439" s="43"/>
    </row>
    <row r="440" spans="1:29" ht="15">
      <c r="A440" s="43"/>
      <c r="B440" s="43"/>
      <c r="C440" s="43"/>
      <c r="D440" s="43"/>
      <c r="E440" s="43"/>
      <c r="F440" s="43"/>
      <c r="G440" s="43"/>
      <c r="H440" s="43"/>
      <c r="I440" s="43"/>
      <c r="J440" s="44"/>
      <c r="K440" s="43"/>
      <c r="L440" s="92"/>
      <c r="M440" s="708"/>
      <c r="N440" s="43"/>
      <c r="O440" s="43"/>
      <c r="P440" s="43"/>
      <c r="Q440" s="43"/>
      <c r="R440" s="43"/>
      <c r="S440" s="43"/>
      <c r="T440" s="43"/>
      <c r="U440" s="43"/>
      <c r="V440" s="43"/>
      <c r="W440" s="43"/>
      <c r="X440" s="43"/>
      <c r="Y440" s="43"/>
      <c r="Z440" s="43"/>
      <c r="AA440" s="43"/>
      <c r="AB440" s="43"/>
      <c r="AC440" s="43"/>
    </row>
    <row r="441" spans="1:29" ht="15">
      <c r="A441" s="43"/>
      <c r="B441" s="43"/>
      <c r="C441" s="43"/>
      <c r="D441" s="43"/>
      <c r="E441" s="43"/>
      <c r="F441" s="43"/>
      <c r="G441" s="43"/>
      <c r="H441" s="43"/>
      <c r="I441" s="43"/>
      <c r="J441" s="44"/>
      <c r="K441" s="43"/>
      <c r="L441" s="92"/>
      <c r="M441" s="708"/>
      <c r="N441" s="43"/>
      <c r="O441" s="43"/>
      <c r="P441" s="43"/>
      <c r="Q441" s="43"/>
      <c r="R441" s="43"/>
      <c r="S441" s="43"/>
      <c r="T441" s="43"/>
      <c r="U441" s="43"/>
      <c r="V441" s="43"/>
      <c r="W441" s="43"/>
      <c r="X441" s="43"/>
      <c r="Y441" s="43"/>
      <c r="Z441" s="43"/>
      <c r="AA441" s="43"/>
      <c r="AB441" s="43"/>
      <c r="AC441" s="43"/>
    </row>
    <row r="442" spans="1:29" ht="15">
      <c r="A442" s="43"/>
      <c r="B442" s="43"/>
      <c r="C442" s="43"/>
      <c r="D442" s="43"/>
      <c r="E442" s="43"/>
      <c r="F442" s="43"/>
      <c r="G442" s="43"/>
      <c r="H442" s="43"/>
      <c r="I442" s="43"/>
      <c r="J442" s="44"/>
      <c r="K442" s="43"/>
      <c r="L442" s="92"/>
      <c r="M442" s="708"/>
      <c r="N442" s="43"/>
      <c r="O442" s="43"/>
      <c r="P442" s="43"/>
      <c r="Q442" s="43"/>
      <c r="R442" s="43"/>
      <c r="S442" s="43"/>
      <c r="T442" s="43"/>
      <c r="U442" s="43"/>
      <c r="V442" s="43"/>
      <c r="W442" s="43"/>
      <c r="X442" s="43"/>
      <c r="Y442" s="43"/>
      <c r="Z442" s="43"/>
      <c r="AA442" s="43"/>
      <c r="AB442" s="43"/>
      <c r="AC442" s="43"/>
    </row>
    <row r="443" spans="1:29" ht="15">
      <c r="A443" s="43"/>
      <c r="B443" s="43"/>
      <c r="C443" s="43"/>
      <c r="D443" s="43"/>
      <c r="E443" s="43"/>
      <c r="F443" s="43"/>
      <c r="G443" s="43"/>
      <c r="H443" s="43"/>
      <c r="I443" s="43"/>
      <c r="J443" s="44"/>
      <c r="K443" s="43"/>
      <c r="L443" s="92"/>
      <c r="M443" s="708"/>
      <c r="N443" s="43"/>
      <c r="O443" s="43"/>
      <c r="P443" s="43"/>
      <c r="Q443" s="43"/>
      <c r="R443" s="43"/>
      <c r="S443" s="43"/>
      <c r="T443" s="43"/>
      <c r="U443" s="43"/>
      <c r="V443" s="43"/>
      <c r="W443" s="43"/>
      <c r="X443" s="43"/>
      <c r="Y443" s="43"/>
      <c r="Z443" s="43"/>
      <c r="AA443" s="43"/>
      <c r="AB443" s="43"/>
      <c r="AC443" s="43"/>
    </row>
    <row r="444" spans="1:29" ht="15">
      <c r="A444" s="43"/>
      <c r="B444" s="43"/>
      <c r="C444" s="43"/>
      <c r="D444" s="43"/>
      <c r="E444" s="43"/>
      <c r="F444" s="43"/>
      <c r="G444" s="43"/>
      <c r="H444" s="43"/>
      <c r="I444" s="43"/>
      <c r="J444" s="44"/>
      <c r="K444" s="43"/>
      <c r="L444" s="92"/>
      <c r="M444" s="708"/>
      <c r="N444" s="43"/>
      <c r="O444" s="43"/>
      <c r="P444" s="43"/>
      <c r="Q444" s="43"/>
      <c r="R444" s="43"/>
      <c r="S444" s="43"/>
      <c r="T444" s="43"/>
      <c r="U444" s="43"/>
      <c r="V444" s="43"/>
      <c r="W444" s="43"/>
      <c r="X444" s="43"/>
      <c r="Y444" s="43"/>
      <c r="Z444" s="43"/>
      <c r="AA444" s="43"/>
      <c r="AB444" s="43"/>
      <c r="AC444" s="43"/>
    </row>
    <row r="445" spans="1:29" ht="15">
      <c r="A445" s="43"/>
      <c r="B445" s="43"/>
      <c r="C445" s="43"/>
      <c r="D445" s="43"/>
      <c r="E445" s="43"/>
      <c r="F445" s="43"/>
      <c r="G445" s="43"/>
      <c r="H445" s="43"/>
      <c r="I445" s="43"/>
      <c r="J445" s="44"/>
      <c r="K445" s="43"/>
      <c r="L445" s="92"/>
      <c r="M445" s="708"/>
      <c r="N445" s="43"/>
      <c r="O445" s="43"/>
      <c r="P445" s="43"/>
      <c r="Q445" s="43"/>
      <c r="R445" s="43"/>
      <c r="S445" s="43"/>
      <c r="T445" s="43"/>
      <c r="U445" s="43"/>
      <c r="V445" s="43"/>
      <c r="W445" s="43"/>
      <c r="X445" s="43"/>
      <c r="Y445" s="43"/>
      <c r="Z445" s="43"/>
      <c r="AA445" s="43"/>
      <c r="AB445" s="43"/>
      <c r="AC445" s="43"/>
    </row>
    <row r="446" spans="1:29" ht="15">
      <c r="A446" s="43"/>
      <c r="B446" s="43"/>
      <c r="C446" s="43"/>
      <c r="D446" s="43"/>
      <c r="E446" s="43"/>
      <c r="F446" s="43"/>
      <c r="G446" s="43"/>
      <c r="H446" s="43"/>
      <c r="I446" s="43"/>
      <c r="J446" s="44"/>
      <c r="K446" s="43"/>
      <c r="L446" s="92"/>
      <c r="M446" s="708"/>
      <c r="N446" s="43"/>
      <c r="O446" s="43"/>
      <c r="P446" s="43"/>
      <c r="Q446" s="43"/>
      <c r="R446" s="43"/>
      <c r="S446" s="43"/>
      <c r="T446" s="43"/>
      <c r="U446" s="43"/>
      <c r="V446" s="43"/>
      <c r="W446" s="43"/>
      <c r="X446" s="43"/>
      <c r="Y446" s="43"/>
      <c r="Z446" s="43"/>
      <c r="AA446" s="43"/>
      <c r="AB446" s="43"/>
      <c r="AC446" s="43"/>
    </row>
    <row r="447" spans="1:29" ht="15">
      <c r="A447" s="43"/>
      <c r="B447" s="43"/>
      <c r="C447" s="43"/>
      <c r="D447" s="43"/>
      <c r="E447" s="43"/>
      <c r="F447" s="43"/>
      <c r="G447" s="43"/>
      <c r="H447" s="43"/>
      <c r="I447" s="43"/>
      <c r="J447" s="44"/>
      <c r="K447" s="43"/>
      <c r="L447" s="92"/>
      <c r="M447" s="708"/>
      <c r="N447" s="43"/>
      <c r="O447" s="43"/>
      <c r="P447" s="43"/>
      <c r="Q447" s="43"/>
      <c r="R447" s="43"/>
      <c r="S447" s="43"/>
      <c r="T447" s="43"/>
      <c r="U447" s="43"/>
      <c r="V447" s="43"/>
      <c r="W447" s="43"/>
      <c r="X447" s="43"/>
      <c r="Y447" s="43"/>
      <c r="Z447" s="43"/>
      <c r="AA447" s="43"/>
      <c r="AB447" s="43"/>
      <c r="AC447" s="43"/>
    </row>
    <row r="448" spans="1:29" ht="15">
      <c r="A448" s="43"/>
      <c r="B448" s="43"/>
      <c r="C448" s="43"/>
      <c r="D448" s="43"/>
      <c r="E448" s="43"/>
      <c r="F448" s="43"/>
      <c r="G448" s="43"/>
      <c r="H448" s="43"/>
      <c r="I448" s="43"/>
      <c r="J448" s="44"/>
      <c r="K448" s="43"/>
      <c r="L448" s="92"/>
      <c r="M448" s="708"/>
      <c r="N448" s="43"/>
      <c r="O448" s="43"/>
      <c r="P448" s="43"/>
      <c r="Q448" s="43"/>
      <c r="R448" s="43"/>
      <c r="S448" s="43"/>
      <c r="T448" s="43"/>
      <c r="U448" s="43"/>
      <c r="V448" s="43"/>
      <c r="W448" s="43"/>
      <c r="X448" s="43"/>
      <c r="Y448" s="43"/>
      <c r="Z448" s="43"/>
      <c r="AA448" s="43"/>
      <c r="AB448" s="43"/>
      <c r="AC448" s="43"/>
    </row>
    <row r="449" spans="1:29" ht="15">
      <c r="A449" s="43"/>
      <c r="B449" s="43"/>
      <c r="C449" s="43"/>
      <c r="D449" s="43"/>
      <c r="E449" s="43"/>
      <c r="F449" s="43"/>
      <c r="G449" s="43"/>
      <c r="H449" s="43"/>
      <c r="I449" s="43"/>
      <c r="J449" s="44"/>
      <c r="K449" s="43"/>
      <c r="L449" s="92"/>
      <c r="M449" s="708"/>
      <c r="N449" s="43"/>
      <c r="O449" s="43"/>
      <c r="P449" s="43"/>
      <c r="Q449" s="43"/>
      <c r="R449" s="43"/>
      <c r="S449" s="43"/>
      <c r="T449" s="43"/>
      <c r="U449" s="43"/>
      <c r="V449" s="43"/>
      <c r="W449" s="43"/>
      <c r="X449" s="43"/>
      <c r="Y449" s="43"/>
      <c r="Z449" s="43"/>
      <c r="AA449" s="43"/>
      <c r="AB449" s="43"/>
      <c r="AC449" s="43"/>
    </row>
    <row r="450" spans="1:29" ht="15">
      <c r="A450" s="43"/>
      <c r="B450" s="43"/>
      <c r="C450" s="43"/>
      <c r="D450" s="43"/>
      <c r="E450" s="43"/>
      <c r="F450" s="43"/>
      <c r="G450" s="43"/>
      <c r="H450" s="43"/>
      <c r="I450" s="43"/>
      <c r="J450" s="44"/>
      <c r="K450" s="43"/>
      <c r="L450" s="92"/>
      <c r="M450" s="708"/>
      <c r="N450" s="43"/>
      <c r="O450" s="43"/>
      <c r="P450" s="43"/>
      <c r="Q450" s="43"/>
      <c r="R450" s="43"/>
      <c r="S450" s="43"/>
      <c r="T450" s="43"/>
      <c r="U450" s="43"/>
      <c r="V450" s="43"/>
      <c r="W450" s="43"/>
      <c r="X450" s="43"/>
      <c r="Y450" s="43"/>
      <c r="Z450" s="43"/>
      <c r="AA450" s="43"/>
      <c r="AB450" s="43"/>
      <c r="AC450" s="43"/>
    </row>
    <row r="451" spans="1:29" ht="15">
      <c r="A451" s="43"/>
      <c r="B451" s="43"/>
      <c r="C451" s="43"/>
      <c r="D451" s="43"/>
      <c r="E451" s="43"/>
      <c r="F451" s="43"/>
      <c r="G451" s="43"/>
      <c r="H451" s="43"/>
      <c r="I451" s="43"/>
      <c r="J451" s="44"/>
      <c r="K451" s="43"/>
      <c r="L451" s="92"/>
      <c r="M451" s="708"/>
      <c r="N451" s="43"/>
      <c r="O451" s="43"/>
      <c r="P451" s="43"/>
      <c r="Q451" s="43"/>
      <c r="R451" s="43"/>
      <c r="S451" s="43"/>
      <c r="T451" s="43"/>
      <c r="U451" s="43"/>
      <c r="V451" s="43"/>
      <c r="W451" s="43"/>
      <c r="X451" s="43"/>
      <c r="Y451" s="43"/>
      <c r="Z451" s="43"/>
      <c r="AA451" s="43"/>
      <c r="AB451" s="43"/>
      <c r="AC451" s="43"/>
    </row>
    <row r="452" spans="1:29" ht="15">
      <c r="A452" s="43"/>
      <c r="B452" s="43"/>
      <c r="C452" s="43"/>
      <c r="D452" s="43"/>
      <c r="E452" s="43"/>
      <c r="F452" s="43"/>
      <c r="G452" s="43"/>
      <c r="H452" s="43"/>
      <c r="I452" s="43"/>
      <c r="J452" s="44"/>
      <c r="K452" s="43"/>
      <c r="L452" s="92"/>
      <c r="M452" s="708"/>
      <c r="N452" s="43"/>
      <c r="O452" s="43"/>
      <c r="P452" s="43"/>
      <c r="Q452" s="43"/>
      <c r="R452" s="43"/>
      <c r="S452" s="43"/>
      <c r="T452" s="43"/>
      <c r="U452" s="43"/>
      <c r="V452" s="43"/>
      <c r="W452" s="43"/>
      <c r="X452" s="43"/>
      <c r="Y452" s="43"/>
      <c r="Z452" s="43"/>
      <c r="AA452" s="43"/>
      <c r="AB452" s="43"/>
      <c r="AC452" s="43"/>
    </row>
    <row r="453" spans="1:29" ht="15">
      <c r="A453" s="43"/>
      <c r="B453" s="43"/>
      <c r="C453" s="43"/>
      <c r="D453" s="43"/>
      <c r="E453" s="43"/>
      <c r="F453" s="43"/>
      <c r="G453" s="43"/>
      <c r="H453" s="43"/>
      <c r="I453" s="43"/>
      <c r="J453" s="44"/>
      <c r="K453" s="43"/>
      <c r="L453" s="92"/>
      <c r="M453" s="708"/>
      <c r="N453" s="43"/>
      <c r="O453" s="43"/>
      <c r="P453" s="43"/>
      <c r="Q453" s="43"/>
      <c r="R453" s="43"/>
      <c r="S453" s="43"/>
      <c r="T453" s="43"/>
      <c r="U453" s="43"/>
      <c r="V453" s="43"/>
      <c r="W453" s="43"/>
      <c r="X453" s="43"/>
      <c r="Y453" s="43"/>
      <c r="Z453" s="43"/>
      <c r="AA453" s="43"/>
      <c r="AB453" s="43"/>
      <c r="AC453" s="43"/>
    </row>
    <row r="454" spans="1:29" ht="15">
      <c r="A454" s="43"/>
      <c r="B454" s="43"/>
      <c r="C454" s="43"/>
      <c r="D454" s="43"/>
      <c r="E454" s="43"/>
      <c r="F454" s="43"/>
      <c r="G454" s="43"/>
      <c r="H454" s="43"/>
      <c r="I454" s="43"/>
      <c r="J454" s="44"/>
      <c r="K454" s="43"/>
      <c r="L454" s="92"/>
      <c r="M454" s="708"/>
      <c r="N454" s="43"/>
      <c r="O454" s="43"/>
      <c r="P454" s="43"/>
      <c r="Q454" s="43"/>
      <c r="R454" s="43"/>
      <c r="S454" s="43"/>
      <c r="T454" s="43"/>
      <c r="U454" s="43"/>
      <c r="V454" s="43"/>
      <c r="W454" s="43"/>
      <c r="X454" s="43"/>
      <c r="Y454" s="43"/>
      <c r="Z454" s="43"/>
      <c r="AA454" s="43"/>
      <c r="AB454" s="43"/>
      <c r="AC454" s="43"/>
    </row>
    <row r="455" spans="1:29" ht="15">
      <c r="A455" s="43"/>
      <c r="B455" s="43"/>
      <c r="C455" s="43"/>
      <c r="D455" s="43"/>
      <c r="E455" s="43"/>
      <c r="F455" s="43"/>
      <c r="G455" s="43"/>
      <c r="H455" s="43"/>
      <c r="I455" s="43"/>
      <c r="J455" s="44"/>
      <c r="K455" s="43"/>
      <c r="L455" s="92"/>
      <c r="M455" s="708"/>
      <c r="N455" s="43"/>
      <c r="O455" s="43"/>
      <c r="P455" s="43"/>
      <c r="Q455" s="43"/>
      <c r="R455" s="43"/>
      <c r="S455" s="43"/>
      <c r="T455" s="43"/>
      <c r="U455" s="43"/>
      <c r="V455" s="43"/>
      <c r="W455" s="43"/>
      <c r="X455" s="43"/>
      <c r="Y455" s="43"/>
      <c r="Z455" s="43"/>
      <c r="AA455" s="43"/>
      <c r="AB455" s="43"/>
      <c r="AC455" s="43"/>
    </row>
    <row r="456" spans="1:29" ht="15">
      <c r="A456" s="43"/>
      <c r="B456" s="43"/>
      <c r="C456" s="43"/>
      <c r="D456" s="43"/>
      <c r="E456" s="43"/>
      <c r="F456" s="43"/>
      <c r="G456" s="43"/>
      <c r="H456" s="43"/>
      <c r="I456" s="43"/>
      <c r="J456" s="44"/>
      <c r="K456" s="43"/>
      <c r="L456" s="92"/>
      <c r="M456" s="708"/>
      <c r="N456" s="43"/>
      <c r="O456" s="43"/>
      <c r="P456" s="43"/>
      <c r="Q456" s="43"/>
      <c r="R456" s="43"/>
      <c r="S456" s="43"/>
      <c r="T456" s="43"/>
      <c r="U456" s="43"/>
      <c r="V456" s="43"/>
      <c r="W456" s="43"/>
      <c r="X456" s="43"/>
      <c r="Y456" s="43"/>
      <c r="Z456" s="43"/>
      <c r="AA456" s="43"/>
      <c r="AB456" s="43"/>
      <c r="AC456" s="43"/>
    </row>
    <row r="457" spans="1:29" ht="15">
      <c r="A457" s="43"/>
      <c r="B457" s="43"/>
      <c r="C457" s="43"/>
      <c r="D457" s="43"/>
      <c r="E457" s="43"/>
      <c r="F457" s="43"/>
      <c r="G457" s="43"/>
      <c r="H457" s="43"/>
      <c r="I457" s="43"/>
      <c r="J457" s="44"/>
      <c r="K457" s="43"/>
      <c r="L457" s="92"/>
      <c r="M457" s="708"/>
      <c r="N457" s="43"/>
      <c r="O457" s="43"/>
      <c r="P457" s="43"/>
      <c r="Q457" s="43"/>
      <c r="R457" s="43"/>
      <c r="S457" s="43"/>
      <c r="T457" s="43"/>
      <c r="U457" s="43"/>
      <c r="V457" s="43"/>
      <c r="W457" s="43"/>
      <c r="X457" s="43"/>
      <c r="Y457" s="43"/>
      <c r="Z457" s="43"/>
      <c r="AA457" s="43"/>
      <c r="AB457" s="43"/>
      <c r="AC457" s="43"/>
    </row>
    <row r="458" spans="1:29" ht="15">
      <c r="A458" s="43"/>
      <c r="B458" s="43"/>
      <c r="C458" s="43"/>
      <c r="D458" s="43"/>
      <c r="E458" s="43"/>
      <c r="F458" s="43"/>
      <c r="G458" s="43"/>
      <c r="H458" s="43"/>
      <c r="I458" s="43"/>
      <c r="J458" s="44"/>
      <c r="K458" s="43"/>
      <c r="L458" s="92"/>
      <c r="M458" s="708"/>
      <c r="N458" s="43"/>
      <c r="O458" s="43"/>
      <c r="P458" s="43"/>
      <c r="Q458" s="43"/>
      <c r="R458" s="43"/>
      <c r="S458" s="43"/>
      <c r="T458" s="43"/>
      <c r="U458" s="43"/>
      <c r="V458" s="43"/>
      <c r="W458" s="43"/>
      <c r="X458" s="43"/>
      <c r="Y458" s="43"/>
      <c r="Z458" s="43"/>
      <c r="AA458" s="43"/>
      <c r="AB458" s="43"/>
      <c r="AC458" s="43"/>
    </row>
    <row r="459" spans="1:29" ht="15">
      <c r="A459" s="43"/>
      <c r="B459" s="43"/>
      <c r="C459" s="43"/>
      <c r="D459" s="43"/>
      <c r="E459" s="43"/>
      <c r="F459" s="43"/>
      <c r="G459" s="43"/>
      <c r="H459" s="43"/>
      <c r="I459" s="43"/>
      <c r="J459" s="44"/>
      <c r="K459" s="43"/>
      <c r="L459" s="92"/>
      <c r="M459" s="708"/>
      <c r="N459" s="43"/>
      <c r="O459" s="43"/>
      <c r="P459" s="43"/>
      <c r="Q459" s="43"/>
      <c r="R459" s="43"/>
      <c r="S459" s="43"/>
      <c r="T459" s="43"/>
      <c r="U459" s="43"/>
      <c r="V459" s="43"/>
      <c r="W459" s="43"/>
      <c r="X459" s="43"/>
      <c r="Y459" s="43"/>
      <c r="Z459" s="43"/>
      <c r="AA459" s="43"/>
      <c r="AB459" s="43"/>
      <c r="AC459" s="43"/>
    </row>
    <row r="460" spans="1:29" ht="15">
      <c r="A460" s="43"/>
      <c r="B460" s="43"/>
      <c r="C460" s="43"/>
      <c r="D460" s="43"/>
      <c r="E460" s="43"/>
      <c r="F460" s="43"/>
      <c r="G460" s="43"/>
      <c r="H460" s="43"/>
      <c r="I460" s="43"/>
      <c r="J460" s="44"/>
      <c r="K460" s="43"/>
      <c r="L460" s="92"/>
      <c r="M460" s="708"/>
      <c r="N460" s="43"/>
      <c r="O460" s="43"/>
      <c r="P460" s="43"/>
      <c r="Q460" s="43"/>
      <c r="R460" s="43"/>
      <c r="S460" s="43"/>
      <c r="T460" s="43"/>
      <c r="U460" s="43"/>
      <c r="V460" s="43"/>
      <c r="W460" s="43"/>
      <c r="X460" s="43"/>
      <c r="Y460" s="43"/>
      <c r="Z460" s="43"/>
      <c r="AA460" s="43"/>
      <c r="AB460" s="43"/>
      <c r="AC460" s="43"/>
    </row>
    <row r="461" spans="1:29" ht="15">
      <c r="A461" s="43"/>
      <c r="B461" s="43"/>
      <c r="C461" s="43"/>
      <c r="D461" s="43"/>
      <c r="E461" s="43"/>
      <c r="F461" s="43"/>
      <c r="G461" s="43"/>
      <c r="H461" s="43"/>
      <c r="I461" s="43"/>
      <c r="J461" s="44"/>
      <c r="K461" s="43"/>
      <c r="L461" s="92"/>
      <c r="M461" s="708"/>
      <c r="N461" s="43"/>
      <c r="O461" s="43"/>
      <c r="P461" s="43"/>
      <c r="Q461" s="43"/>
      <c r="R461" s="43"/>
      <c r="S461" s="43"/>
      <c r="T461" s="43"/>
      <c r="U461" s="43"/>
      <c r="V461" s="43"/>
      <c r="W461" s="43"/>
      <c r="X461" s="43"/>
      <c r="Y461" s="43"/>
      <c r="Z461" s="43"/>
      <c r="AA461" s="43"/>
      <c r="AB461" s="43"/>
      <c r="AC461" s="43"/>
    </row>
    <row r="462" spans="1:29" ht="15">
      <c r="A462" s="43"/>
      <c r="B462" s="43"/>
      <c r="C462" s="43"/>
      <c r="D462" s="43"/>
      <c r="E462" s="43"/>
      <c r="F462" s="43"/>
      <c r="G462" s="43"/>
      <c r="H462" s="43"/>
      <c r="I462" s="43"/>
      <c r="J462" s="44"/>
      <c r="K462" s="43"/>
      <c r="L462" s="92"/>
      <c r="M462" s="708"/>
      <c r="N462" s="43"/>
      <c r="O462" s="43"/>
      <c r="P462" s="43"/>
      <c r="Q462" s="43"/>
      <c r="R462" s="43"/>
      <c r="S462" s="43"/>
      <c r="T462" s="43"/>
      <c r="U462" s="43"/>
      <c r="V462" s="43"/>
      <c r="W462" s="43"/>
      <c r="X462" s="43"/>
      <c r="Y462" s="43"/>
      <c r="Z462" s="43"/>
      <c r="AA462" s="43"/>
      <c r="AB462" s="43"/>
      <c r="AC462" s="43"/>
    </row>
    <row r="463" spans="1:29" ht="15">
      <c r="A463" s="43"/>
      <c r="B463" s="43"/>
      <c r="C463" s="43"/>
      <c r="D463" s="43"/>
      <c r="E463" s="43"/>
      <c r="F463" s="43"/>
      <c r="G463" s="43"/>
      <c r="H463" s="43"/>
      <c r="I463" s="43"/>
      <c r="J463" s="44"/>
      <c r="K463" s="43"/>
      <c r="L463" s="92"/>
      <c r="M463" s="708"/>
      <c r="N463" s="43"/>
      <c r="O463" s="43"/>
      <c r="P463" s="43"/>
      <c r="Q463" s="43"/>
      <c r="R463" s="43"/>
      <c r="S463" s="43"/>
      <c r="T463" s="43"/>
      <c r="U463" s="43"/>
      <c r="V463" s="43"/>
      <c r="W463" s="43"/>
      <c r="X463" s="43"/>
      <c r="Y463" s="43"/>
      <c r="Z463" s="43"/>
      <c r="AA463" s="43"/>
      <c r="AB463" s="43"/>
      <c r="AC463" s="43"/>
    </row>
    <row r="464" spans="1:29" ht="15">
      <c r="A464" s="43"/>
      <c r="B464" s="43"/>
      <c r="C464" s="43"/>
      <c r="D464" s="43"/>
      <c r="E464" s="43"/>
      <c r="F464" s="43"/>
      <c r="G464" s="43"/>
      <c r="H464" s="43"/>
      <c r="I464" s="43"/>
      <c r="J464" s="44"/>
      <c r="K464" s="43"/>
      <c r="L464" s="92"/>
      <c r="M464" s="708"/>
      <c r="N464" s="43"/>
      <c r="O464" s="43"/>
      <c r="P464" s="43"/>
      <c r="Q464" s="43"/>
      <c r="R464" s="43"/>
      <c r="S464" s="43"/>
      <c r="T464" s="43"/>
      <c r="U464" s="43"/>
      <c r="V464" s="43"/>
      <c r="W464" s="43"/>
      <c r="X464" s="43"/>
      <c r="Y464" s="43"/>
      <c r="Z464" s="43"/>
      <c r="AA464" s="43"/>
      <c r="AB464" s="43"/>
      <c r="AC464" s="43"/>
    </row>
    <row r="465" spans="1:29" ht="15">
      <c r="A465" s="43"/>
      <c r="B465" s="43"/>
      <c r="C465" s="43"/>
      <c r="D465" s="43"/>
      <c r="E465" s="43"/>
      <c r="F465" s="43"/>
      <c r="G465" s="43"/>
      <c r="H465" s="43"/>
      <c r="I465" s="43"/>
      <c r="J465" s="44"/>
      <c r="K465" s="43"/>
      <c r="L465" s="92"/>
      <c r="M465" s="708"/>
      <c r="N465" s="43"/>
      <c r="O465" s="43"/>
      <c r="P465" s="43"/>
      <c r="Q465" s="43"/>
      <c r="R465" s="43"/>
      <c r="S465" s="43"/>
      <c r="T465" s="43"/>
      <c r="U465" s="43"/>
      <c r="V465" s="43"/>
      <c r="W465" s="43"/>
      <c r="X465" s="43"/>
      <c r="Y465" s="43"/>
      <c r="Z465" s="43"/>
      <c r="AA465" s="43"/>
      <c r="AB465" s="43"/>
      <c r="AC465" s="43"/>
    </row>
    <row r="466" spans="1:29" ht="15">
      <c r="A466" s="43"/>
      <c r="B466" s="43"/>
      <c r="C466" s="43"/>
      <c r="D466" s="43"/>
      <c r="E466" s="43"/>
      <c r="F466" s="43"/>
      <c r="G466" s="43"/>
      <c r="H466" s="43"/>
      <c r="I466" s="43"/>
      <c r="J466" s="44"/>
      <c r="K466" s="43"/>
      <c r="L466" s="92"/>
      <c r="M466" s="708"/>
      <c r="N466" s="43"/>
      <c r="O466" s="43"/>
      <c r="P466" s="43"/>
      <c r="Q466" s="43"/>
      <c r="R466" s="43"/>
      <c r="S466" s="43"/>
      <c r="T466" s="43"/>
      <c r="U466" s="43"/>
      <c r="V466" s="43"/>
      <c r="W466" s="43"/>
      <c r="X466" s="43"/>
      <c r="Y466" s="43"/>
      <c r="Z466" s="43"/>
      <c r="AA466" s="43"/>
      <c r="AB466" s="43"/>
      <c r="AC466" s="43"/>
    </row>
    <row r="467" spans="1:29" ht="15">
      <c r="A467" s="43"/>
      <c r="B467" s="43"/>
      <c r="C467" s="43"/>
      <c r="D467" s="43"/>
      <c r="E467" s="43"/>
      <c r="F467" s="43"/>
      <c r="G467" s="43"/>
      <c r="H467" s="43"/>
      <c r="I467" s="43"/>
      <c r="J467" s="44"/>
      <c r="K467" s="43"/>
      <c r="L467" s="92"/>
      <c r="M467" s="708"/>
      <c r="N467" s="43"/>
      <c r="O467" s="43"/>
      <c r="P467" s="43"/>
      <c r="Q467" s="43"/>
      <c r="R467" s="43"/>
      <c r="S467" s="43"/>
      <c r="T467" s="43"/>
      <c r="U467" s="43"/>
      <c r="V467" s="43"/>
      <c r="W467" s="43"/>
      <c r="X467" s="43"/>
      <c r="Y467" s="43"/>
      <c r="Z467" s="43"/>
      <c r="AA467" s="43"/>
      <c r="AB467" s="43"/>
      <c r="AC467" s="43"/>
    </row>
    <row r="468" spans="1:29" ht="15">
      <c r="A468" s="43"/>
      <c r="B468" s="43"/>
      <c r="C468" s="43"/>
      <c r="D468" s="43"/>
      <c r="E468" s="43"/>
      <c r="F468" s="43"/>
      <c r="G468" s="43"/>
      <c r="H468" s="43"/>
      <c r="I468" s="43"/>
      <c r="J468" s="44"/>
      <c r="K468" s="43"/>
      <c r="L468" s="92"/>
      <c r="M468" s="708"/>
      <c r="N468" s="43"/>
      <c r="O468" s="43"/>
      <c r="P468" s="43"/>
      <c r="Q468" s="43"/>
      <c r="R468" s="43"/>
      <c r="S468" s="43"/>
      <c r="T468" s="43"/>
      <c r="U468" s="43"/>
      <c r="V468" s="43"/>
      <c r="W468" s="43"/>
      <c r="X468" s="43"/>
      <c r="Y468" s="43"/>
      <c r="Z468" s="43"/>
      <c r="AA468" s="43"/>
      <c r="AB468" s="43"/>
      <c r="AC468" s="43"/>
    </row>
    <row r="469" spans="1:29" ht="15">
      <c r="A469" s="43"/>
      <c r="B469" s="43"/>
      <c r="C469" s="43"/>
      <c r="D469" s="43"/>
      <c r="E469" s="43"/>
      <c r="F469" s="43"/>
      <c r="G469" s="43"/>
      <c r="H469" s="43"/>
      <c r="I469" s="43"/>
      <c r="J469" s="44"/>
      <c r="K469" s="43"/>
      <c r="L469" s="92"/>
      <c r="M469" s="708"/>
      <c r="N469" s="43"/>
      <c r="O469" s="43"/>
      <c r="P469" s="43"/>
      <c r="Q469" s="43"/>
      <c r="R469" s="43"/>
      <c r="S469" s="43"/>
      <c r="T469" s="43"/>
      <c r="U469" s="43"/>
      <c r="V469" s="43"/>
      <c r="W469" s="43"/>
      <c r="X469" s="43"/>
      <c r="Y469" s="43"/>
      <c r="Z469" s="43"/>
      <c r="AA469" s="43"/>
      <c r="AB469" s="43"/>
      <c r="AC469" s="43"/>
    </row>
    <row r="470" spans="1:29" ht="15">
      <c r="A470" s="43"/>
      <c r="B470" s="43"/>
      <c r="C470" s="43"/>
      <c r="D470" s="43"/>
      <c r="E470" s="43"/>
      <c r="F470" s="43"/>
      <c r="G470" s="43"/>
      <c r="H470" s="43"/>
      <c r="I470" s="43"/>
      <c r="J470" s="44"/>
      <c r="K470" s="43"/>
      <c r="L470" s="92"/>
      <c r="M470" s="708"/>
      <c r="N470" s="43"/>
      <c r="O470" s="43"/>
      <c r="P470" s="43"/>
      <c r="Q470" s="43"/>
      <c r="R470" s="43"/>
      <c r="S470" s="43"/>
      <c r="T470" s="43"/>
      <c r="U470" s="43"/>
      <c r="V470" s="43"/>
      <c r="W470" s="43"/>
      <c r="X470" s="43"/>
      <c r="Y470" s="43"/>
      <c r="Z470" s="43"/>
      <c r="AA470" s="43"/>
      <c r="AB470" s="43"/>
      <c r="AC470" s="43"/>
    </row>
    <row r="471" spans="1:29" ht="15">
      <c r="A471" s="43"/>
      <c r="B471" s="43"/>
      <c r="C471" s="43"/>
      <c r="D471" s="43"/>
      <c r="E471" s="43"/>
      <c r="F471" s="43"/>
      <c r="G471" s="43"/>
      <c r="H471" s="43"/>
      <c r="I471" s="43"/>
      <c r="J471" s="44"/>
      <c r="K471" s="43"/>
      <c r="L471" s="92"/>
      <c r="M471" s="708"/>
      <c r="N471" s="43"/>
      <c r="O471" s="43"/>
      <c r="P471" s="43"/>
      <c r="Q471" s="43"/>
      <c r="R471" s="43"/>
      <c r="S471" s="43"/>
      <c r="T471" s="43"/>
      <c r="U471" s="43"/>
      <c r="V471" s="43"/>
      <c r="W471" s="43"/>
      <c r="X471" s="43"/>
      <c r="Y471" s="43"/>
      <c r="Z471" s="43"/>
      <c r="AA471" s="43"/>
      <c r="AB471" s="43"/>
      <c r="AC471" s="43"/>
    </row>
    <row r="472" spans="1:29" ht="15">
      <c r="A472" s="43"/>
      <c r="B472" s="43"/>
      <c r="C472" s="43"/>
      <c r="D472" s="43"/>
      <c r="E472" s="43"/>
      <c r="F472" s="43"/>
      <c r="G472" s="43"/>
      <c r="H472" s="43"/>
      <c r="I472" s="43"/>
      <c r="J472" s="44"/>
      <c r="K472" s="43"/>
      <c r="L472" s="92"/>
      <c r="M472" s="708"/>
      <c r="N472" s="43"/>
      <c r="O472" s="43"/>
      <c r="P472" s="43"/>
      <c r="Q472" s="43"/>
      <c r="R472" s="43"/>
      <c r="S472" s="43"/>
      <c r="T472" s="43"/>
      <c r="U472" s="43"/>
      <c r="V472" s="43"/>
      <c r="W472" s="43"/>
      <c r="X472" s="43"/>
      <c r="Y472" s="43"/>
      <c r="Z472" s="43"/>
      <c r="AA472" s="43"/>
      <c r="AB472" s="43"/>
      <c r="AC472" s="43"/>
    </row>
    <row r="473" spans="1:29" ht="15">
      <c r="A473" s="43"/>
      <c r="B473" s="43"/>
      <c r="C473" s="43"/>
      <c r="D473" s="43"/>
      <c r="E473" s="43"/>
      <c r="F473" s="43"/>
      <c r="G473" s="43"/>
      <c r="H473" s="43"/>
      <c r="I473" s="43"/>
      <c r="J473" s="44"/>
      <c r="K473" s="43"/>
      <c r="L473" s="92"/>
      <c r="M473" s="708"/>
      <c r="N473" s="43"/>
      <c r="O473" s="43"/>
      <c r="P473" s="43"/>
      <c r="Q473" s="43"/>
      <c r="R473" s="43"/>
      <c r="S473" s="43"/>
      <c r="T473" s="43"/>
      <c r="U473" s="43"/>
      <c r="V473" s="43"/>
      <c r="W473" s="43"/>
      <c r="X473" s="43"/>
      <c r="Y473" s="43"/>
      <c r="Z473" s="43"/>
      <c r="AA473" s="43"/>
      <c r="AB473" s="43"/>
      <c r="AC473" s="43"/>
    </row>
    <row r="474" spans="1:29" ht="15">
      <c r="A474" s="43"/>
      <c r="B474" s="43"/>
      <c r="C474" s="43"/>
      <c r="D474" s="43"/>
      <c r="E474" s="43"/>
      <c r="F474" s="43"/>
      <c r="G474" s="43"/>
      <c r="H474" s="43"/>
      <c r="I474" s="43"/>
      <c r="J474" s="44"/>
      <c r="K474" s="43"/>
      <c r="L474" s="92"/>
      <c r="M474" s="708"/>
      <c r="N474" s="43"/>
      <c r="O474" s="43"/>
      <c r="P474" s="43"/>
      <c r="Q474" s="43"/>
      <c r="R474" s="43"/>
      <c r="S474" s="43"/>
      <c r="T474" s="43"/>
      <c r="U474" s="43"/>
      <c r="V474" s="43"/>
      <c r="W474" s="43"/>
      <c r="X474" s="43"/>
      <c r="Y474" s="43"/>
      <c r="Z474" s="43"/>
      <c r="AA474" s="43"/>
      <c r="AB474" s="43"/>
      <c r="AC474" s="43"/>
    </row>
    <row r="475" spans="1:29" ht="15">
      <c r="A475" s="43"/>
      <c r="B475" s="43"/>
      <c r="C475" s="43"/>
      <c r="D475" s="43"/>
      <c r="E475" s="43"/>
      <c r="F475" s="43"/>
      <c r="G475" s="43"/>
      <c r="H475" s="43"/>
      <c r="I475" s="43"/>
      <c r="J475" s="44"/>
      <c r="K475" s="43"/>
      <c r="L475" s="92"/>
      <c r="M475" s="708"/>
      <c r="N475" s="43"/>
      <c r="O475" s="43"/>
      <c r="P475" s="43"/>
      <c r="Q475" s="43"/>
      <c r="R475" s="43"/>
      <c r="S475" s="43"/>
      <c r="T475" s="43"/>
      <c r="U475" s="43"/>
      <c r="V475" s="43"/>
      <c r="W475" s="43"/>
      <c r="X475" s="43"/>
      <c r="Y475" s="43"/>
      <c r="Z475" s="43"/>
      <c r="AA475" s="43"/>
      <c r="AB475" s="43"/>
      <c r="AC475" s="43"/>
    </row>
    <row r="476" spans="1:29" ht="15">
      <c r="A476" s="43"/>
      <c r="B476" s="43"/>
      <c r="C476" s="43"/>
      <c r="D476" s="43"/>
      <c r="E476" s="43"/>
      <c r="F476" s="43"/>
      <c r="G476" s="43"/>
      <c r="H476" s="43"/>
      <c r="I476" s="43"/>
      <c r="J476" s="44"/>
      <c r="K476" s="43"/>
      <c r="L476" s="92"/>
      <c r="M476" s="708"/>
      <c r="N476" s="43"/>
      <c r="O476" s="43"/>
      <c r="P476" s="43"/>
      <c r="Q476" s="43"/>
      <c r="R476" s="43"/>
      <c r="S476" s="43"/>
      <c r="T476" s="43"/>
      <c r="U476" s="43"/>
      <c r="V476" s="43"/>
      <c r="W476" s="43"/>
      <c r="X476" s="43"/>
      <c r="Y476" s="43"/>
      <c r="Z476" s="43"/>
      <c r="AA476" s="43"/>
      <c r="AB476" s="43"/>
      <c r="AC476" s="43"/>
    </row>
    <row r="477" spans="1:29" ht="15">
      <c r="A477" s="43"/>
      <c r="B477" s="43"/>
      <c r="C477" s="43"/>
      <c r="D477" s="43"/>
      <c r="E477" s="43"/>
      <c r="F477" s="43"/>
      <c r="G477" s="43"/>
      <c r="H477" s="43"/>
      <c r="I477" s="43"/>
      <c r="J477" s="44"/>
      <c r="K477" s="43"/>
      <c r="L477" s="92"/>
      <c r="M477" s="708"/>
      <c r="N477" s="43"/>
      <c r="O477" s="43"/>
      <c r="P477" s="43"/>
      <c r="Q477" s="43"/>
      <c r="R477" s="43"/>
      <c r="S477" s="43"/>
      <c r="T477" s="43"/>
      <c r="U477" s="43"/>
      <c r="V477" s="43"/>
      <c r="W477" s="43"/>
      <c r="X477" s="43"/>
      <c r="Y477" s="43"/>
      <c r="Z477" s="43"/>
      <c r="AA477" s="43"/>
      <c r="AB477" s="43"/>
      <c r="AC477" s="43"/>
    </row>
    <row r="478" spans="1:29" ht="15">
      <c r="A478" s="43"/>
      <c r="B478" s="43"/>
      <c r="C478" s="43"/>
      <c r="D478" s="43"/>
      <c r="E478" s="43"/>
      <c r="F478" s="43"/>
      <c r="G478" s="43"/>
      <c r="H478" s="43"/>
      <c r="I478" s="43"/>
      <c r="J478" s="44"/>
      <c r="K478" s="43"/>
      <c r="L478" s="92"/>
      <c r="M478" s="708"/>
      <c r="N478" s="43"/>
      <c r="O478" s="43"/>
      <c r="P478" s="43"/>
      <c r="Q478" s="43"/>
      <c r="R478" s="43"/>
      <c r="S478" s="43"/>
      <c r="T478" s="43"/>
      <c r="U478" s="43"/>
      <c r="V478" s="43"/>
      <c r="W478" s="43"/>
      <c r="X478" s="43"/>
      <c r="Y478" s="43"/>
      <c r="Z478" s="43"/>
      <c r="AA478" s="43"/>
      <c r="AB478" s="43"/>
      <c r="AC478" s="43"/>
    </row>
    <row r="479" spans="1:29" ht="15">
      <c r="A479" s="43"/>
      <c r="B479" s="43"/>
      <c r="C479" s="43"/>
      <c r="D479" s="43"/>
      <c r="E479" s="43"/>
      <c r="F479" s="43"/>
      <c r="G479" s="43"/>
      <c r="H479" s="43"/>
      <c r="I479" s="43"/>
      <c r="J479" s="44"/>
      <c r="K479" s="43"/>
      <c r="L479" s="92"/>
      <c r="M479" s="708"/>
      <c r="N479" s="43"/>
      <c r="O479" s="43"/>
      <c r="P479" s="43"/>
      <c r="Q479" s="43"/>
      <c r="R479" s="43"/>
      <c r="S479" s="43"/>
      <c r="T479" s="43"/>
      <c r="U479" s="43"/>
      <c r="V479" s="43"/>
      <c r="W479" s="43"/>
      <c r="X479" s="43"/>
      <c r="Y479" s="43"/>
      <c r="Z479" s="43"/>
      <c r="AA479" s="43"/>
      <c r="AB479" s="43"/>
      <c r="AC479" s="43"/>
    </row>
    <row r="480" spans="1:29" ht="15">
      <c r="A480" s="43"/>
      <c r="B480" s="43"/>
      <c r="C480" s="43"/>
      <c r="D480" s="43"/>
      <c r="E480" s="43"/>
      <c r="F480" s="43"/>
      <c r="G480" s="43"/>
      <c r="H480" s="43"/>
      <c r="I480" s="43"/>
      <c r="J480" s="44"/>
      <c r="K480" s="43"/>
      <c r="L480" s="92"/>
      <c r="M480" s="708"/>
      <c r="N480" s="43"/>
      <c r="O480" s="43"/>
      <c r="P480" s="43"/>
      <c r="Q480" s="43"/>
      <c r="R480" s="43"/>
      <c r="S480" s="43"/>
      <c r="T480" s="43"/>
      <c r="U480" s="43"/>
      <c r="V480" s="43"/>
      <c r="W480" s="43"/>
      <c r="X480" s="43"/>
      <c r="Y480" s="43"/>
      <c r="Z480" s="43"/>
      <c r="AA480" s="43"/>
      <c r="AB480" s="43"/>
      <c r="AC480" s="43"/>
    </row>
    <row r="481" spans="1:29" ht="15">
      <c r="A481" s="43"/>
      <c r="B481" s="43"/>
      <c r="C481" s="43"/>
      <c r="D481" s="43"/>
      <c r="E481" s="43"/>
      <c r="F481" s="43"/>
      <c r="G481" s="43"/>
      <c r="H481" s="43"/>
      <c r="I481" s="43"/>
      <c r="J481" s="44"/>
      <c r="K481" s="43"/>
      <c r="L481" s="92"/>
      <c r="M481" s="708"/>
      <c r="N481" s="43"/>
      <c r="O481" s="43"/>
      <c r="P481" s="43"/>
      <c r="Q481" s="43"/>
      <c r="R481" s="43"/>
      <c r="S481" s="43"/>
      <c r="T481" s="43"/>
      <c r="U481" s="43"/>
      <c r="V481" s="43"/>
      <c r="W481" s="43"/>
      <c r="X481" s="43"/>
      <c r="Y481" s="43"/>
      <c r="Z481" s="43"/>
      <c r="AA481" s="43"/>
      <c r="AB481" s="43"/>
      <c r="AC481" s="43"/>
    </row>
    <row r="482" spans="1:29" ht="15">
      <c r="A482" s="43"/>
      <c r="B482" s="43"/>
      <c r="C482" s="43"/>
      <c r="D482" s="43"/>
      <c r="E482" s="43"/>
      <c r="F482" s="43"/>
      <c r="G482" s="43"/>
      <c r="H482" s="43"/>
      <c r="I482" s="43"/>
      <c r="J482" s="44"/>
      <c r="K482" s="43"/>
      <c r="L482" s="92"/>
      <c r="M482" s="708"/>
      <c r="N482" s="43"/>
      <c r="O482" s="43"/>
      <c r="P482" s="43"/>
      <c r="Q482" s="43"/>
      <c r="R482" s="43"/>
      <c r="S482" s="43"/>
      <c r="T482" s="43"/>
      <c r="U482" s="43"/>
      <c r="V482" s="43"/>
      <c r="W482" s="43"/>
      <c r="X482" s="43"/>
      <c r="Y482" s="43"/>
      <c r="Z482" s="43"/>
      <c r="AA482" s="43"/>
      <c r="AB482" s="43"/>
      <c r="AC482" s="43"/>
    </row>
    <row r="483" spans="1:29" ht="15">
      <c r="A483" s="43"/>
      <c r="B483" s="43"/>
      <c r="C483" s="43"/>
      <c r="D483" s="43"/>
      <c r="E483" s="43"/>
      <c r="F483" s="43"/>
      <c r="G483" s="43"/>
      <c r="H483" s="43"/>
      <c r="I483" s="43"/>
      <c r="J483" s="44"/>
      <c r="K483" s="43"/>
      <c r="L483" s="92"/>
      <c r="M483" s="708"/>
      <c r="N483" s="43"/>
      <c r="O483" s="43"/>
      <c r="P483" s="43"/>
      <c r="Q483" s="43"/>
      <c r="R483" s="43"/>
      <c r="S483" s="43"/>
      <c r="T483" s="43"/>
      <c r="U483" s="43"/>
      <c r="V483" s="43"/>
      <c r="W483" s="43"/>
      <c r="X483" s="43"/>
      <c r="Y483" s="43"/>
      <c r="Z483" s="43"/>
      <c r="AA483" s="43"/>
      <c r="AB483" s="43"/>
      <c r="AC483" s="43"/>
    </row>
    <row r="484" spans="1:29" ht="15">
      <c r="A484" s="43"/>
      <c r="B484" s="43"/>
      <c r="C484" s="43"/>
      <c r="D484" s="43"/>
      <c r="E484" s="43"/>
      <c r="F484" s="43"/>
      <c r="G484" s="43"/>
      <c r="H484" s="43"/>
      <c r="I484" s="43"/>
      <c r="J484" s="44"/>
      <c r="K484" s="43"/>
      <c r="L484" s="92"/>
      <c r="M484" s="708"/>
      <c r="N484" s="43"/>
      <c r="O484" s="43"/>
      <c r="P484" s="43"/>
      <c r="Q484" s="43"/>
      <c r="R484" s="43"/>
      <c r="S484" s="43"/>
      <c r="T484" s="43"/>
      <c r="U484" s="43"/>
      <c r="V484" s="43"/>
      <c r="W484" s="43"/>
      <c r="X484" s="43"/>
      <c r="Y484" s="43"/>
      <c r="Z484" s="43"/>
      <c r="AA484" s="43"/>
      <c r="AB484" s="43"/>
      <c r="AC484" s="43"/>
    </row>
    <row r="485" spans="1:29" ht="15">
      <c r="A485" s="43"/>
      <c r="B485" s="43"/>
      <c r="C485" s="43"/>
      <c r="D485" s="43"/>
      <c r="E485" s="43"/>
      <c r="F485" s="43"/>
      <c r="G485" s="43"/>
      <c r="H485" s="43"/>
      <c r="I485" s="43"/>
      <c r="J485" s="44"/>
      <c r="K485" s="43"/>
      <c r="L485" s="92"/>
      <c r="M485" s="708"/>
      <c r="N485" s="43"/>
      <c r="O485" s="43"/>
      <c r="P485" s="43"/>
      <c r="Q485" s="43"/>
      <c r="R485" s="43"/>
      <c r="S485" s="43"/>
      <c r="T485" s="43"/>
      <c r="U485" s="43"/>
      <c r="V485" s="43"/>
      <c r="W485" s="43"/>
      <c r="X485" s="43"/>
      <c r="Y485" s="43"/>
      <c r="Z485" s="43"/>
      <c r="AA485" s="43"/>
      <c r="AB485" s="43"/>
      <c r="AC485" s="43"/>
    </row>
    <row r="486" spans="1:29" ht="15">
      <c r="A486" s="43"/>
      <c r="B486" s="43"/>
      <c r="C486" s="43"/>
      <c r="D486" s="43"/>
      <c r="E486" s="43"/>
      <c r="F486" s="43"/>
      <c r="G486" s="43"/>
      <c r="H486" s="43"/>
      <c r="I486" s="43"/>
      <c r="J486" s="44"/>
      <c r="K486" s="43"/>
      <c r="L486" s="92"/>
      <c r="M486" s="708"/>
      <c r="N486" s="43"/>
      <c r="O486" s="43"/>
      <c r="P486" s="43"/>
      <c r="Q486" s="43"/>
      <c r="R486" s="43"/>
      <c r="S486" s="43"/>
      <c r="T486" s="43"/>
      <c r="U486" s="43"/>
      <c r="V486" s="43"/>
      <c r="W486" s="43"/>
      <c r="X486" s="43"/>
      <c r="Y486" s="43"/>
      <c r="Z486" s="43"/>
      <c r="AA486" s="43"/>
      <c r="AB486" s="43"/>
      <c r="AC486" s="43"/>
    </row>
    <row r="487" spans="1:29" ht="15">
      <c r="A487" s="43"/>
      <c r="B487" s="43"/>
      <c r="C487" s="43"/>
      <c r="D487" s="43"/>
      <c r="E487" s="43"/>
      <c r="F487" s="43"/>
      <c r="G487" s="43"/>
      <c r="H487" s="43"/>
      <c r="I487" s="43"/>
      <c r="J487" s="44"/>
      <c r="K487" s="43"/>
      <c r="L487" s="92"/>
      <c r="M487" s="708"/>
      <c r="N487" s="43"/>
      <c r="O487" s="43"/>
      <c r="P487" s="43"/>
      <c r="Q487" s="43"/>
      <c r="R487" s="43"/>
      <c r="S487" s="43"/>
      <c r="T487" s="43"/>
      <c r="U487" s="43"/>
      <c r="V487" s="43"/>
      <c r="W487" s="43"/>
      <c r="X487" s="43"/>
      <c r="Y487" s="43"/>
      <c r="Z487" s="43"/>
      <c r="AA487" s="43"/>
      <c r="AB487" s="43"/>
      <c r="AC487" s="43"/>
    </row>
    <row r="488" spans="1:29" ht="15">
      <c r="A488" s="43"/>
      <c r="B488" s="43"/>
      <c r="C488" s="43"/>
      <c r="D488" s="43"/>
      <c r="E488" s="43"/>
      <c r="F488" s="43"/>
      <c r="G488" s="43"/>
      <c r="H488" s="43"/>
      <c r="I488" s="43"/>
      <c r="J488" s="44"/>
      <c r="K488" s="43"/>
      <c r="L488" s="92"/>
      <c r="M488" s="708"/>
      <c r="N488" s="43"/>
      <c r="O488" s="43"/>
      <c r="P488" s="43"/>
      <c r="Q488" s="43"/>
      <c r="R488" s="43"/>
      <c r="S488" s="43"/>
      <c r="T488" s="43"/>
      <c r="U488" s="43"/>
      <c r="V488" s="43"/>
      <c r="W488" s="43"/>
      <c r="X488" s="43"/>
      <c r="Y488" s="43"/>
      <c r="Z488" s="43"/>
      <c r="AA488" s="43"/>
      <c r="AB488" s="43"/>
      <c r="AC488" s="43"/>
    </row>
    <row r="489" spans="1:29" ht="15">
      <c r="A489" s="43"/>
      <c r="B489" s="43"/>
      <c r="C489" s="43"/>
      <c r="D489" s="43"/>
      <c r="E489" s="43"/>
      <c r="F489" s="43"/>
      <c r="G489" s="43"/>
      <c r="H489" s="43"/>
      <c r="I489" s="43"/>
      <c r="J489" s="44"/>
      <c r="K489" s="43"/>
      <c r="L489" s="92"/>
      <c r="M489" s="708"/>
      <c r="N489" s="43"/>
      <c r="O489" s="43"/>
      <c r="P489" s="43"/>
      <c r="Q489" s="43"/>
      <c r="R489" s="43"/>
      <c r="S489" s="43"/>
      <c r="T489" s="43"/>
      <c r="U489" s="43"/>
      <c r="V489" s="43"/>
      <c r="W489" s="43"/>
      <c r="X489" s="43"/>
      <c r="Y489" s="43"/>
      <c r="Z489" s="43"/>
      <c r="AA489" s="43"/>
      <c r="AB489" s="43"/>
      <c r="AC489" s="43"/>
    </row>
    <row r="490" spans="1:29" ht="15">
      <c r="A490" s="43"/>
      <c r="B490" s="43"/>
      <c r="C490" s="43"/>
      <c r="D490" s="43"/>
      <c r="E490" s="43"/>
      <c r="F490" s="43"/>
      <c r="G490" s="43"/>
      <c r="H490" s="43"/>
      <c r="I490" s="43"/>
      <c r="J490" s="44"/>
      <c r="K490" s="43"/>
      <c r="L490" s="92"/>
      <c r="M490" s="708"/>
      <c r="N490" s="43"/>
      <c r="O490" s="43"/>
      <c r="P490" s="43"/>
      <c r="Q490" s="43"/>
      <c r="R490" s="43"/>
      <c r="S490" s="43"/>
      <c r="T490" s="43"/>
      <c r="U490" s="43"/>
      <c r="V490" s="43"/>
      <c r="W490" s="43"/>
      <c r="X490" s="43"/>
      <c r="Y490" s="43"/>
      <c r="Z490" s="43"/>
      <c r="AA490" s="43"/>
      <c r="AB490" s="43"/>
      <c r="AC490" s="43"/>
    </row>
    <row r="491" spans="1:29" ht="15">
      <c r="A491" s="43"/>
      <c r="B491" s="43"/>
      <c r="C491" s="43"/>
      <c r="D491" s="43"/>
      <c r="E491" s="43"/>
      <c r="F491" s="43"/>
      <c r="G491" s="43"/>
      <c r="H491" s="43"/>
      <c r="I491" s="43"/>
      <c r="J491" s="44"/>
      <c r="K491" s="43"/>
      <c r="L491" s="92"/>
      <c r="M491" s="708"/>
      <c r="N491" s="43"/>
      <c r="O491" s="43"/>
      <c r="P491" s="43"/>
      <c r="Q491" s="43"/>
      <c r="R491" s="43"/>
      <c r="S491" s="43"/>
      <c r="T491" s="43"/>
      <c r="U491" s="43"/>
      <c r="V491" s="43"/>
      <c r="W491" s="43"/>
      <c r="X491" s="43"/>
      <c r="Y491" s="43"/>
      <c r="Z491" s="43"/>
      <c r="AA491" s="43"/>
      <c r="AB491" s="43"/>
      <c r="AC491" s="43"/>
    </row>
    <row r="492" spans="1:29" ht="15">
      <c r="A492" s="43"/>
      <c r="B492" s="43"/>
      <c r="C492" s="43"/>
      <c r="D492" s="43"/>
      <c r="E492" s="43"/>
      <c r="F492" s="43"/>
      <c r="G492" s="43"/>
      <c r="H492" s="43"/>
      <c r="I492" s="43"/>
      <c r="J492" s="44"/>
      <c r="K492" s="43"/>
      <c r="L492" s="92"/>
      <c r="M492" s="708"/>
      <c r="N492" s="43"/>
      <c r="O492" s="43"/>
      <c r="P492" s="43"/>
      <c r="Q492" s="43"/>
      <c r="R492" s="43"/>
      <c r="S492" s="43"/>
      <c r="T492" s="43"/>
      <c r="U492" s="43"/>
      <c r="V492" s="43"/>
      <c r="W492" s="43"/>
      <c r="X492" s="43"/>
      <c r="Y492" s="43"/>
      <c r="Z492" s="43"/>
      <c r="AA492" s="43"/>
      <c r="AB492" s="43"/>
      <c r="AC492" s="43"/>
    </row>
    <row r="493" spans="1:29" ht="15">
      <c r="A493" s="43"/>
      <c r="B493" s="43"/>
      <c r="C493" s="43"/>
      <c r="D493" s="43"/>
      <c r="E493" s="43"/>
      <c r="F493" s="43"/>
      <c r="G493" s="43"/>
      <c r="H493" s="43"/>
      <c r="I493" s="43"/>
      <c r="J493" s="44"/>
      <c r="K493" s="43"/>
      <c r="L493" s="92"/>
      <c r="M493" s="708"/>
      <c r="N493" s="43"/>
      <c r="O493" s="43"/>
      <c r="P493" s="43"/>
      <c r="Q493" s="43"/>
      <c r="R493" s="43"/>
      <c r="S493" s="43"/>
      <c r="T493" s="43"/>
      <c r="U493" s="43"/>
      <c r="V493" s="43"/>
      <c r="W493" s="43"/>
      <c r="X493" s="43"/>
      <c r="Y493" s="43"/>
      <c r="Z493" s="43"/>
      <c r="AA493" s="43"/>
      <c r="AB493" s="43"/>
      <c r="AC493" s="43"/>
    </row>
    <row r="494" spans="1:29" ht="15">
      <c r="A494" s="43"/>
      <c r="B494" s="43"/>
      <c r="C494" s="43"/>
      <c r="D494" s="43"/>
      <c r="E494" s="43"/>
      <c r="F494" s="43"/>
      <c r="G494" s="43"/>
      <c r="H494" s="43"/>
      <c r="I494" s="43"/>
      <c r="J494" s="44"/>
      <c r="K494" s="43"/>
      <c r="L494" s="92"/>
      <c r="M494" s="708"/>
      <c r="N494" s="43"/>
      <c r="O494" s="43"/>
      <c r="P494" s="43"/>
      <c r="Q494" s="43"/>
      <c r="R494" s="43"/>
      <c r="S494" s="43"/>
      <c r="T494" s="43"/>
      <c r="U494" s="43"/>
      <c r="V494" s="43"/>
      <c r="W494" s="43"/>
      <c r="X494" s="43"/>
      <c r="Y494" s="43"/>
      <c r="Z494" s="43"/>
      <c r="AA494" s="43"/>
      <c r="AB494" s="43"/>
      <c r="AC494" s="43"/>
    </row>
    <row r="495" spans="1:29" ht="15">
      <c r="A495" s="43"/>
      <c r="B495" s="43"/>
      <c r="C495" s="43"/>
      <c r="D495" s="43"/>
      <c r="E495" s="43"/>
      <c r="F495" s="43"/>
      <c r="G495" s="43"/>
      <c r="H495" s="43"/>
      <c r="I495" s="43"/>
      <c r="J495" s="44"/>
      <c r="K495" s="43"/>
      <c r="L495" s="92"/>
      <c r="M495" s="708"/>
      <c r="N495" s="43"/>
      <c r="O495" s="43"/>
      <c r="P495" s="43"/>
      <c r="Q495" s="43"/>
      <c r="R495" s="43"/>
      <c r="S495" s="43"/>
      <c r="T495" s="43"/>
      <c r="U495" s="43"/>
      <c r="V495" s="43"/>
      <c r="W495" s="43"/>
      <c r="X495" s="43"/>
      <c r="Y495" s="43"/>
      <c r="Z495" s="43"/>
      <c r="AA495" s="43"/>
      <c r="AB495" s="43"/>
      <c r="AC495" s="43"/>
    </row>
    <row r="496" spans="1:29" ht="15">
      <c r="A496" s="43"/>
      <c r="B496" s="43"/>
      <c r="C496" s="43"/>
      <c r="D496" s="43"/>
      <c r="E496" s="43"/>
      <c r="F496" s="43"/>
      <c r="G496" s="43"/>
      <c r="H496" s="43"/>
      <c r="I496" s="43"/>
      <c r="J496" s="44"/>
      <c r="K496" s="43"/>
      <c r="L496" s="92"/>
      <c r="M496" s="708"/>
      <c r="N496" s="43"/>
      <c r="O496" s="43"/>
      <c r="P496" s="43"/>
      <c r="Q496" s="43"/>
      <c r="R496" s="43"/>
      <c r="S496" s="43"/>
      <c r="T496" s="43"/>
      <c r="U496" s="43"/>
      <c r="V496" s="43"/>
      <c r="W496" s="43"/>
      <c r="X496" s="43"/>
      <c r="Y496" s="43"/>
      <c r="Z496" s="43"/>
      <c r="AA496" s="43"/>
      <c r="AB496" s="43"/>
      <c r="AC496" s="43"/>
    </row>
    <row r="497" spans="1:29" ht="15">
      <c r="A497" s="43"/>
      <c r="B497" s="43"/>
      <c r="C497" s="43"/>
      <c r="D497" s="43"/>
      <c r="E497" s="43"/>
      <c r="F497" s="43"/>
      <c r="G497" s="43"/>
      <c r="H497" s="43"/>
      <c r="I497" s="43"/>
      <c r="J497" s="44"/>
      <c r="K497" s="43"/>
      <c r="L497" s="92"/>
      <c r="M497" s="708"/>
      <c r="N497" s="43"/>
      <c r="O497" s="43"/>
      <c r="P497" s="43"/>
      <c r="Q497" s="43"/>
      <c r="R497" s="43"/>
      <c r="S497" s="43"/>
      <c r="T497" s="43"/>
      <c r="U497" s="43"/>
      <c r="V497" s="43"/>
      <c r="W497" s="43"/>
      <c r="X497" s="43"/>
      <c r="Y497" s="43"/>
      <c r="Z497" s="43"/>
      <c r="AA497" s="43"/>
      <c r="AB497" s="43"/>
      <c r="AC497" s="43"/>
    </row>
    <row r="498" spans="1:29" ht="15">
      <c r="A498" s="43"/>
      <c r="B498" s="43"/>
      <c r="C498" s="43"/>
      <c r="D498" s="43"/>
      <c r="E498" s="43"/>
      <c r="F498" s="43"/>
      <c r="G498" s="43"/>
      <c r="H498" s="43"/>
      <c r="I498" s="43"/>
      <c r="J498" s="44"/>
      <c r="K498" s="43"/>
      <c r="L498" s="92"/>
      <c r="M498" s="708"/>
      <c r="N498" s="43"/>
      <c r="O498" s="43"/>
      <c r="P498" s="43"/>
      <c r="Q498" s="43"/>
      <c r="R498" s="43"/>
      <c r="S498" s="43"/>
      <c r="T498" s="43"/>
      <c r="U498" s="43"/>
      <c r="V498" s="43"/>
      <c r="W498" s="43"/>
      <c r="X498" s="43"/>
      <c r="Y498" s="43"/>
      <c r="Z498" s="43"/>
      <c r="AA498" s="43"/>
      <c r="AB498" s="43"/>
      <c r="AC498" s="43"/>
    </row>
    <row r="499" spans="1:29" ht="15">
      <c r="A499" s="43"/>
      <c r="B499" s="43"/>
      <c r="C499" s="43"/>
      <c r="D499" s="43"/>
      <c r="E499" s="43"/>
      <c r="F499" s="43"/>
      <c r="G499" s="43"/>
      <c r="H499" s="43"/>
      <c r="I499" s="43"/>
      <c r="J499" s="44"/>
      <c r="K499" s="43"/>
      <c r="L499" s="92"/>
      <c r="M499" s="708"/>
      <c r="N499" s="43"/>
      <c r="O499" s="43"/>
      <c r="P499" s="43"/>
      <c r="Q499" s="43"/>
      <c r="R499" s="43"/>
      <c r="S499" s="43"/>
      <c r="T499" s="43"/>
      <c r="U499" s="43"/>
      <c r="V499" s="43"/>
      <c r="W499" s="43"/>
      <c r="X499" s="43"/>
      <c r="Y499" s="43"/>
      <c r="Z499" s="43"/>
      <c r="AA499" s="43"/>
      <c r="AB499" s="43"/>
      <c r="AC499" s="43"/>
    </row>
    <row r="500" spans="1:29" ht="15">
      <c r="A500" s="43"/>
      <c r="B500" s="43"/>
      <c r="C500" s="43"/>
      <c r="D500" s="43"/>
      <c r="E500" s="43"/>
      <c r="F500" s="43"/>
      <c r="G500" s="43"/>
      <c r="H500" s="43"/>
      <c r="I500" s="43"/>
      <c r="J500" s="44"/>
      <c r="K500" s="43"/>
      <c r="L500" s="92"/>
      <c r="M500" s="708"/>
      <c r="N500" s="43"/>
      <c r="O500" s="43"/>
      <c r="P500" s="43"/>
      <c r="Q500" s="43"/>
      <c r="R500" s="43"/>
      <c r="S500" s="43"/>
      <c r="T500" s="43"/>
      <c r="U500" s="43"/>
      <c r="V500" s="43"/>
      <c r="W500" s="43"/>
      <c r="X500" s="43"/>
      <c r="Y500" s="43"/>
      <c r="Z500" s="43"/>
      <c r="AA500" s="43"/>
      <c r="AB500" s="43"/>
      <c r="AC500" s="43"/>
    </row>
    <row r="501" spans="1:29" ht="15">
      <c r="A501" s="43"/>
      <c r="B501" s="43"/>
      <c r="C501" s="43"/>
      <c r="D501" s="43"/>
      <c r="E501" s="43"/>
      <c r="F501" s="43"/>
      <c r="G501" s="43"/>
      <c r="H501" s="43"/>
      <c r="I501" s="43"/>
      <c r="J501" s="44"/>
      <c r="K501" s="43"/>
      <c r="L501" s="92"/>
      <c r="M501" s="708"/>
      <c r="N501" s="43"/>
      <c r="O501" s="43"/>
      <c r="P501" s="43"/>
      <c r="Q501" s="43"/>
      <c r="R501" s="43"/>
      <c r="S501" s="43"/>
      <c r="T501" s="43"/>
      <c r="U501" s="43"/>
      <c r="V501" s="43"/>
      <c r="W501" s="43"/>
      <c r="X501" s="43"/>
      <c r="Y501" s="43"/>
      <c r="Z501" s="43"/>
      <c r="AA501" s="43"/>
      <c r="AB501" s="43"/>
      <c r="AC501" s="43"/>
    </row>
    <row r="502" spans="1:29" ht="15">
      <c r="A502" s="43"/>
      <c r="B502" s="43"/>
      <c r="C502" s="43"/>
      <c r="D502" s="43"/>
      <c r="E502" s="43"/>
      <c r="F502" s="43"/>
      <c r="G502" s="43"/>
      <c r="H502" s="43"/>
      <c r="I502" s="43"/>
      <c r="J502" s="44"/>
      <c r="K502" s="43"/>
      <c r="L502" s="92"/>
      <c r="M502" s="708"/>
      <c r="N502" s="43"/>
      <c r="O502" s="43"/>
      <c r="P502" s="43"/>
      <c r="Q502" s="43"/>
      <c r="R502" s="43"/>
      <c r="S502" s="43"/>
      <c r="T502" s="43"/>
      <c r="U502" s="43"/>
      <c r="V502" s="43"/>
      <c r="W502" s="43"/>
      <c r="X502" s="43"/>
      <c r="Y502" s="43"/>
      <c r="Z502" s="43"/>
      <c r="AA502" s="43"/>
      <c r="AB502" s="43"/>
      <c r="AC502" s="43"/>
    </row>
    <row r="503" spans="1:29" ht="15">
      <c r="A503" s="43"/>
      <c r="B503" s="43"/>
      <c r="C503" s="43"/>
      <c r="D503" s="43"/>
      <c r="E503" s="43"/>
      <c r="F503" s="43"/>
      <c r="G503" s="43"/>
      <c r="H503" s="43"/>
      <c r="I503" s="43"/>
      <c r="J503" s="44"/>
      <c r="K503" s="43"/>
      <c r="L503" s="92"/>
      <c r="M503" s="708"/>
      <c r="N503" s="43"/>
      <c r="O503" s="43"/>
      <c r="P503" s="43"/>
      <c r="Q503" s="43"/>
      <c r="R503" s="43"/>
      <c r="S503" s="43"/>
      <c r="T503" s="43"/>
      <c r="U503" s="43"/>
      <c r="V503" s="43"/>
      <c r="W503" s="43"/>
      <c r="X503" s="43"/>
      <c r="Y503" s="43"/>
      <c r="Z503" s="43"/>
      <c r="AA503" s="43"/>
      <c r="AB503" s="43"/>
      <c r="AC503" s="43"/>
    </row>
    <row r="504" spans="1:29" ht="15">
      <c r="A504" s="43"/>
      <c r="B504" s="43"/>
      <c r="C504" s="43"/>
      <c r="D504" s="43"/>
      <c r="E504" s="43"/>
      <c r="F504" s="43"/>
      <c r="G504" s="43"/>
      <c r="H504" s="43"/>
      <c r="I504" s="43"/>
      <c r="J504" s="44"/>
      <c r="K504" s="43"/>
      <c r="L504" s="92"/>
      <c r="M504" s="708"/>
      <c r="N504" s="43"/>
      <c r="O504" s="43"/>
      <c r="P504" s="43"/>
      <c r="Q504" s="43"/>
      <c r="R504" s="43"/>
      <c r="S504" s="43"/>
      <c r="T504" s="43"/>
      <c r="U504" s="43"/>
      <c r="V504" s="43"/>
      <c r="W504" s="43"/>
      <c r="X504" s="43"/>
      <c r="Y504" s="43"/>
      <c r="Z504" s="43"/>
      <c r="AA504" s="43"/>
      <c r="AB504" s="43"/>
      <c r="AC504" s="43"/>
    </row>
    <row r="505" spans="1:29" ht="15">
      <c r="A505" s="43"/>
      <c r="B505" s="43"/>
      <c r="C505" s="43"/>
      <c r="D505" s="43"/>
      <c r="E505" s="43"/>
      <c r="F505" s="43"/>
      <c r="G505" s="43"/>
      <c r="H505" s="43"/>
      <c r="I505" s="43"/>
      <c r="J505" s="44"/>
      <c r="K505" s="43"/>
      <c r="L505" s="92"/>
      <c r="M505" s="708"/>
      <c r="N505" s="43"/>
      <c r="O505" s="43"/>
      <c r="P505" s="43"/>
      <c r="Q505" s="43"/>
      <c r="R505" s="43"/>
      <c r="S505" s="43"/>
      <c r="T505" s="43"/>
      <c r="U505" s="43"/>
      <c r="V505" s="43"/>
      <c r="W505" s="43"/>
      <c r="X505" s="43"/>
      <c r="Y505" s="43"/>
      <c r="Z505" s="43"/>
      <c r="AA505" s="43"/>
      <c r="AB505" s="43"/>
      <c r="AC505" s="43"/>
    </row>
    <row r="506" spans="1:29" ht="15">
      <c r="A506" s="43"/>
      <c r="B506" s="43"/>
      <c r="C506" s="43"/>
      <c r="D506" s="43"/>
      <c r="E506" s="43"/>
      <c r="F506" s="43"/>
      <c r="G506" s="43"/>
      <c r="H506" s="43"/>
      <c r="I506" s="43"/>
      <c r="J506" s="44"/>
      <c r="K506" s="43"/>
      <c r="L506" s="92"/>
      <c r="M506" s="708"/>
      <c r="N506" s="43"/>
      <c r="O506" s="43"/>
      <c r="P506" s="43"/>
      <c r="Q506" s="43"/>
      <c r="R506" s="43"/>
      <c r="S506" s="43"/>
      <c r="T506" s="43"/>
      <c r="U506" s="43"/>
      <c r="V506" s="43"/>
      <c r="W506" s="43"/>
      <c r="X506" s="43"/>
      <c r="Y506" s="43"/>
      <c r="Z506" s="43"/>
      <c r="AA506" s="43"/>
      <c r="AB506" s="43"/>
      <c r="AC506" s="43"/>
    </row>
    <row r="507" spans="1:29" ht="15">
      <c r="A507" s="43"/>
      <c r="B507" s="43"/>
      <c r="C507" s="43"/>
      <c r="D507" s="43"/>
      <c r="E507" s="43"/>
      <c r="F507" s="43"/>
      <c r="G507" s="43"/>
      <c r="H507" s="43"/>
      <c r="I507" s="43"/>
      <c r="J507" s="44"/>
      <c r="K507" s="43"/>
      <c r="L507" s="92"/>
      <c r="M507" s="708"/>
      <c r="N507" s="43"/>
      <c r="O507" s="43"/>
      <c r="P507" s="43"/>
      <c r="Q507" s="43"/>
      <c r="R507" s="43"/>
      <c r="S507" s="43"/>
      <c r="T507" s="43"/>
      <c r="U507" s="43"/>
      <c r="V507" s="43"/>
      <c r="W507" s="43"/>
      <c r="X507" s="43"/>
      <c r="Y507" s="43"/>
      <c r="Z507" s="43"/>
      <c r="AA507" s="43"/>
      <c r="AB507" s="43"/>
      <c r="AC507" s="43"/>
    </row>
    <row r="508" spans="1:29" ht="15">
      <c r="A508" s="43"/>
      <c r="B508" s="43"/>
      <c r="C508" s="43"/>
      <c r="D508" s="43"/>
      <c r="E508" s="43"/>
      <c r="F508" s="43"/>
      <c r="G508" s="43"/>
      <c r="H508" s="43"/>
      <c r="I508" s="43"/>
      <c r="J508" s="44"/>
      <c r="K508" s="43"/>
      <c r="L508" s="92"/>
      <c r="M508" s="708"/>
      <c r="N508" s="43"/>
      <c r="O508" s="43"/>
      <c r="P508" s="43"/>
      <c r="Q508" s="43"/>
      <c r="R508" s="43"/>
      <c r="S508" s="43"/>
      <c r="T508" s="43"/>
      <c r="U508" s="43"/>
      <c r="V508" s="43"/>
      <c r="W508" s="43"/>
      <c r="X508" s="43"/>
      <c r="Y508" s="43"/>
      <c r="Z508" s="43"/>
      <c r="AA508" s="43"/>
      <c r="AB508" s="43"/>
      <c r="AC508" s="43"/>
    </row>
    <row r="509" spans="1:29" ht="15">
      <c r="A509" s="43"/>
      <c r="B509" s="43"/>
      <c r="C509" s="43"/>
      <c r="D509" s="43"/>
      <c r="E509" s="43"/>
      <c r="F509" s="43"/>
      <c r="G509" s="43"/>
      <c r="H509" s="43"/>
      <c r="I509" s="43"/>
      <c r="J509" s="44"/>
      <c r="K509" s="43"/>
      <c r="L509" s="92"/>
      <c r="M509" s="708"/>
      <c r="N509" s="43"/>
      <c r="O509" s="43"/>
      <c r="P509" s="43"/>
      <c r="Q509" s="43"/>
      <c r="R509" s="43"/>
      <c r="S509" s="43"/>
      <c r="T509" s="43"/>
      <c r="U509" s="43"/>
      <c r="V509" s="43"/>
      <c r="W509" s="43"/>
      <c r="X509" s="43"/>
      <c r="Y509" s="43"/>
      <c r="Z509" s="43"/>
      <c r="AA509" s="43"/>
      <c r="AB509" s="43"/>
      <c r="AC509" s="43"/>
    </row>
    <row r="510" spans="1:29" ht="15">
      <c r="A510" s="43"/>
      <c r="B510" s="43"/>
      <c r="C510" s="43"/>
      <c r="D510" s="43"/>
      <c r="E510" s="43"/>
      <c r="F510" s="43"/>
      <c r="G510" s="43"/>
      <c r="H510" s="43"/>
      <c r="I510" s="43"/>
      <c r="J510" s="44"/>
      <c r="K510" s="43"/>
      <c r="L510" s="92"/>
      <c r="M510" s="708"/>
      <c r="N510" s="43"/>
      <c r="O510" s="43"/>
      <c r="P510" s="43"/>
      <c r="Q510" s="43"/>
      <c r="R510" s="43"/>
      <c r="S510" s="43"/>
      <c r="T510" s="43"/>
      <c r="U510" s="43"/>
      <c r="V510" s="43"/>
      <c r="W510" s="43"/>
      <c r="X510" s="43"/>
      <c r="Y510" s="43"/>
      <c r="Z510" s="43"/>
      <c r="AA510" s="43"/>
      <c r="AB510" s="43"/>
      <c r="AC510" s="43"/>
    </row>
    <row r="511" spans="1:29" ht="15">
      <c r="A511" s="43"/>
      <c r="B511" s="43"/>
      <c r="C511" s="43"/>
      <c r="D511" s="43"/>
      <c r="E511" s="43"/>
      <c r="F511" s="43"/>
      <c r="G511" s="43"/>
      <c r="H511" s="43"/>
      <c r="I511" s="43"/>
      <c r="J511" s="44"/>
      <c r="K511" s="43"/>
      <c r="L511" s="92"/>
      <c r="M511" s="708"/>
      <c r="N511" s="43"/>
      <c r="O511" s="43"/>
      <c r="P511" s="43"/>
      <c r="Q511" s="43"/>
      <c r="R511" s="43"/>
      <c r="S511" s="43"/>
      <c r="T511" s="43"/>
      <c r="U511" s="43"/>
      <c r="V511" s="43"/>
      <c r="W511" s="43"/>
      <c r="X511" s="43"/>
      <c r="Y511" s="43"/>
      <c r="Z511" s="43"/>
      <c r="AA511" s="43"/>
      <c r="AB511" s="43"/>
      <c r="AC511" s="43"/>
    </row>
    <row r="512" spans="1:29" ht="15">
      <c r="A512" s="43"/>
      <c r="B512" s="43"/>
      <c r="C512" s="43"/>
      <c r="D512" s="43"/>
      <c r="E512" s="43"/>
      <c r="F512" s="43"/>
      <c r="G512" s="43"/>
      <c r="H512" s="43"/>
      <c r="I512" s="43"/>
      <c r="J512" s="44"/>
      <c r="K512" s="43"/>
      <c r="L512" s="92"/>
      <c r="M512" s="708"/>
      <c r="N512" s="43"/>
      <c r="O512" s="43"/>
      <c r="P512" s="43"/>
      <c r="Q512" s="43"/>
      <c r="R512" s="43"/>
      <c r="S512" s="43"/>
      <c r="T512" s="43"/>
      <c r="U512" s="43"/>
      <c r="V512" s="43"/>
      <c r="W512" s="43"/>
      <c r="X512" s="43"/>
      <c r="Y512" s="43"/>
      <c r="Z512" s="43"/>
      <c r="AA512" s="43"/>
      <c r="AB512" s="43"/>
      <c r="AC512" s="43"/>
    </row>
    <row r="513" spans="1:29" ht="15">
      <c r="A513" s="43"/>
      <c r="B513" s="43"/>
      <c r="C513" s="43"/>
      <c r="D513" s="43"/>
      <c r="E513" s="43"/>
      <c r="F513" s="43"/>
      <c r="G513" s="43"/>
      <c r="H513" s="43"/>
      <c r="I513" s="43"/>
      <c r="J513" s="44"/>
      <c r="K513" s="43"/>
      <c r="L513" s="92"/>
      <c r="M513" s="708"/>
      <c r="N513" s="43"/>
      <c r="O513" s="43"/>
      <c r="P513" s="43"/>
      <c r="Q513" s="43"/>
      <c r="R513" s="43"/>
      <c r="S513" s="43"/>
      <c r="T513" s="43"/>
      <c r="U513" s="43"/>
      <c r="V513" s="43"/>
      <c r="W513" s="43"/>
      <c r="X513" s="43"/>
      <c r="Y513" s="43"/>
      <c r="Z513" s="43"/>
      <c r="AA513" s="43"/>
      <c r="AB513" s="43"/>
      <c r="AC513" s="43"/>
    </row>
    <row r="514" spans="1:29" ht="15">
      <c r="A514" s="43"/>
      <c r="B514" s="43"/>
      <c r="C514" s="43"/>
      <c r="D514" s="43"/>
      <c r="E514" s="43"/>
      <c r="F514" s="43"/>
      <c r="G514" s="43"/>
      <c r="H514" s="43"/>
      <c r="I514" s="43"/>
      <c r="J514" s="44"/>
      <c r="K514" s="43"/>
      <c r="L514" s="92"/>
      <c r="M514" s="708"/>
      <c r="N514" s="43"/>
      <c r="O514" s="43"/>
      <c r="P514" s="43"/>
      <c r="Q514" s="43"/>
      <c r="R514" s="43"/>
      <c r="S514" s="43"/>
      <c r="T514" s="43"/>
      <c r="U514" s="43"/>
      <c r="V514" s="43"/>
      <c r="W514" s="43"/>
      <c r="X514" s="43"/>
      <c r="Y514" s="43"/>
      <c r="Z514" s="43"/>
      <c r="AA514" s="43"/>
      <c r="AB514" s="43"/>
      <c r="AC514" s="43"/>
    </row>
    <row r="515" spans="1:29" ht="15">
      <c r="A515" s="43"/>
      <c r="B515" s="43"/>
      <c r="C515" s="43"/>
      <c r="D515" s="43"/>
      <c r="E515" s="43"/>
      <c r="F515" s="43"/>
      <c r="G515" s="43"/>
      <c r="H515" s="43"/>
      <c r="I515" s="43"/>
      <c r="J515" s="44"/>
      <c r="K515" s="43"/>
      <c r="L515" s="92"/>
      <c r="M515" s="708"/>
      <c r="N515" s="43"/>
      <c r="O515" s="43"/>
      <c r="P515" s="43"/>
      <c r="Q515" s="43"/>
      <c r="R515" s="43"/>
      <c r="S515" s="43"/>
      <c r="T515" s="43"/>
      <c r="U515" s="43"/>
      <c r="V515" s="43"/>
      <c r="W515" s="43"/>
      <c r="X515" s="43"/>
      <c r="Y515" s="43"/>
      <c r="Z515" s="43"/>
      <c r="AA515" s="43"/>
      <c r="AB515" s="43"/>
      <c r="AC515" s="43"/>
    </row>
    <row r="516" spans="1:29" ht="15">
      <c r="A516" s="43"/>
      <c r="B516" s="43"/>
      <c r="C516" s="43"/>
      <c r="D516" s="43"/>
      <c r="E516" s="43"/>
      <c r="F516" s="43"/>
      <c r="G516" s="43"/>
      <c r="H516" s="43"/>
      <c r="I516" s="43"/>
      <c r="J516" s="44"/>
      <c r="K516" s="43"/>
      <c r="L516" s="92"/>
      <c r="M516" s="708"/>
      <c r="N516" s="43"/>
      <c r="O516" s="43"/>
      <c r="P516" s="43"/>
      <c r="Q516" s="43"/>
      <c r="R516" s="43"/>
      <c r="S516" s="43"/>
      <c r="T516" s="43"/>
      <c r="U516" s="43"/>
      <c r="V516" s="43"/>
      <c r="W516" s="43"/>
      <c r="X516" s="43"/>
      <c r="Y516" s="43"/>
      <c r="Z516" s="43"/>
      <c r="AA516" s="43"/>
      <c r="AB516" s="43"/>
      <c r="AC516" s="43"/>
    </row>
    <row r="517" spans="1:29" ht="15">
      <c r="A517" s="43"/>
      <c r="B517" s="43"/>
      <c r="C517" s="43"/>
      <c r="D517" s="43"/>
      <c r="E517" s="43"/>
      <c r="F517" s="43"/>
      <c r="G517" s="43"/>
      <c r="H517" s="43"/>
      <c r="I517" s="43"/>
      <c r="J517" s="44"/>
      <c r="K517" s="43"/>
      <c r="L517" s="92"/>
      <c r="M517" s="708"/>
      <c r="N517" s="43"/>
      <c r="O517" s="43"/>
      <c r="P517" s="43"/>
      <c r="Q517" s="43"/>
      <c r="R517" s="43"/>
      <c r="S517" s="43"/>
      <c r="T517" s="43"/>
      <c r="U517" s="43"/>
      <c r="V517" s="43"/>
      <c r="W517" s="43"/>
      <c r="X517" s="43"/>
      <c r="Y517" s="43"/>
      <c r="Z517" s="43"/>
      <c r="AA517" s="43"/>
      <c r="AB517" s="43"/>
      <c r="AC517" s="43"/>
    </row>
    <row r="518" spans="1:29" ht="15">
      <c r="A518" s="43"/>
      <c r="B518" s="43"/>
      <c r="C518" s="43"/>
      <c r="D518" s="43"/>
      <c r="E518" s="43"/>
      <c r="F518" s="43"/>
      <c r="G518" s="43"/>
      <c r="H518" s="43"/>
      <c r="I518" s="43"/>
      <c r="J518" s="44"/>
      <c r="K518" s="43"/>
      <c r="L518" s="92"/>
      <c r="M518" s="708"/>
      <c r="N518" s="43"/>
      <c r="O518" s="43"/>
      <c r="P518" s="43"/>
      <c r="Q518" s="43"/>
      <c r="R518" s="43"/>
      <c r="S518" s="43"/>
      <c r="T518" s="43"/>
      <c r="U518" s="43"/>
      <c r="V518" s="43"/>
      <c r="W518" s="43"/>
      <c r="X518" s="43"/>
      <c r="Y518" s="43"/>
      <c r="Z518" s="43"/>
      <c r="AA518" s="43"/>
      <c r="AB518" s="43"/>
      <c r="AC518" s="43"/>
    </row>
    <row r="519" spans="1:29" ht="15">
      <c r="A519" s="43"/>
      <c r="B519" s="43"/>
      <c r="C519" s="43"/>
      <c r="D519" s="43"/>
      <c r="E519" s="43"/>
      <c r="F519" s="43"/>
      <c r="G519" s="43"/>
      <c r="H519" s="43"/>
      <c r="I519" s="43"/>
      <c r="J519" s="44"/>
      <c r="K519" s="43"/>
      <c r="L519" s="92"/>
      <c r="M519" s="708"/>
      <c r="N519" s="43"/>
      <c r="O519" s="43"/>
      <c r="P519" s="43"/>
      <c r="Q519" s="43"/>
      <c r="R519" s="43"/>
      <c r="S519" s="43"/>
      <c r="T519" s="43"/>
      <c r="U519" s="43"/>
      <c r="V519" s="43"/>
      <c r="W519" s="43"/>
      <c r="X519" s="43"/>
      <c r="Y519" s="43"/>
      <c r="Z519" s="43"/>
      <c r="AA519" s="43"/>
      <c r="AB519" s="43"/>
      <c r="AC519" s="43"/>
    </row>
    <row r="520" spans="1:29" ht="15">
      <c r="A520" s="43"/>
      <c r="B520" s="43"/>
      <c r="C520" s="43"/>
      <c r="D520" s="43"/>
      <c r="E520" s="43"/>
      <c r="F520" s="43"/>
      <c r="G520" s="43"/>
      <c r="H520" s="43"/>
      <c r="I520" s="43"/>
      <c r="J520" s="44"/>
      <c r="K520" s="43"/>
      <c r="L520" s="92"/>
      <c r="M520" s="708"/>
      <c r="N520" s="43"/>
      <c r="O520" s="43"/>
      <c r="P520" s="43"/>
      <c r="Q520" s="43"/>
      <c r="R520" s="43"/>
      <c r="S520" s="43"/>
      <c r="T520" s="43"/>
      <c r="U520" s="43"/>
      <c r="V520" s="43"/>
      <c r="W520" s="43"/>
      <c r="X520" s="43"/>
      <c r="Y520" s="43"/>
      <c r="Z520" s="43"/>
      <c r="AA520" s="43"/>
      <c r="AB520" s="43"/>
      <c r="AC520" s="43"/>
    </row>
    <row r="521" spans="1:29" ht="15">
      <c r="A521" s="43"/>
      <c r="B521" s="43"/>
      <c r="C521" s="43"/>
      <c r="D521" s="43"/>
      <c r="E521" s="43"/>
      <c r="F521" s="43"/>
      <c r="G521" s="43"/>
      <c r="H521" s="43"/>
      <c r="I521" s="43"/>
      <c r="J521" s="44"/>
      <c r="K521" s="43"/>
      <c r="L521" s="92"/>
      <c r="M521" s="708"/>
      <c r="N521" s="43"/>
      <c r="O521" s="43"/>
      <c r="P521" s="43"/>
      <c r="Q521" s="43"/>
      <c r="R521" s="43"/>
      <c r="S521" s="43"/>
      <c r="T521" s="43"/>
      <c r="U521" s="43"/>
      <c r="V521" s="43"/>
      <c r="W521" s="43"/>
      <c r="X521" s="43"/>
      <c r="Y521" s="43"/>
      <c r="Z521" s="43"/>
      <c r="AA521" s="43"/>
      <c r="AB521" s="43"/>
      <c r="AC521" s="43"/>
    </row>
    <row r="522" spans="1:29" ht="15">
      <c r="A522" s="43"/>
      <c r="B522" s="43"/>
      <c r="C522" s="43"/>
      <c r="D522" s="43"/>
      <c r="E522" s="43"/>
      <c r="F522" s="43"/>
      <c r="G522" s="43"/>
      <c r="H522" s="43"/>
      <c r="I522" s="43"/>
      <c r="J522" s="44"/>
      <c r="K522" s="43"/>
      <c r="L522" s="92"/>
      <c r="M522" s="708"/>
      <c r="N522" s="43"/>
      <c r="O522" s="43"/>
      <c r="P522" s="43"/>
      <c r="Q522" s="43"/>
      <c r="R522" s="43"/>
      <c r="S522" s="43"/>
      <c r="T522" s="43"/>
      <c r="U522" s="43"/>
      <c r="V522" s="43"/>
      <c r="W522" s="43"/>
      <c r="X522" s="43"/>
      <c r="Y522" s="43"/>
      <c r="Z522" s="43"/>
      <c r="AA522" s="43"/>
      <c r="AB522" s="43"/>
      <c r="AC522" s="43"/>
    </row>
    <row r="523" spans="1:29" ht="15">
      <c r="A523" s="43"/>
      <c r="B523" s="43"/>
      <c r="C523" s="43"/>
      <c r="D523" s="43"/>
      <c r="E523" s="43"/>
      <c r="F523" s="43"/>
      <c r="G523" s="43"/>
      <c r="H523" s="43"/>
      <c r="I523" s="43"/>
      <c r="J523" s="44"/>
      <c r="K523" s="43"/>
      <c r="L523" s="92"/>
      <c r="M523" s="708"/>
      <c r="N523" s="43"/>
      <c r="O523" s="43"/>
      <c r="P523" s="43"/>
      <c r="Q523" s="43"/>
      <c r="R523" s="43"/>
      <c r="S523" s="43"/>
      <c r="T523" s="43"/>
      <c r="U523" s="43"/>
      <c r="V523" s="43"/>
      <c r="W523" s="43"/>
      <c r="X523" s="43"/>
      <c r="Y523" s="43"/>
      <c r="Z523" s="43"/>
      <c r="AA523" s="43"/>
      <c r="AB523" s="43"/>
      <c r="AC523" s="43"/>
    </row>
    <row r="524" spans="1:29" ht="15">
      <c r="A524" s="43"/>
      <c r="B524" s="43"/>
      <c r="C524" s="43"/>
      <c r="D524" s="43"/>
      <c r="E524" s="43"/>
      <c r="F524" s="43"/>
      <c r="G524" s="43"/>
      <c r="H524" s="43"/>
      <c r="I524" s="43"/>
      <c r="J524" s="44"/>
      <c r="K524" s="43"/>
      <c r="L524" s="92"/>
      <c r="M524" s="708"/>
      <c r="N524" s="43"/>
      <c r="O524" s="43"/>
      <c r="P524" s="43"/>
      <c r="Q524" s="43"/>
      <c r="R524" s="43"/>
      <c r="S524" s="43"/>
      <c r="T524" s="43"/>
      <c r="U524" s="43"/>
      <c r="V524" s="43"/>
      <c r="W524" s="43"/>
      <c r="X524" s="43"/>
      <c r="Y524" s="43"/>
      <c r="Z524" s="43"/>
      <c r="AA524" s="43"/>
      <c r="AB524" s="43"/>
      <c r="AC524" s="43"/>
    </row>
    <row r="525" spans="1:29" ht="15">
      <c r="A525" s="43"/>
      <c r="B525" s="43"/>
      <c r="C525" s="43"/>
      <c r="D525" s="43"/>
      <c r="E525" s="43"/>
      <c r="F525" s="43"/>
      <c r="G525" s="43"/>
      <c r="H525" s="43"/>
      <c r="I525" s="43"/>
      <c r="J525" s="44"/>
      <c r="K525" s="43"/>
      <c r="L525" s="92"/>
      <c r="M525" s="708"/>
      <c r="N525" s="43"/>
      <c r="O525" s="43"/>
      <c r="P525" s="43"/>
      <c r="Q525" s="43"/>
      <c r="R525" s="43"/>
      <c r="S525" s="43"/>
      <c r="T525" s="43"/>
      <c r="U525" s="43"/>
      <c r="V525" s="43"/>
      <c r="W525" s="43"/>
      <c r="X525" s="43"/>
      <c r="Y525" s="43"/>
      <c r="Z525" s="43"/>
      <c r="AA525" s="43"/>
      <c r="AB525" s="43"/>
      <c r="AC525" s="43"/>
    </row>
    <row r="526" spans="1:29" ht="15">
      <c r="A526" s="43"/>
      <c r="B526" s="43"/>
      <c r="C526" s="43"/>
      <c r="D526" s="43"/>
      <c r="E526" s="43"/>
      <c r="F526" s="43"/>
      <c r="G526" s="43"/>
      <c r="H526" s="43"/>
      <c r="I526" s="43"/>
      <c r="J526" s="44"/>
      <c r="K526" s="43"/>
      <c r="L526" s="92"/>
      <c r="M526" s="708"/>
      <c r="N526" s="43"/>
      <c r="O526" s="43"/>
      <c r="P526" s="43"/>
      <c r="Q526" s="43"/>
      <c r="R526" s="43"/>
      <c r="S526" s="43"/>
      <c r="T526" s="43"/>
      <c r="U526" s="43"/>
      <c r="V526" s="43"/>
      <c r="W526" s="43"/>
      <c r="X526" s="43"/>
      <c r="Y526" s="43"/>
      <c r="Z526" s="43"/>
      <c r="AA526" s="43"/>
      <c r="AB526" s="43"/>
      <c r="AC526" s="43"/>
    </row>
    <row r="527" spans="1:29" ht="15">
      <c r="A527" s="43"/>
      <c r="B527" s="43"/>
      <c r="C527" s="43"/>
      <c r="D527" s="43"/>
      <c r="E527" s="43"/>
      <c r="F527" s="43"/>
      <c r="G527" s="43"/>
      <c r="H527" s="43"/>
      <c r="I527" s="43"/>
      <c r="J527" s="44"/>
      <c r="K527" s="43"/>
      <c r="L527" s="92"/>
      <c r="M527" s="708"/>
      <c r="N527" s="43"/>
      <c r="O527" s="43"/>
      <c r="P527" s="43"/>
      <c r="Q527" s="43"/>
      <c r="R527" s="43"/>
      <c r="S527" s="43"/>
      <c r="T527" s="43"/>
      <c r="U527" s="43"/>
      <c r="V527" s="43"/>
      <c r="W527" s="43"/>
      <c r="X527" s="43"/>
      <c r="Y527" s="43"/>
      <c r="Z527" s="43"/>
      <c r="AA527" s="43"/>
      <c r="AB527" s="43"/>
      <c r="AC527" s="43"/>
    </row>
    <row r="528" spans="1:29" ht="15">
      <c r="A528" s="43"/>
      <c r="B528" s="43"/>
      <c r="C528" s="43"/>
      <c r="D528" s="43"/>
      <c r="E528" s="43"/>
      <c r="F528" s="43"/>
      <c r="G528" s="43"/>
      <c r="H528" s="43"/>
      <c r="I528" s="43"/>
      <c r="J528" s="44"/>
      <c r="K528" s="43"/>
      <c r="L528" s="92"/>
      <c r="M528" s="708"/>
      <c r="N528" s="43"/>
      <c r="O528" s="43"/>
      <c r="P528" s="43"/>
      <c r="Q528" s="43"/>
      <c r="R528" s="43"/>
      <c r="S528" s="43"/>
      <c r="T528" s="43"/>
      <c r="U528" s="43"/>
      <c r="V528" s="43"/>
      <c r="W528" s="43"/>
      <c r="X528" s="43"/>
      <c r="Y528" s="43"/>
      <c r="Z528" s="43"/>
      <c r="AA528" s="43"/>
      <c r="AB528" s="43"/>
      <c r="AC528" s="43"/>
    </row>
    <row r="529" spans="1:29" ht="15">
      <c r="A529" s="43"/>
      <c r="B529" s="43"/>
      <c r="C529" s="43"/>
      <c r="D529" s="43"/>
      <c r="E529" s="43"/>
      <c r="F529" s="43"/>
      <c r="G529" s="43"/>
      <c r="H529" s="43"/>
      <c r="I529" s="43"/>
      <c r="J529" s="44"/>
      <c r="K529" s="43"/>
      <c r="L529" s="92"/>
      <c r="M529" s="708"/>
      <c r="N529" s="43"/>
      <c r="O529" s="43"/>
      <c r="P529" s="43"/>
      <c r="Q529" s="43"/>
      <c r="R529" s="43"/>
      <c r="S529" s="43"/>
      <c r="T529" s="43"/>
      <c r="U529" s="43"/>
      <c r="V529" s="43"/>
      <c r="W529" s="43"/>
      <c r="X529" s="43"/>
      <c r="Y529" s="43"/>
      <c r="Z529" s="43"/>
      <c r="AA529" s="43"/>
      <c r="AB529" s="43"/>
      <c r="AC529" s="43"/>
    </row>
    <row r="530" spans="1:29" ht="15">
      <c r="A530" s="43"/>
      <c r="B530" s="43"/>
      <c r="C530" s="43"/>
      <c r="D530" s="43"/>
      <c r="E530" s="43"/>
      <c r="F530" s="43"/>
      <c r="G530" s="43"/>
      <c r="H530" s="43"/>
      <c r="I530" s="43"/>
      <c r="J530" s="44"/>
      <c r="K530" s="43"/>
      <c r="L530" s="92"/>
      <c r="M530" s="708"/>
      <c r="N530" s="43"/>
      <c r="O530" s="43"/>
      <c r="P530" s="43"/>
      <c r="Q530" s="43"/>
      <c r="R530" s="43"/>
      <c r="S530" s="43"/>
      <c r="T530" s="43"/>
      <c r="U530" s="43"/>
      <c r="V530" s="43"/>
      <c r="W530" s="43"/>
      <c r="X530" s="43"/>
      <c r="Y530" s="43"/>
      <c r="Z530" s="43"/>
      <c r="AA530" s="43"/>
      <c r="AB530" s="43"/>
      <c r="AC530" s="43"/>
    </row>
    <row r="531" spans="1:29" ht="15">
      <c r="A531" s="43"/>
      <c r="B531" s="43"/>
      <c r="C531" s="43"/>
      <c r="D531" s="43"/>
      <c r="E531" s="43"/>
      <c r="F531" s="43"/>
      <c r="G531" s="43"/>
      <c r="H531" s="43"/>
      <c r="I531" s="43"/>
      <c r="J531" s="44"/>
      <c r="K531" s="43"/>
      <c r="L531" s="92"/>
      <c r="M531" s="708"/>
      <c r="N531" s="43"/>
      <c r="O531" s="43"/>
      <c r="P531" s="43"/>
      <c r="Q531" s="43"/>
      <c r="R531" s="43"/>
      <c r="S531" s="43"/>
      <c r="T531" s="43"/>
      <c r="U531" s="43"/>
      <c r="V531" s="43"/>
      <c r="W531" s="43"/>
      <c r="X531" s="43"/>
      <c r="Y531" s="43"/>
      <c r="Z531" s="43"/>
      <c r="AA531" s="43"/>
      <c r="AB531" s="43"/>
      <c r="AC531" s="43"/>
    </row>
    <row r="532" spans="1:29" ht="15">
      <c r="A532" s="43"/>
      <c r="B532" s="43"/>
      <c r="C532" s="43"/>
      <c r="D532" s="43"/>
      <c r="E532" s="43"/>
      <c r="F532" s="43"/>
      <c r="G532" s="43"/>
      <c r="H532" s="43"/>
      <c r="I532" s="43"/>
      <c r="J532" s="44"/>
      <c r="K532" s="43"/>
      <c r="L532" s="92"/>
      <c r="M532" s="708"/>
      <c r="N532" s="43"/>
      <c r="O532" s="43"/>
      <c r="P532" s="43"/>
      <c r="Q532" s="43"/>
      <c r="R532" s="43"/>
      <c r="S532" s="43"/>
      <c r="T532" s="43"/>
      <c r="U532" s="43"/>
      <c r="V532" s="43"/>
      <c r="W532" s="43"/>
      <c r="X532" s="43"/>
      <c r="Y532" s="43"/>
      <c r="Z532" s="43"/>
      <c r="AA532" s="43"/>
      <c r="AB532" s="43"/>
      <c r="AC532" s="43"/>
    </row>
    <row r="533" spans="1:29" ht="15">
      <c r="A533" s="43"/>
      <c r="B533" s="43"/>
      <c r="C533" s="43"/>
      <c r="D533" s="43"/>
      <c r="E533" s="43"/>
      <c r="F533" s="43"/>
      <c r="G533" s="43"/>
      <c r="H533" s="43"/>
      <c r="I533" s="43"/>
      <c r="J533" s="44"/>
      <c r="K533" s="43"/>
      <c r="L533" s="92"/>
      <c r="M533" s="708"/>
      <c r="N533" s="43"/>
      <c r="O533" s="43"/>
      <c r="P533" s="43"/>
      <c r="Q533" s="43"/>
      <c r="R533" s="43"/>
      <c r="S533" s="43"/>
      <c r="T533" s="43"/>
      <c r="U533" s="43"/>
      <c r="V533" s="43"/>
      <c r="W533" s="43"/>
      <c r="X533" s="43"/>
      <c r="Y533" s="43"/>
      <c r="Z533" s="43"/>
      <c r="AA533" s="43"/>
      <c r="AB533" s="43"/>
      <c r="AC533" s="43"/>
    </row>
    <row r="534" spans="1:29" ht="15">
      <c r="A534" s="43"/>
      <c r="B534" s="43"/>
      <c r="C534" s="43"/>
      <c r="D534" s="43"/>
      <c r="E534" s="43"/>
      <c r="F534" s="43"/>
      <c r="G534" s="43"/>
      <c r="H534" s="43"/>
      <c r="I534" s="43"/>
      <c r="J534" s="44"/>
      <c r="K534" s="43"/>
      <c r="L534" s="92"/>
      <c r="M534" s="708"/>
      <c r="N534" s="43"/>
      <c r="O534" s="43"/>
      <c r="P534" s="43"/>
      <c r="Q534" s="43"/>
      <c r="R534" s="43"/>
      <c r="S534" s="43"/>
      <c r="T534" s="43"/>
      <c r="U534" s="43"/>
      <c r="V534" s="43"/>
      <c r="W534" s="43"/>
      <c r="X534" s="43"/>
      <c r="Y534" s="43"/>
      <c r="Z534" s="43"/>
      <c r="AA534" s="43"/>
      <c r="AB534" s="43"/>
      <c r="AC534" s="43"/>
    </row>
    <row r="535" spans="1:29" ht="15">
      <c r="A535" s="43"/>
      <c r="B535" s="43"/>
      <c r="C535" s="43"/>
      <c r="D535" s="43"/>
      <c r="E535" s="43"/>
      <c r="F535" s="43"/>
      <c r="G535" s="43"/>
      <c r="H535" s="43"/>
      <c r="I535" s="43"/>
      <c r="J535" s="44"/>
      <c r="K535" s="43"/>
      <c r="L535" s="92"/>
      <c r="M535" s="708"/>
      <c r="N535" s="43"/>
      <c r="O535" s="43"/>
      <c r="P535" s="43"/>
      <c r="Q535" s="43"/>
      <c r="R535" s="43"/>
      <c r="S535" s="43"/>
      <c r="T535" s="43"/>
      <c r="U535" s="43"/>
      <c r="V535" s="43"/>
      <c r="W535" s="43"/>
      <c r="X535" s="43"/>
      <c r="Y535" s="43"/>
      <c r="Z535" s="43"/>
      <c r="AA535" s="43"/>
      <c r="AB535" s="43"/>
      <c r="AC535" s="43"/>
    </row>
    <row r="536" spans="1:29" ht="15">
      <c r="A536" s="43"/>
      <c r="B536" s="43"/>
      <c r="C536" s="43"/>
      <c r="D536" s="43"/>
      <c r="E536" s="43"/>
      <c r="F536" s="43"/>
      <c r="G536" s="43"/>
      <c r="H536" s="43"/>
      <c r="I536" s="43"/>
      <c r="J536" s="44"/>
      <c r="K536" s="43"/>
      <c r="L536" s="92"/>
      <c r="M536" s="708"/>
      <c r="N536" s="43"/>
      <c r="O536" s="43"/>
      <c r="P536" s="43"/>
      <c r="Q536" s="43"/>
      <c r="R536" s="43"/>
      <c r="S536" s="43"/>
      <c r="T536" s="43"/>
      <c r="U536" s="43"/>
      <c r="V536" s="43"/>
      <c r="W536" s="43"/>
      <c r="X536" s="43"/>
      <c r="Y536" s="43"/>
      <c r="Z536" s="43"/>
      <c r="AA536" s="43"/>
      <c r="AB536" s="43"/>
      <c r="AC536" s="43"/>
    </row>
    <row r="537" spans="1:29" ht="15">
      <c r="A537" s="43"/>
      <c r="B537" s="43"/>
      <c r="C537" s="43"/>
      <c r="D537" s="43"/>
      <c r="E537" s="43"/>
      <c r="F537" s="43"/>
      <c r="G537" s="43"/>
      <c r="H537" s="43"/>
      <c r="I537" s="43"/>
      <c r="J537" s="44"/>
      <c r="K537" s="43"/>
      <c r="L537" s="92"/>
      <c r="M537" s="708"/>
      <c r="N537" s="43"/>
      <c r="O537" s="43"/>
      <c r="P537" s="43"/>
      <c r="Q537" s="43"/>
      <c r="R537" s="43"/>
      <c r="S537" s="43"/>
      <c r="T537" s="43"/>
      <c r="U537" s="43"/>
      <c r="V537" s="43"/>
      <c r="W537" s="43"/>
      <c r="X537" s="43"/>
      <c r="Y537" s="43"/>
      <c r="Z537" s="43"/>
      <c r="AA537" s="43"/>
      <c r="AB537" s="43"/>
      <c r="AC537" s="43"/>
    </row>
    <row r="538" spans="1:29" ht="15">
      <c r="A538" s="43"/>
      <c r="B538" s="43"/>
      <c r="C538" s="43"/>
      <c r="D538" s="43"/>
      <c r="E538" s="43"/>
      <c r="F538" s="43"/>
      <c r="G538" s="43"/>
      <c r="H538" s="43"/>
      <c r="I538" s="43"/>
      <c r="J538" s="44"/>
      <c r="K538" s="43"/>
      <c r="L538" s="92"/>
      <c r="M538" s="708"/>
      <c r="N538" s="43"/>
      <c r="O538" s="43"/>
      <c r="P538" s="43"/>
      <c r="Q538" s="43"/>
      <c r="R538" s="43"/>
      <c r="S538" s="43"/>
      <c r="T538" s="43"/>
      <c r="U538" s="43"/>
      <c r="V538" s="43"/>
      <c r="W538" s="43"/>
      <c r="X538" s="43"/>
      <c r="Y538" s="43"/>
      <c r="Z538" s="43"/>
      <c r="AA538" s="43"/>
      <c r="AB538" s="43"/>
      <c r="AC538" s="43"/>
    </row>
    <row r="539" spans="1:29" ht="15">
      <c r="A539" s="43"/>
      <c r="B539" s="43"/>
      <c r="C539" s="43"/>
      <c r="D539" s="43"/>
      <c r="E539" s="43"/>
      <c r="F539" s="43"/>
      <c r="G539" s="43"/>
      <c r="H539" s="43"/>
      <c r="I539" s="43"/>
      <c r="J539" s="44"/>
      <c r="K539" s="43"/>
      <c r="L539" s="92"/>
      <c r="M539" s="708"/>
      <c r="N539" s="43"/>
      <c r="O539" s="43"/>
      <c r="P539" s="43"/>
      <c r="Q539" s="43"/>
      <c r="R539" s="43"/>
      <c r="S539" s="43"/>
      <c r="T539" s="43"/>
      <c r="U539" s="43"/>
      <c r="V539" s="43"/>
      <c r="W539" s="43"/>
      <c r="X539" s="43"/>
      <c r="Y539" s="43"/>
      <c r="Z539" s="43"/>
      <c r="AA539" s="43"/>
      <c r="AB539" s="43"/>
      <c r="AC539" s="43"/>
    </row>
    <row r="540" spans="1:29" ht="15">
      <c r="A540" s="43"/>
      <c r="B540" s="43"/>
      <c r="C540" s="43"/>
      <c r="D540" s="43"/>
      <c r="E540" s="43"/>
      <c r="F540" s="43"/>
      <c r="G540" s="43"/>
      <c r="H540" s="43"/>
      <c r="I540" s="43"/>
      <c r="J540" s="44"/>
      <c r="K540" s="43"/>
      <c r="L540" s="92"/>
      <c r="M540" s="708"/>
      <c r="N540" s="43"/>
      <c r="O540" s="43"/>
      <c r="P540" s="43"/>
      <c r="Q540" s="43"/>
      <c r="R540" s="43"/>
      <c r="S540" s="43"/>
      <c r="T540" s="43"/>
      <c r="U540" s="43"/>
      <c r="V540" s="43"/>
      <c r="W540" s="43"/>
      <c r="X540" s="43"/>
      <c r="Y540" s="43"/>
      <c r="Z540" s="43"/>
      <c r="AA540" s="43"/>
      <c r="AB540" s="43"/>
      <c r="AC540" s="43"/>
    </row>
    <row r="541" spans="1:29" ht="15">
      <c r="A541" s="43"/>
      <c r="B541" s="43"/>
      <c r="C541" s="43"/>
      <c r="D541" s="43"/>
      <c r="E541" s="43"/>
      <c r="F541" s="43"/>
      <c r="G541" s="43"/>
      <c r="H541" s="43"/>
      <c r="I541" s="43"/>
      <c r="J541" s="44"/>
      <c r="K541" s="43"/>
      <c r="L541" s="92"/>
      <c r="M541" s="708"/>
      <c r="N541" s="43"/>
      <c r="O541" s="43"/>
      <c r="P541" s="43"/>
      <c r="Q541" s="43"/>
      <c r="R541" s="43"/>
      <c r="S541" s="43"/>
      <c r="T541" s="43"/>
      <c r="U541" s="43"/>
      <c r="V541" s="43"/>
      <c r="W541" s="43"/>
      <c r="X541" s="43"/>
      <c r="Y541" s="43"/>
      <c r="Z541" s="43"/>
      <c r="AA541" s="43"/>
      <c r="AB541" s="43"/>
      <c r="AC541" s="43"/>
    </row>
    <row r="542" spans="1:29" ht="15">
      <c r="A542" s="43"/>
      <c r="B542" s="43"/>
      <c r="C542" s="43"/>
      <c r="D542" s="43"/>
      <c r="E542" s="43"/>
      <c r="F542" s="43"/>
      <c r="G542" s="43"/>
      <c r="H542" s="43"/>
      <c r="I542" s="43"/>
      <c r="J542" s="44"/>
      <c r="K542" s="43"/>
      <c r="L542" s="92"/>
      <c r="M542" s="708"/>
      <c r="N542" s="43"/>
      <c r="O542" s="43"/>
      <c r="P542" s="43"/>
      <c r="Q542" s="43"/>
      <c r="R542" s="43"/>
      <c r="S542" s="43"/>
      <c r="T542" s="43"/>
      <c r="U542" s="43"/>
      <c r="V542" s="43"/>
      <c r="W542" s="43"/>
      <c r="X542" s="43"/>
      <c r="Y542" s="43"/>
      <c r="Z542" s="43"/>
      <c r="AA542" s="43"/>
      <c r="AB542" s="43"/>
      <c r="AC542" s="43"/>
    </row>
    <row r="543" spans="1:29" ht="15">
      <c r="A543" s="43"/>
      <c r="B543" s="43"/>
      <c r="C543" s="43"/>
      <c r="D543" s="43"/>
      <c r="E543" s="43"/>
      <c r="F543" s="43"/>
      <c r="G543" s="43"/>
      <c r="H543" s="43"/>
      <c r="I543" s="43"/>
      <c r="J543" s="44"/>
      <c r="K543" s="43"/>
      <c r="L543" s="92"/>
      <c r="M543" s="708"/>
      <c r="N543" s="43"/>
      <c r="O543" s="43"/>
      <c r="P543" s="43"/>
      <c r="Q543" s="43"/>
      <c r="R543" s="43"/>
      <c r="S543" s="43"/>
      <c r="T543" s="43"/>
      <c r="U543" s="43"/>
      <c r="V543" s="43"/>
      <c r="W543" s="43"/>
      <c r="X543" s="43"/>
      <c r="Y543" s="43"/>
      <c r="Z543" s="43"/>
      <c r="AA543" s="43"/>
      <c r="AB543" s="43"/>
      <c r="AC543" s="43"/>
    </row>
    <row r="544" spans="1:29" ht="15">
      <c r="A544" s="43"/>
      <c r="B544" s="43"/>
      <c r="C544" s="43"/>
      <c r="D544" s="43"/>
      <c r="E544" s="43"/>
      <c r="F544" s="43"/>
      <c r="G544" s="43"/>
      <c r="H544" s="43"/>
      <c r="I544" s="43"/>
      <c r="J544" s="44"/>
      <c r="K544" s="43"/>
      <c r="L544" s="92"/>
      <c r="M544" s="708"/>
      <c r="N544" s="43"/>
      <c r="O544" s="43"/>
      <c r="P544" s="43"/>
      <c r="Q544" s="43"/>
      <c r="R544" s="43"/>
      <c r="S544" s="43"/>
      <c r="T544" s="43"/>
      <c r="U544" s="43"/>
      <c r="V544" s="43"/>
      <c r="W544" s="43"/>
      <c r="X544" s="43"/>
      <c r="Y544" s="43"/>
      <c r="Z544" s="43"/>
      <c r="AA544" s="43"/>
      <c r="AB544" s="43"/>
      <c r="AC544" s="43"/>
    </row>
    <row r="545" spans="1:29" ht="15">
      <c r="A545" s="43"/>
      <c r="B545" s="43"/>
      <c r="C545" s="43"/>
      <c r="D545" s="43"/>
      <c r="E545" s="43"/>
      <c r="F545" s="43"/>
      <c r="G545" s="43"/>
      <c r="H545" s="43"/>
      <c r="I545" s="43"/>
      <c r="J545" s="44"/>
      <c r="K545" s="43"/>
      <c r="L545" s="92"/>
      <c r="M545" s="708"/>
      <c r="N545" s="43"/>
      <c r="O545" s="43"/>
      <c r="P545" s="43"/>
      <c r="Q545" s="43"/>
      <c r="R545" s="43"/>
      <c r="S545" s="43"/>
      <c r="T545" s="43"/>
      <c r="U545" s="43"/>
      <c r="V545" s="43"/>
      <c r="W545" s="43"/>
      <c r="X545" s="43"/>
      <c r="Y545" s="43"/>
      <c r="Z545" s="43"/>
      <c r="AA545" s="43"/>
      <c r="AB545" s="43"/>
      <c r="AC545" s="43"/>
    </row>
    <row r="546" spans="1:29" ht="15">
      <c r="A546" s="43"/>
      <c r="B546" s="43"/>
      <c r="C546" s="43"/>
      <c r="D546" s="43"/>
      <c r="E546" s="43"/>
      <c r="F546" s="43"/>
      <c r="G546" s="43"/>
      <c r="H546" s="43"/>
      <c r="I546" s="43"/>
      <c r="J546" s="44"/>
      <c r="K546" s="43"/>
      <c r="L546" s="92"/>
      <c r="M546" s="708"/>
      <c r="N546" s="43"/>
      <c r="O546" s="43"/>
      <c r="P546" s="43"/>
      <c r="Q546" s="43"/>
      <c r="R546" s="43"/>
      <c r="S546" s="43"/>
      <c r="T546" s="43"/>
      <c r="U546" s="43"/>
      <c r="V546" s="43"/>
      <c r="W546" s="43"/>
      <c r="X546" s="43"/>
      <c r="Y546" s="43"/>
      <c r="Z546" s="43"/>
      <c r="AA546" s="43"/>
      <c r="AB546" s="43"/>
      <c r="AC546" s="43"/>
    </row>
    <row r="547" spans="1:29" ht="15">
      <c r="A547" s="43"/>
      <c r="B547" s="43"/>
      <c r="C547" s="43"/>
      <c r="D547" s="43"/>
      <c r="E547" s="43"/>
      <c r="F547" s="43"/>
      <c r="G547" s="43"/>
      <c r="H547" s="43"/>
      <c r="I547" s="43"/>
      <c r="J547" s="44"/>
      <c r="K547" s="43"/>
      <c r="L547" s="92"/>
      <c r="M547" s="708"/>
      <c r="N547" s="43"/>
      <c r="O547" s="43"/>
      <c r="P547" s="43"/>
      <c r="Q547" s="43"/>
      <c r="R547" s="43"/>
      <c r="S547" s="43"/>
      <c r="T547" s="43"/>
      <c r="U547" s="43"/>
      <c r="V547" s="43"/>
      <c r="W547" s="43"/>
      <c r="X547" s="43"/>
      <c r="Y547" s="43"/>
      <c r="Z547" s="43"/>
      <c r="AA547" s="43"/>
      <c r="AB547" s="43"/>
      <c r="AC547" s="43"/>
    </row>
    <row r="548" spans="1:29" ht="15">
      <c r="A548" s="43"/>
      <c r="B548" s="43"/>
      <c r="C548" s="43"/>
      <c r="D548" s="43"/>
      <c r="E548" s="43"/>
      <c r="F548" s="43"/>
      <c r="G548" s="43"/>
      <c r="H548" s="43"/>
      <c r="I548" s="43"/>
      <c r="J548" s="44"/>
      <c r="K548" s="43"/>
      <c r="L548" s="92"/>
      <c r="M548" s="708"/>
      <c r="N548" s="43"/>
      <c r="O548" s="43"/>
      <c r="P548" s="43"/>
      <c r="Q548" s="43"/>
      <c r="R548" s="43"/>
      <c r="S548" s="43"/>
      <c r="T548" s="43"/>
      <c r="U548" s="43"/>
      <c r="V548" s="43"/>
      <c r="W548" s="43"/>
      <c r="X548" s="43"/>
      <c r="Y548" s="43"/>
      <c r="Z548" s="43"/>
      <c r="AA548" s="43"/>
      <c r="AB548" s="43"/>
      <c r="AC548" s="43"/>
    </row>
    <row r="549" spans="1:29" ht="15">
      <c r="A549" s="43"/>
      <c r="B549" s="43"/>
      <c r="C549" s="43"/>
      <c r="D549" s="43"/>
      <c r="E549" s="43"/>
      <c r="F549" s="43"/>
      <c r="G549" s="43"/>
      <c r="H549" s="43"/>
      <c r="I549" s="43"/>
      <c r="J549" s="44"/>
      <c r="K549" s="43"/>
      <c r="L549" s="92"/>
      <c r="M549" s="708"/>
      <c r="N549" s="43"/>
      <c r="O549" s="43"/>
      <c r="P549" s="43"/>
      <c r="Q549" s="43"/>
      <c r="R549" s="43"/>
      <c r="S549" s="43"/>
      <c r="T549" s="43"/>
      <c r="U549" s="43"/>
      <c r="V549" s="43"/>
      <c r="W549" s="43"/>
      <c r="X549" s="43"/>
      <c r="Y549" s="43"/>
      <c r="Z549" s="43"/>
      <c r="AA549" s="43"/>
      <c r="AB549" s="43"/>
      <c r="AC549" s="43"/>
    </row>
    <row r="550" spans="1:29" ht="15">
      <c r="A550" s="43"/>
      <c r="B550" s="43"/>
      <c r="C550" s="43"/>
      <c r="D550" s="43"/>
      <c r="E550" s="43"/>
      <c r="F550" s="43"/>
      <c r="G550" s="43"/>
      <c r="H550" s="43"/>
      <c r="I550" s="43"/>
      <c r="J550" s="44"/>
      <c r="K550" s="43"/>
      <c r="L550" s="92"/>
      <c r="M550" s="708"/>
      <c r="N550" s="43"/>
      <c r="O550" s="43"/>
      <c r="P550" s="43"/>
      <c r="Q550" s="43"/>
      <c r="R550" s="43"/>
      <c r="S550" s="43"/>
      <c r="T550" s="43"/>
      <c r="U550" s="43"/>
      <c r="V550" s="43"/>
      <c r="W550" s="43"/>
      <c r="X550" s="43"/>
      <c r="Y550" s="43"/>
      <c r="Z550" s="43"/>
      <c r="AA550" s="43"/>
      <c r="AB550" s="43"/>
      <c r="AC550" s="43"/>
    </row>
    <row r="551" spans="1:29" ht="15">
      <c r="A551" s="43"/>
      <c r="B551" s="43"/>
      <c r="C551" s="43"/>
      <c r="D551" s="43"/>
      <c r="E551" s="43"/>
      <c r="F551" s="43"/>
      <c r="G551" s="43"/>
      <c r="H551" s="43"/>
      <c r="I551" s="43"/>
      <c r="J551" s="44"/>
      <c r="K551" s="43"/>
      <c r="L551" s="92"/>
      <c r="M551" s="708"/>
      <c r="N551" s="43"/>
      <c r="O551" s="43"/>
      <c r="P551" s="43"/>
      <c r="Q551" s="43"/>
      <c r="R551" s="43"/>
      <c r="S551" s="43"/>
      <c r="T551" s="43"/>
      <c r="U551" s="43"/>
      <c r="V551" s="43"/>
      <c r="W551" s="43"/>
      <c r="X551" s="43"/>
      <c r="Y551" s="43"/>
      <c r="Z551" s="43"/>
      <c r="AA551" s="43"/>
      <c r="AB551" s="43"/>
      <c r="AC551" s="43"/>
    </row>
    <row r="552" spans="1:29" ht="15">
      <c r="A552" s="43"/>
      <c r="B552" s="43"/>
      <c r="C552" s="43"/>
      <c r="D552" s="43"/>
      <c r="E552" s="43"/>
      <c r="F552" s="43"/>
      <c r="G552" s="43"/>
      <c r="H552" s="43"/>
      <c r="I552" s="43"/>
      <c r="J552" s="44"/>
      <c r="K552" s="43"/>
      <c r="L552" s="92"/>
      <c r="M552" s="708"/>
      <c r="N552" s="43"/>
      <c r="O552" s="43"/>
      <c r="P552" s="43"/>
      <c r="Q552" s="43"/>
      <c r="R552" s="43"/>
      <c r="S552" s="43"/>
      <c r="T552" s="43"/>
      <c r="U552" s="43"/>
      <c r="V552" s="43"/>
      <c r="W552" s="43"/>
      <c r="X552" s="43"/>
      <c r="Y552" s="43"/>
      <c r="Z552" s="43"/>
      <c r="AA552" s="43"/>
      <c r="AB552" s="43"/>
      <c r="AC552" s="43"/>
    </row>
    <row r="553" spans="1:29" ht="15">
      <c r="A553" s="43"/>
      <c r="B553" s="43"/>
      <c r="C553" s="43"/>
      <c r="D553" s="43"/>
      <c r="E553" s="43"/>
      <c r="F553" s="43"/>
      <c r="G553" s="43"/>
      <c r="H553" s="43"/>
      <c r="I553" s="43"/>
      <c r="J553" s="44"/>
      <c r="K553" s="43"/>
      <c r="L553" s="92"/>
      <c r="M553" s="708"/>
      <c r="N553" s="43"/>
      <c r="O553" s="43"/>
      <c r="P553" s="43"/>
      <c r="Q553" s="43"/>
      <c r="R553" s="43"/>
      <c r="S553" s="43"/>
      <c r="T553" s="43"/>
      <c r="U553" s="43"/>
      <c r="V553" s="43"/>
      <c r="W553" s="43"/>
      <c r="X553" s="43"/>
      <c r="Y553" s="43"/>
      <c r="Z553" s="43"/>
      <c r="AA553" s="43"/>
      <c r="AB553" s="43"/>
      <c r="AC553" s="43"/>
    </row>
    <row r="554" spans="1:29" ht="15">
      <c r="A554" s="43"/>
      <c r="B554" s="43"/>
      <c r="C554" s="43"/>
      <c r="D554" s="43"/>
      <c r="E554" s="43"/>
      <c r="F554" s="43"/>
      <c r="G554" s="43"/>
      <c r="H554" s="43"/>
      <c r="I554" s="43"/>
      <c r="J554" s="44"/>
      <c r="K554" s="43"/>
      <c r="L554" s="92"/>
      <c r="M554" s="708"/>
      <c r="N554" s="43"/>
      <c r="O554" s="43"/>
      <c r="P554" s="43"/>
      <c r="Q554" s="43"/>
      <c r="R554" s="43"/>
      <c r="S554" s="43"/>
      <c r="T554" s="43"/>
      <c r="U554" s="43"/>
      <c r="V554" s="43"/>
      <c r="W554" s="43"/>
      <c r="X554" s="43"/>
      <c r="Y554" s="43"/>
      <c r="Z554" s="43"/>
      <c r="AA554" s="43"/>
      <c r="AB554" s="43"/>
      <c r="AC554" s="43"/>
    </row>
    <row r="555" spans="1:29" ht="15">
      <c r="A555" s="43"/>
      <c r="B555" s="43"/>
      <c r="C555" s="43"/>
      <c r="D555" s="43"/>
      <c r="E555" s="43"/>
      <c r="F555" s="43"/>
      <c r="G555" s="43"/>
      <c r="H555" s="43"/>
      <c r="I555" s="43"/>
      <c r="J555" s="44"/>
      <c r="K555" s="43"/>
      <c r="L555" s="92"/>
      <c r="M555" s="708"/>
      <c r="N555" s="43"/>
      <c r="O555" s="43"/>
      <c r="P555" s="43"/>
      <c r="Q555" s="43"/>
      <c r="R555" s="43"/>
      <c r="S555" s="43"/>
      <c r="T555" s="43"/>
      <c r="U555" s="43"/>
      <c r="V555" s="43"/>
      <c r="W555" s="43"/>
      <c r="X555" s="43"/>
      <c r="Y555" s="43"/>
      <c r="Z555" s="43"/>
      <c r="AA555" s="43"/>
      <c r="AB555" s="43"/>
      <c r="AC555" s="43"/>
    </row>
    <row r="556" spans="1:29" ht="15">
      <c r="A556" s="43"/>
      <c r="B556" s="43"/>
      <c r="C556" s="43"/>
      <c r="D556" s="43"/>
      <c r="E556" s="43"/>
      <c r="F556" s="43"/>
      <c r="G556" s="43"/>
      <c r="H556" s="43"/>
      <c r="I556" s="43"/>
      <c r="J556" s="44"/>
      <c r="K556" s="43"/>
      <c r="L556" s="92"/>
      <c r="M556" s="708"/>
      <c r="N556" s="43"/>
      <c r="O556" s="43"/>
      <c r="P556" s="43"/>
      <c r="Q556" s="43"/>
      <c r="R556" s="43"/>
      <c r="S556" s="43"/>
      <c r="T556" s="43"/>
      <c r="U556" s="43"/>
      <c r="V556" s="43"/>
      <c r="W556" s="43"/>
      <c r="X556" s="43"/>
      <c r="Y556" s="43"/>
      <c r="Z556" s="43"/>
      <c r="AA556" s="43"/>
      <c r="AB556" s="43"/>
      <c r="AC556" s="43"/>
    </row>
    <row r="557" spans="1:29" ht="15">
      <c r="A557" s="43"/>
      <c r="B557" s="43"/>
      <c r="C557" s="43"/>
      <c r="D557" s="43"/>
      <c r="E557" s="43"/>
      <c r="F557" s="43"/>
      <c r="G557" s="43"/>
      <c r="H557" s="43"/>
      <c r="I557" s="43"/>
      <c r="J557" s="44"/>
      <c r="K557" s="43"/>
      <c r="L557" s="92"/>
      <c r="M557" s="708"/>
      <c r="N557" s="43"/>
      <c r="O557" s="43"/>
      <c r="P557" s="43"/>
      <c r="Q557" s="43"/>
      <c r="R557" s="43"/>
      <c r="S557" s="43"/>
      <c r="T557" s="43"/>
      <c r="U557" s="43"/>
      <c r="V557" s="43"/>
      <c r="W557" s="43"/>
      <c r="X557" s="43"/>
      <c r="Y557" s="43"/>
      <c r="Z557" s="43"/>
      <c r="AA557" s="43"/>
      <c r="AB557" s="43"/>
      <c r="AC557" s="43"/>
    </row>
    <row r="558" spans="1:29" ht="15">
      <c r="A558" s="43"/>
      <c r="B558" s="43"/>
      <c r="C558" s="43"/>
      <c r="D558" s="43"/>
      <c r="E558" s="43"/>
      <c r="F558" s="43"/>
      <c r="G558" s="43"/>
      <c r="H558" s="43"/>
      <c r="I558" s="43"/>
      <c r="J558" s="44"/>
      <c r="K558" s="43"/>
      <c r="L558" s="92"/>
      <c r="M558" s="708"/>
      <c r="N558" s="43"/>
      <c r="O558" s="43"/>
      <c r="P558" s="43"/>
      <c r="Q558" s="43"/>
      <c r="R558" s="43"/>
      <c r="S558" s="43"/>
      <c r="T558" s="43"/>
      <c r="U558" s="43"/>
      <c r="V558" s="43"/>
      <c r="W558" s="43"/>
      <c r="X558" s="43"/>
      <c r="Y558" s="43"/>
      <c r="Z558" s="43"/>
      <c r="AA558" s="43"/>
      <c r="AB558" s="43"/>
      <c r="AC558" s="43"/>
    </row>
    <row r="559" spans="1:29" ht="15">
      <c r="A559" s="43"/>
      <c r="B559" s="43"/>
      <c r="C559" s="43"/>
      <c r="D559" s="43"/>
      <c r="E559" s="43"/>
      <c r="F559" s="43"/>
      <c r="G559" s="43"/>
      <c r="H559" s="43"/>
      <c r="I559" s="43"/>
      <c r="J559" s="44"/>
      <c r="K559" s="43"/>
      <c r="L559" s="92"/>
      <c r="M559" s="708"/>
      <c r="N559" s="43"/>
      <c r="O559" s="43"/>
      <c r="P559" s="43"/>
      <c r="Q559" s="43"/>
      <c r="R559" s="43"/>
      <c r="S559" s="43"/>
      <c r="T559" s="43"/>
      <c r="U559" s="43"/>
      <c r="V559" s="43"/>
      <c r="W559" s="43"/>
      <c r="X559" s="43"/>
      <c r="Y559" s="43"/>
      <c r="Z559" s="43"/>
      <c r="AA559" s="43"/>
      <c r="AB559" s="43"/>
      <c r="AC559" s="43"/>
    </row>
    <row r="560" spans="1:29" ht="15">
      <c r="A560" s="43"/>
      <c r="B560" s="43"/>
      <c r="C560" s="43"/>
      <c r="D560" s="43"/>
      <c r="E560" s="43"/>
      <c r="F560" s="43"/>
      <c r="G560" s="43"/>
      <c r="H560" s="43"/>
      <c r="I560" s="43"/>
      <c r="J560" s="44"/>
      <c r="K560" s="43"/>
      <c r="L560" s="92"/>
      <c r="M560" s="708"/>
      <c r="N560" s="43"/>
      <c r="O560" s="43"/>
      <c r="P560" s="43"/>
      <c r="Q560" s="43"/>
      <c r="R560" s="43"/>
      <c r="S560" s="43"/>
      <c r="T560" s="43"/>
      <c r="U560" s="43"/>
      <c r="V560" s="43"/>
      <c r="W560" s="43"/>
      <c r="X560" s="43"/>
      <c r="Y560" s="43"/>
      <c r="Z560" s="43"/>
      <c r="AA560" s="43"/>
      <c r="AB560" s="43"/>
      <c r="AC560" s="43"/>
    </row>
    <row r="561" spans="1:29" ht="15">
      <c r="A561" s="43"/>
      <c r="B561" s="43"/>
      <c r="C561" s="43"/>
      <c r="D561" s="43"/>
      <c r="E561" s="43"/>
      <c r="F561" s="43"/>
      <c r="G561" s="43"/>
      <c r="H561" s="43"/>
      <c r="I561" s="43"/>
      <c r="J561" s="44"/>
      <c r="K561" s="43"/>
      <c r="L561" s="92"/>
      <c r="M561" s="708"/>
      <c r="N561" s="43"/>
      <c r="O561" s="43"/>
      <c r="P561" s="43"/>
      <c r="Q561" s="43"/>
      <c r="R561" s="43"/>
      <c r="S561" s="43"/>
      <c r="T561" s="43"/>
      <c r="U561" s="43"/>
      <c r="V561" s="43"/>
      <c r="W561" s="43"/>
      <c r="X561" s="43"/>
      <c r="Y561" s="43"/>
      <c r="Z561" s="43"/>
      <c r="AA561" s="43"/>
      <c r="AB561" s="43"/>
      <c r="AC561" s="43"/>
    </row>
    <row r="562" spans="1:29" ht="15">
      <c r="A562" s="43"/>
      <c r="B562" s="43"/>
      <c r="C562" s="43"/>
      <c r="D562" s="43"/>
      <c r="E562" s="43"/>
      <c r="F562" s="43"/>
      <c r="G562" s="43"/>
      <c r="H562" s="43"/>
      <c r="I562" s="43"/>
      <c r="J562" s="44"/>
      <c r="K562" s="43"/>
      <c r="L562" s="92"/>
      <c r="M562" s="708"/>
      <c r="N562" s="43"/>
      <c r="O562" s="43"/>
      <c r="P562" s="43"/>
      <c r="Q562" s="43"/>
      <c r="R562" s="43"/>
      <c r="S562" s="43"/>
      <c r="T562" s="43"/>
      <c r="U562" s="43"/>
      <c r="V562" s="43"/>
      <c r="W562" s="43"/>
      <c r="X562" s="43"/>
      <c r="Y562" s="43"/>
      <c r="Z562" s="43"/>
      <c r="AA562" s="43"/>
      <c r="AB562" s="43"/>
      <c r="AC562" s="43"/>
    </row>
    <row r="563" spans="1:29" ht="15">
      <c r="A563" s="43"/>
      <c r="B563" s="43"/>
      <c r="C563" s="43"/>
      <c r="D563" s="43"/>
      <c r="E563" s="43"/>
      <c r="F563" s="43"/>
      <c r="G563" s="43"/>
      <c r="H563" s="43"/>
      <c r="I563" s="43"/>
      <c r="J563" s="44"/>
      <c r="K563" s="43"/>
      <c r="L563" s="92"/>
      <c r="M563" s="708"/>
      <c r="N563" s="43"/>
      <c r="O563" s="43"/>
      <c r="P563" s="43"/>
      <c r="Q563" s="43"/>
      <c r="R563" s="43"/>
      <c r="S563" s="43"/>
      <c r="T563" s="43"/>
      <c r="U563" s="43"/>
      <c r="V563" s="43"/>
      <c r="W563" s="43"/>
      <c r="X563" s="43"/>
      <c r="Y563" s="43"/>
      <c r="Z563" s="43"/>
      <c r="AA563" s="43"/>
      <c r="AB563" s="43"/>
      <c r="AC563" s="43"/>
    </row>
    <row r="564" spans="1:29" ht="15">
      <c r="A564" s="43"/>
      <c r="B564" s="43"/>
      <c r="C564" s="43"/>
      <c r="D564" s="43"/>
      <c r="E564" s="43"/>
      <c r="F564" s="43"/>
      <c r="G564" s="43"/>
      <c r="H564" s="43"/>
      <c r="I564" s="43"/>
      <c r="J564" s="44"/>
      <c r="K564" s="43"/>
      <c r="L564" s="92"/>
      <c r="M564" s="708"/>
      <c r="N564" s="43"/>
      <c r="O564" s="43"/>
      <c r="P564" s="43"/>
      <c r="Q564" s="43"/>
      <c r="R564" s="43"/>
      <c r="S564" s="43"/>
      <c r="T564" s="43"/>
      <c r="U564" s="43"/>
      <c r="V564" s="43"/>
      <c r="W564" s="43"/>
      <c r="X564" s="43"/>
      <c r="Y564" s="43"/>
      <c r="Z564" s="43"/>
      <c r="AA564" s="43"/>
      <c r="AB564" s="43"/>
      <c r="AC564" s="43"/>
    </row>
    <row r="565" spans="1:29" ht="15">
      <c r="A565" s="43"/>
      <c r="B565" s="43"/>
      <c r="C565" s="43"/>
      <c r="D565" s="43"/>
      <c r="E565" s="43"/>
      <c r="F565" s="43"/>
      <c r="G565" s="43"/>
      <c r="H565" s="43"/>
      <c r="I565" s="43"/>
      <c r="J565" s="44"/>
      <c r="K565" s="43"/>
      <c r="L565" s="92"/>
      <c r="M565" s="708"/>
      <c r="N565" s="43"/>
      <c r="O565" s="43"/>
      <c r="P565" s="43"/>
      <c r="Q565" s="43"/>
      <c r="R565" s="43"/>
      <c r="S565" s="43"/>
      <c r="T565" s="43"/>
      <c r="U565" s="43"/>
      <c r="V565" s="43"/>
      <c r="W565" s="43"/>
      <c r="X565" s="43"/>
      <c r="Y565" s="43"/>
      <c r="Z565" s="43"/>
      <c r="AA565" s="43"/>
      <c r="AB565" s="43"/>
      <c r="AC565" s="43"/>
    </row>
    <row r="566" spans="1:29" ht="15">
      <c r="A566" s="43"/>
      <c r="B566" s="43"/>
      <c r="C566" s="43"/>
      <c r="D566" s="43"/>
      <c r="E566" s="43"/>
      <c r="F566" s="43"/>
      <c r="G566" s="43"/>
      <c r="H566" s="43"/>
      <c r="I566" s="43"/>
      <c r="J566" s="44"/>
      <c r="K566" s="43"/>
      <c r="L566" s="92"/>
      <c r="M566" s="708"/>
      <c r="N566" s="43"/>
      <c r="O566" s="43"/>
      <c r="P566" s="43"/>
      <c r="Q566" s="43"/>
      <c r="R566" s="43"/>
      <c r="S566" s="43"/>
      <c r="T566" s="43"/>
      <c r="U566" s="43"/>
      <c r="V566" s="43"/>
      <c r="W566" s="43"/>
      <c r="X566" s="43"/>
      <c r="Y566" s="43"/>
      <c r="Z566" s="43"/>
      <c r="AA566" s="43"/>
      <c r="AB566" s="43"/>
      <c r="AC566" s="43"/>
    </row>
    <row r="567" spans="1:29" ht="15">
      <c r="A567" s="43"/>
      <c r="B567" s="43"/>
      <c r="C567" s="43"/>
      <c r="D567" s="43"/>
      <c r="E567" s="43"/>
      <c r="F567" s="43"/>
      <c r="G567" s="43"/>
      <c r="H567" s="43"/>
      <c r="I567" s="43"/>
      <c r="J567" s="44"/>
      <c r="K567" s="43"/>
      <c r="L567" s="92"/>
      <c r="M567" s="708"/>
      <c r="N567" s="43"/>
      <c r="O567" s="43"/>
      <c r="P567" s="43"/>
      <c r="Q567" s="43"/>
      <c r="R567" s="43"/>
      <c r="S567" s="43"/>
      <c r="T567" s="43"/>
      <c r="U567" s="43"/>
      <c r="V567" s="43"/>
      <c r="W567" s="43"/>
      <c r="X567" s="43"/>
      <c r="Y567" s="43"/>
      <c r="Z567" s="43"/>
      <c r="AA567" s="43"/>
      <c r="AB567" s="43"/>
      <c r="AC567" s="43"/>
    </row>
    <row r="568" spans="1:29" ht="15">
      <c r="A568" s="43"/>
      <c r="B568" s="43"/>
      <c r="C568" s="43"/>
      <c r="D568" s="43"/>
      <c r="E568" s="43"/>
      <c r="F568" s="43"/>
      <c r="G568" s="43"/>
      <c r="H568" s="43"/>
      <c r="I568" s="43"/>
      <c r="J568" s="44"/>
      <c r="K568" s="43"/>
      <c r="L568" s="92"/>
      <c r="M568" s="708"/>
      <c r="N568" s="43"/>
      <c r="O568" s="43"/>
      <c r="P568" s="43"/>
      <c r="Q568" s="43"/>
      <c r="R568" s="43"/>
      <c r="S568" s="43"/>
      <c r="T568" s="43"/>
      <c r="U568" s="43"/>
      <c r="V568" s="43"/>
      <c r="W568" s="43"/>
      <c r="X568" s="43"/>
      <c r="Y568" s="43"/>
      <c r="Z568" s="43"/>
      <c r="AA568" s="43"/>
      <c r="AB568" s="43"/>
      <c r="AC568" s="43"/>
    </row>
    <row r="569" spans="1:29" ht="15">
      <c r="A569" s="43"/>
      <c r="B569" s="43"/>
      <c r="C569" s="43"/>
      <c r="D569" s="43"/>
      <c r="E569" s="43"/>
      <c r="F569" s="43"/>
      <c r="G569" s="43"/>
      <c r="H569" s="43"/>
      <c r="I569" s="43"/>
      <c r="J569" s="44"/>
      <c r="K569" s="43"/>
      <c r="L569" s="92"/>
      <c r="M569" s="708"/>
      <c r="N569" s="43"/>
      <c r="O569" s="43"/>
      <c r="P569" s="43"/>
      <c r="Q569" s="43"/>
      <c r="R569" s="43"/>
      <c r="S569" s="43"/>
      <c r="T569" s="43"/>
      <c r="U569" s="43"/>
      <c r="V569" s="43"/>
      <c r="W569" s="43"/>
      <c r="X569" s="43"/>
      <c r="Y569" s="43"/>
      <c r="Z569" s="43"/>
      <c r="AA569" s="43"/>
      <c r="AB569" s="43"/>
      <c r="AC569" s="43"/>
    </row>
    <row r="570" spans="1:29" ht="15">
      <c r="A570" s="43"/>
      <c r="B570" s="43"/>
      <c r="C570" s="43"/>
      <c r="D570" s="43"/>
      <c r="E570" s="43"/>
      <c r="F570" s="43"/>
      <c r="G570" s="43"/>
      <c r="H570" s="43"/>
      <c r="I570" s="43"/>
      <c r="J570" s="44"/>
      <c r="K570" s="43"/>
      <c r="L570" s="92"/>
      <c r="M570" s="708"/>
      <c r="N570" s="43"/>
      <c r="O570" s="43"/>
      <c r="P570" s="43"/>
      <c r="Q570" s="43"/>
      <c r="R570" s="43"/>
      <c r="S570" s="43"/>
      <c r="T570" s="43"/>
      <c r="U570" s="43"/>
      <c r="V570" s="43"/>
      <c r="W570" s="43"/>
      <c r="X570" s="43"/>
      <c r="Y570" s="43"/>
      <c r="Z570" s="43"/>
      <c r="AA570" s="43"/>
      <c r="AB570" s="43"/>
      <c r="AC570" s="43"/>
    </row>
    <row r="571" spans="1:29" ht="15">
      <c r="A571" s="43"/>
      <c r="B571" s="43"/>
      <c r="C571" s="43"/>
      <c r="D571" s="43"/>
      <c r="E571" s="43"/>
      <c r="F571" s="43"/>
      <c r="G571" s="43"/>
      <c r="H571" s="43"/>
      <c r="I571" s="43"/>
      <c r="J571" s="44"/>
      <c r="K571" s="43"/>
      <c r="L571" s="92"/>
      <c r="M571" s="708"/>
      <c r="N571" s="43"/>
      <c r="O571" s="43"/>
      <c r="P571" s="43"/>
      <c r="Q571" s="43"/>
      <c r="R571" s="43"/>
      <c r="S571" s="43"/>
      <c r="T571" s="43"/>
      <c r="U571" s="43"/>
      <c r="V571" s="43"/>
      <c r="W571" s="43"/>
      <c r="X571" s="43"/>
      <c r="Y571" s="43"/>
      <c r="Z571" s="43"/>
      <c r="AA571" s="43"/>
      <c r="AB571" s="43"/>
      <c r="AC571" s="43"/>
    </row>
    <row r="572" spans="1:29" ht="15">
      <c r="A572" s="43"/>
      <c r="B572" s="43"/>
      <c r="C572" s="43"/>
      <c r="D572" s="43"/>
      <c r="E572" s="43"/>
      <c r="F572" s="43"/>
      <c r="G572" s="43"/>
      <c r="H572" s="43"/>
      <c r="I572" s="43"/>
      <c r="J572" s="44"/>
      <c r="K572" s="43"/>
      <c r="L572" s="92"/>
      <c r="M572" s="708"/>
      <c r="N572" s="43"/>
      <c r="O572" s="43"/>
      <c r="P572" s="43"/>
      <c r="Q572" s="43"/>
      <c r="R572" s="43"/>
      <c r="S572" s="43"/>
      <c r="T572" s="43"/>
      <c r="U572" s="43"/>
      <c r="V572" s="43"/>
      <c r="W572" s="43"/>
      <c r="X572" s="43"/>
      <c r="Y572" s="43"/>
      <c r="Z572" s="43"/>
      <c r="AA572" s="43"/>
      <c r="AB572" s="43"/>
      <c r="AC572" s="43"/>
    </row>
    <row r="573" spans="1:29" ht="15">
      <c r="A573" s="43"/>
      <c r="B573" s="43"/>
      <c r="C573" s="43"/>
      <c r="D573" s="43"/>
      <c r="E573" s="43"/>
      <c r="F573" s="43"/>
      <c r="G573" s="43"/>
      <c r="H573" s="43"/>
      <c r="I573" s="43"/>
      <c r="J573" s="44"/>
      <c r="K573" s="43"/>
      <c r="L573" s="92"/>
      <c r="M573" s="708"/>
      <c r="N573" s="43"/>
      <c r="O573" s="43"/>
      <c r="P573" s="43"/>
      <c r="Q573" s="43"/>
      <c r="R573" s="43"/>
      <c r="S573" s="43"/>
      <c r="T573" s="43"/>
      <c r="U573" s="43"/>
      <c r="V573" s="43"/>
      <c r="W573" s="43"/>
      <c r="X573" s="43"/>
      <c r="Y573" s="43"/>
      <c r="Z573" s="43"/>
      <c r="AA573" s="43"/>
      <c r="AB573" s="43"/>
      <c r="AC573" s="43"/>
    </row>
    <row r="574" spans="1:29" ht="15">
      <c r="A574" s="43"/>
      <c r="B574" s="43"/>
      <c r="C574" s="43"/>
      <c r="D574" s="43"/>
      <c r="E574" s="43"/>
      <c r="F574" s="43"/>
      <c r="G574" s="43"/>
      <c r="H574" s="43"/>
      <c r="I574" s="43"/>
      <c r="J574" s="44"/>
      <c r="K574" s="43"/>
      <c r="L574" s="92"/>
      <c r="M574" s="708"/>
      <c r="N574" s="43"/>
      <c r="O574" s="43"/>
      <c r="P574" s="43"/>
      <c r="Q574" s="43"/>
      <c r="R574" s="43"/>
      <c r="S574" s="43"/>
      <c r="T574" s="43"/>
      <c r="U574" s="43"/>
      <c r="V574" s="43"/>
      <c r="W574" s="43"/>
      <c r="X574" s="43"/>
      <c r="Y574" s="43"/>
      <c r="Z574" s="43"/>
      <c r="AA574" s="43"/>
      <c r="AB574" s="43"/>
      <c r="AC574" s="43"/>
    </row>
    <row r="575" spans="1:29" ht="15">
      <c r="A575" s="43"/>
      <c r="B575" s="43"/>
      <c r="C575" s="43"/>
      <c r="D575" s="43"/>
      <c r="E575" s="43"/>
      <c r="F575" s="43"/>
      <c r="G575" s="43"/>
      <c r="H575" s="43"/>
      <c r="I575" s="43"/>
      <c r="J575" s="44"/>
      <c r="K575" s="43"/>
      <c r="L575" s="92"/>
      <c r="M575" s="708"/>
      <c r="N575" s="43"/>
      <c r="O575" s="43"/>
      <c r="P575" s="43"/>
      <c r="Q575" s="43"/>
      <c r="R575" s="43"/>
      <c r="S575" s="43"/>
      <c r="T575" s="43"/>
      <c r="U575" s="43"/>
      <c r="V575" s="43"/>
      <c r="W575" s="43"/>
      <c r="X575" s="43"/>
      <c r="Y575" s="43"/>
      <c r="Z575" s="43"/>
      <c r="AA575" s="43"/>
      <c r="AB575" s="43"/>
      <c r="AC575" s="43"/>
    </row>
    <row r="576" spans="1:29" ht="15">
      <c r="A576" s="43"/>
      <c r="B576" s="43"/>
      <c r="C576" s="43"/>
      <c r="D576" s="43"/>
      <c r="E576" s="43"/>
      <c r="F576" s="43"/>
      <c r="G576" s="43"/>
      <c r="H576" s="43"/>
      <c r="I576" s="43"/>
      <c r="J576" s="44"/>
      <c r="K576" s="43"/>
      <c r="L576" s="92"/>
      <c r="M576" s="708"/>
      <c r="N576" s="43"/>
      <c r="O576" s="43"/>
      <c r="P576" s="43"/>
      <c r="Q576" s="43"/>
      <c r="R576" s="43"/>
      <c r="S576" s="43"/>
      <c r="T576" s="43"/>
      <c r="U576" s="43"/>
      <c r="V576" s="43"/>
      <c r="W576" s="43"/>
      <c r="X576" s="43"/>
      <c r="Y576" s="43"/>
      <c r="Z576" s="43"/>
      <c r="AA576" s="43"/>
      <c r="AB576" s="43"/>
      <c r="AC576" s="43"/>
    </row>
    <row r="577" spans="1:29" ht="15">
      <c r="A577" s="43"/>
      <c r="B577" s="43"/>
      <c r="C577" s="43"/>
      <c r="D577" s="43"/>
      <c r="E577" s="43"/>
      <c r="F577" s="43"/>
      <c r="G577" s="43"/>
      <c r="H577" s="43"/>
      <c r="I577" s="43"/>
      <c r="J577" s="44"/>
      <c r="K577" s="43"/>
      <c r="L577" s="92"/>
      <c r="M577" s="708"/>
      <c r="N577" s="43"/>
      <c r="O577" s="43"/>
      <c r="P577" s="43"/>
      <c r="Q577" s="43"/>
      <c r="R577" s="43"/>
      <c r="S577" s="43"/>
      <c r="T577" s="43"/>
      <c r="U577" s="43"/>
      <c r="V577" s="43"/>
      <c r="W577" s="43"/>
      <c r="X577" s="43"/>
      <c r="Y577" s="43"/>
      <c r="Z577" s="43"/>
      <c r="AA577" s="43"/>
      <c r="AB577" s="43"/>
      <c r="AC577" s="43"/>
    </row>
    <row r="578" spans="1:29" ht="15">
      <c r="A578" s="43"/>
      <c r="B578" s="43"/>
      <c r="C578" s="43"/>
      <c r="D578" s="43"/>
      <c r="E578" s="43"/>
      <c r="F578" s="43"/>
      <c r="G578" s="43"/>
      <c r="H578" s="43"/>
      <c r="I578" s="43"/>
      <c r="J578" s="44"/>
      <c r="K578" s="43"/>
      <c r="L578" s="92"/>
      <c r="M578" s="708"/>
      <c r="N578" s="43"/>
      <c r="O578" s="43"/>
      <c r="P578" s="43"/>
      <c r="Q578" s="43"/>
      <c r="R578" s="43"/>
      <c r="S578" s="43"/>
      <c r="T578" s="43"/>
      <c r="U578" s="43"/>
      <c r="V578" s="43"/>
      <c r="W578" s="43"/>
      <c r="X578" s="43"/>
      <c r="Y578" s="43"/>
      <c r="Z578" s="43"/>
      <c r="AA578" s="43"/>
      <c r="AB578" s="43"/>
      <c r="AC578" s="43"/>
    </row>
    <row r="579" spans="1:29" ht="15">
      <c r="A579" s="43"/>
      <c r="B579" s="43"/>
      <c r="C579" s="43"/>
      <c r="D579" s="43"/>
      <c r="E579" s="43"/>
      <c r="F579" s="43"/>
      <c r="G579" s="43"/>
      <c r="H579" s="43"/>
      <c r="I579" s="43"/>
      <c r="J579" s="44"/>
      <c r="K579" s="43"/>
      <c r="L579" s="92"/>
      <c r="M579" s="708"/>
      <c r="N579" s="43"/>
      <c r="O579" s="43"/>
      <c r="P579" s="43"/>
      <c r="Q579" s="43"/>
      <c r="R579" s="43"/>
      <c r="S579" s="43"/>
      <c r="T579" s="43"/>
      <c r="U579" s="43"/>
      <c r="V579" s="43"/>
      <c r="W579" s="43"/>
      <c r="X579" s="43"/>
      <c r="Y579" s="43"/>
      <c r="Z579" s="43"/>
      <c r="AA579" s="43"/>
      <c r="AB579" s="43"/>
      <c r="AC579" s="43"/>
    </row>
    <row r="580" spans="1:29" ht="15">
      <c r="A580" s="43"/>
      <c r="B580" s="43"/>
      <c r="C580" s="43"/>
      <c r="D580" s="43"/>
      <c r="E580" s="43"/>
      <c r="F580" s="43"/>
      <c r="G580" s="43"/>
      <c r="H580" s="43"/>
      <c r="I580" s="43"/>
      <c r="J580" s="44"/>
      <c r="K580" s="43"/>
      <c r="L580" s="92"/>
      <c r="M580" s="708"/>
      <c r="N580" s="43"/>
      <c r="O580" s="43"/>
      <c r="P580" s="43"/>
      <c r="Q580" s="43"/>
      <c r="R580" s="43"/>
      <c r="S580" s="43"/>
      <c r="T580" s="43"/>
      <c r="U580" s="43"/>
      <c r="V580" s="43"/>
      <c r="W580" s="43"/>
      <c r="X580" s="43"/>
      <c r="Y580" s="43"/>
      <c r="Z580" s="43"/>
      <c r="AA580" s="43"/>
      <c r="AB580" s="43"/>
      <c r="AC580" s="43"/>
    </row>
    <row r="581" spans="1:29" ht="15">
      <c r="A581" s="43"/>
      <c r="B581" s="43"/>
      <c r="C581" s="43"/>
      <c r="D581" s="43"/>
      <c r="E581" s="43"/>
      <c r="F581" s="43"/>
      <c r="G581" s="43"/>
      <c r="H581" s="43"/>
      <c r="I581" s="43"/>
      <c r="J581" s="44"/>
      <c r="K581" s="43"/>
      <c r="L581" s="92"/>
      <c r="M581" s="708"/>
      <c r="N581" s="43"/>
      <c r="O581" s="43"/>
      <c r="P581" s="43"/>
      <c r="Q581" s="43"/>
      <c r="R581" s="43"/>
      <c r="S581" s="43"/>
      <c r="T581" s="43"/>
      <c r="U581" s="43"/>
      <c r="V581" s="43"/>
      <c r="W581" s="43"/>
      <c r="X581" s="43"/>
      <c r="Y581" s="43"/>
      <c r="Z581" s="43"/>
      <c r="AA581" s="43"/>
      <c r="AB581" s="43"/>
      <c r="AC581" s="43"/>
    </row>
    <row r="582" spans="1:29" ht="15">
      <c r="A582" s="43"/>
      <c r="B582" s="43"/>
      <c r="C582" s="43"/>
      <c r="D582" s="43"/>
      <c r="E582" s="43"/>
      <c r="F582" s="43"/>
      <c r="G582" s="43"/>
      <c r="H582" s="43"/>
      <c r="I582" s="43"/>
      <c r="J582" s="44"/>
      <c r="K582" s="43"/>
      <c r="L582" s="92"/>
      <c r="M582" s="708"/>
      <c r="N582" s="43"/>
      <c r="O582" s="43"/>
      <c r="P582" s="43"/>
      <c r="Q582" s="43"/>
      <c r="R582" s="43"/>
      <c r="S582" s="43"/>
      <c r="T582" s="43"/>
      <c r="U582" s="43"/>
      <c r="V582" s="43"/>
      <c r="W582" s="43"/>
      <c r="X582" s="43"/>
      <c r="Y582" s="43"/>
      <c r="Z582" s="43"/>
      <c r="AA582" s="43"/>
      <c r="AB582" s="43"/>
      <c r="AC582" s="43"/>
    </row>
    <row r="583" spans="1:29" ht="15">
      <c r="A583" s="43"/>
      <c r="B583" s="43"/>
      <c r="C583" s="43"/>
      <c r="D583" s="43"/>
      <c r="E583" s="43"/>
      <c r="F583" s="43"/>
      <c r="G583" s="43"/>
      <c r="H583" s="43"/>
      <c r="I583" s="43"/>
      <c r="J583" s="44"/>
      <c r="K583" s="43"/>
      <c r="L583" s="92"/>
      <c r="M583" s="708"/>
      <c r="N583" s="43"/>
      <c r="O583" s="43"/>
      <c r="P583" s="43"/>
      <c r="Q583" s="43"/>
      <c r="R583" s="43"/>
      <c r="S583" s="43"/>
      <c r="T583" s="43"/>
      <c r="U583" s="43"/>
      <c r="V583" s="43"/>
      <c r="W583" s="43"/>
      <c r="X583" s="43"/>
      <c r="Y583" s="43"/>
      <c r="Z583" s="43"/>
      <c r="AA583" s="43"/>
      <c r="AB583" s="43"/>
      <c r="AC583" s="43"/>
    </row>
    <row r="584" spans="1:29" ht="15">
      <c r="A584" s="43"/>
      <c r="B584" s="43"/>
      <c r="C584" s="43"/>
      <c r="D584" s="43"/>
      <c r="E584" s="43"/>
      <c r="F584" s="43"/>
      <c r="G584" s="43"/>
      <c r="H584" s="43"/>
      <c r="I584" s="43"/>
      <c r="J584" s="44"/>
      <c r="K584" s="43"/>
      <c r="L584" s="92"/>
      <c r="M584" s="708"/>
      <c r="N584" s="43"/>
      <c r="O584" s="43"/>
      <c r="P584" s="43"/>
      <c r="Q584" s="43"/>
      <c r="R584" s="43"/>
      <c r="S584" s="43"/>
      <c r="T584" s="43"/>
      <c r="U584" s="43"/>
      <c r="V584" s="43"/>
      <c r="W584" s="43"/>
      <c r="X584" s="43"/>
      <c r="Y584" s="43"/>
      <c r="Z584" s="43"/>
      <c r="AA584" s="43"/>
      <c r="AB584" s="43"/>
      <c r="AC584" s="43"/>
    </row>
    <row r="585" spans="1:29" ht="15">
      <c r="A585" s="43"/>
      <c r="B585" s="43"/>
      <c r="C585" s="43"/>
      <c r="D585" s="43"/>
      <c r="E585" s="43"/>
      <c r="F585" s="43"/>
      <c r="G585" s="43"/>
      <c r="H585" s="43"/>
      <c r="I585" s="43"/>
      <c r="J585" s="44"/>
      <c r="K585" s="43"/>
      <c r="L585" s="92"/>
      <c r="M585" s="708"/>
      <c r="N585" s="43"/>
      <c r="O585" s="43"/>
      <c r="P585" s="43"/>
      <c r="Q585" s="43"/>
      <c r="R585" s="43"/>
      <c r="S585" s="43"/>
      <c r="T585" s="43"/>
      <c r="U585" s="43"/>
      <c r="V585" s="43"/>
      <c r="W585" s="43"/>
      <c r="X585" s="43"/>
      <c r="Y585" s="43"/>
      <c r="Z585" s="43"/>
      <c r="AA585" s="43"/>
      <c r="AB585" s="43"/>
      <c r="AC585" s="43"/>
    </row>
    <row r="586" spans="1:29" ht="15">
      <c r="A586" s="43"/>
      <c r="B586" s="43"/>
      <c r="C586" s="43"/>
      <c r="D586" s="43"/>
      <c r="E586" s="43"/>
      <c r="F586" s="43"/>
      <c r="G586" s="43"/>
      <c r="H586" s="43"/>
      <c r="I586" s="43"/>
      <c r="J586" s="44"/>
      <c r="K586" s="43"/>
      <c r="L586" s="92"/>
      <c r="M586" s="708"/>
      <c r="N586" s="43"/>
      <c r="O586" s="43"/>
      <c r="P586" s="43"/>
      <c r="Q586" s="43"/>
      <c r="R586" s="43"/>
      <c r="S586" s="43"/>
      <c r="T586" s="43"/>
      <c r="U586" s="43"/>
      <c r="V586" s="43"/>
      <c r="W586" s="43"/>
      <c r="X586" s="43"/>
      <c r="Y586" s="43"/>
      <c r="Z586" s="43"/>
      <c r="AA586" s="43"/>
      <c r="AB586" s="43"/>
      <c r="AC586" s="43"/>
    </row>
    <row r="587" spans="1:29" ht="15">
      <c r="A587" s="43"/>
      <c r="B587" s="43"/>
      <c r="C587" s="43"/>
      <c r="D587" s="43"/>
      <c r="E587" s="43"/>
      <c r="F587" s="43"/>
      <c r="G587" s="43"/>
      <c r="H587" s="43"/>
      <c r="I587" s="43"/>
      <c r="J587" s="44"/>
      <c r="K587" s="43"/>
      <c r="L587" s="92"/>
      <c r="M587" s="708"/>
      <c r="N587" s="43"/>
      <c r="O587" s="43"/>
      <c r="P587" s="43"/>
      <c r="Q587" s="43"/>
      <c r="R587" s="43"/>
      <c r="S587" s="43"/>
      <c r="T587" s="43"/>
      <c r="U587" s="43"/>
      <c r="V587" s="43"/>
      <c r="W587" s="43"/>
      <c r="X587" s="43"/>
      <c r="Y587" s="43"/>
      <c r="Z587" s="43"/>
      <c r="AA587" s="43"/>
      <c r="AB587" s="43"/>
      <c r="AC587" s="43"/>
    </row>
    <row r="588" spans="1:29" ht="15">
      <c r="A588" s="43"/>
      <c r="B588" s="43"/>
      <c r="C588" s="43"/>
      <c r="D588" s="43"/>
      <c r="E588" s="43"/>
      <c r="F588" s="43"/>
      <c r="G588" s="43"/>
      <c r="H588" s="43"/>
      <c r="I588" s="43"/>
      <c r="J588" s="44"/>
      <c r="K588" s="43"/>
      <c r="L588" s="92"/>
      <c r="M588" s="708"/>
      <c r="N588" s="43"/>
      <c r="O588" s="43"/>
      <c r="P588" s="43"/>
      <c r="Q588" s="43"/>
      <c r="R588" s="43"/>
      <c r="S588" s="43"/>
      <c r="T588" s="43"/>
      <c r="U588" s="43"/>
      <c r="V588" s="43"/>
      <c r="W588" s="43"/>
      <c r="X588" s="43"/>
      <c r="Y588" s="43"/>
      <c r="Z588" s="43"/>
      <c r="AA588" s="43"/>
      <c r="AB588" s="43"/>
      <c r="AC588" s="43"/>
    </row>
    <row r="589" spans="1:29" ht="15">
      <c r="A589" s="43"/>
      <c r="B589" s="43"/>
      <c r="C589" s="43"/>
      <c r="D589" s="43"/>
      <c r="E589" s="43"/>
      <c r="F589" s="43"/>
      <c r="G589" s="43"/>
      <c r="H589" s="43"/>
      <c r="I589" s="43"/>
      <c r="J589" s="44"/>
      <c r="K589" s="43"/>
      <c r="L589" s="92"/>
      <c r="M589" s="708"/>
      <c r="N589" s="43"/>
      <c r="O589" s="43"/>
      <c r="P589" s="43"/>
      <c r="Q589" s="43"/>
      <c r="R589" s="43"/>
      <c r="S589" s="43"/>
      <c r="T589" s="43"/>
      <c r="U589" s="43"/>
      <c r="V589" s="43"/>
      <c r="W589" s="43"/>
      <c r="X589" s="43"/>
      <c r="Y589" s="43"/>
      <c r="Z589" s="43"/>
      <c r="AA589" s="43"/>
      <c r="AB589" s="43"/>
      <c r="AC589" s="43"/>
    </row>
    <row r="590" spans="1:29" ht="15">
      <c r="A590" s="43"/>
      <c r="B590" s="43"/>
      <c r="C590" s="43"/>
      <c r="D590" s="43"/>
      <c r="E590" s="43"/>
      <c r="F590" s="43"/>
      <c r="G590" s="43"/>
      <c r="H590" s="43"/>
      <c r="I590" s="43"/>
      <c r="J590" s="44"/>
      <c r="K590" s="43"/>
      <c r="L590" s="92"/>
      <c r="M590" s="708"/>
      <c r="N590" s="43"/>
      <c r="O590" s="43"/>
      <c r="P590" s="43"/>
      <c r="Q590" s="43"/>
      <c r="R590" s="43"/>
      <c r="S590" s="43"/>
      <c r="T590" s="43"/>
      <c r="U590" s="43"/>
      <c r="V590" s="43"/>
      <c r="W590" s="43"/>
      <c r="X590" s="43"/>
      <c r="Y590" s="43"/>
      <c r="Z590" s="43"/>
      <c r="AA590" s="43"/>
      <c r="AB590" s="43"/>
      <c r="AC590" s="43"/>
    </row>
    <row r="591" spans="1:29" ht="15">
      <c r="A591" s="43"/>
      <c r="B591" s="43"/>
      <c r="C591" s="43"/>
      <c r="D591" s="43"/>
      <c r="E591" s="43"/>
      <c r="F591" s="43"/>
      <c r="G591" s="43"/>
      <c r="H591" s="43"/>
      <c r="I591" s="43"/>
      <c r="J591" s="44"/>
      <c r="K591" s="43"/>
      <c r="L591" s="92"/>
      <c r="M591" s="708"/>
      <c r="N591" s="43"/>
      <c r="O591" s="43"/>
      <c r="P591" s="43"/>
      <c r="Q591" s="43"/>
      <c r="R591" s="43"/>
      <c r="S591" s="43"/>
      <c r="T591" s="43"/>
      <c r="U591" s="43"/>
      <c r="V591" s="43"/>
      <c r="W591" s="43"/>
      <c r="X591" s="43"/>
      <c r="Y591" s="43"/>
      <c r="Z591" s="43"/>
      <c r="AA591" s="43"/>
      <c r="AB591" s="43"/>
      <c r="AC591" s="43"/>
    </row>
    <row r="592" spans="1:29" ht="15">
      <c r="A592" s="43"/>
      <c r="B592" s="43"/>
      <c r="C592" s="43"/>
      <c r="D592" s="43"/>
      <c r="E592" s="43"/>
      <c r="F592" s="43"/>
      <c r="G592" s="43"/>
      <c r="H592" s="43"/>
      <c r="I592" s="43"/>
      <c r="J592" s="44"/>
      <c r="K592" s="43"/>
      <c r="L592" s="92"/>
      <c r="M592" s="708"/>
      <c r="N592" s="43"/>
      <c r="O592" s="43"/>
      <c r="P592" s="43"/>
      <c r="Q592" s="43"/>
      <c r="R592" s="43"/>
      <c r="S592" s="43"/>
      <c r="T592" s="43"/>
      <c r="U592" s="43"/>
      <c r="V592" s="43"/>
      <c r="W592" s="43"/>
      <c r="X592" s="43"/>
      <c r="Y592" s="43"/>
      <c r="Z592" s="43"/>
      <c r="AA592" s="43"/>
      <c r="AB592" s="43"/>
      <c r="AC592" s="43"/>
    </row>
    <row r="593" spans="1:29" ht="15">
      <c r="A593" s="43"/>
      <c r="B593" s="43"/>
      <c r="C593" s="43"/>
      <c r="D593" s="43"/>
      <c r="E593" s="43"/>
      <c r="F593" s="43"/>
      <c r="G593" s="43"/>
      <c r="H593" s="43"/>
      <c r="I593" s="43"/>
      <c r="J593" s="44"/>
      <c r="K593" s="43"/>
      <c r="L593" s="92"/>
      <c r="M593" s="708"/>
      <c r="N593" s="43"/>
      <c r="O593" s="43"/>
      <c r="P593" s="43"/>
      <c r="Q593" s="43"/>
      <c r="R593" s="43"/>
      <c r="S593" s="43"/>
      <c r="T593" s="43"/>
      <c r="U593" s="43"/>
      <c r="V593" s="43"/>
      <c r="W593" s="43"/>
      <c r="X593" s="43"/>
      <c r="Y593" s="43"/>
      <c r="Z593" s="43"/>
      <c r="AA593" s="43"/>
      <c r="AB593" s="43"/>
      <c r="AC593" s="43"/>
    </row>
    <row r="594" spans="1:29" ht="15">
      <c r="A594" s="43"/>
      <c r="B594" s="43"/>
      <c r="C594" s="43"/>
      <c r="D594" s="43"/>
      <c r="E594" s="43"/>
      <c r="F594" s="43"/>
      <c r="G594" s="43"/>
      <c r="H594" s="43"/>
      <c r="I594" s="43"/>
      <c r="J594" s="44"/>
      <c r="K594" s="43"/>
      <c r="L594" s="92"/>
      <c r="M594" s="708"/>
      <c r="N594" s="43"/>
      <c r="O594" s="43"/>
      <c r="P594" s="43"/>
      <c r="Q594" s="43"/>
      <c r="R594" s="43"/>
      <c r="S594" s="43"/>
      <c r="T594" s="43"/>
      <c r="U594" s="43"/>
      <c r="V594" s="43"/>
      <c r="W594" s="43"/>
      <c r="X594" s="43"/>
      <c r="Y594" s="43"/>
      <c r="Z594" s="43"/>
      <c r="AA594" s="43"/>
      <c r="AB594" s="43"/>
      <c r="AC594" s="43"/>
    </row>
    <row r="595" spans="1:29" ht="15">
      <c r="A595" s="43"/>
      <c r="B595" s="43"/>
      <c r="C595" s="43"/>
      <c r="D595" s="43"/>
      <c r="E595" s="43"/>
      <c r="F595" s="43"/>
      <c r="G595" s="43"/>
      <c r="H595" s="43"/>
      <c r="I595" s="43"/>
      <c r="J595" s="44"/>
      <c r="K595" s="43"/>
      <c r="L595" s="92"/>
      <c r="M595" s="708"/>
      <c r="N595" s="43"/>
      <c r="O595" s="43"/>
      <c r="P595" s="43"/>
      <c r="Q595" s="43"/>
      <c r="R595" s="43"/>
      <c r="S595" s="43"/>
      <c r="T595" s="43"/>
      <c r="U595" s="43"/>
      <c r="V595" s="43"/>
      <c r="W595" s="43"/>
      <c r="X595" s="43"/>
      <c r="Y595" s="43"/>
      <c r="Z595" s="43"/>
      <c r="AA595" s="43"/>
      <c r="AB595" s="43"/>
      <c r="AC595" s="43"/>
    </row>
    <row r="596" spans="1:29" ht="15">
      <c r="A596" s="43"/>
      <c r="B596" s="43"/>
      <c r="C596" s="43"/>
      <c r="D596" s="43"/>
      <c r="E596" s="43"/>
      <c r="F596" s="43"/>
      <c r="G596" s="43"/>
      <c r="H596" s="43"/>
      <c r="I596" s="43"/>
      <c r="J596" s="44"/>
      <c r="K596" s="43"/>
      <c r="L596" s="92"/>
      <c r="M596" s="708"/>
      <c r="N596" s="43"/>
      <c r="O596" s="43"/>
      <c r="P596" s="43"/>
      <c r="Q596" s="43"/>
      <c r="R596" s="43"/>
      <c r="S596" s="43"/>
      <c r="T596" s="43"/>
      <c r="U596" s="43"/>
      <c r="V596" s="43"/>
      <c r="W596" s="43"/>
      <c r="X596" s="43"/>
      <c r="Y596" s="43"/>
      <c r="Z596" s="43"/>
      <c r="AA596" s="43"/>
      <c r="AB596" s="43"/>
      <c r="AC596" s="43"/>
    </row>
    <row r="597" spans="1:29" ht="15">
      <c r="A597" s="43"/>
      <c r="B597" s="43"/>
      <c r="C597" s="43"/>
      <c r="D597" s="43"/>
      <c r="E597" s="43"/>
      <c r="F597" s="43"/>
      <c r="G597" s="43"/>
      <c r="H597" s="43"/>
      <c r="I597" s="43"/>
      <c r="J597" s="44"/>
      <c r="K597" s="43"/>
      <c r="L597" s="92"/>
      <c r="M597" s="708"/>
      <c r="N597" s="43"/>
      <c r="O597" s="43"/>
      <c r="P597" s="43"/>
      <c r="Q597" s="43"/>
      <c r="R597" s="43"/>
      <c r="S597" s="43"/>
      <c r="T597" s="43"/>
      <c r="U597" s="43"/>
      <c r="V597" s="43"/>
      <c r="W597" s="43"/>
      <c r="X597" s="43"/>
      <c r="Y597" s="43"/>
      <c r="Z597" s="43"/>
      <c r="AA597" s="43"/>
      <c r="AB597" s="43"/>
      <c r="AC597" s="43"/>
    </row>
    <row r="598" spans="1:29" ht="15">
      <c r="A598" s="43"/>
      <c r="B598" s="43"/>
      <c r="C598" s="43"/>
      <c r="D598" s="43"/>
      <c r="E598" s="43"/>
      <c r="F598" s="43"/>
      <c r="G598" s="43"/>
      <c r="H598" s="43"/>
      <c r="I598" s="43"/>
      <c r="J598" s="44"/>
      <c r="K598" s="43"/>
      <c r="L598" s="92"/>
      <c r="M598" s="708"/>
      <c r="N598" s="43"/>
      <c r="O598" s="43"/>
      <c r="P598" s="43"/>
      <c r="Q598" s="43"/>
      <c r="R598" s="43"/>
      <c r="S598" s="43"/>
      <c r="T598" s="43"/>
      <c r="U598" s="43"/>
      <c r="V598" s="43"/>
      <c r="W598" s="43"/>
      <c r="X598" s="43"/>
      <c r="Y598" s="43"/>
      <c r="Z598" s="43"/>
      <c r="AA598" s="43"/>
      <c r="AB598" s="43"/>
      <c r="AC598" s="43"/>
    </row>
    <row r="599" spans="1:29" ht="15">
      <c r="A599" s="43"/>
      <c r="B599" s="43"/>
      <c r="C599" s="43"/>
      <c r="D599" s="43"/>
      <c r="E599" s="43"/>
      <c r="F599" s="43"/>
      <c r="G599" s="43"/>
      <c r="H599" s="43"/>
      <c r="I599" s="43"/>
      <c r="J599" s="44"/>
      <c r="K599" s="43"/>
      <c r="L599" s="92"/>
      <c r="M599" s="708"/>
      <c r="N599" s="43"/>
      <c r="O599" s="43"/>
      <c r="P599" s="43"/>
      <c r="Q599" s="43"/>
      <c r="R599" s="43"/>
      <c r="S599" s="43"/>
      <c r="T599" s="43"/>
      <c r="U599" s="43"/>
      <c r="V599" s="43"/>
      <c r="W599" s="43"/>
      <c r="X599" s="43"/>
      <c r="Y599" s="43"/>
      <c r="Z599" s="43"/>
      <c r="AA599" s="43"/>
      <c r="AB599" s="43"/>
      <c r="AC599" s="43"/>
    </row>
    <row r="600" spans="1:29" ht="15">
      <c r="A600" s="43"/>
      <c r="B600" s="43"/>
      <c r="C600" s="43"/>
      <c r="D600" s="43"/>
      <c r="E600" s="43"/>
      <c r="F600" s="43"/>
      <c r="G600" s="43"/>
      <c r="H600" s="43"/>
      <c r="I600" s="43"/>
      <c r="J600" s="44"/>
      <c r="K600" s="43"/>
      <c r="L600" s="92"/>
      <c r="M600" s="708"/>
      <c r="N600" s="43"/>
      <c r="O600" s="43"/>
      <c r="P600" s="43"/>
      <c r="Q600" s="43"/>
      <c r="R600" s="43"/>
      <c r="S600" s="43"/>
      <c r="T600" s="43"/>
      <c r="U600" s="43"/>
      <c r="V600" s="43"/>
      <c r="W600" s="43"/>
      <c r="X600" s="43"/>
      <c r="Y600" s="43"/>
      <c r="Z600" s="43"/>
      <c r="AA600" s="43"/>
      <c r="AB600" s="43"/>
      <c r="AC600" s="43"/>
    </row>
    <row r="601" spans="1:29" ht="15">
      <c r="A601" s="43"/>
      <c r="B601" s="43"/>
      <c r="C601" s="43"/>
      <c r="D601" s="43"/>
      <c r="E601" s="43"/>
      <c r="F601" s="43"/>
      <c r="G601" s="43"/>
      <c r="H601" s="43"/>
      <c r="I601" s="43"/>
      <c r="J601" s="44"/>
      <c r="K601" s="43"/>
      <c r="L601" s="92"/>
      <c r="M601" s="708"/>
      <c r="N601" s="43"/>
      <c r="O601" s="43"/>
      <c r="P601" s="43"/>
      <c r="Q601" s="43"/>
      <c r="R601" s="43"/>
      <c r="S601" s="43"/>
      <c r="T601" s="43"/>
      <c r="U601" s="43"/>
      <c r="V601" s="43"/>
      <c r="W601" s="43"/>
      <c r="X601" s="43"/>
      <c r="Y601" s="43"/>
      <c r="Z601" s="43"/>
      <c r="AA601" s="43"/>
      <c r="AB601" s="43"/>
      <c r="AC601" s="43"/>
    </row>
    <row r="602" spans="1:29" ht="15">
      <c r="A602" s="43"/>
      <c r="B602" s="43"/>
      <c r="C602" s="43"/>
      <c r="D602" s="43"/>
      <c r="E602" s="43"/>
      <c r="F602" s="43"/>
      <c r="G602" s="43"/>
      <c r="H602" s="43"/>
      <c r="I602" s="43"/>
      <c r="J602" s="44"/>
      <c r="K602" s="43"/>
      <c r="L602" s="92"/>
      <c r="M602" s="708"/>
      <c r="N602" s="43"/>
      <c r="O602" s="43"/>
      <c r="P602" s="43"/>
      <c r="Q602" s="43"/>
      <c r="R602" s="43"/>
      <c r="S602" s="43"/>
      <c r="T602" s="43"/>
      <c r="U602" s="43"/>
      <c r="V602" s="43"/>
      <c r="W602" s="43"/>
      <c r="X602" s="43"/>
      <c r="Y602" s="43"/>
      <c r="Z602" s="43"/>
      <c r="AA602" s="43"/>
      <c r="AB602" s="43"/>
      <c r="AC602" s="43"/>
    </row>
    <row r="603" spans="1:29" ht="15">
      <c r="A603" s="43"/>
      <c r="B603" s="43"/>
      <c r="C603" s="43"/>
      <c r="D603" s="43"/>
      <c r="E603" s="43"/>
      <c r="F603" s="43"/>
      <c r="G603" s="43"/>
      <c r="H603" s="43"/>
      <c r="I603" s="43"/>
      <c r="J603" s="44"/>
      <c r="K603" s="43"/>
      <c r="L603" s="92"/>
      <c r="M603" s="708"/>
      <c r="N603" s="43"/>
      <c r="O603" s="43"/>
      <c r="P603" s="43"/>
      <c r="Q603" s="43"/>
      <c r="R603" s="43"/>
      <c r="S603" s="43"/>
      <c r="T603" s="43"/>
      <c r="U603" s="43"/>
      <c r="V603" s="43"/>
      <c r="W603" s="43"/>
      <c r="X603" s="43"/>
      <c r="Y603" s="43"/>
      <c r="Z603" s="43"/>
      <c r="AA603" s="43"/>
      <c r="AB603" s="43"/>
      <c r="AC603" s="43"/>
    </row>
    <row r="604" spans="1:29" ht="15">
      <c r="A604" s="43"/>
      <c r="B604" s="43"/>
      <c r="C604" s="43"/>
      <c r="D604" s="43"/>
      <c r="E604" s="43"/>
      <c r="F604" s="43"/>
      <c r="G604" s="43"/>
      <c r="H604" s="43"/>
      <c r="I604" s="43"/>
      <c r="J604" s="44"/>
      <c r="K604" s="43"/>
      <c r="L604" s="92"/>
      <c r="M604" s="708"/>
      <c r="N604" s="43"/>
      <c r="O604" s="43"/>
      <c r="P604" s="43"/>
      <c r="Q604" s="43"/>
      <c r="R604" s="43"/>
      <c r="S604" s="43"/>
      <c r="T604" s="43"/>
      <c r="U604" s="43"/>
      <c r="V604" s="43"/>
      <c r="W604" s="43"/>
      <c r="X604" s="43"/>
      <c r="Y604" s="43"/>
      <c r="Z604" s="43"/>
      <c r="AA604" s="43"/>
      <c r="AB604" s="43"/>
      <c r="AC604" s="43"/>
    </row>
    <row r="605" spans="1:29" ht="15">
      <c r="A605" s="43"/>
      <c r="B605" s="43"/>
      <c r="C605" s="43"/>
      <c r="D605" s="43"/>
      <c r="E605" s="43"/>
      <c r="F605" s="43"/>
      <c r="G605" s="43"/>
      <c r="H605" s="43"/>
      <c r="I605" s="43"/>
      <c r="J605" s="44"/>
      <c r="K605" s="43"/>
      <c r="L605" s="92"/>
      <c r="M605" s="708"/>
      <c r="N605" s="43"/>
      <c r="O605" s="43"/>
      <c r="P605" s="43"/>
      <c r="Q605" s="43"/>
      <c r="R605" s="43"/>
      <c r="S605" s="43"/>
      <c r="T605" s="43"/>
      <c r="U605" s="43"/>
      <c r="V605" s="43"/>
      <c r="W605" s="43"/>
      <c r="X605" s="43"/>
      <c r="Y605" s="43"/>
      <c r="Z605" s="43"/>
      <c r="AA605" s="43"/>
      <c r="AB605" s="43"/>
      <c r="AC605" s="43"/>
    </row>
    <row r="606" spans="1:29" ht="15">
      <c r="A606" s="43"/>
      <c r="B606" s="43"/>
      <c r="C606" s="43"/>
      <c r="D606" s="43"/>
      <c r="E606" s="43"/>
      <c r="F606" s="43"/>
      <c r="G606" s="43"/>
      <c r="H606" s="43"/>
      <c r="I606" s="43"/>
      <c r="J606" s="44"/>
      <c r="K606" s="43"/>
      <c r="L606" s="92"/>
      <c r="M606" s="708"/>
      <c r="N606" s="43"/>
      <c r="O606" s="43"/>
      <c r="P606" s="43"/>
      <c r="Q606" s="43"/>
      <c r="R606" s="43"/>
      <c r="S606" s="43"/>
      <c r="T606" s="43"/>
      <c r="U606" s="43"/>
      <c r="V606" s="43"/>
      <c r="W606" s="43"/>
      <c r="X606" s="43"/>
      <c r="Y606" s="43"/>
      <c r="Z606" s="43"/>
      <c r="AA606" s="43"/>
      <c r="AB606" s="43"/>
      <c r="AC606" s="43"/>
    </row>
    <row r="607" spans="1:29" ht="15">
      <c r="A607" s="43"/>
      <c r="B607" s="43"/>
      <c r="C607" s="43"/>
      <c r="D607" s="43"/>
      <c r="E607" s="43"/>
      <c r="F607" s="43"/>
      <c r="G607" s="43"/>
      <c r="H607" s="43"/>
      <c r="I607" s="43"/>
      <c r="J607" s="44"/>
      <c r="K607" s="43"/>
      <c r="L607" s="92"/>
      <c r="M607" s="708"/>
      <c r="N607" s="43"/>
      <c r="O607" s="43"/>
      <c r="P607" s="43"/>
      <c r="Q607" s="43"/>
      <c r="R607" s="43"/>
      <c r="S607" s="43"/>
      <c r="T607" s="43"/>
      <c r="U607" s="43"/>
      <c r="V607" s="43"/>
      <c r="W607" s="43"/>
      <c r="X607" s="43"/>
      <c r="Y607" s="43"/>
      <c r="Z607" s="43"/>
      <c r="AA607" s="43"/>
      <c r="AB607" s="43"/>
      <c r="AC607" s="43"/>
    </row>
    <row r="608" spans="1:29" ht="15">
      <c r="A608" s="43"/>
      <c r="B608" s="43"/>
      <c r="C608" s="43"/>
      <c r="D608" s="43"/>
      <c r="E608" s="43"/>
      <c r="F608" s="43"/>
      <c r="G608" s="43"/>
      <c r="H608" s="43"/>
      <c r="I608" s="43"/>
      <c r="J608" s="44"/>
      <c r="K608" s="43"/>
      <c r="L608" s="92"/>
      <c r="M608" s="708"/>
      <c r="N608" s="43"/>
      <c r="O608" s="43"/>
      <c r="P608" s="43"/>
      <c r="Q608" s="43"/>
      <c r="R608" s="43"/>
      <c r="S608" s="43"/>
      <c r="T608" s="43"/>
      <c r="U608" s="43"/>
      <c r="V608" s="43"/>
      <c r="W608" s="43"/>
      <c r="X608" s="43"/>
      <c r="Y608" s="43"/>
      <c r="Z608" s="43"/>
      <c r="AA608" s="43"/>
      <c r="AB608" s="43"/>
      <c r="AC608" s="43"/>
    </row>
    <row r="609" spans="1:29" ht="15">
      <c r="A609" s="43"/>
      <c r="B609" s="43"/>
      <c r="C609" s="43"/>
      <c r="D609" s="43"/>
      <c r="E609" s="43"/>
      <c r="F609" s="43"/>
      <c r="G609" s="43"/>
      <c r="H609" s="43"/>
      <c r="I609" s="43"/>
      <c r="J609" s="44"/>
      <c r="K609" s="43"/>
      <c r="L609" s="92"/>
      <c r="M609" s="708"/>
      <c r="N609" s="43"/>
      <c r="O609" s="43"/>
      <c r="P609" s="43"/>
      <c r="Q609" s="43"/>
      <c r="R609" s="43"/>
      <c r="S609" s="43"/>
      <c r="T609" s="43"/>
      <c r="U609" s="43"/>
      <c r="V609" s="43"/>
      <c r="W609" s="43"/>
      <c r="X609" s="43"/>
      <c r="Y609" s="43"/>
      <c r="Z609" s="43"/>
      <c r="AA609" s="43"/>
      <c r="AB609" s="43"/>
      <c r="AC609" s="43"/>
    </row>
    <row r="610" spans="1:29" ht="15">
      <c r="A610" s="43"/>
      <c r="B610" s="43"/>
      <c r="C610" s="43"/>
      <c r="D610" s="43"/>
      <c r="E610" s="43"/>
      <c r="F610" s="43"/>
      <c r="G610" s="43"/>
      <c r="H610" s="43"/>
      <c r="I610" s="43"/>
      <c r="J610" s="44"/>
      <c r="K610" s="43"/>
      <c r="L610" s="92"/>
      <c r="M610" s="708"/>
      <c r="N610" s="43"/>
      <c r="O610" s="43"/>
      <c r="P610" s="43"/>
      <c r="Q610" s="43"/>
      <c r="R610" s="43"/>
      <c r="S610" s="43"/>
      <c r="T610" s="43"/>
      <c r="U610" s="43"/>
      <c r="V610" s="43"/>
      <c r="W610" s="43"/>
      <c r="X610" s="43"/>
      <c r="Y610" s="43"/>
      <c r="Z610" s="43"/>
      <c r="AA610" s="43"/>
      <c r="AB610" s="43"/>
      <c r="AC610" s="43"/>
    </row>
    <row r="611" spans="1:29" ht="15">
      <c r="A611" s="43"/>
      <c r="B611" s="43"/>
      <c r="C611" s="43"/>
      <c r="D611" s="43"/>
      <c r="E611" s="43"/>
      <c r="F611" s="43"/>
      <c r="G611" s="43"/>
      <c r="H611" s="43"/>
      <c r="I611" s="43"/>
      <c r="J611" s="44"/>
      <c r="K611" s="43"/>
      <c r="L611" s="92"/>
      <c r="M611" s="708"/>
      <c r="N611" s="43"/>
      <c r="O611" s="43"/>
      <c r="P611" s="43"/>
      <c r="Q611" s="43"/>
      <c r="R611" s="43"/>
      <c r="S611" s="43"/>
      <c r="T611" s="43"/>
      <c r="U611" s="43"/>
      <c r="V611" s="43"/>
      <c r="W611" s="43"/>
      <c r="X611" s="43"/>
      <c r="Y611" s="43"/>
      <c r="Z611" s="43"/>
      <c r="AA611" s="43"/>
      <c r="AB611" s="43"/>
      <c r="AC611" s="43"/>
    </row>
    <row r="612" spans="1:29" ht="15">
      <c r="A612" s="43"/>
      <c r="B612" s="43"/>
      <c r="C612" s="43"/>
      <c r="D612" s="43"/>
      <c r="E612" s="43"/>
      <c r="F612" s="43"/>
      <c r="G612" s="43"/>
      <c r="H612" s="43"/>
      <c r="I612" s="43"/>
      <c r="J612" s="44"/>
      <c r="K612" s="43"/>
      <c r="L612" s="92"/>
      <c r="M612" s="708"/>
      <c r="N612" s="43"/>
      <c r="O612" s="43"/>
      <c r="P612" s="43"/>
      <c r="Q612" s="43"/>
      <c r="R612" s="43"/>
      <c r="S612" s="43"/>
      <c r="T612" s="43"/>
      <c r="U612" s="43"/>
      <c r="V612" s="43"/>
      <c r="W612" s="43"/>
      <c r="X612" s="43"/>
      <c r="Y612" s="43"/>
      <c r="Z612" s="43"/>
      <c r="AA612" s="43"/>
      <c r="AB612" s="43"/>
      <c r="AC612" s="43"/>
    </row>
    <row r="613" spans="1:29" ht="15">
      <c r="A613" s="43"/>
      <c r="B613" s="43"/>
      <c r="C613" s="43"/>
      <c r="D613" s="43"/>
      <c r="E613" s="43"/>
      <c r="F613" s="43"/>
      <c r="G613" s="43"/>
      <c r="H613" s="43"/>
      <c r="I613" s="43"/>
      <c r="J613" s="44"/>
      <c r="K613" s="43"/>
      <c r="L613" s="92"/>
      <c r="M613" s="708"/>
      <c r="N613" s="43"/>
      <c r="O613" s="43"/>
      <c r="P613" s="43"/>
      <c r="Q613" s="43"/>
      <c r="R613" s="43"/>
      <c r="S613" s="43"/>
      <c r="T613" s="43"/>
      <c r="U613" s="43"/>
      <c r="V613" s="43"/>
      <c r="W613" s="43"/>
      <c r="X613" s="43"/>
      <c r="Y613" s="43"/>
      <c r="Z613" s="43"/>
      <c r="AA613" s="43"/>
      <c r="AB613" s="43"/>
      <c r="AC613" s="43"/>
    </row>
    <row r="614" spans="1:29" ht="15">
      <c r="A614" s="43"/>
      <c r="B614" s="43"/>
      <c r="C614" s="43"/>
      <c r="D614" s="43"/>
      <c r="E614" s="43"/>
      <c r="F614" s="43"/>
      <c r="G614" s="43"/>
      <c r="H614" s="43"/>
      <c r="I614" s="43"/>
      <c r="J614" s="44"/>
      <c r="K614" s="43"/>
      <c r="L614" s="92"/>
      <c r="M614" s="708"/>
      <c r="N614" s="43"/>
      <c r="O614" s="43"/>
      <c r="P614" s="43"/>
      <c r="Q614" s="43"/>
      <c r="R614" s="43"/>
      <c r="S614" s="43"/>
      <c r="T614" s="43"/>
      <c r="U614" s="43"/>
      <c r="V614" s="43"/>
      <c r="W614" s="43"/>
      <c r="X614" s="43"/>
      <c r="Y614" s="43"/>
      <c r="Z614" s="43"/>
      <c r="AA614" s="43"/>
      <c r="AB614" s="43"/>
      <c r="AC614" s="43"/>
    </row>
    <row r="615" spans="1:29" ht="15">
      <c r="A615" s="43"/>
      <c r="B615" s="43"/>
      <c r="C615" s="43"/>
      <c r="D615" s="43"/>
      <c r="E615" s="43"/>
      <c r="F615" s="43"/>
      <c r="G615" s="43"/>
      <c r="H615" s="43"/>
      <c r="I615" s="43"/>
      <c r="J615" s="44"/>
      <c r="K615" s="43"/>
      <c r="L615" s="92"/>
      <c r="M615" s="708"/>
      <c r="N615" s="43"/>
      <c r="O615" s="43"/>
      <c r="P615" s="43"/>
      <c r="Q615" s="43"/>
      <c r="R615" s="43"/>
      <c r="S615" s="43"/>
      <c r="T615" s="43"/>
      <c r="U615" s="43"/>
      <c r="V615" s="43"/>
      <c r="W615" s="43"/>
      <c r="X615" s="43"/>
      <c r="Y615" s="43"/>
      <c r="Z615" s="43"/>
      <c r="AA615" s="43"/>
      <c r="AB615" s="43"/>
      <c r="AC615" s="43"/>
    </row>
    <row r="616" spans="1:29" ht="15">
      <c r="A616" s="43"/>
      <c r="B616" s="43"/>
      <c r="C616" s="43"/>
      <c r="D616" s="43"/>
      <c r="E616" s="43"/>
      <c r="F616" s="43"/>
      <c r="G616" s="43"/>
      <c r="H616" s="43"/>
      <c r="I616" s="43"/>
      <c r="J616" s="44"/>
      <c r="K616" s="43"/>
      <c r="L616" s="92"/>
      <c r="M616" s="708"/>
      <c r="N616" s="43"/>
      <c r="O616" s="43"/>
      <c r="P616" s="43"/>
      <c r="Q616" s="43"/>
      <c r="R616" s="43"/>
      <c r="S616" s="43"/>
      <c r="T616" s="43"/>
      <c r="U616" s="43"/>
      <c r="V616" s="43"/>
      <c r="W616" s="43"/>
      <c r="X616" s="43"/>
      <c r="Y616" s="43"/>
      <c r="Z616" s="43"/>
      <c r="AA616" s="43"/>
      <c r="AB616" s="43"/>
      <c r="AC616" s="43"/>
    </row>
    <row r="617" spans="1:29" ht="15">
      <c r="A617" s="43"/>
      <c r="B617" s="43"/>
      <c r="C617" s="43"/>
      <c r="D617" s="43"/>
      <c r="E617" s="43"/>
      <c r="F617" s="43"/>
      <c r="G617" s="43"/>
      <c r="H617" s="43"/>
      <c r="I617" s="43"/>
      <c r="J617" s="44"/>
      <c r="K617" s="43"/>
      <c r="L617" s="92"/>
      <c r="M617" s="708"/>
      <c r="N617" s="43"/>
      <c r="O617" s="43"/>
      <c r="P617" s="43"/>
      <c r="Q617" s="43"/>
      <c r="R617" s="43"/>
      <c r="S617" s="43"/>
      <c r="T617" s="43"/>
      <c r="U617" s="43"/>
      <c r="V617" s="43"/>
      <c r="W617" s="43"/>
      <c r="X617" s="43"/>
      <c r="Y617" s="43"/>
      <c r="Z617" s="43"/>
      <c r="AA617" s="43"/>
      <c r="AB617" s="43"/>
      <c r="AC617" s="43"/>
    </row>
    <row r="618" spans="1:29" ht="15">
      <c r="A618" s="43"/>
      <c r="B618" s="43"/>
      <c r="C618" s="43"/>
      <c r="D618" s="43"/>
      <c r="E618" s="43"/>
      <c r="F618" s="43"/>
      <c r="G618" s="43"/>
      <c r="H618" s="43"/>
      <c r="I618" s="43"/>
      <c r="J618" s="44"/>
      <c r="K618" s="43"/>
      <c r="L618" s="92"/>
      <c r="M618" s="708"/>
      <c r="N618" s="43"/>
      <c r="O618" s="43"/>
      <c r="P618" s="43"/>
      <c r="Q618" s="43"/>
      <c r="R618" s="43"/>
      <c r="S618" s="43"/>
      <c r="T618" s="43"/>
      <c r="U618" s="43"/>
      <c r="V618" s="43"/>
      <c r="W618" s="43"/>
      <c r="X618" s="43"/>
      <c r="Y618" s="43"/>
      <c r="Z618" s="43"/>
      <c r="AA618" s="43"/>
      <c r="AB618" s="43"/>
      <c r="AC618" s="43"/>
    </row>
    <row r="619" spans="1:29" ht="15">
      <c r="A619" s="43"/>
      <c r="B619" s="43"/>
      <c r="C619" s="43"/>
      <c r="D619" s="43"/>
      <c r="E619" s="43"/>
      <c r="F619" s="43"/>
      <c r="G619" s="43"/>
      <c r="H619" s="43"/>
      <c r="I619" s="43"/>
      <c r="J619" s="44"/>
      <c r="K619" s="43"/>
      <c r="L619" s="92"/>
      <c r="M619" s="708"/>
      <c r="N619" s="43"/>
      <c r="O619" s="43"/>
      <c r="P619" s="43"/>
      <c r="Q619" s="43"/>
      <c r="R619" s="43"/>
      <c r="S619" s="43"/>
      <c r="T619" s="43"/>
      <c r="U619" s="43"/>
      <c r="V619" s="43"/>
      <c r="W619" s="43"/>
      <c r="X619" s="43"/>
      <c r="Y619" s="43"/>
      <c r="Z619" s="43"/>
      <c r="AA619" s="43"/>
      <c r="AB619" s="43"/>
      <c r="AC619" s="43"/>
    </row>
    <row r="620" spans="1:29" ht="15">
      <c r="A620" s="43"/>
      <c r="B620" s="43"/>
      <c r="C620" s="43"/>
      <c r="D620" s="43"/>
      <c r="E620" s="43"/>
      <c r="F620" s="43"/>
      <c r="G620" s="43"/>
      <c r="H620" s="43"/>
      <c r="I620" s="43"/>
      <c r="J620" s="44"/>
      <c r="K620" s="43"/>
      <c r="L620" s="92"/>
      <c r="M620" s="708"/>
      <c r="N620" s="43"/>
      <c r="O620" s="43"/>
      <c r="P620" s="43"/>
      <c r="Q620" s="43"/>
      <c r="R620" s="43"/>
      <c r="S620" s="43"/>
      <c r="T620" s="43"/>
      <c r="U620" s="43"/>
      <c r="V620" s="43"/>
      <c r="W620" s="43"/>
      <c r="X620" s="43"/>
      <c r="Y620" s="43"/>
      <c r="Z620" s="43"/>
      <c r="AA620" s="43"/>
      <c r="AB620" s="43"/>
      <c r="AC620" s="43"/>
    </row>
    <row r="621" spans="1:29" ht="15">
      <c r="A621" s="43"/>
      <c r="B621" s="43"/>
      <c r="C621" s="43"/>
      <c r="D621" s="43"/>
      <c r="E621" s="43"/>
      <c r="F621" s="43"/>
      <c r="G621" s="43"/>
      <c r="H621" s="43"/>
      <c r="I621" s="43"/>
      <c r="J621" s="44"/>
      <c r="K621" s="43"/>
      <c r="L621" s="92"/>
      <c r="M621" s="708"/>
      <c r="N621" s="43"/>
      <c r="O621" s="43"/>
      <c r="P621" s="43"/>
      <c r="Q621" s="43"/>
      <c r="R621" s="43"/>
      <c r="S621" s="43"/>
      <c r="T621" s="43"/>
      <c r="U621" s="43"/>
      <c r="V621" s="43"/>
      <c r="W621" s="43"/>
      <c r="X621" s="43"/>
      <c r="Y621" s="43"/>
      <c r="Z621" s="43"/>
      <c r="AA621" s="43"/>
      <c r="AB621" s="43"/>
      <c r="AC621" s="43"/>
    </row>
    <row r="622" spans="1:29" ht="15">
      <c r="A622" s="43"/>
      <c r="B622" s="43"/>
      <c r="C622" s="43"/>
      <c r="D622" s="43"/>
      <c r="E622" s="43"/>
      <c r="F622" s="43"/>
      <c r="G622" s="43"/>
      <c r="H622" s="43"/>
      <c r="I622" s="43"/>
      <c r="J622" s="44"/>
      <c r="K622" s="43"/>
      <c r="L622" s="92"/>
      <c r="M622" s="708"/>
      <c r="N622" s="43"/>
      <c r="O622" s="43"/>
      <c r="P622" s="43"/>
      <c r="Q622" s="43"/>
      <c r="R622" s="43"/>
      <c r="S622" s="43"/>
      <c r="T622" s="43"/>
      <c r="U622" s="43"/>
      <c r="V622" s="43"/>
      <c r="W622" s="43"/>
      <c r="X622" s="43"/>
      <c r="Y622" s="43"/>
      <c r="Z622" s="43"/>
      <c r="AA622" s="43"/>
      <c r="AB622" s="43"/>
      <c r="AC622" s="43"/>
    </row>
    <row r="623" spans="1:29" ht="15">
      <c r="A623" s="43"/>
      <c r="B623" s="43"/>
      <c r="C623" s="43"/>
      <c r="D623" s="43"/>
      <c r="E623" s="43"/>
      <c r="F623" s="43"/>
      <c r="G623" s="43"/>
      <c r="H623" s="43"/>
      <c r="I623" s="43"/>
      <c r="J623" s="44"/>
      <c r="K623" s="43"/>
      <c r="L623" s="92"/>
      <c r="M623" s="708"/>
      <c r="N623" s="43"/>
      <c r="O623" s="43"/>
      <c r="P623" s="43"/>
      <c r="Q623" s="43"/>
      <c r="R623" s="43"/>
      <c r="S623" s="43"/>
      <c r="T623" s="43"/>
      <c r="U623" s="43"/>
      <c r="V623" s="43"/>
      <c r="W623" s="43"/>
      <c r="X623" s="43"/>
      <c r="Y623" s="43"/>
      <c r="Z623" s="43"/>
      <c r="AA623" s="43"/>
      <c r="AB623" s="43"/>
      <c r="AC623" s="43"/>
    </row>
    <row r="624" spans="1:29" ht="15">
      <c r="A624" s="43"/>
      <c r="B624" s="43"/>
      <c r="C624" s="43"/>
      <c r="D624" s="43"/>
      <c r="E624" s="43"/>
      <c r="F624" s="43"/>
      <c r="G624" s="43"/>
      <c r="H624" s="43"/>
      <c r="I624" s="43"/>
      <c r="J624" s="44"/>
      <c r="K624" s="43"/>
      <c r="L624" s="92"/>
      <c r="M624" s="708"/>
      <c r="N624" s="43"/>
      <c r="O624" s="43"/>
      <c r="P624" s="43"/>
      <c r="Q624" s="43"/>
      <c r="R624" s="43"/>
      <c r="S624" s="43"/>
      <c r="T624" s="43"/>
      <c r="U624" s="43"/>
      <c r="V624" s="43"/>
      <c r="W624" s="43"/>
      <c r="X624" s="43"/>
      <c r="Y624" s="43"/>
      <c r="Z624" s="43"/>
      <c r="AA624" s="43"/>
      <c r="AB624" s="43"/>
      <c r="AC624" s="43"/>
    </row>
    <row r="625" spans="1:29" ht="15">
      <c r="A625" s="43"/>
      <c r="B625" s="43"/>
      <c r="C625" s="43"/>
      <c r="D625" s="43"/>
      <c r="E625" s="43"/>
      <c r="F625" s="43"/>
      <c r="G625" s="43"/>
      <c r="H625" s="43"/>
      <c r="I625" s="43"/>
      <c r="J625" s="44"/>
      <c r="K625" s="43"/>
      <c r="L625" s="92"/>
      <c r="M625" s="708"/>
      <c r="N625" s="43"/>
      <c r="O625" s="43"/>
      <c r="P625" s="43"/>
      <c r="Q625" s="43"/>
      <c r="R625" s="43"/>
      <c r="S625" s="43"/>
      <c r="T625" s="43"/>
      <c r="U625" s="43"/>
      <c r="V625" s="43"/>
      <c r="W625" s="43"/>
      <c r="X625" s="43"/>
      <c r="Y625" s="43"/>
      <c r="Z625" s="43"/>
      <c r="AA625" s="43"/>
      <c r="AB625" s="43"/>
      <c r="AC625" s="43"/>
    </row>
    <row r="626" spans="1:29" ht="15">
      <c r="A626" s="43"/>
      <c r="B626" s="43"/>
      <c r="C626" s="43"/>
      <c r="D626" s="43"/>
      <c r="E626" s="43"/>
      <c r="F626" s="43"/>
      <c r="G626" s="43"/>
      <c r="H626" s="43"/>
      <c r="I626" s="43"/>
      <c r="J626" s="44"/>
      <c r="K626" s="43"/>
      <c r="L626" s="92"/>
      <c r="M626" s="708"/>
      <c r="N626" s="43"/>
      <c r="O626" s="43"/>
      <c r="P626" s="43"/>
      <c r="Q626" s="43"/>
      <c r="R626" s="43"/>
      <c r="S626" s="43"/>
      <c r="T626" s="43"/>
      <c r="U626" s="43"/>
      <c r="V626" s="43"/>
      <c r="W626" s="43"/>
      <c r="X626" s="43"/>
      <c r="Y626" s="43"/>
      <c r="Z626" s="43"/>
      <c r="AA626" s="43"/>
      <c r="AB626" s="43"/>
      <c r="AC626" s="43"/>
    </row>
    <row r="627" spans="1:29" ht="15">
      <c r="A627" s="43"/>
      <c r="B627" s="43"/>
      <c r="C627" s="43"/>
      <c r="D627" s="43"/>
      <c r="E627" s="43"/>
      <c r="F627" s="43"/>
      <c r="G627" s="43"/>
      <c r="H627" s="43"/>
      <c r="I627" s="43"/>
      <c r="J627" s="44"/>
      <c r="K627" s="43"/>
      <c r="L627" s="92"/>
      <c r="M627" s="708"/>
      <c r="N627" s="43"/>
      <c r="O627" s="43"/>
      <c r="P627" s="43"/>
      <c r="Q627" s="43"/>
      <c r="R627" s="43"/>
      <c r="S627" s="43"/>
      <c r="T627" s="43"/>
      <c r="U627" s="43"/>
      <c r="V627" s="43"/>
      <c r="W627" s="43"/>
      <c r="X627" s="43"/>
      <c r="Y627" s="43"/>
      <c r="Z627" s="43"/>
      <c r="AA627" s="43"/>
      <c r="AB627" s="43"/>
      <c r="AC627" s="43"/>
    </row>
    <row r="628" spans="1:29" ht="15">
      <c r="A628" s="43"/>
      <c r="B628" s="43"/>
      <c r="C628" s="43"/>
      <c r="D628" s="43"/>
      <c r="E628" s="43"/>
      <c r="F628" s="43"/>
      <c r="G628" s="43"/>
      <c r="H628" s="43"/>
      <c r="I628" s="43"/>
      <c r="J628" s="44"/>
      <c r="K628" s="43"/>
      <c r="L628" s="92"/>
      <c r="M628" s="708"/>
      <c r="N628" s="43"/>
      <c r="O628" s="43"/>
      <c r="P628" s="43"/>
      <c r="Q628" s="43"/>
      <c r="R628" s="43"/>
      <c r="S628" s="43"/>
      <c r="T628" s="43"/>
      <c r="U628" s="43"/>
      <c r="V628" s="43"/>
      <c r="W628" s="43"/>
      <c r="X628" s="43"/>
      <c r="Y628" s="43"/>
      <c r="Z628" s="43"/>
      <c r="AA628" s="43"/>
      <c r="AB628" s="43"/>
      <c r="AC628" s="43"/>
    </row>
    <row r="629" spans="1:29" ht="15">
      <c r="A629" s="43"/>
      <c r="B629" s="43"/>
      <c r="C629" s="43"/>
      <c r="D629" s="43"/>
      <c r="E629" s="43"/>
      <c r="F629" s="43"/>
      <c r="G629" s="43"/>
      <c r="H629" s="43"/>
      <c r="I629" s="43"/>
      <c r="J629" s="44"/>
      <c r="K629" s="43"/>
      <c r="L629" s="92"/>
      <c r="M629" s="708"/>
      <c r="N629" s="43"/>
      <c r="O629" s="43"/>
      <c r="P629" s="43"/>
      <c r="Q629" s="43"/>
      <c r="R629" s="43"/>
      <c r="S629" s="43"/>
      <c r="T629" s="43"/>
      <c r="U629" s="43"/>
      <c r="V629" s="43"/>
      <c r="W629" s="43"/>
      <c r="X629" s="43"/>
      <c r="Y629" s="43"/>
      <c r="Z629" s="43"/>
      <c r="AA629" s="43"/>
      <c r="AB629" s="43"/>
      <c r="AC629" s="43"/>
    </row>
    <row r="630" spans="1:29" ht="15">
      <c r="A630" s="43"/>
      <c r="B630" s="43"/>
      <c r="C630" s="43"/>
      <c r="D630" s="43"/>
      <c r="E630" s="43"/>
      <c r="F630" s="43"/>
      <c r="G630" s="43"/>
      <c r="H630" s="43"/>
      <c r="I630" s="43"/>
      <c r="J630" s="44"/>
      <c r="K630" s="43"/>
      <c r="L630" s="92"/>
      <c r="M630" s="708"/>
      <c r="N630" s="43"/>
      <c r="O630" s="43"/>
      <c r="P630" s="43"/>
      <c r="Q630" s="43"/>
      <c r="R630" s="43"/>
      <c r="S630" s="43"/>
      <c r="T630" s="43"/>
      <c r="U630" s="43"/>
      <c r="V630" s="43"/>
      <c r="W630" s="43"/>
      <c r="X630" s="43"/>
      <c r="Y630" s="43"/>
      <c r="Z630" s="43"/>
      <c r="AA630" s="43"/>
      <c r="AB630" s="43"/>
      <c r="AC630" s="43"/>
    </row>
    <row r="631" spans="1:29" ht="15">
      <c r="A631" s="43"/>
      <c r="B631" s="43"/>
      <c r="C631" s="43"/>
      <c r="D631" s="43"/>
      <c r="E631" s="43"/>
      <c r="F631" s="43"/>
      <c r="G631" s="43"/>
      <c r="H631" s="43"/>
      <c r="I631" s="43"/>
      <c r="J631" s="44"/>
      <c r="K631" s="43"/>
      <c r="L631" s="92"/>
      <c r="M631" s="708"/>
      <c r="N631" s="43"/>
      <c r="O631" s="43"/>
      <c r="P631" s="43"/>
      <c r="Q631" s="43"/>
      <c r="R631" s="43"/>
      <c r="S631" s="43"/>
      <c r="T631" s="43"/>
      <c r="U631" s="43"/>
      <c r="V631" s="43"/>
      <c r="W631" s="43"/>
      <c r="X631" s="43"/>
      <c r="Y631" s="43"/>
      <c r="Z631" s="43"/>
      <c r="AA631" s="43"/>
      <c r="AB631" s="43"/>
      <c r="AC631" s="43"/>
    </row>
    <row r="632" spans="1:29" ht="15">
      <c r="A632" s="43"/>
      <c r="B632" s="43"/>
      <c r="C632" s="43"/>
      <c r="D632" s="43"/>
      <c r="E632" s="43"/>
      <c r="F632" s="43"/>
      <c r="G632" s="43"/>
      <c r="H632" s="43"/>
      <c r="I632" s="43"/>
      <c r="J632" s="44"/>
      <c r="K632" s="43"/>
      <c r="L632" s="92"/>
      <c r="M632" s="708"/>
      <c r="N632" s="43"/>
      <c r="O632" s="43"/>
      <c r="P632" s="43"/>
      <c r="Q632" s="43"/>
      <c r="R632" s="43"/>
      <c r="S632" s="43"/>
      <c r="T632" s="43"/>
      <c r="U632" s="43"/>
      <c r="V632" s="43"/>
      <c r="W632" s="43"/>
      <c r="X632" s="43"/>
      <c r="Y632" s="43"/>
      <c r="Z632" s="43"/>
      <c r="AA632" s="43"/>
      <c r="AB632" s="43"/>
      <c r="AC632" s="43"/>
    </row>
    <row r="633" spans="1:29" ht="15">
      <c r="A633" s="43"/>
      <c r="B633" s="43"/>
      <c r="C633" s="43"/>
      <c r="D633" s="43"/>
      <c r="E633" s="43"/>
      <c r="F633" s="43"/>
      <c r="G633" s="43"/>
      <c r="H633" s="43"/>
      <c r="I633" s="43"/>
      <c r="J633" s="44"/>
      <c r="K633" s="43"/>
      <c r="L633" s="92"/>
      <c r="M633" s="708"/>
      <c r="N633" s="43"/>
      <c r="O633" s="43"/>
      <c r="P633" s="43"/>
      <c r="Q633" s="43"/>
      <c r="R633" s="43"/>
      <c r="S633" s="43"/>
      <c r="T633" s="43"/>
      <c r="U633" s="43"/>
      <c r="V633" s="43"/>
      <c r="W633" s="43"/>
      <c r="X633" s="43"/>
      <c r="Y633" s="43"/>
      <c r="Z633" s="43"/>
      <c r="AA633" s="43"/>
      <c r="AB633" s="43"/>
      <c r="AC633" s="43"/>
    </row>
    <row r="634" spans="1:29" ht="15">
      <c r="A634" s="43"/>
      <c r="B634" s="43"/>
      <c r="C634" s="43"/>
      <c r="D634" s="43"/>
      <c r="E634" s="43"/>
      <c r="F634" s="43"/>
      <c r="G634" s="43"/>
      <c r="H634" s="43"/>
      <c r="I634" s="43"/>
      <c r="J634" s="44"/>
      <c r="K634" s="43"/>
      <c r="L634" s="92"/>
      <c r="M634" s="708"/>
      <c r="N634" s="43"/>
      <c r="O634" s="43"/>
      <c r="P634" s="43"/>
      <c r="Q634" s="43"/>
      <c r="R634" s="43"/>
      <c r="S634" s="43"/>
      <c r="T634" s="43"/>
      <c r="U634" s="43"/>
      <c r="V634" s="43"/>
      <c r="W634" s="43"/>
      <c r="X634" s="43"/>
      <c r="Y634" s="43"/>
      <c r="Z634" s="43"/>
      <c r="AA634" s="43"/>
      <c r="AB634" s="43"/>
      <c r="AC634" s="43"/>
    </row>
    <row r="635" spans="1:29" ht="15">
      <c r="A635" s="43"/>
      <c r="B635" s="43"/>
      <c r="C635" s="43"/>
      <c r="D635" s="43"/>
      <c r="E635" s="43"/>
      <c r="F635" s="43"/>
      <c r="G635" s="43"/>
      <c r="H635" s="43"/>
      <c r="I635" s="43"/>
      <c r="J635" s="44"/>
      <c r="K635" s="43"/>
      <c r="L635" s="92"/>
      <c r="M635" s="708"/>
      <c r="N635" s="43"/>
      <c r="O635" s="43"/>
      <c r="P635" s="43"/>
      <c r="Q635" s="43"/>
      <c r="R635" s="43"/>
      <c r="S635" s="43"/>
      <c r="T635" s="43"/>
      <c r="U635" s="43"/>
      <c r="V635" s="43"/>
      <c r="W635" s="43"/>
      <c r="X635" s="43"/>
      <c r="Y635" s="43"/>
      <c r="Z635" s="43"/>
      <c r="AA635" s="43"/>
      <c r="AB635" s="43"/>
      <c r="AC635" s="43"/>
    </row>
    <row r="636" spans="1:29" ht="15">
      <c r="A636" s="43"/>
      <c r="B636" s="43"/>
      <c r="C636" s="43"/>
      <c r="D636" s="43"/>
      <c r="E636" s="43"/>
      <c r="F636" s="43"/>
      <c r="G636" s="43"/>
      <c r="H636" s="43"/>
      <c r="I636" s="43"/>
      <c r="J636" s="44"/>
      <c r="K636" s="43"/>
      <c r="L636" s="92"/>
      <c r="M636" s="708"/>
      <c r="N636" s="43"/>
      <c r="O636" s="43"/>
      <c r="P636" s="43"/>
      <c r="Q636" s="43"/>
      <c r="R636" s="43"/>
      <c r="S636" s="43"/>
      <c r="T636" s="43"/>
      <c r="U636" s="43"/>
      <c r="V636" s="43"/>
      <c r="W636" s="43"/>
      <c r="X636" s="43"/>
      <c r="Y636" s="43"/>
      <c r="Z636" s="43"/>
      <c r="AA636" s="43"/>
      <c r="AB636" s="43"/>
      <c r="AC636" s="43"/>
    </row>
    <row r="637" spans="1:29" ht="15">
      <c r="A637" s="43"/>
      <c r="B637" s="43"/>
      <c r="C637" s="43"/>
      <c r="D637" s="43"/>
      <c r="E637" s="43"/>
      <c r="F637" s="43"/>
      <c r="G637" s="43"/>
      <c r="H637" s="43"/>
      <c r="I637" s="43"/>
      <c r="J637" s="44"/>
      <c r="K637" s="43"/>
      <c r="L637" s="92"/>
      <c r="M637" s="708"/>
      <c r="N637" s="43"/>
      <c r="O637" s="43"/>
      <c r="P637" s="43"/>
      <c r="Q637" s="43"/>
      <c r="R637" s="43"/>
      <c r="S637" s="43"/>
      <c r="T637" s="43"/>
      <c r="U637" s="43"/>
      <c r="V637" s="43"/>
      <c r="W637" s="43"/>
      <c r="X637" s="43"/>
      <c r="Y637" s="43"/>
      <c r="Z637" s="43"/>
      <c r="AA637" s="43"/>
      <c r="AB637" s="43"/>
      <c r="AC637" s="43"/>
    </row>
    <row r="638" spans="1:29" ht="15">
      <c r="A638" s="43"/>
      <c r="B638" s="43"/>
      <c r="C638" s="43"/>
      <c r="D638" s="43"/>
      <c r="E638" s="43"/>
      <c r="F638" s="43"/>
      <c r="G638" s="43"/>
      <c r="H638" s="43"/>
      <c r="I638" s="43"/>
      <c r="J638" s="44"/>
      <c r="K638" s="43"/>
      <c r="L638" s="92"/>
      <c r="M638" s="708"/>
      <c r="N638" s="43"/>
      <c r="O638" s="43"/>
      <c r="P638" s="43"/>
      <c r="Q638" s="43"/>
      <c r="R638" s="43"/>
      <c r="S638" s="43"/>
      <c r="T638" s="43"/>
      <c r="U638" s="43"/>
      <c r="V638" s="43"/>
      <c r="W638" s="43"/>
      <c r="X638" s="43"/>
      <c r="Y638" s="43"/>
      <c r="Z638" s="43"/>
      <c r="AA638" s="43"/>
      <c r="AB638" s="43"/>
      <c r="AC638" s="43"/>
    </row>
    <row r="639" spans="1:29" ht="15">
      <c r="A639" s="43"/>
      <c r="B639" s="43"/>
      <c r="C639" s="43"/>
      <c r="D639" s="43"/>
      <c r="E639" s="43"/>
      <c r="F639" s="43"/>
      <c r="G639" s="43"/>
      <c r="H639" s="43"/>
      <c r="I639" s="43"/>
      <c r="J639" s="44"/>
      <c r="K639" s="43"/>
      <c r="L639" s="92"/>
      <c r="M639" s="708"/>
      <c r="N639" s="43"/>
      <c r="O639" s="43"/>
      <c r="P639" s="43"/>
      <c r="Q639" s="43"/>
      <c r="R639" s="43"/>
      <c r="S639" s="43"/>
      <c r="T639" s="43"/>
      <c r="U639" s="43"/>
      <c r="V639" s="43"/>
      <c r="W639" s="43"/>
      <c r="X639" s="43"/>
      <c r="Y639" s="43"/>
      <c r="Z639" s="43"/>
      <c r="AA639" s="43"/>
      <c r="AB639" s="43"/>
      <c r="AC639" s="43"/>
    </row>
    <row r="640" spans="1:29" ht="15">
      <c r="A640" s="43"/>
      <c r="B640" s="43"/>
      <c r="C640" s="43"/>
      <c r="D640" s="43"/>
      <c r="E640" s="43"/>
      <c r="F640" s="43"/>
      <c r="G640" s="43"/>
      <c r="H640" s="43"/>
      <c r="I640" s="43"/>
      <c r="J640" s="44"/>
      <c r="K640" s="43"/>
      <c r="L640" s="92"/>
      <c r="M640" s="708"/>
      <c r="N640" s="43"/>
      <c r="O640" s="43"/>
      <c r="P640" s="43"/>
      <c r="Q640" s="43"/>
      <c r="R640" s="43"/>
      <c r="S640" s="43"/>
      <c r="T640" s="43"/>
      <c r="U640" s="43"/>
      <c r="V640" s="43"/>
      <c r="W640" s="43"/>
      <c r="X640" s="43"/>
      <c r="Y640" s="43"/>
      <c r="Z640" s="43"/>
      <c r="AA640" s="43"/>
      <c r="AB640" s="43"/>
      <c r="AC640" s="43"/>
    </row>
    <row r="641" spans="1:29" ht="15">
      <c r="A641" s="43"/>
      <c r="B641" s="43"/>
      <c r="C641" s="43"/>
      <c r="D641" s="43"/>
      <c r="E641" s="43"/>
      <c r="F641" s="43"/>
      <c r="G641" s="43"/>
      <c r="H641" s="43"/>
      <c r="I641" s="43"/>
      <c r="J641" s="44"/>
      <c r="K641" s="43"/>
      <c r="L641" s="92"/>
      <c r="M641" s="708"/>
      <c r="N641" s="43"/>
      <c r="O641" s="43"/>
      <c r="P641" s="43"/>
      <c r="Q641" s="43"/>
      <c r="R641" s="43"/>
      <c r="S641" s="43"/>
      <c r="T641" s="43"/>
      <c r="U641" s="43"/>
      <c r="V641" s="43"/>
      <c r="W641" s="43"/>
      <c r="X641" s="43"/>
      <c r="Y641" s="43"/>
      <c r="Z641" s="43"/>
      <c r="AA641" s="43"/>
      <c r="AB641" s="43"/>
      <c r="AC641" s="43"/>
    </row>
    <row r="642" spans="1:29" ht="15">
      <c r="A642" s="43"/>
      <c r="B642" s="43"/>
      <c r="C642" s="43"/>
      <c r="D642" s="43"/>
      <c r="E642" s="43"/>
      <c r="F642" s="43"/>
      <c r="G642" s="43"/>
      <c r="H642" s="43"/>
      <c r="I642" s="43"/>
      <c r="J642" s="44"/>
      <c r="K642" s="43"/>
      <c r="L642" s="92"/>
      <c r="M642" s="708"/>
      <c r="N642" s="43"/>
      <c r="O642" s="43"/>
      <c r="P642" s="43"/>
      <c r="Q642" s="43"/>
      <c r="R642" s="43"/>
      <c r="S642" s="43"/>
      <c r="T642" s="43"/>
      <c r="U642" s="43"/>
      <c r="V642" s="43"/>
      <c r="W642" s="43"/>
      <c r="X642" s="43"/>
      <c r="Y642" s="43"/>
      <c r="Z642" s="43"/>
      <c r="AA642" s="43"/>
      <c r="AB642" s="43"/>
      <c r="AC642" s="43"/>
    </row>
    <row r="643" spans="1:29" ht="15">
      <c r="A643" s="43"/>
      <c r="B643" s="43"/>
      <c r="C643" s="43"/>
      <c r="D643" s="43"/>
      <c r="E643" s="43"/>
      <c r="F643" s="43"/>
      <c r="G643" s="43"/>
      <c r="H643" s="43"/>
      <c r="I643" s="43"/>
      <c r="J643" s="44"/>
      <c r="K643" s="43"/>
      <c r="L643" s="92"/>
      <c r="M643" s="708"/>
      <c r="N643" s="43"/>
      <c r="O643" s="43"/>
      <c r="P643" s="43"/>
      <c r="Q643" s="43"/>
      <c r="R643" s="43"/>
      <c r="S643" s="43"/>
      <c r="T643" s="43"/>
      <c r="U643" s="43"/>
      <c r="V643" s="43"/>
      <c r="W643" s="43"/>
      <c r="X643" s="43"/>
      <c r="Y643" s="43"/>
      <c r="Z643" s="43"/>
      <c r="AA643" s="43"/>
      <c r="AB643" s="43"/>
      <c r="AC643" s="43"/>
    </row>
    <row r="644" spans="1:29" ht="15">
      <c r="A644" s="43"/>
      <c r="B644" s="43"/>
      <c r="C644" s="43"/>
      <c r="D644" s="43"/>
      <c r="E644" s="43"/>
      <c r="F644" s="43"/>
      <c r="G644" s="43"/>
      <c r="H644" s="43"/>
      <c r="I644" s="43"/>
      <c r="J644" s="44"/>
      <c r="K644" s="43"/>
      <c r="L644" s="92"/>
      <c r="M644" s="708"/>
      <c r="N644" s="43"/>
      <c r="O644" s="43"/>
      <c r="P644" s="43"/>
      <c r="Q644" s="43"/>
      <c r="R644" s="43"/>
      <c r="S644" s="43"/>
      <c r="T644" s="43"/>
      <c r="U644" s="43"/>
      <c r="V644" s="43"/>
      <c r="W644" s="43"/>
      <c r="X644" s="43"/>
      <c r="Y644" s="43"/>
      <c r="Z644" s="43"/>
      <c r="AA644" s="43"/>
      <c r="AB644" s="43"/>
      <c r="AC644" s="43"/>
    </row>
    <row r="645" spans="1:29" ht="15">
      <c r="A645" s="43"/>
      <c r="B645" s="43"/>
      <c r="C645" s="43"/>
      <c r="D645" s="43"/>
      <c r="E645" s="43"/>
      <c r="F645" s="43"/>
      <c r="G645" s="43"/>
      <c r="H645" s="43"/>
      <c r="I645" s="43"/>
      <c r="J645" s="44"/>
      <c r="K645" s="43"/>
      <c r="L645" s="92"/>
      <c r="M645" s="708"/>
      <c r="N645" s="43"/>
      <c r="O645" s="43"/>
      <c r="P645" s="43"/>
      <c r="Q645" s="43"/>
      <c r="R645" s="43"/>
      <c r="S645" s="43"/>
      <c r="T645" s="43"/>
      <c r="U645" s="43"/>
      <c r="V645" s="43"/>
      <c r="W645" s="43"/>
      <c r="X645" s="43"/>
      <c r="Y645" s="43"/>
      <c r="Z645" s="43"/>
      <c r="AA645" s="43"/>
      <c r="AB645" s="43"/>
      <c r="AC645" s="43"/>
    </row>
    <row r="646" spans="1:29" ht="15">
      <c r="A646" s="43"/>
      <c r="B646" s="43"/>
      <c r="C646" s="43"/>
      <c r="D646" s="43"/>
      <c r="E646" s="43"/>
      <c r="F646" s="43"/>
      <c r="G646" s="43"/>
      <c r="H646" s="43"/>
      <c r="I646" s="43"/>
      <c r="J646" s="44"/>
      <c r="K646" s="43"/>
      <c r="L646" s="92"/>
      <c r="M646" s="708"/>
      <c r="N646" s="43"/>
      <c r="O646" s="43"/>
      <c r="P646" s="43"/>
      <c r="Q646" s="43"/>
      <c r="R646" s="43"/>
      <c r="S646" s="43"/>
      <c r="T646" s="43"/>
      <c r="U646" s="43"/>
      <c r="V646" s="43"/>
      <c r="W646" s="43"/>
      <c r="X646" s="43"/>
      <c r="Y646" s="43"/>
      <c r="Z646" s="43"/>
      <c r="AA646" s="43"/>
      <c r="AB646" s="43"/>
      <c r="AC646" s="43"/>
    </row>
    <row r="647" spans="1:29" ht="15">
      <c r="A647" s="43"/>
      <c r="B647" s="43"/>
      <c r="C647" s="43"/>
      <c r="D647" s="43"/>
      <c r="E647" s="43"/>
      <c r="F647" s="43"/>
      <c r="G647" s="43"/>
      <c r="H647" s="43"/>
      <c r="I647" s="43"/>
      <c r="J647" s="44"/>
      <c r="K647" s="43"/>
      <c r="L647" s="92"/>
      <c r="M647" s="708"/>
      <c r="N647" s="43"/>
      <c r="O647" s="43"/>
      <c r="P647" s="43"/>
      <c r="Q647" s="43"/>
      <c r="R647" s="43"/>
      <c r="S647" s="43"/>
      <c r="T647" s="43"/>
      <c r="U647" s="43"/>
      <c r="V647" s="43"/>
      <c r="W647" s="43"/>
      <c r="X647" s="43"/>
      <c r="Y647" s="43"/>
      <c r="Z647" s="43"/>
      <c r="AA647" s="43"/>
      <c r="AB647" s="43"/>
      <c r="AC647" s="43"/>
    </row>
    <row r="648" spans="1:29" ht="15">
      <c r="A648" s="43"/>
      <c r="B648" s="43"/>
      <c r="C648" s="43"/>
      <c r="D648" s="43"/>
      <c r="E648" s="43"/>
      <c r="F648" s="43"/>
      <c r="G648" s="43"/>
      <c r="H648" s="43"/>
      <c r="I648" s="43"/>
      <c r="J648" s="44"/>
      <c r="K648" s="43"/>
      <c r="L648" s="92"/>
      <c r="M648" s="708"/>
      <c r="N648" s="43"/>
      <c r="O648" s="43"/>
      <c r="P648" s="43"/>
      <c r="Q648" s="43"/>
      <c r="R648" s="43"/>
      <c r="S648" s="43"/>
      <c r="T648" s="43"/>
      <c r="U648" s="43"/>
      <c r="V648" s="43"/>
      <c r="W648" s="43"/>
      <c r="X648" s="43"/>
      <c r="Y648" s="43"/>
      <c r="Z648" s="43"/>
      <c r="AA648" s="43"/>
      <c r="AB648" s="43"/>
      <c r="AC648" s="43"/>
    </row>
    <row r="649" spans="1:29" ht="15">
      <c r="A649" s="43"/>
      <c r="B649" s="43"/>
      <c r="C649" s="43"/>
      <c r="D649" s="43"/>
      <c r="E649" s="43"/>
      <c r="F649" s="43"/>
      <c r="G649" s="43"/>
      <c r="H649" s="43"/>
      <c r="I649" s="43"/>
      <c r="J649" s="44"/>
      <c r="K649" s="43"/>
      <c r="L649" s="92"/>
      <c r="M649" s="708"/>
      <c r="N649" s="43"/>
      <c r="O649" s="43"/>
      <c r="P649" s="43"/>
      <c r="Q649" s="43"/>
      <c r="R649" s="43"/>
      <c r="S649" s="43"/>
      <c r="T649" s="43"/>
      <c r="U649" s="43"/>
      <c r="V649" s="43"/>
      <c r="W649" s="43"/>
      <c r="X649" s="43"/>
      <c r="Y649" s="43"/>
      <c r="Z649" s="43"/>
      <c r="AA649" s="43"/>
      <c r="AB649" s="43"/>
      <c r="AC649" s="43"/>
    </row>
    <row r="650" spans="1:29" ht="15">
      <c r="A650" s="43"/>
      <c r="B650" s="43"/>
      <c r="C650" s="43"/>
      <c r="D650" s="43"/>
      <c r="E650" s="43"/>
      <c r="F650" s="43"/>
      <c r="G650" s="43"/>
      <c r="H650" s="43"/>
      <c r="I650" s="43"/>
      <c r="J650" s="44"/>
      <c r="K650" s="43"/>
      <c r="L650" s="92"/>
      <c r="M650" s="708"/>
      <c r="N650" s="43"/>
      <c r="O650" s="43"/>
      <c r="P650" s="43"/>
      <c r="Q650" s="43"/>
      <c r="R650" s="43"/>
      <c r="S650" s="43"/>
      <c r="T650" s="43"/>
      <c r="U650" s="43"/>
      <c r="V650" s="43"/>
      <c r="W650" s="43"/>
      <c r="X650" s="43"/>
      <c r="Y650" s="43"/>
      <c r="Z650" s="43"/>
      <c r="AA650" s="43"/>
      <c r="AB650" s="43"/>
      <c r="AC650" s="43"/>
    </row>
    <row r="651" spans="1:29" ht="15">
      <c r="A651" s="43"/>
      <c r="B651" s="43"/>
      <c r="C651" s="43"/>
      <c r="D651" s="43"/>
      <c r="E651" s="43"/>
      <c r="F651" s="43"/>
      <c r="G651" s="43"/>
      <c r="H651" s="43"/>
      <c r="I651" s="43"/>
      <c r="J651" s="44"/>
      <c r="K651" s="43"/>
      <c r="L651" s="92"/>
      <c r="M651" s="708"/>
      <c r="N651" s="43"/>
      <c r="O651" s="43"/>
      <c r="P651" s="43"/>
      <c r="Q651" s="43"/>
      <c r="R651" s="43"/>
      <c r="S651" s="43"/>
      <c r="T651" s="43"/>
      <c r="U651" s="43"/>
      <c r="V651" s="43"/>
      <c r="W651" s="43"/>
      <c r="X651" s="43"/>
      <c r="Y651" s="43"/>
      <c r="Z651" s="43"/>
      <c r="AA651" s="43"/>
      <c r="AB651" s="43"/>
      <c r="AC651" s="43"/>
    </row>
    <row r="652" spans="1:29" ht="15">
      <c r="A652" s="43"/>
      <c r="B652" s="43"/>
      <c r="C652" s="43"/>
      <c r="D652" s="43"/>
      <c r="E652" s="43"/>
      <c r="F652" s="43"/>
      <c r="G652" s="43"/>
      <c r="H652" s="43"/>
      <c r="I652" s="43"/>
      <c r="J652" s="44"/>
      <c r="K652" s="43"/>
      <c r="L652" s="92"/>
      <c r="M652" s="708"/>
      <c r="N652" s="43"/>
      <c r="O652" s="43"/>
      <c r="P652" s="43"/>
      <c r="Q652" s="43"/>
      <c r="R652" s="43"/>
      <c r="S652" s="43"/>
      <c r="T652" s="43"/>
      <c r="U652" s="43"/>
      <c r="V652" s="43"/>
      <c r="W652" s="43"/>
      <c r="X652" s="43"/>
      <c r="Y652" s="43"/>
      <c r="Z652" s="43"/>
      <c r="AA652" s="43"/>
      <c r="AB652" s="43"/>
      <c r="AC652" s="43"/>
    </row>
    <row r="653" spans="1:29" ht="15">
      <c r="A653" s="43"/>
      <c r="B653" s="43"/>
      <c r="C653" s="43"/>
      <c r="D653" s="43"/>
      <c r="E653" s="43"/>
      <c r="F653" s="43"/>
      <c r="G653" s="43"/>
      <c r="H653" s="43"/>
      <c r="I653" s="43"/>
      <c r="J653" s="44"/>
      <c r="K653" s="43"/>
      <c r="L653" s="92"/>
      <c r="M653" s="708"/>
      <c r="N653" s="43"/>
      <c r="O653" s="43"/>
      <c r="P653" s="43"/>
      <c r="Q653" s="43"/>
      <c r="R653" s="43"/>
      <c r="S653" s="43"/>
      <c r="T653" s="43"/>
      <c r="U653" s="43"/>
      <c r="V653" s="43"/>
      <c r="W653" s="43"/>
      <c r="X653" s="43"/>
      <c r="Y653" s="43"/>
      <c r="Z653" s="43"/>
      <c r="AA653" s="43"/>
      <c r="AB653" s="43"/>
      <c r="AC653" s="43"/>
    </row>
    <row r="654" spans="1:29" ht="15">
      <c r="A654" s="43"/>
      <c r="B654" s="43"/>
      <c r="C654" s="43"/>
      <c r="D654" s="43"/>
      <c r="E654" s="43"/>
      <c r="F654" s="43"/>
      <c r="G654" s="43"/>
      <c r="H654" s="43"/>
      <c r="I654" s="43"/>
      <c r="J654" s="44"/>
      <c r="K654" s="43"/>
      <c r="L654" s="92"/>
      <c r="M654" s="708"/>
      <c r="N654" s="43"/>
      <c r="O654" s="43"/>
      <c r="P654" s="43"/>
      <c r="Q654" s="43"/>
      <c r="R654" s="43"/>
      <c r="S654" s="43"/>
      <c r="T654" s="43"/>
      <c r="U654" s="43"/>
      <c r="V654" s="43"/>
      <c r="W654" s="43"/>
      <c r="X654" s="43"/>
      <c r="Y654" s="43"/>
      <c r="Z654" s="43"/>
      <c r="AA654" s="43"/>
      <c r="AB654" s="43"/>
      <c r="AC654" s="43"/>
    </row>
    <row r="655" spans="1:29" ht="15">
      <c r="A655" s="43"/>
      <c r="B655" s="43"/>
      <c r="C655" s="43"/>
      <c r="D655" s="43"/>
      <c r="E655" s="43"/>
      <c r="F655" s="43"/>
      <c r="G655" s="43"/>
      <c r="H655" s="43"/>
      <c r="I655" s="43"/>
      <c r="J655" s="44"/>
      <c r="K655" s="43"/>
      <c r="L655" s="92"/>
      <c r="M655" s="708"/>
      <c r="N655" s="43"/>
      <c r="O655" s="43"/>
      <c r="P655" s="43"/>
      <c r="Q655" s="43"/>
      <c r="R655" s="43"/>
      <c r="S655" s="43"/>
      <c r="T655" s="43"/>
      <c r="U655" s="43"/>
      <c r="V655" s="43"/>
      <c r="W655" s="43"/>
      <c r="X655" s="43"/>
      <c r="Y655" s="43"/>
      <c r="Z655" s="43"/>
      <c r="AA655" s="43"/>
      <c r="AB655" s="43"/>
      <c r="AC655" s="43"/>
    </row>
    <row r="656" spans="1:29" ht="15">
      <c r="A656" s="43"/>
      <c r="B656" s="43"/>
      <c r="C656" s="43"/>
      <c r="D656" s="43"/>
      <c r="E656" s="43"/>
      <c r="F656" s="43"/>
      <c r="G656" s="43"/>
      <c r="H656" s="43"/>
      <c r="I656" s="43"/>
      <c r="J656" s="44"/>
      <c r="K656" s="43"/>
      <c r="L656" s="92"/>
      <c r="M656" s="708"/>
      <c r="N656" s="43"/>
      <c r="O656" s="43"/>
      <c r="P656" s="43"/>
      <c r="Q656" s="43"/>
      <c r="R656" s="43"/>
      <c r="S656" s="43"/>
      <c r="T656" s="43"/>
      <c r="U656" s="43"/>
      <c r="V656" s="43"/>
      <c r="W656" s="43"/>
      <c r="X656" s="43"/>
      <c r="Y656" s="43"/>
      <c r="Z656" s="43"/>
      <c r="AA656" s="43"/>
      <c r="AB656" s="43"/>
      <c r="AC656" s="43"/>
    </row>
    <row r="657" spans="1:29" ht="15">
      <c r="A657" s="43"/>
      <c r="B657" s="43"/>
      <c r="C657" s="43"/>
      <c r="D657" s="43"/>
      <c r="E657" s="43"/>
      <c r="F657" s="43"/>
      <c r="G657" s="43"/>
      <c r="H657" s="43"/>
      <c r="I657" s="43"/>
      <c r="J657" s="44"/>
      <c r="K657" s="43"/>
      <c r="L657" s="92"/>
      <c r="M657" s="708"/>
      <c r="N657" s="43"/>
      <c r="O657" s="43"/>
      <c r="P657" s="43"/>
      <c r="Q657" s="43"/>
      <c r="R657" s="43"/>
      <c r="S657" s="43"/>
      <c r="T657" s="43"/>
      <c r="U657" s="43"/>
      <c r="V657" s="43"/>
      <c r="W657" s="43"/>
      <c r="X657" s="43"/>
      <c r="Y657" s="43"/>
      <c r="Z657" s="43"/>
      <c r="AA657" s="43"/>
      <c r="AB657" s="43"/>
      <c r="AC657" s="43"/>
    </row>
    <row r="658" spans="1:29" ht="15">
      <c r="A658" s="43"/>
      <c r="B658" s="43"/>
      <c r="C658" s="43"/>
      <c r="D658" s="43"/>
      <c r="E658" s="43"/>
      <c r="F658" s="43"/>
      <c r="G658" s="43"/>
      <c r="H658" s="43"/>
      <c r="I658" s="43"/>
      <c r="J658" s="44"/>
      <c r="K658" s="43"/>
      <c r="L658" s="92"/>
      <c r="M658" s="708"/>
      <c r="N658" s="43"/>
      <c r="O658" s="43"/>
      <c r="P658" s="43"/>
      <c r="Q658" s="43"/>
      <c r="R658" s="43"/>
      <c r="S658" s="43"/>
      <c r="T658" s="43"/>
      <c r="U658" s="43"/>
      <c r="V658" s="43"/>
      <c r="W658" s="43"/>
      <c r="X658" s="43"/>
      <c r="Y658" s="43"/>
      <c r="Z658" s="43"/>
      <c r="AA658" s="43"/>
      <c r="AB658" s="43"/>
      <c r="AC658" s="43"/>
    </row>
    <row r="659" spans="1:29" ht="15">
      <c r="A659" s="43"/>
      <c r="B659" s="43"/>
      <c r="C659" s="43"/>
      <c r="D659" s="43"/>
      <c r="E659" s="43"/>
      <c r="F659" s="43"/>
      <c r="G659" s="43"/>
      <c r="H659" s="43"/>
      <c r="I659" s="43"/>
      <c r="J659" s="44"/>
      <c r="K659" s="43"/>
      <c r="L659" s="92"/>
      <c r="M659" s="708"/>
      <c r="N659" s="43"/>
      <c r="O659" s="43"/>
      <c r="P659" s="43"/>
      <c r="Q659" s="43"/>
      <c r="R659" s="43"/>
      <c r="S659" s="43"/>
      <c r="T659" s="43"/>
      <c r="U659" s="43"/>
      <c r="V659" s="43"/>
      <c r="W659" s="43"/>
      <c r="X659" s="43"/>
      <c r="Y659" s="43"/>
      <c r="Z659" s="43"/>
      <c r="AA659" s="43"/>
      <c r="AB659" s="43"/>
      <c r="AC659" s="43"/>
    </row>
    <row r="660" spans="1:29" ht="15">
      <c r="A660" s="43"/>
      <c r="B660" s="43"/>
      <c r="C660" s="43"/>
      <c r="D660" s="43"/>
      <c r="E660" s="43"/>
      <c r="F660" s="43"/>
      <c r="G660" s="43"/>
      <c r="H660" s="43"/>
      <c r="I660" s="43"/>
      <c r="J660" s="44"/>
      <c r="K660" s="43"/>
      <c r="L660" s="92"/>
      <c r="M660" s="708"/>
      <c r="N660" s="43"/>
      <c r="O660" s="43"/>
      <c r="P660" s="43"/>
      <c r="Q660" s="43"/>
      <c r="R660" s="43"/>
      <c r="S660" s="43"/>
      <c r="T660" s="43"/>
      <c r="U660" s="43"/>
      <c r="V660" s="43"/>
      <c r="W660" s="43"/>
      <c r="X660" s="43"/>
      <c r="Y660" s="43"/>
      <c r="Z660" s="43"/>
      <c r="AA660" s="43"/>
      <c r="AB660" s="43"/>
      <c r="AC660" s="43"/>
    </row>
    <row r="661" spans="1:29" ht="15">
      <c r="A661" s="43"/>
      <c r="B661" s="43"/>
      <c r="C661" s="43"/>
      <c r="D661" s="43"/>
      <c r="E661" s="43"/>
      <c r="F661" s="43"/>
      <c r="G661" s="43"/>
      <c r="H661" s="43"/>
      <c r="I661" s="43"/>
      <c r="J661" s="44"/>
      <c r="K661" s="43"/>
      <c r="L661" s="92"/>
      <c r="M661" s="708"/>
      <c r="N661" s="43"/>
      <c r="O661" s="43"/>
      <c r="P661" s="43"/>
      <c r="Q661" s="43"/>
      <c r="R661" s="43"/>
      <c r="S661" s="43"/>
      <c r="T661" s="43"/>
      <c r="U661" s="43"/>
      <c r="V661" s="43"/>
      <c r="W661" s="43"/>
      <c r="X661" s="43"/>
      <c r="Y661" s="43"/>
      <c r="Z661" s="43"/>
      <c r="AA661" s="43"/>
      <c r="AB661" s="43"/>
      <c r="AC661" s="43"/>
    </row>
    <row r="662" spans="1:29" ht="15">
      <c r="A662" s="43"/>
      <c r="B662" s="43"/>
      <c r="C662" s="43"/>
      <c r="D662" s="43"/>
      <c r="E662" s="43"/>
      <c r="F662" s="43"/>
      <c r="G662" s="43"/>
      <c r="H662" s="43"/>
      <c r="I662" s="43"/>
      <c r="J662" s="44"/>
      <c r="K662" s="43"/>
      <c r="L662" s="92"/>
      <c r="M662" s="708"/>
      <c r="N662" s="43"/>
      <c r="O662" s="43"/>
      <c r="P662" s="43"/>
      <c r="Q662" s="43"/>
      <c r="R662" s="43"/>
      <c r="S662" s="43"/>
      <c r="T662" s="43"/>
      <c r="U662" s="43"/>
      <c r="V662" s="43"/>
      <c r="W662" s="43"/>
      <c r="X662" s="43"/>
      <c r="Y662" s="43"/>
      <c r="Z662" s="43"/>
      <c r="AA662" s="43"/>
      <c r="AB662" s="43"/>
      <c r="AC662" s="43"/>
    </row>
    <row r="663" spans="1:29" ht="15">
      <c r="A663" s="43"/>
      <c r="B663" s="43"/>
      <c r="C663" s="43"/>
      <c r="D663" s="43"/>
      <c r="E663" s="43"/>
      <c r="F663" s="43"/>
      <c r="G663" s="43"/>
      <c r="H663" s="43"/>
      <c r="I663" s="43"/>
      <c r="J663" s="44"/>
      <c r="K663" s="43"/>
      <c r="L663" s="92"/>
      <c r="M663" s="708"/>
      <c r="N663" s="43"/>
      <c r="O663" s="43"/>
      <c r="P663" s="43"/>
      <c r="Q663" s="43"/>
      <c r="R663" s="43"/>
      <c r="S663" s="43"/>
      <c r="T663" s="43"/>
      <c r="U663" s="43"/>
      <c r="V663" s="43"/>
      <c r="W663" s="43"/>
      <c r="X663" s="43"/>
      <c r="Y663" s="43"/>
      <c r="Z663" s="43"/>
      <c r="AA663" s="43"/>
      <c r="AB663" s="43"/>
      <c r="AC663" s="43"/>
    </row>
    <row r="664" spans="1:29" ht="15">
      <c r="A664" s="43"/>
      <c r="B664" s="43"/>
      <c r="C664" s="43"/>
      <c r="D664" s="43"/>
      <c r="E664" s="43"/>
      <c r="F664" s="43"/>
      <c r="G664" s="43"/>
      <c r="H664" s="43"/>
      <c r="I664" s="43"/>
      <c r="J664" s="44"/>
      <c r="K664" s="43"/>
      <c r="L664" s="92"/>
      <c r="M664" s="708"/>
      <c r="N664" s="43"/>
      <c r="O664" s="43"/>
      <c r="P664" s="43"/>
      <c r="Q664" s="43"/>
      <c r="R664" s="43"/>
      <c r="S664" s="43"/>
      <c r="T664" s="43"/>
      <c r="U664" s="43"/>
      <c r="V664" s="43"/>
      <c r="W664" s="43"/>
      <c r="X664" s="43"/>
      <c r="Y664" s="43"/>
      <c r="Z664" s="43"/>
      <c r="AA664" s="43"/>
      <c r="AB664" s="43"/>
      <c r="AC664" s="43"/>
    </row>
    <row r="665" spans="1:29" ht="15">
      <c r="A665" s="43"/>
      <c r="B665" s="43"/>
      <c r="C665" s="43"/>
      <c r="D665" s="43"/>
      <c r="E665" s="43"/>
      <c r="F665" s="43"/>
      <c r="G665" s="43"/>
      <c r="H665" s="43"/>
      <c r="I665" s="43"/>
      <c r="J665" s="44"/>
      <c r="K665" s="43"/>
      <c r="L665" s="92"/>
      <c r="M665" s="708"/>
      <c r="N665" s="43"/>
      <c r="O665" s="43"/>
      <c r="P665" s="43"/>
      <c r="Q665" s="43"/>
      <c r="R665" s="43"/>
      <c r="S665" s="43"/>
      <c r="T665" s="43"/>
      <c r="U665" s="43"/>
      <c r="V665" s="43"/>
      <c r="W665" s="43"/>
      <c r="X665" s="43"/>
      <c r="Y665" s="43"/>
      <c r="Z665" s="43"/>
      <c r="AA665" s="43"/>
      <c r="AB665" s="43"/>
      <c r="AC665" s="43"/>
    </row>
    <row r="666" spans="1:29" ht="15">
      <c r="A666" s="43"/>
      <c r="B666" s="43"/>
      <c r="C666" s="43"/>
      <c r="D666" s="43"/>
      <c r="E666" s="43"/>
      <c r="F666" s="43"/>
      <c r="G666" s="43"/>
      <c r="H666" s="43"/>
      <c r="I666" s="43"/>
      <c r="J666" s="44"/>
      <c r="K666" s="43"/>
      <c r="L666" s="92"/>
      <c r="M666" s="708"/>
      <c r="N666" s="43"/>
      <c r="O666" s="43"/>
      <c r="P666" s="43"/>
      <c r="Q666" s="43"/>
      <c r="R666" s="43"/>
      <c r="S666" s="43"/>
      <c r="T666" s="43"/>
      <c r="U666" s="43"/>
      <c r="V666" s="43"/>
      <c r="W666" s="43"/>
      <c r="X666" s="43"/>
      <c r="Y666" s="43"/>
      <c r="Z666" s="43"/>
      <c r="AA666" s="43"/>
      <c r="AB666" s="43"/>
      <c r="AC666" s="43"/>
    </row>
    <row r="667" spans="1:29" ht="15">
      <c r="A667" s="43"/>
      <c r="B667" s="43"/>
      <c r="C667" s="43"/>
      <c r="D667" s="43"/>
      <c r="E667" s="43"/>
      <c r="F667" s="43"/>
      <c r="G667" s="43"/>
      <c r="H667" s="43"/>
      <c r="I667" s="43"/>
      <c r="J667" s="44"/>
      <c r="K667" s="43"/>
      <c r="L667" s="92"/>
      <c r="M667" s="708"/>
      <c r="N667" s="43"/>
      <c r="O667" s="43"/>
      <c r="P667" s="43"/>
      <c r="Q667" s="43"/>
      <c r="R667" s="43"/>
      <c r="S667" s="43"/>
      <c r="T667" s="43"/>
      <c r="U667" s="43"/>
      <c r="V667" s="43"/>
      <c r="W667" s="43"/>
      <c r="X667" s="43"/>
      <c r="Y667" s="43"/>
      <c r="Z667" s="43"/>
      <c r="AA667" s="43"/>
      <c r="AB667" s="43"/>
      <c r="AC667" s="43"/>
    </row>
    <row r="668" spans="1:29" ht="15">
      <c r="A668" s="43"/>
      <c r="B668" s="43"/>
      <c r="C668" s="43"/>
      <c r="D668" s="43"/>
      <c r="E668" s="43"/>
      <c r="F668" s="43"/>
      <c r="G668" s="43"/>
      <c r="H668" s="43"/>
      <c r="I668" s="43"/>
      <c r="J668" s="44"/>
      <c r="K668" s="43"/>
      <c r="L668" s="92"/>
      <c r="M668" s="708"/>
      <c r="N668" s="43"/>
      <c r="O668" s="43"/>
      <c r="P668" s="43"/>
      <c r="Q668" s="43"/>
      <c r="R668" s="43"/>
      <c r="S668" s="43"/>
      <c r="T668" s="43"/>
      <c r="U668" s="43"/>
      <c r="V668" s="43"/>
      <c r="W668" s="43"/>
      <c r="X668" s="43"/>
      <c r="Y668" s="43"/>
      <c r="Z668" s="43"/>
      <c r="AA668" s="43"/>
      <c r="AB668" s="43"/>
      <c r="AC668" s="43"/>
    </row>
    <row r="669" spans="1:29" ht="15">
      <c r="A669" s="43"/>
      <c r="B669" s="43"/>
      <c r="C669" s="43"/>
      <c r="D669" s="43"/>
      <c r="E669" s="43"/>
      <c r="F669" s="43"/>
      <c r="G669" s="43"/>
      <c r="H669" s="43"/>
      <c r="I669" s="43"/>
      <c r="J669" s="44"/>
      <c r="K669" s="43"/>
      <c r="L669" s="92"/>
      <c r="M669" s="708"/>
      <c r="N669" s="43"/>
      <c r="O669" s="43"/>
      <c r="P669" s="43"/>
      <c r="Q669" s="43"/>
      <c r="R669" s="43"/>
      <c r="S669" s="43"/>
      <c r="T669" s="43"/>
      <c r="U669" s="43"/>
      <c r="V669" s="43"/>
      <c r="W669" s="43"/>
      <c r="X669" s="43"/>
      <c r="Y669" s="43"/>
      <c r="Z669" s="43"/>
      <c r="AA669" s="43"/>
      <c r="AB669" s="43"/>
      <c r="AC669" s="43"/>
    </row>
    <row r="670" spans="1:29" ht="15">
      <c r="A670" s="43"/>
      <c r="B670" s="43"/>
      <c r="C670" s="43"/>
      <c r="D670" s="43"/>
      <c r="E670" s="43"/>
      <c r="F670" s="43"/>
      <c r="G670" s="43"/>
      <c r="H670" s="43"/>
      <c r="I670" s="43"/>
      <c r="J670" s="44"/>
      <c r="K670" s="43"/>
      <c r="L670" s="92"/>
      <c r="M670" s="708"/>
      <c r="N670" s="43"/>
      <c r="O670" s="43"/>
      <c r="P670" s="43"/>
      <c r="Q670" s="43"/>
      <c r="R670" s="43"/>
      <c r="S670" s="43"/>
      <c r="T670" s="43"/>
      <c r="U670" s="43"/>
      <c r="V670" s="43"/>
      <c r="W670" s="43"/>
      <c r="X670" s="43"/>
      <c r="Y670" s="43"/>
      <c r="Z670" s="43"/>
      <c r="AA670" s="43"/>
      <c r="AB670" s="43"/>
      <c r="AC670" s="43"/>
    </row>
    <row r="671" spans="1:29" ht="15">
      <c r="A671" s="43"/>
      <c r="B671" s="43"/>
      <c r="C671" s="43"/>
      <c r="D671" s="43"/>
      <c r="E671" s="43"/>
      <c r="F671" s="43"/>
      <c r="G671" s="43"/>
      <c r="H671" s="43"/>
      <c r="I671" s="43"/>
      <c r="J671" s="44"/>
      <c r="K671" s="43"/>
      <c r="L671" s="92"/>
      <c r="M671" s="708"/>
      <c r="N671" s="43"/>
      <c r="O671" s="43"/>
      <c r="P671" s="43"/>
      <c r="Q671" s="43"/>
      <c r="R671" s="43"/>
      <c r="S671" s="43"/>
      <c r="T671" s="43"/>
      <c r="U671" s="43"/>
      <c r="V671" s="43"/>
      <c r="W671" s="43"/>
      <c r="X671" s="43"/>
      <c r="Y671" s="43"/>
      <c r="Z671" s="43"/>
      <c r="AA671" s="43"/>
      <c r="AB671" s="43"/>
      <c r="AC671" s="43"/>
    </row>
    <row r="672" spans="1:29" ht="15">
      <c r="A672" s="43"/>
      <c r="B672" s="43"/>
      <c r="C672" s="43"/>
      <c r="D672" s="43"/>
      <c r="E672" s="43"/>
      <c r="F672" s="43"/>
      <c r="G672" s="43"/>
      <c r="H672" s="43"/>
      <c r="I672" s="43"/>
      <c r="J672" s="44"/>
      <c r="K672" s="43"/>
      <c r="L672" s="92"/>
      <c r="M672" s="708"/>
      <c r="N672" s="43"/>
      <c r="O672" s="43"/>
      <c r="P672" s="43"/>
      <c r="Q672" s="43"/>
      <c r="R672" s="43"/>
      <c r="S672" s="43"/>
      <c r="T672" s="43"/>
      <c r="U672" s="43"/>
      <c r="V672" s="43"/>
      <c r="W672" s="43"/>
      <c r="X672" s="43"/>
      <c r="Y672" s="43"/>
      <c r="Z672" s="43"/>
      <c r="AA672" s="43"/>
      <c r="AB672" s="43"/>
      <c r="AC672" s="43"/>
    </row>
    <row r="673" spans="1:29" ht="15">
      <c r="A673" s="43"/>
      <c r="B673" s="43"/>
      <c r="C673" s="43"/>
      <c r="D673" s="43"/>
      <c r="E673" s="43"/>
      <c r="F673" s="43"/>
      <c r="G673" s="43"/>
      <c r="H673" s="43"/>
      <c r="I673" s="43"/>
      <c r="J673" s="44"/>
      <c r="K673" s="43"/>
      <c r="L673" s="92"/>
      <c r="M673" s="708"/>
      <c r="N673" s="43"/>
      <c r="O673" s="43"/>
      <c r="P673" s="43"/>
      <c r="Q673" s="43"/>
      <c r="R673" s="43"/>
      <c r="S673" s="43"/>
      <c r="T673" s="43"/>
      <c r="U673" s="43"/>
      <c r="V673" s="43"/>
      <c r="W673" s="43"/>
      <c r="X673" s="43"/>
      <c r="Y673" s="43"/>
      <c r="Z673" s="43"/>
      <c r="AA673" s="43"/>
      <c r="AB673" s="43"/>
      <c r="AC673" s="43"/>
    </row>
    <row r="674" spans="1:29" ht="15">
      <c r="A674" s="43"/>
      <c r="B674" s="43"/>
      <c r="C674" s="43"/>
      <c r="D674" s="43"/>
      <c r="E674" s="43"/>
      <c r="F674" s="43"/>
      <c r="G674" s="43"/>
      <c r="H674" s="43"/>
      <c r="I674" s="43"/>
      <c r="J674" s="44"/>
      <c r="K674" s="43"/>
      <c r="L674" s="92"/>
      <c r="M674" s="708"/>
      <c r="N674" s="43"/>
      <c r="O674" s="43"/>
      <c r="P674" s="43"/>
      <c r="Q674" s="43"/>
      <c r="R674" s="43"/>
      <c r="S674" s="43"/>
      <c r="T674" s="43"/>
      <c r="U674" s="43"/>
      <c r="V674" s="43"/>
      <c r="W674" s="43"/>
      <c r="X674" s="43"/>
      <c r="Y674" s="43"/>
      <c r="Z674" s="43"/>
      <c r="AA674" s="43"/>
      <c r="AB674" s="43"/>
      <c r="AC674" s="43"/>
    </row>
    <row r="675" spans="1:29" ht="15">
      <c r="A675" s="43"/>
      <c r="B675" s="43"/>
      <c r="C675" s="43"/>
      <c r="D675" s="43"/>
      <c r="E675" s="43"/>
      <c r="F675" s="43"/>
      <c r="G675" s="43"/>
      <c r="H675" s="43"/>
      <c r="I675" s="43"/>
      <c r="J675" s="44"/>
      <c r="K675" s="43"/>
      <c r="L675" s="92"/>
      <c r="M675" s="708"/>
      <c r="N675" s="43"/>
      <c r="O675" s="43"/>
      <c r="P675" s="43"/>
      <c r="Q675" s="43"/>
      <c r="R675" s="43"/>
      <c r="S675" s="43"/>
      <c r="T675" s="43"/>
      <c r="U675" s="43"/>
      <c r="V675" s="43"/>
      <c r="W675" s="43"/>
      <c r="X675" s="43"/>
      <c r="Y675" s="43"/>
      <c r="Z675" s="43"/>
      <c r="AA675" s="43"/>
      <c r="AB675" s="43"/>
      <c r="AC675" s="43"/>
    </row>
    <row r="676" spans="1:29" ht="15">
      <c r="A676" s="43"/>
      <c r="B676" s="43"/>
      <c r="C676" s="43"/>
      <c r="D676" s="43"/>
      <c r="E676" s="43"/>
      <c r="F676" s="43"/>
      <c r="G676" s="43"/>
      <c r="H676" s="43"/>
      <c r="I676" s="43"/>
      <c r="J676" s="44"/>
      <c r="K676" s="43"/>
      <c r="L676" s="92"/>
      <c r="M676" s="708"/>
      <c r="N676" s="43"/>
      <c r="O676" s="43"/>
      <c r="P676" s="43"/>
      <c r="Q676" s="43"/>
      <c r="R676" s="43"/>
      <c r="S676" s="43"/>
      <c r="T676" s="43"/>
      <c r="U676" s="43"/>
      <c r="V676" s="43"/>
      <c r="W676" s="43"/>
      <c r="X676" s="43"/>
      <c r="Y676" s="43"/>
      <c r="Z676" s="43"/>
      <c r="AA676" s="43"/>
      <c r="AB676" s="43"/>
      <c r="AC676" s="43"/>
    </row>
    <row r="677" spans="1:29" ht="15">
      <c r="A677" s="43"/>
      <c r="B677" s="43"/>
      <c r="C677" s="43"/>
      <c r="D677" s="43"/>
      <c r="E677" s="43"/>
      <c r="F677" s="43"/>
      <c r="G677" s="43"/>
      <c r="H677" s="43"/>
      <c r="I677" s="43"/>
      <c r="J677" s="44"/>
      <c r="K677" s="43"/>
      <c r="L677" s="92"/>
      <c r="M677" s="708"/>
      <c r="N677" s="43"/>
      <c r="O677" s="43"/>
      <c r="P677" s="43"/>
      <c r="Q677" s="43"/>
      <c r="R677" s="43"/>
      <c r="S677" s="43"/>
      <c r="T677" s="43"/>
      <c r="U677" s="43"/>
      <c r="V677" s="43"/>
      <c r="W677" s="43"/>
      <c r="X677" s="43"/>
      <c r="Y677" s="43"/>
      <c r="Z677" s="43"/>
      <c r="AA677" s="43"/>
      <c r="AB677" s="43"/>
      <c r="AC677" s="43"/>
    </row>
    <row r="678" spans="1:29" ht="15">
      <c r="A678" s="43"/>
      <c r="B678" s="43"/>
      <c r="C678" s="43"/>
      <c r="D678" s="43"/>
      <c r="E678" s="43"/>
      <c r="F678" s="43"/>
      <c r="G678" s="43"/>
      <c r="H678" s="43"/>
      <c r="I678" s="43"/>
      <c r="J678" s="44"/>
      <c r="K678" s="43"/>
      <c r="L678" s="92"/>
      <c r="M678" s="708"/>
      <c r="N678" s="43"/>
      <c r="O678" s="43"/>
      <c r="P678" s="43"/>
      <c r="Q678" s="43"/>
      <c r="R678" s="43"/>
      <c r="S678" s="43"/>
      <c r="T678" s="43"/>
      <c r="U678" s="43"/>
      <c r="V678" s="43"/>
      <c r="W678" s="43"/>
      <c r="X678" s="43"/>
      <c r="Y678" s="43"/>
      <c r="Z678" s="43"/>
      <c r="AA678" s="43"/>
      <c r="AB678" s="43"/>
      <c r="AC678" s="43"/>
    </row>
    <row r="679" spans="1:29" ht="15">
      <c r="A679" s="43"/>
      <c r="B679" s="43"/>
      <c r="C679" s="43"/>
      <c r="D679" s="43"/>
      <c r="E679" s="43"/>
      <c r="F679" s="43"/>
      <c r="G679" s="43"/>
      <c r="H679" s="43"/>
      <c r="I679" s="43"/>
      <c r="J679" s="44"/>
      <c r="K679" s="43"/>
      <c r="L679" s="92"/>
      <c r="M679" s="708"/>
      <c r="N679" s="43"/>
      <c r="O679" s="43"/>
      <c r="P679" s="43"/>
      <c r="Q679" s="43"/>
      <c r="R679" s="43"/>
      <c r="S679" s="43"/>
      <c r="T679" s="43"/>
      <c r="U679" s="43"/>
      <c r="V679" s="43"/>
      <c r="W679" s="43"/>
      <c r="X679" s="43"/>
      <c r="Y679" s="43"/>
      <c r="Z679" s="43"/>
      <c r="AA679" s="43"/>
      <c r="AB679" s="43"/>
      <c r="AC679" s="43"/>
    </row>
    <row r="680" spans="1:29" ht="15">
      <c r="A680" s="43"/>
      <c r="B680" s="43"/>
      <c r="C680" s="43"/>
      <c r="D680" s="43"/>
      <c r="E680" s="43"/>
      <c r="F680" s="43"/>
      <c r="G680" s="43"/>
      <c r="H680" s="43"/>
      <c r="I680" s="43"/>
      <c r="J680" s="44"/>
      <c r="K680" s="43"/>
      <c r="L680" s="92"/>
      <c r="M680" s="708"/>
      <c r="N680" s="43"/>
      <c r="O680" s="43"/>
      <c r="P680" s="43"/>
      <c r="Q680" s="43"/>
      <c r="R680" s="43"/>
      <c r="S680" s="43"/>
      <c r="T680" s="43"/>
      <c r="U680" s="43"/>
      <c r="V680" s="43"/>
      <c r="W680" s="43"/>
      <c r="X680" s="43"/>
      <c r="Y680" s="43"/>
      <c r="Z680" s="43"/>
      <c r="AA680" s="43"/>
      <c r="AB680" s="43"/>
      <c r="AC680" s="43"/>
    </row>
    <row r="681" spans="1:29" ht="15">
      <c r="A681" s="43"/>
      <c r="B681" s="43"/>
      <c r="C681" s="43"/>
      <c r="D681" s="43"/>
      <c r="E681" s="43"/>
      <c r="F681" s="43"/>
      <c r="G681" s="43"/>
      <c r="H681" s="43"/>
      <c r="I681" s="43"/>
      <c r="J681" s="44"/>
      <c r="K681" s="43"/>
      <c r="L681" s="92"/>
      <c r="M681" s="708"/>
      <c r="N681" s="43"/>
      <c r="O681" s="43"/>
      <c r="P681" s="43"/>
      <c r="Q681" s="43"/>
      <c r="R681" s="43"/>
      <c r="S681" s="43"/>
      <c r="T681" s="43"/>
      <c r="U681" s="43"/>
      <c r="V681" s="43"/>
      <c r="W681" s="43"/>
      <c r="X681" s="43"/>
      <c r="Y681" s="43"/>
      <c r="Z681" s="43"/>
      <c r="AA681" s="43"/>
      <c r="AB681" s="43"/>
      <c r="AC681" s="43"/>
    </row>
    <row r="682" spans="1:29" ht="15">
      <c r="A682" s="43"/>
      <c r="B682" s="43"/>
      <c r="C682" s="43"/>
      <c r="D682" s="43"/>
      <c r="E682" s="43"/>
      <c r="F682" s="43"/>
      <c r="G682" s="43"/>
      <c r="H682" s="43"/>
      <c r="I682" s="43"/>
      <c r="J682" s="44"/>
      <c r="K682" s="43"/>
      <c r="L682" s="92"/>
      <c r="M682" s="708"/>
      <c r="N682" s="43"/>
      <c r="O682" s="43"/>
      <c r="P682" s="43"/>
      <c r="Q682" s="43"/>
      <c r="R682" s="43"/>
      <c r="S682" s="43"/>
      <c r="T682" s="43"/>
      <c r="U682" s="43"/>
      <c r="V682" s="43"/>
      <c r="W682" s="43"/>
      <c r="X682" s="43"/>
      <c r="Y682" s="43"/>
      <c r="Z682" s="43"/>
      <c r="AA682" s="43"/>
      <c r="AB682" s="43"/>
      <c r="AC682" s="43"/>
    </row>
    <row r="683" spans="1:29" ht="15">
      <c r="A683" s="43"/>
      <c r="B683" s="43"/>
      <c r="C683" s="43"/>
      <c r="D683" s="43"/>
      <c r="E683" s="43"/>
      <c r="F683" s="43"/>
      <c r="G683" s="43"/>
      <c r="H683" s="43"/>
      <c r="I683" s="43"/>
      <c r="J683" s="44"/>
      <c r="K683" s="43"/>
      <c r="L683" s="92"/>
      <c r="M683" s="708"/>
      <c r="N683" s="43"/>
      <c r="O683" s="43"/>
      <c r="P683" s="43"/>
      <c r="Q683" s="43"/>
      <c r="R683" s="43"/>
      <c r="S683" s="43"/>
      <c r="T683" s="43"/>
      <c r="U683" s="43"/>
      <c r="V683" s="43"/>
      <c r="W683" s="43"/>
      <c r="X683" s="43"/>
      <c r="Y683" s="43"/>
      <c r="Z683" s="43"/>
      <c r="AA683" s="43"/>
      <c r="AB683" s="43"/>
      <c r="AC683" s="43"/>
    </row>
    <row r="684" spans="1:29" ht="15">
      <c r="A684" s="43"/>
      <c r="B684" s="43"/>
      <c r="C684" s="43"/>
      <c r="D684" s="43"/>
      <c r="E684" s="43"/>
      <c r="F684" s="43"/>
      <c r="G684" s="43"/>
      <c r="H684" s="43"/>
      <c r="I684" s="43"/>
      <c r="J684" s="44"/>
      <c r="K684" s="43"/>
      <c r="L684" s="92"/>
      <c r="M684" s="708"/>
      <c r="N684" s="43"/>
      <c r="O684" s="43"/>
      <c r="P684" s="43"/>
      <c r="Q684" s="43"/>
      <c r="R684" s="43"/>
      <c r="S684" s="43"/>
      <c r="T684" s="43"/>
      <c r="U684" s="43"/>
      <c r="V684" s="43"/>
      <c r="W684" s="43"/>
      <c r="X684" s="43"/>
      <c r="Y684" s="43"/>
      <c r="Z684" s="43"/>
      <c r="AA684" s="43"/>
      <c r="AB684" s="43"/>
      <c r="AC684" s="43"/>
    </row>
    <row r="685" spans="1:29" ht="15">
      <c r="A685" s="43"/>
      <c r="B685" s="43"/>
      <c r="C685" s="43"/>
      <c r="D685" s="43"/>
      <c r="E685" s="43"/>
      <c r="F685" s="43"/>
      <c r="G685" s="43"/>
      <c r="H685" s="43"/>
      <c r="I685" s="43"/>
      <c r="J685" s="44"/>
      <c r="K685" s="43"/>
      <c r="L685" s="92"/>
      <c r="M685" s="708"/>
      <c r="N685" s="43"/>
      <c r="O685" s="43"/>
      <c r="P685" s="43"/>
      <c r="Q685" s="43"/>
      <c r="R685" s="43"/>
      <c r="S685" s="43"/>
      <c r="T685" s="43"/>
      <c r="U685" s="43"/>
      <c r="V685" s="43"/>
      <c r="W685" s="43"/>
      <c r="X685" s="43"/>
      <c r="Y685" s="43"/>
      <c r="Z685" s="43"/>
      <c r="AA685" s="43"/>
      <c r="AB685" s="43"/>
      <c r="AC685" s="43"/>
    </row>
    <row r="686" spans="1:29" ht="15">
      <c r="A686" s="43"/>
      <c r="B686" s="43"/>
      <c r="C686" s="43"/>
      <c r="D686" s="43"/>
      <c r="E686" s="43"/>
      <c r="F686" s="43"/>
      <c r="G686" s="43"/>
      <c r="H686" s="43"/>
      <c r="I686" s="43"/>
      <c r="J686" s="44"/>
      <c r="K686" s="43"/>
      <c r="L686" s="92"/>
      <c r="M686" s="708"/>
      <c r="N686" s="43"/>
      <c r="O686" s="43"/>
      <c r="P686" s="43"/>
      <c r="Q686" s="43"/>
      <c r="R686" s="43"/>
      <c r="S686" s="43"/>
      <c r="T686" s="43"/>
      <c r="U686" s="43"/>
      <c r="V686" s="43"/>
      <c r="W686" s="43"/>
      <c r="X686" s="43"/>
      <c r="Y686" s="43"/>
      <c r="Z686" s="43"/>
      <c r="AA686" s="43"/>
      <c r="AB686" s="43"/>
      <c r="AC686" s="43"/>
    </row>
    <row r="687" spans="1:29" ht="15">
      <c r="A687" s="43"/>
      <c r="B687" s="43"/>
      <c r="C687" s="43"/>
      <c r="D687" s="43"/>
      <c r="E687" s="43"/>
      <c r="F687" s="43"/>
      <c r="G687" s="43"/>
      <c r="H687" s="43"/>
      <c r="I687" s="43"/>
      <c r="J687" s="44"/>
      <c r="K687" s="43"/>
      <c r="L687" s="92"/>
      <c r="M687" s="708"/>
      <c r="N687" s="43"/>
      <c r="O687" s="43"/>
      <c r="P687" s="43"/>
      <c r="Q687" s="43"/>
      <c r="R687" s="43"/>
      <c r="S687" s="43"/>
      <c r="T687" s="43"/>
      <c r="U687" s="43"/>
      <c r="V687" s="43"/>
      <c r="W687" s="43"/>
      <c r="X687" s="43"/>
      <c r="Y687" s="43"/>
      <c r="Z687" s="43"/>
      <c r="AA687" s="43"/>
      <c r="AB687" s="43"/>
      <c r="AC687" s="43"/>
    </row>
    <row r="688" spans="1:29" ht="15">
      <c r="A688" s="43"/>
      <c r="B688" s="43"/>
      <c r="C688" s="43"/>
      <c r="D688" s="43"/>
      <c r="E688" s="43"/>
      <c r="F688" s="43"/>
      <c r="G688" s="43"/>
      <c r="H688" s="43"/>
      <c r="I688" s="43"/>
      <c r="J688" s="44"/>
      <c r="K688" s="43"/>
      <c r="L688" s="92"/>
      <c r="M688" s="708"/>
      <c r="N688" s="43"/>
      <c r="O688" s="43"/>
      <c r="P688" s="43"/>
      <c r="Q688" s="43"/>
      <c r="R688" s="43"/>
      <c r="S688" s="43"/>
      <c r="T688" s="43"/>
      <c r="U688" s="43"/>
      <c r="V688" s="43"/>
      <c r="W688" s="43"/>
      <c r="X688" s="43"/>
      <c r="Y688" s="43"/>
      <c r="Z688" s="43"/>
      <c r="AA688" s="43"/>
      <c r="AB688" s="43"/>
      <c r="AC688" s="43"/>
    </row>
    <row r="689" spans="1:29" ht="15">
      <c r="A689" s="43"/>
      <c r="B689" s="43"/>
      <c r="C689" s="43"/>
      <c r="D689" s="43"/>
      <c r="E689" s="43"/>
      <c r="F689" s="43"/>
      <c r="G689" s="43"/>
      <c r="H689" s="43"/>
      <c r="I689" s="43"/>
      <c r="J689" s="44"/>
      <c r="K689" s="43"/>
      <c r="L689" s="92"/>
      <c r="M689" s="708"/>
      <c r="N689" s="43"/>
      <c r="O689" s="43"/>
      <c r="P689" s="43"/>
      <c r="Q689" s="43"/>
      <c r="R689" s="43"/>
      <c r="S689" s="43"/>
      <c r="T689" s="43"/>
      <c r="U689" s="43"/>
      <c r="V689" s="43"/>
      <c r="W689" s="43"/>
      <c r="X689" s="43"/>
      <c r="Y689" s="43"/>
      <c r="Z689" s="43"/>
      <c r="AA689" s="43"/>
      <c r="AB689" s="43"/>
      <c r="AC689" s="43"/>
    </row>
    <row r="690" spans="1:29" ht="15">
      <c r="A690" s="43"/>
      <c r="B690" s="43"/>
      <c r="C690" s="43"/>
      <c r="D690" s="43"/>
      <c r="E690" s="43"/>
      <c r="F690" s="43"/>
      <c r="G690" s="43"/>
      <c r="H690" s="43"/>
      <c r="I690" s="43"/>
      <c r="J690" s="44"/>
      <c r="K690" s="43"/>
      <c r="L690" s="92"/>
      <c r="M690" s="708"/>
      <c r="N690" s="43"/>
      <c r="O690" s="43"/>
      <c r="P690" s="43"/>
      <c r="Q690" s="43"/>
      <c r="R690" s="43"/>
      <c r="S690" s="43"/>
      <c r="T690" s="43"/>
      <c r="U690" s="43"/>
      <c r="V690" s="43"/>
      <c r="W690" s="43"/>
      <c r="X690" s="43"/>
      <c r="Y690" s="43"/>
      <c r="Z690" s="43"/>
      <c r="AA690" s="43"/>
      <c r="AB690" s="43"/>
      <c r="AC690" s="43"/>
    </row>
    <row r="691" spans="1:29" ht="15">
      <c r="A691" s="43"/>
      <c r="B691" s="43"/>
      <c r="C691" s="43"/>
      <c r="D691" s="43"/>
      <c r="E691" s="43"/>
      <c r="F691" s="43"/>
      <c r="G691" s="43"/>
      <c r="H691" s="43"/>
      <c r="I691" s="43"/>
      <c r="J691" s="44"/>
      <c r="K691" s="43"/>
      <c r="L691" s="92"/>
      <c r="M691" s="708"/>
      <c r="N691" s="43"/>
      <c r="O691" s="43"/>
      <c r="P691" s="43"/>
      <c r="Q691" s="43"/>
      <c r="R691" s="43"/>
      <c r="S691" s="43"/>
      <c r="T691" s="43"/>
      <c r="U691" s="43"/>
      <c r="V691" s="43"/>
      <c r="W691" s="43"/>
      <c r="X691" s="43"/>
      <c r="Y691" s="43"/>
      <c r="Z691" s="43"/>
      <c r="AA691" s="43"/>
      <c r="AB691" s="43"/>
      <c r="AC691" s="43"/>
    </row>
    <row r="692" spans="1:29" ht="15">
      <c r="A692" s="43"/>
      <c r="B692" s="43"/>
      <c r="C692" s="43"/>
      <c r="D692" s="43"/>
      <c r="E692" s="43"/>
      <c r="F692" s="43"/>
      <c r="G692" s="43"/>
      <c r="H692" s="43"/>
      <c r="I692" s="43"/>
      <c r="J692" s="44"/>
      <c r="K692" s="43"/>
      <c r="L692" s="92"/>
      <c r="M692" s="708"/>
      <c r="N692" s="43"/>
      <c r="O692" s="43"/>
      <c r="P692" s="43"/>
      <c r="Q692" s="43"/>
      <c r="R692" s="43"/>
      <c r="S692" s="43"/>
      <c r="T692" s="43"/>
      <c r="U692" s="43"/>
      <c r="V692" s="43"/>
      <c r="W692" s="43"/>
      <c r="X692" s="43"/>
      <c r="Y692" s="43"/>
      <c r="Z692" s="43"/>
      <c r="AA692" s="43"/>
      <c r="AB692" s="43"/>
      <c r="AC692" s="43"/>
    </row>
    <row r="693" spans="1:29" ht="15">
      <c r="A693" s="43"/>
      <c r="B693" s="43"/>
      <c r="C693" s="43"/>
      <c r="D693" s="43"/>
      <c r="E693" s="43"/>
      <c r="F693" s="43"/>
      <c r="G693" s="43"/>
      <c r="H693" s="43"/>
      <c r="I693" s="43"/>
      <c r="J693" s="44"/>
      <c r="K693" s="43"/>
      <c r="L693" s="92"/>
      <c r="M693" s="708"/>
      <c r="N693" s="43"/>
      <c r="O693" s="43"/>
      <c r="P693" s="43"/>
      <c r="Q693" s="43"/>
      <c r="R693" s="43"/>
      <c r="S693" s="43"/>
      <c r="T693" s="43"/>
      <c r="U693" s="43"/>
      <c r="V693" s="43"/>
      <c r="W693" s="43"/>
      <c r="X693" s="43"/>
      <c r="Y693" s="43"/>
      <c r="Z693" s="43"/>
      <c r="AA693" s="43"/>
      <c r="AB693" s="43"/>
      <c r="AC693" s="43"/>
    </row>
    <row r="694" spans="1:29" ht="15">
      <c r="A694" s="43"/>
      <c r="B694" s="43"/>
      <c r="C694" s="43"/>
      <c r="D694" s="43"/>
      <c r="E694" s="43"/>
      <c r="F694" s="43"/>
      <c r="G694" s="43"/>
      <c r="H694" s="43"/>
      <c r="I694" s="43"/>
      <c r="J694" s="44"/>
      <c r="K694" s="43"/>
      <c r="L694" s="92"/>
      <c r="M694" s="708"/>
      <c r="N694" s="43"/>
      <c r="O694" s="43"/>
      <c r="P694" s="43"/>
      <c r="Q694" s="43"/>
      <c r="R694" s="43"/>
      <c r="S694" s="43"/>
      <c r="T694" s="43"/>
      <c r="U694" s="43"/>
      <c r="V694" s="43"/>
      <c r="W694" s="43"/>
      <c r="X694" s="43"/>
      <c r="Y694" s="43"/>
      <c r="Z694" s="43"/>
      <c r="AA694" s="43"/>
      <c r="AB694" s="43"/>
      <c r="AC694" s="43"/>
    </row>
    <row r="695" spans="1:29" ht="15">
      <c r="A695" s="43"/>
      <c r="B695" s="43"/>
      <c r="C695" s="43"/>
      <c r="D695" s="43"/>
      <c r="E695" s="43"/>
      <c r="F695" s="43"/>
      <c r="G695" s="43"/>
      <c r="H695" s="43"/>
      <c r="I695" s="43"/>
      <c r="J695" s="44"/>
      <c r="K695" s="43"/>
      <c r="L695" s="92"/>
      <c r="M695" s="708"/>
      <c r="N695" s="43"/>
      <c r="O695" s="43"/>
      <c r="P695" s="43"/>
      <c r="Q695" s="43"/>
      <c r="R695" s="43"/>
      <c r="S695" s="43"/>
      <c r="T695" s="43"/>
      <c r="U695" s="43"/>
      <c r="V695" s="43"/>
      <c r="W695" s="43"/>
      <c r="X695" s="43"/>
      <c r="Y695" s="43"/>
      <c r="Z695" s="43"/>
      <c r="AA695" s="43"/>
      <c r="AB695" s="43"/>
      <c r="AC695" s="43"/>
    </row>
    <row r="696" spans="1:29" ht="15">
      <c r="A696" s="43"/>
      <c r="B696" s="43"/>
      <c r="C696" s="43"/>
      <c r="D696" s="43"/>
      <c r="E696" s="43"/>
      <c r="F696" s="43"/>
      <c r="G696" s="43"/>
      <c r="H696" s="43"/>
      <c r="I696" s="43"/>
      <c r="J696" s="44"/>
      <c r="K696" s="43"/>
      <c r="L696" s="92"/>
      <c r="M696" s="708"/>
      <c r="N696" s="43"/>
      <c r="O696" s="43"/>
      <c r="P696" s="43"/>
      <c r="Q696" s="43"/>
      <c r="R696" s="43"/>
      <c r="S696" s="43"/>
      <c r="T696" s="43"/>
      <c r="U696" s="43"/>
      <c r="V696" s="43"/>
      <c r="W696" s="43"/>
      <c r="X696" s="43"/>
      <c r="Y696" s="43"/>
      <c r="Z696" s="43"/>
      <c r="AA696" s="43"/>
      <c r="AB696" s="43"/>
      <c r="AC696" s="43"/>
    </row>
    <row r="697" spans="1:29" ht="15">
      <c r="A697" s="43"/>
      <c r="B697" s="43"/>
      <c r="C697" s="43"/>
      <c r="D697" s="43"/>
      <c r="E697" s="43"/>
      <c r="F697" s="43"/>
      <c r="G697" s="43"/>
      <c r="H697" s="43"/>
      <c r="I697" s="43"/>
      <c r="J697" s="44"/>
      <c r="K697" s="43"/>
      <c r="L697" s="92"/>
      <c r="M697" s="708"/>
      <c r="N697" s="43"/>
      <c r="O697" s="43"/>
      <c r="P697" s="43"/>
      <c r="Q697" s="43"/>
      <c r="R697" s="43"/>
      <c r="S697" s="43"/>
      <c r="T697" s="43"/>
      <c r="U697" s="43"/>
      <c r="V697" s="43"/>
      <c r="W697" s="43"/>
      <c r="X697" s="43"/>
      <c r="Y697" s="43"/>
      <c r="Z697" s="43"/>
      <c r="AA697" s="43"/>
      <c r="AB697" s="43"/>
      <c r="AC697" s="43"/>
    </row>
    <row r="698" spans="1:29" ht="15">
      <c r="A698" s="43"/>
      <c r="B698" s="43"/>
      <c r="C698" s="43"/>
      <c r="D698" s="43"/>
      <c r="E698" s="43"/>
      <c r="F698" s="43"/>
      <c r="G698" s="43"/>
      <c r="H698" s="43"/>
      <c r="I698" s="43"/>
      <c r="J698" s="44"/>
      <c r="K698" s="43"/>
      <c r="L698" s="92"/>
      <c r="M698" s="708"/>
      <c r="N698" s="43"/>
      <c r="O698" s="43"/>
      <c r="P698" s="43"/>
      <c r="Q698" s="43"/>
      <c r="R698" s="43"/>
      <c r="S698" s="43"/>
      <c r="T698" s="43"/>
      <c r="U698" s="43"/>
      <c r="V698" s="43"/>
      <c r="W698" s="43"/>
      <c r="X698" s="43"/>
      <c r="Y698" s="43"/>
      <c r="Z698" s="43"/>
      <c r="AA698" s="43"/>
      <c r="AB698" s="43"/>
      <c r="AC698" s="43"/>
    </row>
    <row r="699" spans="1:29" ht="15">
      <c r="A699" s="43"/>
      <c r="B699" s="43"/>
      <c r="C699" s="43"/>
      <c r="D699" s="43"/>
      <c r="E699" s="43"/>
      <c r="F699" s="43"/>
      <c r="G699" s="43"/>
      <c r="H699" s="43"/>
      <c r="I699" s="43"/>
      <c r="J699" s="44"/>
      <c r="K699" s="43"/>
      <c r="L699" s="92"/>
      <c r="M699" s="708"/>
      <c r="N699" s="43"/>
      <c r="O699" s="43"/>
      <c r="P699" s="43"/>
      <c r="Q699" s="43"/>
      <c r="R699" s="43"/>
      <c r="S699" s="43"/>
      <c r="T699" s="43"/>
      <c r="U699" s="43"/>
      <c r="V699" s="43"/>
      <c r="W699" s="43"/>
      <c r="X699" s="43"/>
      <c r="Y699" s="43"/>
      <c r="Z699" s="43"/>
      <c r="AA699" s="43"/>
      <c r="AB699" s="43"/>
      <c r="AC699" s="43"/>
    </row>
    <row r="700" spans="1:29" ht="15">
      <c r="A700" s="43"/>
      <c r="B700" s="43"/>
      <c r="C700" s="43"/>
      <c r="D700" s="43"/>
      <c r="E700" s="43"/>
      <c r="F700" s="43"/>
      <c r="G700" s="43"/>
      <c r="H700" s="43"/>
      <c r="I700" s="43"/>
      <c r="J700" s="44"/>
      <c r="K700" s="43"/>
      <c r="L700" s="92"/>
      <c r="M700" s="708"/>
      <c r="N700" s="43"/>
      <c r="O700" s="43"/>
      <c r="P700" s="43"/>
      <c r="Q700" s="43"/>
      <c r="R700" s="43"/>
      <c r="S700" s="43"/>
      <c r="T700" s="43"/>
      <c r="U700" s="43"/>
      <c r="V700" s="43"/>
      <c r="W700" s="43"/>
      <c r="X700" s="43"/>
      <c r="Y700" s="43"/>
      <c r="Z700" s="43"/>
      <c r="AA700" s="43"/>
      <c r="AB700" s="43"/>
      <c r="AC700" s="43"/>
    </row>
    <row r="701" spans="1:29" ht="15">
      <c r="A701" s="43"/>
      <c r="B701" s="43"/>
      <c r="C701" s="43"/>
      <c r="D701" s="43"/>
      <c r="E701" s="43"/>
      <c r="F701" s="43"/>
      <c r="G701" s="43"/>
      <c r="H701" s="43"/>
      <c r="I701" s="43"/>
      <c r="J701" s="44"/>
      <c r="K701" s="43"/>
      <c r="L701" s="92"/>
      <c r="M701" s="708"/>
      <c r="N701" s="43"/>
      <c r="O701" s="43"/>
      <c r="P701" s="43"/>
      <c r="Q701" s="43"/>
      <c r="R701" s="43"/>
      <c r="S701" s="43"/>
      <c r="T701" s="43"/>
      <c r="U701" s="43"/>
      <c r="V701" s="43"/>
      <c r="W701" s="43"/>
      <c r="X701" s="43"/>
      <c r="Y701" s="43"/>
      <c r="Z701" s="43"/>
      <c r="AA701" s="43"/>
      <c r="AB701" s="43"/>
      <c r="AC701" s="43"/>
    </row>
    <row r="702" spans="1:29" ht="15">
      <c r="A702" s="43"/>
      <c r="B702" s="43"/>
      <c r="C702" s="43"/>
      <c r="D702" s="43"/>
      <c r="E702" s="43"/>
      <c r="F702" s="43"/>
      <c r="G702" s="43"/>
      <c r="H702" s="43"/>
      <c r="I702" s="43"/>
      <c r="J702" s="44"/>
      <c r="K702" s="43"/>
      <c r="L702" s="92"/>
      <c r="M702" s="708"/>
      <c r="N702" s="43"/>
      <c r="O702" s="43"/>
      <c r="P702" s="43"/>
      <c r="Q702" s="43"/>
      <c r="R702" s="43"/>
      <c r="S702" s="43"/>
      <c r="T702" s="43"/>
      <c r="U702" s="43"/>
      <c r="V702" s="43"/>
      <c r="W702" s="43"/>
      <c r="X702" s="43"/>
      <c r="Y702" s="43"/>
      <c r="Z702" s="43"/>
      <c r="AA702" s="43"/>
      <c r="AB702" s="43"/>
      <c r="AC702" s="43"/>
    </row>
    <row r="703" spans="1:29" ht="15">
      <c r="A703" s="43"/>
      <c r="B703" s="43"/>
      <c r="C703" s="43"/>
      <c r="D703" s="43"/>
      <c r="E703" s="43"/>
      <c r="F703" s="43"/>
      <c r="G703" s="43"/>
      <c r="H703" s="43"/>
      <c r="I703" s="43"/>
      <c r="J703" s="44"/>
      <c r="K703" s="43"/>
      <c r="L703" s="92"/>
      <c r="M703" s="708"/>
      <c r="N703" s="43"/>
      <c r="O703" s="43"/>
      <c r="P703" s="43"/>
      <c r="Q703" s="43"/>
      <c r="R703" s="43"/>
      <c r="S703" s="43"/>
      <c r="T703" s="43"/>
      <c r="U703" s="43"/>
      <c r="V703" s="43"/>
      <c r="W703" s="43"/>
      <c r="X703" s="43"/>
      <c r="Y703" s="43"/>
      <c r="Z703" s="43"/>
      <c r="AA703" s="43"/>
      <c r="AB703" s="43"/>
      <c r="AC703" s="43"/>
    </row>
    <row r="704" spans="1:29" ht="15">
      <c r="A704" s="43"/>
      <c r="B704" s="43"/>
      <c r="C704" s="43"/>
      <c r="D704" s="43"/>
      <c r="E704" s="43"/>
      <c r="F704" s="43"/>
      <c r="G704" s="43"/>
      <c r="H704" s="43"/>
      <c r="I704" s="43"/>
      <c r="J704" s="44"/>
      <c r="K704" s="43"/>
      <c r="L704" s="92"/>
      <c r="M704" s="708"/>
      <c r="N704" s="43"/>
      <c r="O704" s="43"/>
      <c r="P704" s="43"/>
      <c r="Q704" s="43"/>
      <c r="R704" s="43"/>
      <c r="S704" s="43"/>
      <c r="T704" s="43"/>
      <c r="U704" s="43"/>
      <c r="V704" s="43"/>
      <c r="W704" s="43"/>
      <c r="X704" s="43"/>
      <c r="Y704" s="43"/>
      <c r="Z704" s="43"/>
      <c r="AA704" s="43"/>
      <c r="AB704" s="43"/>
      <c r="AC704" s="43"/>
    </row>
    <row r="705" spans="1:29" ht="15">
      <c r="A705" s="43"/>
      <c r="B705" s="43"/>
      <c r="C705" s="43"/>
      <c r="D705" s="43"/>
      <c r="E705" s="43"/>
      <c r="F705" s="43"/>
      <c r="G705" s="43"/>
      <c r="H705" s="43"/>
      <c r="I705" s="43"/>
      <c r="J705" s="44"/>
      <c r="K705" s="43"/>
      <c r="L705" s="92"/>
      <c r="M705" s="708"/>
      <c r="N705" s="43"/>
      <c r="O705" s="43"/>
      <c r="P705" s="43"/>
      <c r="Q705" s="43"/>
      <c r="R705" s="43"/>
      <c r="S705" s="43"/>
      <c r="T705" s="43"/>
      <c r="U705" s="43"/>
      <c r="V705" s="43"/>
      <c r="W705" s="43"/>
      <c r="X705" s="43"/>
      <c r="Y705" s="43"/>
      <c r="Z705" s="43"/>
      <c r="AA705" s="43"/>
      <c r="AB705" s="43"/>
      <c r="AC705" s="43"/>
    </row>
    <row r="706" spans="1:29" ht="15">
      <c r="A706" s="43"/>
      <c r="B706" s="43"/>
      <c r="C706" s="43"/>
      <c r="D706" s="43"/>
      <c r="E706" s="43"/>
      <c r="F706" s="43"/>
      <c r="G706" s="43"/>
      <c r="H706" s="43"/>
      <c r="I706" s="43"/>
      <c r="J706" s="44"/>
      <c r="K706" s="43"/>
      <c r="L706" s="92"/>
      <c r="M706" s="708"/>
      <c r="N706" s="43"/>
      <c r="O706" s="43"/>
      <c r="P706" s="43"/>
      <c r="Q706" s="43"/>
      <c r="R706" s="43"/>
      <c r="S706" s="43"/>
      <c r="T706" s="43"/>
      <c r="U706" s="43"/>
      <c r="V706" s="43"/>
      <c r="W706" s="43"/>
      <c r="X706" s="43"/>
      <c r="Y706" s="43"/>
      <c r="Z706" s="43"/>
      <c r="AA706" s="43"/>
      <c r="AB706" s="43"/>
      <c r="AC706" s="43"/>
    </row>
    <row r="707" spans="1:29" ht="15">
      <c r="A707" s="43"/>
      <c r="B707" s="43"/>
      <c r="C707" s="43"/>
      <c r="D707" s="43"/>
      <c r="E707" s="43"/>
      <c r="F707" s="43"/>
      <c r="G707" s="43"/>
      <c r="H707" s="43"/>
      <c r="I707" s="43"/>
      <c r="J707" s="44"/>
      <c r="K707" s="43"/>
      <c r="L707" s="92"/>
      <c r="M707" s="708"/>
      <c r="N707" s="43"/>
      <c r="O707" s="43"/>
      <c r="P707" s="43"/>
      <c r="Q707" s="43"/>
      <c r="R707" s="43"/>
      <c r="S707" s="43"/>
      <c r="T707" s="43"/>
      <c r="U707" s="43"/>
      <c r="V707" s="43"/>
      <c r="W707" s="43"/>
      <c r="X707" s="43"/>
      <c r="Y707" s="43"/>
      <c r="Z707" s="43"/>
      <c r="AA707" s="43"/>
      <c r="AB707" s="43"/>
      <c r="AC707" s="43"/>
    </row>
    <row r="708" spans="1:29" ht="15">
      <c r="A708" s="43"/>
      <c r="B708" s="43"/>
      <c r="C708" s="43"/>
      <c r="D708" s="43"/>
      <c r="E708" s="43"/>
      <c r="F708" s="43"/>
      <c r="G708" s="43"/>
      <c r="H708" s="43"/>
      <c r="I708" s="43"/>
      <c r="J708" s="44"/>
      <c r="K708" s="43"/>
      <c r="L708" s="92"/>
      <c r="M708" s="708"/>
      <c r="N708" s="43"/>
      <c r="O708" s="43"/>
      <c r="P708" s="43"/>
      <c r="Q708" s="43"/>
      <c r="R708" s="43"/>
      <c r="S708" s="43"/>
      <c r="T708" s="43"/>
      <c r="U708" s="43"/>
      <c r="V708" s="43"/>
      <c r="W708" s="43"/>
      <c r="X708" s="43"/>
      <c r="Y708" s="43"/>
      <c r="Z708" s="43"/>
      <c r="AA708" s="43"/>
      <c r="AB708" s="43"/>
      <c r="AC708" s="43"/>
    </row>
    <row r="709" spans="1:29" ht="15">
      <c r="A709" s="43"/>
      <c r="B709" s="43"/>
      <c r="C709" s="43"/>
      <c r="D709" s="43"/>
      <c r="E709" s="43"/>
      <c r="F709" s="43"/>
      <c r="G709" s="43"/>
      <c r="H709" s="43"/>
      <c r="I709" s="43"/>
      <c r="J709" s="44"/>
      <c r="K709" s="43"/>
      <c r="L709" s="92"/>
      <c r="M709" s="708"/>
      <c r="N709" s="43"/>
      <c r="O709" s="43"/>
      <c r="P709" s="43"/>
      <c r="Q709" s="43"/>
      <c r="R709" s="43"/>
      <c r="S709" s="43"/>
      <c r="T709" s="43"/>
      <c r="U709" s="43"/>
      <c r="V709" s="43"/>
      <c r="W709" s="43"/>
      <c r="X709" s="43"/>
      <c r="Y709" s="43"/>
      <c r="Z709" s="43"/>
      <c r="AA709" s="43"/>
      <c r="AB709" s="43"/>
      <c r="AC709" s="43"/>
    </row>
    <row r="710" spans="1:29" ht="15">
      <c r="A710" s="43"/>
      <c r="B710" s="43"/>
      <c r="C710" s="43"/>
      <c r="D710" s="43"/>
      <c r="E710" s="43"/>
      <c r="F710" s="43"/>
      <c r="G710" s="43"/>
      <c r="H710" s="43"/>
      <c r="I710" s="43"/>
      <c r="J710" s="44"/>
      <c r="K710" s="43"/>
      <c r="L710" s="92"/>
      <c r="M710" s="708"/>
      <c r="N710" s="43"/>
      <c r="O710" s="43"/>
      <c r="P710" s="43"/>
      <c r="Q710" s="43"/>
      <c r="R710" s="43"/>
      <c r="S710" s="43"/>
      <c r="T710" s="43"/>
      <c r="U710" s="43"/>
      <c r="V710" s="43"/>
      <c r="W710" s="43"/>
      <c r="X710" s="43"/>
      <c r="Y710" s="43"/>
      <c r="Z710" s="43"/>
      <c r="AA710" s="43"/>
      <c r="AB710" s="43"/>
      <c r="AC710" s="43"/>
    </row>
    <row r="711" spans="1:29" ht="15">
      <c r="A711" s="43"/>
      <c r="B711" s="43"/>
      <c r="C711" s="43"/>
      <c r="D711" s="43"/>
      <c r="E711" s="43"/>
      <c r="F711" s="43"/>
      <c r="G711" s="43"/>
      <c r="H711" s="43"/>
      <c r="I711" s="43"/>
      <c r="J711" s="44"/>
      <c r="K711" s="43"/>
      <c r="L711" s="92"/>
      <c r="M711" s="708"/>
      <c r="N711" s="43"/>
      <c r="O711" s="43"/>
      <c r="P711" s="43"/>
      <c r="Q711" s="43"/>
      <c r="R711" s="43"/>
      <c r="S711" s="43"/>
      <c r="T711" s="43"/>
      <c r="U711" s="43"/>
      <c r="V711" s="43"/>
      <c r="W711" s="43"/>
      <c r="X711" s="43"/>
      <c r="Y711" s="43"/>
      <c r="Z711" s="43"/>
      <c r="AA711" s="43"/>
      <c r="AB711" s="43"/>
      <c r="AC711" s="43"/>
    </row>
    <row r="712" spans="1:29" ht="15">
      <c r="A712" s="43"/>
      <c r="B712" s="43"/>
      <c r="C712" s="43"/>
      <c r="D712" s="43"/>
      <c r="E712" s="43"/>
      <c r="F712" s="43"/>
      <c r="G712" s="43"/>
      <c r="H712" s="43"/>
      <c r="I712" s="43"/>
      <c r="J712" s="44"/>
      <c r="K712" s="43"/>
      <c r="L712" s="92"/>
      <c r="M712" s="708"/>
      <c r="N712" s="43"/>
      <c r="O712" s="43"/>
      <c r="P712" s="43"/>
      <c r="Q712" s="43"/>
      <c r="R712" s="43"/>
      <c r="S712" s="43"/>
      <c r="T712" s="43"/>
      <c r="U712" s="43"/>
      <c r="V712" s="43"/>
      <c r="W712" s="43"/>
      <c r="X712" s="43"/>
      <c r="Y712" s="43"/>
      <c r="Z712" s="43"/>
      <c r="AA712" s="43"/>
      <c r="AB712" s="43"/>
      <c r="AC712" s="43"/>
    </row>
    <row r="713" spans="1:29" ht="15">
      <c r="A713" s="43"/>
      <c r="B713" s="43"/>
      <c r="C713" s="43"/>
      <c r="D713" s="43"/>
      <c r="E713" s="43"/>
      <c r="F713" s="43"/>
      <c r="G713" s="43"/>
      <c r="H713" s="43"/>
      <c r="I713" s="43"/>
      <c r="J713" s="44"/>
      <c r="K713" s="43"/>
      <c r="L713" s="92"/>
      <c r="M713" s="708"/>
      <c r="N713" s="43"/>
      <c r="O713" s="43"/>
      <c r="P713" s="43"/>
      <c r="Q713" s="43"/>
      <c r="R713" s="43"/>
      <c r="S713" s="43"/>
      <c r="T713" s="43"/>
      <c r="U713" s="43"/>
      <c r="V713" s="43"/>
      <c r="W713" s="43"/>
      <c r="X713" s="43"/>
      <c r="Y713" s="43"/>
      <c r="Z713" s="43"/>
      <c r="AA713" s="43"/>
      <c r="AB713" s="43"/>
      <c r="AC713" s="43"/>
    </row>
    <row r="714" spans="1:29" ht="15">
      <c r="A714" s="43"/>
      <c r="B714" s="43"/>
      <c r="C714" s="43"/>
      <c r="D714" s="43"/>
      <c r="E714" s="43"/>
      <c r="F714" s="43"/>
      <c r="G714" s="43"/>
      <c r="H714" s="43"/>
      <c r="I714" s="43"/>
      <c r="J714" s="44"/>
      <c r="K714" s="43"/>
      <c r="L714" s="92"/>
      <c r="M714" s="708"/>
      <c r="N714" s="43"/>
      <c r="O714" s="43"/>
      <c r="P714" s="43"/>
      <c r="Q714" s="43"/>
      <c r="R714" s="43"/>
      <c r="S714" s="43"/>
      <c r="T714" s="43"/>
      <c r="U714" s="43"/>
      <c r="V714" s="43"/>
      <c r="W714" s="43"/>
      <c r="X714" s="43"/>
      <c r="Y714" s="43"/>
      <c r="Z714" s="43"/>
      <c r="AA714" s="43"/>
      <c r="AB714" s="43"/>
      <c r="AC714" s="43"/>
    </row>
    <row r="715" spans="1:29" ht="15">
      <c r="A715" s="43"/>
      <c r="B715" s="43"/>
      <c r="C715" s="43"/>
      <c r="D715" s="43"/>
      <c r="E715" s="43"/>
      <c r="F715" s="43"/>
      <c r="G715" s="43"/>
      <c r="H715" s="43"/>
      <c r="I715" s="43"/>
      <c r="J715" s="44"/>
      <c r="K715" s="43"/>
      <c r="L715" s="92"/>
      <c r="M715" s="708"/>
      <c r="N715" s="43"/>
      <c r="O715" s="43"/>
      <c r="P715" s="43"/>
      <c r="Q715" s="43"/>
      <c r="R715" s="43"/>
      <c r="S715" s="43"/>
      <c r="T715" s="43"/>
      <c r="U715" s="43"/>
      <c r="V715" s="43"/>
      <c r="W715" s="43"/>
      <c r="X715" s="43"/>
      <c r="Y715" s="43"/>
      <c r="Z715" s="43"/>
      <c r="AA715" s="43"/>
      <c r="AB715" s="43"/>
      <c r="AC715" s="43"/>
    </row>
    <row r="716" spans="1:29" ht="15">
      <c r="A716" s="43"/>
      <c r="B716" s="43"/>
      <c r="C716" s="43"/>
      <c r="D716" s="43"/>
      <c r="E716" s="43"/>
      <c r="F716" s="43"/>
      <c r="G716" s="43"/>
      <c r="H716" s="43"/>
      <c r="I716" s="43"/>
      <c r="J716" s="44"/>
      <c r="K716" s="43"/>
      <c r="L716" s="92"/>
      <c r="M716" s="708"/>
      <c r="N716" s="43"/>
      <c r="O716" s="43"/>
      <c r="P716" s="43"/>
      <c r="Q716" s="43"/>
      <c r="R716" s="43"/>
      <c r="S716" s="43"/>
      <c r="T716" s="43"/>
      <c r="U716" s="43"/>
      <c r="V716" s="43"/>
      <c r="W716" s="43"/>
      <c r="X716" s="43"/>
      <c r="Y716" s="43"/>
      <c r="Z716" s="43"/>
      <c r="AA716" s="43"/>
      <c r="AB716" s="43"/>
      <c r="AC716" s="43"/>
    </row>
    <row r="717" spans="1:29" ht="15">
      <c r="A717" s="43"/>
      <c r="B717" s="43"/>
      <c r="C717" s="43"/>
      <c r="D717" s="43"/>
      <c r="E717" s="43"/>
      <c r="F717" s="43"/>
      <c r="G717" s="43"/>
      <c r="H717" s="43"/>
      <c r="I717" s="43"/>
      <c r="J717" s="44"/>
      <c r="K717" s="43"/>
      <c r="L717" s="92"/>
      <c r="M717" s="708"/>
      <c r="N717" s="43"/>
      <c r="O717" s="43"/>
      <c r="P717" s="43"/>
      <c r="Q717" s="43"/>
      <c r="R717" s="43"/>
      <c r="S717" s="43"/>
      <c r="T717" s="43"/>
      <c r="U717" s="43"/>
      <c r="V717" s="43"/>
      <c r="W717" s="43"/>
      <c r="X717" s="43"/>
      <c r="Y717" s="43"/>
      <c r="Z717" s="43"/>
      <c r="AA717" s="43"/>
      <c r="AB717" s="43"/>
      <c r="AC717" s="43"/>
    </row>
    <row r="718" spans="1:29" ht="15">
      <c r="A718" s="43"/>
      <c r="B718" s="43"/>
      <c r="C718" s="43"/>
      <c r="D718" s="43"/>
      <c r="E718" s="43"/>
      <c r="F718" s="43"/>
      <c r="G718" s="43"/>
      <c r="H718" s="43"/>
      <c r="I718" s="43"/>
      <c r="J718" s="44"/>
      <c r="K718" s="43"/>
      <c r="L718" s="92"/>
      <c r="M718" s="708"/>
      <c r="N718" s="43"/>
      <c r="O718" s="43"/>
      <c r="P718" s="43"/>
      <c r="Q718" s="43"/>
      <c r="R718" s="43"/>
      <c r="S718" s="43"/>
      <c r="T718" s="43"/>
      <c r="U718" s="43"/>
      <c r="V718" s="43"/>
      <c r="W718" s="43"/>
      <c r="X718" s="43"/>
      <c r="Y718" s="43"/>
      <c r="Z718" s="43"/>
      <c r="AA718" s="43"/>
      <c r="AB718" s="43"/>
      <c r="AC718" s="43"/>
    </row>
    <row r="719" spans="1:29" ht="15">
      <c r="A719" s="43"/>
      <c r="B719" s="43"/>
      <c r="C719" s="43"/>
      <c r="D719" s="43"/>
      <c r="E719" s="43"/>
      <c r="F719" s="43"/>
      <c r="G719" s="43"/>
      <c r="H719" s="43"/>
      <c r="I719" s="43"/>
      <c r="J719" s="44"/>
      <c r="K719" s="43"/>
      <c r="L719" s="92"/>
      <c r="M719" s="708"/>
      <c r="N719" s="43"/>
      <c r="O719" s="43"/>
      <c r="P719" s="43"/>
      <c r="Q719" s="43"/>
      <c r="R719" s="43"/>
      <c r="S719" s="43"/>
      <c r="T719" s="43"/>
      <c r="U719" s="43"/>
      <c r="V719" s="43"/>
      <c r="W719" s="43"/>
      <c r="X719" s="43"/>
      <c r="Y719" s="43"/>
      <c r="Z719" s="43"/>
      <c r="AA719" s="43"/>
      <c r="AB719" s="43"/>
      <c r="AC719" s="43"/>
    </row>
    <row r="720" spans="1:29" ht="15">
      <c r="A720" s="43"/>
      <c r="B720" s="43"/>
      <c r="C720" s="43"/>
      <c r="D720" s="43"/>
      <c r="E720" s="43"/>
      <c r="F720" s="43"/>
      <c r="G720" s="43"/>
      <c r="H720" s="43"/>
      <c r="I720" s="43"/>
      <c r="J720" s="44"/>
      <c r="K720" s="43"/>
      <c r="L720" s="92"/>
      <c r="M720" s="708"/>
      <c r="N720" s="43"/>
      <c r="O720" s="43"/>
      <c r="P720" s="43"/>
      <c r="Q720" s="43"/>
      <c r="R720" s="43"/>
      <c r="S720" s="43"/>
      <c r="T720" s="43"/>
      <c r="U720" s="43"/>
      <c r="V720" s="43"/>
      <c r="W720" s="43"/>
      <c r="X720" s="43"/>
      <c r="Y720" s="43"/>
      <c r="Z720" s="43"/>
      <c r="AA720" s="43"/>
      <c r="AB720" s="43"/>
      <c r="AC720" s="43"/>
    </row>
    <row r="721" spans="1:29" ht="15">
      <c r="A721" s="43"/>
      <c r="B721" s="43"/>
      <c r="C721" s="43"/>
      <c r="D721" s="43"/>
      <c r="E721" s="43"/>
      <c r="F721" s="43"/>
      <c r="G721" s="43"/>
      <c r="H721" s="43"/>
      <c r="I721" s="43"/>
      <c r="J721" s="44"/>
      <c r="K721" s="43"/>
      <c r="L721" s="92"/>
      <c r="M721" s="708"/>
      <c r="N721" s="43"/>
      <c r="O721" s="43"/>
      <c r="P721" s="43"/>
      <c r="Q721" s="43"/>
      <c r="R721" s="43"/>
      <c r="S721" s="43"/>
      <c r="T721" s="43"/>
      <c r="U721" s="43"/>
      <c r="V721" s="43"/>
      <c r="W721" s="43"/>
      <c r="X721" s="43"/>
      <c r="Y721" s="43"/>
      <c r="Z721" s="43"/>
      <c r="AA721" s="43"/>
      <c r="AB721" s="43"/>
      <c r="AC721" s="43"/>
    </row>
    <row r="722" spans="1:29" ht="15">
      <c r="A722" s="43"/>
      <c r="B722" s="43"/>
      <c r="C722" s="43"/>
      <c r="D722" s="43"/>
      <c r="E722" s="43"/>
      <c r="F722" s="43"/>
      <c r="G722" s="43"/>
      <c r="H722" s="43"/>
      <c r="I722" s="43"/>
      <c r="J722" s="44"/>
      <c r="K722" s="43"/>
      <c r="L722" s="92"/>
      <c r="M722" s="708"/>
      <c r="N722" s="43"/>
      <c r="O722" s="43"/>
      <c r="P722" s="43"/>
      <c r="Q722" s="43"/>
      <c r="R722" s="43"/>
      <c r="S722" s="43"/>
      <c r="T722" s="43"/>
      <c r="U722" s="43"/>
      <c r="V722" s="43"/>
      <c r="W722" s="43"/>
      <c r="X722" s="43"/>
      <c r="Y722" s="43"/>
      <c r="Z722" s="43"/>
      <c r="AA722" s="43"/>
      <c r="AB722" s="43"/>
      <c r="AC722" s="43"/>
    </row>
    <row r="723" spans="1:29" ht="15">
      <c r="A723" s="43"/>
      <c r="B723" s="43"/>
      <c r="C723" s="43"/>
      <c r="D723" s="43"/>
      <c r="E723" s="43"/>
      <c r="F723" s="43"/>
      <c r="G723" s="43"/>
      <c r="H723" s="43"/>
      <c r="I723" s="43"/>
      <c r="J723" s="44"/>
      <c r="K723" s="43"/>
      <c r="L723" s="92"/>
      <c r="M723" s="708"/>
      <c r="N723" s="43"/>
      <c r="O723" s="43"/>
      <c r="P723" s="43"/>
      <c r="Q723" s="43"/>
      <c r="R723" s="43"/>
      <c r="S723" s="43"/>
      <c r="T723" s="43"/>
      <c r="U723" s="43"/>
      <c r="V723" s="43"/>
      <c r="W723" s="43"/>
      <c r="X723" s="43"/>
      <c r="Y723" s="43"/>
      <c r="Z723" s="43"/>
      <c r="AA723" s="43"/>
      <c r="AB723" s="43"/>
      <c r="AC723" s="43"/>
    </row>
    <row r="724" spans="1:29" ht="15">
      <c r="A724" s="43"/>
      <c r="B724" s="43"/>
      <c r="C724" s="43"/>
      <c r="D724" s="43"/>
      <c r="E724" s="43"/>
      <c r="F724" s="43"/>
      <c r="G724" s="43"/>
      <c r="H724" s="43"/>
      <c r="I724" s="43"/>
      <c r="J724" s="44"/>
      <c r="K724" s="43"/>
      <c r="L724" s="92"/>
      <c r="M724" s="708"/>
      <c r="N724" s="43"/>
      <c r="O724" s="43"/>
      <c r="P724" s="43"/>
      <c r="Q724" s="43"/>
      <c r="R724" s="43"/>
      <c r="S724" s="43"/>
      <c r="T724" s="43"/>
      <c r="U724" s="43"/>
      <c r="V724" s="43"/>
      <c r="W724" s="43"/>
      <c r="X724" s="43"/>
      <c r="Y724" s="43"/>
      <c r="Z724" s="43"/>
      <c r="AA724" s="43"/>
      <c r="AB724" s="43"/>
      <c r="AC724" s="43"/>
    </row>
    <row r="725" spans="1:29" ht="15">
      <c r="A725" s="43"/>
      <c r="B725" s="43"/>
      <c r="C725" s="43"/>
      <c r="D725" s="43"/>
      <c r="E725" s="43"/>
      <c r="F725" s="43"/>
      <c r="G725" s="43"/>
      <c r="H725" s="43"/>
      <c r="I725" s="43"/>
      <c r="J725" s="44"/>
      <c r="K725" s="43"/>
      <c r="L725" s="92"/>
      <c r="M725" s="708"/>
      <c r="N725" s="43"/>
      <c r="O725" s="43"/>
      <c r="P725" s="43"/>
      <c r="Q725" s="43"/>
      <c r="R725" s="43"/>
      <c r="S725" s="43"/>
      <c r="T725" s="43"/>
      <c r="U725" s="43"/>
      <c r="V725" s="43"/>
      <c r="W725" s="43"/>
      <c r="X725" s="43"/>
      <c r="Y725" s="43"/>
      <c r="Z725" s="43"/>
      <c r="AA725" s="43"/>
      <c r="AB725" s="43"/>
      <c r="AC725" s="43"/>
    </row>
    <row r="726" spans="1:29" ht="15">
      <c r="A726" s="43"/>
      <c r="B726" s="43"/>
      <c r="C726" s="43"/>
      <c r="D726" s="43"/>
      <c r="E726" s="43"/>
      <c r="F726" s="43"/>
      <c r="G726" s="43"/>
      <c r="H726" s="43"/>
      <c r="I726" s="43"/>
      <c r="J726" s="44"/>
      <c r="K726" s="43"/>
      <c r="L726" s="92"/>
      <c r="M726" s="708"/>
      <c r="N726" s="43"/>
      <c r="O726" s="43"/>
      <c r="P726" s="43"/>
      <c r="Q726" s="43"/>
      <c r="R726" s="43"/>
      <c r="S726" s="43"/>
      <c r="T726" s="43"/>
      <c r="U726" s="43"/>
      <c r="V726" s="43"/>
      <c r="W726" s="43"/>
      <c r="X726" s="43"/>
      <c r="Y726" s="43"/>
      <c r="Z726" s="43"/>
      <c r="AA726" s="43"/>
      <c r="AB726" s="43"/>
      <c r="AC726" s="43"/>
    </row>
    <row r="727" spans="1:29" ht="15">
      <c r="A727" s="43"/>
      <c r="B727" s="43"/>
      <c r="C727" s="43"/>
      <c r="D727" s="43"/>
      <c r="E727" s="43"/>
      <c r="F727" s="43"/>
      <c r="G727" s="43"/>
      <c r="H727" s="43"/>
      <c r="I727" s="43"/>
      <c r="J727" s="44"/>
      <c r="K727" s="43"/>
      <c r="L727" s="92"/>
      <c r="M727" s="708"/>
      <c r="N727" s="43"/>
      <c r="O727" s="43"/>
      <c r="P727" s="43"/>
      <c r="Q727" s="43"/>
      <c r="R727" s="43"/>
      <c r="S727" s="43"/>
      <c r="T727" s="43"/>
      <c r="U727" s="43"/>
      <c r="V727" s="43"/>
      <c r="W727" s="43"/>
      <c r="X727" s="43"/>
      <c r="Y727" s="43"/>
      <c r="Z727" s="43"/>
      <c r="AA727" s="43"/>
      <c r="AB727" s="43"/>
      <c r="AC727" s="43"/>
    </row>
    <row r="728" spans="1:29" ht="15">
      <c r="A728" s="43"/>
      <c r="B728" s="43"/>
      <c r="C728" s="43"/>
      <c r="D728" s="43"/>
      <c r="E728" s="43"/>
      <c r="F728" s="43"/>
      <c r="G728" s="43"/>
      <c r="H728" s="43"/>
      <c r="I728" s="43"/>
      <c r="J728" s="44"/>
      <c r="K728" s="43"/>
      <c r="L728" s="92"/>
      <c r="M728" s="708"/>
      <c r="N728" s="43"/>
      <c r="O728" s="43"/>
      <c r="P728" s="43"/>
      <c r="Q728" s="43"/>
      <c r="R728" s="43"/>
      <c r="S728" s="43"/>
      <c r="T728" s="43"/>
      <c r="U728" s="43"/>
      <c r="V728" s="43"/>
      <c r="W728" s="43"/>
      <c r="X728" s="43"/>
      <c r="Y728" s="43"/>
      <c r="Z728" s="43"/>
      <c r="AA728" s="43"/>
      <c r="AB728" s="43"/>
      <c r="AC728" s="43"/>
    </row>
    <row r="729" spans="1:29" ht="15">
      <c r="A729" s="43"/>
      <c r="B729" s="43"/>
      <c r="C729" s="43"/>
      <c r="D729" s="43"/>
      <c r="E729" s="43"/>
      <c r="F729" s="43"/>
      <c r="G729" s="43"/>
      <c r="H729" s="43"/>
      <c r="I729" s="43"/>
      <c r="J729" s="44"/>
      <c r="K729" s="43"/>
      <c r="L729" s="92"/>
      <c r="M729" s="708"/>
      <c r="N729" s="43"/>
      <c r="O729" s="43"/>
      <c r="P729" s="43"/>
      <c r="Q729" s="43"/>
      <c r="R729" s="43"/>
      <c r="S729" s="43"/>
      <c r="T729" s="43"/>
      <c r="U729" s="43"/>
      <c r="V729" s="43"/>
      <c r="W729" s="43"/>
      <c r="X729" s="43"/>
      <c r="Y729" s="43"/>
      <c r="Z729" s="43"/>
      <c r="AA729" s="43"/>
      <c r="AB729" s="43"/>
      <c r="AC729" s="43"/>
    </row>
    <row r="730" spans="1:29" ht="15">
      <c r="A730" s="43"/>
      <c r="B730" s="43"/>
      <c r="C730" s="43"/>
      <c r="D730" s="43"/>
      <c r="E730" s="43"/>
      <c r="F730" s="43"/>
      <c r="G730" s="43"/>
      <c r="H730" s="43"/>
      <c r="I730" s="43"/>
      <c r="J730" s="44"/>
      <c r="K730" s="43"/>
      <c r="L730" s="92"/>
      <c r="M730" s="708"/>
      <c r="N730" s="43"/>
      <c r="O730" s="43"/>
      <c r="P730" s="43"/>
      <c r="Q730" s="43"/>
      <c r="R730" s="43"/>
      <c r="S730" s="43"/>
      <c r="T730" s="43"/>
      <c r="U730" s="43"/>
      <c r="V730" s="43"/>
      <c r="W730" s="43"/>
      <c r="X730" s="43"/>
      <c r="Y730" s="43"/>
      <c r="Z730" s="43"/>
      <c r="AA730" s="43"/>
      <c r="AB730" s="43"/>
      <c r="AC730" s="43"/>
    </row>
    <row r="731" spans="1:29" ht="15">
      <c r="A731" s="43"/>
      <c r="B731" s="43"/>
      <c r="C731" s="43"/>
      <c r="D731" s="43"/>
      <c r="E731" s="43"/>
      <c r="F731" s="43"/>
      <c r="G731" s="43"/>
      <c r="H731" s="43"/>
      <c r="I731" s="43"/>
      <c r="J731" s="44"/>
      <c r="K731" s="43"/>
      <c r="L731" s="92"/>
      <c r="M731" s="708"/>
      <c r="N731" s="43"/>
      <c r="O731" s="43"/>
      <c r="P731" s="43"/>
      <c r="Q731" s="43"/>
      <c r="R731" s="43"/>
      <c r="S731" s="43"/>
      <c r="T731" s="43"/>
      <c r="U731" s="43"/>
      <c r="V731" s="43"/>
      <c r="W731" s="43"/>
      <c r="X731" s="43"/>
      <c r="Y731" s="43"/>
      <c r="Z731" s="43"/>
      <c r="AA731" s="43"/>
      <c r="AB731" s="43"/>
      <c r="AC731" s="43"/>
    </row>
    <row r="732" spans="1:29" ht="15">
      <c r="A732" s="43"/>
      <c r="B732" s="43"/>
      <c r="C732" s="43"/>
      <c r="D732" s="43"/>
      <c r="E732" s="43"/>
      <c r="F732" s="43"/>
      <c r="G732" s="43"/>
      <c r="H732" s="43"/>
      <c r="I732" s="43"/>
      <c r="J732" s="44"/>
      <c r="K732" s="43"/>
      <c r="L732" s="92"/>
      <c r="M732" s="708"/>
      <c r="N732" s="43"/>
      <c r="O732" s="43"/>
      <c r="P732" s="43"/>
      <c r="Q732" s="43"/>
      <c r="R732" s="43"/>
      <c r="S732" s="43"/>
      <c r="T732" s="43"/>
      <c r="U732" s="43"/>
      <c r="V732" s="43"/>
      <c r="W732" s="43"/>
      <c r="X732" s="43"/>
      <c r="Y732" s="43"/>
      <c r="Z732" s="43"/>
      <c r="AA732" s="43"/>
      <c r="AB732" s="43"/>
      <c r="AC732" s="43"/>
    </row>
    <row r="733" spans="1:29" ht="15">
      <c r="A733" s="43"/>
      <c r="B733" s="43"/>
      <c r="C733" s="43"/>
      <c r="D733" s="43"/>
      <c r="E733" s="43"/>
      <c r="F733" s="43"/>
      <c r="G733" s="43"/>
      <c r="H733" s="43"/>
      <c r="I733" s="43"/>
      <c r="J733" s="44"/>
      <c r="K733" s="43"/>
      <c r="L733" s="92"/>
      <c r="M733" s="708"/>
      <c r="N733" s="43"/>
      <c r="O733" s="43"/>
      <c r="P733" s="43"/>
      <c r="Q733" s="43"/>
      <c r="R733" s="43"/>
      <c r="S733" s="43"/>
      <c r="T733" s="43"/>
      <c r="U733" s="43"/>
      <c r="V733" s="43"/>
      <c r="W733" s="43"/>
      <c r="X733" s="43"/>
      <c r="Y733" s="43"/>
      <c r="Z733" s="43"/>
      <c r="AA733" s="43"/>
      <c r="AB733" s="43"/>
      <c r="AC733" s="43"/>
    </row>
    <row r="734" spans="1:29" ht="15">
      <c r="A734" s="43"/>
      <c r="B734" s="43"/>
      <c r="C734" s="43"/>
      <c r="D734" s="43"/>
      <c r="E734" s="43"/>
      <c r="F734" s="43"/>
      <c r="G734" s="43"/>
      <c r="H734" s="43"/>
      <c r="I734" s="43"/>
      <c r="J734" s="44"/>
      <c r="K734" s="43"/>
      <c r="L734" s="92"/>
      <c r="M734" s="708"/>
      <c r="N734" s="43"/>
      <c r="O734" s="43"/>
      <c r="P734" s="43"/>
      <c r="Q734" s="43"/>
      <c r="R734" s="43"/>
      <c r="S734" s="43"/>
      <c r="T734" s="43"/>
      <c r="U734" s="43"/>
      <c r="V734" s="43"/>
      <c r="W734" s="43"/>
      <c r="X734" s="43"/>
      <c r="Y734" s="43"/>
      <c r="Z734" s="43"/>
      <c r="AA734" s="43"/>
      <c r="AB734" s="43"/>
      <c r="AC734" s="43"/>
    </row>
    <row r="735" spans="1:29" ht="15">
      <c r="A735" s="43"/>
      <c r="B735" s="43"/>
      <c r="C735" s="43"/>
      <c r="D735" s="43"/>
      <c r="E735" s="43"/>
      <c r="F735" s="43"/>
      <c r="G735" s="43"/>
      <c r="H735" s="43"/>
      <c r="I735" s="43"/>
      <c r="J735" s="44"/>
      <c r="K735" s="43"/>
      <c r="L735" s="92"/>
      <c r="M735" s="708"/>
      <c r="N735" s="43"/>
      <c r="O735" s="43"/>
      <c r="P735" s="43"/>
      <c r="Q735" s="43"/>
      <c r="R735" s="43"/>
      <c r="S735" s="43"/>
      <c r="T735" s="43"/>
      <c r="U735" s="43"/>
      <c r="V735" s="43"/>
      <c r="W735" s="43"/>
      <c r="X735" s="43"/>
      <c r="Y735" s="43"/>
      <c r="Z735" s="43"/>
      <c r="AA735" s="43"/>
      <c r="AB735" s="43"/>
      <c r="AC735" s="43"/>
    </row>
    <row r="736" spans="1:29" ht="15">
      <c r="A736" s="43"/>
      <c r="B736" s="43"/>
      <c r="C736" s="43"/>
      <c r="D736" s="43"/>
      <c r="E736" s="43"/>
      <c r="F736" s="43"/>
      <c r="G736" s="43"/>
      <c r="H736" s="43"/>
      <c r="I736" s="43"/>
      <c r="J736" s="44"/>
      <c r="K736" s="43"/>
      <c r="L736" s="92"/>
      <c r="M736" s="708"/>
      <c r="N736" s="43"/>
      <c r="O736" s="43"/>
      <c r="P736" s="43"/>
      <c r="Q736" s="43"/>
      <c r="R736" s="43"/>
      <c r="S736" s="43"/>
      <c r="T736" s="43"/>
      <c r="U736" s="43"/>
      <c r="V736" s="43"/>
      <c r="W736" s="43"/>
      <c r="X736" s="43"/>
      <c r="Y736" s="43"/>
      <c r="Z736" s="43"/>
      <c r="AA736" s="43"/>
      <c r="AB736" s="43"/>
      <c r="AC736" s="43"/>
    </row>
    <row r="737" spans="1:29" ht="15">
      <c r="A737" s="43"/>
      <c r="B737" s="43"/>
      <c r="C737" s="43"/>
      <c r="D737" s="43"/>
      <c r="E737" s="43"/>
      <c r="F737" s="43"/>
      <c r="G737" s="43"/>
      <c r="H737" s="43"/>
      <c r="I737" s="43"/>
      <c r="J737" s="44"/>
      <c r="K737" s="43"/>
      <c r="L737" s="92"/>
      <c r="M737" s="708"/>
      <c r="N737" s="43"/>
      <c r="O737" s="43"/>
      <c r="P737" s="43"/>
      <c r="Q737" s="43"/>
      <c r="R737" s="43"/>
      <c r="S737" s="43"/>
      <c r="T737" s="43"/>
      <c r="U737" s="43"/>
      <c r="V737" s="43"/>
      <c r="W737" s="43"/>
      <c r="X737" s="43"/>
      <c r="Y737" s="43"/>
      <c r="Z737" s="43"/>
      <c r="AA737" s="43"/>
      <c r="AB737" s="43"/>
      <c r="AC737" s="43"/>
    </row>
    <row r="738" spans="1:29" ht="15">
      <c r="A738" s="43"/>
      <c r="B738" s="43"/>
      <c r="C738" s="43"/>
      <c r="D738" s="43"/>
      <c r="E738" s="43"/>
      <c r="F738" s="43"/>
      <c r="G738" s="43"/>
      <c r="H738" s="43"/>
      <c r="I738" s="43"/>
      <c r="J738" s="44"/>
      <c r="K738" s="43"/>
      <c r="L738" s="92"/>
      <c r="M738" s="708"/>
      <c r="N738" s="43"/>
      <c r="O738" s="43"/>
      <c r="P738" s="43"/>
      <c r="Q738" s="43"/>
      <c r="R738" s="43"/>
      <c r="S738" s="43"/>
      <c r="T738" s="43"/>
      <c r="U738" s="43"/>
      <c r="V738" s="43"/>
      <c r="W738" s="43"/>
      <c r="X738" s="43"/>
      <c r="Y738" s="43"/>
      <c r="Z738" s="43"/>
      <c r="AA738" s="43"/>
      <c r="AB738" s="43"/>
      <c r="AC738" s="43"/>
    </row>
    <row r="739" spans="1:29" ht="15">
      <c r="A739" s="43"/>
      <c r="B739" s="43"/>
      <c r="C739" s="43"/>
      <c r="D739" s="43"/>
      <c r="E739" s="43"/>
      <c r="F739" s="43"/>
      <c r="G739" s="43"/>
      <c r="H739" s="43"/>
      <c r="I739" s="43"/>
      <c r="J739" s="44"/>
      <c r="K739" s="43"/>
      <c r="L739" s="92"/>
      <c r="M739" s="708"/>
      <c r="N739" s="43"/>
      <c r="O739" s="43"/>
      <c r="P739" s="43"/>
      <c r="Q739" s="43"/>
      <c r="R739" s="43"/>
      <c r="S739" s="43"/>
      <c r="T739" s="43"/>
      <c r="U739" s="43"/>
      <c r="V739" s="43"/>
      <c r="W739" s="43"/>
      <c r="X739" s="43"/>
      <c r="Y739" s="43"/>
      <c r="Z739" s="43"/>
      <c r="AA739" s="43"/>
      <c r="AB739" s="43"/>
      <c r="AC739" s="43"/>
    </row>
    <row r="740" spans="1:29" ht="15">
      <c r="A740" s="43"/>
      <c r="B740" s="43"/>
      <c r="C740" s="43"/>
      <c r="D740" s="43"/>
      <c r="E740" s="43"/>
      <c r="F740" s="43"/>
      <c r="G740" s="43"/>
      <c r="H740" s="43"/>
      <c r="I740" s="43"/>
      <c r="J740" s="44"/>
      <c r="K740" s="43"/>
      <c r="L740" s="92"/>
      <c r="M740" s="708"/>
      <c r="N740" s="43"/>
      <c r="O740" s="43"/>
      <c r="P740" s="43"/>
      <c r="Q740" s="43"/>
      <c r="R740" s="43"/>
      <c r="S740" s="43"/>
      <c r="T740" s="43"/>
      <c r="U740" s="43"/>
      <c r="V740" s="43"/>
      <c r="W740" s="43"/>
      <c r="X740" s="43"/>
      <c r="Y740" s="43"/>
      <c r="Z740" s="43"/>
      <c r="AA740" s="43"/>
      <c r="AB740" s="43"/>
      <c r="AC740" s="43"/>
    </row>
    <row r="741" spans="1:29" ht="15">
      <c r="A741" s="43"/>
      <c r="B741" s="43"/>
      <c r="C741" s="43"/>
      <c r="D741" s="43"/>
      <c r="E741" s="43"/>
      <c r="F741" s="43"/>
      <c r="G741" s="43"/>
      <c r="H741" s="43"/>
      <c r="I741" s="43"/>
      <c r="J741" s="44"/>
      <c r="K741" s="43"/>
      <c r="L741" s="92"/>
      <c r="M741" s="708"/>
      <c r="N741" s="43"/>
      <c r="O741" s="43"/>
      <c r="P741" s="43"/>
      <c r="Q741" s="43"/>
      <c r="R741" s="43"/>
      <c r="S741" s="43"/>
      <c r="T741" s="43"/>
      <c r="U741" s="43"/>
      <c r="V741" s="43"/>
      <c r="W741" s="43"/>
      <c r="X741" s="43"/>
      <c r="Y741" s="43"/>
      <c r="Z741" s="43"/>
      <c r="AA741" s="43"/>
      <c r="AB741" s="43"/>
      <c r="AC741" s="43"/>
    </row>
    <row r="742" spans="1:29" ht="15">
      <c r="A742" s="43"/>
      <c r="B742" s="43"/>
      <c r="C742" s="43"/>
      <c r="D742" s="43"/>
      <c r="E742" s="43"/>
      <c r="F742" s="43"/>
      <c r="G742" s="43"/>
      <c r="H742" s="43"/>
      <c r="I742" s="43"/>
      <c r="J742" s="44"/>
      <c r="K742" s="43"/>
      <c r="L742" s="92"/>
      <c r="M742" s="708"/>
      <c r="N742" s="43"/>
      <c r="O742" s="43"/>
      <c r="P742" s="43"/>
      <c r="Q742" s="43"/>
      <c r="R742" s="43"/>
      <c r="S742" s="43"/>
      <c r="T742" s="43"/>
      <c r="U742" s="43"/>
      <c r="V742" s="43"/>
      <c r="W742" s="43"/>
      <c r="X742" s="43"/>
      <c r="Y742" s="43"/>
      <c r="Z742" s="43"/>
      <c r="AA742" s="43"/>
      <c r="AB742" s="43"/>
      <c r="AC742" s="43"/>
    </row>
    <row r="743" spans="1:29" ht="15">
      <c r="A743" s="43"/>
      <c r="B743" s="43"/>
      <c r="C743" s="43"/>
      <c r="D743" s="43"/>
      <c r="E743" s="43"/>
      <c r="F743" s="43"/>
      <c r="G743" s="43"/>
      <c r="H743" s="43"/>
      <c r="I743" s="43"/>
      <c r="J743" s="44"/>
      <c r="K743" s="43"/>
      <c r="L743" s="92"/>
      <c r="M743" s="708"/>
      <c r="N743" s="43"/>
      <c r="O743" s="43"/>
      <c r="P743" s="43"/>
      <c r="Q743" s="43"/>
      <c r="R743" s="43"/>
      <c r="S743" s="43"/>
      <c r="T743" s="43"/>
      <c r="U743" s="43"/>
      <c r="V743" s="43"/>
      <c r="W743" s="43"/>
      <c r="X743" s="43"/>
      <c r="Y743" s="43"/>
      <c r="Z743" s="43"/>
      <c r="AA743" s="43"/>
      <c r="AB743" s="43"/>
      <c r="AC743" s="43"/>
    </row>
    <row r="744" spans="1:29" ht="15">
      <c r="A744" s="43"/>
      <c r="B744" s="43"/>
      <c r="C744" s="43"/>
      <c r="D744" s="43"/>
      <c r="E744" s="43"/>
      <c r="F744" s="43"/>
      <c r="G744" s="43"/>
      <c r="H744" s="43"/>
      <c r="I744" s="43"/>
      <c r="J744" s="44"/>
      <c r="K744" s="43"/>
      <c r="L744" s="92"/>
      <c r="M744" s="708"/>
      <c r="N744" s="43"/>
      <c r="O744" s="43"/>
      <c r="P744" s="43"/>
      <c r="Q744" s="43"/>
      <c r="R744" s="43"/>
      <c r="S744" s="43"/>
      <c r="T744" s="43"/>
      <c r="U744" s="43"/>
      <c r="V744" s="43"/>
      <c r="W744" s="43"/>
      <c r="X744" s="43"/>
      <c r="Y744" s="43"/>
      <c r="Z744" s="43"/>
      <c r="AA744" s="43"/>
      <c r="AB744" s="43"/>
      <c r="AC744" s="43"/>
    </row>
    <row r="745" spans="1:29" ht="15">
      <c r="A745" s="43"/>
      <c r="B745" s="43"/>
      <c r="C745" s="43"/>
      <c r="D745" s="43"/>
      <c r="E745" s="43"/>
      <c r="F745" s="43"/>
      <c r="G745" s="43"/>
      <c r="H745" s="43"/>
      <c r="I745" s="43"/>
      <c r="J745" s="44"/>
      <c r="K745" s="43"/>
      <c r="L745" s="92"/>
      <c r="M745" s="708"/>
      <c r="N745" s="43"/>
      <c r="O745" s="43"/>
      <c r="P745" s="43"/>
      <c r="Q745" s="43"/>
      <c r="R745" s="43"/>
      <c r="S745" s="43"/>
      <c r="T745" s="43"/>
      <c r="U745" s="43"/>
      <c r="V745" s="43"/>
      <c r="W745" s="43"/>
      <c r="X745" s="43"/>
      <c r="Y745" s="43"/>
      <c r="Z745" s="43"/>
      <c r="AA745" s="43"/>
      <c r="AB745" s="43"/>
      <c r="AC745" s="43"/>
    </row>
    <row r="746" spans="1:29" ht="15">
      <c r="A746" s="43"/>
      <c r="B746" s="43"/>
      <c r="C746" s="43"/>
      <c r="D746" s="43"/>
      <c r="E746" s="43"/>
      <c r="F746" s="43"/>
      <c r="G746" s="43"/>
      <c r="H746" s="43"/>
      <c r="I746" s="43"/>
      <c r="J746" s="44"/>
      <c r="K746" s="43"/>
      <c r="L746" s="92"/>
      <c r="M746" s="708"/>
      <c r="N746" s="43"/>
      <c r="O746" s="43"/>
      <c r="P746" s="43"/>
      <c r="Q746" s="43"/>
      <c r="R746" s="43"/>
      <c r="S746" s="43"/>
      <c r="T746" s="43"/>
      <c r="U746" s="43"/>
      <c r="V746" s="43"/>
      <c r="W746" s="43"/>
      <c r="X746" s="43"/>
      <c r="Y746" s="43"/>
      <c r="Z746" s="43"/>
      <c r="AA746" s="43"/>
      <c r="AB746" s="43"/>
      <c r="AC746" s="43"/>
    </row>
    <row r="747" spans="1:29" ht="15">
      <c r="A747" s="43"/>
      <c r="B747" s="43"/>
      <c r="C747" s="43"/>
      <c r="D747" s="43"/>
      <c r="E747" s="43"/>
      <c r="F747" s="43"/>
      <c r="G747" s="43"/>
      <c r="H747" s="43"/>
      <c r="I747" s="43"/>
      <c r="J747" s="44"/>
      <c r="K747" s="43"/>
      <c r="L747" s="92"/>
      <c r="M747" s="708"/>
      <c r="N747" s="43"/>
      <c r="O747" s="43"/>
      <c r="P747" s="43"/>
      <c r="Q747" s="43"/>
      <c r="R747" s="43"/>
      <c r="S747" s="43"/>
      <c r="T747" s="43"/>
      <c r="U747" s="43"/>
      <c r="V747" s="43"/>
      <c r="W747" s="43"/>
      <c r="X747" s="43"/>
      <c r="Y747" s="43"/>
      <c r="Z747" s="43"/>
      <c r="AA747" s="43"/>
      <c r="AB747" s="43"/>
      <c r="AC747" s="43"/>
    </row>
    <row r="748" spans="1:29" ht="15">
      <c r="A748" s="43"/>
      <c r="B748" s="43"/>
      <c r="C748" s="43"/>
      <c r="D748" s="43"/>
      <c r="E748" s="43"/>
      <c r="F748" s="43"/>
      <c r="G748" s="43"/>
      <c r="H748" s="43"/>
      <c r="I748" s="43"/>
      <c r="J748" s="44"/>
      <c r="K748" s="43"/>
      <c r="L748" s="92"/>
      <c r="M748" s="708"/>
      <c r="N748" s="43"/>
      <c r="O748" s="43"/>
      <c r="P748" s="43"/>
      <c r="Q748" s="43"/>
      <c r="R748" s="43"/>
      <c r="S748" s="43"/>
      <c r="T748" s="43"/>
      <c r="U748" s="43"/>
      <c r="V748" s="43"/>
      <c r="W748" s="43"/>
      <c r="X748" s="43"/>
      <c r="Y748" s="43"/>
      <c r="Z748" s="43"/>
      <c r="AA748" s="43"/>
      <c r="AB748" s="43"/>
      <c r="AC748" s="43"/>
    </row>
    <row r="749" spans="1:29" ht="15">
      <c r="A749" s="43"/>
      <c r="B749" s="43"/>
      <c r="C749" s="43"/>
      <c r="D749" s="43"/>
      <c r="E749" s="43"/>
      <c r="F749" s="43"/>
      <c r="G749" s="43"/>
      <c r="H749" s="43"/>
      <c r="I749" s="43"/>
      <c r="J749" s="44"/>
      <c r="K749" s="43"/>
      <c r="L749" s="92"/>
      <c r="M749" s="708"/>
      <c r="N749" s="43"/>
      <c r="O749" s="43"/>
      <c r="P749" s="43"/>
      <c r="Q749" s="43"/>
      <c r="R749" s="43"/>
      <c r="S749" s="43"/>
      <c r="T749" s="43"/>
      <c r="U749" s="43"/>
      <c r="V749" s="43"/>
      <c r="W749" s="43"/>
      <c r="X749" s="43"/>
      <c r="Y749" s="43"/>
      <c r="Z749" s="43"/>
      <c r="AA749" s="43"/>
      <c r="AB749" s="43"/>
      <c r="AC749" s="43"/>
    </row>
    <row r="750" spans="1:29" ht="15">
      <c r="A750" s="43"/>
      <c r="B750" s="43"/>
      <c r="C750" s="43"/>
      <c r="D750" s="43"/>
      <c r="E750" s="43"/>
      <c r="F750" s="43"/>
      <c r="G750" s="43"/>
      <c r="H750" s="43"/>
      <c r="I750" s="43"/>
      <c r="J750" s="44"/>
      <c r="K750" s="43"/>
      <c r="L750" s="92"/>
      <c r="M750" s="708"/>
      <c r="N750" s="43"/>
      <c r="O750" s="43"/>
      <c r="P750" s="43"/>
      <c r="Q750" s="43"/>
      <c r="R750" s="43"/>
      <c r="S750" s="43"/>
      <c r="T750" s="43"/>
      <c r="U750" s="43"/>
      <c r="V750" s="43"/>
      <c r="W750" s="43"/>
      <c r="X750" s="43"/>
      <c r="Y750" s="43"/>
      <c r="Z750" s="43"/>
      <c r="AA750" s="43"/>
      <c r="AB750" s="43"/>
      <c r="AC750" s="43"/>
    </row>
    <row r="751" spans="1:29" ht="15">
      <c r="A751" s="43"/>
      <c r="B751" s="43"/>
      <c r="C751" s="43"/>
      <c r="D751" s="43"/>
      <c r="E751" s="43"/>
      <c r="F751" s="43"/>
      <c r="G751" s="43"/>
      <c r="H751" s="43"/>
      <c r="I751" s="43"/>
      <c r="J751" s="44"/>
      <c r="K751" s="43"/>
      <c r="L751" s="92"/>
      <c r="M751" s="708"/>
      <c r="N751" s="43"/>
      <c r="O751" s="43"/>
      <c r="P751" s="43"/>
      <c r="Q751" s="43"/>
      <c r="R751" s="43"/>
      <c r="S751" s="43"/>
      <c r="T751" s="43"/>
      <c r="U751" s="43"/>
      <c r="V751" s="43"/>
      <c r="W751" s="43"/>
      <c r="X751" s="43"/>
      <c r="Y751" s="43"/>
      <c r="Z751" s="43"/>
      <c r="AA751" s="43"/>
      <c r="AB751" s="43"/>
      <c r="AC751" s="43"/>
    </row>
    <row r="752" spans="1:29" ht="15">
      <c r="A752" s="43"/>
      <c r="B752" s="43"/>
      <c r="C752" s="43"/>
      <c r="D752" s="43"/>
      <c r="E752" s="43"/>
      <c r="F752" s="43"/>
      <c r="G752" s="43"/>
      <c r="H752" s="43"/>
      <c r="I752" s="43"/>
      <c r="J752" s="44"/>
      <c r="K752" s="43"/>
      <c r="L752" s="92"/>
      <c r="M752" s="708"/>
      <c r="N752" s="43"/>
      <c r="O752" s="43"/>
      <c r="P752" s="43"/>
      <c r="Q752" s="43"/>
      <c r="R752" s="43"/>
      <c r="S752" s="43"/>
      <c r="T752" s="43"/>
      <c r="U752" s="43"/>
      <c r="V752" s="43"/>
      <c r="W752" s="43"/>
      <c r="X752" s="43"/>
      <c r="Y752" s="43"/>
      <c r="Z752" s="43"/>
      <c r="AA752" s="43"/>
      <c r="AB752" s="43"/>
      <c r="AC752" s="43"/>
    </row>
    <row r="753" spans="1:29" ht="15">
      <c r="A753" s="43"/>
      <c r="B753" s="43"/>
      <c r="C753" s="43"/>
      <c r="D753" s="43"/>
      <c r="E753" s="43"/>
      <c r="F753" s="43"/>
      <c r="G753" s="43"/>
      <c r="H753" s="43"/>
      <c r="I753" s="43"/>
      <c r="J753" s="44"/>
      <c r="K753" s="43"/>
      <c r="L753" s="92"/>
      <c r="M753" s="708"/>
      <c r="N753" s="43"/>
      <c r="O753" s="43"/>
      <c r="P753" s="43"/>
      <c r="Q753" s="43"/>
      <c r="R753" s="43"/>
      <c r="S753" s="43"/>
      <c r="T753" s="43"/>
      <c r="U753" s="43"/>
      <c r="V753" s="43"/>
      <c r="W753" s="43"/>
      <c r="X753" s="43"/>
      <c r="Y753" s="43"/>
      <c r="Z753" s="43"/>
      <c r="AA753" s="43"/>
      <c r="AB753" s="43"/>
      <c r="AC753" s="43"/>
    </row>
    <row r="754" spans="1:29" ht="15">
      <c r="A754" s="43"/>
      <c r="B754" s="43"/>
      <c r="C754" s="43"/>
      <c r="D754" s="43"/>
      <c r="E754" s="43"/>
      <c r="F754" s="43"/>
      <c r="G754" s="43"/>
      <c r="H754" s="43"/>
      <c r="I754" s="43"/>
      <c r="J754" s="44"/>
      <c r="K754" s="43"/>
      <c r="L754" s="92"/>
      <c r="M754" s="708"/>
      <c r="N754" s="43"/>
      <c r="O754" s="43"/>
      <c r="P754" s="43"/>
      <c r="Q754" s="43"/>
      <c r="R754" s="43"/>
      <c r="S754" s="43"/>
      <c r="T754" s="43"/>
      <c r="U754" s="43"/>
      <c r="V754" s="43"/>
      <c r="W754" s="43"/>
      <c r="X754" s="43"/>
      <c r="Y754" s="43"/>
      <c r="Z754" s="43"/>
      <c r="AA754" s="43"/>
      <c r="AB754" s="43"/>
      <c r="AC754" s="43"/>
    </row>
    <row r="755" spans="1:29" ht="15">
      <c r="A755" s="43"/>
      <c r="B755" s="43"/>
      <c r="C755" s="43"/>
      <c r="D755" s="43"/>
      <c r="E755" s="43"/>
      <c r="F755" s="43"/>
      <c r="G755" s="43"/>
      <c r="H755" s="43"/>
      <c r="I755" s="43"/>
      <c r="J755" s="44"/>
      <c r="K755" s="43"/>
      <c r="L755" s="92"/>
      <c r="M755" s="708"/>
      <c r="N755" s="43"/>
      <c r="O755" s="43"/>
      <c r="P755" s="43"/>
      <c r="Q755" s="43"/>
      <c r="R755" s="43"/>
      <c r="S755" s="43"/>
      <c r="T755" s="43"/>
      <c r="U755" s="43"/>
      <c r="V755" s="43"/>
      <c r="W755" s="43"/>
      <c r="X755" s="43"/>
      <c r="Y755" s="43"/>
      <c r="Z755" s="43"/>
      <c r="AA755" s="43"/>
      <c r="AB755" s="43"/>
      <c r="AC755" s="43"/>
    </row>
    <row r="756" spans="1:29" ht="15">
      <c r="A756" s="43"/>
      <c r="B756" s="43"/>
      <c r="C756" s="43"/>
      <c r="D756" s="43"/>
      <c r="E756" s="43"/>
      <c r="F756" s="43"/>
      <c r="G756" s="43"/>
      <c r="H756" s="43"/>
      <c r="I756" s="43"/>
      <c r="J756" s="44"/>
      <c r="K756" s="43"/>
      <c r="L756" s="92"/>
      <c r="M756" s="708"/>
      <c r="N756" s="43"/>
      <c r="O756" s="43"/>
      <c r="P756" s="43"/>
      <c r="Q756" s="43"/>
      <c r="R756" s="43"/>
      <c r="S756" s="43"/>
      <c r="T756" s="43"/>
      <c r="U756" s="43"/>
      <c r="V756" s="43"/>
      <c r="W756" s="43"/>
      <c r="X756" s="43"/>
      <c r="Y756" s="43"/>
      <c r="Z756" s="43"/>
      <c r="AA756" s="43"/>
      <c r="AB756" s="43"/>
      <c r="AC756" s="43"/>
    </row>
    <row r="757" spans="1:29" ht="15">
      <c r="A757" s="43"/>
      <c r="B757" s="43"/>
      <c r="C757" s="43"/>
      <c r="D757" s="43"/>
      <c r="E757" s="43"/>
      <c r="F757" s="43"/>
      <c r="G757" s="43"/>
      <c r="H757" s="43"/>
      <c r="I757" s="43"/>
      <c r="J757" s="44"/>
      <c r="K757" s="43"/>
      <c r="L757" s="92"/>
      <c r="M757" s="708"/>
      <c r="N757" s="43"/>
      <c r="O757" s="43"/>
      <c r="P757" s="43"/>
      <c r="Q757" s="43"/>
      <c r="R757" s="43"/>
      <c r="S757" s="43"/>
      <c r="T757" s="43"/>
      <c r="U757" s="43"/>
      <c r="V757" s="43"/>
      <c r="W757" s="43"/>
      <c r="X757" s="43"/>
      <c r="Y757" s="43"/>
      <c r="Z757" s="43"/>
      <c r="AA757" s="43"/>
      <c r="AB757" s="43"/>
      <c r="AC757" s="43"/>
    </row>
    <row r="758" spans="1:29" ht="15">
      <c r="A758" s="43"/>
      <c r="B758" s="43"/>
      <c r="C758" s="43"/>
      <c r="D758" s="43"/>
      <c r="E758" s="43"/>
      <c r="F758" s="43"/>
      <c r="G758" s="43"/>
      <c r="H758" s="43"/>
      <c r="I758" s="43"/>
      <c r="J758" s="44"/>
      <c r="K758" s="43"/>
      <c r="L758" s="92"/>
      <c r="M758" s="708"/>
      <c r="N758" s="43"/>
      <c r="O758" s="43"/>
      <c r="P758" s="43"/>
      <c r="Q758" s="43"/>
      <c r="R758" s="43"/>
      <c r="S758" s="43"/>
      <c r="T758" s="43"/>
      <c r="U758" s="43"/>
      <c r="V758" s="43"/>
      <c r="W758" s="43"/>
      <c r="X758" s="43"/>
      <c r="Y758" s="43"/>
      <c r="Z758" s="43"/>
      <c r="AA758" s="43"/>
      <c r="AB758" s="43"/>
      <c r="AC758" s="43"/>
    </row>
    <row r="759" spans="1:29" ht="15">
      <c r="A759" s="43"/>
      <c r="B759" s="43"/>
      <c r="C759" s="43"/>
      <c r="D759" s="43"/>
      <c r="E759" s="43"/>
      <c r="F759" s="43"/>
      <c r="G759" s="43"/>
      <c r="H759" s="43"/>
      <c r="I759" s="43"/>
      <c r="J759" s="44"/>
      <c r="K759" s="43"/>
      <c r="L759" s="92"/>
      <c r="M759" s="708"/>
      <c r="N759" s="43"/>
      <c r="O759" s="43"/>
      <c r="P759" s="43"/>
      <c r="Q759" s="43"/>
      <c r="R759" s="43"/>
      <c r="S759" s="43"/>
      <c r="T759" s="43"/>
      <c r="U759" s="43"/>
      <c r="V759" s="43"/>
      <c r="W759" s="43"/>
      <c r="X759" s="43"/>
      <c r="Y759" s="43"/>
      <c r="Z759" s="43"/>
      <c r="AA759" s="43"/>
      <c r="AB759" s="43"/>
      <c r="AC759" s="43"/>
    </row>
    <row r="760" spans="1:29" ht="15">
      <c r="A760" s="43"/>
      <c r="B760" s="43"/>
      <c r="C760" s="43"/>
      <c r="D760" s="43"/>
      <c r="E760" s="43"/>
      <c r="F760" s="43"/>
      <c r="G760" s="43"/>
      <c r="H760" s="43"/>
      <c r="I760" s="43"/>
      <c r="J760" s="44"/>
      <c r="K760" s="43"/>
      <c r="L760" s="92"/>
      <c r="M760" s="708"/>
      <c r="N760" s="43"/>
      <c r="O760" s="43"/>
      <c r="P760" s="43"/>
      <c r="Q760" s="43"/>
      <c r="R760" s="43"/>
      <c r="S760" s="43"/>
      <c r="T760" s="43"/>
      <c r="U760" s="43"/>
      <c r="V760" s="43"/>
      <c r="W760" s="43"/>
      <c r="X760" s="43"/>
      <c r="Y760" s="43"/>
      <c r="Z760" s="43"/>
      <c r="AA760" s="43"/>
      <c r="AB760" s="43"/>
      <c r="AC760" s="43"/>
    </row>
    <row r="761" spans="1:29" ht="15">
      <c r="A761" s="43"/>
      <c r="B761" s="43"/>
      <c r="C761" s="43"/>
      <c r="D761" s="43"/>
      <c r="E761" s="43"/>
      <c r="F761" s="43"/>
      <c r="G761" s="43"/>
      <c r="H761" s="43"/>
      <c r="I761" s="43"/>
      <c r="J761" s="44"/>
      <c r="K761" s="43"/>
      <c r="L761" s="92"/>
      <c r="M761" s="708"/>
      <c r="N761" s="43"/>
      <c r="O761" s="43"/>
      <c r="P761" s="43"/>
      <c r="Q761" s="43"/>
      <c r="R761" s="43"/>
      <c r="S761" s="43"/>
      <c r="T761" s="43"/>
      <c r="U761" s="43"/>
      <c r="V761" s="43"/>
      <c r="W761" s="43"/>
      <c r="X761" s="43"/>
      <c r="Y761" s="43"/>
      <c r="Z761" s="43"/>
      <c r="AA761" s="43"/>
      <c r="AB761" s="43"/>
      <c r="AC761" s="43"/>
    </row>
    <row r="762" spans="1:29" ht="15">
      <c r="A762" s="43"/>
      <c r="B762" s="43"/>
      <c r="C762" s="43"/>
      <c r="D762" s="43"/>
      <c r="E762" s="43"/>
      <c r="F762" s="43"/>
      <c r="G762" s="43"/>
      <c r="H762" s="43"/>
      <c r="I762" s="43"/>
      <c r="J762" s="44"/>
      <c r="K762" s="43"/>
      <c r="L762" s="92"/>
      <c r="M762" s="708"/>
      <c r="N762" s="43"/>
      <c r="O762" s="43"/>
      <c r="P762" s="43"/>
      <c r="Q762" s="43"/>
      <c r="R762" s="43"/>
      <c r="S762" s="43"/>
      <c r="T762" s="43"/>
      <c r="U762" s="43"/>
      <c r="V762" s="43"/>
      <c r="W762" s="43"/>
      <c r="X762" s="43"/>
      <c r="Y762" s="43"/>
      <c r="Z762" s="43"/>
      <c r="AA762" s="43"/>
      <c r="AB762" s="43"/>
      <c r="AC762" s="43"/>
    </row>
    <row r="763" spans="1:29" ht="15">
      <c r="A763" s="43"/>
      <c r="B763" s="43"/>
      <c r="C763" s="43"/>
      <c r="D763" s="43"/>
      <c r="E763" s="43"/>
      <c r="F763" s="43"/>
      <c r="G763" s="43"/>
      <c r="H763" s="43"/>
      <c r="I763" s="43"/>
      <c r="J763" s="44"/>
      <c r="K763" s="43"/>
      <c r="L763" s="92"/>
      <c r="M763" s="708"/>
      <c r="N763" s="43"/>
      <c r="O763" s="43"/>
      <c r="P763" s="43"/>
      <c r="Q763" s="43"/>
      <c r="R763" s="43"/>
      <c r="S763" s="43"/>
      <c r="T763" s="43"/>
      <c r="U763" s="43"/>
      <c r="V763" s="43"/>
      <c r="W763" s="43"/>
      <c r="X763" s="43"/>
      <c r="Y763" s="43"/>
      <c r="Z763" s="43"/>
      <c r="AA763" s="43"/>
      <c r="AB763" s="43"/>
      <c r="AC763" s="43"/>
    </row>
    <row r="764" spans="1:29" ht="15">
      <c r="A764" s="43"/>
      <c r="B764" s="43"/>
      <c r="C764" s="43"/>
      <c r="D764" s="43"/>
      <c r="E764" s="43"/>
      <c r="F764" s="43"/>
      <c r="G764" s="43"/>
      <c r="H764" s="43"/>
      <c r="I764" s="43"/>
      <c r="J764" s="44"/>
      <c r="K764" s="43"/>
      <c r="L764" s="92"/>
      <c r="M764" s="708"/>
      <c r="N764" s="43"/>
      <c r="O764" s="43"/>
      <c r="P764" s="43"/>
      <c r="Q764" s="43"/>
      <c r="R764" s="43"/>
      <c r="S764" s="43"/>
      <c r="T764" s="43"/>
      <c r="U764" s="43"/>
      <c r="V764" s="43"/>
      <c r="W764" s="43"/>
      <c r="X764" s="43"/>
      <c r="Y764" s="43"/>
      <c r="Z764" s="43"/>
      <c r="AA764" s="43"/>
      <c r="AB764" s="43"/>
      <c r="AC764" s="43"/>
    </row>
    <row r="765" spans="1:29" ht="15">
      <c r="A765" s="43"/>
      <c r="B765" s="43"/>
      <c r="C765" s="43"/>
      <c r="D765" s="43"/>
      <c r="E765" s="43"/>
      <c r="F765" s="43"/>
      <c r="G765" s="43"/>
      <c r="H765" s="43"/>
      <c r="I765" s="43"/>
      <c r="J765" s="44"/>
      <c r="K765" s="43"/>
      <c r="L765" s="92"/>
      <c r="M765" s="708"/>
      <c r="N765" s="43"/>
      <c r="O765" s="43"/>
      <c r="P765" s="43"/>
      <c r="Q765" s="43"/>
      <c r="R765" s="43"/>
      <c r="S765" s="43"/>
      <c r="T765" s="43"/>
      <c r="U765" s="43"/>
      <c r="V765" s="43"/>
      <c r="W765" s="43"/>
      <c r="X765" s="43"/>
      <c r="Y765" s="43"/>
      <c r="Z765" s="43"/>
      <c r="AA765" s="43"/>
      <c r="AB765" s="43"/>
      <c r="AC765" s="43"/>
    </row>
    <row r="766" spans="1:29" ht="15">
      <c r="A766" s="43"/>
      <c r="B766" s="43"/>
      <c r="C766" s="43"/>
      <c r="D766" s="43"/>
      <c r="E766" s="43"/>
      <c r="F766" s="43"/>
      <c r="G766" s="43"/>
      <c r="H766" s="43"/>
      <c r="I766" s="43"/>
      <c r="J766" s="44"/>
      <c r="K766" s="43"/>
      <c r="L766" s="92"/>
      <c r="M766" s="708"/>
      <c r="N766" s="43"/>
      <c r="O766" s="43"/>
      <c r="P766" s="43"/>
      <c r="Q766" s="43"/>
      <c r="R766" s="43"/>
      <c r="S766" s="43"/>
      <c r="T766" s="43"/>
      <c r="U766" s="43"/>
      <c r="V766" s="43"/>
      <c r="W766" s="43"/>
      <c r="X766" s="43"/>
      <c r="Y766" s="43"/>
      <c r="Z766" s="43"/>
      <c r="AA766" s="43"/>
      <c r="AB766" s="43"/>
      <c r="AC766" s="43"/>
    </row>
    <row r="767" spans="1:29" ht="15">
      <c r="A767" s="43"/>
      <c r="B767" s="43"/>
      <c r="C767" s="43"/>
      <c r="D767" s="43"/>
      <c r="E767" s="43"/>
      <c r="F767" s="43"/>
      <c r="G767" s="43"/>
      <c r="H767" s="43"/>
      <c r="I767" s="43"/>
      <c r="J767" s="44"/>
      <c r="K767" s="43"/>
      <c r="L767" s="92"/>
      <c r="M767" s="708"/>
      <c r="N767" s="43"/>
      <c r="O767" s="43"/>
      <c r="P767" s="43"/>
      <c r="Q767" s="43"/>
      <c r="R767" s="43"/>
      <c r="S767" s="43"/>
      <c r="T767" s="43"/>
      <c r="U767" s="43"/>
      <c r="V767" s="43"/>
      <c r="W767" s="43"/>
      <c r="X767" s="43"/>
      <c r="Y767" s="43"/>
      <c r="Z767" s="43"/>
      <c r="AA767" s="43"/>
      <c r="AB767" s="43"/>
      <c r="AC767" s="43"/>
    </row>
    <row r="768" spans="1:29" ht="15">
      <c r="A768" s="43"/>
      <c r="B768" s="43"/>
      <c r="C768" s="43"/>
      <c r="D768" s="43"/>
      <c r="E768" s="43"/>
      <c r="F768" s="43"/>
      <c r="G768" s="43"/>
      <c r="H768" s="43"/>
      <c r="I768" s="43"/>
      <c r="J768" s="44"/>
      <c r="K768" s="43"/>
      <c r="L768" s="92"/>
      <c r="M768" s="708"/>
      <c r="N768" s="43"/>
      <c r="O768" s="43"/>
      <c r="P768" s="43"/>
      <c r="Q768" s="43"/>
      <c r="R768" s="43"/>
      <c r="S768" s="43"/>
      <c r="T768" s="43"/>
      <c r="U768" s="43"/>
      <c r="V768" s="43"/>
      <c r="W768" s="43"/>
      <c r="X768" s="43"/>
      <c r="Y768" s="43"/>
      <c r="Z768" s="43"/>
      <c r="AA768" s="43"/>
      <c r="AB768" s="43"/>
      <c r="AC768" s="43"/>
    </row>
    <row r="769" spans="1:29" ht="15">
      <c r="A769" s="43"/>
      <c r="B769" s="43"/>
      <c r="C769" s="43"/>
      <c r="D769" s="43"/>
      <c r="E769" s="43"/>
      <c r="F769" s="43"/>
      <c r="G769" s="43"/>
      <c r="H769" s="43"/>
      <c r="I769" s="43"/>
      <c r="J769" s="44"/>
      <c r="K769" s="43"/>
      <c r="L769" s="92"/>
      <c r="M769" s="708"/>
      <c r="N769" s="43"/>
      <c r="O769" s="43"/>
      <c r="P769" s="43"/>
      <c r="Q769" s="43"/>
      <c r="R769" s="43"/>
      <c r="S769" s="43"/>
      <c r="T769" s="43"/>
      <c r="U769" s="43"/>
      <c r="V769" s="43"/>
      <c r="W769" s="43"/>
      <c r="X769" s="43"/>
      <c r="Y769" s="43"/>
      <c r="Z769" s="43"/>
      <c r="AA769" s="43"/>
      <c r="AB769" s="43"/>
      <c r="AC769" s="43"/>
    </row>
    <row r="770" spans="1:29" ht="15">
      <c r="A770" s="43"/>
      <c r="B770" s="43"/>
      <c r="C770" s="43"/>
      <c r="D770" s="43"/>
      <c r="E770" s="43"/>
      <c r="F770" s="43"/>
      <c r="G770" s="43"/>
      <c r="H770" s="43"/>
      <c r="I770" s="43"/>
      <c r="J770" s="44"/>
      <c r="K770" s="43"/>
      <c r="L770" s="92"/>
      <c r="M770" s="708"/>
      <c r="N770" s="43"/>
      <c r="O770" s="43"/>
      <c r="P770" s="43"/>
      <c r="Q770" s="43"/>
      <c r="R770" s="43"/>
      <c r="S770" s="43"/>
      <c r="T770" s="43"/>
      <c r="U770" s="43"/>
      <c r="V770" s="43"/>
      <c r="W770" s="43"/>
      <c r="X770" s="43"/>
      <c r="Y770" s="43"/>
      <c r="Z770" s="43"/>
      <c r="AA770" s="43"/>
      <c r="AB770" s="43"/>
      <c r="AC770" s="43"/>
    </row>
    <row r="771" spans="1:29" ht="15">
      <c r="A771" s="43"/>
      <c r="B771" s="43"/>
      <c r="C771" s="43"/>
      <c r="D771" s="43"/>
      <c r="E771" s="43"/>
      <c r="F771" s="43"/>
      <c r="G771" s="43"/>
      <c r="H771" s="43"/>
      <c r="I771" s="43"/>
      <c r="J771" s="44"/>
      <c r="K771" s="43"/>
      <c r="L771" s="92"/>
      <c r="M771" s="708"/>
      <c r="N771" s="43"/>
      <c r="O771" s="43"/>
      <c r="P771" s="43"/>
      <c r="Q771" s="43"/>
      <c r="R771" s="43"/>
      <c r="S771" s="43"/>
      <c r="T771" s="43"/>
      <c r="U771" s="43"/>
      <c r="V771" s="43"/>
      <c r="W771" s="43"/>
      <c r="X771" s="43"/>
      <c r="Y771" s="43"/>
      <c r="Z771" s="43"/>
      <c r="AA771" s="43"/>
      <c r="AB771" s="43"/>
      <c r="AC771" s="43"/>
    </row>
    <row r="772" spans="1:29" ht="15">
      <c r="A772" s="43"/>
      <c r="B772" s="43"/>
      <c r="C772" s="43"/>
      <c r="D772" s="43"/>
      <c r="E772" s="43"/>
      <c r="F772" s="43"/>
      <c r="G772" s="43"/>
      <c r="H772" s="43"/>
      <c r="I772" s="43"/>
      <c r="J772" s="44"/>
      <c r="K772" s="43"/>
      <c r="L772" s="92"/>
      <c r="M772" s="708"/>
      <c r="N772" s="43"/>
      <c r="O772" s="43"/>
      <c r="P772" s="43"/>
      <c r="Q772" s="43"/>
      <c r="R772" s="43"/>
      <c r="S772" s="43"/>
      <c r="T772" s="43"/>
      <c r="U772" s="43"/>
      <c r="V772" s="43"/>
      <c r="W772" s="43"/>
      <c r="X772" s="43"/>
      <c r="Y772" s="43"/>
      <c r="Z772" s="43"/>
      <c r="AA772" s="43"/>
      <c r="AB772" s="43"/>
      <c r="AC772" s="43"/>
    </row>
    <row r="773" spans="1:29" ht="15">
      <c r="A773" s="43"/>
      <c r="B773" s="43"/>
      <c r="C773" s="43"/>
      <c r="D773" s="43"/>
      <c r="E773" s="43"/>
      <c r="F773" s="43"/>
      <c r="G773" s="43"/>
      <c r="H773" s="43"/>
      <c r="I773" s="43"/>
      <c r="J773" s="44"/>
      <c r="K773" s="43"/>
      <c r="L773" s="92"/>
      <c r="M773" s="708"/>
      <c r="N773" s="43"/>
      <c r="O773" s="43"/>
      <c r="P773" s="43"/>
      <c r="Q773" s="43"/>
      <c r="R773" s="43"/>
      <c r="S773" s="43"/>
      <c r="T773" s="43"/>
      <c r="U773" s="43"/>
      <c r="V773" s="43"/>
      <c r="W773" s="43"/>
      <c r="X773" s="43"/>
      <c r="Y773" s="43"/>
      <c r="Z773" s="43"/>
      <c r="AA773" s="43"/>
      <c r="AB773" s="43"/>
      <c r="AC773" s="43"/>
    </row>
    <row r="774" spans="1:29" ht="15">
      <c r="A774" s="43"/>
      <c r="B774" s="43"/>
      <c r="C774" s="43"/>
      <c r="D774" s="43"/>
      <c r="E774" s="43"/>
      <c r="F774" s="43"/>
      <c r="G774" s="43"/>
      <c r="H774" s="43"/>
      <c r="I774" s="43"/>
      <c r="J774" s="44"/>
      <c r="K774" s="43"/>
      <c r="L774" s="92"/>
      <c r="M774" s="708"/>
      <c r="N774" s="43"/>
      <c r="O774" s="43"/>
      <c r="P774" s="43"/>
      <c r="Q774" s="43"/>
      <c r="R774" s="43"/>
      <c r="S774" s="43"/>
      <c r="T774" s="43"/>
      <c r="U774" s="43"/>
      <c r="V774" s="43"/>
      <c r="W774" s="43"/>
      <c r="X774" s="43"/>
      <c r="Y774" s="43"/>
      <c r="Z774" s="43"/>
      <c r="AA774" s="43"/>
      <c r="AB774" s="43"/>
      <c r="AC774" s="43"/>
    </row>
    <row r="775" spans="1:29" ht="15">
      <c r="A775" s="43"/>
      <c r="B775" s="43"/>
      <c r="C775" s="43"/>
      <c r="D775" s="43"/>
      <c r="E775" s="43"/>
      <c r="F775" s="43"/>
      <c r="G775" s="43"/>
      <c r="H775" s="43"/>
      <c r="I775" s="43"/>
      <c r="J775" s="44"/>
      <c r="K775" s="43"/>
      <c r="L775" s="92"/>
      <c r="M775" s="708"/>
      <c r="N775" s="43"/>
      <c r="O775" s="43"/>
      <c r="P775" s="43"/>
      <c r="Q775" s="43"/>
      <c r="R775" s="43"/>
      <c r="S775" s="43"/>
      <c r="T775" s="43"/>
      <c r="U775" s="43"/>
      <c r="V775" s="43"/>
      <c r="W775" s="43"/>
      <c r="X775" s="43"/>
      <c r="Y775" s="43"/>
      <c r="Z775" s="43"/>
      <c r="AA775" s="43"/>
      <c r="AB775" s="43"/>
      <c r="AC775" s="43"/>
    </row>
    <row r="776" spans="1:29" ht="15">
      <c r="A776" s="43"/>
      <c r="B776" s="43"/>
      <c r="C776" s="43"/>
      <c r="D776" s="43"/>
      <c r="E776" s="43"/>
      <c r="F776" s="43"/>
      <c r="G776" s="43"/>
      <c r="H776" s="43"/>
      <c r="I776" s="43"/>
      <c r="J776" s="44"/>
      <c r="K776" s="43"/>
      <c r="L776" s="92"/>
      <c r="M776" s="708"/>
      <c r="N776" s="43"/>
      <c r="O776" s="43"/>
      <c r="P776" s="43"/>
      <c r="Q776" s="43"/>
      <c r="R776" s="43"/>
      <c r="S776" s="43"/>
      <c r="T776" s="43"/>
      <c r="U776" s="43"/>
      <c r="V776" s="43"/>
      <c r="W776" s="43"/>
      <c r="X776" s="43"/>
      <c r="Y776" s="43"/>
      <c r="Z776" s="43"/>
      <c r="AA776" s="43"/>
      <c r="AB776" s="43"/>
      <c r="AC776" s="43"/>
    </row>
    <row r="777" spans="1:29" ht="15">
      <c r="A777" s="43"/>
      <c r="B777" s="43"/>
      <c r="C777" s="43"/>
      <c r="D777" s="43"/>
      <c r="E777" s="43"/>
      <c r="F777" s="43"/>
      <c r="G777" s="43"/>
      <c r="H777" s="43"/>
      <c r="I777" s="43"/>
      <c r="J777" s="44"/>
      <c r="K777" s="43"/>
      <c r="L777" s="92"/>
      <c r="M777" s="708"/>
      <c r="N777" s="43"/>
      <c r="O777" s="43"/>
      <c r="P777" s="43"/>
      <c r="Q777" s="43"/>
      <c r="R777" s="43"/>
      <c r="S777" s="43"/>
      <c r="T777" s="43"/>
      <c r="U777" s="43"/>
      <c r="V777" s="43"/>
      <c r="W777" s="43"/>
      <c r="X777" s="43"/>
      <c r="Y777" s="43"/>
      <c r="Z777" s="43"/>
      <c r="AA777" s="43"/>
      <c r="AB777" s="43"/>
      <c r="AC777" s="43"/>
    </row>
    <row r="778" spans="1:29" ht="15">
      <c r="A778" s="43"/>
      <c r="B778" s="43"/>
      <c r="C778" s="43"/>
      <c r="D778" s="43"/>
      <c r="E778" s="43"/>
      <c r="F778" s="43"/>
      <c r="G778" s="43"/>
      <c r="H778" s="43"/>
      <c r="I778" s="43"/>
      <c r="J778" s="44"/>
      <c r="K778" s="43"/>
      <c r="L778" s="92"/>
      <c r="M778" s="708"/>
      <c r="N778" s="43"/>
      <c r="O778" s="43"/>
      <c r="P778" s="43"/>
      <c r="Q778" s="43"/>
      <c r="R778" s="43"/>
      <c r="S778" s="43"/>
      <c r="T778" s="43"/>
      <c r="U778" s="43"/>
      <c r="V778" s="43"/>
      <c r="W778" s="43"/>
      <c r="X778" s="43"/>
      <c r="Y778" s="43"/>
      <c r="Z778" s="43"/>
      <c r="AA778" s="43"/>
      <c r="AB778" s="43"/>
      <c r="AC778" s="43"/>
    </row>
    <row r="779" spans="1:29" ht="15">
      <c r="A779" s="43"/>
      <c r="B779" s="43"/>
      <c r="C779" s="43"/>
      <c r="D779" s="43"/>
      <c r="E779" s="43"/>
      <c r="F779" s="43"/>
      <c r="G779" s="43"/>
      <c r="H779" s="43"/>
      <c r="I779" s="43"/>
      <c r="J779" s="44"/>
      <c r="K779" s="43"/>
      <c r="L779" s="92"/>
      <c r="M779" s="708"/>
      <c r="N779" s="43"/>
      <c r="O779" s="43"/>
      <c r="P779" s="43"/>
      <c r="Q779" s="43"/>
      <c r="R779" s="43"/>
      <c r="S779" s="43"/>
      <c r="T779" s="43"/>
      <c r="U779" s="43"/>
      <c r="V779" s="43"/>
      <c r="W779" s="43"/>
      <c r="X779" s="43"/>
      <c r="Y779" s="43"/>
      <c r="Z779" s="43"/>
      <c r="AA779" s="43"/>
      <c r="AB779" s="43"/>
      <c r="AC779" s="43"/>
    </row>
    <row r="780" spans="1:29" ht="15">
      <c r="A780" s="43"/>
      <c r="B780" s="43"/>
      <c r="C780" s="43"/>
      <c r="D780" s="43"/>
      <c r="E780" s="43"/>
      <c r="F780" s="43"/>
      <c r="G780" s="43"/>
      <c r="H780" s="43"/>
      <c r="I780" s="43"/>
      <c r="J780" s="44"/>
      <c r="K780" s="43"/>
      <c r="L780" s="92"/>
      <c r="M780" s="708"/>
      <c r="N780" s="43"/>
      <c r="O780" s="43"/>
      <c r="P780" s="43"/>
      <c r="Q780" s="43"/>
      <c r="R780" s="43"/>
      <c r="S780" s="43"/>
      <c r="T780" s="43"/>
      <c r="U780" s="43"/>
      <c r="V780" s="43"/>
      <c r="W780" s="43"/>
      <c r="X780" s="43"/>
      <c r="Y780" s="43"/>
      <c r="Z780" s="43"/>
      <c r="AA780" s="43"/>
      <c r="AB780" s="43"/>
      <c r="AC780" s="43"/>
    </row>
    <row r="781" spans="1:29" ht="15">
      <c r="A781" s="43"/>
      <c r="B781" s="43"/>
      <c r="C781" s="43"/>
      <c r="D781" s="43"/>
      <c r="E781" s="43"/>
      <c r="F781" s="43"/>
      <c r="G781" s="43"/>
      <c r="H781" s="43"/>
      <c r="I781" s="43"/>
      <c r="J781" s="44"/>
      <c r="K781" s="43"/>
      <c r="L781" s="92"/>
      <c r="M781" s="708"/>
      <c r="N781" s="43"/>
      <c r="O781" s="43"/>
      <c r="P781" s="43"/>
      <c r="Q781" s="43"/>
      <c r="R781" s="43"/>
      <c r="S781" s="43"/>
      <c r="T781" s="43"/>
      <c r="U781" s="43"/>
      <c r="V781" s="43"/>
      <c r="W781" s="43"/>
      <c r="X781" s="43"/>
      <c r="Y781" s="43"/>
      <c r="Z781" s="43"/>
      <c r="AA781" s="43"/>
      <c r="AB781" s="43"/>
      <c r="AC781" s="43"/>
    </row>
    <row r="782" spans="1:29" ht="15">
      <c r="A782" s="43"/>
      <c r="B782" s="43"/>
      <c r="C782" s="43"/>
      <c r="D782" s="43"/>
      <c r="E782" s="43"/>
      <c r="F782" s="43"/>
      <c r="G782" s="43"/>
      <c r="H782" s="43"/>
      <c r="I782" s="43"/>
      <c r="J782" s="44"/>
      <c r="K782" s="43"/>
      <c r="L782" s="92"/>
      <c r="M782" s="708"/>
      <c r="N782" s="43"/>
      <c r="O782" s="43"/>
      <c r="P782" s="43"/>
      <c r="Q782" s="43"/>
      <c r="R782" s="43"/>
      <c r="S782" s="43"/>
      <c r="T782" s="43"/>
      <c r="U782" s="43"/>
      <c r="V782" s="43"/>
      <c r="W782" s="43"/>
      <c r="X782" s="43"/>
      <c r="Y782" s="43"/>
      <c r="Z782" s="43"/>
      <c r="AA782" s="43"/>
      <c r="AB782" s="43"/>
      <c r="AC782" s="43"/>
    </row>
    <row r="783" spans="1:29" ht="15">
      <c r="A783" s="43"/>
      <c r="B783" s="43"/>
      <c r="C783" s="43"/>
      <c r="D783" s="43"/>
      <c r="E783" s="43"/>
      <c r="F783" s="43"/>
      <c r="G783" s="43"/>
      <c r="H783" s="43"/>
      <c r="I783" s="43"/>
      <c r="J783" s="44"/>
      <c r="K783" s="43"/>
      <c r="L783" s="92"/>
      <c r="M783" s="708"/>
      <c r="N783" s="43"/>
      <c r="O783" s="43"/>
      <c r="P783" s="43"/>
      <c r="Q783" s="43"/>
      <c r="R783" s="43"/>
      <c r="S783" s="43"/>
      <c r="T783" s="43"/>
      <c r="U783" s="43"/>
      <c r="V783" s="43"/>
      <c r="W783" s="43"/>
      <c r="X783" s="43"/>
      <c r="Y783" s="43"/>
      <c r="Z783" s="43"/>
      <c r="AA783" s="43"/>
      <c r="AB783" s="43"/>
      <c r="AC783" s="43"/>
    </row>
    <row r="784" spans="1:29" ht="15">
      <c r="A784" s="43"/>
      <c r="B784" s="43"/>
      <c r="C784" s="43"/>
      <c r="D784" s="43"/>
      <c r="E784" s="43"/>
      <c r="F784" s="43"/>
      <c r="G784" s="43"/>
      <c r="H784" s="43"/>
      <c r="I784" s="43"/>
      <c r="J784" s="44"/>
      <c r="K784" s="43"/>
      <c r="L784" s="92"/>
      <c r="M784" s="708"/>
      <c r="N784" s="43"/>
      <c r="O784" s="43"/>
      <c r="P784" s="43"/>
      <c r="Q784" s="43"/>
      <c r="R784" s="43"/>
      <c r="S784" s="43"/>
      <c r="T784" s="43"/>
      <c r="U784" s="43"/>
      <c r="V784" s="43"/>
      <c r="W784" s="43"/>
      <c r="X784" s="43"/>
      <c r="Y784" s="43"/>
      <c r="Z784" s="43"/>
      <c r="AA784" s="43"/>
      <c r="AB784" s="43"/>
      <c r="AC784" s="43"/>
    </row>
    <row r="785" spans="1:29" ht="15">
      <c r="A785" s="43"/>
      <c r="B785" s="43"/>
      <c r="C785" s="43"/>
      <c r="D785" s="43"/>
      <c r="E785" s="43"/>
      <c r="F785" s="43"/>
      <c r="G785" s="43"/>
      <c r="H785" s="43"/>
      <c r="I785" s="43"/>
      <c r="J785" s="44"/>
      <c r="K785" s="43"/>
      <c r="L785" s="92"/>
      <c r="M785" s="708"/>
      <c r="N785" s="43"/>
      <c r="O785" s="43"/>
      <c r="P785" s="43"/>
      <c r="Q785" s="43"/>
      <c r="R785" s="43"/>
      <c r="S785" s="43"/>
      <c r="T785" s="43"/>
      <c r="U785" s="43"/>
      <c r="V785" s="43"/>
      <c r="W785" s="43"/>
      <c r="X785" s="43"/>
      <c r="Y785" s="43"/>
      <c r="Z785" s="43"/>
      <c r="AA785" s="43"/>
      <c r="AB785" s="43"/>
      <c r="AC785" s="43"/>
    </row>
    <row r="786" spans="1:29" ht="15">
      <c r="A786" s="43"/>
      <c r="B786" s="43"/>
      <c r="C786" s="43"/>
      <c r="D786" s="43"/>
      <c r="E786" s="43"/>
      <c r="F786" s="43"/>
      <c r="G786" s="43"/>
      <c r="H786" s="43"/>
      <c r="I786" s="43"/>
      <c r="J786" s="44"/>
      <c r="K786" s="43"/>
      <c r="L786" s="92"/>
      <c r="M786" s="708"/>
      <c r="N786" s="43"/>
      <c r="O786" s="43"/>
      <c r="P786" s="43"/>
      <c r="Q786" s="43"/>
      <c r="R786" s="43"/>
      <c r="S786" s="43"/>
      <c r="T786" s="43"/>
      <c r="U786" s="43"/>
      <c r="V786" s="43"/>
      <c r="W786" s="43"/>
      <c r="X786" s="43"/>
      <c r="Y786" s="43"/>
      <c r="Z786" s="43"/>
      <c r="AA786" s="43"/>
      <c r="AB786" s="43"/>
      <c r="AC786" s="43"/>
    </row>
    <row r="787" spans="1:29" ht="15">
      <c r="A787" s="43"/>
      <c r="B787" s="43"/>
      <c r="C787" s="43"/>
      <c r="D787" s="43"/>
      <c r="E787" s="43"/>
      <c r="F787" s="43"/>
      <c r="G787" s="43"/>
      <c r="H787" s="43"/>
      <c r="I787" s="43"/>
      <c r="J787" s="44"/>
      <c r="K787" s="43"/>
      <c r="L787" s="92"/>
      <c r="M787" s="708"/>
      <c r="N787" s="43"/>
      <c r="O787" s="43"/>
      <c r="P787" s="43"/>
      <c r="Q787" s="43"/>
      <c r="R787" s="43"/>
      <c r="S787" s="43"/>
      <c r="T787" s="43"/>
      <c r="U787" s="43"/>
      <c r="V787" s="43"/>
      <c r="W787" s="43"/>
      <c r="X787" s="43"/>
      <c r="Y787" s="43"/>
      <c r="Z787" s="43"/>
      <c r="AA787" s="43"/>
      <c r="AB787" s="43"/>
      <c r="AC787" s="43"/>
    </row>
    <row r="788" spans="1:29" ht="15">
      <c r="A788" s="43"/>
      <c r="B788" s="43"/>
      <c r="C788" s="43"/>
      <c r="D788" s="43"/>
      <c r="E788" s="43"/>
      <c r="F788" s="43"/>
      <c r="G788" s="43"/>
      <c r="H788" s="43"/>
      <c r="I788" s="43"/>
      <c r="J788" s="44"/>
      <c r="K788" s="43"/>
      <c r="L788" s="92"/>
      <c r="M788" s="708"/>
      <c r="N788" s="43"/>
      <c r="O788" s="43"/>
      <c r="P788" s="43"/>
      <c r="Q788" s="43"/>
      <c r="R788" s="43"/>
      <c r="S788" s="43"/>
      <c r="T788" s="43"/>
      <c r="U788" s="43"/>
      <c r="V788" s="43"/>
      <c r="W788" s="43"/>
      <c r="X788" s="43"/>
      <c r="Y788" s="43"/>
      <c r="Z788" s="43"/>
      <c r="AA788" s="43"/>
      <c r="AB788" s="43"/>
      <c r="AC788" s="43"/>
    </row>
    <row r="789" spans="1:29" ht="15">
      <c r="A789" s="43"/>
      <c r="B789" s="43"/>
      <c r="C789" s="43"/>
      <c r="D789" s="43"/>
      <c r="E789" s="43"/>
      <c r="F789" s="43"/>
      <c r="G789" s="43"/>
      <c r="H789" s="43"/>
      <c r="I789" s="43"/>
      <c r="J789" s="44"/>
      <c r="K789" s="43"/>
      <c r="L789" s="92"/>
      <c r="M789" s="708"/>
      <c r="N789" s="43"/>
      <c r="O789" s="43"/>
      <c r="P789" s="43"/>
      <c r="Q789" s="43"/>
      <c r="R789" s="43"/>
      <c r="S789" s="43"/>
      <c r="T789" s="43"/>
      <c r="U789" s="43"/>
      <c r="V789" s="43"/>
      <c r="W789" s="43"/>
      <c r="X789" s="43"/>
      <c r="Y789" s="43"/>
      <c r="Z789" s="43"/>
      <c r="AA789" s="43"/>
      <c r="AB789" s="43"/>
      <c r="AC789" s="43"/>
    </row>
    <row r="790" spans="1:29" ht="15">
      <c r="A790" s="43"/>
      <c r="B790" s="43"/>
      <c r="C790" s="43"/>
      <c r="D790" s="43"/>
      <c r="E790" s="43"/>
      <c r="F790" s="43"/>
      <c r="G790" s="43"/>
      <c r="H790" s="43"/>
      <c r="I790" s="43"/>
      <c r="J790" s="44"/>
      <c r="K790" s="43"/>
      <c r="L790" s="92"/>
      <c r="M790" s="708"/>
      <c r="N790" s="43"/>
      <c r="O790" s="43"/>
      <c r="P790" s="43"/>
      <c r="Q790" s="43"/>
      <c r="R790" s="43"/>
      <c r="S790" s="43"/>
      <c r="T790" s="43"/>
      <c r="U790" s="43"/>
      <c r="V790" s="43"/>
      <c r="W790" s="43"/>
      <c r="X790" s="43"/>
      <c r="Y790" s="43"/>
      <c r="Z790" s="43"/>
      <c r="AA790" s="43"/>
      <c r="AB790" s="43"/>
      <c r="AC790" s="43"/>
    </row>
    <row r="791" spans="1:29" ht="15">
      <c r="A791" s="43"/>
      <c r="B791" s="43"/>
      <c r="C791" s="43"/>
      <c r="D791" s="43"/>
      <c r="E791" s="43"/>
      <c r="F791" s="43"/>
      <c r="G791" s="43"/>
      <c r="H791" s="43"/>
      <c r="I791" s="43"/>
      <c r="J791" s="44"/>
      <c r="K791" s="43"/>
      <c r="L791" s="92"/>
      <c r="M791" s="708"/>
      <c r="N791" s="43"/>
      <c r="O791" s="43"/>
      <c r="P791" s="43"/>
      <c r="Q791" s="43"/>
      <c r="R791" s="43"/>
      <c r="S791" s="43"/>
      <c r="T791" s="43"/>
      <c r="U791" s="43"/>
      <c r="V791" s="43"/>
      <c r="W791" s="43"/>
      <c r="X791" s="43"/>
      <c r="Y791" s="43"/>
      <c r="Z791" s="43"/>
      <c r="AA791" s="43"/>
      <c r="AB791" s="43"/>
      <c r="AC791" s="43"/>
    </row>
    <row r="792" spans="1:29" ht="15">
      <c r="A792" s="43"/>
      <c r="B792" s="43"/>
      <c r="C792" s="43"/>
      <c r="D792" s="43"/>
      <c r="E792" s="43"/>
      <c r="F792" s="43"/>
      <c r="G792" s="43"/>
      <c r="H792" s="43"/>
      <c r="I792" s="43"/>
      <c r="J792" s="44"/>
      <c r="K792" s="43"/>
      <c r="L792" s="92"/>
      <c r="M792" s="708"/>
      <c r="N792" s="43"/>
      <c r="O792" s="43"/>
      <c r="P792" s="43"/>
      <c r="Q792" s="43"/>
      <c r="R792" s="43"/>
      <c r="S792" s="43"/>
      <c r="T792" s="43"/>
      <c r="U792" s="43"/>
      <c r="V792" s="43"/>
      <c r="W792" s="43"/>
      <c r="X792" s="43"/>
      <c r="Y792" s="43"/>
      <c r="Z792" s="43"/>
      <c r="AA792" s="43"/>
      <c r="AB792" s="43"/>
      <c r="AC792" s="43"/>
    </row>
    <row r="793" spans="1:29" ht="15">
      <c r="A793" s="43"/>
      <c r="B793" s="43"/>
      <c r="C793" s="43"/>
      <c r="D793" s="43"/>
      <c r="E793" s="43"/>
      <c r="F793" s="43"/>
      <c r="G793" s="43"/>
      <c r="H793" s="43"/>
      <c r="I793" s="43"/>
      <c r="J793" s="44"/>
      <c r="K793" s="43"/>
      <c r="L793" s="92"/>
      <c r="M793" s="708"/>
      <c r="N793" s="43"/>
      <c r="O793" s="43"/>
      <c r="P793" s="43"/>
      <c r="Q793" s="43"/>
      <c r="R793" s="43"/>
      <c r="S793" s="43"/>
      <c r="T793" s="43"/>
      <c r="U793" s="43"/>
      <c r="V793" s="43"/>
      <c r="W793" s="43"/>
      <c r="X793" s="43"/>
      <c r="Y793" s="43"/>
      <c r="Z793" s="43"/>
      <c r="AA793" s="43"/>
      <c r="AB793" s="43"/>
      <c r="AC793" s="43"/>
    </row>
    <row r="794" spans="1:29" ht="15">
      <c r="A794" s="43"/>
      <c r="B794" s="43"/>
      <c r="C794" s="43"/>
      <c r="D794" s="43"/>
      <c r="E794" s="43"/>
      <c r="F794" s="43"/>
      <c r="G794" s="43"/>
      <c r="H794" s="43"/>
      <c r="I794" s="43"/>
      <c r="J794" s="44"/>
      <c r="K794" s="43"/>
      <c r="L794" s="92"/>
      <c r="M794" s="708"/>
      <c r="N794" s="43"/>
      <c r="O794" s="43"/>
      <c r="P794" s="43"/>
      <c r="Q794" s="43"/>
      <c r="R794" s="43"/>
      <c r="S794" s="43"/>
      <c r="T794" s="43"/>
      <c r="U794" s="43"/>
      <c r="V794" s="43"/>
      <c r="W794" s="43"/>
      <c r="X794" s="43"/>
      <c r="Y794" s="43"/>
      <c r="Z794" s="43"/>
      <c r="AA794" s="43"/>
      <c r="AB794" s="43"/>
      <c r="AC794" s="43"/>
    </row>
    <row r="795" spans="1:29" ht="15">
      <c r="A795" s="43"/>
      <c r="B795" s="43"/>
      <c r="C795" s="43"/>
      <c r="D795" s="43"/>
      <c r="E795" s="43"/>
      <c r="F795" s="43"/>
      <c r="G795" s="43"/>
      <c r="H795" s="43"/>
      <c r="I795" s="43"/>
      <c r="J795" s="44"/>
      <c r="K795" s="43"/>
      <c r="L795" s="92"/>
      <c r="M795" s="708"/>
      <c r="N795" s="43"/>
      <c r="O795" s="43"/>
      <c r="P795" s="43"/>
      <c r="Q795" s="43"/>
      <c r="R795" s="43"/>
      <c r="S795" s="43"/>
      <c r="T795" s="43"/>
      <c r="U795" s="43"/>
      <c r="V795" s="43"/>
      <c r="W795" s="43"/>
      <c r="X795" s="43"/>
      <c r="Y795" s="43"/>
      <c r="Z795" s="43"/>
      <c r="AA795" s="43"/>
      <c r="AB795" s="43"/>
      <c r="AC795" s="43"/>
    </row>
    <row r="796" spans="1:29" ht="15">
      <c r="A796" s="43"/>
      <c r="B796" s="43"/>
      <c r="C796" s="43"/>
      <c r="D796" s="43"/>
      <c r="E796" s="43"/>
      <c r="F796" s="43"/>
      <c r="G796" s="43"/>
      <c r="H796" s="43"/>
      <c r="I796" s="43"/>
      <c r="J796" s="44"/>
      <c r="K796" s="43"/>
      <c r="L796" s="92"/>
      <c r="M796" s="708"/>
      <c r="N796" s="43"/>
      <c r="O796" s="43"/>
      <c r="P796" s="43"/>
      <c r="Q796" s="43"/>
      <c r="R796" s="43"/>
      <c r="S796" s="43"/>
      <c r="T796" s="43"/>
      <c r="U796" s="43"/>
      <c r="V796" s="43"/>
      <c r="W796" s="43"/>
      <c r="X796" s="43"/>
      <c r="Y796" s="43"/>
      <c r="Z796" s="43"/>
      <c r="AA796" s="43"/>
      <c r="AB796" s="43"/>
      <c r="AC796" s="43"/>
    </row>
    <row r="797" spans="1:29" ht="15">
      <c r="A797" s="43"/>
      <c r="B797" s="43"/>
      <c r="C797" s="43"/>
      <c r="D797" s="43"/>
      <c r="E797" s="43"/>
      <c r="F797" s="43"/>
      <c r="G797" s="43"/>
      <c r="H797" s="43"/>
      <c r="I797" s="43"/>
      <c r="J797" s="44"/>
      <c r="K797" s="43"/>
      <c r="L797" s="92"/>
      <c r="M797" s="708"/>
      <c r="N797" s="43"/>
      <c r="O797" s="43"/>
      <c r="P797" s="43"/>
      <c r="Q797" s="43"/>
      <c r="R797" s="43"/>
      <c r="S797" s="43"/>
      <c r="T797" s="43"/>
      <c r="U797" s="43"/>
      <c r="V797" s="43"/>
      <c r="W797" s="43"/>
      <c r="X797" s="43"/>
      <c r="Y797" s="43"/>
      <c r="Z797" s="43"/>
      <c r="AA797" s="43"/>
      <c r="AB797" s="43"/>
      <c r="AC797" s="43"/>
    </row>
    <row r="798" spans="1:29" ht="15">
      <c r="A798" s="43"/>
      <c r="B798" s="43"/>
      <c r="C798" s="43"/>
      <c r="D798" s="43"/>
      <c r="E798" s="43"/>
      <c r="F798" s="43"/>
      <c r="G798" s="43"/>
      <c r="H798" s="43"/>
      <c r="I798" s="43"/>
      <c r="J798" s="44"/>
      <c r="K798" s="43"/>
      <c r="L798" s="92"/>
      <c r="M798" s="708"/>
      <c r="N798" s="43"/>
      <c r="O798" s="43"/>
      <c r="P798" s="43"/>
      <c r="Q798" s="43"/>
      <c r="R798" s="43"/>
      <c r="S798" s="43"/>
      <c r="T798" s="43"/>
      <c r="U798" s="43"/>
      <c r="V798" s="43"/>
      <c r="W798" s="43"/>
      <c r="X798" s="43"/>
      <c r="Y798" s="43"/>
      <c r="Z798" s="43"/>
      <c r="AA798" s="43"/>
      <c r="AB798" s="43"/>
      <c r="AC798" s="43"/>
    </row>
    <row r="799" spans="1:29" ht="15">
      <c r="A799" s="43"/>
      <c r="B799" s="43"/>
      <c r="C799" s="43"/>
      <c r="D799" s="43"/>
      <c r="E799" s="43"/>
      <c r="F799" s="43"/>
      <c r="G799" s="43"/>
      <c r="H799" s="43"/>
      <c r="I799" s="43"/>
      <c r="J799" s="44"/>
      <c r="K799" s="43"/>
      <c r="L799" s="92"/>
      <c r="M799" s="708"/>
      <c r="N799" s="43"/>
      <c r="O799" s="43"/>
      <c r="P799" s="43"/>
      <c r="Q799" s="43"/>
      <c r="R799" s="43"/>
      <c r="S799" s="43"/>
      <c r="T799" s="43"/>
      <c r="U799" s="43"/>
      <c r="V799" s="43"/>
      <c r="W799" s="43"/>
      <c r="X799" s="43"/>
      <c r="Y799" s="43"/>
      <c r="Z799" s="43"/>
      <c r="AA799" s="43"/>
      <c r="AB799" s="43"/>
      <c r="AC799" s="43"/>
    </row>
    <row r="800" spans="1:29" ht="15">
      <c r="A800" s="43"/>
      <c r="B800" s="43"/>
      <c r="C800" s="43"/>
      <c r="D800" s="43"/>
      <c r="E800" s="43"/>
      <c r="F800" s="43"/>
      <c r="G800" s="43"/>
      <c r="H800" s="43"/>
      <c r="I800" s="43"/>
      <c r="J800" s="44"/>
      <c r="K800" s="43"/>
      <c r="L800" s="92"/>
      <c r="M800" s="708"/>
      <c r="N800" s="43"/>
      <c r="O800" s="43"/>
      <c r="P800" s="43"/>
      <c r="Q800" s="43"/>
      <c r="R800" s="43"/>
      <c r="S800" s="43"/>
      <c r="T800" s="43"/>
      <c r="U800" s="43"/>
      <c r="V800" s="43"/>
      <c r="W800" s="43"/>
      <c r="X800" s="43"/>
      <c r="Y800" s="43"/>
      <c r="Z800" s="43"/>
      <c r="AA800" s="43"/>
      <c r="AB800" s="43"/>
      <c r="AC800" s="43"/>
    </row>
    <row r="801" spans="1:29" ht="15">
      <c r="A801" s="43"/>
      <c r="B801" s="43"/>
      <c r="C801" s="43"/>
      <c r="D801" s="43"/>
      <c r="E801" s="43"/>
      <c r="F801" s="43"/>
      <c r="G801" s="43"/>
      <c r="H801" s="43"/>
      <c r="I801" s="43"/>
      <c r="J801" s="44"/>
      <c r="K801" s="43"/>
      <c r="L801" s="92"/>
      <c r="M801" s="708"/>
      <c r="N801" s="43"/>
      <c r="O801" s="43"/>
      <c r="P801" s="43"/>
      <c r="Q801" s="43"/>
      <c r="R801" s="43"/>
      <c r="S801" s="43"/>
      <c r="T801" s="43"/>
      <c r="U801" s="43"/>
      <c r="V801" s="43"/>
      <c r="W801" s="43"/>
      <c r="X801" s="43"/>
      <c r="Y801" s="43"/>
      <c r="Z801" s="43"/>
      <c r="AA801" s="43"/>
      <c r="AB801" s="43"/>
      <c r="AC801" s="43"/>
    </row>
    <row r="802" spans="1:29" ht="15">
      <c r="A802" s="43"/>
      <c r="B802" s="43"/>
      <c r="C802" s="43"/>
      <c r="D802" s="43"/>
      <c r="E802" s="43"/>
      <c r="F802" s="43"/>
      <c r="G802" s="43"/>
      <c r="H802" s="43"/>
      <c r="I802" s="43"/>
      <c r="J802" s="44"/>
      <c r="K802" s="43"/>
      <c r="L802" s="92"/>
      <c r="M802" s="708"/>
      <c r="N802" s="43"/>
      <c r="O802" s="43"/>
      <c r="P802" s="43"/>
      <c r="Q802" s="43"/>
      <c r="R802" s="43"/>
      <c r="S802" s="43"/>
      <c r="T802" s="43"/>
      <c r="U802" s="43"/>
      <c r="V802" s="43"/>
      <c r="W802" s="43"/>
      <c r="X802" s="43"/>
      <c r="Y802" s="43"/>
      <c r="Z802" s="43"/>
      <c r="AA802" s="43"/>
      <c r="AB802" s="43"/>
      <c r="AC802" s="43"/>
    </row>
    <row r="803" spans="1:29" ht="15">
      <c r="A803" s="43"/>
      <c r="B803" s="43"/>
      <c r="C803" s="43"/>
      <c r="D803" s="43"/>
      <c r="E803" s="43"/>
      <c r="F803" s="43"/>
      <c r="G803" s="43"/>
      <c r="H803" s="43"/>
      <c r="I803" s="43"/>
      <c r="J803" s="44"/>
      <c r="K803" s="43"/>
      <c r="L803" s="92"/>
      <c r="M803" s="708"/>
      <c r="N803" s="43"/>
      <c r="O803" s="43"/>
      <c r="P803" s="43"/>
      <c r="Q803" s="43"/>
      <c r="R803" s="43"/>
      <c r="S803" s="43"/>
      <c r="T803" s="43"/>
      <c r="U803" s="43"/>
      <c r="V803" s="43"/>
      <c r="W803" s="43"/>
      <c r="X803" s="43"/>
      <c r="Y803" s="43"/>
      <c r="Z803" s="43"/>
      <c r="AA803" s="43"/>
      <c r="AB803" s="43"/>
      <c r="AC803" s="43"/>
    </row>
    <row r="804" spans="1:29" ht="15">
      <c r="A804" s="43"/>
      <c r="B804" s="43"/>
      <c r="C804" s="43"/>
      <c r="D804" s="43"/>
      <c r="E804" s="43"/>
      <c r="F804" s="43"/>
      <c r="G804" s="43"/>
      <c r="H804" s="43"/>
      <c r="I804" s="43"/>
      <c r="J804" s="44"/>
      <c r="K804" s="43"/>
      <c r="L804" s="92"/>
      <c r="M804" s="708"/>
      <c r="N804" s="43"/>
      <c r="O804" s="43"/>
      <c r="P804" s="43"/>
      <c r="Q804" s="43"/>
      <c r="R804" s="43"/>
      <c r="S804" s="43"/>
      <c r="T804" s="43"/>
      <c r="U804" s="43"/>
      <c r="V804" s="43"/>
      <c r="W804" s="43"/>
      <c r="X804" s="43"/>
      <c r="Y804" s="43"/>
      <c r="Z804" s="43"/>
      <c r="AA804" s="43"/>
      <c r="AB804" s="43"/>
      <c r="AC804" s="43"/>
    </row>
    <row r="805" spans="1:29" ht="15">
      <c r="A805" s="43"/>
      <c r="B805" s="43"/>
      <c r="C805" s="43"/>
      <c r="D805" s="43"/>
      <c r="E805" s="43"/>
      <c r="F805" s="43"/>
      <c r="G805" s="43"/>
      <c r="H805" s="43"/>
      <c r="I805" s="43"/>
      <c r="J805" s="44"/>
      <c r="K805" s="43"/>
      <c r="L805" s="92"/>
      <c r="M805" s="708"/>
      <c r="N805" s="43"/>
      <c r="O805" s="43"/>
      <c r="P805" s="43"/>
      <c r="Q805" s="43"/>
      <c r="R805" s="43"/>
      <c r="S805" s="43"/>
      <c r="T805" s="43"/>
      <c r="U805" s="43"/>
      <c r="V805" s="43"/>
      <c r="W805" s="43"/>
      <c r="X805" s="43"/>
      <c r="Y805" s="43"/>
      <c r="Z805" s="43"/>
      <c r="AA805" s="43"/>
      <c r="AB805" s="43"/>
      <c r="AC805" s="43"/>
    </row>
    <row r="806" spans="1:29" ht="15">
      <c r="A806" s="43"/>
      <c r="B806" s="43"/>
      <c r="C806" s="43"/>
      <c r="D806" s="43"/>
      <c r="E806" s="43"/>
      <c r="F806" s="43"/>
      <c r="G806" s="43"/>
      <c r="H806" s="43"/>
      <c r="I806" s="43"/>
      <c r="J806" s="44"/>
      <c r="K806" s="43"/>
      <c r="L806" s="92"/>
      <c r="M806" s="708"/>
      <c r="N806" s="43"/>
      <c r="O806" s="43"/>
      <c r="P806" s="43"/>
      <c r="Q806" s="43"/>
      <c r="R806" s="43"/>
      <c r="S806" s="43"/>
      <c r="T806" s="43"/>
      <c r="U806" s="43"/>
      <c r="V806" s="43"/>
      <c r="W806" s="43"/>
      <c r="X806" s="43"/>
      <c r="Y806" s="43"/>
      <c r="Z806" s="43"/>
      <c r="AA806" s="43"/>
      <c r="AB806" s="43"/>
      <c r="AC806" s="43"/>
    </row>
    <row r="807" spans="1:29" ht="15">
      <c r="A807" s="43"/>
      <c r="B807" s="43"/>
      <c r="C807" s="43"/>
      <c r="D807" s="43"/>
      <c r="E807" s="43"/>
      <c r="F807" s="43"/>
      <c r="G807" s="43"/>
      <c r="H807" s="43"/>
      <c r="I807" s="43"/>
      <c r="J807" s="44"/>
      <c r="K807" s="43"/>
      <c r="L807" s="92"/>
      <c r="M807" s="708"/>
      <c r="N807" s="43"/>
      <c r="O807" s="43"/>
      <c r="P807" s="43"/>
      <c r="Q807" s="43"/>
      <c r="R807" s="43"/>
      <c r="S807" s="43"/>
      <c r="T807" s="43"/>
      <c r="U807" s="43"/>
      <c r="V807" s="43"/>
      <c r="W807" s="43"/>
      <c r="X807" s="43"/>
      <c r="Y807" s="43"/>
      <c r="Z807" s="43"/>
      <c r="AA807" s="43"/>
      <c r="AB807" s="43"/>
      <c r="AC807" s="43"/>
    </row>
    <row r="808" spans="1:29" ht="15">
      <c r="A808" s="43"/>
      <c r="B808" s="43"/>
      <c r="C808" s="43"/>
      <c r="D808" s="43"/>
      <c r="E808" s="43"/>
      <c r="F808" s="43"/>
      <c r="G808" s="43"/>
      <c r="H808" s="43"/>
      <c r="I808" s="43"/>
      <c r="J808" s="44"/>
      <c r="K808" s="43"/>
      <c r="L808" s="92"/>
      <c r="M808" s="708"/>
      <c r="N808" s="43"/>
      <c r="O808" s="43"/>
      <c r="P808" s="43"/>
      <c r="Q808" s="43"/>
      <c r="R808" s="43"/>
      <c r="S808" s="43"/>
      <c r="T808" s="43"/>
      <c r="U808" s="43"/>
      <c r="V808" s="43"/>
      <c r="W808" s="43"/>
      <c r="X808" s="43"/>
      <c r="Y808" s="43"/>
      <c r="Z808" s="43"/>
      <c r="AA808" s="43"/>
      <c r="AB808" s="43"/>
      <c r="AC808" s="43"/>
    </row>
    <row r="809" spans="1:29" ht="15">
      <c r="A809" s="43"/>
      <c r="B809" s="43"/>
      <c r="C809" s="43"/>
      <c r="D809" s="43"/>
      <c r="E809" s="43"/>
      <c r="F809" s="43"/>
      <c r="G809" s="43"/>
      <c r="H809" s="43"/>
      <c r="I809" s="43"/>
      <c r="J809" s="44"/>
      <c r="K809" s="43"/>
      <c r="L809" s="92"/>
      <c r="M809" s="708"/>
      <c r="N809" s="43"/>
      <c r="O809" s="43"/>
      <c r="P809" s="43"/>
      <c r="Q809" s="43"/>
      <c r="R809" s="43"/>
      <c r="S809" s="43"/>
      <c r="T809" s="43"/>
      <c r="U809" s="43"/>
      <c r="V809" s="43"/>
      <c r="W809" s="43"/>
      <c r="X809" s="43"/>
      <c r="Y809" s="43"/>
      <c r="Z809" s="43"/>
      <c r="AA809" s="43"/>
      <c r="AB809" s="43"/>
      <c r="AC809" s="43"/>
    </row>
    <row r="810" spans="1:29" ht="15">
      <c r="A810" s="43"/>
      <c r="B810" s="43"/>
      <c r="C810" s="43"/>
      <c r="D810" s="43"/>
      <c r="E810" s="43"/>
      <c r="F810" s="43"/>
      <c r="G810" s="43"/>
      <c r="H810" s="43"/>
      <c r="I810" s="43"/>
      <c r="J810" s="44"/>
      <c r="K810" s="43"/>
      <c r="L810" s="92"/>
      <c r="M810" s="708"/>
      <c r="N810" s="43"/>
      <c r="O810" s="43"/>
      <c r="P810" s="43"/>
      <c r="Q810" s="43"/>
      <c r="R810" s="43"/>
      <c r="S810" s="43"/>
      <c r="T810" s="43"/>
      <c r="U810" s="43"/>
      <c r="V810" s="43"/>
      <c r="W810" s="43"/>
      <c r="X810" s="43"/>
      <c r="Y810" s="43"/>
      <c r="Z810" s="43"/>
      <c r="AA810" s="43"/>
      <c r="AB810" s="43"/>
      <c r="AC810" s="43"/>
    </row>
    <row r="811" spans="1:29" ht="15">
      <c r="A811" s="43"/>
      <c r="B811" s="43"/>
      <c r="C811" s="43"/>
      <c r="D811" s="43"/>
      <c r="E811" s="43"/>
      <c r="F811" s="43"/>
      <c r="G811" s="43"/>
      <c r="H811" s="43"/>
      <c r="I811" s="43"/>
      <c r="J811" s="44"/>
      <c r="K811" s="43"/>
      <c r="L811" s="92"/>
      <c r="M811" s="708"/>
      <c r="N811" s="43"/>
      <c r="O811" s="43"/>
      <c r="P811" s="43"/>
      <c r="Q811" s="43"/>
      <c r="R811" s="43"/>
      <c r="S811" s="43"/>
      <c r="T811" s="43"/>
      <c r="U811" s="43"/>
      <c r="V811" s="43"/>
      <c r="W811" s="43"/>
      <c r="X811" s="43"/>
      <c r="Y811" s="43"/>
      <c r="Z811" s="43"/>
      <c r="AA811" s="43"/>
      <c r="AB811" s="43"/>
      <c r="AC811" s="43"/>
    </row>
    <row r="812" spans="1:29" ht="15">
      <c r="A812" s="43"/>
      <c r="B812" s="43"/>
      <c r="C812" s="43"/>
      <c r="D812" s="43"/>
      <c r="E812" s="43"/>
      <c r="F812" s="43"/>
      <c r="G812" s="43"/>
      <c r="H812" s="43"/>
      <c r="I812" s="43"/>
      <c r="J812" s="44"/>
      <c r="K812" s="43"/>
      <c r="L812" s="92"/>
      <c r="M812" s="708"/>
      <c r="N812" s="43"/>
      <c r="O812" s="43"/>
      <c r="P812" s="43"/>
      <c r="Q812" s="43"/>
      <c r="R812" s="43"/>
      <c r="S812" s="43"/>
      <c r="T812" s="43"/>
      <c r="U812" s="43"/>
      <c r="V812" s="43"/>
      <c r="W812" s="43"/>
      <c r="X812" s="43"/>
      <c r="Y812" s="43"/>
      <c r="Z812" s="43"/>
      <c r="AA812" s="43"/>
      <c r="AB812" s="43"/>
      <c r="AC812" s="43"/>
    </row>
    <row r="813" spans="1:29" ht="15">
      <c r="A813" s="43"/>
      <c r="B813" s="43"/>
      <c r="C813" s="43"/>
      <c r="D813" s="43"/>
      <c r="E813" s="43"/>
      <c r="F813" s="43"/>
      <c r="G813" s="43"/>
      <c r="H813" s="43"/>
      <c r="I813" s="43"/>
      <c r="J813" s="44"/>
      <c r="K813" s="43"/>
      <c r="L813" s="92"/>
      <c r="M813" s="708"/>
      <c r="N813" s="43"/>
      <c r="O813" s="43"/>
      <c r="P813" s="43"/>
      <c r="Q813" s="43"/>
      <c r="R813" s="43"/>
      <c r="S813" s="43"/>
      <c r="T813" s="43"/>
      <c r="U813" s="43"/>
      <c r="V813" s="43"/>
      <c r="W813" s="43"/>
      <c r="X813" s="43"/>
      <c r="Y813" s="43"/>
      <c r="Z813" s="43"/>
      <c r="AA813" s="43"/>
      <c r="AB813" s="43"/>
      <c r="AC813" s="43"/>
    </row>
    <row r="814" spans="1:29" ht="15">
      <c r="A814" s="43"/>
      <c r="B814" s="43"/>
      <c r="C814" s="43"/>
      <c r="D814" s="43"/>
      <c r="E814" s="43"/>
      <c r="F814" s="43"/>
      <c r="G814" s="43"/>
      <c r="H814" s="43"/>
      <c r="I814" s="43"/>
      <c r="J814" s="44"/>
      <c r="K814" s="43"/>
      <c r="L814" s="92"/>
      <c r="M814" s="708"/>
      <c r="N814" s="43"/>
      <c r="O814" s="43"/>
      <c r="P814" s="43"/>
      <c r="Q814" s="43"/>
      <c r="R814" s="43"/>
      <c r="S814" s="43"/>
      <c r="T814" s="43"/>
      <c r="U814" s="43"/>
      <c r="V814" s="43"/>
      <c r="W814" s="43"/>
      <c r="X814" s="43"/>
      <c r="Y814" s="43"/>
      <c r="Z814" s="43"/>
      <c r="AA814" s="43"/>
      <c r="AB814" s="43"/>
      <c r="AC814" s="43"/>
    </row>
    <row r="815" spans="1:29" ht="15">
      <c r="A815" s="43"/>
      <c r="B815" s="43"/>
      <c r="C815" s="43"/>
      <c r="D815" s="43"/>
      <c r="E815" s="43"/>
      <c r="F815" s="43"/>
      <c r="G815" s="43"/>
      <c r="H815" s="43"/>
      <c r="I815" s="43"/>
      <c r="J815" s="44"/>
      <c r="K815" s="43"/>
      <c r="L815" s="92"/>
      <c r="M815" s="708"/>
      <c r="N815" s="43"/>
      <c r="O815" s="43"/>
      <c r="P815" s="43"/>
      <c r="Q815" s="43"/>
      <c r="R815" s="43"/>
      <c r="S815" s="43"/>
      <c r="T815" s="43"/>
      <c r="U815" s="43"/>
      <c r="V815" s="43"/>
      <c r="W815" s="43"/>
      <c r="X815" s="43"/>
      <c r="Y815" s="43"/>
      <c r="Z815" s="43"/>
      <c r="AA815" s="43"/>
      <c r="AB815" s="43"/>
      <c r="AC815" s="43"/>
    </row>
    <row r="816" spans="1:29" ht="15">
      <c r="A816" s="43"/>
      <c r="B816" s="43"/>
      <c r="C816" s="43"/>
      <c r="D816" s="43"/>
      <c r="E816" s="43"/>
      <c r="F816" s="43"/>
      <c r="G816" s="43"/>
      <c r="H816" s="43"/>
      <c r="I816" s="43"/>
      <c r="J816" s="44"/>
      <c r="K816" s="43"/>
      <c r="L816" s="92"/>
      <c r="M816" s="708"/>
      <c r="N816" s="43"/>
      <c r="O816" s="43"/>
      <c r="P816" s="43"/>
      <c r="Q816" s="43"/>
      <c r="R816" s="43"/>
      <c r="S816" s="43"/>
      <c r="T816" s="43"/>
      <c r="U816" s="43"/>
      <c r="V816" s="43"/>
      <c r="W816" s="43"/>
      <c r="X816" s="43"/>
      <c r="Y816" s="43"/>
      <c r="Z816" s="43"/>
      <c r="AA816" s="43"/>
      <c r="AB816" s="43"/>
      <c r="AC816" s="43"/>
    </row>
    <row r="817" spans="1:29" ht="15">
      <c r="A817" s="43"/>
      <c r="B817" s="43"/>
      <c r="C817" s="43"/>
      <c r="D817" s="43"/>
      <c r="E817" s="43"/>
      <c r="F817" s="43"/>
      <c r="G817" s="43"/>
      <c r="H817" s="43"/>
      <c r="I817" s="43"/>
      <c r="J817" s="44"/>
      <c r="K817" s="43"/>
      <c r="L817" s="92"/>
      <c r="M817" s="708"/>
      <c r="N817" s="43"/>
      <c r="O817" s="43"/>
      <c r="P817" s="43"/>
      <c r="Q817" s="43"/>
      <c r="R817" s="43"/>
      <c r="S817" s="43"/>
      <c r="T817" s="43"/>
      <c r="U817" s="43"/>
      <c r="V817" s="43"/>
      <c r="W817" s="43"/>
      <c r="X817" s="43"/>
      <c r="Y817" s="43"/>
      <c r="Z817" s="43"/>
      <c r="AA817" s="43"/>
      <c r="AB817" s="43"/>
      <c r="AC817" s="43"/>
    </row>
    <row r="818" spans="1:29" ht="15">
      <c r="A818" s="43"/>
      <c r="B818" s="43"/>
      <c r="C818" s="43"/>
      <c r="D818" s="43"/>
      <c r="E818" s="43"/>
      <c r="F818" s="43"/>
      <c r="G818" s="43"/>
      <c r="H818" s="43"/>
      <c r="I818" s="43"/>
      <c r="J818" s="44"/>
      <c r="K818" s="43"/>
      <c r="L818" s="92"/>
      <c r="M818" s="708"/>
      <c r="N818" s="43"/>
      <c r="O818" s="43"/>
      <c r="P818" s="43"/>
      <c r="Q818" s="43"/>
      <c r="R818" s="43"/>
      <c r="S818" s="43"/>
      <c r="T818" s="43"/>
      <c r="U818" s="43"/>
      <c r="V818" s="43"/>
      <c r="W818" s="43"/>
      <c r="X818" s="43"/>
      <c r="Y818" s="43"/>
      <c r="Z818" s="43"/>
      <c r="AA818" s="43"/>
      <c r="AB818" s="43"/>
      <c r="AC818" s="43"/>
    </row>
    <row r="819" spans="1:29" ht="15">
      <c r="A819" s="43"/>
      <c r="B819" s="43"/>
      <c r="C819" s="43"/>
      <c r="D819" s="43"/>
      <c r="E819" s="43"/>
      <c r="F819" s="43"/>
      <c r="G819" s="43"/>
      <c r="H819" s="43"/>
      <c r="I819" s="43"/>
      <c r="J819" s="44"/>
      <c r="K819" s="43"/>
      <c r="L819" s="92"/>
      <c r="M819" s="708"/>
      <c r="N819" s="43"/>
      <c r="O819" s="43"/>
      <c r="P819" s="43"/>
      <c r="Q819" s="43"/>
      <c r="R819" s="43"/>
      <c r="S819" s="43"/>
      <c r="T819" s="43"/>
      <c r="U819" s="43"/>
      <c r="V819" s="43"/>
      <c r="W819" s="43"/>
      <c r="X819" s="43"/>
      <c r="Y819" s="43"/>
      <c r="Z819" s="43"/>
      <c r="AA819" s="43"/>
      <c r="AB819" s="43"/>
      <c r="AC819" s="43"/>
    </row>
    <row r="820" spans="1:29" ht="15">
      <c r="A820" s="43"/>
      <c r="B820" s="43"/>
      <c r="C820" s="43"/>
      <c r="D820" s="43"/>
      <c r="E820" s="43"/>
      <c r="F820" s="43"/>
      <c r="G820" s="43"/>
      <c r="H820" s="43"/>
      <c r="I820" s="43"/>
      <c r="J820" s="44"/>
      <c r="K820" s="43"/>
      <c r="L820" s="92"/>
      <c r="M820" s="708"/>
      <c r="N820" s="43"/>
      <c r="O820" s="43"/>
      <c r="P820" s="43"/>
      <c r="Q820" s="43"/>
      <c r="R820" s="43"/>
      <c r="S820" s="43"/>
      <c r="T820" s="43"/>
      <c r="U820" s="43"/>
      <c r="V820" s="43"/>
      <c r="W820" s="43"/>
      <c r="X820" s="43"/>
      <c r="Y820" s="43"/>
      <c r="Z820" s="43"/>
      <c r="AA820" s="43"/>
      <c r="AB820" s="43"/>
      <c r="AC820" s="43"/>
    </row>
    <row r="821" spans="1:29" ht="15">
      <c r="A821" s="43"/>
      <c r="B821" s="43"/>
      <c r="C821" s="43"/>
      <c r="D821" s="43"/>
      <c r="E821" s="43"/>
      <c r="F821" s="43"/>
      <c r="G821" s="43"/>
      <c r="H821" s="43"/>
      <c r="I821" s="43"/>
      <c r="J821" s="44"/>
      <c r="K821" s="43"/>
      <c r="L821" s="92"/>
      <c r="M821" s="708"/>
      <c r="N821" s="43"/>
      <c r="O821" s="43"/>
      <c r="P821" s="43"/>
      <c r="Q821" s="43"/>
      <c r="R821" s="43"/>
      <c r="S821" s="43"/>
      <c r="T821" s="43"/>
      <c r="U821" s="43"/>
      <c r="V821" s="43"/>
      <c r="W821" s="43"/>
      <c r="X821" s="43"/>
      <c r="Y821" s="43"/>
      <c r="Z821" s="43"/>
      <c r="AA821" s="43"/>
      <c r="AB821" s="43"/>
      <c r="AC821" s="43"/>
    </row>
    <row r="822" spans="1:29" ht="15">
      <c r="A822" s="43"/>
      <c r="B822" s="43"/>
      <c r="C822" s="43"/>
      <c r="D822" s="43"/>
      <c r="E822" s="43"/>
      <c r="F822" s="43"/>
      <c r="G822" s="43"/>
      <c r="H822" s="43"/>
      <c r="I822" s="43"/>
      <c r="J822" s="44"/>
      <c r="K822" s="43"/>
      <c r="L822" s="92"/>
      <c r="M822" s="708"/>
      <c r="N822" s="43"/>
      <c r="O822" s="43"/>
      <c r="P822" s="43"/>
      <c r="Q822" s="43"/>
      <c r="R822" s="43"/>
      <c r="S822" s="43"/>
      <c r="T822" s="43"/>
      <c r="U822" s="43"/>
      <c r="V822" s="43"/>
      <c r="W822" s="43"/>
      <c r="X822" s="43"/>
      <c r="Y822" s="43"/>
      <c r="Z822" s="43"/>
      <c r="AA822" s="43"/>
      <c r="AB822" s="43"/>
      <c r="AC822" s="43"/>
    </row>
    <row r="823" spans="1:29" ht="15">
      <c r="A823" s="43"/>
      <c r="B823" s="43"/>
      <c r="C823" s="43"/>
      <c r="D823" s="43"/>
      <c r="E823" s="43"/>
      <c r="F823" s="43"/>
      <c r="G823" s="43"/>
      <c r="H823" s="43"/>
      <c r="I823" s="43"/>
      <c r="J823" s="44"/>
      <c r="K823" s="43"/>
      <c r="L823" s="92"/>
      <c r="M823" s="708"/>
      <c r="N823" s="43"/>
      <c r="O823" s="43"/>
      <c r="P823" s="43"/>
      <c r="Q823" s="43"/>
      <c r="R823" s="43"/>
      <c r="S823" s="43"/>
      <c r="T823" s="43"/>
      <c r="U823" s="43"/>
      <c r="V823" s="43"/>
      <c r="W823" s="43"/>
      <c r="X823" s="43"/>
      <c r="Y823" s="43"/>
      <c r="Z823" s="43"/>
      <c r="AA823" s="43"/>
      <c r="AB823" s="43"/>
      <c r="AC823" s="43"/>
    </row>
    <row r="824" spans="1:29" ht="15">
      <c r="A824" s="43"/>
      <c r="B824" s="43"/>
      <c r="C824" s="43"/>
      <c r="D824" s="43"/>
      <c r="E824" s="43"/>
      <c r="F824" s="43"/>
      <c r="G824" s="43"/>
      <c r="H824" s="43"/>
      <c r="I824" s="43"/>
      <c r="J824" s="44"/>
      <c r="K824" s="43"/>
      <c r="L824" s="92"/>
      <c r="M824" s="708"/>
      <c r="N824" s="43"/>
      <c r="O824" s="43"/>
      <c r="P824" s="43"/>
      <c r="Q824" s="43"/>
      <c r="R824" s="43"/>
      <c r="S824" s="43"/>
      <c r="T824" s="43"/>
      <c r="U824" s="43"/>
      <c r="V824" s="43"/>
      <c r="W824" s="43"/>
      <c r="X824" s="43"/>
      <c r="Y824" s="43"/>
      <c r="Z824" s="43"/>
      <c r="AA824" s="43"/>
      <c r="AB824" s="43"/>
      <c r="AC824" s="43"/>
    </row>
    <row r="825" spans="1:29" ht="15">
      <c r="A825" s="43"/>
      <c r="B825" s="43"/>
      <c r="C825" s="43"/>
      <c r="D825" s="43"/>
      <c r="E825" s="43"/>
      <c r="F825" s="43"/>
      <c r="G825" s="43"/>
      <c r="H825" s="43"/>
      <c r="I825" s="43"/>
      <c r="J825" s="44"/>
      <c r="K825" s="43"/>
      <c r="L825" s="92"/>
      <c r="M825" s="708"/>
      <c r="N825" s="43"/>
      <c r="O825" s="43"/>
      <c r="P825" s="43"/>
      <c r="Q825" s="43"/>
      <c r="R825" s="43"/>
      <c r="S825" s="43"/>
      <c r="T825" s="43"/>
      <c r="U825" s="43"/>
      <c r="V825" s="43"/>
      <c r="W825" s="43"/>
      <c r="X825" s="43"/>
      <c r="Y825" s="43"/>
      <c r="Z825" s="43"/>
      <c r="AA825" s="43"/>
      <c r="AB825" s="43"/>
      <c r="AC825" s="43"/>
    </row>
    <row r="826" spans="1:29" ht="15">
      <c r="A826" s="43"/>
      <c r="B826" s="43"/>
      <c r="C826" s="43"/>
      <c r="D826" s="43"/>
      <c r="E826" s="43"/>
      <c r="F826" s="43"/>
      <c r="G826" s="43"/>
      <c r="H826" s="43"/>
      <c r="I826" s="43"/>
      <c r="J826" s="44"/>
      <c r="K826" s="43"/>
      <c r="L826" s="92"/>
      <c r="M826" s="708"/>
      <c r="N826" s="43"/>
      <c r="O826" s="43"/>
      <c r="P826" s="43"/>
      <c r="Q826" s="43"/>
      <c r="R826" s="43"/>
      <c r="S826" s="43"/>
      <c r="T826" s="43"/>
      <c r="U826" s="43"/>
      <c r="V826" s="43"/>
      <c r="W826" s="43"/>
      <c r="X826" s="43"/>
      <c r="Y826" s="43"/>
      <c r="Z826" s="43"/>
      <c r="AA826" s="43"/>
      <c r="AB826" s="43"/>
      <c r="AC826" s="43"/>
    </row>
    <row r="827" spans="1:29" ht="15">
      <c r="A827" s="43"/>
      <c r="B827" s="43"/>
      <c r="C827" s="43"/>
      <c r="D827" s="43"/>
      <c r="E827" s="43"/>
      <c r="F827" s="43"/>
      <c r="G827" s="43"/>
      <c r="H827" s="43"/>
      <c r="I827" s="43"/>
      <c r="J827" s="44"/>
      <c r="K827" s="43"/>
      <c r="L827" s="92"/>
      <c r="M827" s="708"/>
      <c r="N827" s="43"/>
      <c r="O827" s="43"/>
      <c r="P827" s="43"/>
      <c r="Q827" s="43"/>
      <c r="R827" s="43"/>
      <c r="S827" s="43"/>
      <c r="T827" s="43"/>
      <c r="U827" s="43"/>
      <c r="V827" s="43"/>
      <c r="W827" s="43"/>
      <c r="X827" s="43"/>
      <c r="Y827" s="43"/>
      <c r="Z827" s="43"/>
      <c r="AA827" s="43"/>
      <c r="AB827" s="43"/>
      <c r="AC827" s="43"/>
    </row>
    <row r="828" spans="1:29" ht="15">
      <c r="A828" s="43"/>
      <c r="B828" s="43"/>
      <c r="C828" s="43"/>
      <c r="D828" s="43"/>
      <c r="E828" s="43"/>
      <c r="F828" s="43"/>
      <c r="G828" s="43"/>
      <c r="H828" s="43"/>
      <c r="I828" s="43"/>
      <c r="J828" s="44"/>
      <c r="K828" s="43"/>
      <c r="L828" s="92"/>
      <c r="M828" s="708"/>
      <c r="N828" s="43"/>
      <c r="O828" s="43"/>
      <c r="P828" s="43"/>
      <c r="Q828" s="43"/>
      <c r="R828" s="43"/>
      <c r="S828" s="43"/>
      <c r="T828" s="43"/>
      <c r="U828" s="43"/>
      <c r="V828" s="43"/>
      <c r="W828" s="43"/>
      <c r="X828" s="43"/>
      <c r="Y828" s="43"/>
      <c r="Z828" s="43"/>
      <c r="AA828" s="43"/>
      <c r="AB828" s="43"/>
      <c r="AC828" s="43"/>
    </row>
    <row r="829" spans="1:29" ht="15">
      <c r="A829" s="43"/>
      <c r="B829" s="43"/>
      <c r="C829" s="43"/>
      <c r="D829" s="43"/>
      <c r="E829" s="43"/>
      <c r="F829" s="43"/>
      <c r="G829" s="43"/>
      <c r="H829" s="43"/>
      <c r="I829" s="43"/>
      <c r="J829" s="44"/>
      <c r="K829" s="43"/>
      <c r="L829" s="92"/>
      <c r="M829" s="708"/>
      <c r="N829" s="43"/>
      <c r="O829" s="43"/>
      <c r="P829" s="43"/>
      <c r="Q829" s="43"/>
      <c r="R829" s="43"/>
      <c r="S829" s="43"/>
      <c r="T829" s="43"/>
      <c r="U829" s="43"/>
      <c r="V829" s="43"/>
      <c r="W829" s="43"/>
      <c r="X829" s="43"/>
      <c r="Y829" s="43"/>
      <c r="Z829" s="43"/>
      <c r="AA829" s="43"/>
      <c r="AB829" s="43"/>
      <c r="AC829" s="43"/>
    </row>
    <row r="830" spans="1:29" ht="15">
      <c r="A830" s="43"/>
      <c r="B830" s="43"/>
      <c r="C830" s="43"/>
      <c r="D830" s="43"/>
      <c r="E830" s="43"/>
      <c r="F830" s="43"/>
      <c r="G830" s="43"/>
      <c r="H830" s="43"/>
      <c r="I830" s="43"/>
      <c r="J830" s="44"/>
      <c r="K830" s="43"/>
      <c r="L830" s="92"/>
      <c r="M830" s="708"/>
      <c r="N830" s="43"/>
      <c r="O830" s="43"/>
      <c r="P830" s="43"/>
      <c r="Q830" s="43"/>
      <c r="R830" s="43"/>
      <c r="S830" s="43"/>
      <c r="T830" s="43"/>
      <c r="U830" s="43"/>
      <c r="V830" s="43"/>
      <c r="W830" s="43"/>
      <c r="X830" s="43"/>
      <c r="Y830" s="43"/>
      <c r="Z830" s="43"/>
      <c r="AA830" s="43"/>
      <c r="AB830" s="43"/>
      <c r="AC830" s="43"/>
    </row>
    <row r="831" spans="1:29" ht="15">
      <c r="A831" s="43"/>
      <c r="B831" s="43"/>
      <c r="C831" s="43"/>
      <c r="D831" s="43"/>
      <c r="E831" s="43"/>
      <c r="F831" s="43"/>
      <c r="G831" s="43"/>
      <c r="H831" s="43"/>
      <c r="I831" s="43"/>
      <c r="J831" s="44"/>
      <c r="K831" s="43"/>
      <c r="L831" s="92"/>
      <c r="M831" s="708"/>
      <c r="N831" s="43"/>
      <c r="O831" s="43"/>
      <c r="P831" s="43"/>
      <c r="Q831" s="43"/>
      <c r="R831" s="43"/>
      <c r="S831" s="43"/>
      <c r="T831" s="43"/>
      <c r="U831" s="43"/>
      <c r="V831" s="43"/>
      <c r="W831" s="43"/>
      <c r="X831" s="43"/>
      <c r="Y831" s="43"/>
      <c r="Z831" s="43"/>
      <c r="AA831" s="43"/>
      <c r="AB831" s="43"/>
      <c r="AC831" s="43"/>
    </row>
    <row r="832" spans="1:29" ht="15">
      <c r="A832" s="43"/>
      <c r="B832" s="43"/>
      <c r="C832" s="43"/>
      <c r="D832" s="43"/>
      <c r="E832" s="43"/>
      <c r="F832" s="43"/>
      <c r="G832" s="43"/>
      <c r="H832" s="43"/>
      <c r="I832" s="43"/>
      <c r="J832" s="44"/>
      <c r="K832" s="43"/>
      <c r="L832" s="92"/>
      <c r="M832" s="708"/>
      <c r="N832" s="43"/>
      <c r="O832" s="43"/>
      <c r="P832" s="43"/>
      <c r="Q832" s="43"/>
      <c r="R832" s="43"/>
      <c r="S832" s="43"/>
      <c r="T832" s="43"/>
      <c r="U832" s="43"/>
      <c r="V832" s="43"/>
      <c r="W832" s="43"/>
      <c r="X832" s="43"/>
      <c r="Y832" s="43"/>
      <c r="Z832" s="43"/>
      <c r="AA832" s="43"/>
      <c r="AB832" s="43"/>
      <c r="AC832" s="43"/>
    </row>
    <row r="833" spans="1:29" ht="15">
      <c r="A833" s="43"/>
      <c r="B833" s="43"/>
      <c r="C833" s="43"/>
      <c r="D833" s="43"/>
      <c r="E833" s="43"/>
      <c r="F833" s="43"/>
      <c r="G833" s="43"/>
      <c r="H833" s="43"/>
      <c r="I833" s="43"/>
      <c r="J833" s="44"/>
      <c r="K833" s="43"/>
      <c r="L833" s="92"/>
      <c r="M833" s="708"/>
      <c r="N833" s="43"/>
      <c r="O833" s="43"/>
      <c r="P833" s="43"/>
      <c r="Q833" s="43"/>
      <c r="R833" s="43"/>
      <c r="S833" s="43"/>
      <c r="T833" s="43"/>
      <c r="U833" s="43"/>
      <c r="V833" s="43"/>
      <c r="W833" s="43"/>
      <c r="X833" s="43"/>
      <c r="Y833" s="43"/>
      <c r="Z833" s="43"/>
      <c r="AA833" s="43"/>
      <c r="AB833" s="43"/>
      <c r="AC833" s="43"/>
    </row>
    <row r="834" spans="1:29" ht="15">
      <c r="A834" s="43"/>
      <c r="B834" s="43"/>
      <c r="C834" s="43"/>
      <c r="D834" s="43"/>
      <c r="E834" s="43"/>
      <c r="F834" s="43"/>
      <c r="G834" s="43"/>
      <c r="H834" s="43"/>
      <c r="I834" s="43"/>
      <c r="J834" s="44"/>
      <c r="K834" s="43"/>
      <c r="L834" s="92"/>
      <c r="M834" s="708"/>
      <c r="N834" s="43"/>
      <c r="O834" s="43"/>
      <c r="P834" s="43"/>
      <c r="Q834" s="43"/>
      <c r="R834" s="43"/>
      <c r="S834" s="43"/>
      <c r="T834" s="43"/>
      <c r="U834" s="43"/>
      <c r="V834" s="43"/>
      <c r="W834" s="43"/>
      <c r="X834" s="43"/>
      <c r="Y834" s="43"/>
      <c r="Z834" s="43"/>
      <c r="AA834" s="43"/>
      <c r="AB834" s="43"/>
      <c r="AC834" s="43"/>
    </row>
    <row r="835" spans="1:29" ht="15">
      <c r="A835" s="43"/>
      <c r="B835" s="43"/>
      <c r="C835" s="43"/>
      <c r="D835" s="43"/>
      <c r="E835" s="43"/>
      <c r="F835" s="43"/>
      <c r="G835" s="43"/>
      <c r="H835" s="43"/>
      <c r="I835" s="43"/>
      <c r="J835" s="44"/>
      <c r="K835" s="43"/>
      <c r="L835" s="92"/>
      <c r="M835" s="708"/>
      <c r="N835" s="43"/>
      <c r="O835" s="43"/>
      <c r="P835" s="43"/>
      <c r="Q835" s="43"/>
      <c r="R835" s="43"/>
      <c r="S835" s="43"/>
      <c r="T835" s="43"/>
      <c r="U835" s="43"/>
      <c r="V835" s="43"/>
      <c r="W835" s="43"/>
      <c r="X835" s="43"/>
      <c r="Y835" s="43"/>
      <c r="Z835" s="43"/>
      <c r="AA835" s="43"/>
      <c r="AB835" s="43"/>
      <c r="AC835" s="43"/>
    </row>
    <row r="836" spans="1:29" ht="15">
      <c r="A836" s="43"/>
      <c r="B836" s="43"/>
      <c r="C836" s="43"/>
      <c r="D836" s="43"/>
      <c r="E836" s="43"/>
      <c r="F836" s="43"/>
      <c r="G836" s="43"/>
      <c r="H836" s="43"/>
      <c r="I836" s="43"/>
      <c r="J836" s="44"/>
      <c r="K836" s="43"/>
      <c r="L836" s="92"/>
      <c r="M836" s="708"/>
      <c r="N836" s="43"/>
      <c r="O836" s="43"/>
      <c r="P836" s="43"/>
      <c r="Q836" s="43"/>
      <c r="R836" s="43"/>
      <c r="S836" s="43"/>
      <c r="T836" s="43"/>
      <c r="U836" s="43"/>
      <c r="V836" s="43"/>
      <c r="W836" s="43"/>
      <c r="X836" s="43"/>
      <c r="Y836" s="43"/>
      <c r="Z836" s="43"/>
      <c r="AA836" s="43"/>
      <c r="AB836" s="43"/>
      <c r="AC836" s="43"/>
    </row>
    <row r="837" spans="1:29" ht="15">
      <c r="A837" s="43"/>
      <c r="B837" s="43"/>
      <c r="C837" s="43"/>
      <c r="D837" s="43"/>
      <c r="E837" s="43"/>
      <c r="F837" s="43"/>
      <c r="G837" s="43"/>
      <c r="H837" s="43"/>
      <c r="I837" s="43"/>
      <c r="J837" s="44"/>
      <c r="K837" s="43"/>
      <c r="L837" s="92"/>
      <c r="M837" s="708"/>
      <c r="N837" s="43"/>
      <c r="O837" s="43"/>
      <c r="P837" s="43"/>
      <c r="Q837" s="43"/>
      <c r="R837" s="43"/>
      <c r="S837" s="43"/>
      <c r="T837" s="43"/>
      <c r="U837" s="43"/>
      <c r="V837" s="43"/>
      <c r="W837" s="43"/>
      <c r="X837" s="43"/>
      <c r="Y837" s="43"/>
      <c r="Z837" s="43"/>
      <c r="AA837" s="43"/>
      <c r="AB837" s="43"/>
      <c r="AC837" s="43"/>
    </row>
    <row r="838" spans="1:29" ht="15">
      <c r="A838" s="43"/>
      <c r="B838" s="43"/>
      <c r="C838" s="43"/>
      <c r="D838" s="43"/>
      <c r="E838" s="43"/>
      <c r="F838" s="43"/>
      <c r="G838" s="43"/>
      <c r="H838" s="43"/>
      <c r="I838" s="43"/>
      <c r="J838" s="44"/>
      <c r="K838" s="43"/>
      <c r="L838" s="92"/>
      <c r="M838" s="708"/>
      <c r="N838" s="43"/>
      <c r="O838" s="43"/>
      <c r="P838" s="43"/>
      <c r="Q838" s="43"/>
      <c r="R838" s="43"/>
      <c r="S838" s="43"/>
      <c r="T838" s="43"/>
      <c r="U838" s="43"/>
      <c r="V838" s="43"/>
      <c r="W838" s="43"/>
      <c r="X838" s="43"/>
      <c r="Y838" s="43"/>
      <c r="Z838" s="43"/>
      <c r="AA838" s="43"/>
      <c r="AB838" s="43"/>
      <c r="AC838" s="43"/>
    </row>
    <row r="839" spans="1:29" ht="15">
      <c r="A839" s="43"/>
      <c r="B839" s="43"/>
      <c r="C839" s="43"/>
      <c r="D839" s="43"/>
      <c r="E839" s="43"/>
      <c r="F839" s="43"/>
      <c r="G839" s="43"/>
      <c r="H839" s="43"/>
      <c r="I839" s="43"/>
      <c r="J839" s="44"/>
      <c r="K839" s="43"/>
      <c r="L839" s="92"/>
      <c r="M839" s="708"/>
      <c r="N839" s="43"/>
      <c r="O839" s="43"/>
      <c r="P839" s="43"/>
      <c r="Q839" s="43"/>
      <c r="R839" s="43"/>
      <c r="S839" s="43"/>
      <c r="T839" s="43"/>
      <c r="U839" s="43"/>
      <c r="V839" s="43"/>
      <c r="W839" s="43"/>
      <c r="X839" s="43"/>
      <c r="Y839" s="43"/>
      <c r="Z839" s="43"/>
      <c r="AA839" s="43"/>
      <c r="AB839" s="43"/>
      <c r="AC839" s="43"/>
    </row>
    <row r="840" spans="1:29" ht="15">
      <c r="A840" s="43"/>
      <c r="B840" s="43"/>
      <c r="C840" s="43"/>
      <c r="D840" s="43"/>
      <c r="E840" s="43"/>
      <c r="F840" s="43"/>
      <c r="G840" s="43"/>
      <c r="H840" s="43"/>
      <c r="I840" s="43"/>
      <c r="J840" s="44"/>
      <c r="K840" s="43"/>
      <c r="L840" s="92"/>
      <c r="M840" s="708"/>
      <c r="N840" s="43"/>
      <c r="O840" s="43"/>
      <c r="P840" s="43"/>
      <c r="Q840" s="43"/>
      <c r="R840" s="43"/>
      <c r="S840" s="43"/>
      <c r="T840" s="43"/>
      <c r="U840" s="43"/>
      <c r="V840" s="43"/>
      <c r="W840" s="43"/>
      <c r="X840" s="43"/>
      <c r="Y840" s="43"/>
      <c r="Z840" s="43"/>
      <c r="AA840" s="43"/>
      <c r="AB840" s="43"/>
      <c r="AC840" s="43"/>
    </row>
    <row r="841" spans="1:29" ht="15">
      <c r="A841" s="43"/>
      <c r="B841" s="43"/>
      <c r="C841" s="43"/>
      <c r="D841" s="43"/>
      <c r="E841" s="43"/>
      <c r="F841" s="43"/>
      <c r="G841" s="43"/>
      <c r="H841" s="43"/>
      <c r="I841" s="43"/>
      <c r="J841" s="44"/>
      <c r="K841" s="43"/>
      <c r="L841" s="92"/>
      <c r="M841" s="708"/>
      <c r="N841" s="43"/>
      <c r="O841" s="43"/>
      <c r="P841" s="43"/>
      <c r="Q841" s="43"/>
      <c r="R841" s="43"/>
      <c r="S841" s="43"/>
      <c r="T841" s="43"/>
      <c r="U841" s="43"/>
      <c r="V841" s="43"/>
      <c r="W841" s="43"/>
      <c r="X841" s="43"/>
      <c r="Y841" s="43"/>
      <c r="Z841" s="43"/>
      <c r="AA841" s="43"/>
      <c r="AB841" s="43"/>
      <c r="AC841" s="43"/>
    </row>
    <row r="842" spans="1:29" ht="15">
      <c r="A842" s="43"/>
      <c r="B842" s="43"/>
      <c r="C842" s="43"/>
      <c r="D842" s="43"/>
      <c r="E842" s="43"/>
      <c r="F842" s="43"/>
      <c r="G842" s="43"/>
      <c r="H842" s="43"/>
      <c r="I842" s="43"/>
      <c r="J842" s="44"/>
      <c r="K842" s="43"/>
      <c r="L842" s="92"/>
      <c r="M842" s="708"/>
      <c r="N842" s="43"/>
      <c r="O842" s="43"/>
      <c r="P842" s="43"/>
      <c r="Q842" s="43"/>
      <c r="R842" s="43"/>
      <c r="S842" s="43"/>
      <c r="T842" s="43"/>
      <c r="U842" s="43"/>
      <c r="V842" s="43"/>
      <c r="W842" s="43"/>
      <c r="X842" s="43"/>
      <c r="Y842" s="43"/>
      <c r="Z842" s="43"/>
      <c r="AA842" s="43"/>
      <c r="AB842" s="43"/>
      <c r="AC842" s="43"/>
    </row>
    <row r="843" spans="1:29" ht="15">
      <c r="A843" s="43"/>
      <c r="B843" s="43"/>
      <c r="C843" s="43"/>
      <c r="D843" s="43"/>
      <c r="E843" s="43"/>
      <c r="F843" s="43"/>
      <c r="G843" s="43"/>
      <c r="H843" s="43"/>
      <c r="I843" s="43"/>
      <c r="J843" s="44"/>
      <c r="K843" s="43"/>
      <c r="L843" s="92"/>
      <c r="M843" s="708"/>
      <c r="N843" s="43"/>
      <c r="O843" s="43"/>
      <c r="P843" s="43"/>
      <c r="Q843" s="43"/>
      <c r="R843" s="43"/>
      <c r="S843" s="43"/>
      <c r="T843" s="43"/>
      <c r="U843" s="43"/>
      <c r="V843" s="43"/>
      <c r="W843" s="43"/>
      <c r="X843" s="43"/>
      <c r="Y843" s="43"/>
      <c r="Z843" s="43"/>
      <c r="AA843" s="43"/>
      <c r="AB843" s="43"/>
      <c r="AC843" s="43"/>
    </row>
    <row r="844" spans="1:29" ht="15">
      <c r="A844" s="43"/>
      <c r="B844" s="43"/>
      <c r="C844" s="43"/>
      <c r="D844" s="43"/>
      <c r="E844" s="43"/>
      <c r="F844" s="43"/>
      <c r="G844" s="43"/>
      <c r="H844" s="43"/>
      <c r="I844" s="43"/>
      <c r="J844" s="44"/>
      <c r="K844" s="43"/>
      <c r="L844" s="92"/>
      <c r="M844" s="708"/>
      <c r="N844" s="43"/>
      <c r="O844" s="43"/>
      <c r="P844" s="43"/>
      <c r="Q844" s="43"/>
      <c r="R844" s="43"/>
      <c r="S844" s="43"/>
      <c r="T844" s="43"/>
      <c r="U844" s="43"/>
      <c r="V844" s="43"/>
      <c r="W844" s="43"/>
      <c r="X844" s="43"/>
      <c r="Y844" s="43"/>
      <c r="Z844" s="43"/>
      <c r="AA844" s="43"/>
      <c r="AB844" s="43"/>
      <c r="AC844" s="43"/>
    </row>
    <row r="845" spans="1:29" ht="15">
      <c r="A845" s="43"/>
      <c r="B845" s="43"/>
      <c r="C845" s="43"/>
      <c r="D845" s="43"/>
      <c r="E845" s="43"/>
      <c r="F845" s="43"/>
      <c r="G845" s="43"/>
      <c r="H845" s="43"/>
      <c r="I845" s="43"/>
      <c r="J845" s="44"/>
      <c r="K845" s="43"/>
      <c r="L845" s="92"/>
      <c r="M845" s="708"/>
      <c r="N845" s="43"/>
      <c r="O845" s="43"/>
      <c r="P845" s="43"/>
      <c r="Q845" s="43"/>
      <c r="R845" s="43"/>
      <c r="S845" s="43"/>
      <c r="T845" s="43"/>
      <c r="U845" s="43"/>
      <c r="V845" s="43"/>
      <c r="W845" s="43"/>
      <c r="X845" s="43"/>
      <c r="Y845" s="43"/>
      <c r="Z845" s="43"/>
      <c r="AA845" s="43"/>
      <c r="AB845" s="43"/>
      <c r="AC845" s="43"/>
    </row>
    <row r="846" spans="1:29" ht="15">
      <c r="A846" s="43"/>
      <c r="B846" s="43"/>
      <c r="C846" s="43"/>
      <c r="D846" s="43"/>
      <c r="E846" s="43"/>
      <c r="F846" s="43"/>
      <c r="G846" s="43"/>
      <c r="H846" s="43"/>
      <c r="I846" s="43"/>
      <c r="J846" s="44"/>
      <c r="K846" s="43"/>
      <c r="L846" s="92"/>
      <c r="M846" s="708"/>
      <c r="N846" s="43"/>
      <c r="O846" s="43"/>
      <c r="P846" s="43"/>
      <c r="Q846" s="43"/>
      <c r="R846" s="43"/>
      <c r="S846" s="43"/>
      <c r="T846" s="43"/>
      <c r="U846" s="43"/>
      <c r="V846" s="43"/>
      <c r="W846" s="43"/>
      <c r="X846" s="43"/>
      <c r="Y846" s="43"/>
      <c r="Z846" s="43"/>
      <c r="AA846" s="43"/>
      <c r="AB846" s="43"/>
      <c r="AC846" s="43"/>
    </row>
    <row r="847" spans="1:29" ht="15">
      <c r="A847" s="43"/>
      <c r="B847" s="43"/>
      <c r="C847" s="43"/>
      <c r="D847" s="43"/>
      <c r="E847" s="43"/>
      <c r="F847" s="43"/>
      <c r="G847" s="43"/>
      <c r="H847" s="43"/>
      <c r="I847" s="43"/>
      <c r="J847" s="44"/>
      <c r="K847" s="43"/>
      <c r="L847" s="92"/>
      <c r="M847" s="708"/>
      <c r="N847" s="43"/>
      <c r="O847" s="43"/>
      <c r="P847" s="43"/>
      <c r="Q847" s="43"/>
      <c r="R847" s="43"/>
      <c r="S847" s="43"/>
      <c r="T847" s="43"/>
      <c r="U847" s="43"/>
      <c r="V847" s="43"/>
      <c r="W847" s="43"/>
      <c r="X847" s="43"/>
      <c r="Y847" s="43"/>
      <c r="Z847" s="43"/>
      <c r="AA847" s="43"/>
      <c r="AB847" s="43"/>
      <c r="AC847" s="43"/>
    </row>
    <row r="848" spans="1:29" ht="15">
      <c r="A848" s="43"/>
      <c r="B848" s="43"/>
      <c r="C848" s="43"/>
      <c r="D848" s="43"/>
      <c r="E848" s="43"/>
      <c r="F848" s="43"/>
      <c r="G848" s="43"/>
      <c r="H848" s="43"/>
      <c r="I848" s="43"/>
      <c r="J848" s="44"/>
      <c r="K848" s="43"/>
      <c r="L848" s="92"/>
      <c r="M848" s="708"/>
      <c r="N848" s="43"/>
      <c r="O848" s="43"/>
      <c r="P848" s="43"/>
      <c r="Q848" s="43"/>
      <c r="R848" s="43"/>
      <c r="S848" s="43"/>
      <c r="T848" s="43"/>
      <c r="U848" s="43"/>
      <c r="V848" s="43"/>
      <c r="W848" s="43"/>
      <c r="X848" s="43"/>
      <c r="Y848" s="43"/>
      <c r="Z848" s="43"/>
      <c r="AA848" s="43"/>
      <c r="AB848" s="43"/>
      <c r="AC848" s="43"/>
    </row>
    <row r="849" spans="1:29" ht="15">
      <c r="A849" s="43"/>
      <c r="B849" s="43"/>
      <c r="C849" s="43"/>
      <c r="D849" s="43"/>
      <c r="E849" s="43"/>
      <c r="F849" s="43"/>
      <c r="G849" s="43"/>
      <c r="H849" s="43"/>
      <c r="I849" s="43"/>
      <c r="J849" s="44"/>
      <c r="K849" s="43"/>
      <c r="L849" s="92"/>
      <c r="M849" s="708"/>
      <c r="N849" s="43"/>
      <c r="O849" s="43"/>
      <c r="P849" s="43"/>
      <c r="Q849" s="43"/>
      <c r="R849" s="43"/>
      <c r="S849" s="43"/>
      <c r="T849" s="43"/>
      <c r="U849" s="43"/>
      <c r="V849" s="43"/>
      <c r="W849" s="43"/>
      <c r="X849" s="43"/>
      <c r="Y849" s="43"/>
      <c r="Z849" s="43"/>
      <c r="AA849" s="43"/>
      <c r="AB849" s="43"/>
      <c r="AC849" s="43"/>
    </row>
    <row r="850" spans="1:29" ht="15">
      <c r="A850" s="43"/>
      <c r="B850" s="43"/>
      <c r="C850" s="43"/>
      <c r="D850" s="43"/>
      <c r="E850" s="43"/>
      <c r="F850" s="43"/>
      <c r="G850" s="43"/>
      <c r="H850" s="43"/>
      <c r="I850" s="43"/>
      <c r="J850" s="44"/>
      <c r="K850" s="43"/>
      <c r="L850" s="92"/>
      <c r="M850" s="708"/>
      <c r="N850" s="43"/>
      <c r="O850" s="43"/>
      <c r="P850" s="43"/>
      <c r="Q850" s="43"/>
      <c r="R850" s="43"/>
      <c r="S850" s="43"/>
      <c r="T850" s="43"/>
      <c r="U850" s="43"/>
      <c r="V850" s="43"/>
      <c r="W850" s="43"/>
      <c r="X850" s="43"/>
      <c r="Y850" s="43"/>
      <c r="Z850" s="43"/>
      <c r="AA850" s="43"/>
      <c r="AB850" s="43"/>
      <c r="AC850" s="43"/>
    </row>
    <row r="851" spans="1:29" ht="15">
      <c r="A851" s="43"/>
      <c r="B851" s="43"/>
      <c r="C851" s="43"/>
      <c r="D851" s="43"/>
      <c r="E851" s="43"/>
      <c r="F851" s="43"/>
      <c r="G851" s="43"/>
      <c r="H851" s="43"/>
      <c r="I851" s="43"/>
      <c r="J851" s="44"/>
      <c r="K851" s="43"/>
      <c r="L851" s="92"/>
      <c r="M851" s="708"/>
      <c r="N851" s="43"/>
      <c r="O851" s="43"/>
      <c r="P851" s="43"/>
      <c r="Q851" s="43"/>
      <c r="R851" s="43"/>
      <c r="S851" s="43"/>
      <c r="T851" s="43"/>
      <c r="U851" s="43"/>
      <c r="V851" s="43"/>
      <c r="W851" s="43"/>
      <c r="X851" s="43"/>
      <c r="Y851" s="43"/>
      <c r="Z851" s="43"/>
      <c r="AA851" s="43"/>
      <c r="AB851" s="43"/>
      <c r="AC851" s="43"/>
    </row>
    <row r="852" spans="1:29" ht="15">
      <c r="A852" s="43"/>
      <c r="B852" s="43"/>
      <c r="C852" s="43"/>
      <c r="D852" s="43"/>
      <c r="E852" s="43"/>
      <c r="F852" s="43"/>
      <c r="G852" s="43"/>
      <c r="H852" s="43"/>
      <c r="I852" s="43"/>
      <c r="J852" s="44"/>
      <c r="K852" s="43"/>
      <c r="L852" s="92"/>
      <c r="M852" s="708"/>
      <c r="N852" s="43"/>
      <c r="O852" s="43"/>
      <c r="P852" s="43"/>
      <c r="Q852" s="43"/>
      <c r="R852" s="43"/>
      <c r="S852" s="43"/>
      <c r="T852" s="43"/>
      <c r="U852" s="43"/>
      <c r="V852" s="43"/>
      <c r="W852" s="43"/>
      <c r="X852" s="43"/>
      <c r="Y852" s="43"/>
      <c r="Z852" s="43"/>
      <c r="AA852" s="43"/>
      <c r="AB852" s="43"/>
      <c r="AC852" s="43"/>
    </row>
    <row r="853" spans="1:29" ht="15">
      <c r="A853" s="43"/>
      <c r="B853" s="43"/>
      <c r="C853" s="43"/>
      <c r="D853" s="43"/>
      <c r="E853" s="43"/>
      <c r="F853" s="43"/>
      <c r="G853" s="43"/>
      <c r="H853" s="43"/>
      <c r="I853" s="43"/>
      <c r="J853" s="44"/>
      <c r="K853" s="43"/>
      <c r="L853" s="92"/>
      <c r="M853" s="708"/>
      <c r="N853" s="43"/>
      <c r="O853" s="43"/>
      <c r="P853" s="43"/>
      <c r="Q853" s="43"/>
      <c r="R853" s="43"/>
      <c r="S853" s="43"/>
      <c r="T853" s="43"/>
      <c r="U853" s="43"/>
      <c r="V853" s="43"/>
      <c r="W853" s="43"/>
      <c r="X853" s="43"/>
      <c r="Y853" s="43"/>
      <c r="Z853" s="43"/>
      <c r="AA853" s="43"/>
      <c r="AB853" s="43"/>
      <c r="AC853" s="43"/>
    </row>
    <row r="854" spans="1:29" ht="15">
      <c r="A854" s="43"/>
      <c r="B854" s="43"/>
      <c r="C854" s="43"/>
      <c r="D854" s="43"/>
      <c r="E854" s="43"/>
      <c r="F854" s="43"/>
      <c r="G854" s="43"/>
      <c r="H854" s="43"/>
      <c r="I854" s="43"/>
      <c r="J854" s="44"/>
      <c r="K854" s="43"/>
      <c r="L854" s="92"/>
      <c r="M854" s="708"/>
      <c r="N854" s="43"/>
      <c r="O854" s="43"/>
      <c r="P854" s="43"/>
      <c r="Q854" s="43"/>
      <c r="R854" s="43"/>
      <c r="S854" s="43"/>
      <c r="T854" s="43"/>
      <c r="U854" s="43"/>
      <c r="V854" s="43"/>
      <c r="W854" s="43"/>
      <c r="X854" s="43"/>
      <c r="Y854" s="43"/>
      <c r="Z854" s="43"/>
      <c r="AA854" s="43"/>
      <c r="AB854" s="43"/>
      <c r="AC854" s="43"/>
    </row>
    <row r="855" spans="1:29" ht="15">
      <c r="A855" s="43"/>
      <c r="B855" s="43"/>
      <c r="C855" s="43"/>
      <c r="D855" s="43"/>
      <c r="E855" s="43"/>
      <c r="F855" s="43"/>
      <c r="G855" s="43"/>
      <c r="H855" s="43"/>
      <c r="I855" s="43"/>
      <c r="J855" s="44"/>
      <c r="K855" s="43"/>
      <c r="L855" s="92"/>
      <c r="M855" s="708"/>
      <c r="N855" s="43"/>
      <c r="O855" s="43"/>
      <c r="P855" s="43"/>
      <c r="Q855" s="43"/>
      <c r="R855" s="43"/>
      <c r="S855" s="43"/>
      <c r="T855" s="43"/>
      <c r="U855" s="43"/>
      <c r="V855" s="43"/>
      <c r="W855" s="43"/>
      <c r="X855" s="43"/>
      <c r="Y855" s="43"/>
      <c r="Z855" s="43"/>
      <c r="AA855" s="43"/>
      <c r="AB855" s="43"/>
      <c r="AC855" s="43"/>
    </row>
    <row r="856" spans="1:29" ht="15">
      <c r="A856" s="43"/>
      <c r="B856" s="43"/>
      <c r="C856" s="43"/>
      <c r="D856" s="43"/>
      <c r="E856" s="43"/>
      <c r="F856" s="43"/>
      <c r="G856" s="43"/>
      <c r="H856" s="43"/>
      <c r="I856" s="43"/>
      <c r="J856" s="44"/>
      <c r="K856" s="43"/>
      <c r="L856" s="92"/>
      <c r="M856" s="708"/>
      <c r="N856" s="43"/>
      <c r="O856" s="43"/>
      <c r="P856" s="43"/>
      <c r="Q856" s="43"/>
      <c r="R856" s="43"/>
      <c r="S856" s="43"/>
      <c r="T856" s="43"/>
      <c r="U856" s="43"/>
      <c r="V856" s="43"/>
      <c r="W856" s="43"/>
      <c r="X856" s="43"/>
      <c r="Y856" s="43"/>
      <c r="Z856" s="43"/>
      <c r="AA856" s="43"/>
      <c r="AB856" s="43"/>
      <c r="AC856" s="43"/>
    </row>
    <row r="857" spans="1:29" ht="15">
      <c r="A857" s="43"/>
      <c r="B857" s="43"/>
      <c r="C857" s="43"/>
      <c r="D857" s="43"/>
      <c r="E857" s="43"/>
      <c r="F857" s="43"/>
      <c r="G857" s="43"/>
      <c r="H857" s="43"/>
      <c r="I857" s="43"/>
      <c r="J857" s="44"/>
      <c r="K857" s="43"/>
      <c r="L857" s="92"/>
      <c r="M857" s="708"/>
      <c r="N857" s="43"/>
      <c r="O857" s="43"/>
      <c r="P857" s="43"/>
      <c r="Q857" s="43"/>
      <c r="R857" s="43"/>
      <c r="S857" s="43"/>
      <c r="T857" s="43"/>
      <c r="U857" s="43"/>
      <c r="V857" s="43"/>
      <c r="W857" s="43"/>
      <c r="X857" s="43"/>
      <c r="Y857" s="43"/>
      <c r="Z857" s="43"/>
      <c r="AA857" s="43"/>
      <c r="AB857" s="43"/>
      <c r="AC857" s="43"/>
    </row>
    <row r="858" spans="1:29" ht="15">
      <c r="A858" s="43"/>
      <c r="B858" s="43"/>
      <c r="C858" s="43"/>
      <c r="D858" s="43"/>
      <c r="E858" s="43"/>
      <c r="F858" s="43"/>
      <c r="G858" s="43"/>
      <c r="H858" s="43"/>
      <c r="I858" s="43"/>
      <c r="J858" s="44"/>
      <c r="K858" s="43"/>
      <c r="L858" s="92"/>
      <c r="M858" s="708"/>
      <c r="N858" s="43"/>
      <c r="O858" s="43"/>
      <c r="P858" s="43"/>
      <c r="Q858" s="43"/>
      <c r="R858" s="43"/>
      <c r="S858" s="43"/>
      <c r="T858" s="43"/>
      <c r="U858" s="43"/>
      <c r="V858" s="43"/>
      <c r="W858" s="43"/>
      <c r="X858" s="43"/>
      <c r="Y858" s="43"/>
      <c r="Z858" s="43"/>
      <c r="AA858" s="43"/>
      <c r="AB858" s="43"/>
      <c r="AC858" s="43"/>
    </row>
    <row r="859" spans="1:29" ht="15">
      <c r="A859" s="43"/>
      <c r="B859" s="43"/>
      <c r="C859" s="43"/>
      <c r="D859" s="43"/>
      <c r="E859" s="43"/>
      <c r="F859" s="43"/>
      <c r="G859" s="43"/>
      <c r="H859" s="43"/>
      <c r="I859" s="43"/>
      <c r="J859" s="44"/>
      <c r="K859" s="43"/>
      <c r="L859" s="92"/>
      <c r="M859" s="708"/>
      <c r="N859" s="43"/>
      <c r="O859" s="43"/>
      <c r="P859" s="43"/>
      <c r="Q859" s="43"/>
      <c r="R859" s="43"/>
      <c r="S859" s="43"/>
      <c r="T859" s="43"/>
      <c r="U859" s="43"/>
      <c r="V859" s="43"/>
      <c r="W859" s="43"/>
      <c r="X859" s="43"/>
      <c r="Y859" s="43"/>
      <c r="Z859" s="43"/>
      <c r="AA859" s="43"/>
      <c r="AB859" s="43"/>
      <c r="AC859" s="43"/>
    </row>
    <row r="860" spans="1:29" ht="15">
      <c r="A860" s="43"/>
      <c r="B860" s="43"/>
      <c r="C860" s="43"/>
      <c r="D860" s="43"/>
      <c r="E860" s="43"/>
      <c r="F860" s="43"/>
      <c r="G860" s="43"/>
      <c r="H860" s="43"/>
      <c r="I860" s="43"/>
      <c r="J860" s="44"/>
      <c r="K860" s="43"/>
      <c r="L860" s="92"/>
      <c r="M860" s="708"/>
      <c r="N860" s="43"/>
      <c r="O860" s="43"/>
      <c r="P860" s="43"/>
      <c r="Q860" s="43"/>
      <c r="R860" s="43"/>
      <c r="S860" s="43"/>
      <c r="T860" s="43"/>
      <c r="U860" s="43"/>
      <c r="V860" s="43"/>
      <c r="W860" s="43"/>
      <c r="X860" s="43"/>
      <c r="Y860" s="43"/>
      <c r="Z860" s="43"/>
      <c r="AA860" s="43"/>
      <c r="AB860" s="43"/>
      <c r="AC860" s="43"/>
    </row>
    <row r="861" spans="1:29" ht="15">
      <c r="A861" s="43"/>
      <c r="B861" s="43"/>
      <c r="C861" s="43"/>
      <c r="D861" s="43"/>
      <c r="E861" s="43"/>
      <c r="F861" s="43"/>
      <c r="G861" s="43"/>
      <c r="H861" s="43"/>
      <c r="I861" s="43"/>
      <c r="J861" s="44"/>
      <c r="K861" s="43"/>
      <c r="L861" s="92"/>
      <c r="M861" s="708"/>
      <c r="N861" s="43"/>
      <c r="O861" s="43"/>
      <c r="P861" s="43"/>
      <c r="Q861" s="43"/>
      <c r="R861" s="43"/>
      <c r="S861" s="43"/>
      <c r="T861" s="43"/>
      <c r="U861" s="43"/>
      <c r="V861" s="43"/>
      <c r="W861" s="43"/>
      <c r="X861" s="43"/>
      <c r="Y861" s="43"/>
      <c r="Z861" s="43"/>
      <c r="AA861" s="43"/>
      <c r="AB861" s="43"/>
      <c r="AC861" s="43"/>
    </row>
    <row r="862" spans="1:29" ht="15">
      <c r="A862" s="43"/>
      <c r="B862" s="43"/>
      <c r="C862" s="43"/>
      <c r="D862" s="43"/>
      <c r="E862" s="43"/>
      <c r="F862" s="43"/>
      <c r="G862" s="43"/>
      <c r="H862" s="43"/>
      <c r="I862" s="43"/>
      <c r="J862" s="44"/>
      <c r="K862" s="43"/>
      <c r="L862" s="92"/>
      <c r="M862" s="708"/>
      <c r="N862" s="43"/>
      <c r="O862" s="43"/>
      <c r="P862" s="43"/>
      <c r="Q862" s="43"/>
      <c r="R862" s="43"/>
      <c r="S862" s="43"/>
      <c r="T862" s="43"/>
      <c r="U862" s="43"/>
      <c r="V862" s="43"/>
      <c r="W862" s="43"/>
      <c r="X862" s="43"/>
      <c r="Y862" s="43"/>
      <c r="Z862" s="43"/>
      <c r="AA862" s="43"/>
      <c r="AB862" s="43"/>
      <c r="AC862" s="43"/>
    </row>
    <row r="863" spans="1:29" ht="15">
      <c r="A863" s="43"/>
      <c r="B863" s="43"/>
      <c r="C863" s="43"/>
      <c r="D863" s="43"/>
      <c r="E863" s="43"/>
      <c r="F863" s="43"/>
      <c r="G863" s="43"/>
      <c r="H863" s="43"/>
      <c r="I863" s="43"/>
      <c r="J863" s="44"/>
      <c r="K863" s="43"/>
      <c r="L863" s="92"/>
      <c r="M863" s="708"/>
      <c r="N863" s="43"/>
      <c r="O863" s="43"/>
      <c r="P863" s="43"/>
      <c r="Q863" s="43"/>
      <c r="R863" s="43"/>
      <c r="S863" s="43"/>
      <c r="T863" s="43"/>
      <c r="U863" s="43"/>
      <c r="V863" s="43"/>
      <c r="W863" s="43"/>
      <c r="X863" s="43"/>
      <c r="Y863" s="43"/>
      <c r="Z863" s="43"/>
      <c r="AA863" s="43"/>
      <c r="AB863" s="43"/>
      <c r="AC863" s="43"/>
    </row>
    <row r="864" spans="1:29" ht="15">
      <c r="A864" s="43"/>
      <c r="B864" s="43"/>
      <c r="C864" s="43"/>
      <c r="D864" s="43"/>
      <c r="E864" s="43"/>
      <c r="F864" s="43"/>
      <c r="G864" s="43"/>
      <c r="H864" s="43"/>
      <c r="I864" s="43"/>
      <c r="J864" s="44"/>
      <c r="K864" s="43"/>
      <c r="L864" s="92"/>
      <c r="M864" s="708"/>
      <c r="N864" s="43"/>
      <c r="O864" s="43"/>
      <c r="P864" s="43"/>
      <c r="Q864" s="43"/>
      <c r="R864" s="43"/>
      <c r="S864" s="43"/>
      <c r="T864" s="43"/>
      <c r="U864" s="43"/>
      <c r="V864" s="43"/>
      <c r="W864" s="43"/>
      <c r="X864" s="43"/>
      <c r="Y864" s="43"/>
      <c r="Z864" s="43"/>
      <c r="AA864" s="43"/>
      <c r="AB864" s="43"/>
      <c r="AC864" s="43"/>
    </row>
    <row r="865" spans="1:29" ht="15">
      <c r="A865" s="43"/>
      <c r="B865" s="43"/>
      <c r="C865" s="43"/>
      <c r="D865" s="43"/>
      <c r="E865" s="43"/>
      <c r="F865" s="43"/>
      <c r="G865" s="43"/>
      <c r="H865" s="43"/>
      <c r="I865" s="43"/>
      <c r="J865" s="44"/>
      <c r="K865" s="43"/>
      <c r="L865" s="92"/>
      <c r="M865" s="708"/>
      <c r="N865" s="43"/>
      <c r="O865" s="43"/>
      <c r="P865" s="43"/>
      <c r="Q865" s="43"/>
      <c r="R865" s="43"/>
      <c r="S865" s="43"/>
      <c r="T865" s="43"/>
      <c r="U865" s="43"/>
      <c r="V865" s="43"/>
      <c r="W865" s="43"/>
      <c r="X865" s="43"/>
      <c r="Y865" s="43"/>
      <c r="Z865" s="43"/>
      <c r="AA865" s="43"/>
      <c r="AB865" s="43"/>
      <c r="AC865" s="43"/>
    </row>
    <row r="866" spans="1:29" ht="15">
      <c r="A866" s="43"/>
      <c r="B866" s="43"/>
      <c r="C866" s="43"/>
      <c r="D866" s="43"/>
      <c r="E866" s="43"/>
      <c r="F866" s="43"/>
      <c r="G866" s="43"/>
      <c r="H866" s="43"/>
      <c r="I866" s="43"/>
      <c r="J866" s="44"/>
      <c r="K866" s="43"/>
      <c r="L866" s="92"/>
      <c r="M866" s="708"/>
      <c r="N866" s="43"/>
      <c r="O866" s="43"/>
      <c r="P866" s="43"/>
      <c r="Q866" s="43"/>
      <c r="R866" s="43"/>
      <c r="S866" s="43"/>
      <c r="T866" s="43"/>
      <c r="U866" s="43"/>
      <c r="V866" s="43"/>
      <c r="W866" s="43"/>
      <c r="X866" s="43"/>
      <c r="Y866" s="43"/>
      <c r="Z866" s="43"/>
      <c r="AA866" s="43"/>
      <c r="AB866" s="43"/>
      <c r="AC866" s="43"/>
    </row>
    <row r="867" spans="1:29" ht="15">
      <c r="A867" s="43"/>
      <c r="B867" s="43"/>
      <c r="C867" s="43"/>
      <c r="D867" s="43"/>
      <c r="E867" s="43"/>
      <c r="F867" s="43"/>
      <c r="G867" s="43"/>
      <c r="H867" s="43"/>
      <c r="I867" s="43"/>
      <c r="J867" s="44"/>
      <c r="K867" s="43"/>
      <c r="L867" s="92"/>
      <c r="M867" s="708"/>
      <c r="N867" s="43"/>
      <c r="O867" s="43"/>
      <c r="P867" s="43"/>
      <c r="Q867" s="43"/>
      <c r="R867" s="43"/>
      <c r="S867" s="43"/>
      <c r="T867" s="43"/>
      <c r="U867" s="43"/>
      <c r="V867" s="43"/>
      <c r="W867" s="43"/>
      <c r="X867" s="43"/>
      <c r="Y867" s="43"/>
      <c r="Z867" s="43"/>
      <c r="AA867" s="43"/>
      <c r="AB867" s="43"/>
      <c r="AC867" s="43"/>
    </row>
    <row r="868" spans="1:29" ht="15">
      <c r="A868" s="43"/>
      <c r="B868" s="43"/>
      <c r="C868" s="43"/>
      <c r="D868" s="43"/>
      <c r="E868" s="43"/>
      <c r="F868" s="43"/>
      <c r="G868" s="43"/>
      <c r="H868" s="43"/>
      <c r="I868" s="43"/>
      <c r="J868" s="44"/>
      <c r="K868" s="43"/>
      <c r="L868" s="92"/>
      <c r="M868" s="708"/>
      <c r="N868" s="43"/>
      <c r="O868" s="43"/>
      <c r="P868" s="43"/>
      <c r="Q868" s="43"/>
      <c r="R868" s="43"/>
      <c r="S868" s="43"/>
      <c r="T868" s="43"/>
      <c r="U868" s="43"/>
      <c r="V868" s="43"/>
      <c r="W868" s="43"/>
      <c r="X868" s="43"/>
      <c r="Y868" s="43"/>
      <c r="Z868" s="43"/>
      <c r="AA868" s="43"/>
      <c r="AB868" s="43"/>
      <c r="AC868" s="43"/>
    </row>
    <row r="869" spans="1:29" ht="15">
      <c r="A869" s="43"/>
      <c r="B869" s="43"/>
      <c r="C869" s="43"/>
      <c r="D869" s="43"/>
      <c r="E869" s="43"/>
      <c r="F869" s="43"/>
      <c r="G869" s="43"/>
      <c r="H869" s="43"/>
      <c r="I869" s="43"/>
      <c r="J869" s="44"/>
      <c r="K869" s="43"/>
      <c r="L869" s="92"/>
      <c r="M869" s="708"/>
      <c r="N869" s="43"/>
      <c r="O869" s="43"/>
      <c r="P869" s="43"/>
      <c r="Q869" s="43"/>
      <c r="R869" s="43"/>
      <c r="S869" s="43"/>
      <c r="T869" s="43"/>
      <c r="U869" s="43"/>
      <c r="V869" s="43"/>
      <c r="W869" s="43"/>
      <c r="X869" s="43"/>
      <c r="Y869" s="43"/>
      <c r="Z869" s="43"/>
      <c r="AA869" s="43"/>
      <c r="AB869" s="43"/>
      <c r="AC869" s="43"/>
    </row>
    <row r="870" spans="1:29" ht="15">
      <c r="A870" s="43"/>
      <c r="B870" s="43"/>
      <c r="C870" s="43"/>
      <c r="D870" s="43"/>
      <c r="E870" s="43"/>
      <c r="F870" s="43"/>
      <c r="G870" s="43"/>
      <c r="H870" s="43"/>
      <c r="I870" s="43"/>
      <c r="J870" s="44"/>
      <c r="K870" s="43"/>
      <c r="L870" s="92"/>
      <c r="M870" s="708"/>
      <c r="N870" s="43"/>
      <c r="O870" s="43"/>
      <c r="P870" s="43"/>
      <c r="Q870" s="43"/>
      <c r="R870" s="43"/>
      <c r="S870" s="43"/>
      <c r="T870" s="43"/>
      <c r="U870" s="43"/>
      <c r="V870" s="43"/>
      <c r="W870" s="43"/>
      <c r="X870" s="43"/>
      <c r="Y870" s="43"/>
      <c r="Z870" s="43"/>
      <c r="AA870" s="43"/>
      <c r="AB870" s="43"/>
      <c r="AC870" s="43"/>
    </row>
    <row r="871" spans="1:29" ht="15">
      <c r="A871" s="43"/>
      <c r="B871" s="43"/>
      <c r="C871" s="43"/>
      <c r="D871" s="43"/>
      <c r="E871" s="43"/>
      <c r="F871" s="43"/>
      <c r="G871" s="43"/>
      <c r="H871" s="43"/>
      <c r="I871" s="43"/>
      <c r="J871" s="44"/>
      <c r="K871" s="43"/>
      <c r="L871" s="92"/>
      <c r="M871" s="708"/>
      <c r="N871" s="43"/>
      <c r="O871" s="43"/>
      <c r="P871" s="43"/>
      <c r="Q871" s="43"/>
      <c r="R871" s="43"/>
      <c r="S871" s="43"/>
      <c r="T871" s="43"/>
      <c r="U871" s="43"/>
      <c r="V871" s="43"/>
      <c r="W871" s="43"/>
      <c r="X871" s="43"/>
      <c r="Y871" s="43"/>
      <c r="Z871" s="43"/>
      <c r="AA871" s="43"/>
      <c r="AB871" s="43"/>
      <c r="AC871" s="43"/>
    </row>
    <row r="872" spans="1:29" ht="15">
      <c r="A872" s="43"/>
      <c r="B872" s="43"/>
      <c r="C872" s="43"/>
      <c r="D872" s="43"/>
      <c r="E872" s="43"/>
      <c r="F872" s="43"/>
      <c r="G872" s="43"/>
      <c r="H872" s="43"/>
      <c r="I872" s="43"/>
      <c r="J872" s="44"/>
      <c r="K872" s="43"/>
      <c r="L872" s="92"/>
      <c r="M872" s="708"/>
      <c r="N872" s="43"/>
      <c r="O872" s="43"/>
      <c r="P872" s="43"/>
      <c r="Q872" s="43"/>
      <c r="R872" s="43"/>
      <c r="S872" s="43"/>
      <c r="T872" s="43"/>
      <c r="U872" s="43"/>
      <c r="V872" s="43"/>
      <c r="W872" s="43"/>
      <c r="X872" s="43"/>
      <c r="Y872" s="43"/>
      <c r="Z872" s="43"/>
      <c r="AA872" s="43"/>
      <c r="AB872" s="43"/>
      <c r="AC872" s="43"/>
    </row>
    <row r="873" spans="1:29" ht="15">
      <c r="A873" s="43"/>
      <c r="B873" s="43"/>
      <c r="C873" s="43"/>
      <c r="D873" s="43"/>
      <c r="E873" s="43"/>
      <c r="F873" s="43"/>
      <c r="G873" s="43"/>
      <c r="H873" s="43"/>
      <c r="I873" s="43"/>
      <c r="J873" s="44"/>
      <c r="K873" s="43"/>
      <c r="L873" s="92"/>
      <c r="M873" s="708"/>
      <c r="N873" s="43"/>
      <c r="O873" s="43"/>
      <c r="P873" s="43"/>
      <c r="Q873" s="43"/>
      <c r="R873" s="43"/>
      <c r="S873" s="43"/>
      <c r="T873" s="43"/>
      <c r="U873" s="43"/>
      <c r="V873" s="43"/>
      <c r="W873" s="43"/>
      <c r="X873" s="43"/>
      <c r="Y873" s="43"/>
      <c r="Z873" s="43"/>
      <c r="AA873" s="43"/>
      <c r="AB873" s="43"/>
      <c r="AC873" s="43"/>
    </row>
    <row r="874" spans="1:29" ht="15">
      <c r="A874" s="43"/>
      <c r="B874" s="43"/>
      <c r="C874" s="43"/>
      <c r="D874" s="43"/>
      <c r="E874" s="43"/>
      <c r="F874" s="43"/>
      <c r="G874" s="43"/>
      <c r="H874" s="43"/>
      <c r="I874" s="43"/>
      <c r="J874" s="44"/>
      <c r="K874" s="43"/>
      <c r="L874" s="92"/>
      <c r="M874" s="708"/>
      <c r="N874" s="43"/>
      <c r="O874" s="43"/>
      <c r="P874" s="43"/>
      <c r="Q874" s="43"/>
      <c r="R874" s="43"/>
      <c r="S874" s="43"/>
      <c r="T874" s="43"/>
      <c r="U874" s="43"/>
      <c r="V874" s="43"/>
      <c r="W874" s="43"/>
      <c r="X874" s="43"/>
      <c r="Y874" s="43"/>
      <c r="Z874" s="43"/>
      <c r="AA874" s="43"/>
      <c r="AB874" s="43"/>
      <c r="AC874" s="43"/>
    </row>
    <row r="875" spans="1:29" ht="15">
      <c r="A875" s="43"/>
      <c r="B875" s="43"/>
      <c r="C875" s="43"/>
      <c r="D875" s="43"/>
      <c r="E875" s="43"/>
      <c r="F875" s="43"/>
      <c r="G875" s="43"/>
      <c r="H875" s="43"/>
      <c r="I875" s="43"/>
      <c r="J875" s="44"/>
      <c r="K875" s="43"/>
      <c r="L875" s="92"/>
      <c r="M875" s="708"/>
      <c r="N875" s="43"/>
      <c r="O875" s="43"/>
      <c r="P875" s="43"/>
      <c r="Q875" s="43"/>
      <c r="R875" s="43"/>
      <c r="S875" s="43"/>
      <c r="T875" s="43"/>
      <c r="U875" s="43"/>
      <c r="V875" s="43"/>
      <c r="W875" s="43"/>
      <c r="X875" s="43"/>
      <c r="Y875" s="43"/>
      <c r="Z875" s="43"/>
      <c r="AA875" s="43"/>
      <c r="AB875" s="43"/>
      <c r="AC875" s="43"/>
    </row>
    <row r="876" spans="1:29" ht="15">
      <c r="A876" s="43"/>
      <c r="B876" s="43"/>
      <c r="C876" s="43"/>
      <c r="D876" s="43"/>
      <c r="E876" s="43"/>
      <c r="F876" s="43"/>
      <c r="G876" s="43"/>
      <c r="H876" s="43"/>
      <c r="I876" s="43"/>
      <c r="J876" s="44"/>
      <c r="K876" s="43"/>
      <c r="L876" s="92"/>
      <c r="M876" s="708"/>
      <c r="N876" s="43"/>
      <c r="O876" s="43"/>
      <c r="P876" s="43"/>
      <c r="Q876" s="43"/>
      <c r="R876" s="43"/>
      <c r="S876" s="43"/>
      <c r="T876" s="43"/>
      <c r="U876" s="43"/>
      <c r="V876" s="43"/>
      <c r="W876" s="43"/>
      <c r="X876" s="43"/>
      <c r="Y876" s="43"/>
      <c r="Z876" s="43"/>
      <c r="AA876" s="43"/>
      <c r="AB876" s="43"/>
      <c r="AC876" s="43"/>
    </row>
    <row r="877" spans="1:29" ht="15">
      <c r="A877" s="43"/>
      <c r="B877" s="43"/>
      <c r="C877" s="43"/>
      <c r="D877" s="43"/>
      <c r="E877" s="43"/>
      <c r="F877" s="43"/>
      <c r="G877" s="43"/>
      <c r="H877" s="43"/>
      <c r="I877" s="43"/>
      <c r="J877" s="44"/>
      <c r="K877" s="43"/>
      <c r="L877" s="92"/>
      <c r="M877" s="708"/>
      <c r="N877" s="43"/>
      <c r="O877" s="43"/>
      <c r="P877" s="43"/>
      <c r="Q877" s="43"/>
      <c r="R877" s="43"/>
      <c r="S877" s="43"/>
      <c r="T877" s="43"/>
      <c r="U877" s="43"/>
      <c r="V877" s="43"/>
      <c r="W877" s="43"/>
      <c r="X877" s="43"/>
      <c r="Y877" s="43"/>
      <c r="Z877" s="43"/>
      <c r="AA877" s="43"/>
      <c r="AB877" s="43"/>
      <c r="AC877" s="43"/>
    </row>
    <row r="878" spans="1:29" ht="15">
      <c r="A878" s="43"/>
      <c r="B878" s="43"/>
      <c r="C878" s="43"/>
      <c r="D878" s="43"/>
      <c r="E878" s="43"/>
      <c r="F878" s="43"/>
      <c r="G878" s="43"/>
      <c r="H878" s="43"/>
      <c r="I878" s="43"/>
      <c r="J878" s="44"/>
      <c r="K878" s="43"/>
      <c r="L878" s="92"/>
      <c r="M878" s="708"/>
      <c r="N878" s="43"/>
      <c r="O878" s="43"/>
      <c r="P878" s="43"/>
      <c r="Q878" s="43"/>
      <c r="R878" s="43"/>
      <c r="S878" s="43"/>
      <c r="T878" s="43"/>
      <c r="U878" s="43"/>
      <c r="V878" s="43"/>
      <c r="W878" s="43"/>
      <c r="X878" s="43"/>
      <c r="Y878" s="43"/>
      <c r="Z878" s="43"/>
      <c r="AA878" s="43"/>
      <c r="AB878" s="43"/>
      <c r="AC878" s="43"/>
    </row>
    <row r="879" spans="1:29" ht="15">
      <c r="A879" s="43"/>
      <c r="B879" s="43"/>
      <c r="C879" s="43"/>
      <c r="D879" s="43"/>
      <c r="E879" s="43"/>
      <c r="F879" s="43"/>
      <c r="G879" s="43"/>
      <c r="H879" s="43"/>
      <c r="I879" s="43"/>
      <c r="J879" s="44"/>
      <c r="K879" s="43"/>
      <c r="L879" s="92"/>
      <c r="M879" s="708"/>
      <c r="N879" s="43"/>
      <c r="O879" s="43"/>
      <c r="P879" s="43"/>
      <c r="Q879" s="43"/>
      <c r="R879" s="43"/>
      <c r="S879" s="43"/>
      <c r="T879" s="43"/>
      <c r="U879" s="43"/>
      <c r="V879" s="43"/>
      <c r="W879" s="43"/>
      <c r="X879" s="43"/>
      <c r="Y879" s="43"/>
      <c r="Z879" s="43"/>
      <c r="AA879" s="43"/>
      <c r="AB879" s="43"/>
      <c r="AC879" s="43"/>
    </row>
    <row r="880" spans="1:29" ht="15">
      <c r="A880" s="43"/>
      <c r="B880" s="43"/>
      <c r="C880" s="43"/>
      <c r="D880" s="43"/>
      <c r="E880" s="43"/>
      <c r="F880" s="43"/>
      <c r="G880" s="43"/>
      <c r="H880" s="43"/>
      <c r="I880" s="43"/>
      <c r="J880" s="44"/>
      <c r="K880" s="43"/>
      <c r="L880" s="92"/>
      <c r="M880" s="708"/>
      <c r="N880" s="43"/>
      <c r="O880" s="43"/>
      <c r="P880" s="43"/>
      <c r="Q880" s="43"/>
      <c r="R880" s="43"/>
      <c r="S880" s="43"/>
      <c r="T880" s="43"/>
      <c r="U880" s="43"/>
      <c r="V880" s="43"/>
      <c r="W880" s="43"/>
      <c r="X880" s="43"/>
      <c r="Y880" s="43"/>
      <c r="Z880" s="43"/>
      <c r="AA880" s="43"/>
      <c r="AB880" s="43"/>
      <c r="AC880" s="43"/>
    </row>
    <row r="881" spans="1:29" ht="15">
      <c r="A881" s="43"/>
      <c r="B881" s="43"/>
      <c r="C881" s="43"/>
      <c r="D881" s="43"/>
      <c r="E881" s="43"/>
      <c r="F881" s="43"/>
      <c r="G881" s="43"/>
      <c r="H881" s="43"/>
      <c r="I881" s="43"/>
      <c r="J881" s="44"/>
      <c r="K881" s="43"/>
      <c r="L881" s="92"/>
      <c r="M881" s="708"/>
      <c r="N881" s="43"/>
      <c r="O881" s="43"/>
      <c r="P881" s="43"/>
      <c r="Q881" s="43"/>
      <c r="R881" s="43"/>
      <c r="S881" s="43"/>
      <c r="T881" s="43"/>
      <c r="U881" s="43"/>
      <c r="V881" s="43"/>
      <c r="W881" s="43"/>
      <c r="X881" s="43"/>
      <c r="Y881" s="43"/>
      <c r="Z881" s="43"/>
      <c r="AA881" s="43"/>
      <c r="AB881" s="43"/>
      <c r="AC881" s="43"/>
    </row>
    <row r="882" spans="1:29" ht="15">
      <c r="A882" s="43"/>
      <c r="B882" s="43"/>
      <c r="C882" s="43"/>
      <c r="D882" s="43"/>
      <c r="E882" s="43"/>
      <c r="F882" s="43"/>
      <c r="G882" s="43"/>
      <c r="H882" s="43"/>
      <c r="I882" s="43"/>
      <c r="J882" s="44"/>
      <c r="K882" s="43"/>
      <c r="L882" s="92"/>
      <c r="M882" s="708"/>
      <c r="N882" s="43"/>
      <c r="O882" s="43"/>
      <c r="P882" s="43"/>
      <c r="Q882" s="43"/>
      <c r="R882" s="43"/>
      <c r="S882" s="43"/>
      <c r="T882" s="43"/>
      <c r="U882" s="43"/>
      <c r="V882" s="43"/>
      <c r="W882" s="43"/>
      <c r="X882" s="43"/>
      <c r="Y882" s="43"/>
      <c r="Z882" s="43"/>
      <c r="AA882" s="43"/>
      <c r="AB882" s="43"/>
      <c r="AC882" s="43"/>
    </row>
    <row r="883" spans="1:29" ht="15">
      <c r="A883" s="43"/>
      <c r="B883" s="43"/>
      <c r="C883" s="43"/>
      <c r="D883" s="43"/>
      <c r="E883" s="43"/>
      <c r="F883" s="43"/>
      <c r="G883" s="43"/>
      <c r="H883" s="43"/>
      <c r="I883" s="43"/>
      <c r="J883" s="44"/>
      <c r="K883" s="43"/>
      <c r="L883" s="92"/>
      <c r="M883" s="708"/>
      <c r="N883" s="43"/>
      <c r="O883" s="43"/>
      <c r="P883" s="43"/>
      <c r="Q883" s="43"/>
      <c r="R883" s="43"/>
      <c r="S883" s="43"/>
      <c r="T883" s="43"/>
      <c r="U883" s="43"/>
      <c r="V883" s="43"/>
      <c r="W883" s="43"/>
      <c r="X883" s="43"/>
      <c r="Y883" s="43"/>
      <c r="Z883" s="43"/>
      <c r="AA883" s="43"/>
      <c r="AB883" s="43"/>
      <c r="AC883" s="43"/>
    </row>
    <row r="884" spans="1:29" ht="15">
      <c r="A884" s="43"/>
      <c r="B884" s="43"/>
      <c r="C884" s="43"/>
      <c r="D884" s="43"/>
      <c r="E884" s="43"/>
      <c r="F884" s="43"/>
      <c r="G884" s="43"/>
      <c r="H884" s="43"/>
      <c r="I884" s="43"/>
      <c r="J884" s="44"/>
      <c r="K884" s="43"/>
      <c r="L884" s="92"/>
      <c r="M884" s="708"/>
      <c r="N884" s="43"/>
      <c r="O884" s="43"/>
      <c r="P884" s="43"/>
      <c r="Q884" s="43"/>
      <c r="R884" s="43"/>
      <c r="S884" s="43"/>
      <c r="T884" s="43"/>
      <c r="U884" s="43"/>
      <c r="V884" s="43"/>
      <c r="W884" s="43"/>
      <c r="X884" s="43"/>
      <c r="Y884" s="43"/>
      <c r="Z884" s="43"/>
      <c r="AA884" s="43"/>
      <c r="AB884" s="43"/>
      <c r="AC884" s="43"/>
    </row>
    <row r="885" spans="1:29" ht="15">
      <c r="A885" s="43"/>
      <c r="B885" s="43"/>
      <c r="C885" s="43"/>
      <c r="D885" s="43"/>
      <c r="E885" s="43"/>
      <c r="F885" s="43"/>
      <c r="G885" s="43"/>
      <c r="H885" s="43"/>
      <c r="I885" s="43"/>
      <c r="J885" s="44"/>
      <c r="K885" s="43"/>
      <c r="L885" s="92"/>
      <c r="M885" s="708"/>
      <c r="N885" s="43"/>
      <c r="O885" s="43"/>
      <c r="P885" s="43"/>
      <c r="Q885" s="43"/>
      <c r="R885" s="43"/>
      <c r="S885" s="43"/>
      <c r="T885" s="43"/>
      <c r="U885" s="43"/>
      <c r="V885" s="43"/>
      <c r="W885" s="43"/>
      <c r="X885" s="43"/>
      <c r="Y885" s="43"/>
      <c r="Z885" s="43"/>
      <c r="AA885" s="43"/>
      <c r="AB885" s="43"/>
      <c r="AC885" s="43"/>
    </row>
    <row r="886" spans="1:29" ht="15">
      <c r="A886" s="43"/>
      <c r="B886" s="43"/>
      <c r="C886" s="43"/>
      <c r="D886" s="43"/>
      <c r="E886" s="43"/>
      <c r="F886" s="43"/>
      <c r="G886" s="43"/>
      <c r="H886" s="43"/>
      <c r="I886" s="43"/>
      <c r="J886" s="44"/>
      <c r="K886" s="43"/>
      <c r="L886" s="92"/>
      <c r="M886" s="708"/>
      <c r="N886" s="43"/>
      <c r="O886" s="43"/>
      <c r="P886" s="43"/>
      <c r="Q886" s="43"/>
      <c r="R886" s="43"/>
      <c r="S886" s="43"/>
      <c r="T886" s="43"/>
      <c r="U886" s="43"/>
      <c r="V886" s="43"/>
      <c r="W886" s="43"/>
      <c r="X886" s="43"/>
      <c r="Y886" s="43"/>
      <c r="Z886" s="43"/>
      <c r="AA886" s="43"/>
      <c r="AB886" s="43"/>
      <c r="AC886" s="43"/>
    </row>
    <row r="887" spans="1:29" ht="15">
      <c r="A887" s="43"/>
      <c r="B887" s="43"/>
      <c r="C887" s="43"/>
      <c r="D887" s="43"/>
      <c r="E887" s="43"/>
      <c r="F887" s="43"/>
      <c r="G887" s="43"/>
      <c r="H887" s="43"/>
      <c r="I887" s="43"/>
      <c r="J887" s="44"/>
      <c r="K887" s="43"/>
      <c r="L887" s="92"/>
      <c r="M887" s="708"/>
      <c r="N887" s="43"/>
      <c r="O887" s="43"/>
      <c r="P887" s="43"/>
      <c r="Q887" s="43"/>
      <c r="R887" s="43"/>
      <c r="S887" s="43"/>
      <c r="T887" s="43"/>
      <c r="U887" s="43"/>
      <c r="V887" s="43"/>
      <c r="W887" s="43"/>
      <c r="X887" s="43"/>
      <c r="Y887" s="43"/>
      <c r="Z887" s="43"/>
      <c r="AA887" s="43"/>
      <c r="AB887" s="43"/>
      <c r="AC887" s="43"/>
    </row>
    <row r="888" spans="1:29" ht="15">
      <c r="A888" s="43"/>
      <c r="B888" s="43"/>
      <c r="C888" s="43"/>
      <c r="D888" s="43"/>
      <c r="E888" s="43"/>
      <c r="F888" s="43"/>
      <c r="G888" s="43"/>
      <c r="H888" s="43"/>
      <c r="I888" s="43"/>
      <c r="J888" s="44"/>
      <c r="K888" s="43"/>
      <c r="L888" s="92"/>
      <c r="M888" s="708"/>
      <c r="N888" s="43"/>
      <c r="O888" s="43"/>
      <c r="P888" s="43"/>
      <c r="Q888" s="43"/>
      <c r="R888" s="43"/>
      <c r="S888" s="43"/>
      <c r="T888" s="43"/>
      <c r="U888" s="43"/>
      <c r="V888" s="43"/>
      <c r="W888" s="43"/>
      <c r="X888" s="43"/>
      <c r="Y888" s="43"/>
      <c r="Z888" s="43"/>
      <c r="AA888" s="43"/>
      <c r="AB888" s="43"/>
      <c r="AC888" s="43"/>
    </row>
    <row r="889" spans="1:29" ht="15">
      <c r="A889" s="43"/>
      <c r="B889" s="43"/>
      <c r="C889" s="43"/>
      <c r="D889" s="43"/>
      <c r="E889" s="43"/>
      <c r="F889" s="43"/>
      <c r="G889" s="43"/>
      <c r="H889" s="43"/>
      <c r="I889" s="43"/>
      <c r="J889" s="44"/>
      <c r="K889" s="43"/>
      <c r="L889" s="92"/>
      <c r="M889" s="708"/>
      <c r="N889" s="43"/>
      <c r="O889" s="43"/>
      <c r="P889" s="43"/>
      <c r="Q889" s="43"/>
      <c r="R889" s="43"/>
      <c r="S889" s="43"/>
      <c r="T889" s="43"/>
      <c r="U889" s="43"/>
      <c r="V889" s="43"/>
      <c r="W889" s="43"/>
      <c r="X889" s="43"/>
      <c r="Y889" s="43"/>
      <c r="Z889" s="43"/>
      <c r="AA889" s="43"/>
      <c r="AB889" s="43"/>
      <c r="AC889" s="43"/>
    </row>
    <row r="890" spans="1:29" ht="15">
      <c r="A890" s="43"/>
      <c r="B890" s="43"/>
      <c r="C890" s="43"/>
      <c r="D890" s="43"/>
      <c r="E890" s="43"/>
      <c r="F890" s="43"/>
      <c r="G890" s="43"/>
      <c r="H890" s="43"/>
      <c r="I890" s="43"/>
      <c r="J890" s="44"/>
      <c r="K890" s="43"/>
      <c r="L890" s="92"/>
      <c r="M890" s="708"/>
      <c r="N890" s="43"/>
      <c r="O890" s="43"/>
      <c r="P890" s="43"/>
      <c r="Q890" s="43"/>
      <c r="R890" s="43"/>
      <c r="S890" s="43"/>
      <c r="T890" s="43"/>
      <c r="U890" s="43"/>
      <c r="V890" s="43"/>
      <c r="W890" s="43"/>
      <c r="X890" s="43"/>
      <c r="Y890" s="43"/>
      <c r="Z890" s="43"/>
      <c r="AA890" s="43"/>
      <c r="AB890" s="43"/>
      <c r="AC890" s="43"/>
    </row>
    <row r="891" spans="1:29" ht="15">
      <c r="A891" s="43"/>
      <c r="B891" s="43"/>
      <c r="C891" s="43"/>
      <c r="D891" s="43"/>
      <c r="E891" s="43"/>
      <c r="F891" s="43"/>
      <c r="G891" s="43"/>
      <c r="H891" s="43"/>
      <c r="I891" s="43"/>
      <c r="J891" s="44"/>
      <c r="K891" s="43"/>
      <c r="L891" s="92"/>
      <c r="M891" s="708"/>
      <c r="N891" s="43"/>
      <c r="O891" s="43"/>
      <c r="P891" s="43"/>
      <c r="Q891" s="43"/>
      <c r="R891" s="43"/>
      <c r="S891" s="43"/>
      <c r="T891" s="43"/>
      <c r="U891" s="43"/>
      <c r="V891" s="43"/>
      <c r="W891" s="43"/>
      <c r="X891" s="43"/>
      <c r="Y891" s="43"/>
      <c r="Z891" s="43"/>
      <c r="AA891" s="43"/>
      <c r="AB891" s="43"/>
      <c r="AC891" s="43"/>
    </row>
    <row r="892" spans="1:29" ht="15">
      <c r="A892" s="43"/>
      <c r="B892" s="43"/>
      <c r="C892" s="43"/>
      <c r="D892" s="43"/>
      <c r="E892" s="43"/>
      <c r="F892" s="43"/>
      <c r="G892" s="43"/>
      <c r="H892" s="43"/>
      <c r="I892" s="43"/>
      <c r="J892" s="44"/>
      <c r="K892" s="43"/>
      <c r="L892" s="92"/>
      <c r="M892" s="708"/>
      <c r="N892" s="43"/>
      <c r="O892" s="43"/>
      <c r="P892" s="43"/>
      <c r="Q892" s="43"/>
      <c r="R892" s="43"/>
      <c r="S892" s="43"/>
      <c r="T892" s="43"/>
      <c r="U892" s="43"/>
      <c r="V892" s="43"/>
      <c r="W892" s="43"/>
      <c r="X892" s="43"/>
      <c r="Y892" s="43"/>
      <c r="Z892" s="43"/>
      <c r="AA892" s="43"/>
      <c r="AB892" s="43"/>
      <c r="AC892" s="43"/>
    </row>
    <row r="893" spans="1:29" ht="15">
      <c r="A893" s="43"/>
      <c r="B893" s="43"/>
      <c r="C893" s="43"/>
      <c r="D893" s="43"/>
      <c r="E893" s="43"/>
      <c r="F893" s="43"/>
      <c r="G893" s="43"/>
      <c r="H893" s="43"/>
      <c r="I893" s="43"/>
      <c r="J893" s="44"/>
      <c r="K893" s="43"/>
      <c r="L893" s="92"/>
      <c r="M893" s="708"/>
      <c r="N893" s="43"/>
      <c r="O893" s="43"/>
      <c r="P893" s="43"/>
      <c r="Q893" s="43"/>
      <c r="R893" s="43"/>
      <c r="S893" s="43"/>
      <c r="T893" s="43"/>
      <c r="U893" s="43"/>
      <c r="V893" s="43"/>
      <c r="W893" s="43"/>
      <c r="X893" s="43"/>
      <c r="Y893" s="43"/>
      <c r="Z893" s="43"/>
      <c r="AA893" s="43"/>
      <c r="AB893" s="43"/>
      <c r="AC893" s="43"/>
    </row>
    <row r="894" spans="1:29" ht="15">
      <c r="A894" s="43"/>
      <c r="B894" s="43"/>
      <c r="C894" s="43"/>
      <c r="D894" s="43"/>
      <c r="E894" s="43"/>
      <c r="F894" s="43"/>
      <c r="G894" s="43"/>
      <c r="H894" s="43"/>
      <c r="I894" s="43"/>
      <c r="J894" s="44"/>
      <c r="K894" s="43"/>
      <c r="L894" s="92"/>
      <c r="M894" s="708"/>
      <c r="N894" s="43"/>
      <c r="O894" s="43"/>
      <c r="P894" s="43"/>
      <c r="Q894" s="43"/>
      <c r="R894" s="43"/>
      <c r="S894" s="43"/>
      <c r="T894" s="43"/>
      <c r="U894" s="43"/>
      <c r="V894" s="43"/>
      <c r="W894" s="43"/>
      <c r="X894" s="43"/>
      <c r="Y894" s="43"/>
      <c r="Z894" s="43"/>
      <c r="AA894" s="43"/>
      <c r="AB894" s="43"/>
      <c r="AC894" s="43"/>
    </row>
    <row r="895" spans="1:29" ht="15">
      <c r="A895" s="43"/>
      <c r="B895" s="43"/>
      <c r="C895" s="43"/>
      <c r="D895" s="43"/>
      <c r="E895" s="43"/>
      <c r="F895" s="43"/>
      <c r="G895" s="43"/>
      <c r="H895" s="43"/>
      <c r="I895" s="43"/>
      <c r="J895" s="44"/>
      <c r="K895" s="43"/>
      <c r="L895" s="92"/>
      <c r="M895" s="708"/>
      <c r="N895" s="43"/>
      <c r="O895" s="43"/>
      <c r="P895" s="43"/>
      <c r="Q895" s="43"/>
      <c r="R895" s="43"/>
      <c r="S895" s="43"/>
      <c r="T895" s="43"/>
      <c r="U895" s="43"/>
      <c r="V895" s="43"/>
      <c r="W895" s="43"/>
      <c r="X895" s="43"/>
      <c r="Y895" s="43"/>
      <c r="Z895" s="43"/>
      <c r="AA895" s="43"/>
      <c r="AB895" s="43"/>
      <c r="AC895" s="43"/>
    </row>
    <row r="896" spans="1:29" ht="15">
      <c r="A896" s="43"/>
      <c r="B896" s="43"/>
      <c r="C896" s="43"/>
      <c r="D896" s="43"/>
      <c r="E896" s="43"/>
      <c r="F896" s="43"/>
      <c r="G896" s="43"/>
      <c r="H896" s="43"/>
      <c r="I896" s="43"/>
      <c r="J896" s="44"/>
      <c r="K896" s="43"/>
      <c r="L896" s="92"/>
      <c r="M896" s="708"/>
      <c r="N896" s="43"/>
      <c r="O896" s="43"/>
      <c r="P896" s="43"/>
      <c r="Q896" s="43"/>
      <c r="R896" s="43"/>
      <c r="S896" s="43"/>
      <c r="T896" s="43"/>
      <c r="U896" s="43"/>
      <c r="V896" s="43"/>
      <c r="W896" s="43"/>
      <c r="X896" s="43"/>
      <c r="Y896" s="43"/>
      <c r="Z896" s="43"/>
      <c r="AA896" s="43"/>
      <c r="AB896" s="43"/>
      <c r="AC896" s="43"/>
    </row>
    <row r="897" spans="1:29" ht="15">
      <c r="A897" s="43"/>
      <c r="B897" s="43"/>
      <c r="C897" s="43"/>
      <c r="D897" s="43"/>
      <c r="E897" s="43"/>
      <c r="F897" s="43"/>
      <c r="G897" s="43"/>
      <c r="H897" s="43"/>
      <c r="I897" s="43"/>
      <c r="J897" s="44"/>
      <c r="K897" s="43"/>
      <c r="L897" s="92"/>
      <c r="M897" s="708"/>
      <c r="N897" s="43"/>
      <c r="O897" s="43"/>
      <c r="P897" s="43"/>
      <c r="Q897" s="43"/>
      <c r="R897" s="43"/>
      <c r="S897" s="43"/>
      <c r="T897" s="43"/>
      <c r="U897" s="43"/>
      <c r="V897" s="43"/>
      <c r="W897" s="43"/>
      <c r="X897" s="43"/>
      <c r="Y897" s="43"/>
      <c r="Z897" s="43"/>
      <c r="AA897" s="43"/>
      <c r="AB897" s="43"/>
      <c r="AC897" s="43"/>
    </row>
    <row r="898" spans="1:29" ht="15">
      <c r="A898" s="43"/>
      <c r="B898" s="43"/>
      <c r="C898" s="43"/>
      <c r="D898" s="43"/>
      <c r="E898" s="43"/>
      <c r="F898" s="43"/>
      <c r="G898" s="43"/>
      <c r="H898" s="43"/>
      <c r="I898" s="43"/>
      <c r="J898" s="44"/>
      <c r="K898" s="43"/>
      <c r="L898" s="92"/>
      <c r="M898" s="708"/>
      <c r="N898" s="43"/>
      <c r="O898" s="43"/>
      <c r="P898" s="43"/>
      <c r="Q898" s="43"/>
      <c r="R898" s="43"/>
      <c r="S898" s="43"/>
      <c r="T898" s="43"/>
      <c r="U898" s="43"/>
      <c r="V898" s="43"/>
      <c r="W898" s="43"/>
      <c r="X898" s="43"/>
      <c r="Y898" s="43"/>
      <c r="Z898" s="43"/>
      <c r="AA898" s="43"/>
      <c r="AB898" s="43"/>
      <c r="AC898" s="43"/>
    </row>
    <row r="899" spans="1:29" ht="15">
      <c r="A899" s="43"/>
      <c r="B899" s="43"/>
      <c r="C899" s="43"/>
      <c r="D899" s="43"/>
      <c r="E899" s="43"/>
      <c r="F899" s="43"/>
      <c r="G899" s="43"/>
      <c r="H899" s="43"/>
      <c r="I899" s="43"/>
      <c r="J899" s="44"/>
      <c r="K899" s="43"/>
      <c r="L899" s="92"/>
      <c r="M899" s="708"/>
      <c r="N899" s="43"/>
      <c r="O899" s="43"/>
      <c r="P899" s="43"/>
      <c r="Q899" s="43"/>
      <c r="R899" s="43"/>
      <c r="S899" s="43"/>
      <c r="T899" s="43"/>
      <c r="U899" s="43"/>
      <c r="V899" s="43"/>
      <c r="W899" s="43"/>
      <c r="X899" s="43"/>
      <c r="Y899" s="43"/>
      <c r="Z899" s="43"/>
      <c r="AA899" s="43"/>
      <c r="AB899" s="43"/>
      <c r="AC899" s="43"/>
    </row>
    <row r="900" spans="1:29" ht="15">
      <c r="A900" s="43"/>
      <c r="B900" s="43"/>
      <c r="C900" s="43"/>
      <c r="D900" s="43"/>
      <c r="E900" s="43"/>
      <c r="F900" s="43"/>
      <c r="G900" s="43"/>
      <c r="H900" s="43"/>
      <c r="I900" s="43"/>
      <c r="J900" s="44"/>
      <c r="K900" s="43"/>
      <c r="L900" s="92"/>
      <c r="M900" s="708"/>
      <c r="N900" s="43"/>
      <c r="O900" s="43"/>
      <c r="P900" s="43"/>
      <c r="Q900" s="43"/>
      <c r="R900" s="43"/>
      <c r="S900" s="43"/>
      <c r="T900" s="43"/>
      <c r="U900" s="43"/>
      <c r="V900" s="43"/>
      <c r="W900" s="43"/>
      <c r="X900" s="43"/>
      <c r="Y900" s="43"/>
      <c r="Z900" s="43"/>
      <c r="AA900" s="43"/>
      <c r="AB900" s="43"/>
      <c r="AC900" s="43"/>
    </row>
    <row r="901" spans="1:29" ht="15">
      <c r="A901" s="43"/>
      <c r="B901" s="43"/>
      <c r="C901" s="43"/>
      <c r="D901" s="43"/>
      <c r="E901" s="43"/>
      <c r="F901" s="43"/>
      <c r="G901" s="43"/>
      <c r="H901" s="43"/>
      <c r="I901" s="43"/>
      <c r="J901" s="44"/>
      <c r="K901" s="43"/>
      <c r="L901" s="92"/>
      <c r="M901" s="708"/>
      <c r="N901" s="43"/>
      <c r="O901" s="43"/>
      <c r="P901" s="43"/>
      <c r="Q901" s="43"/>
      <c r="R901" s="43"/>
      <c r="S901" s="43"/>
      <c r="T901" s="43"/>
      <c r="U901" s="43"/>
      <c r="V901" s="43"/>
      <c r="W901" s="43"/>
      <c r="X901" s="43"/>
      <c r="Y901" s="43"/>
      <c r="Z901" s="43"/>
      <c r="AA901" s="43"/>
      <c r="AB901" s="43"/>
      <c r="AC901" s="43"/>
    </row>
    <row r="902" spans="1:29" ht="15">
      <c r="A902" s="43"/>
      <c r="B902" s="43"/>
      <c r="C902" s="43"/>
      <c r="D902" s="43"/>
      <c r="E902" s="43"/>
      <c r="F902" s="43"/>
      <c r="G902" s="43"/>
      <c r="H902" s="43"/>
      <c r="I902" s="43"/>
      <c r="J902" s="44"/>
      <c r="K902" s="43"/>
      <c r="L902" s="92"/>
      <c r="M902" s="708"/>
      <c r="N902" s="43"/>
      <c r="O902" s="43"/>
      <c r="P902" s="43"/>
      <c r="Q902" s="43"/>
      <c r="R902" s="43"/>
      <c r="S902" s="43"/>
      <c r="T902" s="43"/>
      <c r="U902" s="43"/>
      <c r="V902" s="43"/>
      <c r="W902" s="43"/>
      <c r="X902" s="43"/>
      <c r="Y902" s="43"/>
      <c r="Z902" s="43"/>
      <c r="AA902" s="43"/>
      <c r="AB902" s="43"/>
      <c r="AC902" s="43"/>
    </row>
    <row r="903" spans="1:29" ht="15">
      <c r="A903" s="43"/>
      <c r="B903" s="43"/>
      <c r="C903" s="43"/>
      <c r="D903" s="43"/>
      <c r="E903" s="43"/>
      <c r="F903" s="43"/>
      <c r="G903" s="43"/>
      <c r="H903" s="43"/>
      <c r="I903" s="43"/>
      <c r="J903" s="44"/>
      <c r="K903" s="43"/>
      <c r="L903" s="92"/>
      <c r="M903" s="708"/>
      <c r="N903" s="43"/>
      <c r="O903" s="43"/>
      <c r="P903" s="43"/>
      <c r="Q903" s="43"/>
      <c r="R903" s="43"/>
      <c r="S903" s="43"/>
      <c r="T903" s="43"/>
      <c r="U903" s="43"/>
      <c r="V903" s="43"/>
      <c r="W903" s="43"/>
      <c r="X903" s="43"/>
      <c r="Y903" s="43"/>
      <c r="Z903" s="43"/>
      <c r="AA903" s="43"/>
      <c r="AB903" s="43"/>
      <c r="AC903" s="43"/>
    </row>
    <row r="904" spans="1:29" ht="15">
      <c r="A904" s="43"/>
      <c r="B904" s="43"/>
      <c r="C904" s="43"/>
      <c r="D904" s="43"/>
      <c r="E904" s="43"/>
      <c r="F904" s="43"/>
      <c r="G904" s="43"/>
      <c r="H904" s="43"/>
      <c r="I904" s="43"/>
      <c r="J904" s="44"/>
      <c r="K904" s="43"/>
      <c r="L904" s="92"/>
      <c r="M904" s="708"/>
      <c r="N904" s="43"/>
      <c r="O904" s="43"/>
      <c r="P904" s="43"/>
      <c r="Q904" s="43"/>
      <c r="R904" s="43"/>
      <c r="S904" s="43"/>
      <c r="T904" s="43"/>
      <c r="U904" s="43"/>
      <c r="V904" s="43"/>
      <c r="W904" s="43"/>
      <c r="X904" s="43"/>
      <c r="Y904" s="43"/>
      <c r="Z904" s="43"/>
      <c r="AA904" s="43"/>
      <c r="AB904" s="43"/>
      <c r="AC904" s="43"/>
    </row>
    <row r="905" spans="1:29" ht="15">
      <c r="A905" s="43"/>
      <c r="B905" s="43"/>
      <c r="C905" s="43"/>
      <c r="D905" s="43"/>
      <c r="E905" s="43"/>
      <c r="F905" s="43"/>
      <c r="G905" s="43"/>
      <c r="H905" s="43"/>
      <c r="I905" s="43"/>
      <c r="J905" s="44"/>
      <c r="K905" s="43"/>
      <c r="L905" s="92"/>
      <c r="M905" s="708"/>
      <c r="N905" s="43"/>
      <c r="O905" s="43"/>
      <c r="P905" s="43"/>
      <c r="Q905" s="43"/>
      <c r="R905" s="43"/>
      <c r="S905" s="43"/>
      <c r="T905" s="43"/>
      <c r="U905" s="43"/>
      <c r="V905" s="43"/>
      <c r="W905" s="43"/>
      <c r="X905" s="43"/>
      <c r="Y905" s="43"/>
      <c r="Z905" s="43"/>
      <c r="AA905" s="43"/>
      <c r="AB905" s="43"/>
      <c r="AC905" s="43"/>
    </row>
    <row r="906" spans="1:29" ht="15">
      <c r="A906" s="43"/>
      <c r="B906" s="43"/>
      <c r="C906" s="43"/>
      <c r="D906" s="43"/>
      <c r="E906" s="43"/>
      <c r="F906" s="43"/>
      <c r="G906" s="43"/>
      <c r="H906" s="43"/>
      <c r="I906" s="43"/>
      <c r="J906" s="44"/>
      <c r="K906" s="43"/>
      <c r="L906" s="92"/>
      <c r="M906" s="708"/>
      <c r="N906" s="43"/>
      <c r="O906" s="43"/>
      <c r="P906" s="43"/>
      <c r="Q906" s="43"/>
      <c r="R906" s="43"/>
      <c r="S906" s="43"/>
      <c r="T906" s="43"/>
      <c r="U906" s="43"/>
      <c r="V906" s="43"/>
      <c r="W906" s="43"/>
      <c r="X906" s="43"/>
      <c r="Y906" s="43"/>
      <c r="Z906" s="43"/>
      <c r="AA906" s="43"/>
      <c r="AB906" s="43"/>
      <c r="AC906" s="43"/>
    </row>
    <row r="907" spans="1:29" ht="15">
      <c r="A907" s="43"/>
      <c r="B907" s="43"/>
      <c r="C907" s="43"/>
      <c r="D907" s="43"/>
      <c r="E907" s="43"/>
      <c r="F907" s="43"/>
      <c r="G907" s="43"/>
      <c r="H907" s="43"/>
      <c r="I907" s="43"/>
      <c r="J907" s="44"/>
      <c r="K907" s="43"/>
      <c r="L907" s="92"/>
      <c r="M907" s="708"/>
      <c r="N907" s="43"/>
      <c r="O907" s="43"/>
      <c r="P907" s="43"/>
      <c r="Q907" s="43"/>
      <c r="R907" s="43"/>
      <c r="S907" s="43"/>
      <c r="T907" s="43"/>
      <c r="U907" s="43"/>
      <c r="V907" s="43"/>
      <c r="W907" s="43"/>
      <c r="X907" s="43"/>
      <c r="Y907" s="43"/>
      <c r="Z907" s="43"/>
      <c r="AA907" s="43"/>
      <c r="AB907" s="43"/>
      <c r="AC907" s="43"/>
    </row>
    <row r="908" spans="1:29" ht="15">
      <c r="A908" s="43"/>
      <c r="B908" s="43"/>
      <c r="C908" s="43"/>
      <c r="D908" s="43"/>
      <c r="E908" s="43"/>
      <c r="F908" s="43"/>
      <c r="G908" s="43"/>
      <c r="H908" s="43"/>
      <c r="I908" s="43"/>
      <c r="J908" s="44"/>
      <c r="K908" s="43"/>
      <c r="L908" s="92"/>
      <c r="M908" s="708"/>
      <c r="N908" s="43"/>
      <c r="O908" s="43"/>
      <c r="P908" s="43"/>
      <c r="Q908" s="43"/>
      <c r="R908" s="43"/>
      <c r="S908" s="43"/>
      <c r="T908" s="43"/>
      <c r="U908" s="43"/>
      <c r="V908" s="43"/>
      <c r="W908" s="43"/>
      <c r="X908" s="43"/>
      <c r="Y908" s="43"/>
      <c r="Z908" s="43"/>
      <c r="AA908" s="43"/>
      <c r="AB908" s="43"/>
      <c r="AC908" s="43"/>
    </row>
    <row r="909" spans="1:29" ht="15">
      <c r="A909" s="43"/>
      <c r="B909" s="43"/>
      <c r="C909" s="43"/>
      <c r="D909" s="43"/>
      <c r="E909" s="43"/>
      <c r="F909" s="43"/>
      <c r="G909" s="43"/>
      <c r="H909" s="43"/>
      <c r="I909" s="43"/>
      <c r="J909" s="44"/>
      <c r="K909" s="43"/>
      <c r="L909" s="92"/>
      <c r="M909" s="708"/>
      <c r="N909" s="43"/>
      <c r="O909" s="43"/>
      <c r="P909" s="43"/>
      <c r="Q909" s="43"/>
      <c r="R909" s="43"/>
      <c r="S909" s="43"/>
      <c r="T909" s="43"/>
      <c r="U909" s="43"/>
      <c r="V909" s="43"/>
      <c r="W909" s="43"/>
      <c r="X909" s="43"/>
      <c r="Y909" s="43"/>
      <c r="Z909" s="43"/>
      <c r="AA909" s="43"/>
      <c r="AB909" s="43"/>
      <c r="AC909" s="43"/>
    </row>
    <row r="910" spans="1:29" ht="15">
      <c r="A910" s="43"/>
      <c r="B910" s="43"/>
      <c r="C910" s="43"/>
      <c r="D910" s="43"/>
      <c r="E910" s="43"/>
      <c r="F910" s="43"/>
      <c r="G910" s="43"/>
      <c r="H910" s="43"/>
      <c r="I910" s="43"/>
      <c r="J910" s="44"/>
      <c r="K910" s="43"/>
      <c r="L910" s="92"/>
      <c r="M910" s="708"/>
      <c r="N910" s="43"/>
      <c r="O910" s="43"/>
      <c r="P910" s="43"/>
      <c r="Q910" s="43"/>
      <c r="R910" s="43"/>
      <c r="S910" s="43"/>
      <c r="T910" s="43"/>
      <c r="U910" s="43"/>
      <c r="V910" s="43"/>
      <c r="W910" s="43"/>
      <c r="X910" s="43"/>
      <c r="Y910" s="43"/>
      <c r="Z910" s="43"/>
      <c r="AA910" s="43"/>
      <c r="AB910" s="43"/>
      <c r="AC910" s="43"/>
    </row>
    <row r="911" spans="1:29" ht="15">
      <c r="A911" s="43"/>
      <c r="B911" s="43"/>
      <c r="C911" s="43"/>
      <c r="D911" s="43"/>
      <c r="E911" s="43"/>
      <c r="F911" s="43"/>
      <c r="G911" s="43"/>
      <c r="H911" s="43"/>
      <c r="I911" s="43"/>
      <c r="J911" s="44"/>
      <c r="K911" s="43"/>
      <c r="L911" s="92"/>
      <c r="M911" s="708"/>
      <c r="N911" s="43"/>
      <c r="O911" s="43"/>
      <c r="P911" s="43"/>
      <c r="Q911" s="43"/>
      <c r="R911" s="43"/>
      <c r="S911" s="43"/>
      <c r="T911" s="43"/>
      <c r="U911" s="43"/>
      <c r="V911" s="43"/>
      <c r="W911" s="43"/>
      <c r="X911" s="43"/>
      <c r="Y911" s="43"/>
      <c r="Z911" s="43"/>
      <c r="AA911" s="43"/>
      <c r="AB911" s="43"/>
      <c r="AC911" s="43"/>
    </row>
    <row r="912" spans="1:29" ht="15">
      <c r="A912" s="43"/>
      <c r="B912" s="43"/>
      <c r="C912" s="43"/>
      <c r="D912" s="43"/>
      <c r="E912" s="43"/>
      <c r="F912" s="43"/>
      <c r="G912" s="43"/>
      <c r="H912" s="43"/>
      <c r="I912" s="43"/>
      <c r="J912" s="44"/>
      <c r="K912" s="43"/>
      <c r="L912" s="92"/>
      <c r="M912" s="708"/>
      <c r="N912" s="43"/>
      <c r="O912" s="43"/>
      <c r="P912" s="43"/>
      <c r="Q912" s="43"/>
      <c r="R912" s="43"/>
      <c r="S912" s="43"/>
      <c r="T912" s="43"/>
      <c r="U912" s="43"/>
      <c r="V912" s="43"/>
      <c r="W912" s="43"/>
      <c r="X912" s="43"/>
      <c r="Y912" s="43"/>
      <c r="Z912" s="43"/>
      <c r="AA912" s="43"/>
      <c r="AB912" s="43"/>
      <c r="AC912" s="43"/>
    </row>
    <row r="913" spans="1:29" ht="15">
      <c r="A913" s="43"/>
      <c r="B913" s="43"/>
      <c r="C913" s="43"/>
      <c r="D913" s="43"/>
      <c r="E913" s="43"/>
      <c r="F913" s="43"/>
      <c r="G913" s="43"/>
      <c r="H913" s="43"/>
      <c r="I913" s="43"/>
      <c r="J913" s="44"/>
      <c r="K913" s="43"/>
      <c r="L913" s="92"/>
      <c r="M913" s="708"/>
      <c r="N913" s="43"/>
      <c r="O913" s="43"/>
      <c r="P913" s="43"/>
      <c r="Q913" s="43"/>
      <c r="R913" s="43"/>
      <c r="S913" s="43"/>
      <c r="T913" s="43"/>
      <c r="U913" s="43"/>
      <c r="V913" s="43"/>
      <c r="W913" s="43"/>
      <c r="X913" s="43"/>
      <c r="Y913" s="43"/>
      <c r="Z913" s="43"/>
      <c r="AA913" s="43"/>
      <c r="AB913" s="43"/>
      <c r="AC913" s="43"/>
    </row>
    <row r="914" spans="1:29" ht="15">
      <c r="A914" s="43"/>
      <c r="B914" s="43"/>
      <c r="C914" s="43"/>
      <c r="D914" s="43"/>
      <c r="E914" s="43"/>
      <c r="F914" s="43"/>
      <c r="G914" s="43"/>
      <c r="H914" s="43"/>
      <c r="I914" s="43"/>
      <c r="J914" s="44"/>
      <c r="K914" s="43"/>
      <c r="L914" s="92"/>
      <c r="M914" s="708"/>
      <c r="N914" s="43"/>
      <c r="O914" s="43"/>
      <c r="P914" s="43"/>
      <c r="Q914" s="43"/>
      <c r="R914" s="43"/>
      <c r="S914" s="43"/>
      <c r="T914" s="43"/>
      <c r="U914" s="43"/>
      <c r="V914" s="43"/>
      <c r="W914" s="43"/>
      <c r="X914" s="43"/>
      <c r="Y914" s="43"/>
      <c r="Z914" s="43"/>
      <c r="AA914" s="43"/>
      <c r="AB914" s="43"/>
      <c r="AC914" s="43"/>
    </row>
    <row r="915" spans="1:29" ht="15">
      <c r="A915" s="43"/>
      <c r="B915" s="43"/>
      <c r="C915" s="43"/>
      <c r="D915" s="43"/>
      <c r="E915" s="43"/>
      <c r="F915" s="43"/>
      <c r="G915" s="43"/>
      <c r="H915" s="43"/>
      <c r="I915" s="43"/>
      <c r="J915" s="44"/>
      <c r="K915" s="43"/>
      <c r="L915" s="92"/>
      <c r="M915" s="708"/>
      <c r="N915" s="43"/>
      <c r="O915" s="43"/>
      <c r="P915" s="43"/>
      <c r="Q915" s="43"/>
      <c r="R915" s="43"/>
      <c r="S915" s="43"/>
      <c r="T915" s="43"/>
      <c r="U915" s="43"/>
      <c r="V915" s="43"/>
      <c r="W915" s="43"/>
      <c r="X915" s="43"/>
      <c r="Y915" s="43"/>
      <c r="Z915" s="43"/>
      <c r="AA915" s="43"/>
      <c r="AB915" s="43"/>
      <c r="AC915" s="43"/>
    </row>
    <row r="916" spans="1:29" ht="15">
      <c r="A916" s="43"/>
      <c r="B916" s="43"/>
      <c r="C916" s="43"/>
      <c r="D916" s="43"/>
      <c r="E916" s="43"/>
      <c r="F916" s="43"/>
      <c r="G916" s="43"/>
      <c r="H916" s="43"/>
      <c r="I916" s="43"/>
      <c r="J916" s="44"/>
      <c r="K916" s="43"/>
      <c r="L916" s="92"/>
      <c r="M916" s="708"/>
      <c r="N916" s="43"/>
      <c r="O916" s="43"/>
      <c r="P916" s="43"/>
      <c r="Q916" s="43"/>
      <c r="R916" s="43"/>
      <c r="S916" s="43"/>
      <c r="T916" s="43"/>
      <c r="U916" s="43"/>
      <c r="V916" s="43"/>
      <c r="W916" s="43"/>
      <c r="X916" s="43"/>
      <c r="Y916" s="43"/>
      <c r="Z916" s="43"/>
      <c r="AA916" s="43"/>
      <c r="AB916" s="43"/>
      <c r="AC916" s="43"/>
    </row>
    <row r="917" spans="1:29" ht="15">
      <c r="A917" s="43"/>
      <c r="B917" s="43"/>
      <c r="C917" s="43"/>
      <c r="D917" s="43"/>
      <c r="E917" s="43"/>
      <c r="F917" s="43"/>
      <c r="G917" s="43"/>
      <c r="H917" s="43"/>
      <c r="I917" s="43"/>
      <c r="J917" s="44"/>
      <c r="K917" s="43"/>
      <c r="L917" s="92"/>
      <c r="M917" s="708"/>
      <c r="N917" s="43"/>
      <c r="O917" s="43"/>
      <c r="P917" s="43"/>
      <c r="Q917" s="43"/>
      <c r="R917" s="43"/>
      <c r="S917" s="43"/>
      <c r="T917" s="43"/>
      <c r="U917" s="43"/>
      <c r="V917" s="43"/>
      <c r="W917" s="43"/>
      <c r="X917" s="43"/>
      <c r="Y917" s="43"/>
      <c r="Z917" s="43"/>
      <c r="AA917" s="43"/>
      <c r="AB917" s="43"/>
      <c r="AC917" s="43"/>
    </row>
    <row r="918" spans="1:29" ht="15">
      <c r="A918" s="43"/>
      <c r="B918" s="43"/>
      <c r="C918" s="43"/>
      <c r="D918" s="43"/>
      <c r="E918" s="43"/>
      <c r="F918" s="43"/>
      <c r="G918" s="43"/>
      <c r="H918" s="43"/>
      <c r="I918" s="43"/>
      <c r="J918" s="44"/>
      <c r="K918" s="43"/>
      <c r="L918" s="92"/>
      <c r="M918" s="708"/>
      <c r="N918" s="43"/>
      <c r="O918" s="43"/>
      <c r="P918" s="43"/>
      <c r="Q918" s="43"/>
      <c r="R918" s="43"/>
      <c r="S918" s="43"/>
      <c r="T918" s="43"/>
      <c r="U918" s="43"/>
      <c r="V918" s="43"/>
      <c r="W918" s="43"/>
      <c r="X918" s="43"/>
      <c r="Y918" s="43"/>
      <c r="Z918" s="43"/>
      <c r="AA918" s="43"/>
      <c r="AB918" s="43"/>
      <c r="AC918" s="43"/>
    </row>
    <row r="919" spans="1:29" ht="15">
      <c r="A919" s="43"/>
      <c r="B919" s="43"/>
      <c r="C919" s="43"/>
      <c r="D919" s="43"/>
      <c r="E919" s="43"/>
      <c r="F919" s="43"/>
      <c r="G919" s="43"/>
      <c r="H919" s="43"/>
      <c r="I919" s="43"/>
      <c r="J919" s="44"/>
      <c r="K919" s="43"/>
      <c r="L919" s="92"/>
      <c r="M919" s="708"/>
      <c r="N919" s="43"/>
      <c r="O919" s="43"/>
      <c r="P919" s="43"/>
      <c r="Q919" s="43"/>
      <c r="R919" s="43"/>
      <c r="S919" s="43"/>
      <c r="T919" s="43"/>
      <c r="U919" s="43"/>
      <c r="V919" s="43"/>
      <c r="W919" s="43"/>
      <c r="X919" s="43"/>
      <c r="Y919" s="43"/>
      <c r="Z919" s="43"/>
      <c r="AA919" s="43"/>
      <c r="AB919" s="43"/>
      <c r="AC919" s="43"/>
    </row>
    <row r="920" spans="1:29" ht="15">
      <c r="A920" s="43"/>
      <c r="B920" s="43"/>
      <c r="C920" s="43"/>
      <c r="D920" s="43"/>
      <c r="E920" s="43"/>
      <c r="F920" s="43"/>
      <c r="G920" s="43"/>
      <c r="H920" s="43"/>
      <c r="I920" s="43"/>
      <c r="J920" s="44"/>
      <c r="K920" s="43"/>
      <c r="L920" s="92"/>
      <c r="M920" s="708"/>
      <c r="N920" s="43"/>
      <c r="O920" s="43"/>
      <c r="P920" s="43"/>
      <c r="Q920" s="43"/>
      <c r="R920" s="43"/>
      <c r="S920" s="43"/>
      <c r="T920" s="43"/>
      <c r="U920" s="43"/>
      <c r="V920" s="43"/>
      <c r="W920" s="43"/>
      <c r="X920" s="43"/>
      <c r="Y920" s="43"/>
      <c r="Z920" s="43"/>
      <c r="AA920" s="43"/>
      <c r="AB920" s="43"/>
      <c r="AC920" s="43"/>
    </row>
    <row r="921" spans="1:29" ht="15">
      <c r="A921" s="43"/>
      <c r="B921" s="43"/>
      <c r="C921" s="43"/>
      <c r="D921" s="43"/>
      <c r="E921" s="43"/>
      <c r="F921" s="43"/>
      <c r="G921" s="43"/>
      <c r="H921" s="43"/>
      <c r="I921" s="43"/>
      <c r="J921" s="44"/>
      <c r="K921" s="43"/>
      <c r="L921" s="92"/>
      <c r="M921" s="708"/>
      <c r="N921" s="43"/>
      <c r="O921" s="43"/>
      <c r="P921" s="43"/>
      <c r="Q921" s="43"/>
      <c r="R921" s="43"/>
      <c r="S921" s="43"/>
      <c r="T921" s="43"/>
      <c r="U921" s="43"/>
      <c r="V921" s="43"/>
      <c r="W921" s="43"/>
      <c r="X921" s="43"/>
      <c r="Y921" s="43"/>
      <c r="Z921" s="43"/>
      <c r="AA921" s="43"/>
      <c r="AB921" s="43"/>
      <c r="AC921" s="43"/>
    </row>
    <row r="922" spans="1:29" ht="15">
      <c r="A922" s="43"/>
      <c r="B922" s="43"/>
      <c r="C922" s="43"/>
      <c r="D922" s="43"/>
      <c r="E922" s="43"/>
      <c r="F922" s="43"/>
      <c r="G922" s="43"/>
      <c r="H922" s="43"/>
      <c r="I922" s="43"/>
      <c r="J922" s="44"/>
      <c r="K922" s="43"/>
      <c r="L922" s="92"/>
      <c r="M922" s="708"/>
      <c r="N922" s="43"/>
      <c r="O922" s="43"/>
      <c r="P922" s="43"/>
      <c r="Q922" s="43"/>
      <c r="R922" s="43"/>
      <c r="S922" s="43"/>
      <c r="T922" s="43"/>
      <c r="U922" s="43"/>
      <c r="V922" s="43"/>
      <c r="W922" s="43"/>
      <c r="X922" s="43"/>
      <c r="Y922" s="43"/>
      <c r="Z922" s="43"/>
      <c r="AA922" s="43"/>
      <c r="AB922" s="43"/>
      <c r="AC922" s="43"/>
    </row>
    <row r="923" spans="1:29" ht="15">
      <c r="A923" s="43"/>
      <c r="B923" s="43"/>
      <c r="C923" s="43"/>
      <c r="D923" s="43"/>
      <c r="E923" s="43"/>
      <c r="F923" s="43"/>
      <c r="G923" s="43"/>
      <c r="H923" s="43"/>
      <c r="I923" s="43"/>
      <c r="J923" s="44"/>
      <c r="K923" s="43"/>
      <c r="L923" s="92"/>
      <c r="M923" s="708"/>
      <c r="N923" s="43"/>
      <c r="O923" s="43"/>
      <c r="P923" s="43"/>
      <c r="Q923" s="43"/>
      <c r="R923" s="43"/>
      <c r="S923" s="43"/>
      <c r="T923" s="43"/>
      <c r="U923" s="43"/>
      <c r="V923" s="43"/>
      <c r="W923" s="43"/>
      <c r="X923" s="43"/>
      <c r="Y923" s="43"/>
      <c r="Z923" s="43"/>
      <c r="AA923" s="43"/>
      <c r="AB923" s="43"/>
      <c r="AC923" s="43"/>
    </row>
    <row r="924" spans="1:29" ht="15">
      <c r="A924" s="43"/>
      <c r="B924" s="43"/>
      <c r="C924" s="43"/>
      <c r="D924" s="43"/>
      <c r="E924" s="43"/>
      <c r="F924" s="43"/>
      <c r="G924" s="43"/>
      <c r="H924" s="43"/>
      <c r="I924" s="43"/>
      <c r="J924" s="44"/>
      <c r="K924" s="43"/>
      <c r="L924" s="92"/>
      <c r="M924" s="708"/>
      <c r="N924" s="43"/>
      <c r="O924" s="43"/>
      <c r="P924" s="43"/>
      <c r="Q924" s="43"/>
      <c r="R924" s="43"/>
      <c r="S924" s="43"/>
      <c r="T924" s="43"/>
      <c r="U924" s="43"/>
      <c r="V924" s="43"/>
      <c r="W924" s="43"/>
      <c r="X924" s="43"/>
      <c r="Y924" s="43"/>
      <c r="Z924" s="43"/>
      <c r="AA924" s="43"/>
      <c r="AB924" s="43"/>
      <c r="AC924" s="43"/>
    </row>
    <row r="925" spans="1:29" ht="15">
      <c r="A925" s="43"/>
      <c r="B925" s="43"/>
      <c r="C925" s="43"/>
      <c r="D925" s="43"/>
      <c r="E925" s="43"/>
      <c r="F925" s="43"/>
      <c r="G925" s="43"/>
      <c r="H925" s="43"/>
      <c r="I925" s="43"/>
      <c r="J925" s="44"/>
      <c r="K925" s="43"/>
      <c r="L925" s="92"/>
      <c r="M925" s="708"/>
      <c r="N925" s="43"/>
      <c r="O925" s="43"/>
      <c r="P925" s="43"/>
      <c r="Q925" s="43"/>
      <c r="R925" s="43"/>
      <c r="S925" s="43"/>
      <c r="T925" s="43"/>
      <c r="U925" s="43"/>
      <c r="V925" s="43"/>
      <c r="W925" s="43"/>
      <c r="X925" s="43"/>
      <c r="Y925" s="43"/>
      <c r="Z925" s="43"/>
      <c r="AA925" s="43"/>
      <c r="AB925" s="43"/>
      <c r="AC925" s="43"/>
    </row>
    <row r="926" spans="1:29" ht="15">
      <c r="A926" s="43"/>
      <c r="B926" s="43"/>
      <c r="C926" s="43"/>
      <c r="D926" s="43"/>
      <c r="E926" s="43"/>
      <c r="F926" s="43"/>
      <c r="G926" s="43"/>
      <c r="H926" s="43"/>
      <c r="I926" s="43"/>
      <c r="J926" s="44"/>
      <c r="K926" s="43"/>
      <c r="L926" s="92"/>
      <c r="M926" s="708"/>
      <c r="N926" s="43"/>
      <c r="O926" s="43"/>
      <c r="P926" s="43"/>
      <c r="Q926" s="43"/>
      <c r="R926" s="43"/>
      <c r="S926" s="43"/>
      <c r="T926" s="43"/>
      <c r="U926" s="43"/>
      <c r="V926" s="43"/>
      <c r="W926" s="43"/>
      <c r="X926" s="43"/>
      <c r="Y926" s="43"/>
      <c r="Z926" s="43"/>
      <c r="AA926" s="43"/>
      <c r="AB926" s="43"/>
      <c r="AC926" s="43"/>
    </row>
    <row r="927" spans="1:29" ht="15">
      <c r="A927" s="43"/>
      <c r="B927" s="43"/>
      <c r="C927" s="43"/>
      <c r="D927" s="43"/>
      <c r="E927" s="43"/>
      <c r="F927" s="43"/>
      <c r="G927" s="43"/>
      <c r="H927" s="43"/>
      <c r="I927" s="43"/>
      <c r="J927" s="44"/>
      <c r="K927" s="43"/>
      <c r="L927" s="92"/>
      <c r="M927" s="708"/>
      <c r="N927" s="43"/>
      <c r="O927" s="43"/>
      <c r="P927" s="43"/>
      <c r="Q927" s="43"/>
      <c r="R927" s="43"/>
      <c r="S927" s="43"/>
      <c r="T927" s="43"/>
      <c r="U927" s="43"/>
      <c r="V927" s="43"/>
      <c r="W927" s="43"/>
      <c r="X927" s="43"/>
      <c r="Y927" s="43"/>
      <c r="Z927" s="43"/>
      <c r="AA927" s="43"/>
      <c r="AB927" s="43"/>
      <c r="AC927" s="43"/>
    </row>
    <row r="928" spans="1:29" ht="15">
      <c r="A928" s="43"/>
      <c r="B928" s="43"/>
      <c r="C928" s="43"/>
      <c r="D928" s="43"/>
      <c r="E928" s="43"/>
      <c r="F928" s="43"/>
      <c r="G928" s="43"/>
      <c r="H928" s="43"/>
      <c r="I928" s="43"/>
      <c r="J928" s="44"/>
      <c r="K928" s="43"/>
      <c r="L928" s="92"/>
      <c r="M928" s="708"/>
      <c r="N928" s="43"/>
      <c r="O928" s="43"/>
      <c r="P928" s="43"/>
      <c r="Q928" s="43"/>
      <c r="R928" s="43"/>
      <c r="S928" s="43"/>
      <c r="T928" s="43"/>
      <c r="U928" s="43"/>
      <c r="V928" s="43"/>
      <c r="W928" s="43"/>
      <c r="X928" s="43"/>
      <c r="Y928" s="43"/>
      <c r="Z928" s="43"/>
      <c r="AA928" s="43"/>
      <c r="AB928" s="43"/>
      <c r="AC928" s="43"/>
    </row>
    <row r="929" spans="1:29" ht="15">
      <c r="A929" s="43"/>
      <c r="B929" s="43"/>
      <c r="C929" s="43"/>
      <c r="D929" s="43"/>
      <c r="E929" s="43"/>
      <c r="F929" s="43"/>
      <c r="G929" s="43"/>
      <c r="H929" s="43"/>
      <c r="I929" s="43"/>
      <c r="J929" s="44"/>
      <c r="K929" s="43"/>
      <c r="L929" s="92"/>
      <c r="M929" s="708"/>
      <c r="N929" s="43"/>
      <c r="O929" s="43"/>
      <c r="P929" s="43"/>
      <c r="Q929" s="43"/>
      <c r="R929" s="43"/>
      <c r="S929" s="43"/>
      <c r="T929" s="43"/>
      <c r="U929" s="43"/>
      <c r="V929" s="43"/>
      <c r="W929" s="43"/>
      <c r="X929" s="43"/>
      <c r="Y929" s="43"/>
      <c r="Z929" s="43"/>
      <c r="AA929" s="43"/>
      <c r="AB929" s="43"/>
      <c r="AC929" s="43"/>
    </row>
    <row r="930" spans="1:29" ht="15">
      <c r="A930" s="43"/>
      <c r="B930" s="43"/>
      <c r="C930" s="43"/>
      <c r="D930" s="43"/>
      <c r="E930" s="43"/>
      <c r="F930" s="43"/>
      <c r="G930" s="43"/>
      <c r="H930" s="43"/>
      <c r="I930" s="43"/>
      <c r="J930" s="44"/>
      <c r="K930" s="43"/>
      <c r="L930" s="92"/>
      <c r="M930" s="708"/>
      <c r="N930" s="43"/>
      <c r="O930" s="43"/>
      <c r="P930" s="43"/>
      <c r="Q930" s="43"/>
      <c r="R930" s="43"/>
      <c r="S930" s="43"/>
      <c r="T930" s="43"/>
      <c r="U930" s="43"/>
      <c r="V930" s="43"/>
      <c r="W930" s="43"/>
      <c r="X930" s="43"/>
      <c r="Y930" s="43"/>
      <c r="Z930" s="43"/>
      <c r="AA930" s="43"/>
      <c r="AB930" s="43"/>
      <c r="AC930" s="43"/>
    </row>
    <row r="931" spans="1:29" ht="15">
      <c r="A931" s="43"/>
      <c r="B931" s="43"/>
      <c r="C931" s="43"/>
      <c r="D931" s="43"/>
      <c r="E931" s="43"/>
      <c r="F931" s="43"/>
      <c r="G931" s="43"/>
      <c r="H931" s="43"/>
      <c r="I931" s="43"/>
      <c r="J931" s="44"/>
      <c r="K931" s="43"/>
      <c r="L931" s="92"/>
      <c r="M931" s="708"/>
      <c r="N931" s="43"/>
      <c r="O931" s="43"/>
      <c r="P931" s="43"/>
      <c r="Q931" s="43"/>
      <c r="R931" s="43"/>
      <c r="S931" s="43"/>
      <c r="T931" s="43"/>
      <c r="U931" s="43"/>
      <c r="V931" s="43"/>
      <c r="W931" s="43"/>
      <c r="X931" s="43"/>
      <c r="Y931" s="43"/>
      <c r="Z931" s="43"/>
      <c r="AA931" s="43"/>
      <c r="AB931" s="43"/>
      <c r="AC931" s="43"/>
    </row>
    <row r="932" spans="1:29" ht="15">
      <c r="A932" s="43"/>
      <c r="B932" s="43"/>
      <c r="C932" s="43"/>
      <c r="D932" s="43"/>
      <c r="E932" s="43"/>
      <c r="F932" s="43"/>
      <c r="G932" s="43"/>
      <c r="H932" s="43"/>
      <c r="I932" s="43"/>
      <c r="J932" s="44"/>
      <c r="K932" s="43"/>
      <c r="L932" s="92"/>
      <c r="M932" s="708"/>
      <c r="N932" s="43"/>
      <c r="O932" s="43"/>
      <c r="P932" s="43"/>
      <c r="Q932" s="43"/>
      <c r="R932" s="43"/>
      <c r="S932" s="43"/>
      <c r="T932" s="43"/>
      <c r="U932" s="43"/>
      <c r="V932" s="43"/>
      <c r="W932" s="43"/>
      <c r="X932" s="43"/>
      <c r="Y932" s="43"/>
      <c r="Z932" s="43"/>
      <c r="AA932" s="43"/>
      <c r="AB932" s="43"/>
      <c r="AC932" s="43"/>
    </row>
    <row r="933" spans="1:29" ht="15">
      <c r="A933" s="43"/>
      <c r="B933" s="43"/>
      <c r="C933" s="43"/>
      <c r="D933" s="43"/>
      <c r="E933" s="43"/>
      <c r="F933" s="43"/>
      <c r="G933" s="43"/>
      <c r="H933" s="43"/>
      <c r="I933" s="43"/>
      <c r="J933" s="44"/>
      <c r="K933" s="43"/>
      <c r="L933" s="92"/>
      <c r="M933" s="708"/>
      <c r="N933" s="43"/>
      <c r="O933" s="43"/>
      <c r="P933" s="43"/>
      <c r="Q933" s="43"/>
      <c r="R933" s="43"/>
      <c r="S933" s="43"/>
      <c r="T933" s="43"/>
      <c r="U933" s="43"/>
      <c r="V933" s="43"/>
      <c r="W933" s="43"/>
      <c r="X933" s="43"/>
      <c r="Y933" s="43"/>
      <c r="Z933" s="43"/>
      <c r="AA933" s="43"/>
      <c r="AB933" s="43"/>
      <c r="AC933" s="43"/>
    </row>
    <row r="934" spans="1:29" ht="15">
      <c r="A934" s="43"/>
      <c r="B934" s="43"/>
      <c r="C934" s="43"/>
      <c r="D934" s="43"/>
      <c r="E934" s="43"/>
      <c r="F934" s="43"/>
      <c r="G934" s="43"/>
      <c r="H934" s="43"/>
      <c r="I934" s="43"/>
      <c r="J934" s="44"/>
      <c r="K934" s="43"/>
      <c r="L934" s="92"/>
      <c r="M934" s="708"/>
      <c r="N934" s="43"/>
      <c r="O934" s="43"/>
      <c r="P934" s="43"/>
      <c r="Q934" s="43"/>
      <c r="R934" s="43"/>
      <c r="S934" s="43"/>
      <c r="T934" s="43"/>
      <c r="U934" s="43"/>
      <c r="V934" s="43"/>
      <c r="W934" s="43"/>
      <c r="X934" s="43"/>
      <c r="Y934" s="43"/>
      <c r="Z934" s="43"/>
      <c r="AA934" s="43"/>
      <c r="AB934" s="43"/>
      <c r="AC934" s="43"/>
    </row>
    <row r="935" spans="1:29" ht="15">
      <c r="A935" s="43"/>
      <c r="B935" s="43"/>
      <c r="C935" s="43"/>
      <c r="D935" s="43"/>
      <c r="E935" s="43"/>
      <c r="F935" s="43"/>
      <c r="G935" s="43"/>
      <c r="H935" s="43"/>
      <c r="I935" s="43"/>
      <c r="J935" s="44"/>
      <c r="K935" s="43"/>
      <c r="L935" s="92"/>
      <c r="M935" s="708"/>
      <c r="N935" s="43"/>
      <c r="O935" s="43"/>
      <c r="P935" s="43"/>
      <c r="Q935" s="43"/>
      <c r="R935" s="43"/>
      <c r="S935" s="43"/>
      <c r="T935" s="43"/>
      <c r="U935" s="43"/>
      <c r="V935" s="43"/>
      <c r="W935" s="43"/>
      <c r="X935" s="43"/>
      <c r="Y935" s="43"/>
      <c r="Z935" s="43"/>
      <c r="AA935" s="43"/>
      <c r="AB935" s="43"/>
      <c r="AC935" s="43"/>
    </row>
    <row r="936" spans="1:29" ht="15">
      <c r="A936" s="43"/>
      <c r="B936" s="43"/>
      <c r="C936" s="43"/>
      <c r="D936" s="43"/>
      <c r="E936" s="43"/>
      <c r="F936" s="43"/>
      <c r="G936" s="43"/>
      <c r="H936" s="43"/>
      <c r="I936" s="43"/>
      <c r="J936" s="44"/>
      <c r="K936" s="43"/>
      <c r="L936" s="92"/>
      <c r="M936" s="708"/>
      <c r="N936" s="43"/>
      <c r="O936" s="43"/>
      <c r="P936" s="43"/>
      <c r="Q936" s="43"/>
      <c r="R936" s="43"/>
      <c r="S936" s="43"/>
      <c r="T936" s="43"/>
      <c r="U936" s="43"/>
      <c r="V936" s="43"/>
      <c r="W936" s="43"/>
      <c r="X936" s="43"/>
      <c r="Y936" s="43"/>
      <c r="Z936" s="43"/>
      <c r="AA936" s="43"/>
      <c r="AB936" s="43"/>
      <c r="AC936" s="43"/>
    </row>
    <row r="937" spans="1:29" ht="15">
      <c r="A937" s="43"/>
      <c r="B937" s="43"/>
      <c r="C937" s="43"/>
      <c r="D937" s="43"/>
      <c r="E937" s="43"/>
      <c r="F937" s="43"/>
      <c r="G937" s="43"/>
      <c r="H937" s="43"/>
      <c r="I937" s="43"/>
      <c r="J937" s="44"/>
      <c r="K937" s="43"/>
      <c r="L937" s="92"/>
      <c r="M937" s="708"/>
      <c r="N937" s="43"/>
      <c r="O937" s="43"/>
      <c r="P937" s="43"/>
      <c r="Q937" s="43"/>
      <c r="R937" s="43"/>
      <c r="S937" s="43"/>
      <c r="T937" s="43"/>
      <c r="U937" s="43"/>
      <c r="V937" s="43"/>
      <c r="W937" s="43"/>
      <c r="X937" s="43"/>
      <c r="Y937" s="43"/>
      <c r="Z937" s="43"/>
      <c r="AA937" s="43"/>
      <c r="AB937" s="43"/>
      <c r="AC937" s="43"/>
    </row>
    <row r="938" spans="1:29" ht="15">
      <c r="A938" s="43"/>
      <c r="B938" s="43"/>
      <c r="C938" s="43"/>
      <c r="D938" s="43"/>
      <c r="E938" s="43"/>
      <c r="F938" s="43"/>
      <c r="G938" s="43"/>
      <c r="H938" s="43"/>
      <c r="I938" s="43"/>
      <c r="J938" s="44"/>
      <c r="K938" s="43"/>
      <c r="L938" s="92"/>
      <c r="M938" s="708"/>
      <c r="N938" s="43"/>
      <c r="O938" s="43"/>
      <c r="P938" s="43"/>
      <c r="Q938" s="43"/>
      <c r="R938" s="43"/>
      <c r="S938" s="43"/>
      <c r="T938" s="43"/>
      <c r="U938" s="43"/>
      <c r="V938" s="43"/>
      <c r="W938" s="43"/>
      <c r="X938" s="43"/>
      <c r="Y938" s="43"/>
      <c r="Z938" s="43"/>
      <c r="AA938" s="43"/>
      <c r="AB938" s="43"/>
      <c r="AC938" s="43"/>
    </row>
    <row r="939" spans="1:29" ht="15">
      <c r="A939" s="43"/>
      <c r="B939" s="43"/>
      <c r="C939" s="43"/>
      <c r="D939" s="43"/>
      <c r="E939" s="43"/>
      <c r="F939" s="43"/>
      <c r="G939" s="43"/>
      <c r="H939" s="43"/>
      <c r="I939" s="43"/>
      <c r="J939" s="44"/>
      <c r="K939" s="43"/>
      <c r="L939" s="92"/>
      <c r="M939" s="708"/>
      <c r="N939" s="43"/>
      <c r="O939" s="43"/>
      <c r="P939" s="43"/>
      <c r="Q939" s="43"/>
      <c r="R939" s="43"/>
      <c r="S939" s="43"/>
      <c r="T939" s="43"/>
      <c r="U939" s="43"/>
      <c r="V939" s="43"/>
      <c r="W939" s="43"/>
      <c r="X939" s="43"/>
      <c r="Y939" s="43"/>
      <c r="Z939" s="43"/>
      <c r="AA939" s="43"/>
      <c r="AB939" s="43"/>
      <c r="AC939" s="43"/>
    </row>
    <row r="940" spans="1:29" ht="15">
      <c r="A940" s="43"/>
      <c r="B940" s="43"/>
      <c r="C940" s="43"/>
      <c r="D940" s="43"/>
      <c r="E940" s="43"/>
      <c r="F940" s="43"/>
      <c r="G940" s="43"/>
      <c r="H940" s="43"/>
      <c r="I940" s="43"/>
      <c r="J940" s="44"/>
      <c r="K940" s="43"/>
      <c r="L940" s="92"/>
      <c r="M940" s="708"/>
      <c r="N940" s="43"/>
      <c r="O940" s="43"/>
      <c r="P940" s="43"/>
      <c r="Q940" s="43"/>
      <c r="R940" s="43"/>
      <c r="S940" s="43"/>
      <c r="T940" s="43"/>
      <c r="U940" s="43"/>
      <c r="V940" s="43"/>
      <c r="W940" s="43"/>
      <c r="X940" s="43"/>
      <c r="Y940" s="43"/>
      <c r="Z940" s="43"/>
      <c r="AA940" s="43"/>
      <c r="AB940" s="43"/>
      <c r="AC940" s="43"/>
    </row>
    <row r="941" spans="1:29" ht="15">
      <c r="A941" s="43"/>
      <c r="B941" s="43"/>
      <c r="C941" s="43"/>
      <c r="D941" s="43"/>
      <c r="E941" s="43"/>
      <c r="F941" s="43"/>
      <c r="G941" s="43"/>
      <c r="H941" s="43"/>
      <c r="I941" s="43"/>
      <c r="J941" s="44"/>
      <c r="K941" s="43"/>
      <c r="L941" s="92"/>
      <c r="M941" s="708"/>
      <c r="N941" s="43"/>
      <c r="O941" s="43"/>
      <c r="P941" s="43"/>
      <c r="Q941" s="43"/>
      <c r="R941" s="43"/>
      <c r="S941" s="43"/>
      <c r="T941" s="43"/>
      <c r="U941" s="43"/>
      <c r="V941" s="43"/>
      <c r="W941" s="43"/>
      <c r="X941" s="43"/>
      <c r="Y941" s="43"/>
      <c r="Z941" s="43"/>
      <c r="AA941" s="43"/>
      <c r="AB941" s="43"/>
      <c r="AC941" s="43"/>
    </row>
    <row r="942" spans="1:29" ht="15">
      <c r="A942" s="43"/>
      <c r="B942" s="43"/>
      <c r="C942" s="43"/>
      <c r="D942" s="43"/>
      <c r="E942" s="43"/>
      <c r="F942" s="43"/>
      <c r="G942" s="43"/>
      <c r="H942" s="43"/>
      <c r="I942" s="43"/>
      <c r="J942" s="44"/>
      <c r="K942" s="43"/>
      <c r="L942" s="92"/>
      <c r="M942" s="708"/>
      <c r="N942" s="43"/>
      <c r="O942" s="43"/>
      <c r="P942" s="43"/>
      <c r="Q942" s="43"/>
      <c r="R942" s="43"/>
      <c r="S942" s="43"/>
      <c r="T942" s="43"/>
      <c r="U942" s="43"/>
      <c r="V942" s="43"/>
      <c r="W942" s="43"/>
      <c r="X942" s="43"/>
      <c r="Y942" s="43"/>
      <c r="Z942" s="43"/>
      <c r="AA942" s="43"/>
      <c r="AB942" s="43"/>
      <c r="AC942" s="43"/>
    </row>
    <row r="943" spans="1:29" ht="15">
      <c r="A943" s="43"/>
      <c r="B943" s="43"/>
      <c r="C943" s="43"/>
      <c r="D943" s="43"/>
      <c r="E943" s="43"/>
      <c r="F943" s="43"/>
      <c r="G943" s="43"/>
      <c r="H943" s="43"/>
      <c r="I943" s="43"/>
      <c r="J943" s="44"/>
      <c r="K943" s="43"/>
      <c r="L943" s="92"/>
      <c r="M943" s="708"/>
      <c r="N943" s="43"/>
      <c r="O943" s="43"/>
      <c r="P943" s="43"/>
      <c r="Q943" s="43"/>
      <c r="R943" s="43"/>
      <c r="S943" s="43"/>
      <c r="T943" s="43"/>
      <c r="U943" s="43"/>
      <c r="V943" s="43"/>
      <c r="W943" s="43"/>
      <c r="X943" s="43"/>
      <c r="Y943" s="43"/>
      <c r="Z943" s="43"/>
      <c r="AA943" s="43"/>
      <c r="AB943" s="43"/>
      <c r="AC943" s="43"/>
    </row>
    <row r="944" spans="1:29" ht="15">
      <c r="A944" s="43"/>
      <c r="B944" s="43"/>
      <c r="C944" s="43"/>
      <c r="D944" s="43"/>
      <c r="E944" s="43"/>
      <c r="F944" s="43"/>
      <c r="G944" s="43"/>
      <c r="H944" s="43"/>
      <c r="I944" s="43"/>
      <c r="J944" s="44"/>
      <c r="K944" s="43"/>
      <c r="L944" s="92"/>
      <c r="M944" s="708"/>
      <c r="N944" s="43"/>
      <c r="O944" s="43"/>
      <c r="P944" s="43"/>
      <c r="Q944" s="43"/>
      <c r="R944" s="43"/>
      <c r="S944" s="43"/>
      <c r="T944" s="43"/>
      <c r="U944" s="43"/>
      <c r="V944" s="43"/>
      <c r="W944" s="43"/>
      <c r="X944" s="43"/>
      <c r="Y944" s="43"/>
      <c r="Z944" s="43"/>
      <c r="AA944" s="43"/>
      <c r="AB944" s="43"/>
      <c r="AC944" s="43"/>
    </row>
    <row r="945" spans="1:29" ht="15">
      <c r="A945" s="43"/>
      <c r="B945" s="43"/>
      <c r="C945" s="43"/>
      <c r="D945" s="43"/>
      <c r="E945" s="43"/>
      <c r="F945" s="43"/>
      <c r="G945" s="43"/>
      <c r="H945" s="43"/>
      <c r="I945" s="43"/>
      <c r="J945" s="44"/>
      <c r="K945" s="43"/>
      <c r="L945" s="92"/>
      <c r="M945" s="708"/>
      <c r="N945" s="43"/>
      <c r="O945" s="43"/>
      <c r="P945" s="43"/>
      <c r="Q945" s="43"/>
      <c r="R945" s="43"/>
      <c r="S945" s="43"/>
      <c r="T945" s="43"/>
      <c r="U945" s="43"/>
      <c r="V945" s="43"/>
      <c r="W945" s="43"/>
      <c r="X945" s="43"/>
      <c r="Y945" s="43"/>
      <c r="Z945" s="43"/>
      <c r="AA945" s="43"/>
      <c r="AB945" s="43"/>
      <c r="AC945" s="43"/>
    </row>
    <row r="946" spans="1:29" ht="15">
      <c r="A946" s="43"/>
      <c r="B946" s="43"/>
      <c r="C946" s="43"/>
      <c r="D946" s="43"/>
      <c r="E946" s="43"/>
      <c r="F946" s="43"/>
      <c r="G946" s="43"/>
      <c r="H946" s="43"/>
      <c r="I946" s="43"/>
      <c r="J946" s="44"/>
      <c r="K946" s="43"/>
      <c r="L946" s="92"/>
      <c r="M946" s="708"/>
      <c r="N946" s="43"/>
      <c r="O946" s="43"/>
      <c r="P946" s="43"/>
      <c r="Q946" s="43"/>
      <c r="R946" s="43"/>
      <c r="S946" s="43"/>
      <c r="T946" s="43"/>
      <c r="U946" s="43"/>
      <c r="V946" s="43"/>
      <c r="W946" s="43"/>
      <c r="X946" s="43"/>
      <c r="Y946" s="43"/>
      <c r="Z946" s="43"/>
      <c r="AA946" s="43"/>
      <c r="AB946" s="43"/>
      <c r="AC946" s="43"/>
    </row>
    <row r="947" spans="1:29" ht="15">
      <c r="A947" s="43"/>
      <c r="B947" s="43"/>
      <c r="C947" s="43"/>
      <c r="D947" s="43"/>
      <c r="E947" s="43"/>
      <c r="F947" s="43"/>
      <c r="G947" s="43"/>
      <c r="H947" s="43"/>
      <c r="I947" s="43"/>
      <c r="J947" s="44"/>
      <c r="K947" s="43"/>
      <c r="L947" s="92"/>
      <c r="M947" s="708"/>
      <c r="N947" s="43"/>
      <c r="O947" s="43"/>
      <c r="P947" s="43"/>
      <c r="Q947" s="43"/>
      <c r="R947" s="43"/>
      <c r="S947" s="43"/>
      <c r="T947" s="43"/>
      <c r="U947" s="43"/>
      <c r="V947" s="43"/>
      <c r="W947" s="43"/>
      <c r="X947" s="43"/>
      <c r="Y947" s="43"/>
      <c r="Z947" s="43"/>
      <c r="AA947" s="43"/>
      <c r="AB947" s="43"/>
      <c r="AC947" s="43"/>
    </row>
    <row r="948" spans="1:29" ht="15">
      <c r="A948" s="43"/>
      <c r="B948" s="43"/>
      <c r="C948" s="43"/>
      <c r="D948" s="43"/>
      <c r="E948" s="43"/>
      <c r="F948" s="43"/>
      <c r="G948" s="43"/>
      <c r="H948" s="43"/>
      <c r="I948" s="43"/>
      <c r="J948" s="44"/>
      <c r="K948" s="43"/>
      <c r="L948" s="92"/>
      <c r="M948" s="708"/>
      <c r="N948" s="43"/>
      <c r="O948" s="43"/>
      <c r="P948" s="43"/>
      <c r="Q948" s="43"/>
      <c r="R948" s="43"/>
      <c r="S948" s="43"/>
      <c r="T948" s="43"/>
      <c r="U948" s="43"/>
      <c r="V948" s="43"/>
      <c r="W948" s="43"/>
      <c r="X948" s="43"/>
      <c r="Y948" s="43"/>
      <c r="Z948" s="43"/>
      <c r="AA948" s="43"/>
      <c r="AB948" s="43"/>
      <c r="AC948" s="43"/>
    </row>
    <row r="949" spans="1:29" ht="15">
      <c r="A949" s="43"/>
      <c r="B949" s="43"/>
      <c r="C949" s="43"/>
      <c r="D949" s="43"/>
      <c r="E949" s="43"/>
      <c r="F949" s="43"/>
      <c r="G949" s="43"/>
      <c r="H949" s="43"/>
      <c r="I949" s="43"/>
      <c r="J949" s="44"/>
      <c r="K949" s="43"/>
      <c r="L949" s="92"/>
      <c r="M949" s="708"/>
      <c r="N949" s="43"/>
      <c r="O949" s="43"/>
      <c r="P949" s="43"/>
      <c r="Q949" s="43"/>
      <c r="R949" s="43"/>
      <c r="S949" s="43"/>
      <c r="T949" s="43"/>
      <c r="U949" s="43"/>
      <c r="V949" s="43"/>
      <c r="W949" s="43"/>
      <c r="X949" s="43"/>
      <c r="Y949" s="43"/>
      <c r="Z949" s="43"/>
      <c r="AA949" s="43"/>
      <c r="AB949" s="43"/>
      <c r="AC949" s="43"/>
    </row>
    <row r="950" spans="1:29" ht="15">
      <c r="A950" s="43"/>
      <c r="B950" s="43"/>
      <c r="C950" s="43"/>
      <c r="D950" s="43"/>
      <c r="E950" s="43"/>
      <c r="F950" s="43"/>
      <c r="G950" s="43"/>
      <c r="H950" s="43"/>
      <c r="I950" s="43"/>
      <c r="J950" s="44"/>
      <c r="K950" s="43"/>
      <c r="L950" s="92"/>
      <c r="M950" s="708"/>
      <c r="N950" s="43"/>
      <c r="O950" s="43"/>
      <c r="P950" s="43"/>
      <c r="Q950" s="43"/>
      <c r="R950" s="43"/>
      <c r="S950" s="43"/>
      <c r="T950" s="43"/>
      <c r="U950" s="43"/>
      <c r="V950" s="43"/>
      <c r="W950" s="43"/>
      <c r="X950" s="43"/>
      <c r="Y950" s="43"/>
      <c r="Z950" s="43"/>
      <c r="AA950" s="43"/>
      <c r="AB950" s="43"/>
      <c r="AC950" s="43"/>
    </row>
    <row r="951" spans="1:29" ht="15">
      <c r="A951" s="43"/>
      <c r="B951" s="43"/>
      <c r="C951" s="43"/>
      <c r="D951" s="43"/>
      <c r="E951" s="43"/>
      <c r="F951" s="43"/>
      <c r="G951" s="43"/>
      <c r="H951" s="43"/>
      <c r="I951" s="43"/>
      <c r="J951" s="44"/>
      <c r="K951" s="43"/>
      <c r="L951" s="92"/>
      <c r="M951" s="708"/>
      <c r="N951" s="43"/>
      <c r="O951" s="43"/>
      <c r="P951" s="43"/>
      <c r="Q951" s="43"/>
      <c r="R951" s="43"/>
      <c r="S951" s="43"/>
      <c r="T951" s="43"/>
      <c r="U951" s="43"/>
      <c r="V951" s="43"/>
      <c r="W951" s="43"/>
      <c r="X951" s="43"/>
      <c r="Y951" s="43"/>
      <c r="Z951" s="43"/>
      <c r="AA951" s="43"/>
      <c r="AB951" s="43"/>
      <c r="AC951" s="43"/>
    </row>
    <row r="952" spans="1:29" ht="15">
      <c r="A952" s="43"/>
      <c r="B952" s="43"/>
      <c r="C952" s="43"/>
      <c r="D952" s="43"/>
      <c r="E952" s="43"/>
      <c r="F952" s="43"/>
      <c r="G952" s="43"/>
      <c r="H952" s="43"/>
      <c r="I952" s="43"/>
      <c r="J952" s="44"/>
      <c r="K952" s="43"/>
      <c r="L952" s="92"/>
      <c r="M952" s="708"/>
      <c r="N952" s="43"/>
      <c r="O952" s="43"/>
      <c r="P952" s="43"/>
      <c r="Q952" s="43"/>
      <c r="R952" s="43"/>
      <c r="S952" s="43"/>
      <c r="T952" s="43"/>
      <c r="U952" s="43"/>
      <c r="V952" s="43"/>
      <c r="W952" s="43"/>
      <c r="X952" s="43"/>
      <c r="Y952" s="43"/>
      <c r="Z952" s="43"/>
      <c r="AA952" s="43"/>
      <c r="AB952" s="43"/>
      <c r="AC952" s="43"/>
    </row>
    <row r="953" spans="1:29" ht="15">
      <c r="A953" s="43"/>
      <c r="B953" s="43"/>
      <c r="C953" s="43"/>
      <c r="D953" s="43"/>
      <c r="E953" s="43"/>
      <c r="F953" s="43"/>
      <c r="G953" s="43"/>
      <c r="H953" s="43"/>
      <c r="I953" s="43"/>
      <c r="J953" s="44"/>
      <c r="K953" s="43"/>
      <c r="L953" s="92"/>
      <c r="M953" s="708"/>
      <c r="N953" s="43"/>
      <c r="O953" s="43"/>
      <c r="P953" s="43"/>
      <c r="Q953" s="43"/>
      <c r="R953" s="43"/>
      <c r="S953" s="43"/>
      <c r="T953" s="43"/>
      <c r="U953" s="43"/>
      <c r="V953" s="43"/>
      <c r="W953" s="43"/>
      <c r="X953" s="43"/>
      <c r="Y953" s="43"/>
      <c r="Z953" s="43"/>
      <c r="AA953" s="43"/>
      <c r="AB953" s="43"/>
      <c r="AC953" s="43"/>
    </row>
    <row r="954" spans="1:29" ht="15">
      <c r="A954" s="43"/>
      <c r="B954" s="43"/>
      <c r="C954" s="43"/>
      <c r="D954" s="43"/>
      <c r="E954" s="43"/>
      <c r="F954" s="43"/>
      <c r="G954" s="43"/>
      <c r="H954" s="43"/>
      <c r="I954" s="43"/>
      <c r="J954" s="44"/>
      <c r="K954" s="43"/>
      <c r="L954" s="92"/>
      <c r="M954" s="708"/>
      <c r="N954" s="43"/>
      <c r="O954" s="43"/>
      <c r="P954" s="43"/>
      <c r="Q954" s="43"/>
      <c r="R954" s="43"/>
      <c r="S954" s="43"/>
      <c r="T954" s="43"/>
      <c r="U954" s="43"/>
      <c r="V954" s="43"/>
      <c r="W954" s="43"/>
      <c r="X954" s="43"/>
      <c r="Y954" s="43"/>
      <c r="Z954" s="43"/>
      <c r="AA954" s="43"/>
      <c r="AB954" s="43"/>
      <c r="AC954" s="43"/>
    </row>
    <row r="955" spans="1:29" ht="15">
      <c r="A955" s="43"/>
      <c r="B955" s="43"/>
      <c r="C955" s="43"/>
      <c r="D955" s="43"/>
      <c r="E955" s="43"/>
      <c r="F955" s="43"/>
      <c r="G955" s="43"/>
      <c r="H955" s="43"/>
      <c r="I955" s="43"/>
      <c r="J955" s="44"/>
      <c r="K955" s="43"/>
      <c r="L955" s="92"/>
      <c r="M955" s="708"/>
      <c r="N955" s="43"/>
      <c r="O955" s="43"/>
      <c r="P955" s="43"/>
      <c r="Q955" s="43"/>
      <c r="R955" s="43"/>
      <c r="S955" s="43"/>
      <c r="T955" s="43"/>
      <c r="U955" s="43"/>
      <c r="V955" s="43"/>
      <c r="W955" s="43"/>
      <c r="X955" s="43"/>
      <c r="Y955" s="43"/>
      <c r="Z955" s="43"/>
      <c r="AA955" s="43"/>
      <c r="AB955" s="43"/>
      <c r="AC955" s="43"/>
    </row>
    <row r="956" spans="1:29" ht="15">
      <c r="A956" s="43"/>
      <c r="B956" s="43"/>
      <c r="C956" s="43"/>
      <c r="D956" s="43"/>
      <c r="E956" s="43"/>
      <c r="F956" s="43"/>
      <c r="G956" s="43"/>
      <c r="H956" s="43"/>
      <c r="I956" s="43"/>
      <c r="J956" s="44"/>
      <c r="K956" s="43"/>
      <c r="L956" s="92"/>
      <c r="M956" s="708"/>
      <c r="N956" s="43"/>
      <c r="O956" s="43"/>
      <c r="P956" s="43"/>
      <c r="Q956" s="43"/>
      <c r="R956" s="43"/>
      <c r="S956" s="43"/>
      <c r="T956" s="43"/>
      <c r="U956" s="43"/>
      <c r="V956" s="43"/>
      <c r="W956" s="43"/>
      <c r="X956" s="43"/>
      <c r="Y956" s="43"/>
      <c r="Z956" s="43"/>
      <c r="AA956" s="43"/>
      <c r="AB956" s="43"/>
      <c r="AC956" s="43"/>
    </row>
    <row r="957" spans="1:29" ht="15">
      <c r="A957" s="43"/>
      <c r="B957" s="43"/>
      <c r="C957" s="43"/>
      <c r="D957" s="43"/>
      <c r="E957" s="43"/>
      <c r="F957" s="43"/>
      <c r="G957" s="43"/>
      <c r="H957" s="43"/>
      <c r="I957" s="43"/>
      <c r="J957" s="44"/>
      <c r="K957" s="43"/>
      <c r="L957" s="92"/>
      <c r="M957" s="708"/>
      <c r="N957" s="43"/>
      <c r="O957" s="43"/>
      <c r="P957" s="43"/>
      <c r="Q957" s="43"/>
      <c r="R957" s="43"/>
      <c r="S957" s="43"/>
      <c r="T957" s="43"/>
      <c r="U957" s="43"/>
      <c r="V957" s="43"/>
      <c r="W957" s="43"/>
      <c r="X957" s="43"/>
      <c r="Y957" s="43"/>
      <c r="Z957" s="43"/>
      <c r="AA957" s="43"/>
      <c r="AB957" s="43"/>
      <c r="AC957" s="43"/>
    </row>
    <row r="958" spans="1:29" ht="15">
      <c r="A958" s="43"/>
      <c r="B958" s="43"/>
      <c r="C958" s="43"/>
      <c r="D958" s="43"/>
      <c r="E958" s="43"/>
      <c r="F958" s="43"/>
      <c r="G958" s="43"/>
      <c r="H958" s="43"/>
      <c r="I958" s="43"/>
      <c r="J958" s="44"/>
      <c r="K958" s="43"/>
      <c r="L958" s="92"/>
      <c r="M958" s="708"/>
      <c r="N958" s="43"/>
      <c r="O958" s="43"/>
      <c r="P958" s="43"/>
      <c r="Q958" s="43"/>
      <c r="R958" s="43"/>
      <c r="S958" s="43"/>
      <c r="T958" s="43"/>
      <c r="U958" s="43"/>
      <c r="V958" s="43"/>
      <c r="W958" s="43"/>
      <c r="X958" s="43"/>
      <c r="Y958" s="43"/>
      <c r="Z958" s="43"/>
      <c r="AA958" s="43"/>
      <c r="AB958" s="43"/>
      <c r="AC958" s="43"/>
    </row>
    <row r="959" spans="1:29" ht="15">
      <c r="A959" s="43"/>
      <c r="B959" s="43"/>
      <c r="C959" s="43"/>
      <c r="D959" s="43"/>
      <c r="E959" s="43"/>
      <c r="F959" s="43"/>
      <c r="G959" s="43"/>
      <c r="H959" s="43"/>
      <c r="I959" s="43"/>
      <c r="J959" s="44"/>
      <c r="K959" s="43"/>
      <c r="L959" s="92"/>
      <c r="M959" s="708"/>
      <c r="N959" s="43"/>
      <c r="O959" s="43"/>
      <c r="P959" s="43"/>
      <c r="Q959" s="43"/>
      <c r="R959" s="43"/>
      <c r="S959" s="43"/>
      <c r="T959" s="43"/>
      <c r="U959" s="43"/>
      <c r="V959" s="43"/>
      <c r="W959" s="43"/>
      <c r="X959" s="43"/>
      <c r="Y959" s="43"/>
      <c r="Z959" s="43"/>
      <c r="AA959" s="43"/>
      <c r="AB959" s="43"/>
      <c r="AC959" s="43"/>
    </row>
    <row r="960" spans="1:29" ht="15">
      <c r="A960" s="43"/>
      <c r="B960" s="43"/>
      <c r="C960" s="43"/>
      <c r="D960" s="43"/>
      <c r="E960" s="43"/>
      <c r="F960" s="43"/>
      <c r="G960" s="43"/>
      <c r="H960" s="43"/>
      <c r="I960" s="43"/>
      <c r="J960" s="44"/>
      <c r="K960" s="43"/>
      <c r="L960" s="92"/>
      <c r="M960" s="708"/>
      <c r="N960" s="43"/>
      <c r="O960" s="43"/>
      <c r="P960" s="43"/>
      <c r="Q960" s="43"/>
      <c r="R960" s="43"/>
      <c r="S960" s="43"/>
      <c r="T960" s="43"/>
      <c r="U960" s="43"/>
      <c r="V960" s="43"/>
      <c r="W960" s="43"/>
      <c r="X960" s="43"/>
      <c r="Y960" s="43"/>
      <c r="Z960" s="43"/>
      <c r="AA960" s="43"/>
      <c r="AB960" s="43"/>
      <c r="AC960" s="43"/>
    </row>
    <row r="961" spans="1:29" ht="15">
      <c r="A961" s="43"/>
      <c r="B961" s="43"/>
      <c r="C961" s="43"/>
      <c r="D961" s="43"/>
      <c r="E961" s="43"/>
      <c r="F961" s="43"/>
      <c r="G961" s="43"/>
      <c r="H961" s="43"/>
      <c r="I961" s="43"/>
      <c r="J961" s="44"/>
      <c r="K961" s="43"/>
      <c r="L961" s="92"/>
      <c r="M961" s="708"/>
      <c r="N961" s="43"/>
      <c r="O961" s="43"/>
      <c r="P961" s="43"/>
      <c r="Q961" s="43"/>
      <c r="R961" s="43"/>
      <c r="S961" s="43"/>
      <c r="T961" s="43"/>
      <c r="U961" s="43"/>
      <c r="V961" s="43"/>
      <c r="W961" s="43"/>
      <c r="X961" s="43"/>
      <c r="Y961" s="43"/>
      <c r="Z961" s="43"/>
      <c r="AA961" s="43"/>
      <c r="AB961" s="43"/>
      <c r="AC961" s="43"/>
    </row>
    <row r="962" spans="1:29" ht="15">
      <c r="A962" s="43"/>
      <c r="B962" s="43"/>
      <c r="C962" s="43"/>
      <c r="D962" s="43"/>
      <c r="E962" s="43"/>
      <c r="F962" s="43"/>
      <c r="G962" s="43"/>
      <c r="H962" s="43"/>
      <c r="I962" s="43"/>
      <c r="J962" s="44"/>
      <c r="K962" s="43"/>
      <c r="L962" s="92"/>
      <c r="M962" s="708"/>
      <c r="N962" s="43"/>
      <c r="O962" s="43"/>
      <c r="P962" s="43"/>
      <c r="Q962" s="43"/>
      <c r="R962" s="43"/>
      <c r="S962" s="43"/>
      <c r="T962" s="43"/>
      <c r="U962" s="43"/>
      <c r="V962" s="43"/>
      <c r="W962" s="43"/>
      <c r="X962" s="43"/>
      <c r="Y962" s="43"/>
      <c r="Z962" s="43"/>
      <c r="AA962" s="43"/>
      <c r="AB962" s="43"/>
      <c r="AC962" s="43"/>
    </row>
    <row r="963" spans="1:29" ht="15">
      <c r="A963" s="43"/>
      <c r="B963" s="43"/>
      <c r="C963" s="43"/>
      <c r="D963" s="43"/>
      <c r="E963" s="43"/>
      <c r="F963" s="43"/>
      <c r="G963" s="43"/>
      <c r="H963" s="43"/>
      <c r="I963" s="43"/>
      <c r="J963" s="44"/>
      <c r="K963" s="43"/>
      <c r="L963" s="92"/>
      <c r="M963" s="708"/>
      <c r="N963" s="43"/>
      <c r="O963" s="43"/>
      <c r="P963" s="43"/>
      <c r="Q963" s="43"/>
      <c r="R963" s="43"/>
      <c r="S963" s="43"/>
      <c r="T963" s="43"/>
      <c r="U963" s="43"/>
      <c r="V963" s="43"/>
      <c r="W963" s="43"/>
      <c r="X963" s="43"/>
      <c r="Y963" s="43"/>
      <c r="Z963" s="43"/>
      <c r="AA963" s="43"/>
      <c r="AB963" s="43"/>
      <c r="AC963" s="43"/>
    </row>
    <row r="964" spans="1:29" ht="15">
      <c r="A964" s="43"/>
      <c r="B964" s="43"/>
      <c r="C964" s="43"/>
      <c r="D964" s="43"/>
      <c r="E964" s="43"/>
      <c r="F964" s="43"/>
      <c r="G964" s="43"/>
      <c r="H964" s="43"/>
      <c r="I964" s="43"/>
      <c r="J964" s="44"/>
      <c r="K964" s="43"/>
      <c r="L964" s="92"/>
      <c r="M964" s="708"/>
      <c r="N964" s="43"/>
      <c r="O964" s="43"/>
      <c r="P964" s="43"/>
      <c r="Q964" s="43"/>
      <c r="R964" s="43"/>
      <c r="S964" s="43"/>
      <c r="T964" s="43"/>
      <c r="U964" s="43"/>
      <c r="V964" s="43"/>
      <c r="W964" s="43"/>
      <c r="X964" s="43"/>
      <c r="Y964" s="43"/>
      <c r="Z964" s="43"/>
      <c r="AA964" s="43"/>
      <c r="AB964" s="43"/>
      <c r="AC964" s="43"/>
    </row>
    <row r="965" spans="1:29" ht="15">
      <c r="A965" s="43"/>
      <c r="B965" s="43"/>
      <c r="C965" s="43"/>
      <c r="D965" s="43"/>
      <c r="E965" s="43"/>
      <c r="F965" s="43"/>
      <c r="G965" s="43"/>
      <c r="H965" s="43"/>
      <c r="I965" s="43"/>
      <c r="J965" s="44"/>
      <c r="K965" s="43"/>
      <c r="L965" s="92"/>
      <c r="M965" s="708"/>
      <c r="N965" s="43"/>
      <c r="O965" s="43"/>
      <c r="P965" s="43"/>
      <c r="Q965" s="43"/>
      <c r="R965" s="43"/>
      <c r="S965" s="43"/>
      <c r="T965" s="43"/>
      <c r="U965" s="43"/>
      <c r="V965" s="43"/>
      <c r="W965" s="43"/>
      <c r="X965" s="43"/>
      <c r="Y965" s="43"/>
      <c r="Z965" s="43"/>
      <c r="AA965" s="43"/>
      <c r="AB965" s="43"/>
      <c r="AC965" s="43"/>
    </row>
    <row r="966" spans="1:29" ht="15">
      <c r="A966" s="43"/>
      <c r="B966" s="43"/>
      <c r="C966" s="43"/>
      <c r="D966" s="43"/>
      <c r="E966" s="43"/>
      <c r="F966" s="43"/>
      <c r="G966" s="43"/>
      <c r="H966" s="43"/>
      <c r="I966" s="43"/>
      <c r="J966" s="44"/>
      <c r="K966" s="43"/>
      <c r="L966" s="92"/>
      <c r="M966" s="708"/>
      <c r="N966" s="43"/>
      <c r="O966" s="43"/>
      <c r="P966" s="43"/>
      <c r="Q966" s="43"/>
      <c r="R966" s="43"/>
      <c r="S966" s="43"/>
      <c r="T966" s="43"/>
      <c r="U966" s="43"/>
      <c r="V966" s="43"/>
      <c r="W966" s="43"/>
      <c r="X966" s="43"/>
      <c r="Y966" s="43"/>
      <c r="Z966" s="43"/>
      <c r="AA966" s="43"/>
      <c r="AB966" s="43"/>
      <c r="AC966" s="43"/>
    </row>
    <row r="967" spans="1:29" ht="15">
      <c r="A967" s="43"/>
      <c r="B967" s="43"/>
      <c r="C967" s="43"/>
      <c r="D967" s="43"/>
      <c r="E967" s="43"/>
      <c r="F967" s="43"/>
      <c r="G967" s="43"/>
      <c r="H967" s="43"/>
      <c r="I967" s="43"/>
      <c r="J967" s="44"/>
      <c r="K967" s="43"/>
      <c r="L967" s="92"/>
      <c r="M967" s="708"/>
      <c r="N967" s="43"/>
      <c r="O967" s="43"/>
      <c r="P967" s="43"/>
      <c r="Q967" s="43"/>
      <c r="R967" s="43"/>
      <c r="S967" s="43"/>
      <c r="T967" s="43"/>
      <c r="U967" s="43"/>
      <c r="V967" s="43"/>
      <c r="W967" s="43"/>
      <c r="X967" s="43"/>
      <c r="Y967" s="43"/>
      <c r="Z967" s="43"/>
      <c r="AA967" s="43"/>
      <c r="AB967" s="43"/>
      <c r="AC967" s="43"/>
    </row>
    <row r="968" spans="1:29" ht="15">
      <c r="A968" s="43"/>
      <c r="B968" s="43"/>
      <c r="C968" s="43"/>
      <c r="D968" s="43"/>
      <c r="E968" s="43"/>
      <c r="F968" s="43"/>
      <c r="G968" s="43"/>
      <c r="H968" s="43"/>
      <c r="I968" s="43"/>
      <c r="J968" s="44"/>
      <c r="K968" s="43"/>
      <c r="L968" s="92"/>
      <c r="M968" s="708"/>
      <c r="N968" s="43"/>
      <c r="O968" s="43"/>
      <c r="P968" s="43"/>
      <c r="Q968" s="43"/>
      <c r="R968" s="43"/>
      <c r="S968" s="43"/>
      <c r="T968" s="43"/>
      <c r="U968" s="43"/>
      <c r="V968" s="43"/>
      <c r="W968" s="43"/>
      <c r="X968" s="43"/>
      <c r="Y968" s="43"/>
      <c r="Z968" s="43"/>
      <c r="AA968" s="43"/>
      <c r="AB968" s="43"/>
      <c r="AC968" s="43"/>
    </row>
    <row r="969" spans="1:29" ht="15">
      <c r="A969" s="43"/>
      <c r="B969" s="43"/>
      <c r="C969" s="43"/>
      <c r="D969" s="43"/>
      <c r="E969" s="43"/>
      <c r="F969" s="43"/>
      <c r="G969" s="43"/>
      <c r="H969" s="43"/>
      <c r="I969" s="43"/>
      <c r="J969" s="44"/>
      <c r="K969" s="43"/>
      <c r="L969" s="92"/>
      <c r="M969" s="708"/>
      <c r="N969" s="43"/>
      <c r="O969" s="43"/>
      <c r="P969" s="43"/>
      <c r="Q969" s="43"/>
      <c r="R969" s="43"/>
      <c r="S969" s="43"/>
      <c r="T969" s="43"/>
      <c r="U969" s="43"/>
      <c r="V969" s="43"/>
      <c r="W969" s="43"/>
      <c r="X969" s="43"/>
      <c r="Y969" s="43"/>
      <c r="Z969" s="43"/>
      <c r="AA969" s="43"/>
      <c r="AB969" s="43"/>
      <c r="AC969" s="43"/>
    </row>
    <row r="970" spans="1:29" ht="15">
      <c r="A970" s="43"/>
      <c r="B970" s="43"/>
      <c r="C970" s="43"/>
      <c r="D970" s="43"/>
      <c r="E970" s="43"/>
      <c r="F970" s="43"/>
      <c r="G970" s="43"/>
      <c r="H970" s="43"/>
      <c r="I970" s="43"/>
      <c r="J970" s="44"/>
      <c r="K970" s="43"/>
      <c r="L970" s="92"/>
      <c r="M970" s="708"/>
      <c r="N970" s="43"/>
      <c r="O970" s="43"/>
      <c r="P970" s="43"/>
      <c r="Q970" s="43"/>
      <c r="R970" s="43"/>
      <c r="S970" s="43"/>
      <c r="T970" s="43"/>
      <c r="U970" s="43"/>
      <c r="V970" s="43"/>
      <c r="W970" s="43"/>
      <c r="X970" s="43"/>
      <c r="Y970" s="43"/>
      <c r="Z970" s="43"/>
      <c r="AA970" s="43"/>
      <c r="AB970" s="43"/>
      <c r="AC970" s="43"/>
    </row>
    <row r="971" spans="1:29" ht="15">
      <c r="A971" s="43"/>
      <c r="B971" s="43"/>
      <c r="C971" s="43"/>
      <c r="D971" s="43"/>
      <c r="E971" s="43"/>
      <c r="F971" s="43"/>
      <c r="G971" s="43"/>
      <c r="H971" s="43"/>
      <c r="I971" s="43"/>
      <c r="J971" s="44"/>
      <c r="K971" s="43"/>
      <c r="L971" s="92"/>
      <c r="M971" s="708"/>
      <c r="N971" s="43"/>
      <c r="O971" s="43"/>
      <c r="P971" s="43"/>
      <c r="Q971" s="43"/>
      <c r="R971" s="43"/>
      <c r="S971" s="43"/>
      <c r="T971" s="43"/>
      <c r="U971" s="43"/>
      <c r="V971" s="43"/>
      <c r="W971" s="43"/>
      <c r="X971" s="43"/>
      <c r="Y971" s="43"/>
      <c r="Z971" s="43"/>
      <c r="AA971" s="43"/>
      <c r="AB971" s="43"/>
      <c r="AC971" s="43"/>
    </row>
    <row r="972" spans="1:29" ht="15">
      <c r="A972" s="43"/>
      <c r="B972" s="43"/>
      <c r="C972" s="43"/>
      <c r="D972" s="43"/>
      <c r="E972" s="43"/>
      <c r="F972" s="43"/>
      <c r="G972" s="43"/>
      <c r="H972" s="43"/>
      <c r="I972" s="43"/>
      <c r="J972" s="44"/>
      <c r="K972" s="43"/>
      <c r="L972" s="92"/>
      <c r="M972" s="708"/>
      <c r="N972" s="43"/>
      <c r="O972" s="43"/>
      <c r="P972" s="43"/>
      <c r="Q972" s="43"/>
      <c r="R972" s="43"/>
      <c r="S972" s="43"/>
      <c r="T972" s="43"/>
      <c r="U972" s="43"/>
      <c r="V972" s="43"/>
      <c r="W972" s="43"/>
      <c r="X972" s="43"/>
      <c r="Y972" s="43"/>
      <c r="Z972" s="43"/>
      <c r="AA972" s="43"/>
      <c r="AB972" s="43"/>
      <c r="AC972" s="43"/>
    </row>
    <row r="973" spans="1:29" ht="15">
      <c r="A973" s="43"/>
      <c r="B973" s="43"/>
      <c r="C973" s="43"/>
      <c r="D973" s="43"/>
      <c r="E973" s="43"/>
      <c r="F973" s="43"/>
      <c r="G973" s="43"/>
      <c r="H973" s="43"/>
      <c r="I973" s="43"/>
      <c r="J973" s="44"/>
      <c r="K973" s="43"/>
      <c r="L973" s="92"/>
      <c r="M973" s="708"/>
      <c r="N973" s="43"/>
      <c r="O973" s="43"/>
      <c r="P973" s="43"/>
      <c r="Q973" s="43"/>
      <c r="R973" s="43"/>
      <c r="S973" s="43"/>
      <c r="T973" s="43"/>
      <c r="U973" s="43"/>
      <c r="V973" s="43"/>
      <c r="W973" s="43"/>
      <c r="X973" s="43"/>
      <c r="Y973" s="43"/>
      <c r="Z973" s="43"/>
      <c r="AA973" s="43"/>
      <c r="AB973" s="43"/>
      <c r="AC973" s="43"/>
    </row>
    <row r="974" spans="1:29" ht="15">
      <c r="A974" s="43"/>
      <c r="B974" s="43"/>
      <c r="C974" s="43"/>
      <c r="D974" s="43"/>
      <c r="E974" s="43"/>
      <c r="F974" s="43"/>
      <c r="G974" s="43"/>
      <c r="H974" s="43"/>
      <c r="I974" s="43"/>
      <c r="J974" s="44"/>
      <c r="K974" s="43"/>
      <c r="L974" s="92"/>
      <c r="M974" s="708"/>
      <c r="N974" s="43"/>
      <c r="O974" s="43"/>
      <c r="P974" s="43"/>
      <c r="Q974" s="43"/>
      <c r="R974" s="43"/>
      <c r="S974" s="43"/>
      <c r="T974" s="43"/>
      <c r="U974" s="43"/>
      <c r="V974" s="43"/>
      <c r="W974" s="43"/>
      <c r="X974" s="43"/>
      <c r="Y974" s="43"/>
      <c r="Z974" s="43"/>
      <c r="AA974" s="43"/>
      <c r="AB974" s="43"/>
      <c r="AC974" s="43"/>
    </row>
    <row r="975" spans="1:29" ht="15">
      <c r="A975" s="43"/>
      <c r="B975" s="43"/>
      <c r="C975" s="43"/>
      <c r="D975" s="43"/>
      <c r="E975" s="43"/>
      <c r="F975" s="43"/>
      <c r="G975" s="43"/>
      <c r="H975" s="43"/>
      <c r="I975" s="43"/>
      <c r="J975" s="44"/>
      <c r="K975" s="43"/>
      <c r="L975" s="92"/>
      <c r="M975" s="708"/>
      <c r="N975" s="43"/>
      <c r="O975" s="43"/>
      <c r="P975" s="43"/>
      <c r="Q975" s="43"/>
      <c r="R975" s="43"/>
      <c r="S975" s="43"/>
      <c r="T975" s="43"/>
      <c r="U975" s="43"/>
      <c r="V975" s="43"/>
      <c r="W975" s="43"/>
      <c r="X975" s="43"/>
      <c r="Y975" s="43"/>
      <c r="Z975" s="43"/>
      <c r="AA975" s="43"/>
      <c r="AB975" s="43"/>
      <c r="AC975" s="43"/>
    </row>
    <row r="976" spans="1:29" ht="15">
      <c r="A976" s="43"/>
      <c r="B976" s="43"/>
      <c r="C976" s="43"/>
      <c r="D976" s="43"/>
      <c r="E976" s="43"/>
      <c r="F976" s="43"/>
      <c r="G976" s="43"/>
      <c r="H976" s="43"/>
      <c r="I976" s="43"/>
      <c r="J976" s="44"/>
      <c r="K976" s="43"/>
      <c r="L976" s="92"/>
      <c r="M976" s="708"/>
      <c r="N976" s="43"/>
      <c r="O976" s="43"/>
      <c r="P976" s="43"/>
      <c r="Q976" s="43"/>
      <c r="R976" s="43"/>
      <c r="S976" s="43"/>
      <c r="T976" s="43"/>
      <c r="U976" s="43"/>
      <c r="V976" s="43"/>
      <c r="W976" s="43"/>
      <c r="X976" s="43"/>
      <c r="Y976" s="43"/>
      <c r="Z976" s="43"/>
      <c r="AA976" s="43"/>
      <c r="AB976" s="43"/>
      <c r="AC976" s="43"/>
    </row>
    <row r="977" spans="1:29" ht="15">
      <c r="A977" s="43"/>
      <c r="B977" s="43"/>
      <c r="C977" s="43"/>
      <c r="D977" s="43"/>
      <c r="E977" s="43"/>
      <c r="F977" s="43"/>
      <c r="G977" s="43"/>
      <c r="H977" s="43"/>
      <c r="I977" s="43"/>
      <c r="J977" s="44"/>
      <c r="K977" s="43"/>
      <c r="L977" s="92"/>
      <c r="M977" s="708"/>
      <c r="N977" s="43"/>
      <c r="O977" s="43"/>
      <c r="P977" s="43"/>
      <c r="Q977" s="43"/>
      <c r="R977" s="43"/>
      <c r="S977" s="43"/>
      <c r="T977" s="43"/>
      <c r="U977" s="43"/>
      <c r="V977" s="43"/>
      <c r="W977" s="43"/>
      <c r="X977" s="43"/>
      <c r="Y977" s="43"/>
      <c r="Z977" s="43"/>
      <c r="AA977" s="43"/>
      <c r="AB977" s="43"/>
      <c r="AC977" s="43"/>
    </row>
    <row r="978" spans="1:29" ht="15">
      <c r="A978" s="43"/>
      <c r="B978" s="43"/>
      <c r="C978" s="43"/>
      <c r="D978" s="43"/>
      <c r="E978" s="43"/>
      <c r="F978" s="43"/>
      <c r="G978" s="43"/>
      <c r="H978" s="43"/>
      <c r="I978" s="43"/>
      <c r="J978" s="44"/>
      <c r="K978" s="43"/>
      <c r="L978" s="92"/>
      <c r="M978" s="708"/>
      <c r="N978" s="43"/>
      <c r="O978" s="43"/>
      <c r="P978" s="43"/>
      <c r="Q978" s="43"/>
      <c r="R978" s="43"/>
      <c r="S978" s="43"/>
      <c r="T978" s="43"/>
      <c r="U978" s="43"/>
      <c r="V978" s="43"/>
      <c r="W978" s="43"/>
      <c r="X978" s="43"/>
      <c r="Y978" s="43"/>
      <c r="Z978" s="43"/>
      <c r="AA978" s="43"/>
      <c r="AB978" s="43"/>
      <c r="AC978" s="43"/>
    </row>
    <row r="979" spans="1:29" ht="15">
      <c r="A979" s="43"/>
      <c r="B979" s="43"/>
      <c r="C979" s="43"/>
      <c r="D979" s="43"/>
      <c r="E979" s="43"/>
      <c r="F979" s="43"/>
      <c r="G979" s="43"/>
      <c r="H979" s="43"/>
      <c r="I979" s="43"/>
      <c r="J979" s="44"/>
      <c r="K979" s="43"/>
      <c r="L979" s="92"/>
      <c r="M979" s="708"/>
      <c r="N979" s="43"/>
      <c r="O979" s="43"/>
      <c r="P979" s="43"/>
      <c r="Q979" s="43"/>
      <c r="R979" s="43"/>
      <c r="S979" s="43"/>
      <c r="T979" s="43"/>
      <c r="U979" s="43"/>
      <c r="V979" s="43"/>
      <c r="W979" s="43"/>
      <c r="X979" s="43"/>
      <c r="Y979" s="43"/>
      <c r="Z979" s="43"/>
      <c r="AA979" s="43"/>
      <c r="AB979" s="43"/>
      <c r="AC979" s="43"/>
    </row>
    <row r="980" spans="1:29" ht="15">
      <c r="A980" s="43"/>
      <c r="B980" s="43"/>
      <c r="C980" s="43"/>
      <c r="D980" s="43"/>
      <c r="E980" s="43"/>
      <c r="F980" s="43"/>
      <c r="G980" s="43"/>
      <c r="H980" s="43"/>
      <c r="I980" s="43"/>
      <c r="J980" s="44"/>
      <c r="K980" s="43"/>
      <c r="L980" s="92"/>
      <c r="M980" s="708"/>
      <c r="N980" s="43"/>
      <c r="O980" s="43"/>
      <c r="P980" s="43"/>
      <c r="Q980" s="43"/>
      <c r="R980" s="43"/>
      <c r="S980" s="43"/>
      <c r="T980" s="43"/>
      <c r="U980" s="43"/>
      <c r="V980" s="43"/>
      <c r="W980" s="43"/>
      <c r="X980" s="43"/>
      <c r="Y980" s="43"/>
      <c r="Z980" s="43"/>
      <c r="AA980" s="43"/>
      <c r="AB980" s="43"/>
      <c r="AC980" s="43"/>
    </row>
    <row r="981" spans="1:29" ht="15">
      <c r="A981" s="43"/>
      <c r="B981" s="43"/>
      <c r="C981" s="43"/>
      <c r="D981" s="43"/>
      <c r="E981" s="43"/>
      <c r="F981" s="43"/>
      <c r="G981" s="43"/>
      <c r="H981" s="43"/>
      <c r="I981" s="43"/>
      <c r="J981" s="44"/>
      <c r="K981" s="43"/>
      <c r="L981" s="92"/>
      <c r="M981" s="708"/>
      <c r="N981" s="43"/>
      <c r="O981" s="43"/>
      <c r="P981" s="43"/>
      <c r="Q981" s="43"/>
      <c r="R981" s="43"/>
      <c r="S981" s="43"/>
      <c r="T981" s="43"/>
      <c r="U981" s="43"/>
      <c r="V981" s="43"/>
      <c r="W981" s="43"/>
      <c r="X981" s="43"/>
      <c r="Y981" s="43"/>
      <c r="Z981" s="43"/>
      <c r="AA981" s="43"/>
      <c r="AB981" s="43"/>
      <c r="AC981" s="43"/>
    </row>
    <row r="982" spans="1:29" ht="15">
      <c r="A982" s="43"/>
      <c r="B982" s="43"/>
      <c r="C982" s="43"/>
      <c r="D982" s="43"/>
      <c r="E982" s="43"/>
      <c r="F982" s="43"/>
      <c r="G982" s="43"/>
      <c r="H982" s="43"/>
      <c r="I982" s="43"/>
      <c r="J982" s="44"/>
      <c r="K982" s="43"/>
      <c r="L982" s="92"/>
      <c r="M982" s="708"/>
      <c r="N982" s="43"/>
      <c r="O982" s="43"/>
      <c r="P982" s="43"/>
      <c r="Q982" s="43"/>
      <c r="R982" s="43"/>
      <c r="S982" s="43"/>
      <c r="T982" s="43"/>
      <c r="U982" s="43"/>
      <c r="V982" s="43"/>
      <c r="W982" s="43"/>
      <c r="X982" s="43"/>
      <c r="Y982" s="43"/>
      <c r="Z982" s="43"/>
      <c r="AA982" s="43"/>
      <c r="AB982" s="43"/>
      <c r="AC982" s="43"/>
    </row>
    <row r="983" spans="1:29" ht="15">
      <c r="A983" s="43"/>
      <c r="B983" s="43"/>
      <c r="C983" s="43"/>
      <c r="D983" s="43"/>
      <c r="E983" s="43"/>
      <c r="F983" s="43"/>
      <c r="G983" s="43"/>
      <c r="H983" s="43"/>
      <c r="I983" s="43"/>
      <c r="J983" s="44"/>
      <c r="K983" s="43"/>
      <c r="L983" s="92"/>
      <c r="M983" s="708"/>
      <c r="N983" s="43"/>
      <c r="O983" s="43"/>
      <c r="P983" s="43"/>
      <c r="Q983" s="43"/>
      <c r="R983" s="43"/>
      <c r="S983" s="43"/>
      <c r="T983" s="43"/>
      <c r="U983" s="43"/>
      <c r="V983" s="43"/>
      <c r="W983" s="43"/>
      <c r="X983" s="43"/>
      <c r="Y983" s="43"/>
      <c r="Z983" s="43"/>
      <c r="AA983" s="43"/>
      <c r="AB983" s="43"/>
      <c r="AC983" s="43"/>
    </row>
    <row r="984" spans="1:29" ht="15">
      <c r="A984" s="43"/>
      <c r="B984" s="43"/>
      <c r="C984" s="43"/>
      <c r="D984" s="43"/>
      <c r="E984" s="43"/>
      <c r="F984" s="43"/>
      <c r="G984" s="43"/>
      <c r="H984" s="43"/>
      <c r="I984" s="43"/>
      <c r="J984" s="44"/>
      <c r="K984" s="43"/>
      <c r="L984" s="92"/>
      <c r="M984" s="708"/>
      <c r="N984" s="43"/>
      <c r="O984" s="43"/>
      <c r="P984" s="43"/>
      <c r="Q984" s="43"/>
      <c r="R984" s="43"/>
      <c r="S984" s="43"/>
      <c r="T984" s="43"/>
      <c r="U984" s="43"/>
      <c r="V984" s="43"/>
      <c r="W984" s="43"/>
      <c r="X984" s="43"/>
      <c r="Y984" s="43"/>
      <c r="Z984" s="43"/>
      <c r="AA984" s="43"/>
      <c r="AB984" s="43"/>
      <c r="AC984" s="43"/>
    </row>
    <row r="985" spans="1:29" ht="15">
      <c r="A985" s="43"/>
      <c r="B985" s="43"/>
      <c r="C985" s="43"/>
      <c r="D985" s="43"/>
      <c r="E985" s="43"/>
      <c r="F985" s="43"/>
      <c r="G985" s="43"/>
      <c r="H985" s="43"/>
      <c r="I985" s="43"/>
      <c r="J985" s="44"/>
      <c r="K985" s="43"/>
      <c r="L985" s="92"/>
      <c r="M985" s="708"/>
      <c r="N985" s="43"/>
      <c r="O985" s="43"/>
      <c r="P985" s="43"/>
      <c r="Q985" s="43"/>
      <c r="R985" s="43"/>
      <c r="S985" s="43"/>
      <c r="T985" s="43"/>
      <c r="U985" s="43"/>
      <c r="V985" s="43"/>
      <c r="W985" s="43"/>
      <c r="X985" s="43"/>
      <c r="Y985" s="43"/>
      <c r="Z985" s="43"/>
      <c r="AA985" s="43"/>
      <c r="AB985" s="43"/>
      <c r="AC985" s="43"/>
    </row>
    <row r="986" spans="1:29" ht="15">
      <c r="A986" s="43"/>
      <c r="B986" s="43"/>
      <c r="C986" s="43"/>
      <c r="D986" s="43"/>
      <c r="E986" s="43"/>
      <c r="F986" s="43"/>
      <c r="G986" s="43"/>
      <c r="H986" s="43"/>
      <c r="I986" s="43"/>
      <c r="J986" s="44"/>
      <c r="K986" s="43"/>
      <c r="L986" s="92"/>
      <c r="M986" s="708"/>
      <c r="N986" s="43"/>
      <c r="O986" s="43"/>
      <c r="P986" s="43"/>
      <c r="Q986" s="43"/>
      <c r="R986" s="43"/>
      <c r="S986" s="43"/>
      <c r="T986" s="43"/>
      <c r="U986" s="43"/>
      <c r="V986" s="43"/>
      <c r="W986" s="43"/>
      <c r="X986" s="43"/>
      <c r="Y986" s="43"/>
      <c r="Z986" s="43"/>
      <c r="AA986" s="43"/>
      <c r="AB986" s="43"/>
      <c r="AC986" s="43"/>
    </row>
    <row r="987" spans="1:29" ht="15">
      <c r="A987" s="43"/>
      <c r="B987" s="43"/>
      <c r="C987" s="43"/>
      <c r="D987" s="43"/>
      <c r="E987" s="43"/>
      <c r="F987" s="43"/>
      <c r="G987" s="43"/>
      <c r="H987" s="43"/>
      <c r="I987" s="43"/>
      <c r="J987" s="44"/>
      <c r="K987" s="43"/>
      <c r="L987" s="92"/>
      <c r="M987" s="708"/>
      <c r="N987" s="43"/>
      <c r="O987" s="43"/>
      <c r="P987" s="43"/>
      <c r="Q987" s="43"/>
      <c r="R987" s="43"/>
      <c r="S987" s="43"/>
      <c r="T987" s="43"/>
      <c r="U987" s="43"/>
      <c r="V987" s="43"/>
      <c r="W987" s="43"/>
      <c r="X987" s="43"/>
      <c r="Y987" s="43"/>
      <c r="Z987" s="43"/>
      <c r="AA987" s="43"/>
      <c r="AB987" s="43"/>
      <c r="AC987" s="43"/>
    </row>
    <row r="988" spans="1:29" ht="15">
      <c r="A988" s="43"/>
      <c r="B988" s="43"/>
      <c r="C988" s="43"/>
      <c r="D988" s="43"/>
      <c r="E988" s="43"/>
      <c r="F988" s="43"/>
      <c r="G988" s="43"/>
      <c r="H988" s="43"/>
      <c r="I988" s="43"/>
      <c r="J988" s="44"/>
      <c r="K988" s="43"/>
      <c r="L988" s="92"/>
      <c r="M988" s="708"/>
      <c r="N988" s="43"/>
      <c r="O988" s="43"/>
      <c r="P988" s="43"/>
      <c r="Q988" s="43"/>
      <c r="R988" s="43"/>
      <c r="S988" s="43"/>
      <c r="T988" s="43"/>
      <c r="U988" s="43"/>
      <c r="V988" s="43"/>
      <c r="W988" s="43"/>
      <c r="X988" s="43"/>
      <c r="Y988" s="43"/>
      <c r="Z988" s="43"/>
      <c r="AA988" s="43"/>
      <c r="AB988" s="43"/>
      <c r="AC988" s="43"/>
    </row>
    <row r="989" spans="1:29" ht="15">
      <c r="A989" s="43"/>
      <c r="B989" s="43"/>
      <c r="C989" s="43"/>
      <c r="D989" s="43"/>
      <c r="E989" s="43"/>
      <c r="F989" s="43"/>
      <c r="G989" s="43"/>
      <c r="H989" s="43"/>
      <c r="I989" s="43"/>
      <c r="J989" s="44"/>
      <c r="K989" s="43"/>
      <c r="L989" s="92"/>
      <c r="M989" s="708"/>
      <c r="N989" s="43"/>
      <c r="O989" s="43"/>
      <c r="P989" s="43"/>
      <c r="Q989" s="43"/>
      <c r="R989" s="43"/>
      <c r="S989" s="43"/>
      <c r="T989" s="43"/>
      <c r="U989" s="43"/>
      <c r="V989" s="43"/>
      <c r="W989" s="43"/>
      <c r="X989" s="43"/>
      <c r="Y989" s="43"/>
      <c r="Z989" s="43"/>
      <c r="AA989" s="43"/>
      <c r="AB989" s="43"/>
      <c r="AC989" s="43"/>
    </row>
    <row r="990" spans="1:29" ht="15">
      <c r="A990" s="43"/>
      <c r="B990" s="43"/>
      <c r="C990" s="43"/>
      <c r="D990" s="43"/>
      <c r="E990" s="43"/>
      <c r="F990" s="43"/>
      <c r="G990" s="43"/>
      <c r="H990" s="43"/>
      <c r="I990" s="43"/>
      <c r="J990" s="44"/>
      <c r="K990" s="43"/>
      <c r="L990" s="92"/>
      <c r="M990" s="708"/>
      <c r="N990" s="43"/>
      <c r="O990" s="43"/>
      <c r="P990" s="43"/>
      <c r="Q990" s="43"/>
      <c r="R990" s="43"/>
      <c r="S990" s="43"/>
      <c r="T990" s="43"/>
      <c r="U990" s="43"/>
      <c r="V990" s="43"/>
      <c r="W990" s="43"/>
      <c r="X990" s="43"/>
      <c r="Y990" s="43"/>
      <c r="Z990" s="43"/>
      <c r="AA990" s="43"/>
      <c r="AB990" s="43"/>
      <c r="AC990" s="43"/>
    </row>
    <row r="991" spans="1:29" ht="15">
      <c r="A991" s="43"/>
      <c r="B991" s="43"/>
      <c r="C991" s="43"/>
      <c r="D991" s="43"/>
      <c r="E991" s="43"/>
      <c r="F991" s="43"/>
      <c r="G991" s="43"/>
      <c r="H991" s="43"/>
      <c r="I991" s="43"/>
      <c r="J991" s="44"/>
      <c r="K991" s="43"/>
      <c r="L991" s="92"/>
      <c r="M991" s="708"/>
      <c r="N991" s="43"/>
      <c r="O991" s="43"/>
      <c r="P991" s="43"/>
      <c r="Q991" s="43"/>
      <c r="R991" s="43"/>
      <c r="S991" s="43"/>
      <c r="T991" s="43"/>
      <c r="U991" s="43"/>
      <c r="V991" s="43"/>
      <c r="W991" s="43"/>
      <c r="X991" s="43"/>
      <c r="Y991" s="43"/>
      <c r="Z991" s="43"/>
      <c r="AA991" s="43"/>
      <c r="AB991" s="43"/>
      <c r="AC991" s="43"/>
    </row>
    <row r="992" spans="1:29" ht="15">
      <c r="A992" s="43"/>
      <c r="B992" s="43"/>
      <c r="C992" s="43"/>
      <c r="D992" s="43"/>
      <c r="E992" s="43"/>
      <c r="F992" s="43"/>
      <c r="G992" s="43"/>
      <c r="H992" s="43"/>
      <c r="I992" s="43"/>
      <c r="J992" s="44"/>
      <c r="K992" s="43"/>
      <c r="L992" s="92"/>
      <c r="M992" s="708"/>
      <c r="N992" s="43"/>
      <c r="O992" s="43"/>
      <c r="P992" s="43"/>
      <c r="Q992" s="43"/>
      <c r="R992" s="43"/>
      <c r="S992" s="43"/>
      <c r="T992" s="43"/>
      <c r="U992" s="43"/>
      <c r="V992" s="43"/>
      <c r="W992" s="43"/>
      <c r="X992" s="43"/>
      <c r="Y992" s="43"/>
      <c r="Z992" s="43"/>
      <c r="AA992" s="43"/>
      <c r="AB992" s="43"/>
      <c r="AC992" s="43"/>
    </row>
    <row r="993" spans="1:29" ht="15">
      <c r="A993" s="43"/>
      <c r="B993" s="43"/>
      <c r="C993" s="43"/>
      <c r="D993" s="43"/>
      <c r="E993" s="43"/>
      <c r="F993" s="43"/>
      <c r="G993" s="43"/>
      <c r="H993" s="43"/>
      <c r="I993" s="43"/>
      <c r="J993" s="44"/>
      <c r="K993" s="43"/>
      <c r="L993" s="92"/>
      <c r="M993" s="708"/>
      <c r="N993" s="43"/>
      <c r="O993" s="43"/>
      <c r="P993" s="43"/>
      <c r="Q993" s="43"/>
      <c r="R993" s="43"/>
      <c r="S993" s="43"/>
      <c r="T993" s="43"/>
      <c r="U993" s="43"/>
      <c r="V993" s="43"/>
      <c r="W993" s="43"/>
      <c r="X993" s="43"/>
      <c r="Y993" s="43"/>
      <c r="Z993" s="43"/>
      <c r="AA993" s="43"/>
      <c r="AB993" s="43"/>
      <c r="AC993" s="43"/>
    </row>
    <row r="994" spans="1:29" ht="15">
      <c r="A994" s="43"/>
      <c r="B994" s="43"/>
      <c r="C994" s="43"/>
      <c r="D994" s="43"/>
      <c r="E994" s="43"/>
      <c r="F994" s="43"/>
      <c r="G994" s="43"/>
      <c r="H994" s="43"/>
      <c r="I994" s="43"/>
      <c r="J994" s="44"/>
      <c r="K994" s="43"/>
      <c r="L994" s="92"/>
      <c r="M994" s="708"/>
      <c r="N994" s="43"/>
      <c r="O994" s="43"/>
      <c r="P994" s="43"/>
      <c r="Q994" s="43"/>
      <c r="R994" s="43"/>
      <c r="S994" s="43"/>
      <c r="T994" s="43"/>
      <c r="U994" s="43"/>
      <c r="V994" s="43"/>
      <c r="W994" s="43"/>
      <c r="X994" s="43"/>
      <c r="Y994" s="43"/>
      <c r="Z994" s="43"/>
      <c r="AA994" s="43"/>
      <c r="AB994" s="43"/>
      <c r="AC994" s="43"/>
    </row>
    <row r="995" spans="1:29" ht="15">
      <c r="A995" s="43"/>
      <c r="B995" s="43"/>
      <c r="C995" s="43"/>
      <c r="D995" s="43"/>
      <c r="E995" s="43"/>
      <c r="F995" s="43"/>
      <c r="G995" s="43"/>
      <c r="H995" s="43"/>
      <c r="I995" s="43"/>
      <c r="J995" s="44"/>
      <c r="K995" s="43"/>
      <c r="L995" s="92"/>
      <c r="M995" s="708"/>
      <c r="N995" s="43"/>
      <c r="O995" s="43"/>
      <c r="P995" s="43"/>
      <c r="Q995" s="43"/>
      <c r="R995" s="43"/>
      <c r="S995" s="43"/>
      <c r="T995" s="43"/>
      <c r="U995" s="43"/>
      <c r="V995" s="43"/>
      <c r="W995" s="43"/>
      <c r="X995" s="43"/>
      <c r="Y995" s="43"/>
      <c r="Z995" s="43"/>
      <c r="AA995" s="43"/>
      <c r="AB995" s="43"/>
      <c r="AC995" s="43"/>
    </row>
    <row r="996" spans="1:29" ht="15">
      <c r="A996" s="43"/>
      <c r="B996" s="43"/>
      <c r="C996" s="43"/>
      <c r="D996" s="43"/>
      <c r="E996" s="43"/>
      <c r="F996" s="43"/>
      <c r="G996" s="43"/>
      <c r="H996" s="43"/>
      <c r="I996" s="43"/>
      <c r="J996" s="44"/>
      <c r="K996" s="43"/>
      <c r="L996" s="92"/>
      <c r="M996" s="708"/>
      <c r="N996" s="43"/>
      <c r="O996" s="43"/>
      <c r="P996" s="43"/>
      <c r="Q996" s="43"/>
      <c r="R996" s="43"/>
      <c r="S996" s="43"/>
      <c r="T996" s="43"/>
      <c r="U996" s="43"/>
      <c r="V996" s="43"/>
      <c r="W996" s="43"/>
      <c r="X996" s="43"/>
      <c r="Y996" s="43"/>
      <c r="Z996" s="43"/>
      <c r="AA996" s="43"/>
      <c r="AB996" s="43"/>
      <c r="AC996" s="43"/>
    </row>
    <row r="997" spans="1:29" ht="15">
      <c r="A997" s="43"/>
      <c r="B997" s="43"/>
      <c r="C997" s="43"/>
      <c r="D997" s="43"/>
      <c r="E997" s="43"/>
      <c r="F997" s="43"/>
      <c r="G997" s="43"/>
      <c r="H997" s="43"/>
      <c r="I997" s="43"/>
      <c r="J997" s="44"/>
      <c r="K997" s="43"/>
      <c r="L997" s="92"/>
      <c r="M997" s="708"/>
      <c r="N997" s="43"/>
      <c r="O997" s="43"/>
      <c r="P997" s="43"/>
      <c r="Q997" s="43"/>
      <c r="R997" s="43"/>
      <c r="S997" s="43"/>
      <c r="T997" s="43"/>
      <c r="U997" s="43"/>
      <c r="V997" s="43"/>
      <c r="W997" s="43"/>
      <c r="X997" s="43"/>
      <c r="Y997" s="43"/>
      <c r="Z997" s="43"/>
      <c r="AA997" s="43"/>
      <c r="AB997" s="43"/>
      <c r="AC997" s="43"/>
    </row>
    <row r="998" spans="1:29" ht="15">
      <c r="A998" s="43"/>
      <c r="B998" s="43"/>
      <c r="C998" s="43"/>
      <c r="D998" s="43"/>
      <c r="E998" s="43"/>
      <c r="F998" s="43"/>
      <c r="G998" s="43"/>
      <c r="H998" s="43"/>
      <c r="I998" s="43"/>
      <c r="J998" s="44"/>
      <c r="K998" s="43"/>
      <c r="L998" s="92"/>
      <c r="M998" s="708"/>
      <c r="N998" s="43"/>
      <c r="O998" s="43"/>
      <c r="P998" s="43"/>
      <c r="Q998" s="43"/>
      <c r="R998" s="43"/>
      <c r="S998" s="43"/>
      <c r="T998" s="43"/>
      <c r="U998" s="43"/>
      <c r="V998" s="43"/>
      <c r="W998" s="43"/>
      <c r="X998" s="43"/>
      <c r="Y998" s="43"/>
      <c r="Z998" s="43"/>
      <c r="AA998" s="43"/>
      <c r="AB998" s="43"/>
      <c r="AC998" s="43"/>
    </row>
    <row r="999" spans="1:29" ht="15">
      <c r="A999" s="43"/>
      <c r="B999" s="43"/>
      <c r="C999" s="43"/>
      <c r="D999" s="43"/>
      <c r="E999" s="43"/>
      <c r="F999" s="43"/>
      <c r="G999" s="43"/>
      <c r="H999" s="43"/>
      <c r="I999" s="43"/>
      <c r="J999" s="44"/>
      <c r="K999" s="43"/>
      <c r="L999" s="92"/>
      <c r="M999" s="708"/>
      <c r="N999" s="43"/>
      <c r="O999" s="43"/>
      <c r="P999" s="43"/>
      <c r="Q999" s="43"/>
      <c r="R999" s="43"/>
      <c r="S999" s="43"/>
      <c r="T999" s="43"/>
      <c r="U999" s="43"/>
      <c r="V999" s="43"/>
      <c r="W999" s="43"/>
      <c r="X999" s="43"/>
      <c r="Y999" s="43"/>
      <c r="Z999" s="43"/>
      <c r="AA999" s="43"/>
      <c r="AB999" s="43"/>
      <c r="AC999" s="43"/>
    </row>
    <row r="1000" spans="1:29" ht="15">
      <c r="A1000" s="43"/>
      <c r="B1000" s="43"/>
      <c r="C1000" s="43"/>
      <c r="D1000" s="43"/>
      <c r="E1000" s="43"/>
      <c r="F1000" s="43"/>
      <c r="G1000" s="43"/>
      <c r="H1000" s="43"/>
      <c r="I1000" s="43"/>
      <c r="J1000" s="44"/>
      <c r="K1000" s="43"/>
      <c r="L1000" s="92"/>
      <c r="M1000" s="708"/>
      <c r="N1000" s="43"/>
      <c r="O1000" s="43"/>
      <c r="P1000" s="43"/>
      <c r="Q1000" s="43"/>
      <c r="R1000" s="43"/>
      <c r="S1000" s="43"/>
      <c r="T1000" s="43"/>
      <c r="U1000" s="43"/>
      <c r="V1000" s="43"/>
      <c r="W1000" s="43"/>
      <c r="X1000" s="43"/>
      <c r="Y1000" s="43"/>
      <c r="Z1000" s="43"/>
      <c r="AA1000" s="43"/>
      <c r="AB1000" s="43"/>
      <c r="AC1000" s="43"/>
    </row>
    <row r="1001" spans="1:29" ht="15">
      <c r="A1001" s="43"/>
      <c r="B1001" s="43"/>
      <c r="C1001" s="43"/>
      <c r="D1001" s="43"/>
      <c r="E1001" s="43"/>
      <c r="F1001" s="43"/>
      <c r="G1001" s="43"/>
      <c r="H1001" s="43"/>
      <c r="I1001" s="43"/>
      <c r="J1001" s="44"/>
      <c r="K1001" s="43"/>
      <c r="L1001" s="92"/>
      <c r="M1001" s="708"/>
      <c r="N1001" s="43"/>
      <c r="O1001" s="43"/>
      <c r="P1001" s="43"/>
      <c r="Q1001" s="43"/>
      <c r="R1001" s="43"/>
      <c r="S1001" s="43"/>
      <c r="T1001" s="43"/>
      <c r="U1001" s="43"/>
      <c r="V1001" s="43"/>
      <c r="W1001" s="43"/>
      <c r="X1001" s="43"/>
      <c r="Y1001" s="43"/>
      <c r="Z1001" s="43"/>
      <c r="AA1001" s="43"/>
      <c r="AB1001" s="43"/>
      <c r="AC1001" s="43"/>
    </row>
    <row r="1002" spans="1:29" ht="15">
      <c r="A1002" s="43"/>
      <c r="B1002" s="43"/>
      <c r="C1002" s="43"/>
      <c r="D1002" s="43"/>
      <c r="E1002" s="43"/>
      <c r="F1002" s="43"/>
      <c r="G1002" s="43"/>
      <c r="H1002" s="43"/>
      <c r="I1002" s="43"/>
      <c r="J1002" s="44"/>
      <c r="K1002" s="43"/>
      <c r="L1002" s="92"/>
      <c r="M1002" s="708"/>
      <c r="N1002" s="43"/>
      <c r="O1002" s="43"/>
      <c r="P1002" s="43"/>
      <c r="Q1002" s="43"/>
      <c r="R1002" s="43"/>
      <c r="S1002" s="43"/>
      <c r="T1002" s="43"/>
      <c r="U1002" s="43"/>
      <c r="V1002" s="43"/>
      <c r="W1002" s="43"/>
      <c r="X1002" s="43"/>
      <c r="Y1002" s="43"/>
      <c r="Z1002" s="43"/>
      <c r="AA1002" s="43"/>
      <c r="AB1002" s="43"/>
      <c r="AC1002" s="43"/>
    </row>
    <row r="1003" spans="1:29" ht="15">
      <c r="A1003" s="43"/>
      <c r="B1003" s="43"/>
      <c r="C1003" s="43"/>
      <c r="D1003" s="43"/>
      <c r="E1003" s="43"/>
      <c r="F1003" s="43"/>
      <c r="G1003" s="43"/>
      <c r="H1003" s="43"/>
      <c r="I1003" s="43"/>
      <c r="J1003" s="44"/>
      <c r="K1003" s="43"/>
      <c r="L1003" s="92"/>
      <c r="M1003" s="708"/>
      <c r="N1003" s="43"/>
      <c r="O1003" s="43"/>
      <c r="P1003" s="43"/>
      <c r="Q1003" s="43"/>
      <c r="R1003" s="43"/>
      <c r="S1003" s="43"/>
      <c r="T1003" s="43"/>
      <c r="U1003" s="43"/>
      <c r="V1003" s="43"/>
      <c r="W1003" s="43"/>
      <c r="X1003" s="43"/>
      <c r="Y1003" s="43"/>
      <c r="Z1003" s="43"/>
      <c r="AA1003" s="43"/>
      <c r="AB1003" s="43"/>
      <c r="AC1003" s="43"/>
    </row>
    <row r="1004" spans="1:29" ht="15">
      <c r="A1004" s="43"/>
      <c r="B1004" s="43"/>
      <c r="C1004" s="43"/>
      <c r="D1004" s="43"/>
      <c r="E1004" s="43"/>
      <c r="F1004" s="43"/>
      <c r="G1004" s="43"/>
      <c r="H1004" s="43"/>
      <c r="I1004" s="43"/>
      <c r="J1004" s="44"/>
      <c r="K1004" s="43"/>
      <c r="L1004" s="92"/>
      <c r="M1004" s="708"/>
      <c r="N1004" s="43"/>
      <c r="O1004" s="43"/>
      <c r="P1004" s="43"/>
      <c r="Q1004" s="43"/>
      <c r="R1004" s="43"/>
      <c r="S1004" s="43"/>
      <c r="T1004" s="43"/>
      <c r="U1004" s="43"/>
      <c r="V1004" s="43"/>
      <c r="W1004" s="43"/>
      <c r="X1004" s="43"/>
      <c r="Y1004" s="43"/>
      <c r="Z1004" s="43"/>
      <c r="AA1004" s="43"/>
      <c r="AB1004" s="43"/>
      <c r="AC1004" s="43"/>
    </row>
    <row r="1005" spans="1:29" ht="15">
      <c r="A1005" s="43"/>
      <c r="B1005" s="43"/>
      <c r="C1005" s="43"/>
      <c r="D1005" s="43"/>
      <c r="E1005" s="43"/>
      <c r="F1005" s="43"/>
      <c r="G1005" s="43"/>
      <c r="H1005" s="43"/>
      <c r="I1005" s="43"/>
      <c r="J1005" s="44"/>
      <c r="K1005" s="43"/>
      <c r="L1005" s="92"/>
      <c r="M1005" s="708"/>
      <c r="N1005" s="43"/>
      <c r="O1005" s="43"/>
      <c r="P1005" s="43"/>
      <c r="Q1005" s="43"/>
      <c r="R1005" s="43"/>
      <c r="S1005" s="43"/>
      <c r="T1005" s="43"/>
      <c r="U1005" s="43"/>
      <c r="V1005" s="43"/>
      <c r="W1005" s="43"/>
      <c r="X1005" s="43"/>
      <c r="Y1005" s="43"/>
      <c r="Z1005" s="43"/>
      <c r="AA1005" s="43"/>
      <c r="AB1005" s="43"/>
      <c r="AC1005" s="43"/>
    </row>
    <row r="1006" spans="1:29" ht="15">
      <c r="A1006" s="43"/>
      <c r="B1006" s="43"/>
      <c r="C1006" s="43"/>
      <c r="D1006" s="43"/>
      <c r="E1006" s="43"/>
      <c r="F1006" s="43"/>
      <c r="G1006" s="43"/>
      <c r="H1006" s="43"/>
      <c r="I1006" s="43"/>
      <c r="J1006" s="44"/>
      <c r="K1006" s="43"/>
      <c r="L1006" s="92"/>
      <c r="M1006" s="708"/>
      <c r="N1006" s="43"/>
      <c r="O1006" s="43"/>
      <c r="P1006" s="43"/>
      <c r="Q1006" s="43"/>
      <c r="R1006" s="43"/>
      <c r="S1006" s="43"/>
      <c r="T1006" s="43"/>
      <c r="U1006" s="43"/>
      <c r="V1006" s="43"/>
      <c r="W1006" s="43"/>
      <c r="X1006" s="43"/>
      <c r="Y1006" s="43"/>
      <c r="Z1006" s="43"/>
      <c r="AA1006" s="43"/>
      <c r="AB1006" s="43"/>
      <c r="AC1006" s="43"/>
    </row>
    <row r="1007" spans="1:29" ht="15">
      <c r="A1007" s="43"/>
      <c r="B1007" s="43"/>
      <c r="C1007" s="43"/>
      <c r="D1007" s="43"/>
      <c r="E1007" s="43"/>
      <c r="F1007" s="43"/>
      <c r="G1007" s="43"/>
      <c r="H1007" s="43"/>
      <c r="I1007" s="43"/>
      <c r="J1007" s="44"/>
      <c r="K1007" s="43"/>
      <c r="L1007" s="92"/>
      <c r="M1007" s="708"/>
      <c r="N1007" s="43"/>
      <c r="O1007" s="43"/>
      <c r="P1007" s="43"/>
      <c r="Q1007" s="43"/>
      <c r="R1007" s="43"/>
      <c r="S1007" s="43"/>
      <c r="T1007" s="43"/>
      <c r="U1007" s="43"/>
      <c r="V1007" s="43"/>
      <c r="W1007" s="43"/>
      <c r="X1007" s="43"/>
      <c r="Y1007" s="43"/>
      <c r="Z1007" s="43"/>
      <c r="AA1007" s="43"/>
      <c r="AB1007" s="43"/>
      <c r="AC1007" s="43"/>
    </row>
    <row r="1008" spans="1:29" ht="15">
      <c r="A1008" s="43"/>
      <c r="B1008" s="43"/>
      <c r="C1008" s="43"/>
      <c r="D1008" s="43"/>
      <c r="E1008" s="43"/>
      <c r="F1008" s="43"/>
      <c r="G1008" s="43"/>
      <c r="H1008" s="43"/>
      <c r="I1008" s="43"/>
      <c r="J1008" s="44"/>
      <c r="K1008" s="43"/>
      <c r="L1008" s="92"/>
      <c r="M1008" s="708"/>
      <c r="N1008" s="43"/>
      <c r="O1008" s="43"/>
      <c r="P1008" s="43"/>
      <c r="Q1008" s="43"/>
      <c r="R1008" s="43"/>
      <c r="S1008" s="43"/>
      <c r="T1008" s="43"/>
      <c r="U1008" s="43"/>
      <c r="V1008" s="43"/>
      <c r="W1008" s="43"/>
      <c r="X1008" s="43"/>
      <c r="Y1008" s="43"/>
      <c r="Z1008" s="43"/>
      <c r="AA1008" s="43"/>
      <c r="AB1008" s="43"/>
      <c r="AC1008" s="43"/>
    </row>
    <row r="1009" spans="1:29" ht="15">
      <c r="A1009" s="43"/>
      <c r="B1009" s="43"/>
      <c r="C1009" s="43"/>
      <c r="D1009" s="43"/>
      <c r="E1009" s="43"/>
      <c r="F1009" s="43"/>
      <c r="G1009" s="43"/>
      <c r="H1009" s="43"/>
      <c r="I1009" s="43"/>
      <c r="J1009" s="44"/>
      <c r="K1009" s="43"/>
      <c r="L1009" s="92"/>
      <c r="M1009" s="708"/>
      <c r="N1009" s="43"/>
      <c r="O1009" s="43"/>
      <c r="P1009" s="43"/>
      <c r="Q1009" s="43"/>
      <c r="R1009" s="43"/>
      <c r="S1009" s="43"/>
      <c r="T1009" s="43"/>
      <c r="U1009" s="43"/>
      <c r="V1009" s="43"/>
      <c r="W1009" s="43"/>
      <c r="X1009" s="43"/>
      <c r="Y1009" s="43"/>
      <c r="Z1009" s="43"/>
      <c r="AA1009" s="43"/>
      <c r="AB1009" s="43"/>
      <c r="AC1009" s="43"/>
    </row>
    <row r="1010" spans="1:29" ht="15">
      <c r="A1010" s="43"/>
      <c r="B1010" s="43"/>
      <c r="C1010" s="43"/>
      <c r="D1010" s="43"/>
      <c r="E1010" s="43"/>
      <c r="F1010" s="43"/>
      <c r="G1010" s="43"/>
      <c r="H1010" s="43"/>
      <c r="I1010" s="43"/>
      <c r="J1010" s="44"/>
      <c r="K1010" s="43"/>
      <c r="L1010" s="92"/>
      <c r="M1010" s="708"/>
      <c r="N1010" s="43"/>
      <c r="O1010" s="43"/>
      <c r="P1010" s="43"/>
      <c r="Q1010" s="43"/>
      <c r="R1010" s="43"/>
      <c r="S1010" s="43"/>
      <c r="T1010" s="43"/>
      <c r="U1010" s="43"/>
      <c r="V1010" s="43"/>
      <c r="W1010" s="43"/>
      <c r="X1010" s="43"/>
      <c r="Y1010" s="43"/>
      <c r="Z1010" s="43"/>
      <c r="AA1010" s="43"/>
      <c r="AB1010" s="43"/>
      <c r="AC1010" s="43"/>
    </row>
    <row r="1011" spans="1:29" ht="15">
      <c r="A1011" s="43"/>
      <c r="B1011" s="43"/>
      <c r="C1011" s="43"/>
      <c r="D1011" s="43"/>
      <c r="E1011" s="43"/>
      <c r="F1011" s="43"/>
      <c r="G1011" s="43"/>
      <c r="H1011" s="43"/>
      <c r="I1011" s="43"/>
      <c r="J1011" s="44"/>
      <c r="K1011" s="43"/>
      <c r="L1011" s="92"/>
      <c r="M1011" s="708"/>
      <c r="N1011" s="43"/>
      <c r="O1011" s="43"/>
      <c r="P1011" s="43"/>
      <c r="Q1011" s="43"/>
      <c r="R1011" s="43"/>
      <c r="S1011" s="43"/>
      <c r="T1011" s="43"/>
      <c r="U1011" s="43"/>
      <c r="V1011" s="43"/>
      <c r="W1011" s="43"/>
      <c r="X1011" s="43"/>
      <c r="Y1011" s="43"/>
      <c r="Z1011" s="43"/>
      <c r="AA1011" s="43"/>
      <c r="AB1011" s="43"/>
      <c r="AC1011" s="43"/>
    </row>
    <row r="1012" spans="1:29" ht="15">
      <c r="A1012" s="43"/>
      <c r="B1012" s="43"/>
      <c r="C1012" s="43"/>
      <c r="D1012" s="43"/>
      <c r="E1012" s="43"/>
      <c r="F1012" s="43"/>
      <c r="G1012" s="43"/>
      <c r="H1012" s="43"/>
      <c r="I1012" s="43"/>
      <c r="J1012" s="44"/>
      <c r="K1012" s="43"/>
      <c r="L1012" s="92"/>
      <c r="M1012" s="708"/>
      <c r="N1012" s="43"/>
      <c r="O1012" s="43"/>
      <c r="P1012" s="43"/>
      <c r="Q1012" s="43"/>
      <c r="R1012" s="43"/>
      <c r="S1012" s="43"/>
      <c r="T1012" s="43"/>
      <c r="U1012" s="43"/>
      <c r="V1012" s="43"/>
      <c r="W1012" s="43"/>
      <c r="X1012" s="43"/>
      <c r="Y1012" s="43"/>
      <c r="Z1012" s="43"/>
      <c r="AA1012" s="43"/>
      <c r="AB1012" s="43"/>
      <c r="AC1012" s="43"/>
    </row>
    <row r="1013" spans="1:29" ht="15">
      <c r="A1013" s="43"/>
      <c r="B1013" s="43"/>
      <c r="C1013" s="43"/>
      <c r="D1013" s="43"/>
      <c r="E1013" s="43"/>
      <c r="F1013" s="43"/>
      <c r="G1013" s="43"/>
      <c r="H1013" s="43"/>
      <c r="I1013" s="43"/>
      <c r="J1013" s="44"/>
      <c r="K1013" s="43"/>
      <c r="L1013" s="92"/>
      <c r="M1013" s="708"/>
      <c r="N1013" s="43"/>
      <c r="O1013" s="43"/>
      <c r="P1013" s="43"/>
      <c r="Q1013" s="43"/>
      <c r="R1013" s="43"/>
      <c r="S1013" s="43"/>
      <c r="T1013" s="43"/>
      <c r="U1013" s="43"/>
      <c r="V1013" s="43"/>
      <c r="W1013" s="43"/>
      <c r="X1013" s="43"/>
      <c r="Y1013" s="43"/>
      <c r="Z1013" s="43"/>
      <c r="AA1013" s="43"/>
      <c r="AB1013" s="43"/>
      <c r="AC1013" s="43"/>
    </row>
    <row r="1014" spans="1:29" ht="15">
      <c r="A1014" s="43"/>
      <c r="B1014" s="43"/>
      <c r="C1014" s="43"/>
      <c r="D1014" s="43"/>
      <c r="E1014" s="43"/>
      <c r="F1014" s="43"/>
      <c r="G1014" s="43"/>
      <c r="H1014" s="43"/>
      <c r="I1014" s="43"/>
      <c r="J1014" s="44"/>
      <c r="K1014" s="43"/>
      <c r="L1014" s="92"/>
      <c r="M1014" s="708"/>
      <c r="N1014" s="43"/>
      <c r="O1014" s="43"/>
      <c r="P1014" s="43"/>
      <c r="Q1014" s="43"/>
      <c r="R1014" s="43"/>
      <c r="S1014" s="43"/>
      <c r="T1014" s="43"/>
      <c r="U1014" s="43"/>
      <c r="V1014" s="43"/>
      <c r="W1014" s="43"/>
      <c r="X1014" s="43"/>
      <c r="Y1014" s="43"/>
      <c r="Z1014" s="43"/>
      <c r="AA1014" s="43"/>
      <c r="AB1014" s="43"/>
      <c r="AC1014" s="43"/>
    </row>
    <row r="1015" spans="1:29" ht="15">
      <c r="A1015" s="43"/>
      <c r="B1015" s="43"/>
      <c r="C1015" s="43"/>
      <c r="D1015" s="43"/>
      <c r="E1015" s="43"/>
      <c r="F1015" s="43"/>
      <c r="G1015" s="43"/>
      <c r="H1015" s="43"/>
      <c r="I1015" s="43"/>
      <c r="J1015" s="44"/>
      <c r="K1015" s="43"/>
      <c r="L1015" s="92"/>
      <c r="M1015" s="708"/>
      <c r="N1015" s="43"/>
      <c r="O1015" s="43"/>
      <c r="P1015" s="43"/>
      <c r="Q1015" s="43"/>
      <c r="R1015" s="43"/>
      <c r="S1015" s="43"/>
      <c r="T1015" s="43"/>
      <c r="U1015" s="43"/>
      <c r="V1015" s="43"/>
      <c r="W1015" s="43"/>
      <c r="X1015" s="43"/>
      <c r="Y1015" s="43"/>
      <c r="Z1015" s="43"/>
      <c r="AA1015" s="43"/>
      <c r="AB1015" s="43"/>
      <c r="AC1015" s="43"/>
    </row>
    <row r="1016" spans="1:29" ht="15">
      <c r="A1016" s="43"/>
      <c r="B1016" s="43"/>
      <c r="C1016" s="43"/>
      <c r="D1016" s="43"/>
      <c r="E1016" s="43"/>
      <c r="F1016" s="43"/>
      <c r="G1016" s="43"/>
      <c r="H1016" s="43"/>
      <c r="I1016" s="43"/>
      <c r="J1016" s="44"/>
      <c r="K1016" s="43"/>
      <c r="L1016" s="92"/>
      <c r="M1016" s="708"/>
      <c r="N1016" s="43"/>
      <c r="O1016" s="43"/>
      <c r="P1016" s="43"/>
      <c r="Q1016" s="43"/>
      <c r="R1016" s="43"/>
      <c r="S1016" s="43"/>
      <c r="T1016" s="43"/>
      <c r="U1016" s="43"/>
      <c r="V1016" s="43"/>
      <c r="W1016" s="43"/>
      <c r="X1016" s="43"/>
      <c r="Y1016" s="43"/>
      <c r="Z1016" s="43"/>
      <c r="AA1016" s="43"/>
      <c r="AB1016" s="43"/>
      <c r="AC1016" s="43"/>
    </row>
    <row r="1017" spans="1:29" ht="15">
      <c r="A1017" s="43"/>
      <c r="B1017" s="43"/>
      <c r="C1017" s="43"/>
      <c r="D1017" s="43"/>
      <c r="E1017" s="43"/>
      <c r="F1017" s="43"/>
      <c r="G1017" s="43"/>
      <c r="H1017" s="43"/>
      <c r="I1017" s="43"/>
      <c r="J1017" s="44"/>
      <c r="K1017" s="43"/>
      <c r="L1017" s="92"/>
      <c r="M1017" s="708"/>
      <c r="N1017" s="43"/>
      <c r="O1017" s="43"/>
      <c r="P1017" s="43"/>
      <c r="Q1017" s="43"/>
      <c r="R1017" s="43"/>
      <c r="S1017" s="43"/>
      <c r="T1017" s="43"/>
      <c r="U1017" s="43"/>
      <c r="V1017" s="43"/>
      <c r="W1017" s="43"/>
      <c r="X1017" s="43"/>
      <c r="Y1017" s="43"/>
      <c r="Z1017" s="43"/>
      <c r="AA1017" s="43"/>
      <c r="AB1017" s="43"/>
      <c r="AC1017" s="43"/>
    </row>
    <row r="1018" spans="1:29" ht="15">
      <c r="A1018" s="43"/>
      <c r="B1018" s="43"/>
      <c r="C1018" s="43"/>
      <c r="D1018" s="43"/>
      <c r="E1018" s="43"/>
      <c r="F1018" s="43"/>
      <c r="G1018" s="43"/>
      <c r="H1018" s="43"/>
      <c r="I1018" s="43"/>
      <c r="J1018" s="44"/>
      <c r="K1018" s="43"/>
      <c r="L1018" s="92"/>
      <c r="M1018" s="708"/>
      <c r="N1018" s="43"/>
      <c r="O1018" s="43"/>
      <c r="P1018" s="43"/>
      <c r="Q1018" s="43"/>
      <c r="R1018" s="43"/>
      <c r="S1018" s="43"/>
      <c r="T1018" s="43"/>
      <c r="U1018" s="43"/>
      <c r="V1018" s="43"/>
      <c r="W1018" s="43"/>
      <c r="X1018" s="43"/>
      <c r="Y1018" s="43"/>
      <c r="Z1018" s="43"/>
      <c r="AA1018" s="43"/>
      <c r="AB1018" s="43"/>
      <c r="AC1018" s="43"/>
    </row>
    <row r="1019" spans="1:29" ht="15">
      <c r="A1019" s="43"/>
      <c r="B1019" s="43"/>
      <c r="C1019" s="43"/>
      <c r="D1019" s="43"/>
      <c r="E1019" s="43"/>
      <c r="F1019" s="43"/>
      <c r="G1019" s="43"/>
      <c r="H1019" s="43"/>
      <c r="I1019" s="43"/>
      <c r="J1019" s="44"/>
      <c r="K1019" s="43"/>
      <c r="L1019" s="92"/>
      <c r="M1019" s="708"/>
      <c r="N1019" s="43"/>
      <c r="O1019" s="43"/>
      <c r="P1019" s="43"/>
      <c r="Q1019" s="43"/>
      <c r="R1019" s="43"/>
      <c r="S1019" s="43"/>
      <c r="T1019" s="43"/>
      <c r="U1019" s="43"/>
      <c r="V1019" s="43"/>
      <c r="W1019" s="43"/>
      <c r="X1019" s="43"/>
      <c r="Y1019" s="43"/>
      <c r="Z1019" s="43"/>
      <c r="AA1019" s="43"/>
      <c r="AB1019" s="43"/>
      <c r="AC1019" s="43"/>
    </row>
    <row r="1020" spans="1:29" ht="15">
      <c r="A1020" s="43"/>
      <c r="B1020" s="43"/>
      <c r="C1020" s="43"/>
      <c r="D1020" s="43"/>
      <c r="E1020" s="43"/>
      <c r="F1020" s="43"/>
      <c r="G1020" s="43"/>
      <c r="H1020" s="43"/>
      <c r="I1020" s="43"/>
      <c r="J1020" s="44"/>
      <c r="K1020" s="43"/>
      <c r="L1020" s="92"/>
      <c r="M1020" s="708"/>
      <c r="N1020" s="43"/>
      <c r="O1020" s="43"/>
      <c r="P1020" s="43"/>
      <c r="Q1020" s="43"/>
      <c r="R1020" s="43"/>
      <c r="S1020" s="43"/>
      <c r="T1020" s="43"/>
      <c r="U1020" s="43"/>
      <c r="V1020" s="43"/>
      <c r="W1020" s="43"/>
      <c r="X1020" s="43"/>
      <c r="Y1020" s="43"/>
      <c r="Z1020" s="43"/>
      <c r="AA1020" s="43"/>
      <c r="AB1020" s="43"/>
      <c r="AC1020" s="43"/>
    </row>
    <row r="1021" spans="1:29" ht="15">
      <c r="A1021" s="43"/>
      <c r="B1021" s="43"/>
      <c r="C1021" s="43"/>
      <c r="D1021" s="43"/>
      <c r="E1021" s="43"/>
      <c r="F1021" s="43"/>
      <c r="G1021" s="43"/>
      <c r="H1021" s="43"/>
      <c r="I1021" s="43"/>
      <c r="J1021" s="44"/>
      <c r="K1021" s="43"/>
      <c r="L1021" s="92"/>
      <c r="M1021" s="708"/>
      <c r="N1021" s="43"/>
      <c r="O1021" s="43"/>
      <c r="P1021" s="43"/>
      <c r="Q1021" s="43"/>
      <c r="R1021" s="43"/>
      <c r="S1021" s="43"/>
      <c r="T1021" s="43"/>
      <c r="U1021" s="43"/>
      <c r="V1021" s="43"/>
      <c r="W1021" s="43"/>
      <c r="X1021" s="43"/>
      <c r="Y1021" s="43"/>
      <c r="Z1021" s="43"/>
      <c r="AA1021" s="43"/>
      <c r="AB1021" s="43"/>
      <c r="AC1021" s="43"/>
    </row>
    <row r="1022" spans="1:29" ht="15">
      <c r="A1022" s="43"/>
      <c r="B1022" s="43"/>
      <c r="C1022" s="43"/>
      <c r="D1022" s="43"/>
      <c r="E1022" s="43"/>
      <c r="F1022" s="43"/>
      <c r="G1022" s="43"/>
      <c r="H1022" s="43"/>
      <c r="I1022" s="43"/>
      <c r="J1022" s="44"/>
      <c r="K1022" s="43"/>
      <c r="L1022" s="92"/>
      <c r="M1022" s="708"/>
      <c r="N1022" s="43"/>
      <c r="O1022" s="43"/>
      <c r="P1022" s="43"/>
      <c r="Q1022" s="43"/>
      <c r="R1022" s="43"/>
      <c r="S1022" s="43"/>
      <c r="T1022" s="43"/>
      <c r="U1022" s="43"/>
      <c r="V1022" s="43"/>
      <c r="W1022" s="43"/>
      <c r="X1022" s="43"/>
      <c r="Y1022" s="43"/>
      <c r="Z1022" s="43"/>
      <c r="AA1022" s="43"/>
      <c r="AB1022" s="43"/>
      <c r="AC1022" s="43"/>
    </row>
    <row r="1023" spans="1:29" ht="15">
      <c r="A1023" s="43"/>
      <c r="B1023" s="43"/>
      <c r="C1023" s="43"/>
      <c r="D1023" s="43"/>
      <c r="E1023" s="43"/>
      <c r="F1023" s="43"/>
      <c r="G1023" s="43"/>
      <c r="H1023" s="43"/>
      <c r="I1023" s="43"/>
      <c r="J1023" s="44"/>
      <c r="K1023" s="43"/>
      <c r="L1023" s="92"/>
      <c r="M1023" s="708"/>
      <c r="N1023" s="43"/>
      <c r="O1023" s="43"/>
      <c r="P1023" s="43"/>
      <c r="Q1023" s="43"/>
      <c r="R1023" s="43"/>
      <c r="S1023" s="43"/>
      <c r="T1023" s="43"/>
      <c r="U1023" s="43"/>
      <c r="V1023" s="43"/>
      <c r="W1023" s="43"/>
      <c r="X1023" s="43"/>
      <c r="Y1023" s="43"/>
      <c r="Z1023" s="43"/>
      <c r="AA1023" s="43"/>
      <c r="AB1023" s="43"/>
      <c r="AC1023" s="43"/>
    </row>
    <row r="1024" spans="1:29" ht="15">
      <c r="A1024" s="43"/>
      <c r="B1024" s="43"/>
      <c r="C1024" s="43"/>
      <c r="D1024" s="43"/>
      <c r="E1024" s="43"/>
      <c r="F1024" s="43"/>
      <c r="G1024" s="43"/>
      <c r="H1024" s="43"/>
      <c r="I1024" s="43"/>
      <c r="J1024" s="44"/>
      <c r="K1024" s="43"/>
      <c r="L1024" s="92"/>
      <c r="M1024" s="708"/>
      <c r="N1024" s="43"/>
      <c r="O1024" s="43"/>
      <c r="P1024" s="43"/>
      <c r="Q1024" s="43"/>
      <c r="R1024" s="43"/>
      <c r="S1024" s="43"/>
      <c r="T1024" s="43"/>
      <c r="U1024" s="43"/>
      <c r="V1024" s="43"/>
      <c r="W1024" s="43"/>
      <c r="X1024" s="43"/>
      <c r="Y1024" s="43"/>
      <c r="Z1024" s="43"/>
      <c r="AA1024" s="43"/>
      <c r="AB1024" s="43"/>
      <c r="AC1024" s="43"/>
    </row>
    <row r="1025" spans="1:29" ht="15">
      <c r="A1025" s="43"/>
      <c r="B1025" s="43"/>
      <c r="C1025" s="43"/>
      <c r="D1025" s="43"/>
      <c r="E1025" s="43"/>
      <c r="F1025" s="43"/>
      <c r="G1025" s="43"/>
      <c r="H1025" s="43"/>
      <c r="I1025" s="43"/>
      <c r="J1025" s="44"/>
      <c r="K1025" s="43"/>
      <c r="L1025" s="92"/>
      <c r="M1025" s="708"/>
      <c r="N1025" s="43"/>
      <c r="O1025" s="43"/>
      <c r="P1025" s="43"/>
      <c r="Q1025" s="43"/>
      <c r="R1025" s="43"/>
      <c r="S1025" s="43"/>
      <c r="T1025" s="43"/>
      <c r="U1025" s="43"/>
      <c r="V1025" s="43"/>
      <c r="W1025" s="43"/>
      <c r="X1025" s="43"/>
      <c r="Y1025" s="43"/>
      <c r="Z1025" s="43"/>
      <c r="AA1025" s="43"/>
      <c r="AB1025" s="43"/>
      <c r="AC1025" s="43"/>
    </row>
    <row r="1026" spans="1:29" ht="15">
      <c r="A1026" s="43"/>
      <c r="B1026" s="43"/>
      <c r="C1026" s="43"/>
      <c r="D1026" s="43"/>
      <c r="E1026" s="43"/>
      <c r="F1026" s="43"/>
      <c r="G1026" s="43"/>
      <c r="H1026" s="43"/>
      <c r="I1026" s="43"/>
      <c r="J1026" s="44"/>
      <c r="K1026" s="43"/>
      <c r="L1026" s="92"/>
      <c r="M1026" s="708"/>
      <c r="N1026" s="43"/>
      <c r="O1026" s="43"/>
      <c r="P1026" s="43"/>
      <c r="Q1026" s="43"/>
      <c r="R1026" s="43"/>
      <c r="S1026" s="43"/>
      <c r="T1026" s="43"/>
      <c r="U1026" s="43"/>
      <c r="V1026" s="43"/>
      <c r="W1026" s="43"/>
      <c r="X1026" s="43"/>
      <c r="Y1026" s="43"/>
      <c r="Z1026" s="43"/>
      <c r="AA1026" s="43"/>
      <c r="AB1026" s="43"/>
      <c r="AC1026" s="43"/>
    </row>
    <row r="1027" spans="1:29" ht="15">
      <c r="A1027" s="43"/>
      <c r="B1027" s="43"/>
      <c r="C1027" s="43"/>
      <c r="D1027" s="43"/>
      <c r="E1027" s="43"/>
      <c r="F1027" s="43"/>
      <c r="G1027" s="43"/>
      <c r="H1027" s="43"/>
      <c r="I1027" s="43"/>
      <c r="J1027" s="44"/>
      <c r="K1027" s="43"/>
      <c r="L1027" s="92"/>
      <c r="M1027" s="708"/>
      <c r="N1027" s="43"/>
      <c r="O1027" s="43"/>
      <c r="P1027" s="43"/>
      <c r="Q1027" s="43"/>
      <c r="R1027" s="43"/>
      <c r="S1027" s="43"/>
      <c r="T1027" s="43"/>
      <c r="U1027" s="43"/>
      <c r="V1027" s="43"/>
      <c r="W1027" s="43"/>
      <c r="X1027" s="43"/>
      <c r="Y1027" s="43"/>
      <c r="Z1027" s="43"/>
      <c r="AA1027" s="43"/>
      <c r="AB1027" s="43"/>
      <c r="AC1027" s="43"/>
    </row>
    <row r="1028" spans="1:29" ht="15">
      <c r="A1028" s="43"/>
      <c r="B1028" s="43"/>
      <c r="C1028" s="43"/>
      <c r="D1028" s="43"/>
      <c r="E1028" s="43"/>
      <c r="F1028" s="43"/>
      <c r="G1028" s="43"/>
      <c r="H1028" s="43"/>
      <c r="I1028" s="43"/>
      <c r="J1028" s="44"/>
      <c r="K1028" s="43"/>
      <c r="L1028" s="92"/>
      <c r="M1028" s="708"/>
      <c r="N1028" s="43"/>
      <c r="O1028" s="43"/>
      <c r="P1028" s="43"/>
      <c r="Q1028" s="43"/>
      <c r="R1028" s="43"/>
      <c r="S1028" s="43"/>
      <c r="T1028" s="43"/>
      <c r="U1028" s="43"/>
      <c r="V1028" s="43"/>
      <c r="W1028" s="43"/>
      <c r="X1028" s="43"/>
      <c r="Y1028" s="43"/>
      <c r="Z1028" s="43"/>
      <c r="AA1028" s="43"/>
      <c r="AB1028" s="43"/>
      <c r="AC1028" s="43"/>
    </row>
    <row r="1029" spans="1:29" ht="15">
      <c r="A1029" s="43"/>
      <c r="B1029" s="43"/>
      <c r="C1029" s="43"/>
      <c r="D1029" s="43"/>
      <c r="E1029" s="43"/>
      <c r="F1029" s="43"/>
      <c r="G1029" s="43"/>
      <c r="H1029" s="43"/>
      <c r="I1029" s="43"/>
      <c r="J1029" s="44"/>
      <c r="K1029" s="43"/>
      <c r="L1029" s="92"/>
      <c r="M1029" s="708"/>
      <c r="N1029" s="43"/>
      <c r="O1029" s="43"/>
      <c r="P1029" s="43"/>
      <c r="Q1029" s="43"/>
      <c r="R1029" s="43"/>
      <c r="S1029" s="43"/>
      <c r="T1029" s="43"/>
      <c r="U1029" s="43"/>
      <c r="V1029" s="43"/>
      <c r="W1029" s="43"/>
      <c r="X1029" s="43"/>
      <c r="Y1029" s="43"/>
      <c r="Z1029" s="43"/>
      <c r="AA1029" s="43"/>
      <c r="AB1029" s="43"/>
      <c r="AC1029" s="43"/>
    </row>
    <row r="1030" spans="1:29" ht="15">
      <c r="A1030" s="43"/>
      <c r="B1030" s="43"/>
      <c r="C1030" s="43"/>
      <c r="D1030" s="43"/>
      <c r="E1030" s="43"/>
      <c r="F1030" s="43"/>
      <c r="G1030" s="43"/>
      <c r="H1030" s="43"/>
      <c r="I1030" s="43"/>
      <c r="J1030" s="44"/>
      <c r="K1030" s="43"/>
      <c r="L1030" s="92"/>
      <c r="M1030" s="708"/>
      <c r="N1030" s="43"/>
      <c r="O1030" s="43"/>
      <c r="P1030" s="43"/>
      <c r="Q1030" s="43"/>
      <c r="R1030" s="43"/>
      <c r="S1030" s="43"/>
      <c r="T1030" s="43"/>
      <c r="U1030" s="43"/>
      <c r="V1030" s="43"/>
      <c r="W1030" s="43"/>
      <c r="X1030" s="43"/>
      <c r="Y1030" s="43"/>
      <c r="Z1030" s="43"/>
      <c r="AA1030" s="43"/>
      <c r="AB1030" s="43"/>
      <c r="AC1030" s="43"/>
    </row>
    <row r="1031" spans="1:29" ht="15">
      <c r="A1031" s="43"/>
      <c r="B1031" s="43"/>
      <c r="C1031" s="43"/>
      <c r="D1031" s="43"/>
      <c r="E1031" s="43"/>
      <c r="F1031" s="43"/>
      <c r="G1031" s="43"/>
      <c r="H1031" s="43"/>
      <c r="I1031" s="43"/>
      <c r="J1031" s="44"/>
      <c r="K1031" s="43"/>
      <c r="L1031" s="92"/>
      <c r="M1031" s="708"/>
      <c r="N1031" s="43"/>
      <c r="O1031" s="43"/>
      <c r="P1031" s="43"/>
      <c r="Q1031" s="43"/>
      <c r="R1031" s="43"/>
      <c r="S1031" s="43"/>
      <c r="T1031" s="43"/>
      <c r="U1031" s="43"/>
      <c r="V1031" s="43"/>
      <c r="W1031" s="43"/>
      <c r="X1031" s="43"/>
      <c r="Y1031" s="43"/>
      <c r="Z1031" s="43"/>
      <c r="AA1031" s="43"/>
      <c r="AB1031" s="43"/>
      <c r="AC1031" s="43"/>
    </row>
    <row r="1032" spans="1:29" ht="15">
      <c r="A1032" s="43"/>
      <c r="B1032" s="43"/>
      <c r="C1032" s="43"/>
      <c r="D1032" s="43"/>
      <c r="E1032" s="43"/>
      <c r="F1032" s="43"/>
      <c r="G1032" s="43"/>
      <c r="H1032" s="43"/>
      <c r="I1032" s="43"/>
      <c r="J1032" s="44"/>
      <c r="K1032" s="43"/>
      <c r="L1032" s="92"/>
      <c r="M1032" s="708"/>
      <c r="N1032" s="43"/>
      <c r="O1032" s="43"/>
      <c r="P1032" s="43"/>
      <c r="Q1032" s="43"/>
      <c r="R1032" s="43"/>
      <c r="S1032" s="43"/>
      <c r="T1032" s="43"/>
      <c r="U1032" s="43"/>
      <c r="V1032" s="43"/>
      <c r="W1032" s="43"/>
      <c r="X1032" s="43"/>
      <c r="Y1032" s="43"/>
      <c r="Z1032" s="43"/>
      <c r="AA1032" s="43"/>
      <c r="AB1032" s="43"/>
      <c r="AC1032" s="43"/>
    </row>
    <row r="1033" spans="1:29" ht="15">
      <c r="A1033" s="43"/>
      <c r="B1033" s="43"/>
      <c r="C1033" s="43"/>
      <c r="D1033" s="43"/>
      <c r="E1033" s="43"/>
      <c r="F1033" s="43"/>
      <c r="G1033" s="43"/>
      <c r="H1033" s="43"/>
      <c r="I1033" s="43"/>
      <c r="J1033" s="44"/>
      <c r="K1033" s="43"/>
      <c r="L1033" s="92"/>
      <c r="M1033" s="708"/>
      <c r="N1033" s="43"/>
      <c r="O1033" s="43"/>
      <c r="P1033" s="43"/>
      <c r="Q1033" s="43"/>
      <c r="R1033" s="43"/>
      <c r="S1033" s="43"/>
      <c r="T1033" s="43"/>
      <c r="U1033" s="43"/>
      <c r="V1033" s="43"/>
      <c r="W1033" s="43"/>
      <c r="X1033" s="43"/>
      <c r="Y1033" s="43"/>
      <c r="Z1033" s="43"/>
      <c r="AA1033" s="43"/>
      <c r="AB1033" s="43"/>
      <c r="AC1033" s="43"/>
    </row>
    <row r="1034" spans="1:29" ht="15">
      <c r="A1034" s="43"/>
      <c r="B1034" s="43"/>
      <c r="C1034" s="43"/>
      <c r="D1034" s="43"/>
      <c r="E1034" s="43"/>
      <c r="F1034" s="43"/>
      <c r="G1034" s="43"/>
      <c r="H1034" s="43"/>
      <c r="I1034" s="43"/>
      <c r="J1034" s="44"/>
      <c r="K1034" s="43"/>
      <c r="L1034" s="92"/>
      <c r="M1034" s="708"/>
      <c r="N1034" s="43"/>
      <c r="O1034" s="43"/>
      <c r="P1034" s="43"/>
      <c r="Q1034" s="43"/>
      <c r="R1034" s="43"/>
      <c r="S1034" s="43"/>
      <c r="T1034" s="43"/>
      <c r="U1034" s="43"/>
      <c r="V1034" s="43"/>
      <c r="W1034" s="43"/>
      <c r="X1034" s="43"/>
      <c r="Y1034" s="43"/>
      <c r="Z1034" s="43"/>
      <c r="AA1034" s="43"/>
      <c r="AB1034" s="43"/>
      <c r="AC1034" s="43"/>
    </row>
    <row r="1035" spans="1:29" ht="15">
      <c r="A1035" s="43"/>
      <c r="B1035" s="43"/>
      <c r="C1035" s="43"/>
      <c r="D1035" s="43"/>
      <c r="E1035" s="43"/>
      <c r="F1035" s="43"/>
      <c r="G1035" s="43"/>
      <c r="H1035" s="43"/>
      <c r="I1035" s="43"/>
      <c r="J1035" s="44"/>
      <c r="K1035" s="43"/>
      <c r="L1035" s="92"/>
      <c r="M1035" s="708"/>
      <c r="N1035" s="43"/>
      <c r="O1035" s="43"/>
      <c r="P1035" s="43"/>
      <c r="Q1035" s="43"/>
      <c r="R1035" s="43"/>
      <c r="S1035" s="43"/>
      <c r="T1035" s="43"/>
      <c r="U1035" s="43"/>
      <c r="V1035" s="43"/>
      <c r="W1035" s="43"/>
      <c r="X1035" s="43"/>
      <c r="Y1035" s="43"/>
      <c r="Z1035" s="43"/>
      <c r="AA1035" s="43"/>
      <c r="AB1035" s="43"/>
      <c r="AC1035" s="43"/>
    </row>
    <row r="1036" spans="1:29" ht="15">
      <c r="A1036" s="43"/>
      <c r="B1036" s="43"/>
      <c r="C1036" s="43"/>
      <c r="D1036" s="43"/>
      <c r="E1036" s="43"/>
      <c r="F1036" s="43"/>
      <c r="G1036" s="43"/>
      <c r="H1036" s="43"/>
      <c r="I1036" s="43"/>
      <c r="J1036" s="44"/>
      <c r="K1036" s="43"/>
      <c r="L1036" s="92"/>
      <c r="M1036" s="708"/>
      <c r="N1036" s="43"/>
      <c r="O1036" s="43"/>
      <c r="P1036" s="43"/>
      <c r="Q1036" s="43"/>
      <c r="R1036" s="43"/>
      <c r="S1036" s="43"/>
      <c r="T1036" s="43"/>
      <c r="U1036" s="43"/>
      <c r="V1036" s="43"/>
      <c r="W1036" s="43"/>
      <c r="X1036" s="43"/>
      <c r="Y1036" s="43"/>
      <c r="Z1036" s="43"/>
      <c r="AA1036" s="43"/>
      <c r="AB1036" s="43"/>
      <c r="AC1036" s="43"/>
    </row>
    <row r="1037" spans="1:29" ht="15">
      <c r="A1037" s="43"/>
      <c r="B1037" s="43"/>
      <c r="C1037" s="43"/>
      <c r="D1037" s="43"/>
      <c r="E1037" s="43"/>
      <c r="F1037" s="43"/>
      <c r="G1037" s="43"/>
      <c r="H1037" s="43"/>
      <c r="I1037" s="43"/>
      <c r="J1037" s="44"/>
      <c r="K1037" s="43"/>
      <c r="L1037" s="92"/>
      <c r="M1037" s="708"/>
      <c r="N1037" s="43"/>
      <c r="O1037" s="43"/>
      <c r="P1037" s="43"/>
      <c r="Q1037" s="43"/>
      <c r="R1037" s="43"/>
      <c r="S1037" s="43"/>
      <c r="T1037" s="43"/>
      <c r="U1037" s="43"/>
      <c r="V1037" s="43"/>
      <c r="W1037" s="43"/>
      <c r="X1037" s="43"/>
      <c r="Y1037" s="43"/>
      <c r="Z1037" s="43"/>
      <c r="AA1037" s="43"/>
      <c r="AB1037" s="43"/>
      <c r="AC1037" s="43"/>
    </row>
    <row r="1038" spans="1:29" ht="15">
      <c r="A1038" s="43"/>
      <c r="B1038" s="43"/>
      <c r="C1038" s="43"/>
      <c r="D1038" s="43"/>
      <c r="E1038" s="43"/>
      <c r="F1038" s="43"/>
      <c r="G1038" s="43"/>
      <c r="H1038" s="43"/>
      <c r="I1038" s="43"/>
      <c r="J1038" s="44"/>
      <c r="K1038" s="43"/>
      <c r="L1038" s="92"/>
      <c r="M1038" s="708"/>
      <c r="N1038" s="43"/>
      <c r="O1038" s="43"/>
      <c r="P1038" s="43"/>
      <c r="Q1038" s="43"/>
      <c r="R1038" s="43"/>
      <c r="S1038" s="43"/>
      <c r="T1038" s="43"/>
      <c r="U1038" s="43"/>
      <c r="V1038" s="43"/>
      <c r="W1038" s="43"/>
      <c r="X1038" s="43"/>
      <c r="Y1038" s="43"/>
      <c r="Z1038" s="43"/>
      <c r="AA1038" s="43"/>
      <c r="AB1038" s="43"/>
      <c r="AC1038" s="43"/>
    </row>
    <row r="1039" spans="1:29" ht="15">
      <c r="A1039" s="43"/>
      <c r="B1039" s="43"/>
      <c r="C1039" s="43"/>
      <c r="D1039" s="43"/>
      <c r="E1039" s="43"/>
      <c r="F1039" s="43"/>
      <c r="G1039" s="43"/>
      <c r="H1039" s="43"/>
      <c r="I1039" s="43"/>
      <c r="J1039" s="44"/>
      <c r="K1039" s="43"/>
      <c r="L1039" s="92"/>
      <c r="M1039" s="708"/>
      <c r="N1039" s="43"/>
      <c r="O1039" s="43"/>
      <c r="P1039" s="43"/>
      <c r="Q1039" s="43"/>
      <c r="R1039" s="43"/>
      <c r="S1039" s="43"/>
      <c r="T1039" s="43"/>
      <c r="U1039" s="43"/>
      <c r="V1039" s="43"/>
      <c r="W1039" s="43"/>
      <c r="X1039" s="43"/>
      <c r="Y1039" s="43"/>
      <c r="Z1039" s="43"/>
      <c r="AA1039" s="43"/>
      <c r="AB1039" s="43"/>
      <c r="AC1039" s="43"/>
    </row>
    <row r="1040" spans="1:29" ht="15">
      <c r="A1040" s="43"/>
      <c r="B1040" s="43"/>
      <c r="C1040" s="43"/>
      <c r="D1040" s="43"/>
      <c r="E1040" s="43"/>
      <c r="F1040" s="43"/>
      <c r="G1040" s="43"/>
      <c r="H1040" s="43"/>
      <c r="I1040" s="43"/>
      <c r="J1040" s="44"/>
      <c r="K1040" s="43"/>
      <c r="L1040" s="92"/>
      <c r="M1040" s="708"/>
      <c r="N1040" s="43"/>
      <c r="O1040" s="43"/>
      <c r="P1040" s="43"/>
      <c r="Q1040" s="43"/>
      <c r="R1040" s="43"/>
      <c r="S1040" s="43"/>
      <c r="T1040" s="43"/>
      <c r="U1040" s="43"/>
      <c r="V1040" s="43"/>
      <c r="W1040" s="43"/>
      <c r="X1040" s="43"/>
      <c r="Y1040" s="43"/>
      <c r="Z1040" s="43"/>
      <c r="AA1040" s="43"/>
      <c r="AB1040" s="43"/>
      <c r="AC1040" s="43"/>
    </row>
  </sheetData>
  <mergeCells count="7">
    <mergeCell ref="N79:P79"/>
    <mergeCell ref="M106:N107"/>
    <mergeCell ref="A3:L3"/>
    <mergeCell ref="J43:J46"/>
    <mergeCell ref="K43:K46"/>
    <mergeCell ref="L43:L46"/>
    <mergeCell ref="A47:L47"/>
  </mergeCells>
  <conditionalFormatting sqref="H1:H1040">
    <cfRule type="cellIs" dxfId="15" priority="1" operator="equal">
      <formula>0</formula>
    </cfRule>
  </conditionalFormatting>
  <hyperlinks>
    <hyperlink ref="L4" r:id="rId1"/>
    <hyperlink ref="L5" r:id="rId2"/>
    <hyperlink ref="L6" r:id="rId3"/>
    <hyperlink ref="L8" r:id="rId4"/>
    <hyperlink ref="L9" r:id="rId5"/>
    <hyperlink ref="L10" r:id="rId6"/>
    <hyperlink ref="L11" r:id="rId7"/>
    <hyperlink ref="L12" r:id="rId8"/>
    <hyperlink ref="L13" r:id="rId9"/>
    <hyperlink ref="L14" r:id="rId10"/>
    <hyperlink ref="L15" r:id="rId11"/>
    <hyperlink ref="L16" r:id="rId12"/>
    <hyperlink ref="L17" r:id="rId13"/>
    <hyperlink ref="L18" r:id="rId14"/>
    <hyperlink ref="L19" r:id="rId15"/>
    <hyperlink ref="L20" r:id="rId16"/>
    <hyperlink ref="L21" r:id="rId17"/>
    <hyperlink ref="L22" r:id="rId18"/>
    <hyperlink ref="L23" r:id="rId19"/>
    <hyperlink ref="L24" r:id="rId20"/>
    <hyperlink ref="L25" r:id="rId21"/>
    <hyperlink ref="L26" r:id="rId22"/>
    <hyperlink ref="L27" r:id="rId23"/>
    <hyperlink ref="L28" r:id="rId24"/>
    <hyperlink ref="L29" r:id="rId25"/>
    <hyperlink ref="L30" r:id="rId26"/>
    <hyperlink ref="L31" r:id="rId27"/>
    <hyperlink ref="L32" r:id="rId28"/>
    <hyperlink ref="L33" r:id="rId29"/>
    <hyperlink ref="L34" r:id="rId30"/>
    <hyperlink ref="L35" r:id="rId31"/>
    <hyperlink ref="L48" r:id="rId32"/>
    <hyperlink ref="L49" r:id="rId33"/>
    <hyperlink ref="L50" r:id="rId34"/>
    <hyperlink ref="L51" r:id="rId35"/>
    <hyperlink ref="L52" r:id="rId36"/>
    <hyperlink ref="L53" r:id="rId37"/>
    <hyperlink ref="L54" r:id="rId38"/>
    <hyperlink ref="L55" r:id="rId39"/>
    <hyperlink ref="L56" r:id="rId40"/>
    <hyperlink ref="L57" r:id="rId4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3"/>
  <sheetViews>
    <sheetView workbookViewId="0"/>
  </sheetViews>
  <sheetFormatPr defaultColWidth="12.5703125" defaultRowHeight="15.75" customHeight="1"/>
  <cols>
    <col min="1" max="1" width="21.42578125" customWidth="1"/>
    <col min="2" max="2" width="23" customWidth="1"/>
    <col min="3" max="3" width="14" customWidth="1"/>
    <col min="4" max="4" width="18.42578125" customWidth="1"/>
    <col min="6" max="6" width="18.7109375" customWidth="1"/>
    <col min="7" max="7" width="21" customWidth="1"/>
    <col min="8" max="8" width="20.85546875" customWidth="1"/>
    <col min="9" max="9" width="18.7109375" customWidth="1"/>
  </cols>
  <sheetData>
    <row r="1" spans="1:26" ht="41.25" customHeight="1">
      <c r="A1" s="1124" t="s">
        <v>1996</v>
      </c>
      <c r="B1" s="1032"/>
      <c r="C1" s="1032"/>
      <c r="D1" s="1032"/>
      <c r="E1" s="1032"/>
      <c r="F1" s="1032"/>
      <c r="G1" s="1032"/>
      <c r="H1" s="1032"/>
      <c r="I1" s="43"/>
      <c r="J1" s="43"/>
      <c r="K1" s="43"/>
      <c r="L1" s="43"/>
      <c r="M1" s="43"/>
      <c r="N1" s="43"/>
      <c r="O1" s="43"/>
      <c r="P1" s="43"/>
      <c r="Q1" s="43"/>
      <c r="R1" s="43"/>
      <c r="S1" s="43"/>
      <c r="T1" s="43"/>
      <c r="U1" s="43"/>
      <c r="V1" s="43"/>
      <c r="W1" s="43"/>
      <c r="X1" s="43"/>
      <c r="Y1" s="43"/>
      <c r="Z1" s="43"/>
    </row>
    <row r="2" spans="1:26" ht="41.25" customHeight="1">
      <c r="A2" s="4" t="s">
        <v>1</v>
      </c>
      <c r="B2" s="4" t="s">
        <v>157</v>
      </c>
      <c r="C2" s="4" t="s">
        <v>3</v>
      </c>
      <c r="D2" s="4" t="s">
        <v>4</v>
      </c>
      <c r="E2" s="4" t="s">
        <v>161</v>
      </c>
      <c r="F2" s="4" t="s">
        <v>162</v>
      </c>
      <c r="G2" s="819" t="s">
        <v>1997</v>
      </c>
      <c r="H2" s="820" t="s">
        <v>6</v>
      </c>
      <c r="I2" s="73" t="s">
        <v>164</v>
      </c>
      <c r="J2" s="43"/>
      <c r="K2" s="43"/>
      <c r="L2" s="43"/>
      <c r="M2" s="43"/>
      <c r="N2" s="43"/>
      <c r="O2" s="43"/>
      <c r="P2" s="43"/>
      <c r="Q2" s="43"/>
      <c r="R2" s="43"/>
      <c r="S2" s="43"/>
      <c r="T2" s="43"/>
      <c r="U2" s="43"/>
      <c r="V2" s="43"/>
      <c r="W2" s="43"/>
      <c r="X2" s="43"/>
      <c r="Y2" s="43"/>
      <c r="Z2" s="43"/>
    </row>
    <row r="3" spans="1:26" ht="30.75" customHeight="1">
      <c r="A3" s="1125" t="s">
        <v>1998</v>
      </c>
      <c r="B3" s="1032"/>
      <c r="C3" s="1032"/>
      <c r="D3" s="1032"/>
      <c r="E3" s="1032"/>
      <c r="F3" s="1032"/>
      <c r="G3" s="1032"/>
      <c r="H3" s="1032"/>
      <c r="I3" s="1032"/>
      <c r="J3" s="1032"/>
      <c r="K3" s="1032"/>
      <c r="L3" s="1032"/>
      <c r="M3" s="1032"/>
      <c r="N3" s="1032"/>
      <c r="O3" s="1032"/>
      <c r="P3" s="1032"/>
      <c r="Q3" s="1032"/>
      <c r="R3" s="1032"/>
      <c r="S3" s="1032"/>
      <c r="T3" s="1032"/>
      <c r="U3" s="1032"/>
      <c r="V3" s="1032"/>
      <c r="W3" s="1032"/>
      <c r="X3" s="1032"/>
      <c r="Y3" s="1032"/>
      <c r="Z3" s="1032"/>
    </row>
    <row r="4" spans="1:26" ht="56.25" customHeight="1">
      <c r="A4" s="42" t="s">
        <v>1999</v>
      </c>
      <c r="B4" s="821" t="s">
        <v>2000</v>
      </c>
      <c r="C4" s="52" t="s">
        <v>196</v>
      </c>
      <c r="D4" s="822" t="s">
        <v>507</v>
      </c>
      <c r="E4" s="822" t="s">
        <v>507</v>
      </c>
      <c r="F4" s="823"/>
      <c r="G4" s="257" t="s">
        <v>2001</v>
      </c>
      <c r="H4" s="89"/>
      <c r="I4" s="89" t="s">
        <v>2002</v>
      </c>
      <c r="J4" s="43"/>
      <c r="K4" s="43"/>
      <c r="L4" s="43"/>
      <c r="M4" s="43"/>
      <c r="N4" s="43"/>
      <c r="O4" s="43"/>
      <c r="P4" s="43"/>
      <c r="Q4" s="43"/>
      <c r="R4" s="43"/>
      <c r="S4" s="43"/>
      <c r="T4" s="43"/>
      <c r="U4" s="43"/>
      <c r="V4" s="43"/>
      <c r="W4" s="43"/>
      <c r="X4" s="43"/>
      <c r="Y4" s="43"/>
      <c r="Z4" s="43"/>
    </row>
    <row r="5" spans="1:26" ht="56.25" customHeight="1">
      <c r="A5" s="43" t="s">
        <v>2003</v>
      </c>
      <c r="B5" s="821" t="s">
        <v>2004</v>
      </c>
      <c r="C5" s="52" t="s">
        <v>196</v>
      </c>
      <c r="D5" s="822" t="s">
        <v>507</v>
      </c>
      <c r="E5" s="822" t="s">
        <v>507</v>
      </c>
      <c r="F5" s="823"/>
      <c r="G5" s="257" t="s">
        <v>2005</v>
      </c>
      <c r="H5" s="89"/>
      <c r="I5" s="824" t="s">
        <v>2006</v>
      </c>
      <c r="J5" s="43"/>
      <c r="K5" s="43"/>
      <c r="L5" s="43"/>
      <c r="M5" s="43"/>
      <c r="N5" s="43"/>
      <c r="O5" s="43"/>
      <c r="P5" s="43"/>
      <c r="Q5" s="43"/>
      <c r="R5" s="43"/>
      <c r="S5" s="43"/>
      <c r="T5" s="43"/>
      <c r="U5" s="43"/>
      <c r="V5" s="43"/>
      <c r="W5" s="43"/>
      <c r="X5" s="43"/>
      <c r="Y5" s="43"/>
      <c r="Z5" s="43"/>
    </row>
    <row r="6" spans="1:26" ht="56.25" customHeight="1">
      <c r="A6" s="43" t="s">
        <v>2007</v>
      </c>
      <c r="B6" s="821" t="s">
        <v>2008</v>
      </c>
      <c r="C6" s="52" t="s">
        <v>196</v>
      </c>
      <c r="D6" s="822" t="s">
        <v>507</v>
      </c>
      <c r="E6" s="822" t="s">
        <v>507</v>
      </c>
      <c r="F6" s="823"/>
      <c r="G6" s="257" t="s">
        <v>2009</v>
      </c>
      <c r="H6" s="89"/>
      <c r="I6" s="824" t="s">
        <v>2010</v>
      </c>
      <c r="J6" s="43"/>
      <c r="K6" s="43"/>
      <c r="L6" s="43"/>
      <c r="M6" s="43"/>
      <c r="N6" s="43"/>
      <c r="O6" s="43"/>
      <c r="P6" s="43"/>
      <c r="Q6" s="43"/>
      <c r="R6" s="43"/>
      <c r="S6" s="43"/>
      <c r="T6" s="43"/>
      <c r="U6" s="43"/>
      <c r="V6" s="43"/>
      <c r="W6" s="43"/>
      <c r="X6" s="43"/>
      <c r="Y6" s="43"/>
      <c r="Z6" s="43"/>
    </row>
    <row r="7" spans="1:26" ht="56.25" customHeight="1">
      <c r="A7" s="43" t="s">
        <v>2011</v>
      </c>
      <c r="B7" s="821" t="s">
        <v>2012</v>
      </c>
      <c r="C7" s="52" t="s">
        <v>196</v>
      </c>
      <c r="D7" s="822" t="s">
        <v>507</v>
      </c>
      <c r="E7" s="822" t="s">
        <v>2013</v>
      </c>
      <c r="F7" s="823">
        <v>120</v>
      </c>
      <c r="G7" s="257" t="s">
        <v>2014</v>
      </c>
      <c r="H7" s="89"/>
      <c r="I7" s="824" t="s">
        <v>2015</v>
      </c>
      <c r="J7" s="43"/>
      <c r="K7" s="43"/>
      <c r="L7" s="43"/>
      <c r="M7" s="43"/>
      <c r="N7" s="43"/>
      <c r="O7" s="43"/>
      <c r="P7" s="43"/>
      <c r="Q7" s="43"/>
      <c r="R7" s="43"/>
      <c r="S7" s="43"/>
      <c r="T7" s="43"/>
      <c r="U7" s="43"/>
      <c r="V7" s="43"/>
      <c r="W7" s="43"/>
      <c r="X7" s="43"/>
      <c r="Y7" s="43"/>
      <c r="Z7" s="43"/>
    </row>
    <row r="8" spans="1:26" ht="30.75" customHeight="1">
      <c r="A8" s="1126" t="s">
        <v>2016</v>
      </c>
      <c r="B8" s="1032"/>
      <c r="C8" s="1032"/>
      <c r="D8" s="1032"/>
      <c r="E8" s="1032"/>
      <c r="F8" s="1032"/>
      <c r="G8" s="1032"/>
      <c r="H8" s="1032"/>
      <c r="I8" s="1032"/>
      <c r="J8" s="1032"/>
      <c r="K8" s="1032"/>
      <c r="L8" s="1032"/>
      <c r="M8" s="1032"/>
      <c r="N8" s="1032"/>
      <c r="O8" s="1032"/>
      <c r="P8" s="1032"/>
      <c r="Q8" s="1032"/>
      <c r="R8" s="1032"/>
      <c r="S8" s="1032"/>
      <c r="T8" s="1032"/>
      <c r="U8" s="1032"/>
      <c r="V8" s="1032"/>
      <c r="W8" s="1032"/>
      <c r="X8" s="1032"/>
      <c r="Y8" s="1032"/>
      <c r="Z8" s="1032"/>
    </row>
    <row r="9" spans="1:26" ht="56.25" customHeight="1">
      <c r="A9" s="269" t="s">
        <v>2017</v>
      </c>
      <c r="B9" s="825" t="s">
        <v>2018</v>
      </c>
      <c r="C9" s="826" t="s">
        <v>196</v>
      </c>
      <c r="D9" s="827" t="s">
        <v>2019</v>
      </c>
      <c r="E9" s="827" t="s">
        <v>2019</v>
      </c>
      <c r="F9" s="828"/>
      <c r="G9" s="829" t="s">
        <v>2020</v>
      </c>
      <c r="H9" s="830"/>
      <c r="I9" s="831" t="s">
        <v>2021</v>
      </c>
      <c r="J9" s="43"/>
      <c r="K9" s="43"/>
      <c r="L9" s="43"/>
      <c r="M9" s="43"/>
      <c r="N9" s="43"/>
      <c r="O9" s="43"/>
      <c r="P9" s="43"/>
      <c r="Q9" s="43"/>
      <c r="R9" s="43"/>
      <c r="S9" s="43"/>
      <c r="T9" s="43"/>
      <c r="U9" s="43"/>
      <c r="V9" s="43"/>
      <c r="W9" s="43"/>
      <c r="X9" s="43"/>
      <c r="Y9" s="43"/>
      <c r="Z9" s="43"/>
    </row>
    <row r="10" spans="1:26" ht="56.25" customHeight="1">
      <c r="A10" s="269" t="s">
        <v>1088</v>
      </c>
      <c r="B10" s="832" t="s">
        <v>2022</v>
      </c>
      <c r="C10" s="826" t="s">
        <v>196</v>
      </c>
      <c r="D10" s="827" t="s">
        <v>2023</v>
      </c>
      <c r="E10" s="827" t="s">
        <v>2023</v>
      </c>
      <c r="F10" s="828"/>
      <c r="G10" s="829" t="s">
        <v>1090</v>
      </c>
      <c r="H10" s="830"/>
      <c r="I10" s="831" t="s">
        <v>2024</v>
      </c>
      <c r="J10" s="43"/>
      <c r="K10" s="43"/>
      <c r="L10" s="43"/>
      <c r="M10" s="43"/>
      <c r="N10" s="43"/>
      <c r="O10" s="43"/>
      <c r="P10" s="43"/>
      <c r="Q10" s="43"/>
      <c r="R10" s="43"/>
      <c r="S10" s="43"/>
      <c r="T10" s="43"/>
      <c r="U10" s="43"/>
      <c r="V10" s="43"/>
      <c r="W10" s="43"/>
      <c r="X10" s="43"/>
      <c r="Y10" s="43"/>
      <c r="Z10" s="43"/>
    </row>
    <row r="11" spans="1:26" ht="56.25" customHeight="1">
      <c r="A11" s="833" t="s">
        <v>2025</v>
      </c>
      <c r="B11" s="834" t="s">
        <v>2022</v>
      </c>
      <c r="C11" s="833" t="s">
        <v>196</v>
      </c>
      <c r="D11" s="835" t="s">
        <v>2023</v>
      </c>
      <c r="E11" s="836" t="s">
        <v>496</v>
      </c>
      <c r="F11" s="837"/>
      <c r="G11" s="838" t="s">
        <v>1039</v>
      </c>
      <c r="H11" s="839"/>
      <c r="I11" s="840"/>
      <c r="J11" s="43"/>
      <c r="K11" s="43"/>
      <c r="L11" s="43"/>
      <c r="M11" s="43"/>
      <c r="N11" s="43"/>
      <c r="O11" s="43"/>
      <c r="P11" s="43"/>
      <c r="Q11" s="43"/>
      <c r="R11" s="43"/>
      <c r="S11" s="43"/>
      <c r="T11" s="43"/>
      <c r="U11" s="43"/>
      <c r="V11" s="43"/>
      <c r="W11" s="43"/>
      <c r="X11" s="43"/>
      <c r="Y11" s="43"/>
      <c r="Z11" s="43"/>
    </row>
    <row r="12" spans="1:26" ht="56.25" customHeight="1">
      <c r="A12" s="833" t="s">
        <v>1334</v>
      </c>
      <c r="B12" s="834" t="s">
        <v>2026</v>
      </c>
      <c r="C12" s="833" t="s">
        <v>196</v>
      </c>
      <c r="D12" s="836" t="s">
        <v>2027</v>
      </c>
      <c r="E12" s="836" t="s">
        <v>2027</v>
      </c>
      <c r="F12" s="837" t="s">
        <v>496</v>
      </c>
      <c r="G12" s="838" t="s">
        <v>2028</v>
      </c>
      <c r="H12" s="839"/>
      <c r="I12" s="840"/>
      <c r="J12" s="43"/>
      <c r="K12" s="43"/>
      <c r="L12" s="43"/>
      <c r="M12" s="43"/>
      <c r="N12" s="43"/>
      <c r="O12" s="43"/>
      <c r="P12" s="43"/>
      <c r="Q12" s="43"/>
      <c r="R12" s="43"/>
      <c r="S12" s="43"/>
      <c r="T12" s="43"/>
      <c r="U12" s="43"/>
      <c r="V12" s="43"/>
      <c r="W12" s="43"/>
      <c r="X12" s="43"/>
      <c r="Y12" s="43"/>
      <c r="Z12" s="43"/>
    </row>
    <row r="13" spans="1:26" ht="33" customHeight="1">
      <c r="A13" s="1127" t="s">
        <v>2029</v>
      </c>
      <c r="B13" s="1032"/>
      <c r="C13" s="1032"/>
      <c r="D13" s="1032"/>
      <c r="E13" s="1032"/>
      <c r="F13" s="1032"/>
      <c r="G13" s="1032"/>
      <c r="H13" s="1032"/>
      <c r="I13" s="1032"/>
      <c r="J13" s="1032"/>
      <c r="K13" s="1032"/>
      <c r="L13" s="1032"/>
      <c r="M13" s="1032"/>
      <c r="N13" s="1032"/>
      <c r="O13" s="1032"/>
      <c r="P13" s="1032"/>
      <c r="Q13" s="1032"/>
      <c r="R13" s="1032"/>
      <c r="S13" s="1032"/>
      <c r="T13" s="1032"/>
      <c r="U13" s="1032"/>
      <c r="V13" s="1032"/>
      <c r="W13" s="1032"/>
      <c r="X13" s="1032"/>
      <c r="Y13" s="1032"/>
      <c r="Z13" s="1032"/>
    </row>
    <row r="14" spans="1:26" ht="72" customHeight="1">
      <c r="A14" s="841" t="s">
        <v>2030</v>
      </c>
      <c r="B14" s="842" t="s">
        <v>2031</v>
      </c>
      <c r="C14" s="843" t="s">
        <v>196</v>
      </c>
      <c r="D14" s="844" t="s">
        <v>2032</v>
      </c>
      <c r="E14" s="845" t="s">
        <v>2013</v>
      </c>
      <c r="F14" s="846"/>
      <c r="G14" s="847" t="s">
        <v>2033</v>
      </c>
      <c r="H14" s="848"/>
      <c r="I14" s="849" t="s">
        <v>2034</v>
      </c>
      <c r="J14" s="43"/>
      <c r="K14" s="43"/>
      <c r="L14" s="43"/>
      <c r="M14" s="43"/>
      <c r="N14" s="43"/>
      <c r="O14" s="43"/>
      <c r="P14" s="43"/>
      <c r="Q14" s="43"/>
      <c r="R14" s="43"/>
      <c r="S14" s="43"/>
      <c r="T14" s="43"/>
      <c r="U14" s="43"/>
      <c r="V14" s="43"/>
      <c r="W14" s="43"/>
      <c r="X14" s="43"/>
      <c r="Y14" s="43"/>
      <c r="Z14" s="43"/>
    </row>
    <row r="15" spans="1:26" ht="72" customHeight="1">
      <c r="A15" s="841" t="s">
        <v>517</v>
      </c>
      <c r="B15" s="842" t="s">
        <v>2035</v>
      </c>
      <c r="C15" s="843" t="s">
        <v>196</v>
      </c>
      <c r="D15" s="844" t="s">
        <v>2032</v>
      </c>
      <c r="E15" s="845" t="s">
        <v>2013</v>
      </c>
      <c r="F15" s="846"/>
      <c r="G15" s="847" t="s">
        <v>519</v>
      </c>
      <c r="H15" s="850"/>
      <c r="I15" s="850" t="s">
        <v>2036</v>
      </c>
      <c r="J15" s="43"/>
      <c r="K15" s="43"/>
      <c r="L15" s="43"/>
      <c r="M15" s="43"/>
      <c r="N15" s="43"/>
      <c r="O15" s="43"/>
      <c r="P15" s="43"/>
      <c r="Q15" s="43"/>
      <c r="R15" s="43"/>
      <c r="S15" s="43"/>
      <c r="T15" s="43"/>
      <c r="U15" s="43"/>
      <c r="V15" s="43"/>
      <c r="W15" s="43"/>
      <c r="X15" s="43"/>
      <c r="Y15" s="43"/>
      <c r="Z15" s="43"/>
    </row>
    <row r="16" spans="1:26" ht="72" customHeight="1">
      <c r="A16" s="841" t="s">
        <v>2037</v>
      </c>
      <c r="B16" s="842" t="s">
        <v>2038</v>
      </c>
      <c r="C16" s="843" t="s">
        <v>196</v>
      </c>
      <c r="D16" s="844" t="s">
        <v>2032</v>
      </c>
      <c r="E16" s="851" t="s">
        <v>2032</v>
      </c>
      <c r="F16" s="846"/>
      <c r="G16" s="847" t="s">
        <v>2039</v>
      </c>
      <c r="H16" s="848"/>
      <c r="I16" s="849" t="s">
        <v>2040</v>
      </c>
      <c r="J16" s="43"/>
      <c r="K16" s="43"/>
      <c r="L16" s="43"/>
      <c r="M16" s="43"/>
      <c r="N16" s="43"/>
      <c r="O16" s="43"/>
      <c r="P16" s="43"/>
      <c r="Q16" s="43"/>
      <c r="R16" s="43"/>
      <c r="S16" s="43"/>
      <c r="T16" s="43"/>
      <c r="U16" s="43"/>
      <c r="V16" s="43"/>
      <c r="W16" s="43"/>
      <c r="X16" s="43"/>
      <c r="Y16" s="43"/>
      <c r="Z16" s="43"/>
    </row>
    <row r="17" spans="1:26" ht="56.25" customHeight="1">
      <c r="A17" s="843" t="s">
        <v>2041</v>
      </c>
      <c r="B17" s="842" t="s">
        <v>2042</v>
      </c>
      <c r="C17" s="843" t="s">
        <v>196</v>
      </c>
      <c r="D17" s="844" t="s">
        <v>2032</v>
      </c>
      <c r="E17" s="844" t="s">
        <v>2032</v>
      </c>
      <c r="F17" s="852" t="s">
        <v>496</v>
      </c>
      <c r="G17" s="853" t="s">
        <v>1039</v>
      </c>
      <c r="H17" s="854"/>
      <c r="I17" s="854"/>
      <c r="J17" s="43"/>
      <c r="K17" s="43"/>
      <c r="L17" s="43"/>
      <c r="M17" s="43"/>
      <c r="N17" s="43"/>
      <c r="O17" s="43"/>
      <c r="P17" s="43"/>
      <c r="Q17" s="43"/>
      <c r="R17" s="43"/>
      <c r="S17" s="43"/>
      <c r="T17" s="43"/>
      <c r="U17" s="43"/>
      <c r="V17" s="43"/>
      <c r="W17" s="43"/>
      <c r="X17" s="43"/>
      <c r="Y17" s="43"/>
      <c r="Z17" s="43"/>
    </row>
    <row r="18" spans="1:26" ht="76.5">
      <c r="A18" s="855" t="s">
        <v>2043</v>
      </c>
      <c r="B18" s="856" t="s">
        <v>2042</v>
      </c>
      <c r="C18" s="857" t="s">
        <v>196</v>
      </c>
      <c r="D18" s="858" t="s">
        <v>2032</v>
      </c>
      <c r="E18" s="858" t="s">
        <v>2032</v>
      </c>
      <c r="F18" s="859" t="s">
        <v>496</v>
      </c>
      <c r="G18" s="860" t="s">
        <v>2044</v>
      </c>
      <c r="H18" s="860"/>
      <c r="I18" s="861" t="s">
        <v>2045</v>
      </c>
      <c r="J18" s="43"/>
      <c r="K18" s="43"/>
      <c r="L18" s="43"/>
      <c r="M18" s="43"/>
      <c r="N18" s="43"/>
      <c r="O18" s="43"/>
      <c r="P18" s="43"/>
      <c r="Q18" s="43"/>
      <c r="R18" s="43"/>
      <c r="S18" s="43"/>
      <c r="T18" s="43"/>
      <c r="U18" s="43"/>
      <c r="V18" s="43"/>
      <c r="W18" s="43"/>
      <c r="X18" s="43"/>
      <c r="Y18" s="43"/>
      <c r="Z18" s="43"/>
    </row>
    <row r="19" spans="1:26" ht="51" customHeight="1">
      <c r="A19" s="855" t="s">
        <v>779</v>
      </c>
      <c r="B19" s="856" t="s">
        <v>2046</v>
      </c>
      <c r="C19" s="857" t="s">
        <v>196</v>
      </c>
      <c r="D19" s="858" t="s">
        <v>2047</v>
      </c>
      <c r="E19" s="858" t="s">
        <v>2047</v>
      </c>
      <c r="F19" s="859" t="s">
        <v>496</v>
      </c>
      <c r="G19" s="860" t="s">
        <v>2048</v>
      </c>
      <c r="H19" s="860"/>
      <c r="I19" s="862" t="s">
        <v>2049</v>
      </c>
      <c r="J19" s="43"/>
      <c r="K19" s="43"/>
      <c r="L19" s="43"/>
      <c r="M19" s="43"/>
      <c r="N19" s="43"/>
      <c r="O19" s="43"/>
      <c r="P19" s="43"/>
      <c r="Q19" s="43"/>
      <c r="R19" s="43"/>
      <c r="S19" s="43"/>
      <c r="T19" s="43"/>
      <c r="U19" s="43"/>
      <c r="V19" s="43"/>
      <c r="W19" s="43"/>
      <c r="X19" s="43"/>
      <c r="Y19" s="43"/>
      <c r="Z19" s="43"/>
    </row>
    <row r="20" spans="1:26" ht="89.25">
      <c r="A20" s="855" t="s">
        <v>1804</v>
      </c>
      <c r="B20" s="863" t="s">
        <v>2050</v>
      </c>
      <c r="C20" s="857" t="s">
        <v>196</v>
      </c>
      <c r="D20" s="858" t="s">
        <v>2051</v>
      </c>
      <c r="E20" s="858" t="s">
        <v>2051</v>
      </c>
      <c r="F20" s="859" t="s">
        <v>496</v>
      </c>
      <c r="G20" s="860" t="s">
        <v>2052</v>
      </c>
      <c r="H20" s="860"/>
      <c r="I20" s="861" t="s">
        <v>2053</v>
      </c>
      <c r="J20" s="43"/>
      <c r="K20" s="43"/>
      <c r="L20" s="43"/>
      <c r="M20" s="43"/>
      <c r="N20" s="43"/>
      <c r="O20" s="43"/>
      <c r="P20" s="43"/>
      <c r="Q20" s="43"/>
      <c r="R20" s="43"/>
      <c r="S20" s="43"/>
      <c r="T20" s="43"/>
      <c r="U20" s="43"/>
      <c r="V20" s="43"/>
      <c r="W20" s="43"/>
      <c r="X20" s="43"/>
      <c r="Y20" s="43"/>
      <c r="Z20" s="43"/>
    </row>
    <row r="21" spans="1:26" ht="63.75">
      <c r="A21" s="855" t="s">
        <v>2054</v>
      </c>
      <c r="B21" s="856" t="s">
        <v>2055</v>
      </c>
      <c r="C21" s="857" t="s">
        <v>196</v>
      </c>
      <c r="D21" s="858" t="s">
        <v>2051</v>
      </c>
      <c r="E21" s="858" t="s">
        <v>2051</v>
      </c>
      <c r="F21" s="859" t="s">
        <v>496</v>
      </c>
      <c r="G21" s="860" t="s">
        <v>2056</v>
      </c>
      <c r="H21" s="860"/>
      <c r="I21" s="861" t="s">
        <v>2057</v>
      </c>
      <c r="J21" s="43"/>
      <c r="K21" s="43"/>
      <c r="L21" s="43"/>
      <c r="M21" s="43"/>
      <c r="N21" s="43"/>
      <c r="O21" s="43"/>
      <c r="P21" s="43"/>
      <c r="Q21" s="43"/>
      <c r="R21" s="43"/>
      <c r="S21" s="43"/>
      <c r="T21" s="43"/>
      <c r="U21" s="43"/>
      <c r="V21" s="43"/>
      <c r="W21" s="43"/>
      <c r="X21" s="43"/>
      <c r="Y21" s="43"/>
      <c r="Z21" s="43"/>
    </row>
    <row r="22" spans="1:26" ht="63.75">
      <c r="A22" s="864" t="s">
        <v>2058</v>
      </c>
      <c r="B22" s="865" t="s">
        <v>2055</v>
      </c>
      <c r="C22" s="453" t="s">
        <v>196</v>
      </c>
      <c r="D22" s="866" t="s">
        <v>2051</v>
      </c>
      <c r="E22" s="866" t="s">
        <v>2051</v>
      </c>
      <c r="F22" s="867" t="s">
        <v>496</v>
      </c>
      <c r="G22" s="425" t="s">
        <v>2059</v>
      </c>
      <c r="H22" s="428"/>
      <c r="I22" s="868"/>
      <c r="J22" s="43"/>
      <c r="K22" s="43"/>
      <c r="L22" s="43"/>
      <c r="M22" s="43"/>
      <c r="N22" s="43"/>
      <c r="O22" s="43"/>
      <c r="P22" s="43"/>
      <c r="Q22" s="43"/>
      <c r="R22" s="43"/>
      <c r="S22" s="43"/>
      <c r="T22" s="43"/>
      <c r="U22" s="43"/>
      <c r="V22" s="43"/>
      <c r="W22" s="43"/>
      <c r="X22" s="43"/>
      <c r="Y22" s="43"/>
      <c r="Z22" s="43"/>
    </row>
    <row r="23" spans="1:26" ht="76.5">
      <c r="A23" s="18" t="s">
        <v>2060</v>
      </c>
      <c r="B23" s="869" t="s">
        <v>2061</v>
      </c>
      <c r="C23" s="52" t="s">
        <v>196</v>
      </c>
      <c r="D23" s="52" t="s">
        <v>2051</v>
      </c>
      <c r="E23" s="52" t="s">
        <v>2051</v>
      </c>
      <c r="F23" s="73" t="s">
        <v>496</v>
      </c>
      <c r="G23" s="88" t="s">
        <v>2062</v>
      </c>
      <c r="H23" s="44"/>
      <c r="I23" s="43"/>
      <c r="J23" s="43"/>
      <c r="K23" s="43"/>
      <c r="L23" s="43"/>
      <c r="M23" s="43"/>
      <c r="N23" s="43"/>
      <c r="O23" s="43"/>
      <c r="P23" s="43"/>
      <c r="Q23" s="43"/>
      <c r="R23" s="43"/>
      <c r="S23" s="43"/>
      <c r="T23" s="43"/>
      <c r="U23" s="43"/>
      <c r="V23" s="43"/>
      <c r="W23" s="43"/>
      <c r="X23" s="43"/>
      <c r="Y23" s="43"/>
      <c r="Z23" s="43"/>
    </row>
    <row r="24" spans="1:26" ht="25.5" customHeight="1">
      <c r="A24" s="1128"/>
      <c r="B24" s="1032"/>
      <c r="C24" s="1032"/>
      <c r="D24" s="1032"/>
      <c r="E24" s="1032"/>
      <c r="F24" s="1032"/>
      <c r="G24" s="1032"/>
      <c r="H24" s="1032"/>
      <c r="I24" s="1032"/>
      <c r="J24" s="1032"/>
      <c r="K24" s="1032"/>
      <c r="L24" s="1032"/>
      <c r="M24" s="1032"/>
      <c r="N24" s="1032"/>
      <c r="O24" s="1032"/>
      <c r="P24" s="1032"/>
      <c r="Q24" s="1032"/>
      <c r="R24" s="1032"/>
      <c r="S24" s="1032"/>
      <c r="T24" s="1032"/>
      <c r="U24" s="1032"/>
      <c r="V24" s="1032"/>
      <c r="W24" s="1032"/>
      <c r="X24" s="1032"/>
      <c r="Y24" s="1032"/>
      <c r="Z24" s="1032"/>
    </row>
    <row r="25" spans="1:26" ht="12.75">
      <c r="A25" s="43"/>
      <c r="B25" s="43"/>
      <c r="C25" s="43"/>
      <c r="D25" s="43"/>
      <c r="E25" s="43"/>
      <c r="F25" s="94"/>
      <c r="G25" s="44"/>
      <c r="H25" s="44"/>
      <c r="I25" s="43"/>
      <c r="J25" s="43"/>
      <c r="K25" s="43"/>
      <c r="L25" s="43"/>
      <c r="M25" s="43"/>
      <c r="N25" s="43"/>
      <c r="O25" s="43"/>
      <c r="P25" s="43"/>
      <c r="Q25" s="43"/>
      <c r="R25" s="43"/>
      <c r="S25" s="43"/>
      <c r="T25" s="43"/>
      <c r="U25" s="43"/>
      <c r="V25" s="43"/>
      <c r="W25" s="43"/>
      <c r="X25" s="43"/>
      <c r="Y25" s="43"/>
      <c r="Z25" s="43"/>
    </row>
    <row r="26" spans="1:26" ht="12.75">
      <c r="A26" s="43"/>
      <c r="B26" s="43"/>
      <c r="C26" s="43"/>
      <c r="D26" s="43"/>
      <c r="E26" s="43"/>
      <c r="F26" s="94"/>
      <c r="G26" s="44"/>
      <c r="H26" s="44"/>
      <c r="I26" s="43"/>
      <c r="J26" s="43"/>
      <c r="K26" s="43"/>
      <c r="L26" s="43"/>
      <c r="M26" s="43"/>
      <c r="N26" s="43"/>
      <c r="O26" s="43"/>
      <c r="P26" s="43"/>
      <c r="Q26" s="43"/>
      <c r="R26" s="43"/>
      <c r="S26" s="43"/>
      <c r="T26" s="43"/>
      <c r="U26" s="43"/>
      <c r="V26" s="43"/>
      <c r="W26" s="43"/>
      <c r="X26" s="43"/>
      <c r="Y26" s="43"/>
      <c r="Z26" s="43"/>
    </row>
    <row r="27" spans="1:26" ht="12.75">
      <c r="A27" s="43"/>
      <c r="B27" s="43"/>
      <c r="C27" s="43"/>
      <c r="D27" s="43"/>
      <c r="E27" s="43"/>
      <c r="F27" s="94"/>
      <c r="G27" s="44"/>
      <c r="H27" s="44"/>
      <c r="I27" s="43"/>
      <c r="J27" s="43"/>
      <c r="K27" s="43"/>
      <c r="L27" s="43"/>
      <c r="M27" s="43"/>
      <c r="N27" s="43"/>
      <c r="O27" s="43"/>
      <c r="P27" s="43"/>
      <c r="Q27" s="43"/>
      <c r="R27" s="43"/>
      <c r="S27" s="43"/>
      <c r="T27" s="43"/>
      <c r="U27" s="43"/>
      <c r="V27" s="43"/>
      <c r="W27" s="43"/>
      <c r="X27" s="43"/>
      <c r="Y27" s="43"/>
      <c r="Z27" s="43"/>
    </row>
    <row r="28" spans="1:26" ht="76.5">
      <c r="A28" s="18" t="s">
        <v>444</v>
      </c>
      <c r="B28" s="869" t="s">
        <v>2038</v>
      </c>
      <c r="C28" s="52" t="s">
        <v>196</v>
      </c>
      <c r="D28" s="52" t="s">
        <v>2032</v>
      </c>
      <c r="E28" s="52" t="s">
        <v>2032</v>
      </c>
      <c r="F28" s="73" t="s">
        <v>496</v>
      </c>
      <c r="G28" s="88" t="s">
        <v>2063</v>
      </c>
      <c r="H28" s="44"/>
      <c r="I28" s="43"/>
      <c r="J28" s="43"/>
      <c r="K28" s="43"/>
      <c r="L28" s="43"/>
      <c r="M28" s="43"/>
      <c r="N28" s="43"/>
      <c r="O28" s="43"/>
      <c r="P28" s="43"/>
      <c r="Q28" s="43"/>
      <c r="R28" s="43"/>
      <c r="S28" s="43"/>
      <c r="T28" s="43"/>
      <c r="U28" s="43"/>
      <c r="V28" s="43"/>
      <c r="W28" s="43"/>
      <c r="X28" s="43"/>
      <c r="Y28" s="43"/>
      <c r="Z28" s="43"/>
    </row>
    <row r="29" spans="1:26" ht="102">
      <c r="A29" s="18"/>
      <c r="B29" s="870" t="s">
        <v>2035</v>
      </c>
      <c r="C29" s="52" t="s">
        <v>196</v>
      </c>
      <c r="D29" s="52" t="s">
        <v>2064</v>
      </c>
      <c r="E29" s="52" t="s">
        <v>2064</v>
      </c>
      <c r="F29" s="73" t="s">
        <v>496</v>
      </c>
      <c r="G29" s="88" t="s">
        <v>2065</v>
      </c>
      <c r="H29" s="44"/>
      <c r="I29" s="43"/>
      <c r="J29" s="43"/>
      <c r="K29" s="43"/>
      <c r="L29" s="43"/>
      <c r="M29" s="43"/>
      <c r="N29" s="43"/>
      <c r="O29" s="43"/>
      <c r="P29" s="43"/>
      <c r="Q29" s="43"/>
      <c r="R29" s="43"/>
      <c r="S29" s="43"/>
      <c r="T29" s="43"/>
      <c r="U29" s="43"/>
      <c r="V29" s="43"/>
      <c r="W29" s="43"/>
      <c r="X29" s="43"/>
      <c r="Y29" s="43"/>
      <c r="Z29" s="43"/>
    </row>
    <row r="30" spans="1:26" ht="12.75">
      <c r="A30" s="43"/>
      <c r="B30" s="43"/>
      <c r="C30" s="43"/>
      <c r="D30" s="43"/>
      <c r="E30" s="43"/>
      <c r="F30" s="94"/>
      <c r="G30" s="44"/>
      <c r="H30" s="44"/>
      <c r="I30" s="43"/>
      <c r="J30" s="43"/>
      <c r="K30" s="43"/>
      <c r="L30" s="43"/>
      <c r="M30" s="43"/>
      <c r="N30" s="43"/>
      <c r="O30" s="43"/>
      <c r="P30" s="43"/>
      <c r="Q30" s="43"/>
      <c r="R30" s="43"/>
      <c r="S30" s="43"/>
      <c r="T30" s="43"/>
      <c r="U30" s="43"/>
      <c r="V30" s="43"/>
      <c r="W30" s="43"/>
      <c r="X30" s="43"/>
      <c r="Y30" s="43"/>
      <c r="Z30" s="43"/>
    </row>
    <row r="31" spans="1:26" ht="12.75">
      <c r="A31" s="43"/>
      <c r="B31" s="43"/>
      <c r="C31" s="43"/>
      <c r="D31" s="43"/>
      <c r="E31" s="43"/>
      <c r="F31" s="94"/>
      <c r="G31" s="44"/>
      <c r="H31" s="44"/>
      <c r="I31" s="43"/>
      <c r="J31" s="43"/>
      <c r="K31" s="43"/>
      <c r="L31" s="43"/>
      <c r="M31" s="43"/>
      <c r="N31" s="43"/>
      <c r="O31" s="43"/>
      <c r="P31" s="43"/>
      <c r="Q31" s="43"/>
      <c r="R31" s="43"/>
      <c r="S31" s="43"/>
      <c r="T31" s="43"/>
      <c r="U31" s="43"/>
      <c r="V31" s="43"/>
      <c r="W31" s="43"/>
      <c r="X31" s="43"/>
      <c r="Y31" s="43"/>
      <c r="Z31" s="43"/>
    </row>
    <row r="32" spans="1:26" ht="12.75">
      <c r="A32" s="43"/>
      <c r="B32" s="43"/>
      <c r="C32" s="43"/>
      <c r="D32" s="43"/>
      <c r="E32" s="43"/>
      <c r="F32" s="94"/>
      <c r="G32" s="44"/>
      <c r="H32" s="44"/>
      <c r="I32" s="43"/>
      <c r="J32" s="43"/>
      <c r="K32" s="43"/>
      <c r="L32" s="43"/>
      <c r="M32" s="43"/>
      <c r="N32" s="43"/>
      <c r="O32" s="43"/>
      <c r="P32" s="43"/>
      <c r="Q32" s="43"/>
      <c r="R32" s="43"/>
      <c r="S32" s="43"/>
      <c r="T32" s="43"/>
      <c r="U32" s="43"/>
      <c r="V32" s="43"/>
      <c r="W32" s="43"/>
      <c r="X32" s="43"/>
      <c r="Y32" s="43"/>
      <c r="Z32" s="43"/>
    </row>
    <row r="33" spans="1:26" ht="12.75">
      <c r="A33" s="871"/>
      <c r="B33" s="871"/>
      <c r="C33" s="871"/>
      <c r="D33" s="871"/>
      <c r="E33" s="871"/>
      <c r="F33" s="872"/>
      <c r="G33" s="495"/>
      <c r="H33" s="495"/>
      <c r="I33" s="871"/>
      <c r="J33" s="871"/>
      <c r="K33" s="871"/>
      <c r="L33" s="871"/>
      <c r="M33" s="871"/>
      <c r="N33" s="871"/>
      <c r="O33" s="871"/>
      <c r="P33" s="871"/>
      <c r="Q33" s="871"/>
      <c r="R33" s="871"/>
      <c r="S33" s="871"/>
      <c r="T33" s="871"/>
      <c r="U33" s="871"/>
      <c r="V33" s="871"/>
      <c r="W33" s="871"/>
      <c r="X33" s="871"/>
      <c r="Y33" s="871"/>
      <c r="Z33" s="871"/>
    </row>
    <row r="34" spans="1:26" ht="12.75">
      <c r="A34" s="871"/>
      <c r="B34" s="871"/>
      <c r="C34" s="871"/>
      <c r="D34" s="871"/>
      <c r="E34" s="871"/>
      <c r="F34" s="872"/>
      <c r="G34" s="495"/>
      <c r="H34" s="495"/>
      <c r="I34" s="871"/>
      <c r="J34" s="871"/>
      <c r="K34" s="871"/>
      <c r="L34" s="871"/>
      <c r="M34" s="871"/>
      <c r="N34" s="871"/>
      <c r="O34" s="871"/>
      <c r="P34" s="871"/>
      <c r="Q34" s="871"/>
      <c r="R34" s="871"/>
      <c r="S34" s="871"/>
      <c r="T34" s="871"/>
      <c r="U34" s="871"/>
      <c r="V34" s="871"/>
      <c r="W34" s="871"/>
      <c r="X34" s="871"/>
      <c r="Y34" s="871"/>
      <c r="Z34" s="871"/>
    </row>
    <row r="35" spans="1:26" ht="12.75">
      <c r="A35" s="871"/>
      <c r="B35" s="871"/>
      <c r="C35" s="871"/>
      <c r="D35" s="871"/>
      <c r="E35" s="871"/>
      <c r="F35" s="872"/>
      <c r="G35" s="495"/>
      <c r="H35" s="495"/>
      <c r="I35" s="871"/>
      <c r="J35" s="871"/>
      <c r="K35" s="871"/>
      <c r="L35" s="871"/>
      <c r="M35" s="871"/>
      <c r="N35" s="871"/>
      <c r="O35" s="871"/>
      <c r="P35" s="871"/>
      <c r="Q35" s="871"/>
      <c r="R35" s="871"/>
      <c r="S35" s="871"/>
      <c r="T35" s="871"/>
      <c r="U35" s="871"/>
      <c r="V35" s="871"/>
      <c r="W35" s="871"/>
      <c r="X35" s="871"/>
      <c r="Y35" s="871"/>
      <c r="Z35" s="871"/>
    </row>
    <row r="36" spans="1:26" ht="12.75">
      <c r="A36" s="871"/>
      <c r="B36" s="871"/>
      <c r="C36" s="871"/>
      <c r="D36" s="871"/>
      <c r="E36" s="871"/>
      <c r="F36" s="872"/>
      <c r="G36" s="495"/>
      <c r="H36" s="495"/>
      <c r="I36" s="871"/>
      <c r="J36" s="871"/>
      <c r="K36" s="871"/>
      <c r="L36" s="871"/>
      <c r="M36" s="871"/>
      <c r="N36" s="871"/>
      <c r="O36" s="871"/>
      <c r="P36" s="871"/>
      <c r="Q36" s="871"/>
      <c r="R36" s="871"/>
      <c r="S36" s="871"/>
      <c r="T36" s="871"/>
      <c r="U36" s="871"/>
      <c r="V36" s="871"/>
      <c r="W36" s="871"/>
      <c r="X36" s="871"/>
      <c r="Y36" s="871"/>
      <c r="Z36" s="871"/>
    </row>
    <row r="37" spans="1:26" ht="12.75">
      <c r="A37" s="871"/>
      <c r="B37" s="871"/>
      <c r="C37" s="871"/>
      <c r="D37" s="871"/>
      <c r="E37" s="871"/>
      <c r="F37" s="872"/>
      <c r="G37" s="495"/>
      <c r="H37" s="495"/>
      <c r="I37" s="871"/>
      <c r="J37" s="871"/>
      <c r="K37" s="871"/>
      <c r="L37" s="871"/>
      <c r="M37" s="871"/>
      <c r="N37" s="871"/>
      <c r="O37" s="871"/>
      <c r="P37" s="871"/>
      <c r="Q37" s="871"/>
      <c r="R37" s="871"/>
      <c r="S37" s="871"/>
      <c r="T37" s="871"/>
      <c r="U37" s="871"/>
      <c r="V37" s="871"/>
      <c r="W37" s="871"/>
      <c r="X37" s="871"/>
      <c r="Y37" s="871"/>
      <c r="Z37" s="871"/>
    </row>
    <row r="38" spans="1:26" ht="12.75">
      <c r="A38" s="871"/>
      <c r="B38" s="871"/>
      <c r="C38" s="871"/>
      <c r="D38" s="871"/>
      <c r="E38" s="871"/>
      <c r="F38" s="872"/>
      <c r="G38" s="495"/>
      <c r="H38" s="495"/>
      <c r="I38" s="871"/>
      <c r="J38" s="871"/>
      <c r="K38" s="871"/>
      <c r="L38" s="871"/>
      <c r="M38" s="871"/>
      <c r="N38" s="871"/>
      <c r="O38" s="871"/>
      <c r="P38" s="871"/>
      <c r="Q38" s="871"/>
      <c r="R38" s="871"/>
      <c r="S38" s="871"/>
      <c r="T38" s="871"/>
      <c r="U38" s="871"/>
      <c r="V38" s="871"/>
      <c r="W38" s="871"/>
      <c r="X38" s="871"/>
      <c r="Y38" s="871"/>
      <c r="Z38" s="871"/>
    </row>
    <row r="39" spans="1:26" ht="12.75">
      <c r="A39" s="871"/>
      <c r="B39" s="871"/>
      <c r="C39" s="871"/>
      <c r="D39" s="871"/>
      <c r="E39" s="871"/>
      <c r="F39" s="872"/>
      <c r="G39" s="495"/>
      <c r="H39" s="495"/>
      <c r="I39" s="871"/>
      <c r="J39" s="871"/>
      <c r="K39" s="871"/>
      <c r="L39" s="871"/>
      <c r="M39" s="871"/>
      <c r="N39" s="871"/>
      <c r="O39" s="871"/>
      <c r="P39" s="871"/>
      <c r="Q39" s="871"/>
      <c r="R39" s="871"/>
      <c r="S39" s="871"/>
      <c r="T39" s="871"/>
      <c r="U39" s="871"/>
      <c r="V39" s="871"/>
      <c r="W39" s="871"/>
      <c r="X39" s="871"/>
      <c r="Y39" s="871"/>
      <c r="Z39" s="871"/>
    </row>
    <row r="40" spans="1:26" ht="12.75">
      <c r="A40" s="871"/>
      <c r="B40" s="871"/>
      <c r="C40" s="871"/>
      <c r="D40" s="871"/>
      <c r="E40" s="871"/>
      <c r="F40" s="872"/>
      <c r="G40" s="495"/>
      <c r="H40" s="495"/>
      <c r="I40" s="871"/>
      <c r="J40" s="871"/>
      <c r="K40" s="871"/>
      <c r="L40" s="871"/>
      <c r="M40" s="871"/>
      <c r="N40" s="871"/>
      <c r="O40" s="871"/>
      <c r="P40" s="871"/>
      <c r="Q40" s="871"/>
      <c r="R40" s="871"/>
      <c r="S40" s="871"/>
      <c r="T40" s="871"/>
      <c r="U40" s="871"/>
      <c r="V40" s="871"/>
      <c r="W40" s="871"/>
      <c r="X40" s="871"/>
      <c r="Y40" s="871"/>
      <c r="Z40" s="871"/>
    </row>
    <row r="41" spans="1:26" ht="12.75">
      <c r="A41" s="871"/>
      <c r="B41" s="871"/>
      <c r="C41" s="871"/>
      <c r="D41" s="871"/>
      <c r="E41" s="871"/>
      <c r="F41" s="872"/>
      <c r="G41" s="495"/>
      <c r="H41" s="495"/>
      <c r="I41" s="871"/>
      <c r="J41" s="871"/>
      <c r="K41" s="871"/>
      <c r="L41" s="871"/>
      <c r="M41" s="871"/>
      <c r="N41" s="871"/>
      <c r="O41" s="871"/>
      <c r="P41" s="871"/>
      <c r="Q41" s="871"/>
      <c r="R41" s="871"/>
      <c r="S41" s="871"/>
      <c r="T41" s="871"/>
      <c r="U41" s="871"/>
      <c r="V41" s="871"/>
      <c r="W41" s="871"/>
      <c r="X41" s="871"/>
      <c r="Y41" s="871"/>
      <c r="Z41" s="871"/>
    </row>
    <row r="42" spans="1:26" ht="12.75">
      <c r="A42" s="871"/>
      <c r="B42" s="871"/>
      <c r="C42" s="871"/>
      <c r="D42" s="871"/>
      <c r="E42" s="871"/>
      <c r="F42" s="872"/>
      <c r="G42" s="495"/>
      <c r="H42" s="495"/>
      <c r="I42" s="871"/>
      <c r="J42" s="871"/>
      <c r="K42" s="871"/>
      <c r="L42" s="871"/>
      <c r="M42" s="871"/>
      <c r="N42" s="871"/>
      <c r="O42" s="871"/>
      <c r="P42" s="871"/>
      <c r="Q42" s="871"/>
      <c r="R42" s="871"/>
      <c r="S42" s="871"/>
      <c r="T42" s="871"/>
      <c r="U42" s="871"/>
      <c r="V42" s="871"/>
      <c r="W42" s="871"/>
      <c r="X42" s="871"/>
      <c r="Y42" s="871"/>
      <c r="Z42" s="871"/>
    </row>
    <row r="43" spans="1:26" ht="12.75">
      <c r="A43" s="871"/>
      <c r="B43" s="871"/>
      <c r="C43" s="871"/>
      <c r="D43" s="871"/>
      <c r="E43" s="871"/>
      <c r="F43" s="872"/>
      <c r="G43" s="495"/>
      <c r="H43" s="495"/>
      <c r="I43" s="871"/>
      <c r="J43" s="871"/>
      <c r="K43" s="871"/>
      <c r="L43" s="871"/>
      <c r="M43" s="871"/>
      <c r="N43" s="871"/>
      <c r="O43" s="871"/>
      <c r="P43" s="871"/>
      <c r="Q43" s="871"/>
      <c r="R43" s="871"/>
      <c r="S43" s="871"/>
      <c r="T43" s="871"/>
      <c r="U43" s="871"/>
      <c r="V43" s="871"/>
      <c r="W43" s="871"/>
      <c r="X43" s="871"/>
      <c r="Y43" s="871"/>
      <c r="Z43" s="871"/>
    </row>
    <row r="44" spans="1:26" ht="12.75">
      <c r="A44" s="871"/>
      <c r="B44" s="871"/>
      <c r="C44" s="871"/>
      <c r="D44" s="871"/>
      <c r="E44" s="871"/>
      <c r="F44" s="872"/>
      <c r="G44" s="495"/>
      <c r="H44" s="495"/>
      <c r="I44" s="871"/>
      <c r="J44" s="871"/>
      <c r="K44" s="871"/>
      <c r="L44" s="871"/>
      <c r="M44" s="871"/>
      <c r="N44" s="871"/>
      <c r="O44" s="871"/>
      <c r="P44" s="871"/>
      <c r="Q44" s="871"/>
      <c r="R44" s="871"/>
      <c r="S44" s="871"/>
      <c r="T44" s="871"/>
      <c r="U44" s="871"/>
      <c r="V44" s="871"/>
      <c r="W44" s="871"/>
      <c r="X44" s="871"/>
      <c r="Y44" s="871"/>
      <c r="Z44" s="871"/>
    </row>
    <row r="45" spans="1:26" ht="12.75">
      <c r="A45" s="871"/>
      <c r="B45" s="871"/>
      <c r="C45" s="871"/>
      <c r="D45" s="871"/>
      <c r="E45" s="871"/>
      <c r="F45" s="872"/>
      <c r="G45" s="495"/>
      <c r="H45" s="495"/>
      <c r="I45" s="871"/>
      <c r="J45" s="871"/>
      <c r="K45" s="871"/>
      <c r="L45" s="871"/>
      <c r="M45" s="871"/>
      <c r="N45" s="871"/>
      <c r="O45" s="871"/>
      <c r="P45" s="871"/>
      <c r="Q45" s="871"/>
      <c r="R45" s="871"/>
      <c r="S45" s="871"/>
      <c r="T45" s="871"/>
      <c r="U45" s="871"/>
      <c r="V45" s="871"/>
      <c r="W45" s="871"/>
      <c r="X45" s="871"/>
      <c r="Y45" s="871"/>
      <c r="Z45" s="871"/>
    </row>
    <row r="46" spans="1:26" ht="12.75">
      <c r="A46" s="871"/>
      <c r="B46" s="871"/>
      <c r="C46" s="871"/>
      <c r="D46" s="871"/>
      <c r="E46" s="871"/>
      <c r="F46" s="872"/>
      <c r="G46" s="495"/>
      <c r="H46" s="495"/>
      <c r="I46" s="871"/>
      <c r="J46" s="871"/>
      <c r="K46" s="871"/>
      <c r="L46" s="871"/>
      <c r="M46" s="871"/>
      <c r="N46" s="871"/>
      <c r="O46" s="871"/>
      <c r="P46" s="871"/>
      <c r="Q46" s="871"/>
      <c r="R46" s="871"/>
      <c r="S46" s="871"/>
      <c r="T46" s="871"/>
      <c r="U46" s="871"/>
      <c r="V46" s="871"/>
      <c r="W46" s="871"/>
      <c r="X46" s="871"/>
      <c r="Y46" s="871"/>
      <c r="Z46" s="871"/>
    </row>
    <row r="47" spans="1:26" ht="12.75">
      <c r="A47" s="871"/>
      <c r="B47" s="871"/>
      <c r="C47" s="871"/>
      <c r="D47" s="871"/>
      <c r="E47" s="871"/>
      <c r="F47" s="872"/>
      <c r="G47" s="495"/>
      <c r="H47" s="495"/>
      <c r="I47" s="871"/>
      <c r="J47" s="871"/>
      <c r="K47" s="871"/>
      <c r="L47" s="871"/>
      <c r="M47" s="871"/>
      <c r="N47" s="871"/>
      <c r="O47" s="871"/>
      <c r="P47" s="871"/>
      <c r="Q47" s="871"/>
      <c r="R47" s="871"/>
      <c r="S47" s="871"/>
      <c r="T47" s="871"/>
      <c r="U47" s="871"/>
      <c r="V47" s="871"/>
      <c r="W47" s="871"/>
      <c r="X47" s="871"/>
      <c r="Y47" s="871"/>
      <c r="Z47" s="871"/>
    </row>
    <row r="48" spans="1:26" ht="12.75">
      <c r="A48" s="871"/>
      <c r="B48" s="871"/>
      <c r="C48" s="871"/>
      <c r="D48" s="871"/>
      <c r="E48" s="871"/>
      <c r="F48" s="872"/>
      <c r="G48" s="495"/>
      <c r="H48" s="495"/>
      <c r="I48" s="871"/>
      <c r="J48" s="871"/>
      <c r="K48" s="871"/>
      <c r="L48" s="871"/>
      <c r="M48" s="871"/>
      <c r="N48" s="871"/>
      <c r="O48" s="871"/>
      <c r="P48" s="871"/>
      <c r="Q48" s="871"/>
      <c r="R48" s="871"/>
      <c r="S48" s="871"/>
      <c r="T48" s="871"/>
      <c r="U48" s="871"/>
      <c r="V48" s="871"/>
      <c r="W48" s="871"/>
      <c r="X48" s="871"/>
      <c r="Y48" s="871"/>
      <c r="Z48" s="871"/>
    </row>
    <row r="49" spans="1:26" ht="12.75">
      <c r="A49" s="871"/>
      <c r="B49" s="871"/>
      <c r="C49" s="871"/>
      <c r="D49" s="871"/>
      <c r="E49" s="871"/>
      <c r="F49" s="872"/>
      <c r="G49" s="495"/>
      <c r="H49" s="495"/>
      <c r="I49" s="871"/>
      <c r="J49" s="871"/>
      <c r="K49" s="871"/>
      <c r="L49" s="871"/>
      <c r="M49" s="871"/>
      <c r="N49" s="871"/>
      <c r="O49" s="871"/>
      <c r="P49" s="871"/>
      <c r="Q49" s="871"/>
      <c r="R49" s="871"/>
      <c r="S49" s="871"/>
      <c r="T49" s="871"/>
      <c r="U49" s="871"/>
      <c r="V49" s="871"/>
      <c r="W49" s="871"/>
      <c r="X49" s="871"/>
      <c r="Y49" s="871"/>
      <c r="Z49" s="871"/>
    </row>
    <row r="50" spans="1:26" ht="12.75">
      <c r="A50" s="871"/>
      <c r="B50" s="871"/>
      <c r="C50" s="871"/>
      <c r="D50" s="871"/>
      <c r="E50" s="871"/>
      <c r="F50" s="872"/>
      <c r="G50" s="495"/>
      <c r="H50" s="495"/>
      <c r="I50" s="871"/>
      <c r="J50" s="871"/>
      <c r="K50" s="871"/>
      <c r="L50" s="871"/>
      <c r="M50" s="871"/>
      <c r="N50" s="871"/>
      <c r="O50" s="871"/>
      <c r="P50" s="871"/>
      <c r="Q50" s="871"/>
      <c r="R50" s="871"/>
      <c r="S50" s="871"/>
      <c r="T50" s="871"/>
      <c r="U50" s="871"/>
      <c r="V50" s="871"/>
      <c r="W50" s="871"/>
      <c r="X50" s="871"/>
      <c r="Y50" s="871"/>
      <c r="Z50" s="871"/>
    </row>
    <row r="51" spans="1:26" ht="12.75">
      <c r="A51" s="871"/>
      <c r="B51" s="871"/>
      <c r="C51" s="871"/>
      <c r="D51" s="871"/>
      <c r="E51" s="871"/>
      <c r="F51" s="872"/>
      <c r="G51" s="495"/>
      <c r="H51" s="495"/>
      <c r="I51" s="871"/>
      <c r="J51" s="871"/>
      <c r="K51" s="871"/>
      <c r="L51" s="871"/>
      <c r="M51" s="871"/>
      <c r="N51" s="871"/>
      <c r="O51" s="871"/>
      <c r="P51" s="871"/>
      <c r="Q51" s="871"/>
      <c r="R51" s="871"/>
      <c r="S51" s="871"/>
      <c r="T51" s="871"/>
      <c r="U51" s="871"/>
      <c r="V51" s="871"/>
      <c r="W51" s="871"/>
      <c r="X51" s="871"/>
      <c r="Y51" s="871"/>
      <c r="Z51" s="871"/>
    </row>
    <row r="52" spans="1:26" ht="12.75">
      <c r="A52" s="871"/>
      <c r="B52" s="871"/>
      <c r="C52" s="871"/>
      <c r="D52" s="871"/>
      <c r="E52" s="871"/>
      <c r="F52" s="872"/>
      <c r="G52" s="495"/>
      <c r="H52" s="495"/>
      <c r="I52" s="871"/>
      <c r="J52" s="871"/>
      <c r="K52" s="871"/>
      <c r="L52" s="871"/>
      <c r="M52" s="871"/>
      <c r="N52" s="871"/>
      <c r="O52" s="871"/>
      <c r="P52" s="871"/>
      <c r="Q52" s="871"/>
      <c r="R52" s="871"/>
      <c r="S52" s="871"/>
      <c r="T52" s="871"/>
      <c r="U52" s="871"/>
      <c r="V52" s="871"/>
      <c r="W52" s="871"/>
      <c r="X52" s="871"/>
      <c r="Y52" s="871"/>
      <c r="Z52" s="871"/>
    </row>
    <row r="53" spans="1:26" ht="12.75">
      <c r="A53" s="871"/>
      <c r="B53" s="871"/>
      <c r="C53" s="871"/>
      <c r="D53" s="871"/>
      <c r="E53" s="871"/>
      <c r="F53" s="872"/>
      <c r="G53" s="495"/>
      <c r="H53" s="495"/>
      <c r="I53" s="871"/>
      <c r="J53" s="871"/>
      <c r="K53" s="871"/>
      <c r="L53" s="871"/>
      <c r="M53" s="871"/>
      <c r="N53" s="871"/>
      <c r="O53" s="871"/>
      <c r="P53" s="871"/>
      <c r="Q53" s="871"/>
      <c r="R53" s="871"/>
      <c r="S53" s="871"/>
      <c r="T53" s="871"/>
      <c r="U53" s="871"/>
      <c r="V53" s="871"/>
      <c r="W53" s="871"/>
      <c r="X53" s="871"/>
      <c r="Y53" s="871"/>
      <c r="Z53" s="871"/>
    </row>
    <row r="54" spans="1:26" ht="12.75">
      <c r="A54" s="871"/>
      <c r="B54" s="871"/>
      <c r="C54" s="871"/>
      <c r="D54" s="871"/>
      <c r="E54" s="871"/>
      <c r="F54" s="872"/>
      <c r="G54" s="495"/>
      <c r="H54" s="495"/>
      <c r="I54" s="871"/>
      <c r="J54" s="871"/>
      <c r="K54" s="871"/>
      <c r="L54" s="871"/>
      <c r="M54" s="871"/>
      <c r="N54" s="871"/>
      <c r="O54" s="871"/>
      <c r="P54" s="871"/>
      <c r="Q54" s="871"/>
      <c r="R54" s="871"/>
      <c r="S54" s="871"/>
      <c r="T54" s="871"/>
      <c r="U54" s="871"/>
      <c r="V54" s="871"/>
      <c r="W54" s="871"/>
      <c r="X54" s="871"/>
      <c r="Y54" s="871"/>
      <c r="Z54" s="871"/>
    </row>
    <row r="55" spans="1:26" ht="12.75">
      <c r="A55" s="871"/>
      <c r="B55" s="871"/>
      <c r="C55" s="871"/>
      <c r="D55" s="871"/>
      <c r="E55" s="871"/>
      <c r="F55" s="872"/>
      <c r="G55" s="495"/>
      <c r="H55" s="495"/>
      <c r="I55" s="871"/>
      <c r="J55" s="871"/>
      <c r="K55" s="871"/>
      <c r="L55" s="871"/>
      <c r="M55" s="871"/>
      <c r="N55" s="871"/>
      <c r="O55" s="871"/>
      <c r="P55" s="871"/>
      <c r="Q55" s="871"/>
      <c r="R55" s="871"/>
      <c r="S55" s="871"/>
      <c r="T55" s="871"/>
      <c r="U55" s="871"/>
      <c r="V55" s="871"/>
      <c r="W55" s="871"/>
      <c r="X55" s="871"/>
      <c r="Y55" s="871"/>
      <c r="Z55" s="871"/>
    </row>
    <row r="56" spans="1:26" ht="12.75">
      <c r="A56" s="871"/>
      <c r="B56" s="871"/>
      <c r="C56" s="871"/>
      <c r="D56" s="871"/>
      <c r="E56" s="871"/>
      <c r="F56" s="872"/>
      <c r="G56" s="495"/>
      <c r="H56" s="495"/>
      <c r="I56" s="871"/>
      <c r="J56" s="871"/>
      <c r="K56" s="871"/>
      <c r="L56" s="871"/>
      <c r="M56" s="871"/>
      <c r="N56" s="871"/>
      <c r="O56" s="871"/>
      <c r="P56" s="871"/>
      <c r="Q56" s="871"/>
      <c r="R56" s="871"/>
      <c r="S56" s="871"/>
      <c r="T56" s="871"/>
      <c r="U56" s="871"/>
      <c r="V56" s="871"/>
      <c r="W56" s="871"/>
      <c r="X56" s="871"/>
      <c r="Y56" s="871"/>
      <c r="Z56" s="871"/>
    </row>
    <row r="57" spans="1:26" ht="12.75">
      <c r="A57" s="871"/>
      <c r="B57" s="871"/>
      <c r="C57" s="871"/>
      <c r="D57" s="871"/>
      <c r="E57" s="871"/>
      <c r="F57" s="872"/>
      <c r="G57" s="495"/>
      <c r="H57" s="495"/>
      <c r="I57" s="871"/>
      <c r="J57" s="871"/>
      <c r="K57" s="871"/>
      <c r="L57" s="871"/>
      <c r="M57" s="871"/>
      <c r="N57" s="871"/>
      <c r="O57" s="871"/>
      <c r="P57" s="871"/>
      <c r="Q57" s="871"/>
      <c r="R57" s="871"/>
      <c r="S57" s="871"/>
      <c r="T57" s="871"/>
      <c r="U57" s="871"/>
      <c r="V57" s="871"/>
      <c r="W57" s="871"/>
      <c r="X57" s="871"/>
      <c r="Y57" s="871"/>
      <c r="Z57" s="871"/>
    </row>
    <row r="58" spans="1:26" ht="12.75">
      <c r="A58" s="871"/>
      <c r="B58" s="871"/>
      <c r="C58" s="871"/>
      <c r="D58" s="871"/>
      <c r="E58" s="871"/>
      <c r="F58" s="872"/>
      <c r="G58" s="495"/>
      <c r="H58" s="495"/>
      <c r="I58" s="871"/>
      <c r="J58" s="871"/>
      <c r="K58" s="871"/>
      <c r="L58" s="871"/>
      <c r="M58" s="871"/>
      <c r="N58" s="871"/>
      <c r="O58" s="871"/>
      <c r="P58" s="871"/>
      <c r="Q58" s="871"/>
      <c r="R58" s="871"/>
      <c r="S58" s="871"/>
      <c r="T58" s="871"/>
      <c r="U58" s="871"/>
      <c r="V58" s="871"/>
      <c r="W58" s="871"/>
      <c r="X58" s="871"/>
      <c r="Y58" s="871"/>
      <c r="Z58" s="871"/>
    </row>
    <row r="59" spans="1:26" ht="12.75">
      <c r="A59" s="871"/>
      <c r="B59" s="871"/>
      <c r="C59" s="871"/>
      <c r="D59" s="871"/>
      <c r="E59" s="871"/>
      <c r="F59" s="872"/>
      <c r="G59" s="495"/>
      <c r="H59" s="495"/>
      <c r="I59" s="871"/>
      <c r="J59" s="871"/>
      <c r="K59" s="871"/>
      <c r="L59" s="871"/>
      <c r="M59" s="871"/>
      <c r="N59" s="871"/>
      <c r="O59" s="871"/>
      <c r="P59" s="871"/>
      <c r="Q59" s="871"/>
      <c r="R59" s="871"/>
      <c r="S59" s="871"/>
      <c r="T59" s="871"/>
      <c r="U59" s="871"/>
      <c r="V59" s="871"/>
      <c r="W59" s="871"/>
      <c r="X59" s="871"/>
      <c r="Y59" s="871"/>
      <c r="Z59" s="871"/>
    </row>
    <row r="60" spans="1:26" ht="12.75">
      <c r="A60" s="871"/>
      <c r="B60" s="871"/>
      <c r="C60" s="871"/>
      <c r="D60" s="871"/>
      <c r="E60" s="871"/>
      <c r="F60" s="872"/>
      <c r="G60" s="495"/>
      <c r="H60" s="495"/>
      <c r="I60" s="871"/>
      <c r="J60" s="871"/>
      <c r="K60" s="871"/>
      <c r="L60" s="871"/>
      <c r="M60" s="871"/>
      <c r="N60" s="871"/>
      <c r="O60" s="871"/>
      <c r="P60" s="871"/>
      <c r="Q60" s="871"/>
      <c r="R60" s="871"/>
      <c r="S60" s="871"/>
      <c r="T60" s="871"/>
      <c r="U60" s="871"/>
      <c r="V60" s="871"/>
      <c r="W60" s="871"/>
      <c r="X60" s="871"/>
      <c r="Y60" s="871"/>
      <c r="Z60" s="871"/>
    </row>
    <row r="61" spans="1:26" ht="12.75">
      <c r="A61" s="871"/>
      <c r="B61" s="871"/>
      <c r="C61" s="871"/>
      <c r="D61" s="871"/>
      <c r="E61" s="871"/>
      <c r="F61" s="872"/>
      <c r="G61" s="495"/>
      <c r="H61" s="495"/>
      <c r="I61" s="871"/>
      <c r="J61" s="871"/>
      <c r="K61" s="871"/>
      <c r="L61" s="871"/>
      <c r="M61" s="871"/>
      <c r="N61" s="871"/>
      <c r="O61" s="871"/>
      <c r="P61" s="871"/>
      <c r="Q61" s="871"/>
      <c r="R61" s="871"/>
      <c r="S61" s="871"/>
      <c r="T61" s="871"/>
      <c r="U61" s="871"/>
      <c r="V61" s="871"/>
      <c r="W61" s="871"/>
      <c r="X61" s="871"/>
      <c r="Y61" s="871"/>
      <c r="Z61" s="871"/>
    </row>
    <row r="62" spans="1:26" ht="12.75">
      <c r="A62" s="871"/>
      <c r="B62" s="871"/>
      <c r="C62" s="871"/>
      <c r="D62" s="871"/>
      <c r="E62" s="871"/>
      <c r="F62" s="872"/>
      <c r="G62" s="495"/>
      <c r="H62" s="495"/>
      <c r="I62" s="871"/>
      <c r="J62" s="871"/>
      <c r="K62" s="871"/>
      <c r="L62" s="871"/>
      <c r="M62" s="871"/>
      <c r="N62" s="871"/>
      <c r="O62" s="871"/>
      <c r="P62" s="871"/>
      <c r="Q62" s="871"/>
      <c r="R62" s="871"/>
      <c r="S62" s="871"/>
      <c r="T62" s="871"/>
      <c r="U62" s="871"/>
      <c r="V62" s="871"/>
      <c r="W62" s="871"/>
      <c r="X62" s="871"/>
      <c r="Y62" s="871"/>
      <c r="Z62" s="871"/>
    </row>
    <row r="63" spans="1:26" ht="12.75">
      <c r="A63" s="871"/>
      <c r="B63" s="871"/>
      <c r="C63" s="871"/>
      <c r="D63" s="871"/>
      <c r="E63" s="871"/>
      <c r="F63" s="872"/>
      <c r="G63" s="495"/>
      <c r="H63" s="495"/>
      <c r="I63" s="871"/>
      <c r="J63" s="871"/>
      <c r="K63" s="871"/>
      <c r="L63" s="871"/>
      <c r="M63" s="871"/>
      <c r="N63" s="871"/>
      <c r="O63" s="871"/>
      <c r="P63" s="871"/>
      <c r="Q63" s="871"/>
      <c r="R63" s="871"/>
      <c r="S63" s="871"/>
      <c r="T63" s="871"/>
      <c r="U63" s="871"/>
      <c r="V63" s="871"/>
      <c r="W63" s="871"/>
      <c r="X63" s="871"/>
      <c r="Y63" s="871"/>
      <c r="Z63" s="871"/>
    </row>
    <row r="64" spans="1:26" ht="12.75">
      <c r="A64" s="871"/>
      <c r="B64" s="871"/>
      <c r="C64" s="871"/>
      <c r="D64" s="871"/>
      <c r="E64" s="871"/>
      <c r="F64" s="872"/>
      <c r="G64" s="495"/>
      <c r="H64" s="495"/>
      <c r="I64" s="871"/>
      <c r="J64" s="871"/>
      <c r="K64" s="871"/>
      <c r="L64" s="871"/>
      <c r="M64" s="871"/>
      <c r="N64" s="871"/>
      <c r="O64" s="871"/>
      <c r="P64" s="871"/>
      <c r="Q64" s="871"/>
      <c r="R64" s="871"/>
      <c r="S64" s="871"/>
      <c r="T64" s="871"/>
      <c r="U64" s="871"/>
      <c r="V64" s="871"/>
      <c r="W64" s="871"/>
      <c r="X64" s="871"/>
      <c r="Y64" s="871"/>
      <c r="Z64" s="871"/>
    </row>
    <row r="65" spans="1:26" ht="12.75">
      <c r="A65" s="871"/>
      <c r="B65" s="871"/>
      <c r="C65" s="871"/>
      <c r="D65" s="871"/>
      <c r="E65" s="871"/>
      <c r="F65" s="872"/>
      <c r="G65" s="495"/>
      <c r="H65" s="495"/>
      <c r="I65" s="871"/>
      <c r="J65" s="871"/>
      <c r="K65" s="871"/>
      <c r="L65" s="871"/>
      <c r="M65" s="871"/>
      <c r="N65" s="871"/>
      <c r="O65" s="871"/>
      <c r="P65" s="871"/>
      <c r="Q65" s="871"/>
      <c r="R65" s="871"/>
      <c r="S65" s="871"/>
      <c r="T65" s="871"/>
      <c r="U65" s="871"/>
      <c r="V65" s="871"/>
      <c r="W65" s="871"/>
      <c r="X65" s="871"/>
      <c r="Y65" s="871"/>
      <c r="Z65" s="871"/>
    </row>
    <row r="66" spans="1:26" ht="12.75">
      <c r="A66" s="871"/>
      <c r="B66" s="871"/>
      <c r="C66" s="871"/>
      <c r="D66" s="871"/>
      <c r="E66" s="871"/>
      <c r="F66" s="872"/>
      <c r="G66" s="495"/>
      <c r="H66" s="495"/>
      <c r="I66" s="871"/>
      <c r="J66" s="871"/>
      <c r="K66" s="871"/>
      <c r="L66" s="871"/>
      <c r="M66" s="871"/>
      <c r="N66" s="871"/>
      <c r="O66" s="871"/>
      <c r="P66" s="871"/>
      <c r="Q66" s="871"/>
      <c r="R66" s="871"/>
      <c r="S66" s="871"/>
      <c r="T66" s="871"/>
      <c r="U66" s="871"/>
      <c r="V66" s="871"/>
      <c r="W66" s="871"/>
      <c r="X66" s="871"/>
      <c r="Y66" s="871"/>
      <c r="Z66" s="871"/>
    </row>
    <row r="67" spans="1:26" ht="12.75">
      <c r="A67" s="871"/>
      <c r="B67" s="871"/>
      <c r="C67" s="871"/>
      <c r="D67" s="871"/>
      <c r="E67" s="871"/>
      <c r="F67" s="872"/>
      <c r="G67" s="495"/>
      <c r="H67" s="495"/>
      <c r="I67" s="871"/>
      <c r="J67" s="871"/>
      <c r="K67" s="871"/>
      <c r="L67" s="871"/>
      <c r="M67" s="871"/>
      <c r="N67" s="871"/>
      <c r="O67" s="871"/>
      <c r="P67" s="871"/>
      <c r="Q67" s="871"/>
      <c r="R67" s="871"/>
      <c r="S67" s="871"/>
      <c r="T67" s="871"/>
      <c r="U67" s="871"/>
      <c r="V67" s="871"/>
      <c r="W67" s="871"/>
      <c r="X67" s="871"/>
      <c r="Y67" s="871"/>
      <c r="Z67" s="871"/>
    </row>
    <row r="68" spans="1:26" ht="12.75">
      <c r="A68" s="871"/>
      <c r="B68" s="871"/>
      <c r="C68" s="871"/>
      <c r="D68" s="871"/>
      <c r="E68" s="871"/>
      <c r="F68" s="872"/>
      <c r="G68" s="495"/>
      <c r="H68" s="495"/>
      <c r="I68" s="871"/>
      <c r="J68" s="871"/>
      <c r="K68" s="871"/>
      <c r="L68" s="871"/>
      <c r="M68" s="871"/>
      <c r="N68" s="871"/>
      <c r="O68" s="871"/>
      <c r="P68" s="871"/>
      <c r="Q68" s="871"/>
      <c r="R68" s="871"/>
      <c r="S68" s="871"/>
      <c r="T68" s="871"/>
      <c r="U68" s="871"/>
      <c r="V68" s="871"/>
      <c r="W68" s="871"/>
      <c r="X68" s="871"/>
      <c r="Y68" s="871"/>
      <c r="Z68" s="871"/>
    </row>
    <row r="69" spans="1:26" ht="12.75">
      <c r="A69" s="871"/>
      <c r="B69" s="871"/>
      <c r="C69" s="871"/>
      <c r="D69" s="871"/>
      <c r="E69" s="871"/>
      <c r="F69" s="872"/>
      <c r="G69" s="495"/>
      <c r="H69" s="495"/>
      <c r="I69" s="871"/>
      <c r="J69" s="871"/>
      <c r="K69" s="871"/>
      <c r="L69" s="871"/>
      <c r="M69" s="871"/>
      <c r="N69" s="871"/>
      <c r="O69" s="871"/>
      <c r="P69" s="871"/>
      <c r="Q69" s="871"/>
      <c r="R69" s="871"/>
      <c r="S69" s="871"/>
      <c r="T69" s="871"/>
      <c r="U69" s="871"/>
      <c r="V69" s="871"/>
      <c r="W69" s="871"/>
      <c r="X69" s="871"/>
      <c r="Y69" s="871"/>
      <c r="Z69" s="871"/>
    </row>
    <row r="70" spans="1:26" ht="12.75">
      <c r="A70" s="871"/>
      <c r="B70" s="871"/>
      <c r="C70" s="871"/>
      <c r="D70" s="871"/>
      <c r="E70" s="871"/>
      <c r="F70" s="872"/>
      <c r="G70" s="495"/>
      <c r="H70" s="495"/>
      <c r="I70" s="871"/>
      <c r="J70" s="871"/>
      <c r="K70" s="871"/>
      <c r="L70" s="871"/>
      <c r="M70" s="871"/>
      <c r="N70" s="871"/>
      <c r="O70" s="871"/>
      <c r="P70" s="871"/>
      <c r="Q70" s="871"/>
      <c r="R70" s="871"/>
      <c r="S70" s="871"/>
      <c r="T70" s="871"/>
      <c r="U70" s="871"/>
      <c r="V70" s="871"/>
      <c r="W70" s="871"/>
      <c r="X70" s="871"/>
      <c r="Y70" s="871"/>
      <c r="Z70" s="871"/>
    </row>
    <row r="71" spans="1:26" ht="12.75">
      <c r="A71" s="871"/>
      <c r="B71" s="871"/>
      <c r="C71" s="871"/>
      <c r="D71" s="871"/>
      <c r="E71" s="871"/>
      <c r="F71" s="872"/>
      <c r="G71" s="495"/>
      <c r="H71" s="495"/>
      <c r="I71" s="871"/>
      <c r="J71" s="871"/>
      <c r="K71" s="871"/>
      <c r="L71" s="871"/>
      <c r="M71" s="871"/>
      <c r="N71" s="871"/>
      <c r="O71" s="871"/>
      <c r="P71" s="871"/>
      <c r="Q71" s="871"/>
      <c r="R71" s="871"/>
      <c r="S71" s="871"/>
      <c r="T71" s="871"/>
      <c r="U71" s="871"/>
      <c r="V71" s="871"/>
      <c r="W71" s="871"/>
      <c r="X71" s="871"/>
      <c r="Y71" s="871"/>
      <c r="Z71" s="871"/>
    </row>
    <row r="72" spans="1:26" ht="12.75">
      <c r="A72" s="871"/>
      <c r="B72" s="871"/>
      <c r="C72" s="871"/>
      <c r="D72" s="871"/>
      <c r="E72" s="871"/>
      <c r="F72" s="872"/>
      <c r="G72" s="495"/>
      <c r="H72" s="495"/>
      <c r="I72" s="871"/>
      <c r="J72" s="871"/>
      <c r="K72" s="871"/>
      <c r="L72" s="871"/>
      <c r="M72" s="871"/>
      <c r="N72" s="871"/>
      <c r="O72" s="871"/>
      <c r="P72" s="871"/>
      <c r="Q72" s="871"/>
      <c r="R72" s="871"/>
      <c r="S72" s="871"/>
      <c r="T72" s="871"/>
      <c r="U72" s="871"/>
      <c r="V72" s="871"/>
      <c r="W72" s="871"/>
      <c r="X72" s="871"/>
      <c r="Y72" s="871"/>
      <c r="Z72" s="871"/>
    </row>
    <row r="73" spans="1:26" ht="12.75">
      <c r="A73" s="871"/>
      <c r="B73" s="871"/>
      <c r="C73" s="871"/>
      <c r="D73" s="871"/>
      <c r="E73" s="871"/>
      <c r="F73" s="872"/>
      <c r="G73" s="495"/>
      <c r="H73" s="495"/>
      <c r="I73" s="871"/>
      <c r="J73" s="871"/>
      <c r="K73" s="871"/>
      <c r="L73" s="871"/>
      <c r="M73" s="871"/>
      <c r="N73" s="871"/>
      <c r="O73" s="871"/>
      <c r="P73" s="871"/>
      <c r="Q73" s="871"/>
      <c r="R73" s="871"/>
      <c r="S73" s="871"/>
      <c r="T73" s="871"/>
      <c r="U73" s="871"/>
      <c r="V73" s="871"/>
      <c r="W73" s="871"/>
      <c r="X73" s="871"/>
      <c r="Y73" s="871"/>
      <c r="Z73" s="871"/>
    </row>
    <row r="74" spans="1:26" ht="12.75">
      <c r="A74" s="871"/>
      <c r="B74" s="871"/>
      <c r="C74" s="871"/>
      <c r="D74" s="871"/>
      <c r="E74" s="871"/>
      <c r="F74" s="872"/>
      <c r="G74" s="495"/>
      <c r="H74" s="495"/>
      <c r="I74" s="871"/>
      <c r="J74" s="871"/>
      <c r="K74" s="871"/>
      <c r="L74" s="871"/>
      <c r="M74" s="871"/>
      <c r="N74" s="871"/>
      <c r="O74" s="871"/>
      <c r="P74" s="871"/>
      <c r="Q74" s="871"/>
      <c r="R74" s="871"/>
      <c r="S74" s="871"/>
      <c r="T74" s="871"/>
      <c r="U74" s="871"/>
      <c r="V74" s="871"/>
      <c r="W74" s="871"/>
      <c r="X74" s="871"/>
      <c r="Y74" s="871"/>
      <c r="Z74" s="871"/>
    </row>
    <row r="75" spans="1:26" ht="12.75">
      <c r="A75" s="871"/>
      <c r="B75" s="871"/>
      <c r="C75" s="871"/>
      <c r="D75" s="871"/>
      <c r="E75" s="871"/>
      <c r="F75" s="872"/>
      <c r="G75" s="495"/>
      <c r="H75" s="495"/>
      <c r="I75" s="871"/>
      <c r="J75" s="871"/>
      <c r="K75" s="871"/>
      <c r="L75" s="871"/>
      <c r="M75" s="871"/>
      <c r="N75" s="871"/>
      <c r="O75" s="871"/>
      <c r="P75" s="871"/>
      <c r="Q75" s="871"/>
      <c r="R75" s="871"/>
      <c r="S75" s="871"/>
      <c r="T75" s="871"/>
      <c r="U75" s="871"/>
      <c r="V75" s="871"/>
      <c r="W75" s="871"/>
      <c r="X75" s="871"/>
      <c r="Y75" s="871"/>
      <c r="Z75" s="871"/>
    </row>
    <row r="76" spans="1:26" ht="12.75">
      <c r="A76" s="871"/>
      <c r="B76" s="871"/>
      <c r="C76" s="871"/>
      <c r="D76" s="871"/>
      <c r="E76" s="871"/>
      <c r="F76" s="872"/>
      <c r="G76" s="495"/>
      <c r="H76" s="495"/>
      <c r="I76" s="871"/>
      <c r="J76" s="871"/>
      <c r="K76" s="871"/>
      <c r="L76" s="871"/>
      <c r="M76" s="871"/>
      <c r="N76" s="871"/>
      <c r="O76" s="871"/>
      <c r="P76" s="871"/>
      <c r="Q76" s="871"/>
      <c r="R76" s="871"/>
      <c r="S76" s="871"/>
      <c r="T76" s="871"/>
      <c r="U76" s="871"/>
      <c r="V76" s="871"/>
      <c r="W76" s="871"/>
      <c r="X76" s="871"/>
      <c r="Y76" s="871"/>
      <c r="Z76" s="871"/>
    </row>
    <row r="77" spans="1:26" ht="12.75">
      <c r="A77" s="871"/>
      <c r="B77" s="871"/>
      <c r="C77" s="871"/>
      <c r="D77" s="871"/>
      <c r="E77" s="871"/>
      <c r="F77" s="872"/>
      <c r="G77" s="495"/>
      <c r="H77" s="495"/>
      <c r="I77" s="871"/>
      <c r="J77" s="871"/>
      <c r="K77" s="871"/>
      <c r="L77" s="871"/>
      <c r="M77" s="871"/>
      <c r="N77" s="871"/>
      <c r="O77" s="871"/>
      <c r="P77" s="871"/>
      <c r="Q77" s="871"/>
      <c r="R77" s="871"/>
      <c r="S77" s="871"/>
      <c r="T77" s="871"/>
      <c r="U77" s="871"/>
      <c r="V77" s="871"/>
      <c r="W77" s="871"/>
      <c r="X77" s="871"/>
      <c r="Y77" s="871"/>
      <c r="Z77" s="871"/>
    </row>
    <row r="78" spans="1:26" ht="12.75">
      <c r="A78" s="871"/>
      <c r="B78" s="871"/>
      <c r="C78" s="871"/>
      <c r="D78" s="871"/>
      <c r="E78" s="871"/>
      <c r="F78" s="872"/>
      <c r="G78" s="495"/>
      <c r="H78" s="495"/>
      <c r="I78" s="871"/>
      <c r="J78" s="871"/>
      <c r="K78" s="871"/>
      <c r="L78" s="871"/>
      <c r="M78" s="871"/>
      <c r="N78" s="871"/>
      <c r="O78" s="871"/>
      <c r="P78" s="871"/>
      <c r="Q78" s="871"/>
      <c r="R78" s="871"/>
      <c r="S78" s="871"/>
      <c r="T78" s="871"/>
      <c r="U78" s="871"/>
      <c r="V78" s="871"/>
      <c r="W78" s="871"/>
      <c r="X78" s="871"/>
      <c r="Y78" s="871"/>
      <c r="Z78" s="871"/>
    </row>
    <row r="79" spans="1:26" ht="12.75">
      <c r="A79" s="871"/>
      <c r="B79" s="871"/>
      <c r="C79" s="871"/>
      <c r="D79" s="871"/>
      <c r="E79" s="871"/>
      <c r="F79" s="872"/>
      <c r="G79" s="495"/>
      <c r="H79" s="495"/>
      <c r="I79" s="871"/>
      <c r="J79" s="871"/>
      <c r="K79" s="871"/>
      <c r="L79" s="871"/>
      <c r="M79" s="871"/>
      <c r="N79" s="871"/>
      <c r="O79" s="871"/>
      <c r="P79" s="871"/>
      <c r="Q79" s="871"/>
      <c r="R79" s="871"/>
      <c r="S79" s="871"/>
      <c r="T79" s="871"/>
      <c r="U79" s="871"/>
      <c r="V79" s="871"/>
      <c r="W79" s="871"/>
      <c r="X79" s="871"/>
      <c r="Y79" s="871"/>
      <c r="Z79" s="871"/>
    </row>
    <row r="80" spans="1:26" ht="12.75">
      <c r="A80" s="871"/>
      <c r="B80" s="871"/>
      <c r="C80" s="871"/>
      <c r="D80" s="871"/>
      <c r="E80" s="871"/>
      <c r="F80" s="872"/>
      <c r="G80" s="495"/>
      <c r="H80" s="495"/>
      <c r="I80" s="871"/>
      <c r="J80" s="871"/>
      <c r="K80" s="871"/>
      <c r="L80" s="871"/>
      <c r="M80" s="871"/>
      <c r="N80" s="871"/>
      <c r="O80" s="871"/>
      <c r="P80" s="871"/>
      <c r="Q80" s="871"/>
      <c r="R80" s="871"/>
      <c r="S80" s="871"/>
      <c r="T80" s="871"/>
      <c r="U80" s="871"/>
      <c r="V80" s="871"/>
      <c r="W80" s="871"/>
      <c r="X80" s="871"/>
      <c r="Y80" s="871"/>
      <c r="Z80" s="871"/>
    </row>
    <row r="81" spans="1:26" ht="12.75">
      <c r="A81" s="871"/>
      <c r="B81" s="871"/>
      <c r="C81" s="871"/>
      <c r="D81" s="871"/>
      <c r="E81" s="871"/>
      <c r="F81" s="872"/>
      <c r="G81" s="495"/>
      <c r="H81" s="495"/>
      <c r="I81" s="871"/>
      <c r="J81" s="871"/>
      <c r="K81" s="871"/>
      <c r="L81" s="871"/>
      <c r="M81" s="871"/>
      <c r="N81" s="871"/>
      <c r="O81" s="871"/>
      <c r="P81" s="871"/>
      <c r="Q81" s="871"/>
      <c r="R81" s="871"/>
      <c r="S81" s="871"/>
      <c r="T81" s="871"/>
      <c r="U81" s="871"/>
      <c r="V81" s="871"/>
      <c r="W81" s="871"/>
      <c r="X81" s="871"/>
      <c r="Y81" s="871"/>
      <c r="Z81" s="871"/>
    </row>
    <row r="82" spans="1:26" ht="12.75">
      <c r="A82" s="871"/>
      <c r="B82" s="871"/>
      <c r="C82" s="871"/>
      <c r="D82" s="871"/>
      <c r="E82" s="871"/>
      <c r="F82" s="872"/>
      <c r="G82" s="495"/>
      <c r="H82" s="495"/>
      <c r="I82" s="871"/>
      <c r="J82" s="871"/>
      <c r="K82" s="871"/>
      <c r="L82" s="871"/>
      <c r="M82" s="871"/>
      <c r="N82" s="871"/>
      <c r="O82" s="871"/>
      <c r="P82" s="871"/>
      <c r="Q82" s="871"/>
      <c r="R82" s="871"/>
      <c r="S82" s="871"/>
      <c r="T82" s="871"/>
      <c r="U82" s="871"/>
      <c r="V82" s="871"/>
      <c r="W82" s="871"/>
      <c r="X82" s="871"/>
      <c r="Y82" s="871"/>
      <c r="Z82" s="871"/>
    </row>
    <row r="83" spans="1:26" ht="12.75">
      <c r="A83" s="871"/>
      <c r="B83" s="871"/>
      <c r="C83" s="871"/>
      <c r="D83" s="871"/>
      <c r="E83" s="871"/>
      <c r="F83" s="872"/>
      <c r="G83" s="495"/>
      <c r="H83" s="495"/>
      <c r="I83" s="871"/>
      <c r="J83" s="871"/>
      <c r="K83" s="871"/>
      <c r="L83" s="871"/>
      <c r="M83" s="871"/>
      <c r="N83" s="871"/>
      <c r="O83" s="871"/>
      <c r="P83" s="871"/>
      <c r="Q83" s="871"/>
      <c r="R83" s="871"/>
      <c r="S83" s="871"/>
      <c r="T83" s="871"/>
      <c r="U83" s="871"/>
      <c r="V83" s="871"/>
      <c r="W83" s="871"/>
      <c r="X83" s="871"/>
      <c r="Y83" s="871"/>
      <c r="Z83" s="871"/>
    </row>
    <row r="84" spans="1:26" ht="12.75">
      <c r="A84" s="871"/>
      <c r="B84" s="871"/>
      <c r="C84" s="871"/>
      <c r="D84" s="871"/>
      <c r="E84" s="871"/>
      <c r="F84" s="872"/>
      <c r="G84" s="495"/>
      <c r="H84" s="495"/>
      <c r="I84" s="871"/>
      <c r="J84" s="871"/>
      <c r="K84" s="871"/>
      <c r="L84" s="871"/>
      <c r="M84" s="871"/>
      <c r="N84" s="871"/>
      <c r="O84" s="871"/>
      <c r="P84" s="871"/>
      <c r="Q84" s="871"/>
      <c r="R84" s="871"/>
      <c r="S84" s="871"/>
      <c r="T84" s="871"/>
      <c r="U84" s="871"/>
      <c r="V84" s="871"/>
      <c r="W84" s="871"/>
      <c r="X84" s="871"/>
      <c r="Y84" s="871"/>
      <c r="Z84" s="871"/>
    </row>
    <row r="85" spans="1:26" ht="12.75">
      <c r="A85" s="871"/>
      <c r="B85" s="871"/>
      <c r="C85" s="871"/>
      <c r="D85" s="871"/>
      <c r="E85" s="871"/>
      <c r="F85" s="872"/>
      <c r="G85" s="495"/>
      <c r="H85" s="495"/>
      <c r="I85" s="871"/>
      <c r="J85" s="871"/>
      <c r="K85" s="871"/>
      <c r="L85" s="871"/>
      <c r="M85" s="871"/>
      <c r="N85" s="871"/>
      <c r="O85" s="871"/>
      <c r="P85" s="871"/>
      <c r="Q85" s="871"/>
      <c r="R85" s="871"/>
      <c r="S85" s="871"/>
      <c r="T85" s="871"/>
      <c r="U85" s="871"/>
      <c r="V85" s="871"/>
      <c r="W85" s="871"/>
      <c r="X85" s="871"/>
      <c r="Y85" s="871"/>
      <c r="Z85" s="871"/>
    </row>
    <row r="86" spans="1:26" ht="12.75">
      <c r="A86" s="871"/>
      <c r="B86" s="871"/>
      <c r="C86" s="871"/>
      <c r="D86" s="871"/>
      <c r="E86" s="871"/>
      <c r="F86" s="872"/>
      <c r="G86" s="495"/>
      <c r="H86" s="495"/>
      <c r="I86" s="871"/>
      <c r="J86" s="871"/>
      <c r="K86" s="871"/>
      <c r="L86" s="871"/>
      <c r="M86" s="871"/>
      <c r="N86" s="871"/>
      <c r="O86" s="871"/>
      <c r="P86" s="871"/>
      <c r="Q86" s="871"/>
      <c r="R86" s="871"/>
      <c r="S86" s="871"/>
      <c r="T86" s="871"/>
      <c r="U86" s="871"/>
      <c r="V86" s="871"/>
      <c r="W86" s="871"/>
      <c r="X86" s="871"/>
      <c r="Y86" s="871"/>
      <c r="Z86" s="871"/>
    </row>
    <row r="87" spans="1:26" ht="12.75">
      <c r="A87" s="871"/>
      <c r="B87" s="871"/>
      <c r="C87" s="871"/>
      <c r="D87" s="871"/>
      <c r="E87" s="871"/>
      <c r="F87" s="872"/>
      <c r="G87" s="495"/>
      <c r="H87" s="495"/>
      <c r="I87" s="871"/>
      <c r="J87" s="871"/>
      <c r="K87" s="871"/>
      <c r="L87" s="871"/>
      <c r="M87" s="871"/>
      <c r="N87" s="871"/>
      <c r="O87" s="871"/>
      <c r="P87" s="871"/>
      <c r="Q87" s="871"/>
      <c r="R87" s="871"/>
      <c r="S87" s="871"/>
      <c r="T87" s="871"/>
      <c r="U87" s="871"/>
      <c r="V87" s="871"/>
      <c r="W87" s="871"/>
      <c r="X87" s="871"/>
      <c r="Y87" s="871"/>
      <c r="Z87" s="871"/>
    </row>
    <row r="88" spans="1:26" ht="12.75">
      <c r="A88" s="871"/>
      <c r="B88" s="871"/>
      <c r="C88" s="871"/>
      <c r="D88" s="871"/>
      <c r="E88" s="871"/>
      <c r="F88" s="872"/>
      <c r="G88" s="495"/>
      <c r="H88" s="495"/>
      <c r="I88" s="871"/>
      <c r="J88" s="871"/>
      <c r="K88" s="871"/>
      <c r="L88" s="871"/>
      <c r="M88" s="871"/>
      <c r="N88" s="871"/>
      <c r="O88" s="871"/>
      <c r="P88" s="871"/>
      <c r="Q88" s="871"/>
      <c r="R88" s="871"/>
      <c r="S88" s="871"/>
      <c r="T88" s="871"/>
      <c r="U88" s="871"/>
      <c r="V88" s="871"/>
      <c r="W88" s="871"/>
      <c r="X88" s="871"/>
      <c r="Y88" s="871"/>
      <c r="Z88" s="871"/>
    </row>
    <row r="89" spans="1:26" ht="12.75">
      <c r="A89" s="871"/>
      <c r="B89" s="871"/>
      <c r="C89" s="871"/>
      <c r="D89" s="871"/>
      <c r="E89" s="871"/>
      <c r="F89" s="872"/>
      <c r="G89" s="495"/>
      <c r="H89" s="495"/>
      <c r="I89" s="871"/>
      <c r="J89" s="871"/>
      <c r="K89" s="871"/>
      <c r="L89" s="871"/>
      <c r="M89" s="871"/>
      <c r="N89" s="871"/>
      <c r="O89" s="871"/>
      <c r="P89" s="871"/>
      <c r="Q89" s="871"/>
      <c r="R89" s="871"/>
      <c r="S89" s="871"/>
      <c r="T89" s="871"/>
      <c r="U89" s="871"/>
      <c r="V89" s="871"/>
      <c r="W89" s="871"/>
      <c r="X89" s="871"/>
      <c r="Y89" s="871"/>
      <c r="Z89" s="871"/>
    </row>
    <row r="90" spans="1:26" ht="12.75">
      <c r="A90" s="871"/>
      <c r="B90" s="871"/>
      <c r="C90" s="871"/>
      <c r="D90" s="871"/>
      <c r="E90" s="871"/>
      <c r="F90" s="872"/>
      <c r="G90" s="495"/>
      <c r="H90" s="495"/>
      <c r="I90" s="871"/>
      <c r="J90" s="871"/>
      <c r="K90" s="871"/>
      <c r="L90" s="871"/>
      <c r="M90" s="871"/>
      <c r="N90" s="871"/>
      <c r="O90" s="871"/>
      <c r="P90" s="871"/>
      <c r="Q90" s="871"/>
      <c r="R90" s="871"/>
      <c r="S90" s="871"/>
      <c r="T90" s="871"/>
      <c r="U90" s="871"/>
      <c r="V90" s="871"/>
      <c r="W90" s="871"/>
      <c r="X90" s="871"/>
      <c r="Y90" s="871"/>
      <c r="Z90" s="871"/>
    </row>
    <row r="91" spans="1:26" ht="12.75">
      <c r="A91" s="871"/>
      <c r="B91" s="871"/>
      <c r="C91" s="871"/>
      <c r="D91" s="871"/>
      <c r="E91" s="871"/>
      <c r="F91" s="872"/>
      <c r="G91" s="495"/>
      <c r="H91" s="495"/>
      <c r="I91" s="871"/>
      <c r="J91" s="871"/>
      <c r="K91" s="871"/>
      <c r="L91" s="871"/>
      <c r="M91" s="871"/>
      <c r="N91" s="871"/>
      <c r="O91" s="871"/>
      <c r="P91" s="871"/>
      <c r="Q91" s="871"/>
      <c r="R91" s="871"/>
      <c r="S91" s="871"/>
      <c r="T91" s="871"/>
      <c r="U91" s="871"/>
      <c r="V91" s="871"/>
      <c r="W91" s="871"/>
      <c r="X91" s="871"/>
      <c r="Y91" s="871"/>
      <c r="Z91" s="871"/>
    </row>
    <row r="92" spans="1:26" ht="12.75">
      <c r="A92" s="871"/>
      <c r="B92" s="871"/>
      <c r="C92" s="871"/>
      <c r="D92" s="871"/>
      <c r="E92" s="871"/>
      <c r="F92" s="872"/>
      <c r="G92" s="495"/>
      <c r="H92" s="495"/>
      <c r="I92" s="871"/>
      <c r="J92" s="871"/>
      <c r="K92" s="871"/>
      <c r="L92" s="871"/>
      <c r="M92" s="871"/>
      <c r="N92" s="871"/>
      <c r="O92" s="871"/>
      <c r="P92" s="871"/>
      <c r="Q92" s="871"/>
      <c r="R92" s="871"/>
      <c r="S92" s="871"/>
      <c r="T92" s="871"/>
      <c r="U92" s="871"/>
      <c r="V92" s="871"/>
      <c r="W92" s="871"/>
      <c r="X92" s="871"/>
      <c r="Y92" s="871"/>
      <c r="Z92" s="871"/>
    </row>
    <row r="93" spans="1:26" ht="12.75">
      <c r="A93" s="871"/>
      <c r="B93" s="871"/>
      <c r="C93" s="871"/>
      <c r="D93" s="871"/>
      <c r="E93" s="871"/>
      <c r="F93" s="872"/>
      <c r="G93" s="495"/>
      <c r="H93" s="495"/>
      <c r="I93" s="871"/>
      <c r="J93" s="871"/>
      <c r="K93" s="871"/>
      <c r="L93" s="871"/>
      <c r="M93" s="871"/>
      <c r="N93" s="871"/>
      <c r="O93" s="871"/>
      <c r="P93" s="871"/>
      <c r="Q93" s="871"/>
      <c r="R93" s="871"/>
      <c r="S93" s="871"/>
      <c r="T93" s="871"/>
      <c r="U93" s="871"/>
      <c r="V93" s="871"/>
      <c r="W93" s="871"/>
      <c r="X93" s="871"/>
      <c r="Y93" s="871"/>
      <c r="Z93" s="871"/>
    </row>
    <row r="94" spans="1:26" ht="12.75">
      <c r="A94" s="871"/>
      <c r="B94" s="871"/>
      <c r="C94" s="871"/>
      <c r="D94" s="871"/>
      <c r="E94" s="871"/>
      <c r="F94" s="872"/>
      <c r="G94" s="495"/>
      <c r="H94" s="495"/>
      <c r="I94" s="871"/>
      <c r="J94" s="871"/>
      <c r="K94" s="871"/>
      <c r="L94" s="871"/>
      <c r="M94" s="871"/>
      <c r="N94" s="871"/>
      <c r="O94" s="871"/>
      <c r="P94" s="871"/>
      <c r="Q94" s="871"/>
      <c r="R94" s="871"/>
      <c r="S94" s="871"/>
      <c r="T94" s="871"/>
      <c r="U94" s="871"/>
      <c r="V94" s="871"/>
      <c r="W94" s="871"/>
      <c r="X94" s="871"/>
      <c r="Y94" s="871"/>
      <c r="Z94" s="871"/>
    </row>
    <row r="95" spans="1:26" ht="12.75">
      <c r="A95" s="871"/>
      <c r="B95" s="871"/>
      <c r="C95" s="871"/>
      <c r="D95" s="871"/>
      <c r="E95" s="871"/>
      <c r="F95" s="872"/>
      <c r="G95" s="495"/>
      <c r="H95" s="495"/>
      <c r="I95" s="871"/>
      <c r="J95" s="871"/>
      <c r="K95" s="871"/>
      <c r="L95" s="871"/>
      <c r="M95" s="871"/>
      <c r="N95" s="871"/>
      <c r="O95" s="871"/>
      <c r="P95" s="871"/>
      <c r="Q95" s="871"/>
      <c r="R95" s="871"/>
      <c r="S95" s="871"/>
      <c r="T95" s="871"/>
      <c r="U95" s="871"/>
      <c r="V95" s="871"/>
      <c r="W95" s="871"/>
      <c r="X95" s="871"/>
      <c r="Y95" s="871"/>
      <c r="Z95" s="871"/>
    </row>
    <row r="96" spans="1:26" ht="12.75">
      <c r="A96" s="871"/>
      <c r="B96" s="871"/>
      <c r="C96" s="871"/>
      <c r="D96" s="871"/>
      <c r="E96" s="871"/>
      <c r="F96" s="872"/>
      <c r="G96" s="495"/>
      <c r="H96" s="495"/>
      <c r="I96" s="871"/>
      <c r="J96" s="871"/>
      <c r="K96" s="871"/>
      <c r="L96" s="871"/>
      <c r="M96" s="871"/>
      <c r="N96" s="871"/>
      <c r="O96" s="871"/>
      <c r="P96" s="871"/>
      <c r="Q96" s="871"/>
      <c r="R96" s="871"/>
      <c r="S96" s="871"/>
      <c r="T96" s="871"/>
      <c r="U96" s="871"/>
      <c r="V96" s="871"/>
      <c r="W96" s="871"/>
      <c r="X96" s="871"/>
      <c r="Y96" s="871"/>
      <c r="Z96" s="871"/>
    </row>
    <row r="97" spans="1:26" ht="12.75">
      <c r="A97" s="871"/>
      <c r="B97" s="871"/>
      <c r="C97" s="871"/>
      <c r="D97" s="871"/>
      <c r="E97" s="871"/>
      <c r="F97" s="872"/>
      <c r="G97" s="495"/>
      <c r="H97" s="495"/>
      <c r="I97" s="871"/>
      <c r="J97" s="871"/>
      <c r="K97" s="871"/>
      <c r="L97" s="871"/>
      <c r="M97" s="871"/>
      <c r="N97" s="871"/>
      <c r="O97" s="871"/>
      <c r="P97" s="871"/>
      <c r="Q97" s="871"/>
      <c r="R97" s="871"/>
      <c r="S97" s="871"/>
      <c r="T97" s="871"/>
      <c r="U97" s="871"/>
      <c r="V97" s="871"/>
      <c r="W97" s="871"/>
      <c r="X97" s="871"/>
      <c r="Y97" s="871"/>
      <c r="Z97" s="871"/>
    </row>
    <row r="98" spans="1:26" ht="12.75">
      <c r="A98" s="871"/>
      <c r="B98" s="871"/>
      <c r="C98" s="871"/>
      <c r="D98" s="871"/>
      <c r="E98" s="871"/>
      <c r="F98" s="872"/>
      <c r="G98" s="495"/>
      <c r="H98" s="495"/>
      <c r="I98" s="871"/>
      <c r="J98" s="871"/>
      <c r="K98" s="871"/>
      <c r="L98" s="871"/>
      <c r="M98" s="871"/>
      <c r="N98" s="871"/>
      <c r="O98" s="871"/>
      <c r="P98" s="871"/>
      <c r="Q98" s="871"/>
      <c r="R98" s="871"/>
      <c r="S98" s="871"/>
      <c r="T98" s="871"/>
      <c r="U98" s="871"/>
      <c r="V98" s="871"/>
      <c r="W98" s="871"/>
      <c r="X98" s="871"/>
      <c r="Y98" s="871"/>
      <c r="Z98" s="871"/>
    </row>
    <row r="99" spans="1:26" ht="12.75">
      <c r="A99" s="871"/>
      <c r="B99" s="871"/>
      <c r="C99" s="871"/>
      <c r="D99" s="871"/>
      <c r="E99" s="871"/>
      <c r="F99" s="872"/>
      <c r="G99" s="495"/>
      <c r="H99" s="495"/>
      <c r="I99" s="871"/>
      <c r="J99" s="871"/>
      <c r="K99" s="871"/>
      <c r="L99" s="871"/>
      <c r="M99" s="871"/>
      <c r="N99" s="871"/>
      <c r="O99" s="871"/>
      <c r="P99" s="871"/>
      <c r="Q99" s="871"/>
      <c r="R99" s="871"/>
      <c r="S99" s="871"/>
      <c r="T99" s="871"/>
      <c r="U99" s="871"/>
      <c r="V99" s="871"/>
      <c r="W99" s="871"/>
      <c r="X99" s="871"/>
      <c r="Y99" s="871"/>
      <c r="Z99" s="871"/>
    </row>
    <row r="100" spans="1:26" ht="12.75">
      <c r="A100" s="871"/>
      <c r="B100" s="871"/>
      <c r="C100" s="871"/>
      <c r="D100" s="871"/>
      <c r="E100" s="871"/>
      <c r="F100" s="872"/>
      <c r="G100" s="495"/>
      <c r="H100" s="495"/>
      <c r="I100" s="871"/>
      <c r="J100" s="871"/>
      <c r="K100" s="871"/>
      <c r="L100" s="871"/>
      <c r="M100" s="871"/>
      <c r="N100" s="871"/>
      <c r="O100" s="871"/>
      <c r="P100" s="871"/>
      <c r="Q100" s="871"/>
      <c r="R100" s="871"/>
      <c r="S100" s="871"/>
      <c r="T100" s="871"/>
      <c r="U100" s="871"/>
      <c r="V100" s="871"/>
      <c r="W100" s="871"/>
      <c r="X100" s="871"/>
      <c r="Y100" s="871"/>
      <c r="Z100" s="871"/>
    </row>
    <row r="101" spans="1:26" ht="12.75">
      <c r="A101" s="871"/>
      <c r="B101" s="871"/>
      <c r="C101" s="871"/>
      <c r="D101" s="871"/>
      <c r="E101" s="871"/>
      <c r="F101" s="872"/>
      <c r="G101" s="495"/>
      <c r="H101" s="495"/>
      <c r="I101" s="871"/>
      <c r="J101" s="871"/>
      <c r="K101" s="871"/>
      <c r="L101" s="871"/>
      <c r="M101" s="871"/>
      <c r="N101" s="871"/>
      <c r="O101" s="871"/>
      <c r="P101" s="871"/>
      <c r="Q101" s="871"/>
      <c r="R101" s="871"/>
      <c r="S101" s="871"/>
      <c r="T101" s="871"/>
      <c r="U101" s="871"/>
      <c r="V101" s="871"/>
      <c r="W101" s="871"/>
      <c r="X101" s="871"/>
      <c r="Y101" s="871"/>
      <c r="Z101" s="871"/>
    </row>
    <row r="102" spans="1:26" ht="12.75">
      <c r="A102" s="871"/>
      <c r="B102" s="871"/>
      <c r="C102" s="871"/>
      <c r="D102" s="871"/>
      <c r="E102" s="871"/>
      <c r="F102" s="872"/>
      <c r="G102" s="495"/>
      <c r="H102" s="495"/>
      <c r="I102" s="871"/>
      <c r="J102" s="871"/>
      <c r="K102" s="871"/>
      <c r="L102" s="871"/>
      <c r="M102" s="871"/>
      <c r="N102" s="871"/>
      <c r="O102" s="871"/>
      <c r="P102" s="871"/>
      <c r="Q102" s="871"/>
      <c r="R102" s="871"/>
      <c r="S102" s="871"/>
      <c r="T102" s="871"/>
      <c r="U102" s="871"/>
      <c r="V102" s="871"/>
      <c r="W102" s="871"/>
      <c r="X102" s="871"/>
      <c r="Y102" s="871"/>
      <c r="Z102" s="871"/>
    </row>
    <row r="103" spans="1:26" ht="12.75">
      <c r="A103" s="871"/>
      <c r="B103" s="871"/>
      <c r="C103" s="871"/>
      <c r="D103" s="871"/>
      <c r="E103" s="871"/>
      <c r="F103" s="872"/>
      <c r="G103" s="495"/>
      <c r="H103" s="495"/>
      <c r="I103" s="871"/>
      <c r="J103" s="871"/>
      <c r="K103" s="871"/>
      <c r="L103" s="871"/>
      <c r="M103" s="871"/>
      <c r="N103" s="871"/>
      <c r="O103" s="871"/>
      <c r="P103" s="871"/>
      <c r="Q103" s="871"/>
      <c r="R103" s="871"/>
      <c r="S103" s="871"/>
      <c r="T103" s="871"/>
      <c r="U103" s="871"/>
      <c r="V103" s="871"/>
      <c r="W103" s="871"/>
      <c r="X103" s="871"/>
      <c r="Y103" s="871"/>
      <c r="Z103" s="871"/>
    </row>
    <row r="104" spans="1:26" ht="12.75">
      <c r="A104" s="871"/>
      <c r="B104" s="871"/>
      <c r="C104" s="871"/>
      <c r="D104" s="871"/>
      <c r="E104" s="871"/>
      <c r="F104" s="872"/>
      <c r="G104" s="495"/>
      <c r="H104" s="495"/>
      <c r="I104" s="871"/>
      <c r="J104" s="871"/>
      <c r="K104" s="871"/>
      <c r="L104" s="871"/>
      <c r="M104" s="871"/>
      <c r="N104" s="871"/>
      <c r="O104" s="871"/>
      <c r="P104" s="871"/>
      <c r="Q104" s="871"/>
      <c r="R104" s="871"/>
      <c r="S104" s="871"/>
      <c r="T104" s="871"/>
      <c r="U104" s="871"/>
      <c r="V104" s="871"/>
      <c r="W104" s="871"/>
      <c r="X104" s="871"/>
      <c r="Y104" s="871"/>
      <c r="Z104" s="871"/>
    </row>
    <row r="105" spans="1:26" ht="12.75">
      <c r="A105" s="871"/>
      <c r="B105" s="871"/>
      <c r="C105" s="871"/>
      <c r="D105" s="871"/>
      <c r="E105" s="871"/>
      <c r="F105" s="872"/>
      <c r="G105" s="495"/>
      <c r="H105" s="495"/>
      <c r="I105" s="871"/>
      <c r="J105" s="871"/>
      <c r="K105" s="871"/>
      <c r="L105" s="871"/>
      <c r="M105" s="871"/>
      <c r="N105" s="871"/>
      <c r="O105" s="871"/>
      <c r="P105" s="871"/>
      <c r="Q105" s="871"/>
      <c r="R105" s="871"/>
      <c r="S105" s="871"/>
      <c r="T105" s="871"/>
      <c r="U105" s="871"/>
      <c r="V105" s="871"/>
      <c r="W105" s="871"/>
      <c r="X105" s="871"/>
      <c r="Y105" s="871"/>
      <c r="Z105" s="871"/>
    </row>
    <row r="106" spans="1:26" ht="12.75">
      <c r="A106" s="871"/>
      <c r="B106" s="871"/>
      <c r="C106" s="871"/>
      <c r="D106" s="871"/>
      <c r="E106" s="871"/>
      <c r="F106" s="872"/>
      <c r="G106" s="495"/>
      <c r="H106" s="495"/>
      <c r="I106" s="871"/>
      <c r="J106" s="871"/>
      <c r="K106" s="871"/>
      <c r="L106" s="871"/>
      <c r="M106" s="871"/>
      <c r="N106" s="871"/>
      <c r="O106" s="871"/>
      <c r="P106" s="871"/>
      <c r="Q106" s="871"/>
      <c r="R106" s="871"/>
      <c r="S106" s="871"/>
      <c r="T106" s="871"/>
      <c r="U106" s="871"/>
      <c r="V106" s="871"/>
      <c r="W106" s="871"/>
      <c r="X106" s="871"/>
      <c r="Y106" s="871"/>
      <c r="Z106" s="871"/>
    </row>
    <row r="107" spans="1:26" ht="12.75">
      <c r="A107" s="871"/>
      <c r="B107" s="871"/>
      <c r="C107" s="871"/>
      <c r="D107" s="871"/>
      <c r="E107" s="871"/>
      <c r="F107" s="872"/>
      <c r="G107" s="495"/>
      <c r="H107" s="495"/>
      <c r="I107" s="871"/>
      <c r="J107" s="871"/>
      <c r="K107" s="871"/>
      <c r="L107" s="871"/>
      <c r="M107" s="871"/>
      <c r="N107" s="871"/>
      <c r="O107" s="871"/>
      <c r="P107" s="871"/>
      <c r="Q107" s="871"/>
      <c r="R107" s="871"/>
      <c r="S107" s="871"/>
      <c r="T107" s="871"/>
      <c r="U107" s="871"/>
      <c r="V107" s="871"/>
      <c r="W107" s="871"/>
      <c r="X107" s="871"/>
      <c r="Y107" s="871"/>
      <c r="Z107" s="871"/>
    </row>
    <row r="108" spans="1:26" ht="12.75">
      <c r="A108" s="871"/>
      <c r="B108" s="871"/>
      <c r="C108" s="871"/>
      <c r="D108" s="871"/>
      <c r="E108" s="871"/>
      <c r="F108" s="872"/>
      <c r="G108" s="495"/>
      <c r="H108" s="495"/>
      <c r="I108" s="871"/>
      <c r="J108" s="871"/>
      <c r="K108" s="871"/>
      <c r="L108" s="871"/>
      <c r="M108" s="871"/>
      <c r="N108" s="871"/>
      <c r="O108" s="871"/>
      <c r="P108" s="871"/>
      <c r="Q108" s="871"/>
      <c r="R108" s="871"/>
      <c r="S108" s="871"/>
      <c r="T108" s="871"/>
      <c r="U108" s="871"/>
      <c r="V108" s="871"/>
      <c r="W108" s="871"/>
      <c r="X108" s="871"/>
      <c r="Y108" s="871"/>
      <c r="Z108" s="871"/>
    </row>
    <row r="109" spans="1:26" ht="12.75">
      <c r="A109" s="871"/>
      <c r="B109" s="871"/>
      <c r="C109" s="871"/>
      <c r="D109" s="871"/>
      <c r="E109" s="871"/>
      <c r="F109" s="872"/>
      <c r="G109" s="495"/>
      <c r="H109" s="495"/>
      <c r="I109" s="871"/>
      <c r="J109" s="871"/>
      <c r="K109" s="871"/>
      <c r="L109" s="871"/>
      <c r="M109" s="871"/>
      <c r="N109" s="871"/>
      <c r="O109" s="871"/>
      <c r="P109" s="871"/>
      <c r="Q109" s="871"/>
      <c r="R109" s="871"/>
      <c r="S109" s="871"/>
      <c r="T109" s="871"/>
      <c r="U109" s="871"/>
      <c r="V109" s="871"/>
      <c r="W109" s="871"/>
      <c r="X109" s="871"/>
      <c r="Y109" s="871"/>
      <c r="Z109" s="871"/>
    </row>
    <row r="110" spans="1:26" ht="12.75">
      <c r="A110" s="871"/>
      <c r="B110" s="871"/>
      <c r="C110" s="871"/>
      <c r="D110" s="871"/>
      <c r="E110" s="871"/>
      <c r="F110" s="872"/>
      <c r="G110" s="495"/>
      <c r="H110" s="495"/>
      <c r="I110" s="871"/>
      <c r="J110" s="871"/>
      <c r="K110" s="871"/>
      <c r="L110" s="871"/>
      <c r="M110" s="871"/>
      <c r="N110" s="871"/>
      <c r="O110" s="871"/>
      <c r="P110" s="871"/>
      <c r="Q110" s="871"/>
      <c r="R110" s="871"/>
      <c r="S110" s="871"/>
      <c r="T110" s="871"/>
      <c r="U110" s="871"/>
      <c r="V110" s="871"/>
      <c r="W110" s="871"/>
      <c r="X110" s="871"/>
      <c r="Y110" s="871"/>
      <c r="Z110" s="871"/>
    </row>
    <row r="111" spans="1:26" ht="12.75">
      <c r="A111" s="871"/>
      <c r="B111" s="871"/>
      <c r="C111" s="871"/>
      <c r="D111" s="871"/>
      <c r="E111" s="871"/>
      <c r="F111" s="872"/>
      <c r="G111" s="495"/>
      <c r="H111" s="495"/>
      <c r="I111" s="871"/>
      <c r="J111" s="871"/>
      <c r="K111" s="871"/>
      <c r="L111" s="871"/>
      <c r="M111" s="871"/>
      <c r="N111" s="871"/>
      <c r="O111" s="871"/>
      <c r="P111" s="871"/>
      <c r="Q111" s="871"/>
      <c r="R111" s="871"/>
      <c r="S111" s="871"/>
      <c r="T111" s="871"/>
      <c r="U111" s="871"/>
      <c r="V111" s="871"/>
      <c r="W111" s="871"/>
      <c r="X111" s="871"/>
      <c r="Y111" s="871"/>
      <c r="Z111" s="871"/>
    </row>
    <row r="112" spans="1:26" ht="12.75">
      <c r="A112" s="871"/>
      <c r="B112" s="871"/>
      <c r="C112" s="871"/>
      <c r="D112" s="871"/>
      <c r="E112" s="871"/>
      <c r="F112" s="872"/>
      <c r="G112" s="495"/>
      <c r="H112" s="495"/>
      <c r="I112" s="871"/>
      <c r="J112" s="871"/>
      <c r="K112" s="871"/>
      <c r="L112" s="871"/>
      <c r="M112" s="871"/>
      <c r="N112" s="871"/>
      <c r="O112" s="871"/>
      <c r="P112" s="871"/>
      <c r="Q112" s="871"/>
      <c r="R112" s="871"/>
      <c r="S112" s="871"/>
      <c r="T112" s="871"/>
      <c r="U112" s="871"/>
      <c r="V112" s="871"/>
      <c r="W112" s="871"/>
      <c r="X112" s="871"/>
      <c r="Y112" s="871"/>
      <c r="Z112" s="871"/>
    </row>
    <row r="113" spans="1:26" ht="12.75">
      <c r="A113" s="871"/>
      <c r="B113" s="871"/>
      <c r="C113" s="871"/>
      <c r="D113" s="871"/>
      <c r="E113" s="871"/>
      <c r="F113" s="872"/>
      <c r="G113" s="495"/>
      <c r="H113" s="495"/>
      <c r="I113" s="871"/>
      <c r="J113" s="871"/>
      <c r="K113" s="871"/>
      <c r="L113" s="871"/>
      <c r="M113" s="871"/>
      <c r="N113" s="871"/>
      <c r="O113" s="871"/>
      <c r="P113" s="871"/>
      <c r="Q113" s="871"/>
      <c r="R113" s="871"/>
      <c r="S113" s="871"/>
      <c r="T113" s="871"/>
      <c r="U113" s="871"/>
      <c r="V113" s="871"/>
      <c r="W113" s="871"/>
      <c r="X113" s="871"/>
      <c r="Y113" s="871"/>
      <c r="Z113" s="871"/>
    </row>
    <row r="114" spans="1:26" ht="12.75">
      <c r="A114" s="871"/>
      <c r="B114" s="871"/>
      <c r="C114" s="871"/>
      <c r="D114" s="871"/>
      <c r="E114" s="871"/>
      <c r="F114" s="872"/>
      <c r="G114" s="495"/>
      <c r="H114" s="495"/>
      <c r="I114" s="871"/>
      <c r="J114" s="871"/>
      <c r="K114" s="871"/>
      <c r="L114" s="871"/>
      <c r="M114" s="871"/>
      <c r="N114" s="871"/>
      <c r="O114" s="871"/>
      <c r="P114" s="871"/>
      <c r="Q114" s="871"/>
      <c r="R114" s="871"/>
      <c r="S114" s="871"/>
      <c r="T114" s="871"/>
      <c r="U114" s="871"/>
      <c r="V114" s="871"/>
      <c r="W114" s="871"/>
      <c r="X114" s="871"/>
      <c r="Y114" s="871"/>
      <c r="Z114" s="871"/>
    </row>
    <row r="115" spans="1:26" ht="12.75">
      <c r="A115" s="871"/>
      <c r="B115" s="871"/>
      <c r="C115" s="871"/>
      <c r="D115" s="871"/>
      <c r="E115" s="871"/>
      <c r="F115" s="872"/>
      <c r="G115" s="495"/>
      <c r="H115" s="495"/>
      <c r="I115" s="871"/>
      <c r="J115" s="871"/>
      <c r="K115" s="871"/>
      <c r="L115" s="871"/>
      <c r="M115" s="871"/>
      <c r="N115" s="871"/>
      <c r="O115" s="871"/>
      <c r="P115" s="871"/>
      <c r="Q115" s="871"/>
      <c r="R115" s="871"/>
      <c r="S115" s="871"/>
      <c r="T115" s="871"/>
      <c r="U115" s="871"/>
      <c r="V115" s="871"/>
      <c r="W115" s="871"/>
      <c r="X115" s="871"/>
      <c r="Y115" s="871"/>
      <c r="Z115" s="871"/>
    </row>
    <row r="116" spans="1:26" ht="12.75">
      <c r="A116" s="871"/>
      <c r="B116" s="871"/>
      <c r="C116" s="871"/>
      <c r="D116" s="871"/>
      <c r="E116" s="871"/>
      <c r="F116" s="872"/>
      <c r="G116" s="495"/>
      <c r="H116" s="495"/>
      <c r="I116" s="871"/>
      <c r="J116" s="871"/>
      <c r="K116" s="871"/>
      <c r="L116" s="871"/>
      <c r="M116" s="871"/>
      <c r="N116" s="871"/>
      <c r="O116" s="871"/>
      <c r="P116" s="871"/>
      <c r="Q116" s="871"/>
      <c r="R116" s="871"/>
      <c r="S116" s="871"/>
      <c r="T116" s="871"/>
      <c r="U116" s="871"/>
      <c r="V116" s="871"/>
      <c r="W116" s="871"/>
      <c r="X116" s="871"/>
      <c r="Y116" s="871"/>
      <c r="Z116" s="871"/>
    </row>
    <row r="117" spans="1:26" ht="12.75">
      <c r="A117" s="871"/>
      <c r="B117" s="871"/>
      <c r="C117" s="871"/>
      <c r="D117" s="871"/>
      <c r="E117" s="871"/>
      <c r="F117" s="872"/>
      <c r="G117" s="495"/>
      <c r="H117" s="495"/>
      <c r="I117" s="871"/>
      <c r="J117" s="871"/>
      <c r="K117" s="871"/>
      <c r="L117" s="871"/>
      <c r="M117" s="871"/>
      <c r="N117" s="871"/>
      <c r="O117" s="871"/>
      <c r="P117" s="871"/>
      <c r="Q117" s="871"/>
      <c r="R117" s="871"/>
      <c r="S117" s="871"/>
      <c r="T117" s="871"/>
      <c r="U117" s="871"/>
      <c r="V117" s="871"/>
      <c r="W117" s="871"/>
      <c r="X117" s="871"/>
      <c r="Y117" s="871"/>
      <c r="Z117" s="871"/>
    </row>
    <row r="118" spans="1:26" ht="12.75">
      <c r="A118" s="871"/>
      <c r="B118" s="871"/>
      <c r="C118" s="871"/>
      <c r="D118" s="871"/>
      <c r="E118" s="871"/>
      <c r="F118" s="872"/>
      <c r="G118" s="495"/>
      <c r="H118" s="495"/>
      <c r="I118" s="871"/>
      <c r="J118" s="871"/>
      <c r="K118" s="871"/>
      <c r="L118" s="871"/>
      <c r="M118" s="871"/>
      <c r="N118" s="871"/>
      <c r="O118" s="871"/>
      <c r="P118" s="871"/>
      <c r="Q118" s="871"/>
      <c r="R118" s="871"/>
      <c r="S118" s="871"/>
      <c r="T118" s="871"/>
      <c r="U118" s="871"/>
      <c r="V118" s="871"/>
      <c r="W118" s="871"/>
      <c r="X118" s="871"/>
      <c r="Y118" s="871"/>
      <c r="Z118" s="871"/>
    </row>
    <row r="119" spans="1:26" ht="12.75">
      <c r="A119" s="871"/>
      <c r="B119" s="871"/>
      <c r="C119" s="871"/>
      <c r="D119" s="871"/>
      <c r="E119" s="871"/>
      <c r="F119" s="872"/>
      <c r="G119" s="495"/>
      <c r="H119" s="495"/>
      <c r="I119" s="871"/>
      <c r="J119" s="871"/>
      <c r="K119" s="871"/>
      <c r="L119" s="871"/>
      <c r="M119" s="871"/>
      <c r="N119" s="871"/>
      <c r="O119" s="871"/>
      <c r="P119" s="871"/>
      <c r="Q119" s="871"/>
      <c r="R119" s="871"/>
      <c r="S119" s="871"/>
      <c r="T119" s="871"/>
      <c r="U119" s="871"/>
      <c r="V119" s="871"/>
      <c r="W119" s="871"/>
      <c r="X119" s="871"/>
      <c r="Y119" s="871"/>
      <c r="Z119" s="871"/>
    </row>
    <row r="120" spans="1:26" ht="12.75">
      <c r="A120" s="871"/>
      <c r="B120" s="871"/>
      <c r="C120" s="871"/>
      <c r="D120" s="871"/>
      <c r="E120" s="871"/>
      <c r="F120" s="872"/>
      <c r="G120" s="495"/>
      <c r="H120" s="495"/>
      <c r="I120" s="871"/>
      <c r="J120" s="871"/>
      <c r="K120" s="871"/>
      <c r="L120" s="871"/>
      <c r="M120" s="871"/>
      <c r="N120" s="871"/>
      <c r="O120" s="871"/>
      <c r="P120" s="871"/>
      <c r="Q120" s="871"/>
      <c r="R120" s="871"/>
      <c r="S120" s="871"/>
      <c r="T120" s="871"/>
      <c r="U120" s="871"/>
      <c r="V120" s="871"/>
      <c r="W120" s="871"/>
      <c r="X120" s="871"/>
      <c r="Y120" s="871"/>
      <c r="Z120" s="871"/>
    </row>
    <row r="121" spans="1:26" ht="12.75">
      <c r="A121" s="871"/>
      <c r="B121" s="871"/>
      <c r="C121" s="871"/>
      <c r="D121" s="871"/>
      <c r="E121" s="871"/>
      <c r="F121" s="872"/>
      <c r="G121" s="495"/>
      <c r="H121" s="495"/>
      <c r="I121" s="871"/>
      <c r="J121" s="871"/>
      <c r="K121" s="871"/>
      <c r="L121" s="871"/>
      <c r="M121" s="871"/>
      <c r="N121" s="871"/>
      <c r="O121" s="871"/>
      <c r="P121" s="871"/>
      <c r="Q121" s="871"/>
      <c r="R121" s="871"/>
      <c r="S121" s="871"/>
      <c r="T121" s="871"/>
      <c r="U121" s="871"/>
      <c r="V121" s="871"/>
      <c r="W121" s="871"/>
      <c r="X121" s="871"/>
      <c r="Y121" s="871"/>
      <c r="Z121" s="871"/>
    </row>
    <row r="122" spans="1:26" ht="12.75">
      <c r="A122" s="871"/>
      <c r="B122" s="871"/>
      <c r="C122" s="871"/>
      <c r="D122" s="871"/>
      <c r="E122" s="871"/>
      <c r="F122" s="872"/>
      <c r="G122" s="495"/>
      <c r="H122" s="495"/>
      <c r="I122" s="871"/>
      <c r="J122" s="871"/>
      <c r="K122" s="871"/>
      <c r="L122" s="871"/>
      <c r="M122" s="871"/>
      <c r="N122" s="871"/>
      <c r="O122" s="871"/>
      <c r="P122" s="871"/>
      <c r="Q122" s="871"/>
      <c r="R122" s="871"/>
      <c r="S122" s="871"/>
      <c r="T122" s="871"/>
      <c r="U122" s="871"/>
      <c r="V122" s="871"/>
      <c r="W122" s="871"/>
      <c r="X122" s="871"/>
      <c r="Y122" s="871"/>
      <c r="Z122" s="871"/>
    </row>
    <row r="123" spans="1:26" ht="12.75">
      <c r="A123" s="871"/>
      <c r="B123" s="871"/>
      <c r="C123" s="871"/>
      <c r="D123" s="871"/>
      <c r="E123" s="871"/>
      <c r="F123" s="872"/>
      <c r="G123" s="495"/>
      <c r="H123" s="495"/>
      <c r="I123" s="871"/>
      <c r="J123" s="871"/>
      <c r="K123" s="871"/>
      <c r="L123" s="871"/>
      <c r="M123" s="871"/>
      <c r="N123" s="871"/>
      <c r="O123" s="871"/>
      <c r="P123" s="871"/>
      <c r="Q123" s="871"/>
      <c r="R123" s="871"/>
      <c r="S123" s="871"/>
      <c r="T123" s="871"/>
      <c r="U123" s="871"/>
      <c r="V123" s="871"/>
      <c r="W123" s="871"/>
      <c r="X123" s="871"/>
      <c r="Y123" s="871"/>
      <c r="Z123" s="871"/>
    </row>
    <row r="124" spans="1:26" ht="12.75">
      <c r="A124" s="871"/>
      <c r="B124" s="871"/>
      <c r="C124" s="871"/>
      <c r="D124" s="871"/>
      <c r="E124" s="871"/>
      <c r="F124" s="872"/>
      <c r="G124" s="495"/>
      <c r="H124" s="495"/>
      <c r="I124" s="871"/>
      <c r="J124" s="871"/>
      <c r="K124" s="871"/>
      <c r="L124" s="871"/>
      <c r="M124" s="871"/>
      <c r="N124" s="871"/>
      <c r="O124" s="871"/>
      <c r="P124" s="871"/>
      <c r="Q124" s="871"/>
      <c r="R124" s="871"/>
      <c r="S124" s="871"/>
      <c r="T124" s="871"/>
      <c r="U124" s="871"/>
      <c r="V124" s="871"/>
      <c r="W124" s="871"/>
      <c r="X124" s="871"/>
      <c r="Y124" s="871"/>
      <c r="Z124" s="871"/>
    </row>
    <row r="125" spans="1:26" ht="12.75">
      <c r="A125" s="871"/>
      <c r="B125" s="871"/>
      <c r="C125" s="871"/>
      <c r="D125" s="871"/>
      <c r="E125" s="871"/>
      <c r="F125" s="872"/>
      <c r="G125" s="495"/>
      <c r="H125" s="495"/>
      <c r="I125" s="871"/>
      <c r="J125" s="871"/>
      <c r="K125" s="871"/>
      <c r="L125" s="871"/>
      <c r="M125" s="871"/>
      <c r="N125" s="871"/>
      <c r="O125" s="871"/>
      <c r="P125" s="871"/>
      <c r="Q125" s="871"/>
      <c r="R125" s="871"/>
      <c r="S125" s="871"/>
      <c r="T125" s="871"/>
      <c r="U125" s="871"/>
      <c r="V125" s="871"/>
      <c r="W125" s="871"/>
      <c r="X125" s="871"/>
      <c r="Y125" s="871"/>
      <c r="Z125" s="871"/>
    </row>
    <row r="126" spans="1:26" ht="12.75">
      <c r="A126" s="871"/>
      <c r="B126" s="871"/>
      <c r="C126" s="871"/>
      <c r="D126" s="871"/>
      <c r="E126" s="871"/>
      <c r="F126" s="872"/>
      <c r="G126" s="495"/>
      <c r="H126" s="495"/>
      <c r="I126" s="871"/>
      <c r="J126" s="871"/>
      <c r="K126" s="871"/>
      <c r="L126" s="871"/>
      <c r="M126" s="871"/>
      <c r="N126" s="871"/>
      <c r="O126" s="871"/>
      <c r="P126" s="871"/>
      <c r="Q126" s="871"/>
      <c r="R126" s="871"/>
      <c r="S126" s="871"/>
      <c r="T126" s="871"/>
      <c r="U126" s="871"/>
      <c r="V126" s="871"/>
      <c r="W126" s="871"/>
      <c r="X126" s="871"/>
      <c r="Y126" s="871"/>
      <c r="Z126" s="871"/>
    </row>
    <row r="127" spans="1:26" ht="12.75">
      <c r="A127" s="871"/>
      <c r="B127" s="871"/>
      <c r="C127" s="871"/>
      <c r="D127" s="871"/>
      <c r="E127" s="871"/>
      <c r="F127" s="872"/>
      <c r="G127" s="495"/>
      <c r="H127" s="495"/>
      <c r="I127" s="871"/>
      <c r="J127" s="871"/>
      <c r="K127" s="871"/>
      <c r="L127" s="871"/>
      <c r="M127" s="871"/>
      <c r="N127" s="871"/>
      <c r="O127" s="871"/>
      <c r="P127" s="871"/>
      <c r="Q127" s="871"/>
      <c r="R127" s="871"/>
      <c r="S127" s="871"/>
      <c r="T127" s="871"/>
      <c r="U127" s="871"/>
      <c r="V127" s="871"/>
      <c r="W127" s="871"/>
      <c r="X127" s="871"/>
      <c r="Y127" s="871"/>
      <c r="Z127" s="871"/>
    </row>
    <row r="128" spans="1:26" ht="12.75">
      <c r="A128" s="871"/>
      <c r="B128" s="871"/>
      <c r="C128" s="871"/>
      <c r="D128" s="871"/>
      <c r="E128" s="871"/>
      <c r="F128" s="872"/>
      <c r="G128" s="495"/>
      <c r="H128" s="495"/>
      <c r="I128" s="871"/>
      <c r="J128" s="871"/>
      <c r="K128" s="871"/>
      <c r="L128" s="871"/>
      <c r="M128" s="871"/>
      <c r="N128" s="871"/>
      <c r="O128" s="871"/>
      <c r="P128" s="871"/>
      <c r="Q128" s="871"/>
      <c r="R128" s="871"/>
      <c r="S128" s="871"/>
      <c r="T128" s="871"/>
      <c r="U128" s="871"/>
      <c r="V128" s="871"/>
      <c r="W128" s="871"/>
      <c r="X128" s="871"/>
      <c r="Y128" s="871"/>
      <c r="Z128" s="871"/>
    </row>
    <row r="129" spans="1:26" ht="12.75">
      <c r="A129" s="871"/>
      <c r="B129" s="871"/>
      <c r="C129" s="871"/>
      <c r="D129" s="871"/>
      <c r="E129" s="871"/>
      <c r="F129" s="872"/>
      <c r="G129" s="495"/>
      <c r="H129" s="495"/>
      <c r="I129" s="871"/>
      <c r="J129" s="871"/>
      <c r="K129" s="871"/>
      <c r="L129" s="871"/>
      <c r="M129" s="871"/>
      <c r="N129" s="871"/>
      <c r="O129" s="871"/>
      <c r="P129" s="871"/>
      <c r="Q129" s="871"/>
      <c r="R129" s="871"/>
      <c r="S129" s="871"/>
      <c r="T129" s="871"/>
      <c r="U129" s="871"/>
      <c r="V129" s="871"/>
      <c r="W129" s="871"/>
      <c r="X129" s="871"/>
      <c r="Y129" s="871"/>
      <c r="Z129" s="871"/>
    </row>
    <row r="130" spans="1:26" ht="12.75">
      <c r="A130" s="871"/>
      <c r="B130" s="871"/>
      <c r="C130" s="871"/>
      <c r="D130" s="871"/>
      <c r="E130" s="871"/>
      <c r="F130" s="872"/>
      <c r="G130" s="495"/>
      <c r="H130" s="495"/>
      <c r="I130" s="871"/>
      <c r="J130" s="871"/>
      <c r="K130" s="871"/>
      <c r="L130" s="871"/>
      <c r="M130" s="871"/>
      <c r="N130" s="871"/>
      <c r="O130" s="871"/>
      <c r="P130" s="871"/>
      <c r="Q130" s="871"/>
      <c r="R130" s="871"/>
      <c r="S130" s="871"/>
      <c r="T130" s="871"/>
      <c r="U130" s="871"/>
      <c r="V130" s="871"/>
      <c r="W130" s="871"/>
      <c r="X130" s="871"/>
      <c r="Y130" s="871"/>
      <c r="Z130" s="871"/>
    </row>
    <row r="131" spans="1:26" ht="12.75">
      <c r="A131" s="871"/>
      <c r="B131" s="871"/>
      <c r="C131" s="871"/>
      <c r="D131" s="871"/>
      <c r="E131" s="871"/>
      <c r="F131" s="872"/>
      <c r="G131" s="495"/>
      <c r="H131" s="495"/>
      <c r="I131" s="871"/>
      <c r="J131" s="871"/>
      <c r="K131" s="871"/>
      <c r="L131" s="871"/>
      <c r="M131" s="871"/>
      <c r="N131" s="871"/>
      <c r="O131" s="871"/>
      <c r="P131" s="871"/>
      <c r="Q131" s="871"/>
      <c r="R131" s="871"/>
      <c r="S131" s="871"/>
      <c r="T131" s="871"/>
      <c r="U131" s="871"/>
      <c r="V131" s="871"/>
      <c r="W131" s="871"/>
      <c r="X131" s="871"/>
      <c r="Y131" s="871"/>
      <c r="Z131" s="871"/>
    </row>
    <row r="132" spans="1:26" ht="12.75">
      <c r="A132" s="871"/>
      <c r="B132" s="871"/>
      <c r="C132" s="871"/>
      <c r="D132" s="871"/>
      <c r="E132" s="871"/>
      <c r="F132" s="872"/>
      <c r="G132" s="495"/>
      <c r="H132" s="495"/>
      <c r="I132" s="871"/>
      <c r="J132" s="871"/>
      <c r="K132" s="871"/>
      <c r="L132" s="871"/>
      <c r="M132" s="871"/>
      <c r="N132" s="871"/>
      <c r="O132" s="871"/>
      <c r="P132" s="871"/>
      <c r="Q132" s="871"/>
      <c r="R132" s="871"/>
      <c r="S132" s="871"/>
      <c r="T132" s="871"/>
      <c r="U132" s="871"/>
      <c r="V132" s="871"/>
      <c r="W132" s="871"/>
      <c r="X132" s="871"/>
      <c r="Y132" s="871"/>
      <c r="Z132" s="871"/>
    </row>
    <row r="133" spans="1:26" ht="12.75">
      <c r="A133" s="871"/>
      <c r="B133" s="871"/>
      <c r="C133" s="871"/>
      <c r="D133" s="871"/>
      <c r="E133" s="871"/>
      <c r="F133" s="872"/>
      <c r="G133" s="495"/>
      <c r="H133" s="495"/>
      <c r="I133" s="871"/>
      <c r="J133" s="871"/>
      <c r="K133" s="871"/>
      <c r="L133" s="871"/>
      <c r="M133" s="871"/>
      <c r="N133" s="871"/>
      <c r="O133" s="871"/>
      <c r="P133" s="871"/>
      <c r="Q133" s="871"/>
      <c r="R133" s="871"/>
      <c r="S133" s="871"/>
      <c r="T133" s="871"/>
      <c r="U133" s="871"/>
      <c r="V133" s="871"/>
      <c r="W133" s="871"/>
      <c r="X133" s="871"/>
      <c r="Y133" s="871"/>
      <c r="Z133" s="871"/>
    </row>
    <row r="134" spans="1:26" ht="12.75">
      <c r="A134" s="871"/>
      <c r="B134" s="871"/>
      <c r="C134" s="871"/>
      <c r="D134" s="871"/>
      <c r="E134" s="871"/>
      <c r="F134" s="872"/>
      <c r="G134" s="495"/>
      <c r="H134" s="495"/>
      <c r="I134" s="871"/>
      <c r="J134" s="871"/>
      <c r="K134" s="871"/>
      <c r="L134" s="871"/>
      <c r="M134" s="871"/>
      <c r="N134" s="871"/>
      <c r="O134" s="871"/>
      <c r="P134" s="871"/>
      <c r="Q134" s="871"/>
      <c r="R134" s="871"/>
      <c r="S134" s="871"/>
      <c r="T134" s="871"/>
      <c r="U134" s="871"/>
      <c r="V134" s="871"/>
      <c r="W134" s="871"/>
      <c r="X134" s="871"/>
      <c r="Y134" s="871"/>
      <c r="Z134" s="871"/>
    </row>
    <row r="135" spans="1:26" ht="12.75">
      <c r="A135" s="871"/>
      <c r="B135" s="871"/>
      <c r="C135" s="871"/>
      <c r="D135" s="871"/>
      <c r="E135" s="871"/>
      <c r="F135" s="872"/>
      <c r="G135" s="495"/>
      <c r="H135" s="495"/>
      <c r="I135" s="871"/>
      <c r="J135" s="871"/>
      <c r="K135" s="871"/>
      <c r="L135" s="871"/>
      <c r="M135" s="871"/>
      <c r="N135" s="871"/>
      <c r="O135" s="871"/>
      <c r="P135" s="871"/>
      <c r="Q135" s="871"/>
      <c r="R135" s="871"/>
      <c r="S135" s="871"/>
      <c r="T135" s="871"/>
      <c r="U135" s="871"/>
      <c r="V135" s="871"/>
      <c r="W135" s="871"/>
      <c r="X135" s="871"/>
      <c r="Y135" s="871"/>
      <c r="Z135" s="871"/>
    </row>
    <row r="136" spans="1:26" ht="12.75">
      <c r="A136" s="871"/>
      <c r="B136" s="871"/>
      <c r="C136" s="871"/>
      <c r="D136" s="871"/>
      <c r="E136" s="871"/>
      <c r="F136" s="872"/>
      <c r="G136" s="495"/>
      <c r="H136" s="495"/>
      <c r="I136" s="871"/>
      <c r="J136" s="871"/>
      <c r="K136" s="871"/>
      <c r="L136" s="871"/>
      <c r="M136" s="871"/>
      <c r="N136" s="871"/>
      <c r="O136" s="871"/>
      <c r="P136" s="871"/>
      <c r="Q136" s="871"/>
      <c r="R136" s="871"/>
      <c r="S136" s="871"/>
      <c r="T136" s="871"/>
      <c r="U136" s="871"/>
      <c r="V136" s="871"/>
      <c r="W136" s="871"/>
      <c r="X136" s="871"/>
      <c r="Y136" s="871"/>
      <c r="Z136" s="871"/>
    </row>
    <row r="137" spans="1:26" ht="12.75">
      <c r="A137" s="871"/>
      <c r="B137" s="871"/>
      <c r="C137" s="871"/>
      <c r="D137" s="871"/>
      <c r="E137" s="871"/>
      <c r="F137" s="872"/>
      <c r="G137" s="495"/>
      <c r="H137" s="495"/>
      <c r="I137" s="871"/>
      <c r="J137" s="871"/>
      <c r="K137" s="871"/>
      <c r="L137" s="871"/>
      <c r="M137" s="871"/>
      <c r="N137" s="871"/>
      <c r="O137" s="871"/>
      <c r="P137" s="871"/>
      <c r="Q137" s="871"/>
      <c r="R137" s="871"/>
      <c r="S137" s="871"/>
      <c r="T137" s="871"/>
      <c r="U137" s="871"/>
      <c r="V137" s="871"/>
      <c r="W137" s="871"/>
      <c r="X137" s="871"/>
      <c r="Y137" s="871"/>
      <c r="Z137" s="871"/>
    </row>
    <row r="138" spans="1:26" ht="12.75">
      <c r="A138" s="871"/>
      <c r="B138" s="871"/>
      <c r="C138" s="871"/>
      <c r="D138" s="871"/>
      <c r="E138" s="871"/>
      <c r="F138" s="872"/>
      <c r="G138" s="495"/>
      <c r="H138" s="495"/>
      <c r="I138" s="871"/>
      <c r="J138" s="871"/>
      <c r="K138" s="871"/>
      <c r="L138" s="871"/>
      <c r="M138" s="871"/>
      <c r="N138" s="871"/>
      <c r="O138" s="871"/>
      <c r="P138" s="871"/>
      <c r="Q138" s="871"/>
      <c r="R138" s="871"/>
      <c r="S138" s="871"/>
      <c r="T138" s="871"/>
      <c r="U138" s="871"/>
      <c r="V138" s="871"/>
      <c r="W138" s="871"/>
      <c r="X138" s="871"/>
      <c r="Y138" s="871"/>
      <c r="Z138" s="871"/>
    </row>
    <row r="139" spans="1:26" ht="12.75">
      <c r="A139" s="871"/>
      <c r="B139" s="871"/>
      <c r="C139" s="871"/>
      <c r="D139" s="871"/>
      <c r="E139" s="871"/>
      <c r="F139" s="872"/>
      <c r="G139" s="495"/>
      <c r="H139" s="495"/>
      <c r="I139" s="871"/>
      <c r="J139" s="871"/>
      <c r="K139" s="871"/>
      <c r="L139" s="871"/>
      <c r="M139" s="871"/>
      <c r="N139" s="871"/>
      <c r="O139" s="871"/>
      <c r="P139" s="871"/>
      <c r="Q139" s="871"/>
      <c r="R139" s="871"/>
      <c r="S139" s="871"/>
      <c r="T139" s="871"/>
      <c r="U139" s="871"/>
      <c r="V139" s="871"/>
      <c r="W139" s="871"/>
      <c r="X139" s="871"/>
      <c r="Y139" s="871"/>
      <c r="Z139" s="871"/>
    </row>
    <row r="140" spans="1:26" ht="12.75">
      <c r="A140" s="871"/>
      <c r="B140" s="871"/>
      <c r="C140" s="871"/>
      <c r="D140" s="871"/>
      <c r="E140" s="871"/>
      <c r="F140" s="872"/>
      <c r="G140" s="495"/>
      <c r="H140" s="495"/>
      <c r="I140" s="871"/>
      <c r="J140" s="871"/>
      <c r="K140" s="871"/>
      <c r="L140" s="871"/>
      <c r="M140" s="871"/>
      <c r="N140" s="871"/>
      <c r="O140" s="871"/>
      <c r="P140" s="871"/>
      <c r="Q140" s="871"/>
      <c r="R140" s="871"/>
      <c r="S140" s="871"/>
      <c r="T140" s="871"/>
      <c r="U140" s="871"/>
      <c r="V140" s="871"/>
      <c r="W140" s="871"/>
      <c r="X140" s="871"/>
      <c r="Y140" s="871"/>
      <c r="Z140" s="871"/>
    </row>
    <row r="141" spans="1:26" ht="12.75">
      <c r="A141" s="871"/>
      <c r="B141" s="871"/>
      <c r="C141" s="871"/>
      <c r="D141" s="871"/>
      <c r="E141" s="871"/>
      <c r="F141" s="872"/>
      <c r="G141" s="495"/>
      <c r="H141" s="495"/>
      <c r="I141" s="871"/>
      <c r="J141" s="871"/>
      <c r="K141" s="871"/>
      <c r="L141" s="871"/>
      <c r="M141" s="871"/>
      <c r="N141" s="871"/>
      <c r="O141" s="871"/>
      <c r="P141" s="871"/>
      <c r="Q141" s="871"/>
      <c r="R141" s="871"/>
      <c r="S141" s="871"/>
      <c r="T141" s="871"/>
      <c r="U141" s="871"/>
      <c r="V141" s="871"/>
      <c r="W141" s="871"/>
      <c r="X141" s="871"/>
      <c r="Y141" s="871"/>
      <c r="Z141" s="871"/>
    </row>
    <row r="142" spans="1:26" ht="12.75">
      <c r="A142" s="871"/>
      <c r="B142" s="871"/>
      <c r="C142" s="871"/>
      <c r="D142" s="871"/>
      <c r="E142" s="871"/>
      <c r="F142" s="872"/>
      <c r="G142" s="495"/>
      <c r="H142" s="495"/>
      <c r="I142" s="871"/>
      <c r="J142" s="871"/>
      <c r="K142" s="871"/>
      <c r="L142" s="871"/>
      <c r="M142" s="871"/>
      <c r="N142" s="871"/>
      <c r="O142" s="871"/>
      <c r="P142" s="871"/>
      <c r="Q142" s="871"/>
      <c r="R142" s="871"/>
      <c r="S142" s="871"/>
      <c r="T142" s="871"/>
      <c r="U142" s="871"/>
      <c r="V142" s="871"/>
      <c r="W142" s="871"/>
      <c r="X142" s="871"/>
      <c r="Y142" s="871"/>
      <c r="Z142" s="871"/>
    </row>
    <row r="143" spans="1:26" ht="12.75">
      <c r="A143" s="871"/>
      <c r="B143" s="871"/>
      <c r="C143" s="871"/>
      <c r="D143" s="871"/>
      <c r="E143" s="871"/>
      <c r="F143" s="872"/>
      <c r="G143" s="495"/>
      <c r="H143" s="495"/>
      <c r="I143" s="871"/>
      <c r="J143" s="871"/>
      <c r="K143" s="871"/>
      <c r="L143" s="871"/>
      <c r="M143" s="871"/>
      <c r="N143" s="871"/>
      <c r="O143" s="871"/>
      <c r="P143" s="871"/>
      <c r="Q143" s="871"/>
      <c r="R143" s="871"/>
      <c r="S143" s="871"/>
      <c r="T143" s="871"/>
      <c r="U143" s="871"/>
      <c r="V143" s="871"/>
      <c r="W143" s="871"/>
      <c r="X143" s="871"/>
      <c r="Y143" s="871"/>
      <c r="Z143" s="871"/>
    </row>
    <row r="144" spans="1:26" ht="12.75">
      <c r="A144" s="871"/>
      <c r="B144" s="871"/>
      <c r="C144" s="871"/>
      <c r="D144" s="871"/>
      <c r="E144" s="871"/>
      <c r="F144" s="872"/>
      <c r="G144" s="495"/>
      <c r="H144" s="495"/>
      <c r="I144" s="871"/>
      <c r="J144" s="871"/>
      <c r="K144" s="871"/>
      <c r="L144" s="871"/>
      <c r="M144" s="871"/>
      <c r="N144" s="871"/>
      <c r="O144" s="871"/>
      <c r="P144" s="871"/>
      <c r="Q144" s="871"/>
      <c r="R144" s="871"/>
      <c r="S144" s="871"/>
      <c r="T144" s="871"/>
      <c r="U144" s="871"/>
      <c r="V144" s="871"/>
      <c r="W144" s="871"/>
      <c r="X144" s="871"/>
      <c r="Y144" s="871"/>
      <c r="Z144" s="871"/>
    </row>
    <row r="145" spans="1:26" ht="12.75">
      <c r="A145" s="871"/>
      <c r="B145" s="871"/>
      <c r="C145" s="871"/>
      <c r="D145" s="871"/>
      <c r="E145" s="871"/>
      <c r="F145" s="872"/>
      <c r="G145" s="495"/>
      <c r="H145" s="495"/>
      <c r="I145" s="871"/>
      <c r="J145" s="871"/>
      <c r="K145" s="871"/>
      <c r="L145" s="871"/>
      <c r="M145" s="871"/>
      <c r="N145" s="871"/>
      <c r="O145" s="871"/>
      <c r="P145" s="871"/>
      <c r="Q145" s="871"/>
      <c r="R145" s="871"/>
      <c r="S145" s="871"/>
      <c r="T145" s="871"/>
      <c r="U145" s="871"/>
      <c r="V145" s="871"/>
      <c r="W145" s="871"/>
      <c r="X145" s="871"/>
      <c r="Y145" s="871"/>
      <c r="Z145" s="871"/>
    </row>
    <row r="146" spans="1:26" ht="12.75">
      <c r="A146" s="871"/>
      <c r="B146" s="871"/>
      <c r="C146" s="871"/>
      <c r="D146" s="871"/>
      <c r="E146" s="871"/>
      <c r="F146" s="872"/>
      <c r="G146" s="495"/>
      <c r="H146" s="495"/>
      <c r="I146" s="871"/>
      <c r="J146" s="871"/>
      <c r="K146" s="871"/>
      <c r="L146" s="871"/>
      <c r="M146" s="871"/>
      <c r="N146" s="871"/>
      <c r="O146" s="871"/>
      <c r="P146" s="871"/>
      <c r="Q146" s="871"/>
      <c r="R146" s="871"/>
      <c r="S146" s="871"/>
      <c r="T146" s="871"/>
      <c r="U146" s="871"/>
      <c r="V146" s="871"/>
      <c r="W146" s="871"/>
      <c r="X146" s="871"/>
      <c r="Y146" s="871"/>
      <c r="Z146" s="871"/>
    </row>
    <row r="147" spans="1:26" ht="12.75">
      <c r="A147" s="871"/>
      <c r="B147" s="871"/>
      <c r="C147" s="871"/>
      <c r="D147" s="871"/>
      <c r="E147" s="871"/>
      <c r="F147" s="872"/>
      <c r="G147" s="495"/>
      <c r="H147" s="495"/>
      <c r="I147" s="871"/>
      <c r="J147" s="871"/>
      <c r="K147" s="871"/>
      <c r="L147" s="871"/>
      <c r="M147" s="871"/>
      <c r="N147" s="871"/>
      <c r="O147" s="871"/>
      <c r="P147" s="871"/>
      <c r="Q147" s="871"/>
      <c r="R147" s="871"/>
      <c r="S147" s="871"/>
      <c r="T147" s="871"/>
      <c r="U147" s="871"/>
      <c r="V147" s="871"/>
      <c r="W147" s="871"/>
      <c r="X147" s="871"/>
      <c r="Y147" s="871"/>
      <c r="Z147" s="871"/>
    </row>
    <row r="148" spans="1:26" ht="12.75">
      <c r="A148" s="871"/>
      <c r="B148" s="871"/>
      <c r="C148" s="871"/>
      <c r="D148" s="871"/>
      <c r="E148" s="871"/>
      <c r="F148" s="872"/>
      <c r="G148" s="495"/>
      <c r="H148" s="495"/>
      <c r="I148" s="871"/>
      <c r="J148" s="871"/>
      <c r="K148" s="871"/>
      <c r="L148" s="871"/>
      <c r="M148" s="871"/>
      <c r="N148" s="871"/>
      <c r="O148" s="871"/>
      <c r="P148" s="871"/>
      <c r="Q148" s="871"/>
      <c r="R148" s="871"/>
      <c r="S148" s="871"/>
      <c r="T148" s="871"/>
      <c r="U148" s="871"/>
      <c r="V148" s="871"/>
      <c r="W148" s="871"/>
      <c r="X148" s="871"/>
      <c r="Y148" s="871"/>
      <c r="Z148" s="871"/>
    </row>
    <row r="149" spans="1:26" ht="12.75">
      <c r="A149" s="871"/>
      <c r="B149" s="871"/>
      <c r="C149" s="871"/>
      <c r="D149" s="871"/>
      <c r="E149" s="871"/>
      <c r="F149" s="872"/>
      <c r="G149" s="495"/>
      <c r="H149" s="495"/>
      <c r="I149" s="871"/>
      <c r="J149" s="871"/>
      <c r="K149" s="871"/>
      <c r="L149" s="871"/>
      <c r="M149" s="871"/>
      <c r="N149" s="871"/>
      <c r="O149" s="871"/>
      <c r="P149" s="871"/>
      <c r="Q149" s="871"/>
      <c r="R149" s="871"/>
      <c r="S149" s="871"/>
      <c r="T149" s="871"/>
      <c r="U149" s="871"/>
      <c r="V149" s="871"/>
      <c r="W149" s="871"/>
      <c r="X149" s="871"/>
      <c r="Y149" s="871"/>
      <c r="Z149" s="871"/>
    </row>
    <row r="150" spans="1:26" ht="12.75">
      <c r="A150" s="871"/>
      <c r="B150" s="871"/>
      <c r="C150" s="871"/>
      <c r="D150" s="871"/>
      <c r="E150" s="871"/>
      <c r="F150" s="872"/>
      <c r="G150" s="495"/>
      <c r="H150" s="495"/>
      <c r="I150" s="871"/>
      <c r="J150" s="871"/>
      <c r="K150" s="871"/>
      <c r="L150" s="871"/>
      <c r="M150" s="871"/>
      <c r="N150" s="871"/>
      <c r="O150" s="871"/>
      <c r="P150" s="871"/>
      <c r="Q150" s="871"/>
      <c r="R150" s="871"/>
      <c r="S150" s="871"/>
      <c r="T150" s="871"/>
      <c r="U150" s="871"/>
      <c r="V150" s="871"/>
      <c r="W150" s="871"/>
      <c r="X150" s="871"/>
      <c r="Y150" s="871"/>
      <c r="Z150" s="871"/>
    </row>
    <row r="151" spans="1:26" ht="12.75">
      <c r="A151" s="871"/>
      <c r="B151" s="871"/>
      <c r="C151" s="871"/>
      <c r="D151" s="871"/>
      <c r="E151" s="871"/>
      <c r="F151" s="872"/>
      <c r="G151" s="495"/>
      <c r="H151" s="495"/>
      <c r="I151" s="871"/>
      <c r="J151" s="871"/>
      <c r="K151" s="871"/>
      <c r="L151" s="871"/>
      <c r="M151" s="871"/>
      <c r="N151" s="871"/>
      <c r="O151" s="871"/>
      <c r="P151" s="871"/>
      <c r="Q151" s="871"/>
      <c r="R151" s="871"/>
      <c r="S151" s="871"/>
      <c r="T151" s="871"/>
      <c r="U151" s="871"/>
      <c r="V151" s="871"/>
      <c r="W151" s="871"/>
      <c r="X151" s="871"/>
      <c r="Y151" s="871"/>
      <c r="Z151" s="871"/>
    </row>
    <row r="152" spans="1:26" ht="12.75">
      <c r="A152" s="871"/>
      <c r="B152" s="871"/>
      <c r="C152" s="871"/>
      <c r="D152" s="871"/>
      <c r="E152" s="871"/>
      <c r="F152" s="872"/>
      <c r="G152" s="495"/>
      <c r="H152" s="495"/>
      <c r="I152" s="871"/>
      <c r="J152" s="871"/>
      <c r="K152" s="871"/>
      <c r="L152" s="871"/>
      <c r="M152" s="871"/>
      <c r="N152" s="871"/>
      <c r="O152" s="871"/>
      <c r="P152" s="871"/>
      <c r="Q152" s="871"/>
      <c r="R152" s="871"/>
      <c r="S152" s="871"/>
      <c r="T152" s="871"/>
      <c r="U152" s="871"/>
      <c r="V152" s="871"/>
      <c r="W152" s="871"/>
      <c r="X152" s="871"/>
      <c r="Y152" s="871"/>
      <c r="Z152" s="871"/>
    </row>
    <row r="153" spans="1:26" ht="12.75">
      <c r="A153" s="871"/>
      <c r="B153" s="871"/>
      <c r="C153" s="871"/>
      <c r="D153" s="871"/>
      <c r="E153" s="871"/>
      <c r="F153" s="872"/>
      <c r="G153" s="495"/>
      <c r="H153" s="495"/>
      <c r="I153" s="871"/>
      <c r="J153" s="871"/>
      <c r="K153" s="871"/>
      <c r="L153" s="871"/>
      <c r="M153" s="871"/>
      <c r="N153" s="871"/>
      <c r="O153" s="871"/>
      <c r="P153" s="871"/>
      <c r="Q153" s="871"/>
      <c r="R153" s="871"/>
      <c r="S153" s="871"/>
      <c r="T153" s="871"/>
      <c r="U153" s="871"/>
      <c r="V153" s="871"/>
      <c r="W153" s="871"/>
      <c r="X153" s="871"/>
      <c r="Y153" s="871"/>
      <c r="Z153" s="871"/>
    </row>
    <row r="154" spans="1:26" ht="12.75">
      <c r="A154" s="871"/>
      <c r="B154" s="871"/>
      <c r="C154" s="871"/>
      <c r="D154" s="871"/>
      <c r="E154" s="871"/>
      <c r="F154" s="872"/>
      <c r="G154" s="495"/>
      <c r="H154" s="495"/>
      <c r="I154" s="871"/>
      <c r="J154" s="871"/>
      <c r="K154" s="871"/>
      <c r="L154" s="871"/>
      <c r="M154" s="871"/>
      <c r="N154" s="871"/>
      <c r="O154" s="871"/>
      <c r="P154" s="871"/>
      <c r="Q154" s="871"/>
      <c r="R154" s="871"/>
      <c r="S154" s="871"/>
      <c r="T154" s="871"/>
      <c r="U154" s="871"/>
      <c r="V154" s="871"/>
      <c r="W154" s="871"/>
      <c r="X154" s="871"/>
      <c r="Y154" s="871"/>
      <c r="Z154" s="871"/>
    </row>
    <row r="155" spans="1:26" ht="12.75">
      <c r="A155" s="871"/>
      <c r="B155" s="871"/>
      <c r="C155" s="871"/>
      <c r="D155" s="871"/>
      <c r="E155" s="871"/>
      <c r="F155" s="872"/>
      <c r="G155" s="495"/>
      <c r="H155" s="495"/>
      <c r="I155" s="871"/>
      <c r="J155" s="871"/>
      <c r="K155" s="871"/>
      <c r="L155" s="871"/>
      <c r="M155" s="871"/>
      <c r="N155" s="871"/>
      <c r="O155" s="871"/>
      <c r="P155" s="871"/>
      <c r="Q155" s="871"/>
      <c r="R155" s="871"/>
      <c r="S155" s="871"/>
      <c r="T155" s="871"/>
      <c r="U155" s="871"/>
      <c r="V155" s="871"/>
      <c r="W155" s="871"/>
      <c r="X155" s="871"/>
      <c r="Y155" s="871"/>
      <c r="Z155" s="871"/>
    </row>
    <row r="156" spans="1:26" ht="12.75">
      <c r="A156" s="871"/>
      <c r="B156" s="871"/>
      <c r="C156" s="871"/>
      <c r="D156" s="871"/>
      <c r="E156" s="871"/>
      <c r="F156" s="872"/>
      <c r="G156" s="495"/>
      <c r="H156" s="495"/>
      <c r="I156" s="871"/>
      <c r="J156" s="871"/>
      <c r="K156" s="871"/>
      <c r="L156" s="871"/>
      <c r="M156" s="871"/>
      <c r="N156" s="871"/>
      <c r="O156" s="871"/>
      <c r="P156" s="871"/>
      <c r="Q156" s="871"/>
      <c r="R156" s="871"/>
      <c r="S156" s="871"/>
      <c r="T156" s="871"/>
      <c r="U156" s="871"/>
      <c r="V156" s="871"/>
      <c r="W156" s="871"/>
      <c r="X156" s="871"/>
      <c r="Y156" s="871"/>
      <c r="Z156" s="871"/>
    </row>
    <row r="157" spans="1:26" ht="12.75">
      <c r="A157" s="871"/>
      <c r="B157" s="871"/>
      <c r="C157" s="871"/>
      <c r="D157" s="871"/>
      <c r="E157" s="871"/>
      <c r="F157" s="872"/>
      <c r="G157" s="495"/>
      <c r="H157" s="495"/>
      <c r="I157" s="871"/>
      <c r="J157" s="871"/>
      <c r="K157" s="871"/>
      <c r="L157" s="871"/>
      <c r="M157" s="871"/>
      <c r="N157" s="871"/>
      <c r="O157" s="871"/>
      <c r="P157" s="871"/>
      <c r="Q157" s="871"/>
      <c r="R157" s="871"/>
      <c r="S157" s="871"/>
      <c r="T157" s="871"/>
      <c r="U157" s="871"/>
      <c r="V157" s="871"/>
      <c r="W157" s="871"/>
      <c r="X157" s="871"/>
      <c r="Y157" s="871"/>
      <c r="Z157" s="871"/>
    </row>
    <row r="158" spans="1:26" ht="12.75">
      <c r="A158" s="871"/>
      <c r="B158" s="871"/>
      <c r="C158" s="871"/>
      <c r="D158" s="871"/>
      <c r="E158" s="871"/>
      <c r="F158" s="872"/>
      <c r="G158" s="495"/>
      <c r="H158" s="495"/>
      <c r="I158" s="871"/>
      <c r="J158" s="871"/>
      <c r="K158" s="871"/>
      <c r="L158" s="871"/>
      <c r="M158" s="871"/>
      <c r="N158" s="871"/>
      <c r="O158" s="871"/>
      <c r="P158" s="871"/>
      <c r="Q158" s="871"/>
      <c r="R158" s="871"/>
      <c r="S158" s="871"/>
      <c r="T158" s="871"/>
      <c r="U158" s="871"/>
      <c r="V158" s="871"/>
      <c r="W158" s="871"/>
      <c r="X158" s="871"/>
      <c r="Y158" s="871"/>
      <c r="Z158" s="871"/>
    </row>
    <row r="159" spans="1:26" ht="12.75">
      <c r="A159" s="871"/>
      <c r="B159" s="871"/>
      <c r="C159" s="871"/>
      <c r="D159" s="871"/>
      <c r="E159" s="871"/>
      <c r="F159" s="872"/>
      <c r="G159" s="495"/>
      <c r="H159" s="495"/>
      <c r="I159" s="871"/>
      <c r="J159" s="871"/>
      <c r="K159" s="871"/>
      <c r="L159" s="871"/>
      <c r="M159" s="871"/>
      <c r="N159" s="871"/>
      <c r="O159" s="871"/>
      <c r="P159" s="871"/>
      <c r="Q159" s="871"/>
      <c r="R159" s="871"/>
      <c r="S159" s="871"/>
      <c r="T159" s="871"/>
      <c r="U159" s="871"/>
      <c r="V159" s="871"/>
      <c r="W159" s="871"/>
      <c r="X159" s="871"/>
      <c r="Y159" s="871"/>
      <c r="Z159" s="871"/>
    </row>
    <row r="160" spans="1:26" ht="12.75">
      <c r="A160" s="871"/>
      <c r="B160" s="871"/>
      <c r="C160" s="871"/>
      <c r="D160" s="871"/>
      <c r="E160" s="871"/>
      <c r="F160" s="872"/>
      <c r="G160" s="495"/>
      <c r="H160" s="495"/>
      <c r="I160" s="871"/>
      <c r="J160" s="871"/>
      <c r="K160" s="871"/>
      <c r="L160" s="871"/>
      <c r="M160" s="871"/>
      <c r="N160" s="871"/>
      <c r="O160" s="871"/>
      <c r="P160" s="871"/>
      <c r="Q160" s="871"/>
      <c r="R160" s="871"/>
      <c r="S160" s="871"/>
      <c r="T160" s="871"/>
      <c r="U160" s="871"/>
      <c r="V160" s="871"/>
      <c r="W160" s="871"/>
      <c r="X160" s="871"/>
      <c r="Y160" s="871"/>
      <c r="Z160" s="871"/>
    </row>
    <row r="161" spans="1:26" ht="12.75">
      <c r="A161" s="871"/>
      <c r="B161" s="871"/>
      <c r="C161" s="871"/>
      <c r="D161" s="871"/>
      <c r="E161" s="871"/>
      <c r="F161" s="872"/>
      <c r="G161" s="495"/>
      <c r="H161" s="495"/>
      <c r="I161" s="871"/>
      <c r="J161" s="871"/>
      <c r="K161" s="871"/>
      <c r="L161" s="871"/>
      <c r="M161" s="871"/>
      <c r="N161" s="871"/>
      <c r="O161" s="871"/>
      <c r="P161" s="871"/>
      <c r="Q161" s="871"/>
      <c r="R161" s="871"/>
      <c r="S161" s="871"/>
      <c r="T161" s="871"/>
      <c r="U161" s="871"/>
      <c r="V161" s="871"/>
      <c r="W161" s="871"/>
      <c r="X161" s="871"/>
      <c r="Y161" s="871"/>
      <c r="Z161" s="871"/>
    </row>
    <row r="162" spans="1:26" ht="12.75">
      <c r="A162" s="871"/>
      <c r="B162" s="871"/>
      <c r="C162" s="871"/>
      <c r="D162" s="871"/>
      <c r="E162" s="871"/>
      <c r="F162" s="872"/>
      <c r="G162" s="495"/>
      <c r="H162" s="495"/>
      <c r="I162" s="871"/>
      <c r="J162" s="871"/>
      <c r="K162" s="871"/>
      <c r="L162" s="871"/>
      <c r="M162" s="871"/>
      <c r="N162" s="871"/>
      <c r="O162" s="871"/>
      <c r="P162" s="871"/>
      <c r="Q162" s="871"/>
      <c r="R162" s="871"/>
      <c r="S162" s="871"/>
      <c r="T162" s="871"/>
      <c r="U162" s="871"/>
      <c r="V162" s="871"/>
      <c r="W162" s="871"/>
      <c r="X162" s="871"/>
      <c r="Y162" s="871"/>
      <c r="Z162" s="871"/>
    </row>
    <row r="163" spans="1:26" ht="12.75">
      <c r="A163" s="871"/>
      <c r="B163" s="871"/>
      <c r="C163" s="871"/>
      <c r="D163" s="871"/>
      <c r="E163" s="871"/>
      <c r="F163" s="872"/>
      <c r="G163" s="495"/>
      <c r="H163" s="495"/>
      <c r="I163" s="871"/>
      <c r="J163" s="871"/>
      <c r="K163" s="871"/>
      <c r="L163" s="871"/>
      <c r="M163" s="871"/>
      <c r="N163" s="871"/>
      <c r="O163" s="871"/>
      <c r="P163" s="871"/>
      <c r="Q163" s="871"/>
      <c r="R163" s="871"/>
      <c r="S163" s="871"/>
      <c r="T163" s="871"/>
      <c r="U163" s="871"/>
      <c r="V163" s="871"/>
      <c r="W163" s="871"/>
      <c r="X163" s="871"/>
      <c r="Y163" s="871"/>
      <c r="Z163" s="871"/>
    </row>
    <row r="164" spans="1:26" ht="12.75">
      <c r="A164" s="871"/>
      <c r="B164" s="871"/>
      <c r="C164" s="871"/>
      <c r="D164" s="871"/>
      <c r="E164" s="871"/>
      <c r="F164" s="872"/>
      <c r="G164" s="495"/>
      <c r="H164" s="495"/>
      <c r="I164" s="871"/>
      <c r="J164" s="871"/>
      <c r="K164" s="871"/>
      <c r="L164" s="871"/>
      <c r="M164" s="871"/>
      <c r="N164" s="871"/>
      <c r="O164" s="871"/>
      <c r="P164" s="871"/>
      <c r="Q164" s="871"/>
      <c r="R164" s="871"/>
      <c r="S164" s="871"/>
      <c r="T164" s="871"/>
      <c r="U164" s="871"/>
      <c r="V164" s="871"/>
      <c r="W164" s="871"/>
      <c r="X164" s="871"/>
      <c r="Y164" s="871"/>
      <c r="Z164" s="871"/>
    </row>
    <row r="165" spans="1:26" ht="12.75">
      <c r="A165" s="871"/>
      <c r="B165" s="871"/>
      <c r="C165" s="871"/>
      <c r="D165" s="871"/>
      <c r="E165" s="871"/>
      <c r="F165" s="872"/>
      <c r="G165" s="495"/>
      <c r="H165" s="495"/>
      <c r="I165" s="871"/>
      <c r="J165" s="871"/>
      <c r="K165" s="871"/>
      <c r="L165" s="871"/>
      <c r="M165" s="871"/>
      <c r="N165" s="871"/>
      <c r="O165" s="871"/>
      <c r="P165" s="871"/>
      <c r="Q165" s="871"/>
      <c r="R165" s="871"/>
      <c r="S165" s="871"/>
      <c r="T165" s="871"/>
      <c r="U165" s="871"/>
      <c r="V165" s="871"/>
      <c r="W165" s="871"/>
      <c r="X165" s="871"/>
      <c r="Y165" s="871"/>
      <c r="Z165" s="871"/>
    </row>
    <row r="166" spans="1:26" ht="12.75">
      <c r="A166" s="871"/>
      <c r="B166" s="871"/>
      <c r="C166" s="871"/>
      <c r="D166" s="871"/>
      <c r="E166" s="871"/>
      <c r="F166" s="872"/>
      <c r="G166" s="495"/>
      <c r="H166" s="495"/>
      <c r="I166" s="871"/>
      <c r="J166" s="871"/>
      <c r="K166" s="871"/>
      <c r="L166" s="871"/>
      <c r="M166" s="871"/>
      <c r="N166" s="871"/>
      <c r="O166" s="871"/>
      <c r="P166" s="871"/>
      <c r="Q166" s="871"/>
      <c r="R166" s="871"/>
      <c r="S166" s="871"/>
      <c r="T166" s="871"/>
      <c r="U166" s="871"/>
      <c r="V166" s="871"/>
      <c r="W166" s="871"/>
      <c r="X166" s="871"/>
      <c r="Y166" s="871"/>
      <c r="Z166" s="871"/>
    </row>
    <row r="167" spans="1:26" ht="12.75">
      <c r="A167" s="871"/>
      <c r="B167" s="871"/>
      <c r="C167" s="871"/>
      <c r="D167" s="871"/>
      <c r="E167" s="871"/>
      <c r="F167" s="872"/>
      <c r="G167" s="495"/>
      <c r="H167" s="495"/>
      <c r="I167" s="871"/>
      <c r="J167" s="871"/>
      <c r="K167" s="871"/>
      <c r="L167" s="871"/>
      <c r="M167" s="871"/>
      <c r="N167" s="871"/>
      <c r="O167" s="871"/>
      <c r="P167" s="871"/>
      <c r="Q167" s="871"/>
      <c r="R167" s="871"/>
      <c r="S167" s="871"/>
      <c r="T167" s="871"/>
      <c r="U167" s="871"/>
      <c r="V167" s="871"/>
      <c r="W167" s="871"/>
      <c r="X167" s="871"/>
      <c r="Y167" s="871"/>
      <c r="Z167" s="871"/>
    </row>
    <row r="168" spans="1:26" ht="12.75">
      <c r="A168" s="871"/>
      <c r="B168" s="871"/>
      <c r="C168" s="871"/>
      <c r="D168" s="871"/>
      <c r="E168" s="871"/>
      <c r="F168" s="872"/>
      <c r="G168" s="495"/>
      <c r="H168" s="495"/>
      <c r="I168" s="871"/>
      <c r="J168" s="871"/>
      <c r="K168" s="871"/>
      <c r="L168" s="871"/>
      <c r="M168" s="871"/>
      <c r="N168" s="871"/>
      <c r="O168" s="871"/>
      <c r="P168" s="871"/>
      <c r="Q168" s="871"/>
      <c r="R168" s="871"/>
      <c r="S168" s="871"/>
      <c r="T168" s="871"/>
      <c r="U168" s="871"/>
      <c r="V168" s="871"/>
      <c r="W168" s="871"/>
      <c r="X168" s="871"/>
      <c r="Y168" s="871"/>
      <c r="Z168" s="871"/>
    </row>
    <row r="169" spans="1:26" ht="12.75">
      <c r="A169" s="871"/>
      <c r="B169" s="871"/>
      <c r="C169" s="871"/>
      <c r="D169" s="871"/>
      <c r="E169" s="871"/>
      <c r="F169" s="872"/>
      <c r="G169" s="495"/>
      <c r="H169" s="495"/>
      <c r="I169" s="871"/>
      <c r="J169" s="871"/>
      <c r="K169" s="871"/>
      <c r="L169" s="871"/>
      <c r="M169" s="871"/>
      <c r="N169" s="871"/>
      <c r="O169" s="871"/>
      <c r="P169" s="871"/>
      <c r="Q169" s="871"/>
      <c r="R169" s="871"/>
      <c r="S169" s="871"/>
      <c r="T169" s="871"/>
      <c r="U169" s="871"/>
      <c r="V169" s="871"/>
      <c r="W169" s="871"/>
      <c r="X169" s="871"/>
      <c r="Y169" s="871"/>
      <c r="Z169" s="871"/>
    </row>
    <row r="170" spans="1:26" ht="12.75">
      <c r="A170" s="871"/>
      <c r="B170" s="871"/>
      <c r="C170" s="871"/>
      <c r="D170" s="871"/>
      <c r="E170" s="871"/>
      <c r="F170" s="872"/>
      <c r="G170" s="495"/>
      <c r="H170" s="495"/>
      <c r="I170" s="871"/>
      <c r="J170" s="871"/>
      <c r="K170" s="871"/>
      <c r="L170" s="871"/>
      <c r="M170" s="871"/>
      <c r="N170" s="871"/>
      <c r="O170" s="871"/>
      <c r="P170" s="871"/>
      <c r="Q170" s="871"/>
      <c r="R170" s="871"/>
      <c r="S170" s="871"/>
      <c r="T170" s="871"/>
      <c r="U170" s="871"/>
      <c r="V170" s="871"/>
      <c r="W170" s="871"/>
      <c r="X170" s="871"/>
      <c r="Y170" s="871"/>
      <c r="Z170" s="871"/>
    </row>
    <row r="171" spans="1:26" ht="12.75">
      <c r="A171" s="871"/>
      <c r="B171" s="871"/>
      <c r="C171" s="871"/>
      <c r="D171" s="871"/>
      <c r="E171" s="871"/>
      <c r="F171" s="872"/>
      <c r="G171" s="495"/>
      <c r="H171" s="495"/>
      <c r="I171" s="871"/>
      <c r="J171" s="871"/>
      <c r="K171" s="871"/>
      <c r="L171" s="871"/>
      <c r="M171" s="871"/>
      <c r="N171" s="871"/>
      <c r="O171" s="871"/>
      <c r="P171" s="871"/>
      <c r="Q171" s="871"/>
      <c r="R171" s="871"/>
      <c r="S171" s="871"/>
      <c r="T171" s="871"/>
      <c r="U171" s="871"/>
      <c r="V171" s="871"/>
      <c r="W171" s="871"/>
      <c r="X171" s="871"/>
      <c r="Y171" s="871"/>
      <c r="Z171" s="871"/>
    </row>
    <row r="172" spans="1:26" ht="12.75">
      <c r="A172" s="871"/>
      <c r="B172" s="871"/>
      <c r="C172" s="871"/>
      <c r="D172" s="871"/>
      <c r="E172" s="871"/>
      <c r="F172" s="872"/>
      <c r="G172" s="495"/>
      <c r="H172" s="495"/>
      <c r="I172" s="871"/>
      <c r="J172" s="871"/>
      <c r="K172" s="871"/>
      <c r="L172" s="871"/>
      <c r="M172" s="871"/>
      <c r="N172" s="871"/>
      <c r="O172" s="871"/>
      <c r="P172" s="871"/>
      <c r="Q172" s="871"/>
      <c r="R172" s="871"/>
      <c r="S172" s="871"/>
      <c r="T172" s="871"/>
      <c r="U172" s="871"/>
      <c r="V172" s="871"/>
      <c r="W172" s="871"/>
      <c r="X172" s="871"/>
      <c r="Y172" s="871"/>
      <c r="Z172" s="871"/>
    </row>
    <row r="173" spans="1:26" ht="12.75">
      <c r="A173" s="871"/>
      <c r="B173" s="871"/>
      <c r="C173" s="871"/>
      <c r="D173" s="871"/>
      <c r="E173" s="871"/>
      <c r="F173" s="872"/>
      <c r="G173" s="495"/>
      <c r="H173" s="495"/>
      <c r="I173" s="871"/>
      <c r="J173" s="871"/>
      <c r="K173" s="871"/>
      <c r="L173" s="871"/>
      <c r="M173" s="871"/>
      <c r="N173" s="871"/>
      <c r="O173" s="871"/>
      <c r="P173" s="871"/>
      <c r="Q173" s="871"/>
      <c r="R173" s="871"/>
      <c r="S173" s="871"/>
      <c r="T173" s="871"/>
      <c r="U173" s="871"/>
      <c r="V173" s="871"/>
      <c r="W173" s="871"/>
      <c r="X173" s="871"/>
      <c r="Y173" s="871"/>
      <c r="Z173" s="871"/>
    </row>
    <row r="174" spans="1:26" ht="12.75">
      <c r="A174" s="871"/>
      <c r="B174" s="871"/>
      <c r="C174" s="871"/>
      <c r="D174" s="871"/>
      <c r="E174" s="871"/>
      <c r="F174" s="872"/>
      <c r="G174" s="495"/>
      <c r="H174" s="495"/>
      <c r="I174" s="871"/>
      <c r="J174" s="871"/>
      <c r="K174" s="871"/>
      <c r="L174" s="871"/>
      <c r="M174" s="871"/>
      <c r="N174" s="871"/>
      <c r="O174" s="871"/>
      <c r="P174" s="871"/>
      <c r="Q174" s="871"/>
      <c r="R174" s="871"/>
      <c r="S174" s="871"/>
      <c r="T174" s="871"/>
      <c r="U174" s="871"/>
      <c r="V174" s="871"/>
      <c r="W174" s="871"/>
      <c r="X174" s="871"/>
      <c r="Y174" s="871"/>
      <c r="Z174" s="871"/>
    </row>
    <row r="175" spans="1:26" ht="12.75">
      <c r="A175" s="871"/>
      <c r="B175" s="871"/>
      <c r="C175" s="871"/>
      <c r="D175" s="871"/>
      <c r="E175" s="871"/>
      <c r="F175" s="872"/>
      <c r="G175" s="495"/>
      <c r="H175" s="495"/>
      <c r="I175" s="871"/>
      <c r="J175" s="871"/>
      <c r="K175" s="871"/>
      <c r="L175" s="871"/>
      <c r="M175" s="871"/>
      <c r="N175" s="871"/>
      <c r="O175" s="871"/>
      <c r="P175" s="871"/>
      <c r="Q175" s="871"/>
      <c r="R175" s="871"/>
      <c r="S175" s="871"/>
      <c r="T175" s="871"/>
      <c r="U175" s="871"/>
      <c r="V175" s="871"/>
      <c r="W175" s="871"/>
      <c r="X175" s="871"/>
      <c r="Y175" s="871"/>
      <c r="Z175" s="871"/>
    </row>
    <row r="176" spans="1:26" ht="12.75">
      <c r="A176" s="871"/>
      <c r="B176" s="871"/>
      <c r="C176" s="871"/>
      <c r="D176" s="871"/>
      <c r="E176" s="871"/>
      <c r="F176" s="872"/>
      <c r="G176" s="495"/>
      <c r="H176" s="495"/>
      <c r="I176" s="871"/>
      <c r="J176" s="871"/>
      <c r="K176" s="871"/>
      <c r="L176" s="871"/>
      <c r="M176" s="871"/>
      <c r="N176" s="871"/>
      <c r="O176" s="871"/>
      <c r="P176" s="871"/>
      <c r="Q176" s="871"/>
      <c r="R176" s="871"/>
      <c r="S176" s="871"/>
      <c r="T176" s="871"/>
      <c r="U176" s="871"/>
      <c r="V176" s="871"/>
      <c r="W176" s="871"/>
      <c r="X176" s="871"/>
      <c r="Y176" s="871"/>
      <c r="Z176" s="871"/>
    </row>
    <row r="177" spans="1:26" ht="12.75">
      <c r="A177" s="871"/>
      <c r="B177" s="871"/>
      <c r="C177" s="871"/>
      <c r="D177" s="871"/>
      <c r="E177" s="871"/>
      <c r="F177" s="872"/>
      <c r="G177" s="495"/>
      <c r="H177" s="495"/>
      <c r="I177" s="871"/>
      <c r="J177" s="871"/>
      <c r="K177" s="871"/>
      <c r="L177" s="871"/>
      <c r="M177" s="871"/>
      <c r="N177" s="871"/>
      <c r="O177" s="871"/>
      <c r="P177" s="871"/>
      <c r="Q177" s="871"/>
      <c r="R177" s="871"/>
      <c r="S177" s="871"/>
      <c r="T177" s="871"/>
      <c r="U177" s="871"/>
      <c r="V177" s="871"/>
      <c r="W177" s="871"/>
      <c r="X177" s="871"/>
      <c r="Y177" s="871"/>
      <c r="Z177" s="871"/>
    </row>
    <row r="178" spans="1:26" ht="12.75">
      <c r="A178" s="871"/>
      <c r="B178" s="871"/>
      <c r="C178" s="871"/>
      <c r="D178" s="871"/>
      <c r="E178" s="871"/>
      <c r="F178" s="872"/>
      <c r="G178" s="495"/>
      <c r="H178" s="495"/>
      <c r="I178" s="871"/>
      <c r="J178" s="871"/>
      <c r="K178" s="871"/>
      <c r="L178" s="871"/>
      <c r="M178" s="871"/>
      <c r="N178" s="871"/>
      <c r="O178" s="871"/>
      <c r="P178" s="871"/>
      <c r="Q178" s="871"/>
      <c r="R178" s="871"/>
      <c r="S178" s="871"/>
      <c r="T178" s="871"/>
      <c r="U178" s="871"/>
      <c r="V178" s="871"/>
      <c r="W178" s="871"/>
      <c r="X178" s="871"/>
      <c r="Y178" s="871"/>
      <c r="Z178" s="871"/>
    </row>
    <row r="179" spans="1:26" ht="12.75">
      <c r="A179" s="871"/>
      <c r="B179" s="871"/>
      <c r="C179" s="871"/>
      <c r="D179" s="871"/>
      <c r="E179" s="871"/>
      <c r="F179" s="872"/>
      <c r="G179" s="495"/>
      <c r="H179" s="495"/>
      <c r="I179" s="871"/>
      <c r="J179" s="871"/>
      <c r="K179" s="871"/>
      <c r="L179" s="871"/>
      <c r="M179" s="871"/>
      <c r="N179" s="871"/>
      <c r="O179" s="871"/>
      <c r="P179" s="871"/>
      <c r="Q179" s="871"/>
      <c r="R179" s="871"/>
      <c r="S179" s="871"/>
      <c r="T179" s="871"/>
      <c r="U179" s="871"/>
      <c r="V179" s="871"/>
      <c r="W179" s="871"/>
      <c r="X179" s="871"/>
      <c r="Y179" s="871"/>
      <c r="Z179" s="871"/>
    </row>
    <row r="180" spans="1:26" ht="12.75">
      <c r="A180" s="871"/>
      <c r="B180" s="871"/>
      <c r="C180" s="871"/>
      <c r="D180" s="871"/>
      <c r="E180" s="871"/>
      <c r="F180" s="872"/>
      <c r="G180" s="495"/>
      <c r="H180" s="495"/>
      <c r="I180" s="871"/>
      <c r="J180" s="871"/>
      <c r="K180" s="871"/>
      <c r="L180" s="871"/>
      <c r="M180" s="871"/>
      <c r="N180" s="871"/>
      <c r="O180" s="871"/>
      <c r="P180" s="871"/>
      <c r="Q180" s="871"/>
      <c r="R180" s="871"/>
      <c r="S180" s="871"/>
      <c r="T180" s="871"/>
      <c r="U180" s="871"/>
      <c r="V180" s="871"/>
      <c r="W180" s="871"/>
      <c r="X180" s="871"/>
      <c r="Y180" s="871"/>
      <c r="Z180" s="871"/>
    </row>
    <row r="181" spans="1:26" ht="12.75">
      <c r="A181" s="871"/>
      <c r="B181" s="871"/>
      <c r="C181" s="871"/>
      <c r="D181" s="871"/>
      <c r="E181" s="871"/>
      <c r="F181" s="872"/>
      <c r="G181" s="495"/>
      <c r="H181" s="495"/>
      <c r="I181" s="871"/>
      <c r="J181" s="871"/>
      <c r="K181" s="871"/>
      <c r="L181" s="871"/>
      <c r="M181" s="871"/>
      <c r="N181" s="871"/>
      <c r="O181" s="871"/>
      <c r="P181" s="871"/>
      <c r="Q181" s="871"/>
      <c r="R181" s="871"/>
      <c r="S181" s="871"/>
      <c r="T181" s="871"/>
      <c r="U181" s="871"/>
      <c r="V181" s="871"/>
      <c r="W181" s="871"/>
      <c r="X181" s="871"/>
      <c r="Y181" s="871"/>
      <c r="Z181" s="871"/>
    </row>
    <row r="182" spans="1:26" ht="12.75">
      <c r="A182" s="871"/>
      <c r="B182" s="871"/>
      <c r="C182" s="871"/>
      <c r="D182" s="871"/>
      <c r="E182" s="871"/>
      <c r="F182" s="872"/>
      <c r="G182" s="495"/>
      <c r="H182" s="495"/>
      <c r="I182" s="871"/>
      <c r="J182" s="871"/>
      <c r="K182" s="871"/>
      <c r="L182" s="871"/>
      <c r="M182" s="871"/>
      <c r="N182" s="871"/>
      <c r="O182" s="871"/>
      <c r="P182" s="871"/>
      <c r="Q182" s="871"/>
      <c r="R182" s="871"/>
      <c r="S182" s="871"/>
      <c r="T182" s="871"/>
      <c r="U182" s="871"/>
      <c r="V182" s="871"/>
      <c r="W182" s="871"/>
      <c r="X182" s="871"/>
      <c r="Y182" s="871"/>
      <c r="Z182" s="871"/>
    </row>
    <row r="183" spans="1:26" ht="12.75">
      <c r="A183" s="871"/>
      <c r="B183" s="871"/>
      <c r="C183" s="871"/>
      <c r="D183" s="871"/>
      <c r="E183" s="871"/>
      <c r="F183" s="872"/>
      <c r="G183" s="495"/>
      <c r="H183" s="495"/>
      <c r="I183" s="871"/>
      <c r="J183" s="871"/>
      <c r="K183" s="871"/>
      <c r="L183" s="871"/>
      <c r="M183" s="871"/>
      <c r="N183" s="871"/>
      <c r="O183" s="871"/>
      <c r="P183" s="871"/>
      <c r="Q183" s="871"/>
      <c r="R183" s="871"/>
      <c r="S183" s="871"/>
      <c r="T183" s="871"/>
      <c r="U183" s="871"/>
      <c r="V183" s="871"/>
      <c r="W183" s="871"/>
      <c r="X183" s="871"/>
      <c r="Y183" s="871"/>
      <c r="Z183" s="871"/>
    </row>
    <row r="184" spans="1:26" ht="12.75">
      <c r="A184" s="871"/>
      <c r="B184" s="871"/>
      <c r="C184" s="871"/>
      <c r="D184" s="871"/>
      <c r="E184" s="871"/>
      <c r="F184" s="872"/>
      <c r="G184" s="495"/>
      <c r="H184" s="495"/>
      <c r="I184" s="871"/>
      <c r="J184" s="871"/>
      <c r="K184" s="871"/>
      <c r="L184" s="871"/>
      <c r="M184" s="871"/>
      <c r="N184" s="871"/>
      <c r="O184" s="871"/>
      <c r="P184" s="871"/>
      <c r="Q184" s="871"/>
      <c r="R184" s="871"/>
      <c r="S184" s="871"/>
      <c r="T184" s="871"/>
      <c r="U184" s="871"/>
      <c r="V184" s="871"/>
      <c r="W184" s="871"/>
      <c r="X184" s="871"/>
      <c r="Y184" s="871"/>
      <c r="Z184" s="871"/>
    </row>
    <row r="185" spans="1:26" ht="12.75">
      <c r="A185" s="871"/>
      <c r="B185" s="871"/>
      <c r="C185" s="871"/>
      <c r="D185" s="871"/>
      <c r="E185" s="871"/>
      <c r="F185" s="872"/>
      <c r="G185" s="495"/>
      <c r="H185" s="495"/>
      <c r="I185" s="871"/>
      <c r="J185" s="871"/>
      <c r="K185" s="871"/>
      <c r="L185" s="871"/>
      <c r="M185" s="871"/>
      <c r="N185" s="871"/>
      <c r="O185" s="871"/>
      <c r="P185" s="871"/>
      <c r="Q185" s="871"/>
      <c r="R185" s="871"/>
      <c r="S185" s="871"/>
      <c r="T185" s="871"/>
      <c r="U185" s="871"/>
      <c r="V185" s="871"/>
      <c r="W185" s="871"/>
      <c r="X185" s="871"/>
      <c r="Y185" s="871"/>
      <c r="Z185" s="871"/>
    </row>
    <row r="186" spans="1:26" ht="12.75">
      <c r="A186" s="871"/>
      <c r="B186" s="871"/>
      <c r="C186" s="871"/>
      <c r="D186" s="871"/>
      <c r="E186" s="871"/>
      <c r="F186" s="872"/>
      <c r="G186" s="495"/>
      <c r="H186" s="495"/>
      <c r="I186" s="871"/>
      <c r="J186" s="871"/>
      <c r="K186" s="871"/>
      <c r="L186" s="871"/>
      <c r="M186" s="871"/>
      <c r="N186" s="871"/>
      <c r="O186" s="871"/>
      <c r="P186" s="871"/>
      <c r="Q186" s="871"/>
      <c r="R186" s="871"/>
      <c r="S186" s="871"/>
      <c r="T186" s="871"/>
      <c r="U186" s="871"/>
      <c r="V186" s="871"/>
      <c r="W186" s="871"/>
      <c r="X186" s="871"/>
      <c r="Y186" s="871"/>
      <c r="Z186" s="871"/>
    </row>
    <row r="187" spans="1:26" ht="12.75">
      <c r="A187" s="871"/>
      <c r="B187" s="871"/>
      <c r="C187" s="871"/>
      <c r="D187" s="871"/>
      <c r="E187" s="871"/>
      <c r="F187" s="872"/>
      <c r="G187" s="495"/>
      <c r="H187" s="495"/>
      <c r="I187" s="871"/>
      <c r="J187" s="871"/>
      <c r="K187" s="871"/>
      <c r="L187" s="871"/>
      <c r="M187" s="871"/>
      <c r="N187" s="871"/>
      <c r="O187" s="871"/>
      <c r="P187" s="871"/>
      <c r="Q187" s="871"/>
      <c r="R187" s="871"/>
      <c r="S187" s="871"/>
      <c r="T187" s="871"/>
      <c r="U187" s="871"/>
      <c r="V187" s="871"/>
      <c r="W187" s="871"/>
      <c r="X187" s="871"/>
      <c r="Y187" s="871"/>
      <c r="Z187" s="871"/>
    </row>
    <row r="188" spans="1:26" ht="12.75">
      <c r="A188" s="871"/>
      <c r="B188" s="871"/>
      <c r="C188" s="871"/>
      <c r="D188" s="871"/>
      <c r="E188" s="871"/>
      <c r="F188" s="872"/>
      <c r="G188" s="495"/>
      <c r="H188" s="495"/>
      <c r="I188" s="871"/>
      <c r="J188" s="871"/>
      <c r="K188" s="871"/>
      <c r="L188" s="871"/>
      <c r="M188" s="871"/>
      <c r="N188" s="871"/>
      <c r="O188" s="871"/>
      <c r="P188" s="871"/>
      <c r="Q188" s="871"/>
      <c r="R188" s="871"/>
      <c r="S188" s="871"/>
      <c r="T188" s="871"/>
      <c r="U188" s="871"/>
      <c r="V188" s="871"/>
      <c r="W188" s="871"/>
      <c r="X188" s="871"/>
      <c r="Y188" s="871"/>
      <c r="Z188" s="871"/>
    </row>
    <row r="189" spans="1:26" ht="12.75">
      <c r="A189" s="871"/>
      <c r="B189" s="871"/>
      <c r="C189" s="871"/>
      <c r="D189" s="871"/>
      <c r="E189" s="871"/>
      <c r="F189" s="872"/>
      <c r="G189" s="495"/>
      <c r="H189" s="495"/>
      <c r="I189" s="871"/>
      <c r="J189" s="871"/>
      <c r="K189" s="871"/>
      <c r="L189" s="871"/>
      <c r="M189" s="871"/>
      <c r="N189" s="871"/>
      <c r="O189" s="871"/>
      <c r="P189" s="871"/>
      <c r="Q189" s="871"/>
      <c r="R189" s="871"/>
      <c r="S189" s="871"/>
      <c r="T189" s="871"/>
      <c r="U189" s="871"/>
      <c r="V189" s="871"/>
      <c r="W189" s="871"/>
      <c r="X189" s="871"/>
      <c r="Y189" s="871"/>
      <c r="Z189" s="871"/>
    </row>
    <row r="190" spans="1:26" ht="12.75">
      <c r="A190" s="871"/>
      <c r="B190" s="871"/>
      <c r="C190" s="871"/>
      <c r="D190" s="871"/>
      <c r="E190" s="871"/>
      <c r="F190" s="872"/>
      <c r="G190" s="495"/>
      <c r="H190" s="495"/>
      <c r="I190" s="871"/>
      <c r="J190" s="871"/>
      <c r="K190" s="871"/>
      <c r="L190" s="871"/>
      <c r="M190" s="871"/>
      <c r="N190" s="871"/>
      <c r="O190" s="871"/>
      <c r="P190" s="871"/>
      <c r="Q190" s="871"/>
      <c r="R190" s="871"/>
      <c r="S190" s="871"/>
      <c r="T190" s="871"/>
      <c r="U190" s="871"/>
      <c r="V190" s="871"/>
      <c r="W190" s="871"/>
      <c r="X190" s="871"/>
      <c r="Y190" s="871"/>
      <c r="Z190" s="871"/>
    </row>
    <row r="191" spans="1:26" ht="12.75">
      <c r="A191" s="871"/>
      <c r="B191" s="871"/>
      <c r="C191" s="871"/>
      <c r="D191" s="871"/>
      <c r="E191" s="871"/>
      <c r="F191" s="872"/>
      <c r="G191" s="495"/>
      <c r="H191" s="495"/>
      <c r="I191" s="871"/>
      <c r="J191" s="871"/>
      <c r="K191" s="871"/>
      <c r="L191" s="871"/>
      <c r="M191" s="871"/>
      <c r="N191" s="871"/>
      <c r="O191" s="871"/>
      <c r="P191" s="871"/>
      <c r="Q191" s="871"/>
      <c r="R191" s="871"/>
      <c r="S191" s="871"/>
      <c r="T191" s="871"/>
      <c r="U191" s="871"/>
      <c r="V191" s="871"/>
      <c r="W191" s="871"/>
      <c r="X191" s="871"/>
      <c r="Y191" s="871"/>
      <c r="Z191" s="871"/>
    </row>
    <row r="192" spans="1:26" ht="12.75">
      <c r="A192" s="871"/>
      <c r="B192" s="871"/>
      <c r="C192" s="871"/>
      <c r="D192" s="871"/>
      <c r="E192" s="871"/>
      <c r="F192" s="872"/>
      <c r="G192" s="495"/>
      <c r="H192" s="495"/>
      <c r="I192" s="871"/>
      <c r="J192" s="871"/>
      <c r="K192" s="871"/>
      <c r="L192" s="871"/>
      <c r="M192" s="871"/>
      <c r="N192" s="871"/>
      <c r="O192" s="871"/>
      <c r="P192" s="871"/>
      <c r="Q192" s="871"/>
      <c r="R192" s="871"/>
      <c r="S192" s="871"/>
      <c r="T192" s="871"/>
      <c r="U192" s="871"/>
      <c r="V192" s="871"/>
      <c r="W192" s="871"/>
      <c r="X192" s="871"/>
      <c r="Y192" s="871"/>
      <c r="Z192" s="871"/>
    </row>
    <row r="193" spans="1:26" ht="12.75">
      <c r="A193" s="871"/>
      <c r="B193" s="871"/>
      <c r="C193" s="871"/>
      <c r="D193" s="871"/>
      <c r="E193" s="871"/>
      <c r="F193" s="872"/>
      <c r="G193" s="495"/>
      <c r="H193" s="495"/>
      <c r="I193" s="871"/>
      <c r="J193" s="871"/>
      <c r="K193" s="871"/>
      <c r="L193" s="871"/>
      <c r="M193" s="871"/>
      <c r="N193" s="871"/>
      <c r="O193" s="871"/>
      <c r="P193" s="871"/>
      <c r="Q193" s="871"/>
      <c r="R193" s="871"/>
      <c r="S193" s="871"/>
      <c r="T193" s="871"/>
      <c r="U193" s="871"/>
      <c r="V193" s="871"/>
      <c r="W193" s="871"/>
      <c r="X193" s="871"/>
      <c r="Y193" s="871"/>
      <c r="Z193" s="871"/>
    </row>
    <row r="194" spans="1:26" ht="12.75">
      <c r="A194" s="871"/>
      <c r="B194" s="871"/>
      <c r="C194" s="871"/>
      <c r="D194" s="871"/>
      <c r="E194" s="871"/>
      <c r="F194" s="872"/>
      <c r="G194" s="495"/>
      <c r="H194" s="495"/>
      <c r="I194" s="871"/>
      <c r="J194" s="871"/>
      <c r="K194" s="871"/>
      <c r="L194" s="871"/>
      <c r="M194" s="871"/>
      <c r="N194" s="871"/>
      <c r="O194" s="871"/>
      <c r="P194" s="871"/>
      <c r="Q194" s="871"/>
      <c r="R194" s="871"/>
      <c r="S194" s="871"/>
      <c r="T194" s="871"/>
      <c r="U194" s="871"/>
      <c r="V194" s="871"/>
      <c r="W194" s="871"/>
      <c r="X194" s="871"/>
      <c r="Y194" s="871"/>
      <c r="Z194" s="871"/>
    </row>
    <row r="195" spans="1:26" ht="12.75">
      <c r="A195" s="871"/>
      <c r="B195" s="871"/>
      <c r="C195" s="871"/>
      <c r="D195" s="871"/>
      <c r="E195" s="871"/>
      <c r="F195" s="872"/>
      <c r="G195" s="495"/>
      <c r="H195" s="495"/>
      <c r="I195" s="871"/>
      <c r="J195" s="871"/>
      <c r="K195" s="871"/>
      <c r="L195" s="871"/>
      <c r="M195" s="871"/>
      <c r="N195" s="871"/>
      <c r="O195" s="871"/>
      <c r="P195" s="871"/>
      <c r="Q195" s="871"/>
      <c r="R195" s="871"/>
      <c r="S195" s="871"/>
      <c r="T195" s="871"/>
      <c r="U195" s="871"/>
      <c r="V195" s="871"/>
      <c r="W195" s="871"/>
      <c r="X195" s="871"/>
      <c r="Y195" s="871"/>
      <c r="Z195" s="871"/>
    </row>
    <row r="196" spans="1:26" ht="12.75">
      <c r="A196" s="871"/>
      <c r="B196" s="871"/>
      <c r="C196" s="871"/>
      <c r="D196" s="871"/>
      <c r="E196" s="871"/>
      <c r="F196" s="872"/>
      <c r="G196" s="495"/>
      <c r="H196" s="495"/>
      <c r="I196" s="871"/>
      <c r="J196" s="871"/>
      <c r="K196" s="871"/>
      <c r="L196" s="871"/>
      <c r="M196" s="871"/>
      <c r="N196" s="871"/>
      <c r="O196" s="871"/>
      <c r="P196" s="871"/>
      <c r="Q196" s="871"/>
      <c r="R196" s="871"/>
      <c r="S196" s="871"/>
      <c r="T196" s="871"/>
      <c r="U196" s="871"/>
      <c r="V196" s="871"/>
      <c r="W196" s="871"/>
      <c r="X196" s="871"/>
      <c r="Y196" s="871"/>
      <c r="Z196" s="871"/>
    </row>
    <row r="197" spans="1:26" ht="12.75">
      <c r="A197" s="871"/>
      <c r="B197" s="871"/>
      <c r="C197" s="871"/>
      <c r="D197" s="871"/>
      <c r="E197" s="871"/>
      <c r="F197" s="872"/>
      <c r="G197" s="495"/>
      <c r="H197" s="495"/>
      <c r="I197" s="871"/>
      <c r="J197" s="871"/>
      <c r="K197" s="871"/>
      <c r="L197" s="871"/>
      <c r="M197" s="871"/>
      <c r="N197" s="871"/>
      <c r="O197" s="871"/>
      <c r="P197" s="871"/>
      <c r="Q197" s="871"/>
      <c r="R197" s="871"/>
      <c r="S197" s="871"/>
      <c r="T197" s="871"/>
      <c r="U197" s="871"/>
      <c r="V197" s="871"/>
      <c r="W197" s="871"/>
      <c r="X197" s="871"/>
      <c r="Y197" s="871"/>
      <c r="Z197" s="871"/>
    </row>
    <row r="198" spans="1:26" ht="12.75">
      <c r="A198" s="871"/>
      <c r="B198" s="871"/>
      <c r="C198" s="871"/>
      <c r="D198" s="871"/>
      <c r="E198" s="871"/>
      <c r="F198" s="872"/>
      <c r="G198" s="495"/>
      <c r="H198" s="495"/>
      <c r="I198" s="871"/>
      <c r="J198" s="871"/>
      <c r="K198" s="871"/>
      <c r="L198" s="871"/>
      <c r="M198" s="871"/>
      <c r="N198" s="871"/>
      <c r="O198" s="871"/>
      <c r="P198" s="871"/>
      <c r="Q198" s="871"/>
      <c r="R198" s="871"/>
      <c r="S198" s="871"/>
      <c r="T198" s="871"/>
      <c r="U198" s="871"/>
      <c r="V198" s="871"/>
      <c r="W198" s="871"/>
      <c r="X198" s="871"/>
      <c r="Y198" s="871"/>
      <c r="Z198" s="871"/>
    </row>
    <row r="199" spans="1:26" ht="12.75">
      <c r="A199" s="871"/>
      <c r="B199" s="871"/>
      <c r="C199" s="871"/>
      <c r="D199" s="871"/>
      <c r="E199" s="871"/>
      <c r="F199" s="872"/>
      <c r="G199" s="495"/>
      <c r="H199" s="495"/>
      <c r="I199" s="871"/>
      <c r="J199" s="871"/>
      <c r="K199" s="871"/>
      <c r="L199" s="871"/>
      <c r="M199" s="871"/>
      <c r="N199" s="871"/>
      <c r="O199" s="871"/>
      <c r="P199" s="871"/>
      <c r="Q199" s="871"/>
      <c r="R199" s="871"/>
      <c r="S199" s="871"/>
      <c r="T199" s="871"/>
      <c r="U199" s="871"/>
      <c r="V199" s="871"/>
      <c r="W199" s="871"/>
      <c r="X199" s="871"/>
      <c r="Y199" s="871"/>
      <c r="Z199" s="871"/>
    </row>
    <row r="200" spans="1:26" ht="12.75">
      <c r="A200" s="871"/>
      <c r="B200" s="871"/>
      <c r="C200" s="871"/>
      <c r="D200" s="871"/>
      <c r="E200" s="871"/>
      <c r="F200" s="872"/>
      <c r="G200" s="495"/>
      <c r="H200" s="495"/>
      <c r="I200" s="871"/>
      <c r="J200" s="871"/>
      <c r="K200" s="871"/>
      <c r="L200" s="871"/>
      <c r="M200" s="871"/>
      <c r="N200" s="871"/>
      <c r="O200" s="871"/>
      <c r="P200" s="871"/>
      <c r="Q200" s="871"/>
      <c r="R200" s="871"/>
      <c r="S200" s="871"/>
      <c r="T200" s="871"/>
      <c r="U200" s="871"/>
      <c r="V200" s="871"/>
      <c r="W200" s="871"/>
      <c r="X200" s="871"/>
      <c r="Y200" s="871"/>
      <c r="Z200" s="871"/>
    </row>
    <row r="201" spans="1:26" ht="12.75">
      <c r="A201" s="871"/>
      <c r="B201" s="871"/>
      <c r="C201" s="871"/>
      <c r="D201" s="871"/>
      <c r="E201" s="871"/>
      <c r="F201" s="872"/>
      <c r="G201" s="495"/>
      <c r="H201" s="495"/>
      <c r="I201" s="871"/>
      <c r="J201" s="871"/>
      <c r="K201" s="871"/>
      <c r="L201" s="871"/>
      <c r="M201" s="871"/>
      <c r="N201" s="871"/>
      <c r="O201" s="871"/>
      <c r="P201" s="871"/>
      <c r="Q201" s="871"/>
      <c r="R201" s="871"/>
      <c r="S201" s="871"/>
      <c r="T201" s="871"/>
      <c r="U201" s="871"/>
      <c r="V201" s="871"/>
      <c r="W201" s="871"/>
      <c r="X201" s="871"/>
      <c r="Y201" s="871"/>
      <c r="Z201" s="871"/>
    </row>
    <row r="202" spans="1:26" ht="12.75">
      <c r="A202" s="871"/>
      <c r="B202" s="871"/>
      <c r="C202" s="871"/>
      <c r="D202" s="871"/>
      <c r="E202" s="871"/>
      <c r="F202" s="872"/>
      <c r="G202" s="495"/>
      <c r="H202" s="495"/>
      <c r="I202" s="871"/>
      <c r="J202" s="871"/>
      <c r="K202" s="871"/>
      <c r="L202" s="871"/>
      <c r="M202" s="871"/>
      <c r="N202" s="871"/>
      <c r="O202" s="871"/>
      <c r="P202" s="871"/>
      <c r="Q202" s="871"/>
      <c r="R202" s="871"/>
      <c r="S202" s="871"/>
      <c r="T202" s="871"/>
      <c r="U202" s="871"/>
      <c r="V202" s="871"/>
      <c r="W202" s="871"/>
      <c r="X202" s="871"/>
      <c r="Y202" s="871"/>
      <c r="Z202" s="871"/>
    </row>
    <row r="203" spans="1:26" ht="12.75">
      <c r="A203" s="871"/>
      <c r="B203" s="871"/>
      <c r="C203" s="871"/>
      <c r="D203" s="871"/>
      <c r="E203" s="871"/>
      <c r="F203" s="872"/>
      <c r="G203" s="495"/>
      <c r="H203" s="495"/>
      <c r="I203" s="871"/>
      <c r="J203" s="871"/>
      <c r="K203" s="871"/>
      <c r="L203" s="871"/>
      <c r="M203" s="871"/>
      <c r="N203" s="871"/>
      <c r="O203" s="871"/>
      <c r="P203" s="871"/>
      <c r="Q203" s="871"/>
      <c r="R203" s="871"/>
      <c r="S203" s="871"/>
      <c r="T203" s="871"/>
      <c r="U203" s="871"/>
      <c r="V203" s="871"/>
      <c r="W203" s="871"/>
      <c r="X203" s="871"/>
      <c r="Y203" s="871"/>
      <c r="Z203" s="871"/>
    </row>
    <row r="204" spans="1:26" ht="12.75">
      <c r="A204" s="871"/>
      <c r="B204" s="871"/>
      <c r="C204" s="871"/>
      <c r="D204" s="871"/>
      <c r="E204" s="871"/>
      <c r="F204" s="872"/>
      <c r="G204" s="495"/>
      <c r="H204" s="495"/>
      <c r="I204" s="871"/>
      <c r="J204" s="871"/>
      <c r="K204" s="871"/>
      <c r="L204" s="871"/>
      <c r="M204" s="871"/>
      <c r="N204" s="871"/>
      <c r="O204" s="871"/>
      <c r="P204" s="871"/>
      <c r="Q204" s="871"/>
      <c r="R204" s="871"/>
      <c r="S204" s="871"/>
      <c r="T204" s="871"/>
      <c r="U204" s="871"/>
      <c r="V204" s="871"/>
      <c r="W204" s="871"/>
      <c r="X204" s="871"/>
      <c r="Y204" s="871"/>
      <c r="Z204" s="871"/>
    </row>
    <row r="205" spans="1:26" ht="12.75">
      <c r="A205" s="871"/>
      <c r="B205" s="871"/>
      <c r="C205" s="871"/>
      <c r="D205" s="871"/>
      <c r="E205" s="871"/>
      <c r="F205" s="872"/>
      <c r="G205" s="495"/>
      <c r="H205" s="495"/>
      <c r="I205" s="871"/>
      <c r="J205" s="871"/>
      <c r="K205" s="871"/>
      <c r="L205" s="871"/>
      <c r="M205" s="871"/>
      <c r="N205" s="871"/>
      <c r="O205" s="871"/>
      <c r="P205" s="871"/>
      <c r="Q205" s="871"/>
      <c r="R205" s="871"/>
      <c r="S205" s="871"/>
      <c r="T205" s="871"/>
      <c r="U205" s="871"/>
      <c r="V205" s="871"/>
      <c r="W205" s="871"/>
      <c r="X205" s="871"/>
      <c r="Y205" s="871"/>
      <c r="Z205" s="871"/>
    </row>
    <row r="206" spans="1:26" ht="12.75">
      <c r="A206" s="871"/>
      <c r="B206" s="871"/>
      <c r="C206" s="871"/>
      <c r="D206" s="871"/>
      <c r="E206" s="871"/>
      <c r="F206" s="872"/>
      <c r="G206" s="495"/>
      <c r="H206" s="495"/>
      <c r="I206" s="871"/>
      <c r="J206" s="871"/>
      <c r="K206" s="871"/>
      <c r="L206" s="871"/>
      <c r="M206" s="871"/>
      <c r="N206" s="871"/>
      <c r="O206" s="871"/>
      <c r="P206" s="871"/>
      <c r="Q206" s="871"/>
      <c r="R206" s="871"/>
      <c r="S206" s="871"/>
      <c r="T206" s="871"/>
      <c r="U206" s="871"/>
      <c r="V206" s="871"/>
      <c r="W206" s="871"/>
      <c r="X206" s="871"/>
      <c r="Y206" s="871"/>
      <c r="Z206" s="871"/>
    </row>
    <row r="207" spans="1:26" ht="12.75">
      <c r="A207" s="871"/>
      <c r="B207" s="871"/>
      <c r="C207" s="871"/>
      <c r="D207" s="871"/>
      <c r="E207" s="871"/>
      <c r="F207" s="872"/>
      <c r="G207" s="495"/>
      <c r="H207" s="495"/>
      <c r="I207" s="871"/>
      <c r="J207" s="871"/>
      <c r="K207" s="871"/>
      <c r="L207" s="871"/>
      <c r="M207" s="871"/>
      <c r="N207" s="871"/>
      <c r="O207" s="871"/>
      <c r="P207" s="871"/>
      <c r="Q207" s="871"/>
      <c r="R207" s="871"/>
      <c r="S207" s="871"/>
      <c r="T207" s="871"/>
      <c r="U207" s="871"/>
      <c r="V207" s="871"/>
      <c r="W207" s="871"/>
      <c r="X207" s="871"/>
      <c r="Y207" s="871"/>
      <c r="Z207" s="871"/>
    </row>
    <row r="208" spans="1:26" ht="12.75">
      <c r="A208" s="871"/>
      <c r="B208" s="871"/>
      <c r="C208" s="871"/>
      <c r="D208" s="871"/>
      <c r="E208" s="871"/>
      <c r="F208" s="872"/>
      <c r="G208" s="495"/>
      <c r="H208" s="495"/>
      <c r="I208" s="871"/>
      <c r="J208" s="871"/>
      <c r="K208" s="871"/>
      <c r="L208" s="871"/>
      <c r="M208" s="871"/>
      <c r="N208" s="871"/>
      <c r="O208" s="871"/>
      <c r="P208" s="871"/>
      <c r="Q208" s="871"/>
      <c r="R208" s="871"/>
      <c r="S208" s="871"/>
      <c r="T208" s="871"/>
      <c r="U208" s="871"/>
      <c r="V208" s="871"/>
      <c r="W208" s="871"/>
      <c r="X208" s="871"/>
      <c r="Y208" s="871"/>
      <c r="Z208" s="871"/>
    </row>
    <row r="209" spans="1:26" ht="12.75">
      <c r="A209" s="871"/>
      <c r="B209" s="871"/>
      <c r="C209" s="871"/>
      <c r="D209" s="871"/>
      <c r="E209" s="871"/>
      <c r="F209" s="872"/>
      <c r="G209" s="495"/>
      <c r="H209" s="495"/>
      <c r="I209" s="871"/>
      <c r="J209" s="871"/>
      <c r="K209" s="871"/>
      <c r="L209" s="871"/>
      <c r="M209" s="871"/>
      <c r="N209" s="871"/>
      <c r="O209" s="871"/>
      <c r="P209" s="871"/>
      <c r="Q209" s="871"/>
      <c r="R209" s="871"/>
      <c r="S209" s="871"/>
      <c r="T209" s="871"/>
      <c r="U209" s="871"/>
      <c r="V209" s="871"/>
      <c r="W209" s="871"/>
      <c r="X209" s="871"/>
      <c r="Y209" s="871"/>
      <c r="Z209" s="871"/>
    </row>
    <row r="210" spans="1:26" ht="12.75">
      <c r="A210" s="871"/>
      <c r="B210" s="871"/>
      <c r="C210" s="871"/>
      <c r="D210" s="871"/>
      <c r="E210" s="871"/>
      <c r="F210" s="872"/>
      <c r="G210" s="495"/>
      <c r="H210" s="495"/>
      <c r="I210" s="871"/>
      <c r="J210" s="871"/>
      <c r="K210" s="871"/>
      <c r="L210" s="871"/>
      <c r="M210" s="871"/>
      <c r="N210" s="871"/>
      <c r="O210" s="871"/>
      <c r="P210" s="871"/>
      <c r="Q210" s="871"/>
      <c r="R210" s="871"/>
      <c r="S210" s="871"/>
      <c r="T210" s="871"/>
      <c r="U210" s="871"/>
      <c r="V210" s="871"/>
      <c r="W210" s="871"/>
      <c r="X210" s="871"/>
      <c r="Y210" s="871"/>
      <c r="Z210" s="871"/>
    </row>
    <row r="211" spans="1:26" ht="12.75">
      <c r="A211" s="871"/>
      <c r="B211" s="871"/>
      <c r="C211" s="871"/>
      <c r="D211" s="871"/>
      <c r="E211" s="871"/>
      <c r="F211" s="872"/>
      <c r="G211" s="495"/>
      <c r="H211" s="495"/>
      <c r="I211" s="871"/>
      <c r="J211" s="871"/>
      <c r="K211" s="871"/>
      <c r="L211" s="871"/>
      <c r="M211" s="871"/>
      <c r="N211" s="871"/>
      <c r="O211" s="871"/>
      <c r="P211" s="871"/>
      <c r="Q211" s="871"/>
      <c r="R211" s="871"/>
      <c r="S211" s="871"/>
      <c r="T211" s="871"/>
      <c r="U211" s="871"/>
      <c r="V211" s="871"/>
      <c r="W211" s="871"/>
      <c r="X211" s="871"/>
      <c r="Y211" s="871"/>
      <c r="Z211" s="871"/>
    </row>
    <row r="212" spans="1:26" ht="12.75">
      <c r="A212" s="871"/>
      <c r="B212" s="871"/>
      <c r="C212" s="871"/>
      <c r="D212" s="871"/>
      <c r="E212" s="871"/>
      <c r="F212" s="872"/>
      <c r="G212" s="495"/>
      <c r="H212" s="495"/>
      <c r="I212" s="871"/>
      <c r="J212" s="871"/>
      <c r="K212" s="871"/>
      <c r="L212" s="871"/>
      <c r="M212" s="871"/>
      <c r="N212" s="871"/>
      <c r="O212" s="871"/>
      <c r="P212" s="871"/>
      <c r="Q212" s="871"/>
      <c r="R212" s="871"/>
      <c r="S212" s="871"/>
      <c r="T212" s="871"/>
      <c r="U212" s="871"/>
      <c r="V212" s="871"/>
      <c r="W212" s="871"/>
      <c r="X212" s="871"/>
      <c r="Y212" s="871"/>
      <c r="Z212" s="871"/>
    </row>
    <row r="213" spans="1:26" ht="12.75">
      <c r="A213" s="871"/>
      <c r="B213" s="871"/>
      <c r="C213" s="871"/>
      <c r="D213" s="871"/>
      <c r="E213" s="871"/>
      <c r="F213" s="872"/>
      <c r="G213" s="495"/>
      <c r="H213" s="495"/>
      <c r="I213" s="871"/>
      <c r="J213" s="871"/>
      <c r="K213" s="871"/>
      <c r="L213" s="871"/>
      <c r="M213" s="871"/>
      <c r="N213" s="871"/>
      <c r="O213" s="871"/>
      <c r="P213" s="871"/>
      <c r="Q213" s="871"/>
      <c r="R213" s="871"/>
      <c r="S213" s="871"/>
      <c r="T213" s="871"/>
      <c r="U213" s="871"/>
      <c r="V213" s="871"/>
      <c r="W213" s="871"/>
      <c r="X213" s="871"/>
      <c r="Y213" s="871"/>
      <c r="Z213" s="871"/>
    </row>
    <row r="214" spans="1:26" ht="12.75">
      <c r="A214" s="871"/>
      <c r="B214" s="871"/>
      <c r="C214" s="871"/>
      <c r="D214" s="871"/>
      <c r="E214" s="871"/>
      <c r="F214" s="872"/>
      <c r="G214" s="495"/>
      <c r="H214" s="495"/>
      <c r="I214" s="871"/>
      <c r="J214" s="871"/>
      <c r="K214" s="871"/>
      <c r="L214" s="871"/>
      <c r="M214" s="871"/>
      <c r="N214" s="871"/>
      <c r="O214" s="871"/>
      <c r="P214" s="871"/>
      <c r="Q214" s="871"/>
      <c r="R214" s="871"/>
      <c r="S214" s="871"/>
      <c r="T214" s="871"/>
      <c r="U214" s="871"/>
      <c r="V214" s="871"/>
      <c r="W214" s="871"/>
      <c r="X214" s="871"/>
      <c r="Y214" s="871"/>
      <c r="Z214" s="871"/>
    </row>
    <row r="215" spans="1:26" ht="12.75">
      <c r="A215" s="871"/>
      <c r="B215" s="871"/>
      <c r="C215" s="871"/>
      <c r="D215" s="871"/>
      <c r="E215" s="871"/>
      <c r="F215" s="872"/>
      <c r="G215" s="495"/>
      <c r="H215" s="495"/>
      <c r="I215" s="871"/>
      <c r="J215" s="871"/>
      <c r="K215" s="871"/>
      <c r="L215" s="871"/>
      <c r="M215" s="871"/>
      <c r="N215" s="871"/>
      <c r="O215" s="871"/>
      <c r="P215" s="871"/>
      <c r="Q215" s="871"/>
      <c r="R215" s="871"/>
      <c r="S215" s="871"/>
      <c r="T215" s="871"/>
      <c r="U215" s="871"/>
      <c r="V215" s="871"/>
      <c r="W215" s="871"/>
      <c r="X215" s="871"/>
      <c r="Y215" s="871"/>
      <c r="Z215" s="871"/>
    </row>
    <row r="216" spans="1:26" ht="12.75">
      <c r="A216" s="871"/>
      <c r="B216" s="871"/>
      <c r="C216" s="871"/>
      <c r="D216" s="871"/>
      <c r="E216" s="871"/>
      <c r="F216" s="872"/>
      <c r="G216" s="495"/>
      <c r="H216" s="495"/>
      <c r="I216" s="871"/>
      <c r="J216" s="871"/>
      <c r="K216" s="871"/>
      <c r="L216" s="871"/>
      <c r="M216" s="871"/>
      <c r="N216" s="871"/>
      <c r="O216" s="871"/>
      <c r="P216" s="871"/>
      <c r="Q216" s="871"/>
      <c r="R216" s="871"/>
      <c r="S216" s="871"/>
      <c r="T216" s="871"/>
      <c r="U216" s="871"/>
      <c r="V216" s="871"/>
      <c r="W216" s="871"/>
      <c r="X216" s="871"/>
      <c r="Y216" s="871"/>
      <c r="Z216" s="871"/>
    </row>
    <row r="217" spans="1:26" ht="12.75">
      <c r="A217" s="871"/>
      <c r="B217" s="871"/>
      <c r="C217" s="871"/>
      <c r="D217" s="871"/>
      <c r="E217" s="871"/>
      <c r="F217" s="872"/>
      <c r="G217" s="495"/>
      <c r="H217" s="495"/>
      <c r="I217" s="871"/>
      <c r="J217" s="871"/>
      <c r="K217" s="871"/>
      <c r="L217" s="871"/>
      <c r="M217" s="871"/>
      <c r="N217" s="871"/>
      <c r="O217" s="871"/>
      <c r="P217" s="871"/>
      <c r="Q217" s="871"/>
      <c r="R217" s="871"/>
      <c r="S217" s="871"/>
      <c r="T217" s="871"/>
      <c r="U217" s="871"/>
      <c r="V217" s="871"/>
      <c r="W217" s="871"/>
      <c r="X217" s="871"/>
      <c r="Y217" s="871"/>
      <c r="Z217" s="871"/>
    </row>
    <row r="218" spans="1:26" ht="12.75">
      <c r="A218" s="871"/>
      <c r="B218" s="871"/>
      <c r="C218" s="871"/>
      <c r="D218" s="871"/>
      <c r="E218" s="871"/>
      <c r="F218" s="872"/>
      <c r="G218" s="495"/>
      <c r="H218" s="495"/>
      <c r="I218" s="871"/>
      <c r="J218" s="871"/>
      <c r="K218" s="871"/>
      <c r="L218" s="871"/>
      <c r="M218" s="871"/>
      <c r="N218" s="871"/>
      <c r="O218" s="871"/>
      <c r="P218" s="871"/>
      <c r="Q218" s="871"/>
      <c r="R218" s="871"/>
      <c r="S218" s="871"/>
      <c r="T218" s="871"/>
      <c r="U218" s="871"/>
      <c r="V218" s="871"/>
      <c r="W218" s="871"/>
      <c r="X218" s="871"/>
      <c r="Y218" s="871"/>
      <c r="Z218" s="871"/>
    </row>
    <row r="219" spans="1:26" ht="12.75">
      <c r="A219" s="871"/>
      <c r="B219" s="871"/>
      <c r="C219" s="871"/>
      <c r="D219" s="871"/>
      <c r="E219" s="871"/>
      <c r="F219" s="872"/>
      <c r="G219" s="495"/>
      <c r="H219" s="495"/>
      <c r="I219" s="871"/>
      <c r="J219" s="871"/>
      <c r="K219" s="871"/>
      <c r="L219" s="871"/>
      <c r="M219" s="871"/>
      <c r="N219" s="871"/>
      <c r="O219" s="871"/>
      <c r="P219" s="871"/>
      <c r="Q219" s="871"/>
      <c r="R219" s="871"/>
      <c r="S219" s="871"/>
      <c r="T219" s="871"/>
      <c r="U219" s="871"/>
      <c r="V219" s="871"/>
      <c r="W219" s="871"/>
      <c r="X219" s="871"/>
      <c r="Y219" s="871"/>
      <c r="Z219" s="871"/>
    </row>
    <row r="220" spans="1:26" ht="12.75">
      <c r="A220" s="871"/>
      <c r="B220" s="871"/>
      <c r="C220" s="871"/>
      <c r="D220" s="871"/>
      <c r="E220" s="871"/>
      <c r="F220" s="872"/>
      <c r="G220" s="495"/>
      <c r="H220" s="495"/>
      <c r="I220" s="871"/>
      <c r="J220" s="871"/>
      <c r="K220" s="871"/>
      <c r="L220" s="871"/>
      <c r="M220" s="871"/>
      <c r="N220" s="871"/>
      <c r="O220" s="871"/>
      <c r="P220" s="871"/>
      <c r="Q220" s="871"/>
      <c r="R220" s="871"/>
      <c r="S220" s="871"/>
      <c r="T220" s="871"/>
      <c r="U220" s="871"/>
      <c r="V220" s="871"/>
      <c r="W220" s="871"/>
      <c r="X220" s="871"/>
      <c r="Y220" s="871"/>
      <c r="Z220" s="871"/>
    </row>
    <row r="221" spans="1:26" ht="12.75">
      <c r="A221" s="871"/>
      <c r="B221" s="871"/>
      <c r="C221" s="871"/>
      <c r="D221" s="871"/>
      <c r="E221" s="871"/>
      <c r="F221" s="872"/>
      <c r="G221" s="495"/>
      <c r="H221" s="495"/>
      <c r="I221" s="871"/>
      <c r="J221" s="871"/>
      <c r="K221" s="871"/>
      <c r="L221" s="871"/>
      <c r="M221" s="871"/>
      <c r="N221" s="871"/>
      <c r="O221" s="871"/>
      <c r="P221" s="871"/>
      <c r="Q221" s="871"/>
      <c r="R221" s="871"/>
      <c r="S221" s="871"/>
      <c r="T221" s="871"/>
      <c r="U221" s="871"/>
      <c r="V221" s="871"/>
      <c r="W221" s="871"/>
      <c r="X221" s="871"/>
      <c r="Y221" s="871"/>
      <c r="Z221" s="871"/>
    </row>
    <row r="222" spans="1:26" ht="12.75">
      <c r="A222" s="871"/>
      <c r="B222" s="871"/>
      <c r="C222" s="871"/>
      <c r="D222" s="871"/>
      <c r="E222" s="871"/>
      <c r="F222" s="872"/>
      <c r="G222" s="495"/>
      <c r="H222" s="495"/>
      <c r="I222" s="871"/>
      <c r="J222" s="871"/>
      <c r="K222" s="871"/>
      <c r="L222" s="871"/>
      <c r="M222" s="871"/>
      <c r="N222" s="871"/>
      <c r="O222" s="871"/>
      <c r="P222" s="871"/>
      <c r="Q222" s="871"/>
      <c r="R222" s="871"/>
      <c r="S222" s="871"/>
      <c r="T222" s="871"/>
      <c r="U222" s="871"/>
      <c r="V222" s="871"/>
      <c r="W222" s="871"/>
      <c r="X222" s="871"/>
      <c r="Y222" s="871"/>
      <c r="Z222" s="871"/>
    </row>
    <row r="223" spans="1:26" ht="12.75">
      <c r="A223" s="871"/>
      <c r="B223" s="871"/>
      <c r="C223" s="871"/>
      <c r="D223" s="871"/>
      <c r="E223" s="871"/>
      <c r="F223" s="872"/>
      <c r="G223" s="495"/>
      <c r="H223" s="495"/>
      <c r="I223" s="871"/>
      <c r="J223" s="871"/>
      <c r="K223" s="871"/>
      <c r="L223" s="871"/>
      <c r="M223" s="871"/>
      <c r="N223" s="871"/>
      <c r="O223" s="871"/>
      <c r="P223" s="871"/>
      <c r="Q223" s="871"/>
      <c r="R223" s="871"/>
      <c r="S223" s="871"/>
      <c r="T223" s="871"/>
      <c r="U223" s="871"/>
      <c r="V223" s="871"/>
      <c r="W223" s="871"/>
      <c r="X223" s="871"/>
      <c r="Y223" s="871"/>
      <c r="Z223" s="871"/>
    </row>
    <row r="224" spans="1:26" ht="12.75">
      <c r="A224" s="871"/>
      <c r="B224" s="871"/>
      <c r="C224" s="871"/>
      <c r="D224" s="871"/>
      <c r="E224" s="871"/>
      <c r="F224" s="872"/>
      <c r="G224" s="495"/>
      <c r="H224" s="495"/>
      <c r="I224" s="871"/>
      <c r="J224" s="871"/>
      <c r="K224" s="871"/>
      <c r="L224" s="871"/>
      <c r="M224" s="871"/>
      <c r="N224" s="871"/>
      <c r="O224" s="871"/>
      <c r="P224" s="871"/>
      <c r="Q224" s="871"/>
      <c r="R224" s="871"/>
      <c r="S224" s="871"/>
      <c r="T224" s="871"/>
      <c r="U224" s="871"/>
      <c r="V224" s="871"/>
      <c r="W224" s="871"/>
      <c r="X224" s="871"/>
      <c r="Y224" s="871"/>
      <c r="Z224" s="871"/>
    </row>
    <row r="225" spans="1:26" ht="12.75">
      <c r="A225" s="871"/>
      <c r="B225" s="871"/>
      <c r="C225" s="871"/>
      <c r="D225" s="871"/>
      <c r="E225" s="871"/>
      <c r="F225" s="872"/>
      <c r="G225" s="495"/>
      <c r="H225" s="495"/>
      <c r="I225" s="871"/>
      <c r="J225" s="871"/>
      <c r="K225" s="871"/>
      <c r="L225" s="871"/>
      <c r="M225" s="871"/>
      <c r="N225" s="871"/>
      <c r="O225" s="871"/>
      <c r="P225" s="871"/>
      <c r="Q225" s="871"/>
      <c r="R225" s="871"/>
      <c r="S225" s="871"/>
      <c r="T225" s="871"/>
      <c r="U225" s="871"/>
      <c r="V225" s="871"/>
      <c r="W225" s="871"/>
      <c r="X225" s="871"/>
      <c r="Y225" s="871"/>
      <c r="Z225" s="871"/>
    </row>
    <row r="226" spans="1:26" ht="12.75">
      <c r="A226" s="871"/>
      <c r="B226" s="871"/>
      <c r="C226" s="871"/>
      <c r="D226" s="871"/>
      <c r="E226" s="871"/>
      <c r="F226" s="872"/>
      <c r="G226" s="495"/>
      <c r="H226" s="495"/>
      <c r="I226" s="871"/>
      <c r="J226" s="871"/>
      <c r="K226" s="871"/>
      <c r="L226" s="871"/>
      <c r="M226" s="871"/>
      <c r="N226" s="871"/>
      <c r="O226" s="871"/>
      <c r="P226" s="871"/>
      <c r="Q226" s="871"/>
      <c r="R226" s="871"/>
      <c r="S226" s="871"/>
      <c r="T226" s="871"/>
      <c r="U226" s="871"/>
      <c r="V226" s="871"/>
      <c r="W226" s="871"/>
      <c r="X226" s="871"/>
      <c r="Y226" s="871"/>
      <c r="Z226" s="871"/>
    </row>
    <row r="227" spans="1:26" ht="12.75">
      <c r="A227" s="871"/>
      <c r="B227" s="871"/>
      <c r="C227" s="871"/>
      <c r="D227" s="871"/>
      <c r="E227" s="871"/>
      <c r="F227" s="872"/>
      <c r="G227" s="495"/>
      <c r="H227" s="495"/>
      <c r="I227" s="871"/>
      <c r="J227" s="871"/>
      <c r="K227" s="871"/>
      <c r="L227" s="871"/>
      <c r="M227" s="871"/>
      <c r="N227" s="871"/>
      <c r="O227" s="871"/>
      <c r="P227" s="871"/>
      <c r="Q227" s="871"/>
      <c r="R227" s="871"/>
      <c r="S227" s="871"/>
      <c r="T227" s="871"/>
      <c r="U227" s="871"/>
      <c r="V227" s="871"/>
      <c r="W227" s="871"/>
      <c r="X227" s="871"/>
      <c r="Y227" s="871"/>
      <c r="Z227" s="871"/>
    </row>
    <row r="228" spans="1:26" ht="12.75">
      <c r="A228" s="871"/>
      <c r="B228" s="871"/>
      <c r="C228" s="871"/>
      <c r="D228" s="871"/>
      <c r="E228" s="871"/>
      <c r="F228" s="872"/>
      <c r="G228" s="495"/>
      <c r="H228" s="495"/>
      <c r="I228" s="871"/>
      <c r="J228" s="871"/>
      <c r="K228" s="871"/>
      <c r="L228" s="871"/>
      <c r="M228" s="871"/>
      <c r="N228" s="871"/>
      <c r="O228" s="871"/>
      <c r="P228" s="871"/>
      <c r="Q228" s="871"/>
      <c r="R228" s="871"/>
      <c r="S228" s="871"/>
      <c r="T228" s="871"/>
      <c r="U228" s="871"/>
      <c r="V228" s="871"/>
      <c r="W228" s="871"/>
      <c r="X228" s="871"/>
      <c r="Y228" s="871"/>
      <c r="Z228" s="871"/>
    </row>
    <row r="229" spans="1:26" ht="12.75">
      <c r="A229" s="871"/>
      <c r="B229" s="871"/>
      <c r="C229" s="871"/>
      <c r="D229" s="871"/>
      <c r="E229" s="871"/>
      <c r="F229" s="872"/>
      <c r="G229" s="495"/>
      <c r="H229" s="495"/>
      <c r="I229" s="871"/>
      <c r="J229" s="871"/>
      <c r="K229" s="871"/>
      <c r="L229" s="871"/>
      <c r="M229" s="871"/>
      <c r="N229" s="871"/>
      <c r="O229" s="871"/>
      <c r="P229" s="871"/>
      <c r="Q229" s="871"/>
      <c r="R229" s="871"/>
      <c r="S229" s="871"/>
      <c r="T229" s="871"/>
      <c r="U229" s="871"/>
      <c r="V229" s="871"/>
      <c r="W229" s="871"/>
      <c r="X229" s="871"/>
      <c r="Y229" s="871"/>
      <c r="Z229" s="871"/>
    </row>
    <row r="230" spans="1:26" ht="12.75">
      <c r="A230" s="871"/>
      <c r="B230" s="871"/>
      <c r="C230" s="871"/>
      <c r="D230" s="871"/>
      <c r="E230" s="871"/>
      <c r="F230" s="872"/>
      <c r="G230" s="495"/>
      <c r="H230" s="495"/>
      <c r="I230" s="871"/>
      <c r="J230" s="871"/>
      <c r="K230" s="871"/>
      <c r="L230" s="871"/>
      <c r="M230" s="871"/>
      <c r="N230" s="871"/>
      <c r="O230" s="871"/>
      <c r="P230" s="871"/>
      <c r="Q230" s="871"/>
      <c r="R230" s="871"/>
      <c r="S230" s="871"/>
      <c r="T230" s="871"/>
      <c r="U230" s="871"/>
      <c r="V230" s="871"/>
      <c r="W230" s="871"/>
      <c r="X230" s="871"/>
      <c r="Y230" s="871"/>
      <c r="Z230" s="871"/>
    </row>
    <row r="231" spans="1:26" ht="12.75">
      <c r="A231" s="871"/>
      <c r="B231" s="871"/>
      <c r="C231" s="871"/>
      <c r="D231" s="871"/>
      <c r="E231" s="871"/>
      <c r="F231" s="872"/>
      <c r="G231" s="495"/>
      <c r="H231" s="495"/>
      <c r="I231" s="871"/>
      <c r="J231" s="871"/>
      <c r="K231" s="871"/>
      <c r="L231" s="871"/>
      <c r="M231" s="871"/>
      <c r="N231" s="871"/>
      <c r="O231" s="871"/>
      <c r="P231" s="871"/>
      <c r="Q231" s="871"/>
      <c r="R231" s="871"/>
      <c r="S231" s="871"/>
      <c r="T231" s="871"/>
      <c r="U231" s="871"/>
      <c r="V231" s="871"/>
      <c r="W231" s="871"/>
      <c r="X231" s="871"/>
      <c r="Y231" s="871"/>
      <c r="Z231" s="871"/>
    </row>
    <row r="232" spans="1:26" ht="12.75">
      <c r="A232" s="871"/>
      <c r="B232" s="871"/>
      <c r="C232" s="871"/>
      <c r="D232" s="871"/>
      <c r="E232" s="871"/>
      <c r="F232" s="872"/>
      <c r="G232" s="495"/>
      <c r="H232" s="495"/>
      <c r="I232" s="871"/>
      <c r="J232" s="871"/>
      <c r="K232" s="871"/>
      <c r="L232" s="871"/>
      <c r="M232" s="871"/>
      <c r="N232" s="871"/>
      <c r="O232" s="871"/>
      <c r="P232" s="871"/>
      <c r="Q232" s="871"/>
      <c r="R232" s="871"/>
      <c r="S232" s="871"/>
      <c r="T232" s="871"/>
      <c r="U232" s="871"/>
      <c r="V232" s="871"/>
      <c r="W232" s="871"/>
      <c r="X232" s="871"/>
      <c r="Y232" s="871"/>
      <c r="Z232" s="871"/>
    </row>
    <row r="233" spans="1:26" ht="12.75">
      <c r="A233" s="871"/>
      <c r="B233" s="871"/>
      <c r="C233" s="871"/>
      <c r="D233" s="871"/>
      <c r="E233" s="871"/>
      <c r="F233" s="872"/>
      <c r="G233" s="495"/>
      <c r="H233" s="495"/>
      <c r="I233" s="871"/>
      <c r="J233" s="871"/>
      <c r="K233" s="871"/>
      <c r="L233" s="871"/>
      <c r="M233" s="871"/>
      <c r="N233" s="871"/>
      <c r="O233" s="871"/>
      <c r="P233" s="871"/>
      <c r="Q233" s="871"/>
      <c r="R233" s="871"/>
      <c r="S233" s="871"/>
      <c r="T233" s="871"/>
      <c r="U233" s="871"/>
      <c r="V233" s="871"/>
      <c r="W233" s="871"/>
      <c r="X233" s="871"/>
      <c r="Y233" s="871"/>
      <c r="Z233" s="871"/>
    </row>
    <row r="234" spans="1:26" ht="12.75">
      <c r="A234" s="871"/>
      <c r="B234" s="871"/>
      <c r="C234" s="871"/>
      <c r="D234" s="871"/>
      <c r="E234" s="871"/>
      <c r="F234" s="872"/>
      <c r="G234" s="495"/>
      <c r="H234" s="495"/>
      <c r="I234" s="871"/>
      <c r="J234" s="871"/>
      <c r="K234" s="871"/>
      <c r="L234" s="871"/>
      <c r="M234" s="871"/>
      <c r="N234" s="871"/>
      <c r="O234" s="871"/>
      <c r="P234" s="871"/>
      <c r="Q234" s="871"/>
      <c r="R234" s="871"/>
      <c r="S234" s="871"/>
      <c r="T234" s="871"/>
      <c r="U234" s="871"/>
      <c r="V234" s="871"/>
      <c r="W234" s="871"/>
      <c r="X234" s="871"/>
      <c r="Y234" s="871"/>
      <c r="Z234" s="871"/>
    </row>
    <row r="235" spans="1:26" ht="12.75">
      <c r="A235" s="871"/>
      <c r="B235" s="871"/>
      <c r="C235" s="871"/>
      <c r="D235" s="871"/>
      <c r="E235" s="871"/>
      <c r="F235" s="872"/>
      <c r="G235" s="495"/>
      <c r="H235" s="495"/>
      <c r="I235" s="871"/>
      <c r="J235" s="871"/>
      <c r="K235" s="871"/>
      <c r="L235" s="871"/>
      <c r="M235" s="871"/>
      <c r="N235" s="871"/>
      <c r="O235" s="871"/>
      <c r="P235" s="871"/>
      <c r="Q235" s="871"/>
      <c r="R235" s="871"/>
      <c r="S235" s="871"/>
      <c r="T235" s="871"/>
      <c r="U235" s="871"/>
      <c r="V235" s="871"/>
      <c r="W235" s="871"/>
      <c r="X235" s="871"/>
      <c r="Y235" s="871"/>
      <c r="Z235" s="871"/>
    </row>
    <row r="236" spans="1:26" ht="12.75">
      <c r="A236" s="871"/>
      <c r="B236" s="871"/>
      <c r="C236" s="871"/>
      <c r="D236" s="871"/>
      <c r="E236" s="871"/>
      <c r="F236" s="872"/>
      <c r="G236" s="495"/>
      <c r="H236" s="495"/>
      <c r="I236" s="871"/>
      <c r="J236" s="871"/>
      <c r="K236" s="871"/>
      <c r="L236" s="871"/>
      <c r="M236" s="871"/>
      <c r="N236" s="871"/>
      <c r="O236" s="871"/>
      <c r="P236" s="871"/>
      <c r="Q236" s="871"/>
      <c r="R236" s="871"/>
      <c r="S236" s="871"/>
      <c r="T236" s="871"/>
      <c r="U236" s="871"/>
      <c r="V236" s="871"/>
      <c r="W236" s="871"/>
      <c r="X236" s="871"/>
      <c r="Y236" s="871"/>
      <c r="Z236" s="871"/>
    </row>
    <row r="237" spans="1:26" ht="12.75">
      <c r="A237" s="871"/>
      <c r="B237" s="871"/>
      <c r="C237" s="871"/>
      <c r="D237" s="871"/>
      <c r="E237" s="871"/>
      <c r="F237" s="872"/>
      <c r="G237" s="495"/>
      <c r="H237" s="495"/>
      <c r="I237" s="871"/>
      <c r="J237" s="871"/>
      <c r="K237" s="871"/>
      <c r="L237" s="871"/>
      <c r="M237" s="871"/>
      <c r="N237" s="871"/>
      <c r="O237" s="871"/>
      <c r="P237" s="871"/>
      <c r="Q237" s="871"/>
      <c r="R237" s="871"/>
      <c r="S237" s="871"/>
      <c r="T237" s="871"/>
      <c r="U237" s="871"/>
      <c r="V237" s="871"/>
      <c r="W237" s="871"/>
      <c r="X237" s="871"/>
      <c r="Y237" s="871"/>
      <c r="Z237" s="871"/>
    </row>
    <row r="238" spans="1:26" ht="12.75">
      <c r="A238" s="871"/>
      <c r="B238" s="871"/>
      <c r="C238" s="871"/>
      <c r="D238" s="871"/>
      <c r="E238" s="871"/>
      <c r="F238" s="872"/>
      <c r="G238" s="495"/>
      <c r="H238" s="495"/>
      <c r="I238" s="871"/>
      <c r="J238" s="871"/>
      <c r="K238" s="871"/>
      <c r="L238" s="871"/>
      <c r="M238" s="871"/>
      <c r="N238" s="871"/>
      <c r="O238" s="871"/>
      <c r="P238" s="871"/>
      <c r="Q238" s="871"/>
      <c r="R238" s="871"/>
      <c r="S238" s="871"/>
      <c r="T238" s="871"/>
      <c r="U238" s="871"/>
      <c r="V238" s="871"/>
      <c r="W238" s="871"/>
      <c r="X238" s="871"/>
      <c r="Y238" s="871"/>
      <c r="Z238" s="871"/>
    </row>
    <row r="239" spans="1:26" ht="12.75">
      <c r="A239" s="871"/>
      <c r="B239" s="871"/>
      <c r="C239" s="871"/>
      <c r="D239" s="871"/>
      <c r="E239" s="871"/>
      <c r="F239" s="872"/>
      <c r="G239" s="495"/>
      <c r="H239" s="495"/>
      <c r="I239" s="871"/>
      <c r="J239" s="871"/>
      <c r="K239" s="871"/>
      <c r="L239" s="871"/>
      <c r="M239" s="871"/>
      <c r="N239" s="871"/>
      <c r="O239" s="871"/>
      <c r="P239" s="871"/>
      <c r="Q239" s="871"/>
      <c r="R239" s="871"/>
      <c r="S239" s="871"/>
      <c r="T239" s="871"/>
      <c r="U239" s="871"/>
      <c r="V239" s="871"/>
      <c r="W239" s="871"/>
      <c r="X239" s="871"/>
      <c r="Y239" s="871"/>
      <c r="Z239" s="871"/>
    </row>
    <row r="240" spans="1:26" ht="12.75">
      <c r="A240" s="871"/>
      <c r="B240" s="871"/>
      <c r="C240" s="871"/>
      <c r="D240" s="871"/>
      <c r="E240" s="871"/>
      <c r="F240" s="872"/>
      <c r="G240" s="495"/>
      <c r="H240" s="495"/>
      <c r="I240" s="871"/>
      <c r="J240" s="871"/>
      <c r="K240" s="871"/>
      <c r="L240" s="871"/>
      <c r="M240" s="871"/>
      <c r="N240" s="871"/>
      <c r="O240" s="871"/>
      <c r="P240" s="871"/>
      <c r="Q240" s="871"/>
      <c r="R240" s="871"/>
      <c r="S240" s="871"/>
      <c r="T240" s="871"/>
      <c r="U240" s="871"/>
      <c r="V240" s="871"/>
      <c r="W240" s="871"/>
      <c r="X240" s="871"/>
      <c r="Y240" s="871"/>
      <c r="Z240" s="871"/>
    </row>
    <row r="241" spans="1:26" ht="12.75">
      <c r="A241" s="871"/>
      <c r="B241" s="871"/>
      <c r="C241" s="871"/>
      <c r="D241" s="871"/>
      <c r="E241" s="871"/>
      <c r="F241" s="872"/>
      <c r="G241" s="495"/>
      <c r="H241" s="495"/>
      <c r="I241" s="871"/>
      <c r="J241" s="871"/>
      <c r="K241" s="871"/>
      <c r="L241" s="871"/>
      <c r="M241" s="871"/>
      <c r="N241" s="871"/>
      <c r="O241" s="871"/>
      <c r="P241" s="871"/>
      <c r="Q241" s="871"/>
      <c r="R241" s="871"/>
      <c r="S241" s="871"/>
      <c r="T241" s="871"/>
      <c r="U241" s="871"/>
      <c r="V241" s="871"/>
      <c r="W241" s="871"/>
      <c r="X241" s="871"/>
      <c r="Y241" s="871"/>
      <c r="Z241" s="871"/>
    </row>
    <row r="242" spans="1:26" ht="12.75">
      <c r="A242" s="871"/>
      <c r="B242" s="871"/>
      <c r="C242" s="871"/>
      <c r="D242" s="871"/>
      <c r="E242" s="871"/>
      <c r="F242" s="872"/>
      <c r="G242" s="495"/>
      <c r="H242" s="495"/>
      <c r="I242" s="871"/>
      <c r="J242" s="871"/>
      <c r="K242" s="871"/>
      <c r="L242" s="871"/>
      <c r="M242" s="871"/>
      <c r="N242" s="871"/>
      <c r="O242" s="871"/>
      <c r="P242" s="871"/>
      <c r="Q242" s="871"/>
      <c r="R242" s="871"/>
      <c r="S242" s="871"/>
      <c r="T242" s="871"/>
      <c r="U242" s="871"/>
      <c r="V242" s="871"/>
      <c r="W242" s="871"/>
      <c r="X242" s="871"/>
      <c r="Y242" s="871"/>
      <c r="Z242" s="871"/>
    </row>
    <row r="243" spans="1:26" ht="12.75">
      <c r="A243" s="871"/>
      <c r="B243" s="871"/>
      <c r="C243" s="871"/>
      <c r="D243" s="871"/>
      <c r="E243" s="871"/>
      <c r="F243" s="872"/>
      <c r="G243" s="495"/>
      <c r="H243" s="495"/>
      <c r="I243" s="871"/>
      <c r="J243" s="871"/>
      <c r="K243" s="871"/>
      <c r="L243" s="871"/>
      <c r="M243" s="871"/>
      <c r="N243" s="871"/>
      <c r="O243" s="871"/>
      <c r="P243" s="871"/>
      <c r="Q243" s="871"/>
      <c r="R243" s="871"/>
      <c r="S243" s="871"/>
      <c r="T243" s="871"/>
      <c r="U243" s="871"/>
      <c r="V243" s="871"/>
      <c r="W243" s="871"/>
      <c r="X243" s="871"/>
      <c r="Y243" s="871"/>
      <c r="Z243" s="871"/>
    </row>
    <row r="244" spans="1:26" ht="12.75">
      <c r="A244" s="871"/>
      <c r="B244" s="871"/>
      <c r="C244" s="871"/>
      <c r="D244" s="871"/>
      <c r="E244" s="871"/>
      <c r="F244" s="872"/>
      <c r="G244" s="495"/>
      <c r="H244" s="495"/>
      <c r="I244" s="871"/>
      <c r="J244" s="871"/>
      <c r="K244" s="871"/>
      <c r="L244" s="871"/>
      <c r="M244" s="871"/>
      <c r="N244" s="871"/>
      <c r="O244" s="871"/>
      <c r="P244" s="871"/>
      <c r="Q244" s="871"/>
      <c r="R244" s="871"/>
      <c r="S244" s="871"/>
      <c r="T244" s="871"/>
      <c r="U244" s="871"/>
      <c r="V244" s="871"/>
      <c r="W244" s="871"/>
      <c r="X244" s="871"/>
      <c r="Y244" s="871"/>
      <c r="Z244" s="871"/>
    </row>
    <row r="245" spans="1:26" ht="12.75">
      <c r="A245" s="871"/>
      <c r="B245" s="871"/>
      <c r="C245" s="871"/>
      <c r="D245" s="871"/>
      <c r="E245" s="871"/>
      <c r="F245" s="872"/>
      <c r="G245" s="495"/>
      <c r="H245" s="495"/>
      <c r="I245" s="871"/>
      <c r="J245" s="871"/>
      <c r="K245" s="871"/>
      <c r="L245" s="871"/>
      <c r="M245" s="871"/>
      <c r="N245" s="871"/>
      <c r="O245" s="871"/>
      <c r="P245" s="871"/>
      <c r="Q245" s="871"/>
      <c r="R245" s="871"/>
      <c r="S245" s="871"/>
      <c r="T245" s="871"/>
      <c r="U245" s="871"/>
      <c r="V245" s="871"/>
      <c r="W245" s="871"/>
      <c r="X245" s="871"/>
      <c r="Y245" s="871"/>
      <c r="Z245" s="871"/>
    </row>
    <row r="246" spans="1:26" ht="12.75">
      <c r="A246" s="871"/>
      <c r="B246" s="871"/>
      <c r="C246" s="871"/>
      <c r="D246" s="871"/>
      <c r="E246" s="871"/>
      <c r="F246" s="872"/>
      <c r="G246" s="495"/>
      <c r="H246" s="495"/>
      <c r="I246" s="871"/>
      <c r="J246" s="871"/>
      <c r="K246" s="871"/>
      <c r="L246" s="871"/>
      <c r="M246" s="871"/>
      <c r="N246" s="871"/>
      <c r="O246" s="871"/>
      <c r="P246" s="871"/>
      <c r="Q246" s="871"/>
      <c r="R246" s="871"/>
      <c r="S246" s="871"/>
      <c r="T246" s="871"/>
      <c r="U246" s="871"/>
      <c r="V246" s="871"/>
      <c r="W246" s="871"/>
      <c r="X246" s="871"/>
      <c r="Y246" s="871"/>
      <c r="Z246" s="871"/>
    </row>
    <row r="247" spans="1:26" ht="12.75">
      <c r="A247" s="871"/>
      <c r="B247" s="871"/>
      <c r="C247" s="871"/>
      <c r="D247" s="871"/>
      <c r="E247" s="871"/>
      <c r="F247" s="872"/>
      <c r="G247" s="495"/>
      <c r="H247" s="495"/>
      <c r="I247" s="871"/>
      <c r="J247" s="871"/>
      <c r="K247" s="871"/>
      <c r="L247" s="871"/>
      <c r="M247" s="871"/>
      <c r="N247" s="871"/>
      <c r="O247" s="871"/>
      <c r="P247" s="871"/>
      <c r="Q247" s="871"/>
      <c r="R247" s="871"/>
      <c r="S247" s="871"/>
      <c r="T247" s="871"/>
      <c r="U247" s="871"/>
      <c r="V247" s="871"/>
      <c r="W247" s="871"/>
      <c r="X247" s="871"/>
      <c r="Y247" s="871"/>
      <c r="Z247" s="871"/>
    </row>
    <row r="248" spans="1:26" ht="12.75">
      <c r="A248" s="871"/>
      <c r="B248" s="871"/>
      <c r="C248" s="871"/>
      <c r="D248" s="871"/>
      <c r="E248" s="871"/>
      <c r="F248" s="872"/>
      <c r="G248" s="495"/>
      <c r="H248" s="495"/>
      <c r="I248" s="871"/>
      <c r="J248" s="871"/>
      <c r="K248" s="871"/>
      <c r="L248" s="871"/>
      <c r="M248" s="871"/>
      <c r="N248" s="871"/>
      <c r="O248" s="871"/>
      <c r="P248" s="871"/>
      <c r="Q248" s="871"/>
      <c r="R248" s="871"/>
      <c r="S248" s="871"/>
      <c r="T248" s="871"/>
      <c r="U248" s="871"/>
      <c r="V248" s="871"/>
      <c r="W248" s="871"/>
      <c r="X248" s="871"/>
      <c r="Y248" s="871"/>
      <c r="Z248" s="871"/>
    </row>
    <row r="249" spans="1:26" ht="12.75">
      <c r="A249" s="871"/>
      <c r="B249" s="871"/>
      <c r="C249" s="871"/>
      <c r="D249" s="871"/>
      <c r="E249" s="871"/>
      <c r="F249" s="872"/>
      <c r="G249" s="495"/>
      <c r="H249" s="495"/>
      <c r="I249" s="871"/>
      <c r="J249" s="871"/>
      <c r="K249" s="871"/>
      <c r="L249" s="871"/>
      <c r="M249" s="871"/>
      <c r="N249" s="871"/>
      <c r="O249" s="871"/>
      <c r="P249" s="871"/>
      <c r="Q249" s="871"/>
      <c r="R249" s="871"/>
      <c r="S249" s="871"/>
      <c r="T249" s="871"/>
      <c r="U249" s="871"/>
      <c r="V249" s="871"/>
      <c r="W249" s="871"/>
      <c r="X249" s="871"/>
      <c r="Y249" s="871"/>
      <c r="Z249" s="871"/>
    </row>
    <row r="250" spans="1:26" ht="12.75">
      <c r="A250" s="871"/>
      <c r="B250" s="871"/>
      <c r="C250" s="871"/>
      <c r="D250" s="871"/>
      <c r="E250" s="871"/>
      <c r="F250" s="872"/>
      <c r="G250" s="495"/>
      <c r="H250" s="495"/>
      <c r="I250" s="871"/>
      <c r="J250" s="871"/>
      <c r="K250" s="871"/>
      <c r="L250" s="871"/>
      <c r="M250" s="871"/>
      <c r="N250" s="871"/>
      <c r="O250" s="871"/>
      <c r="P250" s="871"/>
      <c r="Q250" s="871"/>
      <c r="R250" s="871"/>
      <c r="S250" s="871"/>
      <c r="T250" s="871"/>
      <c r="U250" s="871"/>
      <c r="V250" s="871"/>
      <c r="W250" s="871"/>
      <c r="X250" s="871"/>
      <c r="Y250" s="871"/>
      <c r="Z250" s="871"/>
    </row>
    <row r="251" spans="1:26" ht="12.75">
      <c r="A251" s="871"/>
      <c r="B251" s="871"/>
      <c r="C251" s="871"/>
      <c r="D251" s="871"/>
      <c r="E251" s="871"/>
      <c r="F251" s="872"/>
      <c r="G251" s="495"/>
      <c r="H251" s="495"/>
      <c r="I251" s="871"/>
      <c r="J251" s="871"/>
      <c r="K251" s="871"/>
      <c r="L251" s="871"/>
      <c r="M251" s="871"/>
      <c r="N251" s="871"/>
      <c r="O251" s="871"/>
      <c r="P251" s="871"/>
      <c r="Q251" s="871"/>
      <c r="R251" s="871"/>
      <c r="S251" s="871"/>
      <c r="T251" s="871"/>
      <c r="U251" s="871"/>
      <c r="V251" s="871"/>
      <c r="W251" s="871"/>
      <c r="X251" s="871"/>
      <c r="Y251" s="871"/>
      <c r="Z251" s="871"/>
    </row>
    <row r="252" spans="1:26" ht="12.75">
      <c r="A252" s="871"/>
      <c r="B252" s="871"/>
      <c r="C252" s="871"/>
      <c r="D252" s="871"/>
      <c r="E252" s="871"/>
      <c r="F252" s="872"/>
      <c r="G252" s="495"/>
      <c r="H252" s="495"/>
      <c r="I252" s="871"/>
      <c r="J252" s="871"/>
      <c r="K252" s="871"/>
      <c r="L252" s="871"/>
      <c r="M252" s="871"/>
      <c r="N252" s="871"/>
      <c r="O252" s="871"/>
      <c r="P252" s="871"/>
      <c r="Q252" s="871"/>
      <c r="R252" s="871"/>
      <c r="S252" s="871"/>
      <c r="T252" s="871"/>
      <c r="U252" s="871"/>
      <c r="V252" s="871"/>
      <c r="W252" s="871"/>
      <c r="X252" s="871"/>
      <c r="Y252" s="871"/>
      <c r="Z252" s="871"/>
    </row>
    <row r="253" spans="1:26" ht="12.75">
      <c r="A253" s="871"/>
      <c r="B253" s="871"/>
      <c r="C253" s="871"/>
      <c r="D253" s="871"/>
      <c r="E253" s="871"/>
      <c r="F253" s="872"/>
      <c r="G253" s="495"/>
      <c r="H253" s="495"/>
      <c r="I253" s="871"/>
      <c r="J253" s="871"/>
      <c r="K253" s="871"/>
      <c r="L253" s="871"/>
      <c r="M253" s="871"/>
      <c r="N253" s="871"/>
      <c r="O253" s="871"/>
      <c r="P253" s="871"/>
      <c r="Q253" s="871"/>
      <c r="R253" s="871"/>
      <c r="S253" s="871"/>
      <c r="T253" s="871"/>
      <c r="U253" s="871"/>
      <c r="V253" s="871"/>
      <c r="W253" s="871"/>
      <c r="X253" s="871"/>
      <c r="Y253" s="871"/>
      <c r="Z253" s="871"/>
    </row>
    <row r="254" spans="1:26" ht="12.75">
      <c r="A254" s="871"/>
      <c r="B254" s="871"/>
      <c r="C254" s="871"/>
      <c r="D254" s="871"/>
      <c r="E254" s="871"/>
      <c r="F254" s="872"/>
      <c r="G254" s="495"/>
      <c r="H254" s="495"/>
      <c r="I254" s="871"/>
      <c r="J254" s="871"/>
      <c r="K254" s="871"/>
      <c r="L254" s="871"/>
      <c r="M254" s="871"/>
      <c r="N254" s="871"/>
      <c r="O254" s="871"/>
      <c r="P254" s="871"/>
      <c r="Q254" s="871"/>
      <c r="R254" s="871"/>
      <c r="S254" s="871"/>
      <c r="T254" s="871"/>
      <c r="U254" s="871"/>
      <c r="V254" s="871"/>
      <c r="W254" s="871"/>
      <c r="X254" s="871"/>
      <c r="Y254" s="871"/>
      <c r="Z254" s="871"/>
    </row>
    <row r="255" spans="1:26" ht="12.75">
      <c r="A255" s="871"/>
      <c r="B255" s="871"/>
      <c r="C255" s="871"/>
      <c r="D255" s="871"/>
      <c r="E255" s="871"/>
      <c r="F255" s="872"/>
      <c r="G255" s="495"/>
      <c r="H255" s="495"/>
      <c r="I255" s="871"/>
      <c r="J255" s="871"/>
      <c r="K255" s="871"/>
      <c r="L255" s="871"/>
      <c r="M255" s="871"/>
      <c r="N255" s="871"/>
      <c r="O255" s="871"/>
      <c r="P255" s="871"/>
      <c r="Q255" s="871"/>
      <c r="R255" s="871"/>
      <c r="S255" s="871"/>
      <c r="T255" s="871"/>
      <c r="U255" s="871"/>
      <c r="V255" s="871"/>
      <c r="W255" s="871"/>
      <c r="X255" s="871"/>
      <c r="Y255" s="871"/>
      <c r="Z255" s="871"/>
    </row>
    <row r="256" spans="1:26" ht="12.75">
      <c r="A256" s="871"/>
      <c r="B256" s="871"/>
      <c r="C256" s="871"/>
      <c r="D256" s="871"/>
      <c r="E256" s="871"/>
      <c r="F256" s="872"/>
      <c r="G256" s="495"/>
      <c r="H256" s="495"/>
      <c r="I256" s="871"/>
      <c r="J256" s="871"/>
      <c r="K256" s="871"/>
      <c r="L256" s="871"/>
      <c r="M256" s="871"/>
      <c r="N256" s="871"/>
      <c r="O256" s="871"/>
      <c r="P256" s="871"/>
      <c r="Q256" s="871"/>
      <c r="R256" s="871"/>
      <c r="S256" s="871"/>
      <c r="T256" s="871"/>
      <c r="U256" s="871"/>
      <c r="V256" s="871"/>
      <c r="W256" s="871"/>
      <c r="X256" s="871"/>
      <c r="Y256" s="871"/>
      <c r="Z256" s="871"/>
    </row>
    <row r="257" spans="1:26" ht="12.75">
      <c r="A257" s="871"/>
      <c r="B257" s="871"/>
      <c r="C257" s="871"/>
      <c r="D257" s="871"/>
      <c r="E257" s="871"/>
      <c r="F257" s="872"/>
      <c r="G257" s="495"/>
      <c r="H257" s="495"/>
      <c r="I257" s="871"/>
      <c r="J257" s="871"/>
      <c r="K257" s="871"/>
      <c r="L257" s="871"/>
      <c r="M257" s="871"/>
      <c r="N257" s="871"/>
      <c r="O257" s="871"/>
      <c r="P257" s="871"/>
      <c r="Q257" s="871"/>
      <c r="R257" s="871"/>
      <c r="S257" s="871"/>
      <c r="T257" s="871"/>
      <c r="U257" s="871"/>
      <c r="V257" s="871"/>
      <c r="W257" s="871"/>
      <c r="X257" s="871"/>
      <c r="Y257" s="871"/>
      <c r="Z257" s="871"/>
    </row>
    <row r="258" spans="1:26" ht="12.75">
      <c r="A258" s="871"/>
      <c r="B258" s="871"/>
      <c r="C258" s="871"/>
      <c r="D258" s="871"/>
      <c r="E258" s="871"/>
      <c r="F258" s="872"/>
      <c r="G258" s="495"/>
      <c r="H258" s="495"/>
      <c r="I258" s="871"/>
      <c r="J258" s="871"/>
      <c r="K258" s="871"/>
      <c r="L258" s="871"/>
      <c r="M258" s="871"/>
      <c r="N258" s="871"/>
      <c r="O258" s="871"/>
      <c r="P258" s="871"/>
      <c r="Q258" s="871"/>
      <c r="R258" s="871"/>
      <c r="S258" s="871"/>
      <c r="T258" s="871"/>
      <c r="U258" s="871"/>
      <c r="V258" s="871"/>
      <c r="W258" s="871"/>
      <c r="X258" s="871"/>
      <c r="Y258" s="871"/>
      <c r="Z258" s="871"/>
    </row>
    <row r="259" spans="1:26" ht="12.75">
      <c r="A259" s="871"/>
      <c r="B259" s="871"/>
      <c r="C259" s="871"/>
      <c r="D259" s="871"/>
      <c r="E259" s="871"/>
      <c r="F259" s="872"/>
      <c r="G259" s="495"/>
      <c r="H259" s="495"/>
      <c r="I259" s="871"/>
      <c r="J259" s="871"/>
      <c r="K259" s="871"/>
      <c r="L259" s="871"/>
      <c r="M259" s="871"/>
      <c r="N259" s="871"/>
      <c r="O259" s="871"/>
      <c r="P259" s="871"/>
      <c r="Q259" s="871"/>
      <c r="R259" s="871"/>
      <c r="S259" s="871"/>
      <c r="T259" s="871"/>
      <c r="U259" s="871"/>
      <c r="V259" s="871"/>
      <c r="W259" s="871"/>
      <c r="X259" s="871"/>
      <c r="Y259" s="871"/>
      <c r="Z259" s="871"/>
    </row>
    <row r="260" spans="1:26" ht="12.75">
      <c r="A260" s="871"/>
      <c r="B260" s="871"/>
      <c r="C260" s="871"/>
      <c r="D260" s="871"/>
      <c r="E260" s="871"/>
      <c r="F260" s="872"/>
      <c r="G260" s="495"/>
      <c r="H260" s="495"/>
      <c r="I260" s="871"/>
      <c r="J260" s="871"/>
      <c r="K260" s="871"/>
      <c r="L260" s="871"/>
      <c r="M260" s="871"/>
      <c r="N260" s="871"/>
      <c r="O260" s="871"/>
      <c r="P260" s="871"/>
      <c r="Q260" s="871"/>
      <c r="R260" s="871"/>
      <c r="S260" s="871"/>
      <c r="T260" s="871"/>
      <c r="U260" s="871"/>
      <c r="V260" s="871"/>
      <c r="W260" s="871"/>
      <c r="X260" s="871"/>
      <c r="Y260" s="871"/>
      <c r="Z260" s="871"/>
    </row>
    <row r="261" spans="1:26" ht="12.75">
      <c r="A261" s="871"/>
      <c r="B261" s="871"/>
      <c r="C261" s="871"/>
      <c r="D261" s="871"/>
      <c r="E261" s="871"/>
      <c r="F261" s="872"/>
      <c r="G261" s="495"/>
      <c r="H261" s="495"/>
      <c r="I261" s="871"/>
      <c r="J261" s="871"/>
      <c r="K261" s="871"/>
      <c r="L261" s="871"/>
      <c r="M261" s="871"/>
      <c r="N261" s="871"/>
      <c r="O261" s="871"/>
      <c r="P261" s="871"/>
      <c r="Q261" s="871"/>
      <c r="R261" s="871"/>
      <c r="S261" s="871"/>
      <c r="T261" s="871"/>
      <c r="U261" s="871"/>
      <c r="V261" s="871"/>
      <c r="W261" s="871"/>
      <c r="X261" s="871"/>
      <c r="Y261" s="871"/>
      <c r="Z261" s="871"/>
    </row>
    <row r="262" spans="1:26" ht="12.75">
      <c r="A262" s="871"/>
      <c r="B262" s="871"/>
      <c r="C262" s="871"/>
      <c r="D262" s="871"/>
      <c r="E262" s="871"/>
      <c r="F262" s="872"/>
      <c r="G262" s="495"/>
      <c r="H262" s="495"/>
      <c r="I262" s="871"/>
      <c r="J262" s="871"/>
      <c r="K262" s="871"/>
      <c r="L262" s="871"/>
      <c r="M262" s="871"/>
      <c r="N262" s="871"/>
      <c r="O262" s="871"/>
      <c r="P262" s="871"/>
      <c r="Q262" s="871"/>
      <c r="R262" s="871"/>
      <c r="S262" s="871"/>
      <c r="T262" s="871"/>
      <c r="U262" s="871"/>
      <c r="V262" s="871"/>
      <c r="W262" s="871"/>
      <c r="X262" s="871"/>
      <c r="Y262" s="871"/>
      <c r="Z262" s="871"/>
    </row>
    <row r="263" spans="1:26" ht="12.75">
      <c r="A263" s="871"/>
      <c r="B263" s="871"/>
      <c r="C263" s="871"/>
      <c r="D263" s="871"/>
      <c r="E263" s="871"/>
      <c r="F263" s="872"/>
      <c r="G263" s="495"/>
      <c r="H263" s="495"/>
      <c r="I263" s="871"/>
      <c r="J263" s="871"/>
      <c r="K263" s="871"/>
      <c r="L263" s="871"/>
      <c r="M263" s="871"/>
      <c r="N263" s="871"/>
      <c r="O263" s="871"/>
      <c r="P263" s="871"/>
      <c r="Q263" s="871"/>
      <c r="R263" s="871"/>
      <c r="S263" s="871"/>
      <c r="T263" s="871"/>
      <c r="U263" s="871"/>
      <c r="V263" s="871"/>
      <c r="W263" s="871"/>
      <c r="X263" s="871"/>
      <c r="Y263" s="871"/>
      <c r="Z263" s="871"/>
    </row>
    <row r="264" spans="1:26" ht="12.75">
      <c r="A264" s="871"/>
      <c r="B264" s="871"/>
      <c r="C264" s="871"/>
      <c r="D264" s="871"/>
      <c r="E264" s="871"/>
      <c r="F264" s="872"/>
      <c r="G264" s="495"/>
      <c r="H264" s="495"/>
      <c r="I264" s="871"/>
      <c r="J264" s="871"/>
      <c r="K264" s="871"/>
      <c r="L264" s="871"/>
      <c r="M264" s="871"/>
      <c r="N264" s="871"/>
      <c r="O264" s="871"/>
      <c r="P264" s="871"/>
      <c r="Q264" s="871"/>
      <c r="R264" s="871"/>
      <c r="S264" s="871"/>
      <c r="T264" s="871"/>
      <c r="U264" s="871"/>
      <c r="V264" s="871"/>
      <c r="W264" s="871"/>
      <c r="X264" s="871"/>
      <c r="Y264" s="871"/>
      <c r="Z264" s="871"/>
    </row>
    <row r="265" spans="1:26" ht="12.75">
      <c r="A265" s="871"/>
      <c r="B265" s="871"/>
      <c r="C265" s="871"/>
      <c r="D265" s="871"/>
      <c r="E265" s="871"/>
      <c r="F265" s="872"/>
      <c r="G265" s="495"/>
      <c r="H265" s="495"/>
      <c r="I265" s="871"/>
      <c r="J265" s="871"/>
      <c r="K265" s="871"/>
      <c r="L265" s="871"/>
      <c r="M265" s="871"/>
      <c r="N265" s="871"/>
      <c r="O265" s="871"/>
      <c r="P265" s="871"/>
      <c r="Q265" s="871"/>
      <c r="R265" s="871"/>
      <c r="S265" s="871"/>
      <c r="T265" s="871"/>
      <c r="U265" s="871"/>
      <c r="V265" s="871"/>
      <c r="W265" s="871"/>
      <c r="X265" s="871"/>
      <c r="Y265" s="871"/>
      <c r="Z265" s="871"/>
    </row>
    <row r="266" spans="1:26" ht="12.75">
      <c r="A266" s="871"/>
      <c r="B266" s="871"/>
      <c r="C266" s="871"/>
      <c r="D266" s="871"/>
      <c r="E266" s="871"/>
      <c r="F266" s="872"/>
      <c r="G266" s="495"/>
      <c r="H266" s="495"/>
      <c r="I266" s="871"/>
      <c r="J266" s="871"/>
      <c r="K266" s="871"/>
      <c r="L266" s="871"/>
      <c r="M266" s="871"/>
      <c r="N266" s="871"/>
      <c r="O266" s="871"/>
      <c r="P266" s="871"/>
      <c r="Q266" s="871"/>
      <c r="R266" s="871"/>
      <c r="S266" s="871"/>
      <c r="T266" s="871"/>
      <c r="U266" s="871"/>
      <c r="V266" s="871"/>
      <c r="W266" s="871"/>
      <c r="X266" s="871"/>
      <c r="Y266" s="871"/>
      <c r="Z266" s="871"/>
    </row>
    <row r="267" spans="1:26" ht="12.75">
      <c r="A267" s="871"/>
      <c r="B267" s="871"/>
      <c r="C267" s="871"/>
      <c r="D267" s="871"/>
      <c r="E267" s="871"/>
      <c r="F267" s="872"/>
      <c r="G267" s="495"/>
      <c r="H267" s="495"/>
      <c r="I267" s="871"/>
      <c r="J267" s="871"/>
      <c r="K267" s="871"/>
      <c r="L267" s="871"/>
      <c r="M267" s="871"/>
      <c r="N267" s="871"/>
      <c r="O267" s="871"/>
      <c r="P267" s="871"/>
      <c r="Q267" s="871"/>
      <c r="R267" s="871"/>
      <c r="S267" s="871"/>
      <c r="T267" s="871"/>
      <c r="U267" s="871"/>
      <c r="V267" s="871"/>
      <c r="W267" s="871"/>
      <c r="X267" s="871"/>
      <c r="Y267" s="871"/>
      <c r="Z267" s="871"/>
    </row>
    <row r="268" spans="1:26" ht="12.75">
      <c r="A268" s="871"/>
      <c r="B268" s="871"/>
      <c r="C268" s="871"/>
      <c r="D268" s="871"/>
      <c r="E268" s="871"/>
      <c r="F268" s="872"/>
      <c r="G268" s="495"/>
      <c r="H268" s="495"/>
      <c r="I268" s="871"/>
      <c r="J268" s="871"/>
      <c r="K268" s="871"/>
      <c r="L268" s="871"/>
      <c r="M268" s="871"/>
      <c r="N268" s="871"/>
      <c r="O268" s="871"/>
      <c r="P268" s="871"/>
      <c r="Q268" s="871"/>
      <c r="R268" s="871"/>
      <c r="S268" s="871"/>
      <c r="T268" s="871"/>
      <c r="U268" s="871"/>
      <c r="V268" s="871"/>
      <c r="W268" s="871"/>
      <c r="X268" s="871"/>
      <c r="Y268" s="871"/>
      <c r="Z268" s="871"/>
    </row>
    <row r="269" spans="1:26" ht="12.75">
      <c r="A269" s="871"/>
      <c r="B269" s="871"/>
      <c r="C269" s="871"/>
      <c r="D269" s="871"/>
      <c r="E269" s="871"/>
      <c r="F269" s="872"/>
      <c r="G269" s="495"/>
      <c r="H269" s="495"/>
      <c r="I269" s="871"/>
      <c r="J269" s="871"/>
      <c r="K269" s="871"/>
      <c r="L269" s="871"/>
      <c r="M269" s="871"/>
      <c r="N269" s="871"/>
      <c r="O269" s="871"/>
      <c r="P269" s="871"/>
      <c r="Q269" s="871"/>
      <c r="R269" s="871"/>
      <c r="S269" s="871"/>
      <c r="T269" s="871"/>
      <c r="U269" s="871"/>
      <c r="V269" s="871"/>
      <c r="W269" s="871"/>
      <c r="X269" s="871"/>
      <c r="Y269" s="871"/>
      <c r="Z269" s="871"/>
    </row>
    <row r="270" spans="1:26" ht="12.75">
      <c r="A270" s="871"/>
      <c r="B270" s="871"/>
      <c r="C270" s="871"/>
      <c r="D270" s="871"/>
      <c r="E270" s="871"/>
      <c r="F270" s="872"/>
      <c r="G270" s="495"/>
      <c r="H270" s="495"/>
      <c r="I270" s="871"/>
      <c r="J270" s="871"/>
      <c r="K270" s="871"/>
      <c r="L270" s="871"/>
      <c r="M270" s="871"/>
      <c r="N270" s="871"/>
      <c r="O270" s="871"/>
      <c r="P270" s="871"/>
      <c r="Q270" s="871"/>
      <c r="R270" s="871"/>
      <c r="S270" s="871"/>
      <c r="T270" s="871"/>
      <c r="U270" s="871"/>
      <c r="V270" s="871"/>
      <c r="W270" s="871"/>
      <c r="X270" s="871"/>
      <c r="Y270" s="871"/>
      <c r="Z270" s="871"/>
    </row>
    <row r="271" spans="1:26" ht="12.75">
      <c r="A271" s="871"/>
      <c r="B271" s="871"/>
      <c r="C271" s="871"/>
      <c r="D271" s="871"/>
      <c r="E271" s="871"/>
      <c r="F271" s="872"/>
      <c r="G271" s="495"/>
      <c r="H271" s="495"/>
      <c r="I271" s="871"/>
      <c r="J271" s="871"/>
      <c r="K271" s="871"/>
      <c r="L271" s="871"/>
      <c r="M271" s="871"/>
      <c r="N271" s="871"/>
      <c r="O271" s="871"/>
      <c r="P271" s="871"/>
      <c r="Q271" s="871"/>
      <c r="R271" s="871"/>
      <c r="S271" s="871"/>
      <c r="T271" s="871"/>
      <c r="U271" s="871"/>
      <c r="V271" s="871"/>
      <c r="W271" s="871"/>
      <c r="X271" s="871"/>
      <c r="Y271" s="871"/>
      <c r="Z271" s="871"/>
    </row>
    <row r="272" spans="1:26" ht="12.75">
      <c r="A272" s="871"/>
      <c r="B272" s="871"/>
      <c r="C272" s="871"/>
      <c r="D272" s="871"/>
      <c r="E272" s="871"/>
      <c r="F272" s="872"/>
      <c r="G272" s="495"/>
      <c r="H272" s="495"/>
      <c r="I272" s="871"/>
      <c r="J272" s="871"/>
      <c r="K272" s="871"/>
      <c r="L272" s="871"/>
      <c r="M272" s="871"/>
      <c r="N272" s="871"/>
      <c r="O272" s="871"/>
      <c r="P272" s="871"/>
      <c r="Q272" s="871"/>
      <c r="R272" s="871"/>
      <c r="S272" s="871"/>
      <c r="T272" s="871"/>
      <c r="U272" s="871"/>
      <c r="V272" s="871"/>
      <c r="W272" s="871"/>
      <c r="X272" s="871"/>
      <c r="Y272" s="871"/>
      <c r="Z272" s="871"/>
    </row>
    <row r="273" spans="1:26" ht="12.75">
      <c r="A273" s="871"/>
      <c r="B273" s="871"/>
      <c r="C273" s="871"/>
      <c r="D273" s="871"/>
      <c r="E273" s="871"/>
      <c r="F273" s="872"/>
      <c r="G273" s="495"/>
      <c r="H273" s="495"/>
      <c r="I273" s="871"/>
      <c r="J273" s="871"/>
      <c r="K273" s="871"/>
      <c r="L273" s="871"/>
      <c r="M273" s="871"/>
      <c r="N273" s="871"/>
      <c r="O273" s="871"/>
      <c r="P273" s="871"/>
      <c r="Q273" s="871"/>
      <c r="R273" s="871"/>
      <c r="S273" s="871"/>
      <c r="T273" s="871"/>
      <c r="U273" s="871"/>
      <c r="V273" s="871"/>
      <c r="W273" s="871"/>
      <c r="X273" s="871"/>
      <c r="Y273" s="871"/>
      <c r="Z273" s="871"/>
    </row>
    <row r="274" spans="1:26" ht="12.75">
      <c r="A274" s="871"/>
      <c r="B274" s="871"/>
      <c r="C274" s="871"/>
      <c r="D274" s="871"/>
      <c r="E274" s="871"/>
      <c r="F274" s="872"/>
      <c r="G274" s="495"/>
      <c r="H274" s="495"/>
      <c r="I274" s="871"/>
      <c r="J274" s="871"/>
      <c r="K274" s="871"/>
      <c r="L274" s="871"/>
      <c r="M274" s="871"/>
      <c r="N274" s="871"/>
      <c r="O274" s="871"/>
      <c r="P274" s="871"/>
      <c r="Q274" s="871"/>
      <c r="R274" s="871"/>
      <c r="S274" s="871"/>
      <c r="T274" s="871"/>
      <c r="U274" s="871"/>
      <c r="V274" s="871"/>
      <c r="W274" s="871"/>
      <c r="X274" s="871"/>
      <c r="Y274" s="871"/>
      <c r="Z274" s="871"/>
    </row>
    <row r="275" spans="1:26" ht="12.75">
      <c r="A275" s="871"/>
      <c r="B275" s="871"/>
      <c r="C275" s="871"/>
      <c r="D275" s="871"/>
      <c r="E275" s="871"/>
      <c r="F275" s="872"/>
      <c r="G275" s="495"/>
      <c r="H275" s="495"/>
      <c r="I275" s="871"/>
      <c r="J275" s="871"/>
      <c r="K275" s="871"/>
      <c r="L275" s="871"/>
      <c r="M275" s="871"/>
      <c r="N275" s="871"/>
      <c r="O275" s="871"/>
      <c r="P275" s="871"/>
      <c r="Q275" s="871"/>
      <c r="R275" s="871"/>
      <c r="S275" s="871"/>
      <c r="T275" s="871"/>
      <c r="U275" s="871"/>
      <c r="V275" s="871"/>
      <c r="W275" s="871"/>
      <c r="X275" s="871"/>
      <c r="Y275" s="871"/>
      <c r="Z275" s="871"/>
    </row>
    <row r="276" spans="1:26" ht="12.75">
      <c r="A276" s="871"/>
      <c r="B276" s="871"/>
      <c r="C276" s="871"/>
      <c r="D276" s="871"/>
      <c r="E276" s="871"/>
      <c r="F276" s="872"/>
      <c r="G276" s="495"/>
      <c r="H276" s="495"/>
      <c r="I276" s="871"/>
      <c r="J276" s="871"/>
      <c r="K276" s="871"/>
      <c r="L276" s="871"/>
      <c r="M276" s="871"/>
      <c r="N276" s="871"/>
      <c r="O276" s="871"/>
      <c r="P276" s="871"/>
      <c r="Q276" s="871"/>
      <c r="R276" s="871"/>
      <c r="S276" s="871"/>
      <c r="T276" s="871"/>
      <c r="U276" s="871"/>
      <c r="V276" s="871"/>
      <c r="W276" s="871"/>
      <c r="X276" s="871"/>
      <c r="Y276" s="871"/>
      <c r="Z276" s="871"/>
    </row>
    <row r="277" spans="1:26" ht="12.75">
      <c r="A277" s="871"/>
      <c r="B277" s="871"/>
      <c r="C277" s="871"/>
      <c r="D277" s="871"/>
      <c r="E277" s="871"/>
      <c r="F277" s="872"/>
      <c r="G277" s="495"/>
      <c r="H277" s="495"/>
      <c r="I277" s="871"/>
      <c r="J277" s="871"/>
      <c r="K277" s="871"/>
      <c r="L277" s="871"/>
      <c r="M277" s="871"/>
      <c r="N277" s="871"/>
      <c r="O277" s="871"/>
      <c r="P277" s="871"/>
      <c r="Q277" s="871"/>
      <c r="R277" s="871"/>
      <c r="S277" s="871"/>
      <c r="T277" s="871"/>
      <c r="U277" s="871"/>
      <c r="V277" s="871"/>
      <c r="W277" s="871"/>
      <c r="X277" s="871"/>
      <c r="Y277" s="871"/>
      <c r="Z277" s="871"/>
    </row>
    <row r="278" spans="1:26" ht="12.75">
      <c r="A278" s="871"/>
      <c r="B278" s="871"/>
      <c r="C278" s="871"/>
      <c r="D278" s="871"/>
      <c r="E278" s="871"/>
      <c r="F278" s="872"/>
      <c r="G278" s="495"/>
      <c r="H278" s="495"/>
      <c r="I278" s="871"/>
      <c r="J278" s="871"/>
      <c r="K278" s="871"/>
      <c r="L278" s="871"/>
      <c r="M278" s="871"/>
      <c r="N278" s="871"/>
      <c r="O278" s="871"/>
      <c r="P278" s="871"/>
      <c r="Q278" s="871"/>
      <c r="R278" s="871"/>
      <c r="S278" s="871"/>
      <c r="T278" s="871"/>
      <c r="U278" s="871"/>
      <c r="V278" s="871"/>
      <c r="W278" s="871"/>
      <c r="X278" s="871"/>
      <c r="Y278" s="871"/>
      <c r="Z278" s="871"/>
    </row>
    <row r="279" spans="1:26" ht="12.75">
      <c r="A279" s="871"/>
      <c r="B279" s="871"/>
      <c r="C279" s="871"/>
      <c r="D279" s="871"/>
      <c r="E279" s="871"/>
      <c r="F279" s="872"/>
      <c r="G279" s="495"/>
      <c r="H279" s="495"/>
      <c r="I279" s="871"/>
      <c r="J279" s="871"/>
      <c r="K279" s="871"/>
      <c r="L279" s="871"/>
      <c r="M279" s="871"/>
      <c r="N279" s="871"/>
      <c r="O279" s="871"/>
      <c r="P279" s="871"/>
      <c r="Q279" s="871"/>
      <c r="R279" s="871"/>
      <c r="S279" s="871"/>
      <c r="T279" s="871"/>
      <c r="U279" s="871"/>
      <c r="V279" s="871"/>
      <c r="W279" s="871"/>
      <c r="X279" s="871"/>
      <c r="Y279" s="871"/>
      <c r="Z279" s="871"/>
    </row>
    <row r="280" spans="1:26" ht="12.75">
      <c r="A280" s="871"/>
      <c r="B280" s="871"/>
      <c r="C280" s="871"/>
      <c r="D280" s="871"/>
      <c r="E280" s="871"/>
      <c r="F280" s="872"/>
      <c r="G280" s="495"/>
      <c r="H280" s="495"/>
      <c r="I280" s="871"/>
      <c r="J280" s="871"/>
      <c r="K280" s="871"/>
      <c r="L280" s="871"/>
      <c r="M280" s="871"/>
      <c r="N280" s="871"/>
      <c r="O280" s="871"/>
      <c r="P280" s="871"/>
      <c r="Q280" s="871"/>
      <c r="R280" s="871"/>
      <c r="S280" s="871"/>
      <c r="T280" s="871"/>
      <c r="U280" s="871"/>
      <c r="V280" s="871"/>
      <c r="W280" s="871"/>
      <c r="X280" s="871"/>
      <c r="Y280" s="871"/>
      <c r="Z280" s="871"/>
    </row>
    <row r="281" spans="1:26" ht="12.75">
      <c r="A281" s="871"/>
      <c r="B281" s="871"/>
      <c r="C281" s="871"/>
      <c r="D281" s="871"/>
      <c r="E281" s="871"/>
      <c r="F281" s="872"/>
      <c r="G281" s="495"/>
      <c r="H281" s="495"/>
      <c r="I281" s="871"/>
      <c r="J281" s="871"/>
      <c r="K281" s="871"/>
      <c r="L281" s="871"/>
      <c r="M281" s="871"/>
      <c r="N281" s="871"/>
      <c r="O281" s="871"/>
      <c r="P281" s="871"/>
      <c r="Q281" s="871"/>
      <c r="R281" s="871"/>
      <c r="S281" s="871"/>
      <c r="T281" s="871"/>
      <c r="U281" s="871"/>
      <c r="V281" s="871"/>
      <c r="W281" s="871"/>
      <c r="X281" s="871"/>
      <c r="Y281" s="871"/>
      <c r="Z281" s="871"/>
    </row>
    <row r="282" spans="1:26" ht="12.75">
      <c r="A282" s="871"/>
      <c r="B282" s="871"/>
      <c r="C282" s="871"/>
      <c r="D282" s="871"/>
      <c r="E282" s="871"/>
      <c r="F282" s="872"/>
      <c r="G282" s="495"/>
      <c r="H282" s="495"/>
      <c r="I282" s="871"/>
      <c r="J282" s="871"/>
      <c r="K282" s="871"/>
      <c r="L282" s="871"/>
      <c r="M282" s="871"/>
      <c r="N282" s="871"/>
      <c r="O282" s="871"/>
      <c r="P282" s="871"/>
      <c r="Q282" s="871"/>
      <c r="R282" s="871"/>
      <c r="S282" s="871"/>
      <c r="T282" s="871"/>
      <c r="U282" s="871"/>
      <c r="V282" s="871"/>
      <c r="W282" s="871"/>
      <c r="X282" s="871"/>
      <c r="Y282" s="871"/>
      <c r="Z282" s="871"/>
    </row>
    <row r="283" spans="1:26" ht="12.75">
      <c r="A283" s="871"/>
      <c r="B283" s="871"/>
      <c r="C283" s="871"/>
      <c r="D283" s="871"/>
      <c r="E283" s="871"/>
      <c r="F283" s="872"/>
      <c r="G283" s="495"/>
      <c r="H283" s="495"/>
      <c r="I283" s="871"/>
      <c r="J283" s="871"/>
      <c r="K283" s="871"/>
      <c r="L283" s="871"/>
      <c r="M283" s="871"/>
      <c r="N283" s="871"/>
      <c r="O283" s="871"/>
      <c r="P283" s="871"/>
      <c r="Q283" s="871"/>
      <c r="R283" s="871"/>
      <c r="S283" s="871"/>
      <c r="T283" s="871"/>
      <c r="U283" s="871"/>
      <c r="V283" s="871"/>
      <c r="W283" s="871"/>
      <c r="X283" s="871"/>
      <c r="Y283" s="871"/>
      <c r="Z283" s="871"/>
    </row>
    <row r="284" spans="1:26" ht="12.75">
      <c r="A284" s="871"/>
      <c r="B284" s="871"/>
      <c r="C284" s="871"/>
      <c r="D284" s="871"/>
      <c r="E284" s="871"/>
      <c r="F284" s="872"/>
      <c r="G284" s="495"/>
      <c r="H284" s="495"/>
      <c r="I284" s="871"/>
      <c r="J284" s="871"/>
      <c r="K284" s="871"/>
      <c r="L284" s="871"/>
      <c r="M284" s="871"/>
      <c r="N284" s="871"/>
      <c r="O284" s="871"/>
      <c r="P284" s="871"/>
      <c r="Q284" s="871"/>
      <c r="R284" s="871"/>
      <c r="S284" s="871"/>
      <c r="T284" s="871"/>
      <c r="U284" s="871"/>
      <c r="V284" s="871"/>
      <c r="W284" s="871"/>
      <c r="X284" s="871"/>
      <c r="Y284" s="871"/>
      <c r="Z284" s="871"/>
    </row>
    <row r="285" spans="1:26" ht="12.75">
      <c r="A285" s="871"/>
      <c r="B285" s="871"/>
      <c r="C285" s="871"/>
      <c r="D285" s="871"/>
      <c r="E285" s="871"/>
      <c r="F285" s="872"/>
      <c r="G285" s="495"/>
      <c r="H285" s="495"/>
      <c r="I285" s="871"/>
      <c r="J285" s="871"/>
      <c r="K285" s="871"/>
      <c r="L285" s="871"/>
      <c r="M285" s="871"/>
      <c r="N285" s="871"/>
      <c r="O285" s="871"/>
      <c r="P285" s="871"/>
      <c r="Q285" s="871"/>
      <c r="R285" s="871"/>
      <c r="S285" s="871"/>
      <c r="T285" s="871"/>
      <c r="U285" s="871"/>
      <c r="V285" s="871"/>
      <c r="W285" s="871"/>
      <c r="X285" s="871"/>
      <c r="Y285" s="871"/>
      <c r="Z285" s="871"/>
    </row>
    <row r="286" spans="1:26" ht="12.75">
      <c r="A286" s="871"/>
      <c r="B286" s="871"/>
      <c r="C286" s="871"/>
      <c r="D286" s="871"/>
      <c r="E286" s="871"/>
      <c r="F286" s="872"/>
      <c r="G286" s="495"/>
      <c r="H286" s="495"/>
      <c r="I286" s="871"/>
      <c r="J286" s="871"/>
      <c r="K286" s="871"/>
      <c r="L286" s="871"/>
      <c r="M286" s="871"/>
      <c r="N286" s="871"/>
      <c r="O286" s="871"/>
      <c r="P286" s="871"/>
      <c r="Q286" s="871"/>
      <c r="R286" s="871"/>
      <c r="S286" s="871"/>
      <c r="T286" s="871"/>
      <c r="U286" s="871"/>
      <c r="V286" s="871"/>
      <c r="W286" s="871"/>
      <c r="X286" s="871"/>
      <c r="Y286" s="871"/>
      <c r="Z286" s="871"/>
    </row>
    <row r="287" spans="1:26" ht="12.75">
      <c r="A287" s="871"/>
      <c r="B287" s="871"/>
      <c r="C287" s="871"/>
      <c r="D287" s="871"/>
      <c r="E287" s="871"/>
      <c r="F287" s="872"/>
      <c r="G287" s="495"/>
      <c r="H287" s="495"/>
      <c r="I287" s="871"/>
      <c r="J287" s="871"/>
      <c r="K287" s="871"/>
      <c r="L287" s="871"/>
      <c r="M287" s="871"/>
      <c r="N287" s="871"/>
      <c r="O287" s="871"/>
      <c r="P287" s="871"/>
      <c r="Q287" s="871"/>
      <c r="R287" s="871"/>
      <c r="S287" s="871"/>
      <c r="T287" s="871"/>
      <c r="U287" s="871"/>
      <c r="V287" s="871"/>
      <c r="W287" s="871"/>
      <c r="X287" s="871"/>
      <c r="Y287" s="871"/>
      <c r="Z287" s="871"/>
    </row>
    <row r="288" spans="1:26" ht="12.75">
      <c r="A288" s="871"/>
      <c r="B288" s="871"/>
      <c r="C288" s="871"/>
      <c r="D288" s="871"/>
      <c r="E288" s="871"/>
      <c r="F288" s="872"/>
      <c r="G288" s="495"/>
      <c r="H288" s="495"/>
      <c r="I288" s="871"/>
      <c r="J288" s="871"/>
      <c r="K288" s="871"/>
      <c r="L288" s="871"/>
      <c r="M288" s="871"/>
      <c r="N288" s="871"/>
      <c r="O288" s="871"/>
      <c r="P288" s="871"/>
      <c r="Q288" s="871"/>
      <c r="R288" s="871"/>
      <c r="S288" s="871"/>
      <c r="T288" s="871"/>
      <c r="U288" s="871"/>
      <c r="V288" s="871"/>
      <c r="W288" s="871"/>
      <c r="X288" s="871"/>
      <c r="Y288" s="871"/>
      <c r="Z288" s="871"/>
    </row>
    <row r="289" spans="1:26" ht="12.75">
      <c r="A289" s="871"/>
      <c r="B289" s="871"/>
      <c r="C289" s="871"/>
      <c r="D289" s="871"/>
      <c r="E289" s="871"/>
      <c r="F289" s="872"/>
      <c r="G289" s="495"/>
      <c r="H289" s="495"/>
      <c r="I289" s="871"/>
      <c r="J289" s="871"/>
      <c r="K289" s="871"/>
      <c r="L289" s="871"/>
      <c r="M289" s="871"/>
      <c r="N289" s="871"/>
      <c r="O289" s="871"/>
      <c r="P289" s="871"/>
      <c r="Q289" s="871"/>
      <c r="R289" s="871"/>
      <c r="S289" s="871"/>
      <c r="T289" s="871"/>
      <c r="U289" s="871"/>
      <c r="V289" s="871"/>
      <c r="W289" s="871"/>
      <c r="X289" s="871"/>
      <c r="Y289" s="871"/>
      <c r="Z289" s="871"/>
    </row>
    <row r="290" spans="1:26" ht="12.75">
      <c r="A290" s="871"/>
      <c r="B290" s="871"/>
      <c r="C290" s="871"/>
      <c r="D290" s="871"/>
      <c r="E290" s="871"/>
      <c r="F290" s="872"/>
      <c r="G290" s="495"/>
      <c r="H290" s="495"/>
      <c r="I290" s="871"/>
      <c r="J290" s="871"/>
      <c r="K290" s="871"/>
      <c r="L290" s="871"/>
      <c r="M290" s="871"/>
      <c r="N290" s="871"/>
      <c r="O290" s="871"/>
      <c r="P290" s="871"/>
      <c r="Q290" s="871"/>
      <c r="R290" s="871"/>
      <c r="S290" s="871"/>
      <c r="T290" s="871"/>
      <c r="U290" s="871"/>
      <c r="V290" s="871"/>
      <c r="W290" s="871"/>
      <c r="X290" s="871"/>
      <c r="Y290" s="871"/>
      <c r="Z290" s="871"/>
    </row>
    <row r="291" spans="1:26" ht="12.75">
      <c r="A291" s="871"/>
      <c r="B291" s="871"/>
      <c r="C291" s="871"/>
      <c r="D291" s="871"/>
      <c r="E291" s="871"/>
      <c r="F291" s="872"/>
      <c r="G291" s="495"/>
      <c r="H291" s="495"/>
      <c r="I291" s="871"/>
      <c r="J291" s="871"/>
      <c r="K291" s="871"/>
      <c r="L291" s="871"/>
      <c r="M291" s="871"/>
      <c r="N291" s="871"/>
      <c r="O291" s="871"/>
      <c r="P291" s="871"/>
      <c r="Q291" s="871"/>
      <c r="R291" s="871"/>
      <c r="S291" s="871"/>
      <c r="T291" s="871"/>
      <c r="U291" s="871"/>
      <c r="V291" s="871"/>
      <c r="W291" s="871"/>
      <c r="X291" s="871"/>
      <c r="Y291" s="871"/>
      <c r="Z291" s="871"/>
    </row>
    <row r="292" spans="1:26" ht="12.75">
      <c r="A292" s="871"/>
      <c r="B292" s="871"/>
      <c r="C292" s="871"/>
      <c r="D292" s="871"/>
      <c r="E292" s="871"/>
      <c r="F292" s="872"/>
      <c r="G292" s="495"/>
      <c r="H292" s="495"/>
      <c r="I292" s="871"/>
      <c r="J292" s="871"/>
      <c r="K292" s="871"/>
      <c r="L292" s="871"/>
      <c r="M292" s="871"/>
      <c r="N292" s="871"/>
      <c r="O292" s="871"/>
      <c r="P292" s="871"/>
      <c r="Q292" s="871"/>
      <c r="R292" s="871"/>
      <c r="S292" s="871"/>
      <c r="T292" s="871"/>
      <c r="U292" s="871"/>
      <c r="V292" s="871"/>
      <c r="W292" s="871"/>
      <c r="X292" s="871"/>
      <c r="Y292" s="871"/>
      <c r="Z292" s="871"/>
    </row>
    <row r="293" spans="1:26" ht="12.75">
      <c r="A293" s="871"/>
      <c r="B293" s="871"/>
      <c r="C293" s="871"/>
      <c r="D293" s="871"/>
      <c r="E293" s="871"/>
      <c r="F293" s="872"/>
      <c r="G293" s="495"/>
      <c r="H293" s="495"/>
      <c r="I293" s="871"/>
      <c r="J293" s="871"/>
      <c r="K293" s="871"/>
      <c r="L293" s="871"/>
      <c r="M293" s="871"/>
      <c r="N293" s="871"/>
      <c r="O293" s="871"/>
      <c r="P293" s="871"/>
      <c r="Q293" s="871"/>
      <c r="R293" s="871"/>
      <c r="S293" s="871"/>
      <c r="T293" s="871"/>
      <c r="U293" s="871"/>
      <c r="V293" s="871"/>
      <c r="W293" s="871"/>
      <c r="X293" s="871"/>
      <c r="Y293" s="871"/>
      <c r="Z293" s="871"/>
    </row>
    <row r="294" spans="1:26" ht="12.75">
      <c r="A294" s="871"/>
      <c r="B294" s="871"/>
      <c r="C294" s="871"/>
      <c r="D294" s="871"/>
      <c r="E294" s="871"/>
      <c r="F294" s="872"/>
      <c r="G294" s="495"/>
      <c r="H294" s="495"/>
      <c r="I294" s="871"/>
      <c r="J294" s="871"/>
      <c r="K294" s="871"/>
      <c r="L294" s="871"/>
      <c r="M294" s="871"/>
      <c r="N294" s="871"/>
      <c r="O294" s="871"/>
      <c r="P294" s="871"/>
      <c r="Q294" s="871"/>
      <c r="R294" s="871"/>
      <c r="S294" s="871"/>
      <c r="T294" s="871"/>
      <c r="U294" s="871"/>
      <c r="V294" s="871"/>
      <c r="W294" s="871"/>
      <c r="X294" s="871"/>
      <c r="Y294" s="871"/>
      <c r="Z294" s="871"/>
    </row>
    <row r="295" spans="1:26" ht="12.75">
      <c r="A295" s="871"/>
      <c r="B295" s="871"/>
      <c r="C295" s="871"/>
      <c r="D295" s="871"/>
      <c r="E295" s="871"/>
      <c r="F295" s="872"/>
      <c r="G295" s="495"/>
      <c r="H295" s="495"/>
      <c r="I295" s="871"/>
      <c r="J295" s="871"/>
      <c r="K295" s="871"/>
      <c r="L295" s="871"/>
      <c r="M295" s="871"/>
      <c r="N295" s="871"/>
      <c r="O295" s="871"/>
      <c r="P295" s="871"/>
      <c r="Q295" s="871"/>
      <c r="R295" s="871"/>
      <c r="S295" s="871"/>
      <c r="T295" s="871"/>
      <c r="U295" s="871"/>
      <c r="V295" s="871"/>
      <c r="W295" s="871"/>
      <c r="X295" s="871"/>
      <c r="Y295" s="871"/>
      <c r="Z295" s="871"/>
    </row>
    <row r="296" spans="1:26" ht="12.75">
      <c r="A296" s="871"/>
      <c r="B296" s="871"/>
      <c r="C296" s="871"/>
      <c r="D296" s="871"/>
      <c r="E296" s="871"/>
      <c r="F296" s="872"/>
      <c r="G296" s="495"/>
      <c r="H296" s="495"/>
      <c r="I296" s="871"/>
      <c r="J296" s="871"/>
      <c r="K296" s="871"/>
      <c r="L296" s="871"/>
      <c r="M296" s="871"/>
      <c r="N296" s="871"/>
      <c r="O296" s="871"/>
      <c r="P296" s="871"/>
      <c r="Q296" s="871"/>
      <c r="R296" s="871"/>
      <c r="S296" s="871"/>
      <c r="T296" s="871"/>
      <c r="U296" s="871"/>
      <c r="V296" s="871"/>
      <c r="W296" s="871"/>
      <c r="X296" s="871"/>
      <c r="Y296" s="871"/>
      <c r="Z296" s="871"/>
    </row>
    <row r="297" spans="1:26" ht="12.75">
      <c r="A297" s="871"/>
      <c r="B297" s="871"/>
      <c r="C297" s="871"/>
      <c r="D297" s="871"/>
      <c r="E297" s="871"/>
      <c r="F297" s="872"/>
      <c r="G297" s="495"/>
      <c r="H297" s="495"/>
      <c r="I297" s="871"/>
      <c r="J297" s="871"/>
      <c r="K297" s="871"/>
      <c r="L297" s="871"/>
      <c r="M297" s="871"/>
      <c r="N297" s="871"/>
      <c r="O297" s="871"/>
      <c r="P297" s="871"/>
      <c r="Q297" s="871"/>
      <c r="R297" s="871"/>
      <c r="S297" s="871"/>
      <c r="T297" s="871"/>
      <c r="U297" s="871"/>
      <c r="V297" s="871"/>
      <c r="W297" s="871"/>
      <c r="X297" s="871"/>
      <c r="Y297" s="871"/>
      <c r="Z297" s="871"/>
    </row>
    <row r="298" spans="1:26" ht="12.75">
      <c r="A298" s="871"/>
      <c r="B298" s="871"/>
      <c r="C298" s="871"/>
      <c r="D298" s="871"/>
      <c r="E298" s="871"/>
      <c r="F298" s="872"/>
      <c r="G298" s="495"/>
      <c r="H298" s="495"/>
      <c r="I298" s="871"/>
      <c r="J298" s="871"/>
      <c r="K298" s="871"/>
      <c r="L298" s="871"/>
      <c r="M298" s="871"/>
      <c r="N298" s="871"/>
      <c r="O298" s="871"/>
      <c r="P298" s="871"/>
      <c r="Q298" s="871"/>
      <c r="R298" s="871"/>
      <c r="S298" s="871"/>
      <c r="T298" s="871"/>
      <c r="U298" s="871"/>
      <c r="V298" s="871"/>
      <c r="W298" s="871"/>
      <c r="X298" s="871"/>
      <c r="Y298" s="871"/>
      <c r="Z298" s="871"/>
    </row>
    <row r="299" spans="1:26" ht="12.75">
      <c r="A299" s="871"/>
      <c r="B299" s="871"/>
      <c r="C299" s="871"/>
      <c r="D299" s="871"/>
      <c r="E299" s="871"/>
      <c r="F299" s="872"/>
      <c r="G299" s="495"/>
      <c r="H299" s="495"/>
      <c r="I299" s="871"/>
      <c r="J299" s="871"/>
      <c r="K299" s="871"/>
      <c r="L299" s="871"/>
      <c r="M299" s="871"/>
      <c r="N299" s="871"/>
      <c r="O299" s="871"/>
      <c r="P299" s="871"/>
      <c r="Q299" s="871"/>
      <c r="R299" s="871"/>
      <c r="S299" s="871"/>
      <c r="T299" s="871"/>
      <c r="U299" s="871"/>
      <c r="V299" s="871"/>
      <c r="W299" s="871"/>
      <c r="X299" s="871"/>
      <c r="Y299" s="871"/>
      <c r="Z299" s="871"/>
    </row>
    <row r="300" spans="1:26" ht="12.75">
      <c r="A300" s="871"/>
      <c r="B300" s="871"/>
      <c r="C300" s="871"/>
      <c r="D300" s="871"/>
      <c r="E300" s="871"/>
      <c r="F300" s="872"/>
      <c r="G300" s="495"/>
      <c r="H300" s="495"/>
      <c r="I300" s="871"/>
      <c r="J300" s="871"/>
      <c r="K300" s="871"/>
      <c r="L300" s="871"/>
      <c r="M300" s="871"/>
      <c r="N300" s="871"/>
      <c r="O300" s="871"/>
      <c r="P300" s="871"/>
      <c r="Q300" s="871"/>
      <c r="R300" s="871"/>
      <c r="S300" s="871"/>
      <c r="T300" s="871"/>
      <c r="U300" s="871"/>
      <c r="V300" s="871"/>
      <c r="W300" s="871"/>
      <c r="X300" s="871"/>
      <c r="Y300" s="871"/>
      <c r="Z300" s="871"/>
    </row>
    <row r="301" spans="1:26" ht="12.75">
      <c r="A301" s="871"/>
      <c r="B301" s="871"/>
      <c r="C301" s="871"/>
      <c r="D301" s="871"/>
      <c r="E301" s="871"/>
      <c r="F301" s="872"/>
      <c r="G301" s="495"/>
      <c r="H301" s="495"/>
      <c r="I301" s="871"/>
      <c r="J301" s="871"/>
      <c r="K301" s="871"/>
      <c r="L301" s="871"/>
      <c r="M301" s="871"/>
      <c r="N301" s="871"/>
      <c r="O301" s="871"/>
      <c r="P301" s="871"/>
      <c r="Q301" s="871"/>
      <c r="R301" s="871"/>
      <c r="S301" s="871"/>
      <c r="T301" s="871"/>
      <c r="U301" s="871"/>
      <c r="V301" s="871"/>
      <c r="W301" s="871"/>
      <c r="X301" s="871"/>
      <c r="Y301" s="871"/>
      <c r="Z301" s="871"/>
    </row>
    <row r="302" spans="1:26" ht="12.75">
      <c r="A302" s="871"/>
      <c r="B302" s="871"/>
      <c r="C302" s="871"/>
      <c r="D302" s="871"/>
      <c r="E302" s="871"/>
      <c r="F302" s="872"/>
      <c r="G302" s="495"/>
      <c r="H302" s="495"/>
      <c r="I302" s="871"/>
      <c r="J302" s="871"/>
      <c r="K302" s="871"/>
      <c r="L302" s="871"/>
      <c r="M302" s="871"/>
      <c r="N302" s="871"/>
      <c r="O302" s="871"/>
      <c r="P302" s="871"/>
      <c r="Q302" s="871"/>
      <c r="R302" s="871"/>
      <c r="S302" s="871"/>
      <c r="T302" s="871"/>
      <c r="U302" s="871"/>
      <c r="V302" s="871"/>
      <c r="W302" s="871"/>
      <c r="X302" s="871"/>
      <c r="Y302" s="871"/>
      <c r="Z302" s="871"/>
    </row>
    <row r="303" spans="1:26" ht="12.75">
      <c r="A303" s="871"/>
      <c r="B303" s="871"/>
      <c r="C303" s="871"/>
      <c r="D303" s="871"/>
      <c r="E303" s="871"/>
      <c r="F303" s="872"/>
      <c r="G303" s="495"/>
      <c r="H303" s="495"/>
      <c r="I303" s="871"/>
      <c r="J303" s="871"/>
      <c r="K303" s="871"/>
      <c r="L303" s="871"/>
      <c r="M303" s="871"/>
      <c r="N303" s="871"/>
      <c r="O303" s="871"/>
      <c r="P303" s="871"/>
      <c r="Q303" s="871"/>
      <c r="R303" s="871"/>
      <c r="S303" s="871"/>
      <c r="T303" s="871"/>
      <c r="U303" s="871"/>
      <c r="V303" s="871"/>
      <c r="W303" s="871"/>
      <c r="X303" s="871"/>
      <c r="Y303" s="871"/>
      <c r="Z303" s="871"/>
    </row>
    <row r="304" spans="1:26" ht="12.75">
      <c r="A304" s="871"/>
      <c r="B304" s="871"/>
      <c r="C304" s="871"/>
      <c r="D304" s="871"/>
      <c r="E304" s="871"/>
      <c r="F304" s="872"/>
      <c r="G304" s="495"/>
      <c r="H304" s="495"/>
      <c r="I304" s="871"/>
      <c r="J304" s="871"/>
      <c r="K304" s="871"/>
      <c r="L304" s="871"/>
      <c r="M304" s="871"/>
      <c r="N304" s="871"/>
      <c r="O304" s="871"/>
      <c r="P304" s="871"/>
      <c r="Q304" s="871"/>
      <c r="R304" s="871"/>
      <c r="S304" s="871"/>
      <c r="T304" s="871"/>
      <c r="U304" s="871"/>
      <c r="V304" s="871"/>
      <c r="W304" s="871"/>
      <c r="X304" s="871"/>
      <c r="Y304" s="871"/>
      <c r="Z304" s="871"/>
    </row>
    <row r="305" spans="1:26" ht="12.75">
      <c r="A305" s="871"/>
      <c r="B305" s="871"/>
      <c r="C305" s="871"/>
      <c r="D305" s="871"/>
      <c r="E305" s="871"/>
      <c r="F305" s="872"/>
      <c r="G305" s="495"/>
      <c r="H305" s="495"/>
      <c r="I305" s="871"/>
      <c r="J305" s="871"/>
      <c r="K305" s="871"/>
      <c r="L305" s="871"/>
      <c r="M305" s="871"/>
      <c r="N305" s="871"/>
      <c r="O305" s="871"/>
      <c r="P305" s="871"/>
      <c r="Q305" s="871"/>
      <c r="R305" s="871"/>
      <c r="S305" s="871"/>
      <c r="T305" s="871"/>
      <c r="U305" s="871"/>
      <c r="V305" s="871"/>
      <c r="W305" s="871"/>
      <c r="X305" s="871"/>
      <c r="Y305" s="871"/>
      <c r="Z305" s="871"/>
    </row>
    <row r="306" spans="1:26" ht="12.75">
      <c r="A306" s="871"/>
      <c r="B306" s="871"/>
      <c r="C306" s="871"/>
      <c r="D306" s="871"/>
      <c r="E306" s="871"/>
      <c r="F306" s="872"/>
      <c r="G306" s="495"/>
      <c r="H306" s="495"/>
      <c r="I306" s="871"/>
      <c r="J306" s="871"/>
      <c r="K306" s="871"/>
      <c r="L306" s="871"/>
      <c r="M306" s="871"/>
      <c r="N306" s="871"/>
      <c r="O306" s="871"/>
      <c r="P306" s="871"/>
      <c r="Q306" s="871"/>
      <c r="R306" s="871"/>
      <c r="S306" s="871"/>
      <c r="T306" s="871"/>
      <c r="U306" s="871"/>
      <c r="V306" s="871"/>
      <c r="W306" s="871"/>
      <c r="X306" s="871"/>
      <c r="Y306" s="871"/>
      <c r="Z306" s="871"/>
    </row>
    <row r="307" spans="1:26" ht="12.75">
      <c r="A307" s="871"/>
      <c r="B307" s="871"/>
      <c r="C307" s="871"/>
      <c r="D307" s="871"/>
      <c r="E307" s="871"/>
      <c r="F307" s="872"/>
      <c r="G307" s="495"/>
      <c r="H307" s="495"/>
      <c r="I307" s="871"/>
      <c r="J307" s="871"/>
      <c r="K307" s="871"/>
      <c r="L307" s="871"/>
      <c r="M307" s="871"/>
      <c r="N307" s="871"/>
      <c r="O307" s="871"/>
      <c r="P307" s="871"/>
      <c r="Q307" s="871"/>
      <c r="R307" s="871"/>
      <c r="S307" s="871"/>
      <c r="T307" s="871"/>
      <c r="U307" s="871"/>
      <c r="V307" s="871"/>
      <c r="W307" s="871"/>
      <c r="X307" s="871"/>
      <c r="Y307" s="871"/>
      <c r="Z307" s="871"/>
    </row>
    <row r="308" spans="1:26" ht="12.75">
      <c r="A308" s="871"/>
      <c r="B308" s="871"/>
      <c r="C308" s="871"/>
      <c r="D308" s="871"/>
      <c r="E308" s="871"/>
      <c r="F308" s="872"/>
      <c r="G308" s="495"/>
      <c r="H308" s="495"/>
      <c r="I308" s="871"/>
      <c r="J308" s="871"/>
      <c r="K308" s="871"/>
      <c r="L308" s="871"/>
      <c r="M308" s="871"/>
      <c r="N308" s="871"/>
      <c r="O308" s="871"/>
      <c r="P308" s="871"/>
      <c r="Q308" s="871"/>
      <c r="R308" s="871"/>
      <c r="S308" s="871"/>
      <c r="T308" s="871"/>
      <c r="U308" s="871"/>
      <c r="V308" s="871"/>
      <c r="W308" s="871"/>
      <c r="X308" s="871"/>
      <c r="Y308" s="871"/>
      <c r="Z308" s="871"/>
    </row>
    <row r="309" spans="1:26" ht="12.75">
      <c r="A309" s="871"/>
      <c r="B309" s="871"/>
      <c r="C309" s="871"/>
      <c r="D309" s="871"/>
      <c r="E309" s="871"/>
      <c r="F309" s="872"/>
      <c r="G309" s="495"/>
      <c r="H309" s="495"/>
      <c r="I309" s="871"/>
      <c r="J309" s="871"/>
      <c r="K309" s="871"/>
      <c r="L309" s="871"/>
      <c r="M309" s="871"/>
      <c r="N309" s="871"/>
      <c r="O309" s="871"/>
      <c r="P309" s="871"/>
      <c r="Q309" s="871"/>
      <c r="R309" s="871"/>
      <c r="S309" s="871"/>
      <c r="T309" s="871"/>
      <c r="U309" s="871"/>
      <c r="V309" s="871"/>
      <c r="W309" s="871"/>
      <c r="X309" s="871"/>
      <c r="Y309" s="871"/>
      <c r="Z309" s="871"/>
    </row>
    <row r="310" spans="1:26" ht="12.75">
      <c r="A310" s="871"/>
      <c r="B310" s="871"/>
      <c r="C310" s="871"/>
      <c r="D310" s="871"/>
      <c r="E310" s="871"/>
      <c r="F310" s="872"/>
      <c r="G310" s="495"/>
      <c r="H310" s="495"/>
      <c r="I310" s="871"/>
      <c r="J310" s="871"/>
      <c r="K310" s="871"/>
      <c r="L310" s="871"/>
      <c r="M310" s="871"/>
      <c r="N310" s="871"/>
      <c r="O310" s="871"/>
      <c r="P310" s="871"/>
      <c r="Q310" s="871"/>
      <c r="R310" s="871"/>
      <c r="S310" s="871"/>
      <c r="T310" s="871"/>
      <c r="U310" s="871"/>
      <c r="V310" s="871"/>
      <c r="W310" s="871"/>
      <c r="X310" s="871"/>
      <c r="Y310" s="871"/>
      <c r="Z310" s="871"/>
    </row>
    <row r="311" spans="1:26" ht="12.75">
      <c r="A311" s="871"/>
      <c r="B311" s="871"/>
      <c r="C311" s="871"/>
      <c r="D311" s="871"/>
      <c r="E311" s="871"/>
      <c r="F311" s="872"/>
      <c r="G311" s="495"/>
      <c r="H311" s="495"/>
      <c r="I311" s="871"/>
      <c r="J311" s="871"/>
      <c r="K311" s="871"/>
      <c r="L311" s="871"/>
      <c r="M311" s="871"/>
      <c r="N311" s="871"/>
      <c r="O311" s="871"/>
      <c r="P311" s="871"/>
      <c r="Q311" s="871"/>
      <c r="R311" s="871"/>
      <c r="S311" s="871"/>
      <c r="T311" s="871"/>
      <c r="U311" s="871"/>
      <c r="V311" s="871"/>
      <c r="W311" s="871"/>
      <c r="X311" s="871"/>
      <c r="Y311" s="871"/>
      <c r="Z311" s="871"/>
    </row>
    <row r="312" spans="1:26" ht="12.75">
      <c r="A312" s="871"/>
      <c r="B312" s="871"/>
      <c r="C312" s="871"/>
      <c r="D312" s="871"/>
      <c r="E312" s="871"/>
      <c r="F312" s="872"/>
      <c r="G312" s="495"/>
      <c r="H312" s="495"/>
      <c r="I312" s="871"/>
      <c r="J312" s="871"/>
      <c r="K312" s="871"/>
      <c r="L312" s="871"/>
      <c r="M312" s="871"/>
      <c r="N312" s="871"/>
      <c r="O312" s="871"/>
      <c r="P312" s="871"/>
      <c r="Q312" s="871"/>
      <c r="R312" s="871"/>
      <c r="S312" s="871"/>
      <c r="T312" s="871"/>
      <c r="U312" s="871"/>
      <c r="V312" s="871"/>
      <c r="W312" s="871"/>
      <c r="X312" s="871"/>
      <c r="Y312" s="871"/>
      <c r="Z312" s="871"/>
    </row>
    <row r="313" spans="1:26" ht="12.75">
      <c r="A313" s="871"/>
      <c r="B313" s="871"/>
      <c r="C313" s="871"/>
      <c r="D313" s="871"/>
      <c r="E313" s="871"/>
      <c r="F313" s="872"/>
      <c r="G313" s="495"/>
      <c r="H313" s="495"/>
      <c r="I313" s="871"/>
      <c r="J313" s="871"/>
      <c r="K313" s="871"/>
      <c r="L313" s="871"/>
      <c r="M313" s="871"/>
      <c r="N313" s="871"/>
      <c r="O313" s="871"/>
      <c r="P313" s="871"/>
      <c r="Q313" s="871"/>
      <c r="R313" s="871"/>
      <c r="S313" s="871"/>
      <c r="T313" s="871"/>
      <c r="U313" s="871"/>
      <c r="V313" s="871"/>
      <c r="W313" s="871"/>
      <c r="X313" s="871"/>
      <c r="Y313" s="871"/>
      <c r="Z313" s="871"/>
    </row>
    <row r="314" spans="1:26" ht="12.75">
      <c r="A314" s="871"/>
      <c r="B314" s="871"/>
      <c r="C314" s="871"/>
      <c r="D314" s="871"/>
      <c r="E314" s="871"/>
      <c r="F314" s="872"/>
      <c r="G314" s="495"/>
      <c r="H314" s="495"/>
      <c r="I314" s="871"/>
      <c r="J314" s="871"/>
      <c r="K314" s="871"/>
      <c r="L314" s="871"/>
      <c r="M314" s="871"/>
      <c r="N314" s="871"/>
      <c r="O314" s="871"/>
      <c r="P314" s="871"/>
      <c r="Q314" s="871"/>
      <c r="R314" s="871"/>
      <c r="S314" s="871"/>
      <c r="T314" s="871"/>
      <c r="U314" s="871"/>
      <c r="V314" s="871"/>
      <c r="W314" s="871"/>
      <c r="X314" s="871"/>
      <c r="Y314" s="871"/>
      <c r="Z314" s="871"/>
    </row>
    <row r="315" spans="1:26" ht="12.75">
      <c r="A315" s="871"/>
      <c r="B315" s="871"/>
      <c r="C315" s="871"/>
      <c r="D315" s="871"/>
      <c r="E315" s="871"/>
      <c r="F315" s="872"/>
      <c r="G315" s="495"/>
      <c r="H315" s="495"/>
      <c r="I315" s="871"/>
      <c r="J315" s="871"/>
      <c r="K315" s="871"/>
      <c r="L315" s="871"/>
      <c r="M315" s="871"/>
      <c r="N315" s="871"/>
      <c r="O315" s="871"/>
      <c r="P315" s="871"/>
      <c r="Q315" s="871"/>
      <c r="R315" s="871"/>
      <c r="S315" s="871"/>
      <c r="T315" s="871"/>
      <c r="U315" s="871"/>
      <c r="V315" s="871"/>
      <c r="W315" s="871"/>
      <c r="X315" s="871"/>
      <c r="Y315" s="871"/>
      <c r="Z315" s="871"/>
    </row>
    <row r="316" spans="1:26" ht="12.75">
      <c r="A316" s="871"/>
      <c r="B316" s="871"/>
      <c r="C316" s="871"/>
      <c r="D316" s="871"/>
      <c r="E316" s="871"/>
      <c r="F316" s="872"/>
      <c r="G316" s="495"/>
      <c r="H316" s="495"/>
      <c r="I316" s="871"/>
      <c r="J316" s="871"/>
      <c r="K316" s="871"/>
      <c r="L316" s="871"/>
      <c r="M316" s="871"/>
      <c r="N316" s="871"/>
      <c r="O316" s="871"/>
      <c r="P316" s="871"/>
      <c r="Q316" s="871"/>
      <c r="R316" s="871"/>
      <c r="S316" s="871"/>
      <c r="T316" s="871"/>
      <c r="U316" s="871"/>
      <c r="V316" s="871"/>
      <c r="W316" s="871"/>
      <c r="X316" s="871"/>
      <c r="Y316" s="871"/>
      <c r="Z316" s="871"/>
    </row>
    <row r="317" spans="1:26" ht="12.75">
      <c r="A317" s="871"/>
      <c r="B317" s="871"/>
      <c r="C317" s="871"/>
      <c r="D317" s="871"/>
      <c r="E317" s="871"/>
      <c r="F317" s="872"/>
      <c r="G317" s="495"/>
      <c r="H317" s="495"/>
      <c r="I317" s="871"/>
      <c r="J317" s="871"/>
      <c r="K317" s="871"/>
      <c r="L317" s="871"/>
      <c r="M317" s="871"/>
      <c r="N317" s="871"/>
      <c r="O317" s="871"/>
      <c r="P317" s="871"/>
      <c r="Q317" s="871"/>
      <c r="R317" s="871"/>
      <c r="S317" s="871"/>
      <c r="T317" s="871"/>
      <c r="U317" s="871"/>
      <c r="V317" s="871"/>
      <c r="W317" s="871"/>
      <c r="X317" s="871"/>
      <c r="Y317" s="871"/>
      <c r="Z317" s="871"/>
    </row>
    <row r="318" spans="1:26" ht="12.75">
      <c r="A318" s="871"/>
      <c r="B318" s="871"/>
      <c r="C318" s="871"/>
      <c r="D318" s="871"/>
      <c r="E318" s="871"/>
      <c r="F318" s="872"/>
      <c r="G318" s="495"/>
      <c r="H318" s="495"/>
      <c r="I318" s="871"/>
      <c r="J318" s="871"/>
      <c r="K318" s="871"/>
      <c r="L318" s="871"/>
      <c r="M318" s="871"/>
      <c r="N318" s="871"/>
      <c r="O318" s="871"/>
      <c r="P318" s="871"/>
      <c r="Q318" s="871"/>
      <c r="R318" s="871"/>
      <c r="S318" s="871"/>
      <c r="T318" s="871"/>
      <c r="U318" s="871"/>
      <c r="V318" s="871"/>
      <c r="W318" s="871"/>
      <c r="X318" s="871"/>
      <c r="Y318" s="871"/>
      <c r="Z318" s="871"/>
    </row>
    <row r="319" spans="1:26" ht="12.75">
      <c r="A319" s="871"/>
      <c r="B319" s="871"/>
      <c r="C319" s="871"/>
      <c r="D319" s="871"/>
      <c r="E319" s="871"/>
      <c r="F319" s="872"/>
      <c r="G319" s="495"/>
      <c r="H319" s="495"/>
      <c r="I319" s="871"/>
      <c r="J319" s="871"/>
      <c r="K319" s="871"/>
      <c r="L319" s="871"/>
      <c r="M319" s="871"/>
      <c r="N319" s="871"/>
      <c r="O319" s="871"/>
      <c r="P319" s="871"/>
      <c r="Q319" s="871"/>
      <c r="R319" s="871"/>
      <c r="S319" s="871"/>
      <c r="T319" s="871"/>
      <c r="U319" s="871"/>
      <c r="V319" s="871"/>
      <c r="W319" s="871"/>
      <c r="X319" s="871"/>
      <c r="Y319" s="871"/>
      <c r="Z319" s="871"/>
    </row>
    <row r="320" spans="1:26" ht="12.75">
      <c r="A320" s="871"/>
      <c r="B320" s="871"/>
      <c r="C320" s="871"/>
      <c r="D320" s="871"/>
      <c r="E320" s="871"/>
      <c r="F320" s="872"/>
      <c r="G320" s="495"/>
      <c r="H320" s="495"/>
      <c r="I320" s="871"/>
      <c r="J320" s="871"/>
      <c r="K320" s="871"/>
      <c r="L320" s="871"/>
      <c r="M320" s="871"/>
      <c r="N320" s="871"/>
      <c r="O320" s="871"/>
      <c r="P320" s="871"/>
      <c r="Q320" s="871"/>
      <c r="R320" s="871"/>
      <c r="S320" s="871"/>
      <c r="T320" s="871"/>
      <c r="U320" s="871"/>
      <c r="V320" s="871"/>
      <c r="W320" s="871"/>
      <c r="X320" s="871"/>
      <c r="Y320" s="871"/>
      <c r="Z320" s="871"/>
    </row>
    <row r="321" spans="1:26" ht="12.75">
      <c r="A321" s="871"/>
      <c r="B321" s="871"/>
      <c r="C321" s="871"/>
      <c r="D321" s="871"/>
      <c r="E321" s="871"/>
      <c r="F321" s="872"/>
      <c r="G321" s="495"/>
      <c r="H321" s="495"/>
      <c r="I321" s="871"/>
      <c r="J321" s="871"/>
      <c r="K321" s="871"/>
      <c r="L321" s="871"/>
      <c r="M321" s="871"/>
      <c r="N321" s="871"/>
      <c r="O321" s="871"/>
      <c r="P321" s="871"/>
      <c r="Q321" s="871"/>
      <c r="R321" s="871"/>
      <c r="S321" s="871"/>
      <c r="T321" s="871"/>
      <c r="U321" s="871"/>
      <c r="V321" s="871"/>
      <c r="W321" s="871"/>
      <c r="X321" s="871"/>
      <c r="Y321" s="871"/>
      <c r="Z321" s="871"/>
    </row>
    <row r="322" spans="1:26" ht="12.75">
      <c r="A322" s="871"/>
      <c r="B322" s="871"/>
      <c r="C322" s="871"/>
      <c r="D322" s="871"/>
      <c r="E322" s="871"/>
      <c r="F322" s="872"/>
      <c r="G322" s="495"/>
      <c r="H322" s="495"/>
      <c r="I322" s="871"/>
      <c r="J322" s="871"/>
      <c r="K322" s="871"/>
      <c r="L322" s="871"/>
      <c r="M322" s="871"/>
      <c r="N322" s="871"/>
      <c r="O322" s="871"/>
      <c r="P322" s="871"/>
      <c r="Q322" s="871"/>
      <c r="R322" s="871"/>
      <c r="S322" s="871"/>
      <c r="T322" s="871"/>
      <c r="U322" s="871"/>
      <c r="V322" s="871"/>
      <c r="W322" s="871"/>
      <c r="X322" s="871"/>
      <c r="Y322" s="871"/>
      <c r="Z322" s="871"/>
    </row>
    <row r="323" spans="1:26" ht="12.75">
      <c r="A323" s="871"/>
      <c r="B323" s="871"/>
      <c r="C323" s="871"/>
      <c r="D323" s="871"/>
      <c r="E323" s="871"/>
      <c r="F323" s="872"/>
      <c r="G323" s="495"/>
      <c r="H323" s="495"/>
      <c r="I323" s="871"/>
      <c r="J323" s="871"/>
      <c r="K323" s="871"/>
      <c r="L323" s="871"/>
      <c r="M323" s="871"/>
      <c r="N323" s="871"/>
      <c r="O323" s="871"/>
      <c r="P323" s="871"/>
      <c r="Q323" s="871"/>
      <c r="R323" s="871"/>
      <c r="S323" s="871"/>
      <c r="T323" s="871"/>
      <c r="U323" s="871"/>
      <c r="V323" s="871"/>
      <c r="W323" s="871"/>
      <c r="X323" s="871"/>
      <c r="Y323" s="871"/>
      <c r="Z323" s="871"/>
    </row>
    <row r="324" spans="1:26" ht="12.75">
      <c r="A324" s="871"/>
      <c r="B324" s="871"/>
      <c r="C324" s="871"/>
      <c r="D324" s="871"/>
      <c r="E324" s="871"/>
      <c r="F324" s="872"/>
      <c r="G324" s="495"/>
      <c r="H324" s="495"/>
      <c r="I324" s="871"/>
      <c r="J324" s="871"/>
      <c r="K324" s="871"/>
      <c r="L324" s="871"/>
      <c r="M324" s="871"/>
      <c r="N324" s="871"/>
      <c r="O324" s="871"/>
      <c r="P324" s="871"/>
      <c r="Q324" s="871"/>
      <c r="R324" s="871"/>
      <c r="S324" s="871"/>
      <c r="T324" s="871"/>
      <c r="U324" s="871"/>
      <c r="V324" s="871"/>
      <c r="W324" s="871"/>
      <c r="X324" s="871"/>
      <c r="Y324" s="871"/>
      <c r="Z324" s="871"/>
    </row>
    <row r="325" spans="1:26" ht="12.75">
      <c r="A325" s="871"/>
      <c r="B325" s="871"/>
      <c r="C325" s="871"/>
      <c r="D325" s="871"/>
      <c r="E325" s="871"/>
      <c r="F325" s="872"/>
      <c r="G325" s="495"/>
      <c r="H325" s="495"/>
      <c r="I325" s="871"/>
      <c r="J325" s="871"/>
      <c r="K325" s="871"/>
      <c r="L325" s="871"/>
      <c r="M325" s="871"/>
      <c r="N325" s="871"/>
      <c r="O325" s="871"/>
      <c r="P325" s="871"/>
      <c r="Q325" s="871"/>
      <c r="R325" s="871"/>
      <c r="S325" s="871"/>
      <c r="T325" s="871"/>
      <c r="U325" s="871"/>
      <c r="V325" s="871"/>
      <c r="W325" s="871"/>
      <c r="X325" s="871"/>
      <c r="Y325" s="871"/>
      <c r="Z325" s="871"/>
    </row>
    <row r="326" spans="1:26" ht="12.75">
      <c r="A326" s="871"/>
      <c r="B326" s="871"/>
      <c r="C326" s="871"/>
      <c r="D326" s="871"/>
      <c r="E326" s="871"/>
      <c r="F326" s="872"/>
      <c r="G326" s="495"/>
      <c r="H326" s="495"/>
      <c r="I326" s="871"/>
      <c r="J326" s="871"/>
      <c r="K326" s="871"/>
      <c r="L326" s="871"/>
      <c r="M326" s="871"/>
      <c r="N326" s="871"/>
      <c r="O326" s="871"/>
      <c r="P326" s="871"/>
      <c r="Q326" s="871"/>
      <c r="R326" s="871"/>
      <c r="S326" s="871"/>
      <c r="T326" s="871"/>
      <c r="U326" s="871"/>
      <c r="V326" s="871"/>
      <c r="W326" s="871"/>
      <c r="X326" s="871"/>
      <c r="Y326" s="871"/>
      <c r="Z326" s="871"/>
    </row>
    <row r="327" spans="1:26" ht="12.75">
      <c r="A327" s="871"/>
      <c r="B327" s="871"/>
      <c r="C327" s="871"/>
      <c r="D327" s="871"/>
      <c r="E327" s="871"/>
      <c r="F327" s="872"/>
      <c r="G327" s="495"/>
      <c r="H327" s="495"/>
      <c r="I327" s="871"/>
      <c r="J327" s="871"/>
      <c r="K327" s="871"/>
      <c r="L327" s="871"/>
      <c r="M327" s="871"/>
      <c r="N327" s="871"/>
      <c r="O327" s="871"/>
      <c r="P327" s="871"/>
      <c r="Q327" s="871"/>
      <c r="R327" s="871"/>
      <c r="S327" s="871"/>
      <c r="T327" s="871"/>
      <c r="U327" s="871"/>
      <c r="V327" s="871"/>
      <c r="W327" s="871"/>
      <c r="X327" s="871"/>
      <c r="Y327" s="871"/>
      <c r="Z327" s="871"/>
    </row>
    <row r="328" spans="1:26" ht="12.75">
      <c r="A328" s="871"/>
      <c r="B328" s="871"/>
      <c r="C328" s="871"/>
      <c r="D328" s="871"/>
      <c r="E328" s="871"/>
      <c r="F328" s="872"/>
      <c r="G328" s="495"/>
      <c r="H328" s="495"/>
      <c r="I328" s="871"/>
      <c r="J328" s="871"/>
      <c r="K328" s="871"/>
      <c r="L328" s="871"/>
      <c r="M328" s="871"/>
      <c r="N328" s="871"/>
      <c r="O328" s="871"/>
      <c r="P328" s="871"/>
      <c r="Q328" s="871"/>
      <c r="R328" s="871"/>
      <c r="S328" s="871"/>
      <c r="T328" s="871"/>
      <c r="U328" s="871"/>
      <c r="V328" s="871"/>
      <c r="W328" s="871"/>
      <c r="X328" s="871"/>
      <c r="Y328" s="871"/>
      <c r="Z328" s="871"/>
    </row>
    <row r="329" spans="1:26" ht="12.75">
      <c r="A329" s="871"/>
      <c r="B329" s="871"/>
      <c r="C329" s="871"/>
      <c r="D329" s="871"/>
      <c r="E329" s="871"/>
      <c r="F329" s="872"/>
      <c r="G329" s="495"/>
      <c r="H329" s="495"/>
      <c r="I329" s="871"/>
      <c r="J329" s="871"/>
      <c r="K329" s="871"/>
      <c r="L329" s="871"/>
      <c r="M329" s="871"/>
      <c r="N329" s="871"/>
      <c r="O329" s="871"/>
      <c r="P329" s="871"/>
      <c r="Q329" s="871"/>
      <c r="R329" s="871"/>
      <c r="S329" s="871"/>
      <c r="T329" s="871"/>
      <c r="U329" s="871"/>
      <c r="V329" s="871"/>
      <c r="W329" s="871"/>
      <c r="X329" s="871"/>
      <c r="Y329" s="871"/>
      <c r="Z329" s="871"/>
    </row>
    <row r="330" spans="1:26" ht="12.75">
      <c r="A330" s="871"/>
      <c r="B330" s="871"/>
      <c r="C330" s="871"/>
      <c r="D330" s="871"/>
      <c r="E330" s="871"/>
      <c r="F330" s="872"/>
      <c r="G330" s="495"/>
      <c r="H330" s="495"/>
      <c r="I330" s="871"/>
      <c r="J330" s="871"/>
      <c r="K330" s="871"/>
      <c r="L330" s="871"/>
      <c r="M330" s="871"/>
      <c r="N330" s="871"/>
      <c r="O330" s="871"/>
      <c r="P330" s="871"/>
      <c r="Q330" s="871"/>
      <c r="R330" s="871"/>
      <c r="S330" s="871"/>
      <c r="T330" s="871"/>
      <c r="U330" s="871"/>
      <c r="V330" s="871"/>
      <c r="W330" s="871"/>
      <c r="X330" s="871"/>
      <c r="Y330" s="871"/>
      <c r="Z330" s="871"/>
    </row>
    <row r="331" spans="1:26" ht="12.75">
      <c r="A331" s="871"/>
      <c r="B331" s="871"/>
      <c r="C331" s="871"/>
      <c r="D331" s="871"/>
      <c r="E331" s="871"/>
      <c r="F331" s="872"/>
      <c r="G331" s="495"/>
      <c r="H331" s="495"/>
      <c r="I331" s="871"/>
      <c r="J331" s="871"/>
      <c r="K331" s="871"/>
      <c r="L331" s="871"/>
      <c r="M331" s="871"/>
      <c r="N331" s="871"/>
      <c r="O331" s="871"/>
      <c r="P331" s="871"/>
      <c r="Q331" s="871"/>
      <c r="R331" s="871"/>
      <c r="S331" s="871"/>
      <c r="T331" s="871"/>
      <c r="U331" s="871"/>
      <c r="V331" s="871"/>
      <c r="W331" s="871"/>
      <c r="X331" s="871"/>
      <c r="Y331" s="871"/>
      <c r="Z331" s="871"/>
    </row>
    <row r="332" spans="1:26" ht="12.75">
      <c r="A332" s="871"/>
      <c r="B332" s="871"/>
      <c r="C332" s="871"/>
      <c r="D332" s="871"/>
      <c r="E332" s="871"/>
      <c r="F332" s="872"/>
      <c r="G332" s="495"/>
      <c r="H332" s="495"/>
      <c r="I332" s="871"/>
      <c r="J332" s="871"/>
      <c r="K332" s="871"/>
      <c r="L332" s="871"/>
      <c r="M332" s="871"/>
      <c r="N332" s="871"/>
      <c r="O332" s="871"/>
      <c r="P332" s="871"/>
      <c r="Q332" s="871"/>
      <c r="R332" s="871"/>
      <c r="S332" s="871"/>
      <c r="T332" s="871"/>
      <c r="U332" s="871"/>
      <c r="V332" s="871"/>
      <c r="W332" s="871"/>
      <c r="X332" s="871"/>
      <c r="Y332" s="871"/>
      <c r="Z332" s="871"/>
    </row>
    <row r="333" spans="1:26" ht="12.75">
      <c r="A333" s="871"/>
      <c r="B333" s="871"/>
      <c r="C333" s="871"/>
      <c r="D333" s="871"/>
      <c r="E333" s="871"/>
      <c r="F333" s="872"/>
      <c r="G333" s="495"/>
      <c r="H333" s="495"/>
      <c r="I333" s="871"/>
      <c r="J333" s="871"/>
      <c r="K333" s="871"/>
      <c r="L333" s="871"/>
      <c r="M333" s="871"/>
      <c r="N333" s="871"/>
      <c r="O333" s="871"/>
      <c r="P333" s="871"/>
      <c r="Q333" s="871"/>
      <c r="R333" s="871"/>
      <c r="S333" s="871"/>
      <c r="T333" s="871"/>
      <c r="U333" s="871"/>
      <c r="V333" s="871"/>
      <c r="W333" s="871"/>
      <c r="X333" s="871"/>
      <c r="Y333" s="871"/>
      <c r="Z333" s="871"/>
    </row>
    <row r="334" spans="1:26" ht="12.75">
      <c r="A334" s="871"/>
      <c r="B334" s="871"/>
      <c r="C334" s="871"/>
      <c r="D334" s="871"/>
      <c r="E334" s="871"/>
      <c r="F334" s="872"/>
      <c r="G334" s="495"/>
      <c r="H334" s="495"/>
      <c r="I334" s="871"/>
      <c r="J334" s="871"/>
      <c r="K334" s="871"/>
      <c r="L334" s="871"/>
      <c r="M334" s="871"/>
      <c r="N334" s="871"/>
      <c r="O334" s="871"/>
      <c r="P334" s="871"/>
      <c r="Q334" s="871"/>
      <c r="R334" s="871"/>
      <c r="S334" s="871"/>
      <c r="T334" s="871"/>
      <c r="U334" s="871"/>
      <c r="V334" s="871"/>
      <c r="W334" s="871"/>
      <c r="X334" s="871"/>
      <c r="Y334" s="871"/>
      <c r="Z334" s="871"/>
    </row>
    <row r="335" spans="1:26" ht="12.75">
      <c r="A335" s="871"/>
      <c r="B335" s="871"/>
      <c r="C335" s="871"/>
      <c r="D335" s="871"/>
      <c r="E335" s="871"/>
      <c r="F335" s="872"/>
      <c r="G335" s="495"/>
      <c r="H335" s="495"/>
      <c r="I335" s="871"/>
      <c r="J335" s="871"/>
      <c r="K335" s="871"/>
      <c r="L335" s="871"/>
      <c r="M335" s="871"/>
      <c r="N335" s="871"/>
      <c r="O335" s="871"/>
      <c r="P335" s="871"/>
      <c r="Q335" s="871"/>
      <c r="R335" s="871"/>
      <c r="S335" s="871"/>
      <c r="T335" s="871"/>
      <c r="U335" s="871"/>
      <c r="V335" s="871"/>
      <c r="W335" s="871"/>
      <c r="X335" s="871"/>
      <c r="Y335" s="871"/>
      <c r="Z335" s="871"/>
    </row>
    <row r="336" spans="1:26" ht="12.75">
      <c r="A336" s="871"/>
      <c r="B336" s="871"/>
      <c r="C336" s="871"/>
      <c r="D336" s="871"/>
      <c r="E336" s="871"/>
      <c r="F336" s="872"/>
      <c r="G336" s="495"/>
      <c r="H336" s="495"/>
      <c r="I336" s="871"/>
      <c r="J336" s="871"/>
      <c r="K336" s="871"/>
      <c r="L336" s="871"/>
      <c r="M336" s="871"/>
      <c r="N336" s="871"/>
      <c r="O336" s="871"/>
      <c r="P336" s="871"/>
      <c r="Q336" s="871"/>
      <c r="R336" s="871"/>
      <c r="S336" s="871"/>
      <c r="T336" s="871"/>
      <c r="U336" s="871"/>
      <c r="V336" s="871"/>
      <c r="W336" s="871"/>
      <c r="X336" s="871"/>
      <c r="Y336" s="871"/>
      <c r="Z336" s="871"/>
    </row>
    <row r="337" spans="1:26" ht="12.75">
      <c r="A337" s="871"/>
      <c r="B337" s="871"/>
      <c r="C337" s="871"/>
      <c r="D337" s="871"/>
      <c r="E337" s="871"/>
      <c r="F337" s="872"/>
      <c r="G337" s="495"/>
      <c r="H337" s="495"/>
      <c r="I337" s="871"/>
      <c r="J337" s="871"/>
      <c r="K337" s="871"/>
      <c r="L337" s="871"/>
      <c r="M337" s="871"/>
      <c r="N337" s="871"/>
      <c r="O337" s="871"/>
      <c r="P337" s="871"/>
      <c r="Q337" s="871"/>
      <c r="R337" s="871"/>
      <c r="S337" s="871"/>
      <c r="T337" s="871"/>
      <c r="U337" s="871"/>
      <c r="V337" s="871"/>
      <c r="W337" s="871"/>
      <c r="X337" s="871"/>
      <c r="Y337" s="871"/>
      <c r="Z337" s="871"/>
    </row>
    <row r="338" spans="1:26" ht="12.75">
      <c r="A338" s="871"/>
      <c r="B338" s="871"/>
      <c r="C338" s="871"/>
      <c r="D338" s="871"/>
      <c r="E338" s="871"/>
      <c r="F338" s="872"/>
      <c r="G338" s="495"/>
      <c r="H338" s="495"/>
      <c r="I338" s="871"/>
      <c r="J338" s="871"/>
      <c r="K338" s="871"/>
      <c r="L338" s="871"/>
      <c r="M338" s="871"/>
      <c r="N338" s="871"/>
      <c r="O338" s="871"/>
      <c r="P338" s="871"/>
      <c r="Q338" s="871"/>
      <c r="R338" s="871"/>
      <c r="S338" s="871"/>
      <c r="T338" s="871"/>
      <c r="U338" s="871"/>
      <c r="V338" s="871"/>
      <c r="W338" s="871"/>
      <c r="X338" s="871"/>
      <c r="Y338" s="871"/>
      <c r="Z338" s="871"/>
    </row>
    <row r="339" spans="1:26" ht="12.75">
      <c r="A339" s="871"/>
      <c r="B339" s="871"/>
      <c r="C339" s="871"/>
      <c r="D339" s="871"/>
      <c r="E339" s="871"/>
      <c r="F339" s="872"/>
      <c r="G339" s="495"/>
      <c r="H339" s="495"/>
      <c r="I339" s="871"/>
      <c r="J339" s="871"/>
      <c r="K339" s="871"/>
      <c r="L339" s="871"/>
      <c r="M339" s="871"/>
      <c r="N339" s="871"/>
      <c r="O339" s="871"/>
      <c r="P339" s="871"/>
      <c r="Q339" s="871"/>
      <c r="R339" s="871"/>
      <c r="S339" s="871"/>
      <c r="T339" s="871"/>
      <c r="U339" s="871"/>
      <c r="V339" s="871"/>
      <c r="W339" s="871"/>
      <c r="X339" s="871"/>
      <c r="Y339" s="871"/>
      <c r="Z339" s="871"/>
    </row>
    <row r="340" spans="1:26" ht="12.75">
      <c r="A340" s="871"/>
      <c r="B340" s="871"/>
      <c r="C340" s="871"/>
      <c r="D340" s="871"/>
      <c r="E340" s="871"/>
      <c r="F340" s="872"/>
      <c r="G340" s="495"/>
      <c r="H340" s="495"/>
      <c r="I340" s="871"/>
      <c r="J340" s="871"/>
      <c r="K340" s="871"/>
      <c r="L340" s="871"/>
      <c r="M340" s="871"/>
      <c r="N340" s="871"/>
      <c r="O340" s="871"/>
      <c r="P340" s="871"/>
      <c r="Q340" s="871"/>
      <c r="R340" s="871"/>
      <c r="S340" s="871"/>
      <c r="T340" s="871"/>
      <c r="U340" s="871"/>
      <c r="V340" s="871"/>
      <c r="W340" s="871"/>
      <c r="X340" s="871"/>
      <c r="Y340" s="871"/>
      <c r="Z340" s="871"/>
    </row>
    <row r="341" spans="1:26" ht="12.75">
      <c r="A341" s="871"/>
      <c r="B341" s="871"/>
      <c r="C341" s="871"/>
      <c r="D341" s="871"/>
      <c r="E341" s="871"/>
      <c r="F341" s="872"/>
      <c r="G341" s="495"/>
      <c r="H341" s="495"/>
      <c r="I341" s="871"/>
      <c r="J341" s="871"/>
      <c r="K341" s="871"/>
      <c r="L341" s="871"/>
      <c r="M341" s="871"/>
      <c r="N341" s="871"/>
      <c r="O341" s="871"/>
      <c r="P341" s="871"/>
      <c r="Q341" s="871"/>
      <c r="R341" s="871"/>
      <c r="S341" s="871"/>
      <c r="T341" s="871"/>
      <c r="U341" s="871"/>
      <c r="V341" s="871"/>
      <c r="W341" s="871"/>
      <c r="X341" s="871"/>
      <c r="Y341" s="871"/>
      <c r="Z341" s="871"/>
    </row>
    <row r="342" spans="1:26" ht="12.75">
      <c r="A342" s="871"/>
      <c r="B342" s="871"/>
      <c r="C342" s="871"/>
      <c r="D342" s="871"/>
      <c r="E342" s="871"/>
      <c r="F342" s="872"/>
      <c r="G342" s="495"/>
      <c r="H342" s="495"/>
      <c r="I342" s="871"/>
      <c r="J342" s="871"/>
      <c r="K342" s="871"/>
      <c r="L342" s="871"/>
      <c r="M342" s="871"/>
      <c r="N342" s="871"/>
      <c r="O342" s="871"/>
      <c r="P342" s="871"/>
      <c r="Q342" s="871"/>
      <c r="R342" s="871"/>
      <c r="S342" s="871"/>
      <c r="T342" s="871"/>
      <c r="U342" s="871"/>
      <c r="V342" s="871"/>
      <c r="W342" s="871"/>
      <c r="X342" s="871"/>
      <c r="Y342" s="871"/>
      <c r="Z342" s="871"/>
    </row>
    <row r="343" spans="1:26" ht="12.75">
      <c r="A343" s="871"/>
      <c r="B343" s="871"/>
      <c r="C343" s="871"/>
      <c r="D343" s="871"/>
      <c r="E343" s="871"/>
      <c r="F343" s="872"/>
      <c r="G343" s="495"/>
      <c r="H343" s="495"/>
      <c r="I343" s="871"/>
      <c r="J343" s="871"/>
      <c r="K343" s="871"/>
      <c r="L343" s="871"/>
      <c r="M343" s="871"/>
      <c r="N343" s="871"/>
      <c r="O343" s="871"/>
      <c r="P343" s="871"/>
      <c r="Q343" s="871"/>
      <c r="R343" s="871"/>
      <c r="S343" s="871"/>
      <c r="T343" s="871"/>
      <c r="U343" s="871"/>
      <c r="V343" s="871"/>
      <c r="W343" s="871"/>
      <c r="X343" s="871"/>
      <c r="Y343" s="871"/>
      <c r="Z343" s="871"/>
    </row>
    <row r="344" spans="1:26" ht="12.75">
      <c r="A344" s="871"/>
      <c r="B344" s="871"/>
      <c r="C344" s="871"/>
      <c r="D344" s="871"/>
      <c r="E344" s="871"/>
      <c r="F344" s="872"/>
      <c r="G344" s="495"/>
      <c r="H344" s="495"/>
      <c r="I344" s="871"/>
      <c r="J344" s="871"/>
      <c r="K344" s="871"/>
      <c r="L344" s="871"/>
      <c r="M344" s="871"/>
      <c r="N344" s="871"/>
      <c r="O344" s="871"/>
      <c r="P344" s="871"/>
      <c r="Q344" s="871"/>
      <c r="R344" s="871"/>
      <c r="S344" s="871"/>
      <c r="T344" s="871"/>
      <c r="U344" s="871"/>
      <c r="V344" s="871"/>
      <c r="W344" s="871"/>
      <c r="X344" s="871"/>
      <c r="Y344" s="871"/>
      <c r="Z344" s="871"/>
    </row>
    <row r="345" spans="1:26" ht="12.75">
      <c r="A345" s="871"/>
      <c r="B345" s="871"/>
      <c r="C345" s="871"/>
      <c r="D345" s="871"/>
      <c r="E345" s="871"/>
      <c r="F345" s="872"/>
      <c r="G345" s="495"/>
      <c r="H345" s="495"/>
      <c r="I345" s="871"/>
      <c r="J345" s="871"/>
      <c r="K345" s="871"/>
      <c r="L345" s="871"/>
      <c r="M345" s="871"/>
      <c r="N345" s="871"/>
      <c r="O345" s="871"/>
      <c r="P345" s="871"/>
      <c r="Q345" s="871"/>
      <c r="R345" s="871"/>
      <c r="S345" s="871"/>
      <c r="T345" s="871"/>
      <c r="U345" s="871"/>
      <c r="V345" s="871"/>
      <c r="W345" s="871"/>
      <c r="X345" s="871"/>
      <c r="Y345" s="871"/>
      <c r="Z345" s="871"/>
    </row>
    <row r="346" spans="1:26" ht="12.75">
      <c r="A346" s="871"/>
      <c r="B346" s="871"/>
      <c r="C346" s="871"/>
      <c r="D346" s="871"/>
      <c r="E346" s="871"/>
      <c r="F346" s="872"/>
      <c r="G346" s="495"/>
      <c r="H346" s="495"/>
      <c r="I346" s="871"/>
      <c r="J346" s="871"/>
      <c r="K346" s="871"/>
      <c r="L346" s="871"/>
      <c r="M346" s="871"/>
      <c r="N346" s="871"/>
      <c r="O346" s="871"/>
      <c r="P346" s="871"/>
      <c r="Q346" s="871"/>
      <c r="R346" s="871"/>
      <c r="S346" s="871"/>
      <c r="T346" s="871"/>
      <c r="U346" s="871"/>
      <c r="V346" s="871"/>
      <c r="W346" s="871"/>
      <c r="X346" s="871"/>
      <c r="Y346" s="871"/>
      <c r="Z346" s="871"/>
    </row>
    <row r="347" spans="1:26" ht="12.75">
      <c r="A347" s="871"/>
      <c r="B347" s="871"/>
      <c r="C347" s="871"/>
      <c r="D347" s="871"/>
      <c r="E347" s="871"/>
      <c r="F347" s="872"/>
      <c r="G347" s="495"/>
      <c r="H347" s="495"/>
      <c r="I347" s="871"/>
      <c r="J347" s="871"/>
      <c r="K347" s="871"/>
      <c r="L347" s="871"/>
      <c r="M347" s="871"/>
      <c r="N347" s="871"/>
      <c r="O347" s="871"/>
      <c r="P347" s="871"/>
      <c r="Q347" s="871"/>
      <c r="R347" s="871"/>
      <c r="S347" s="871"/>
      <c r="T347" s="871"/>
      <c r="U347" s="871"/>
      <c r="V347" s="871"/>
      <c r="W347" s="871"/>
      <c r="X347" s="871"/>
      <c r="Y347" s="871"/>
      <c r="Z347" s="871"/>
    </row>
    <row r="348" spans="1:26" ht="12.75">
      <c r="A348" s="871"/>
      <c r="B348" s="871"/>
      <c r="C348" s="871"/>
      <c r="D348" s="871"/>
      <c r="E348" s="871"/>
      <c r="F348" s="872"/>
      <c r="G348" s="495"/>
      <c r="H348" s="495"/>
      <c r="I348" s="871"/>
      <c r="J348" s="871"/>
      <c r="K348" s="871"/>
      <c r="L348" s="871"/>
      <c r="M348" s="871"/>
      <c r="N348" s="871"/>
      <c r="O348" s="871"/>
      <c r="P348" s="871"/>
      <c r="Q348" s="871"/>
      <c r="R348" s="871"/>
      <c r="S348" s="871"/>
      <c r="T348" s="871"/>
      <c r="U348" s="871"/>
      <c r="V348" s="871"/>
      <c r="W348" s="871"/>
      <c r="X348" s="871"/>
      <c r="Y348" s="871"/>
      <c r="Z348" s="871"/>
    </row>
    <row r="349" spans="1:26" ht="12.75">
      <c r="A349" s="871"/>
      <c r="B349" s="871"/>
      <c r="C349" s="871"/>
      <c r="D349" s="871"/>
      <c r="E349" s="871"/>
      <c r="F349" s="872"/>
      <c r="G349" s="495"/>
      <c r="H349" s="495"/>
      <c r="I349" s="871"/>
      <c r="J349" s="871"/>
      <c r="K349" s="871"/>
      <c r="L349" s="871"/>
      <c r="M349" s="871"/>
      <c r="N349" s="871"/>
      <c r="O349" s="871"/>
      <c r="P349" s="871"/>
      <c r="Q349" s="871"/>
      <c r="R349" s="871"/>
      <c r="S349" s="871"/>
      <c r="T349" s="871"/>
      <c r="U349" s="871"/>
      <c r="V349" s="871"/>
      <c r="W349" s="871"/>
      <c r="X349" s="871"/>
      <c r="Y349" s="871"/>
      <c r="Z349" s="871"/>
    </row>
    <row r="350" spans="1:26" ht="12.75">
      <c r="A350" s="871"/>
      <c r="B350" s="871"/>
      <c r="C350" s="871"/>
      <c r="D350" s="871"/>
      <c r="E350" s="871"/>
      <c r="F350" s="872"/>
      <c r="G350" s="495"/>
      <c r="H350" s="495"/>
      <c r="I350" s="871"/>
      <c r="J350" s="871"/>
      <c r="K350" s="871"/>
      <c r="L350" s="871"/>
      <c r="M350" s="871"/>
      <c r="N350" s="871"/>
      <c r="O350" s="871"/>
      <c r="P350" s="871"/>
      <c r="Q350" s="871"/>
      <c r="R350" s="871"/>
      <c r="S350" s="871"/>
      <c r="T350" s="871"/>
      <c r="U350" s="871"/>
      <c r="V350" s="871"/>
      <c r="W350" s="871"/>
      <c r="X350" s="871"/>
      <c r="Y350" s="871"/>
      <c r="Z350" s="871"/>
    </row>
    <row r="351" spans="1:26" ht="12.75">
      <c r="A351" s="871"/>
      <c r="B351" s="871"/>
      <c r="C351" s="871"/>
      <c r="D351" s="871"/>
      <c r="E351" s="871"/>
      <c r="F351" s="872"/>
      <c r="G351" s="495"/>
      <c r="H351" s="495"/>
      <c r="I351" s="871"/>
      <c r="J351" s="871"/>
      <c r="K351" s="871"/>
      <c r="L351" s="871"/>
      <c r="M351" s="871"/>
      <c r="N351" s="871"/>
      <c r="O351" s="871"/>
      <c r="P351" s="871"/>
      <c r="Q351" s="871"/>
      <c r="R351" s="871"/>
      <c r="S351" s="871"/>
      <c r="T351" s="871"/>
      <c r="U351" s="871"/>
      <c r="V351" s="871"/>
      <c r="W351" s="871"/>
      <c r="X351" s="871"/>
      <c r="Y351" s="871"/>
      <c r="Z351" s="871"/>
    </row>
    <row r="352" spans="1:26" ht="12.75">
      <c r="A352" s="871"/>
      <c r="B352" s="871"/>
      <c r="C352" s="871"/>
      <c r="D352" s="871"/>
      <c r="E352" s="871"/>
      <c r="F352" s="872"/>
      <c r="G352" s="495"/>
      <c r="H352" s="495"/>
      <c r="I352" s="871"/>
      <c r="J352" s="871"/>
      <c r="K352" s="871"/>
      <c r="L352" s="871"/>
      <c r="M352" s="871"/>
      <c r="N352" s="871"/>
      <c r="O352" s="871"/>
      <c r="P352" s="871"/>
      <c r="Q352" s="871"/>
      <c r="R352" s="871"/>
      <c r="S352" s="871"/>
      <c r="T352" s="871"/>
      <c r="U352" s="871"/>
      <c r="V352" s="871"/>
      <c r="W352" s="871"/>
      <c r="X352" s="871"/>
      <c r="Y352" s="871"/>
      <c r="Z352" s="871"/>
    </row>
    <row r="353" spans="1:26" ht="12.75">
      <c r="A353" s="871"/>
      <c r="B353" s="871"/>
      <c r="C353" s="871"/>
      <c r="D353" s="871"/>
      <c r="E353" s="871"/>
      <c r="F353" s="872"/>
      <c r="G353" s="495"/>
      <c r="H353" s="495"/>
      <c r="I353" s="871"/>
      <c r="J353" s="871"/>
      <c r="K353" s="871"/>
      <c r="L353" s="871"/>
      <c r="M353" s="871"/>
      <c r="N353" s="871"/>
      <c r="O353" s="871"/>
      <c r="P353" s="871"/>
      <c r="Q353" s="871"/>
      <c r="R353" s="871"/>
      <c r="S353" s="871"/>
      <c r="T353" s="871"/>
      <c r="U353" s="871"/>
      <c r="V353" s="871"/>
      <c r="W353" s="871"/>
      <c r="X353" s="871"/>
      <c r="Y353" s="871"/>
      <c r="Z353" s="871"/>
    </row>
    <row r="354" spans="1:26" ht="12.75">
      <c r="A354" s="871"/>
      <c r="B354" s="871"/>
      <c r="C354" s="871"/>
      <c r="D354" s="871"/>
      <c r="E354" s="871"/>
      <c r="F354" s="872"/>
      <c r="G354" s="495"/>
      <c r="H354" s="495"/>
      <c r="I354" s="871"/>
      <c r="J354" s="871"/>
      <c r="K354" s="871"/>
      <c r="L354" s="871"/>
      <c r="M354" s="871"/>
      <c r="N354" s="871"/>
      <c r="O354" s="871"/>
      <c r="P354" s="871"/>
      <c r="Q354" s="871"/>
      <c r="R354" s="871"/>
      <c r="S354" s="871"/>
      <c r="T354" s="871"/>
      <c r="U354" s="871"/>
      <c r="V354" s="871"/>
      <c r="W354" s="871"/>
      <c r="X354" s="871"/>
      <c r="Y354" s="871"/>
      <c r="Z354" s="871"/>
    </row>
    <row r="355" spans="1:26" ht="12.75">
      <c r="A355" s="871"/>
      <c r="B355" s="871"/>
      <c r="C355" s="871"/>
      <c r="D355" s="871"/>
      <c r="E355" s="871"/>
      <c r="F355" s="872"/>
      <c r="G355" s="495"/>
      <c r="H355" s="495"/>
      <c r="I355" s="871"/>
      <c r="J355" s="871"/>
      <c r="K355" s="871"/>
      <c r="L355" s="871"/>
      <c r="M355" s="871"/>
      <c r="N355" s="871"/>
      <c r="O355" s="871"/>
      <c r="P355" s="871"/>
      <c r="Q355" s="871"/>
      <c r="R355" s="871"/>
      <c r="S355" s="871"/>
      <c r="T355" s="871"/>
      <c r="U355" s="871"/>
      <c r="V355" s="871"/>
      <c r="W355" s="871"/>
      <c r="X355" s="871"/>
      <c r="Y355" s="871"/>
      <c r="Z355" s="871"/>
    </row>
    <row r="356" spans="1:26" ht="12.75">
      <c r="A356" s="871"/>
      <c r="B356" s="871"/>
      <c r="C356" s="871"/>
      <c r="D356" s="871"/>
      <c r="E356" s="871"/>
      <c r="F356" s="872"/>
      <c r="G356" s="495"/>
      <c r="H356" s="495"/>
      <c r="I356" s="871"/>
      <c r="J356" s="871"/>
      <c r="K356" s="871"/>
      <c r="L356" s="871"/>
      <c r="M356" s="871"/>
      <c r="N356" s="871"/>
      <c r="O356" s="871"/>
      <c r="P356" s="871"/>
      <c r="Q356" s="871"/>
      <c r="R356" s="871"/>
      <c r="S356" s="871"/>
      <c r="T356" s="871"/>
      <c r="U356" s="871"/>
      <c r="V356" s="871"/>
      <c r="W356" s="871"/>
      <c r="X356" s="871"/>
      <c r="Y356" s="871"/>
      <c r="Z356" s="871"/>
    </row>
    <row r="357" spans="1:26" ht="12.75">
      <c r="A357" s="871"/>
      <c r="B357" s="871"/>
      <c r="C357" s="871"/>
      <c r="D357" s="871"/>
      <c r="E357" s="871"/>
      <c r="F357" s="872"/>
      <c r="G357" s="495"/>
      <c r="H357" s="495"/>
      <c r="I357" s="871"/>
      <c r="J357" s="871"/>
      <c r="K357" s="871"/>
      <c r="L357" s="871"/>
      <c r="M357" s="871"/>
      <c r="N357" s="871"/>
      <c r="O357" s="871"/>
      <c r="P357" s="871"/>
      <c r="Q357" s="871"/>
      <c r="R357" s="871"/>
      <c r="S357" s="871"/>
      <c r="T357" s="871"/>
      <c r="U357" s="871"/>
      <c r="V357" s="871"/>
      <c r="W357" s="871"/>
      <c r="X357" s="871"/>
      <c r="Y357" s="871"/>
      <c r="Z357" s="871"/>
    </row>
    <row r="358" spans="1:26" ht="12.75">
      <c r="A358" s="871"/>
      <c r="B358" s="871"/>
      <c r="C358" s="871"/>
      <c r="D358" s="871"/>
      <c r="E358" s="871"/>
      <c r="F358" s="872"/>
      <c r="G358" s="495"/>
      <c r="H358" s="495"/>
      <c r="I358" s="871"/>
      <c r="J358" s="871"/>
      <c r="K358" s="871"/>
      <c r="L358" s="871"/>
      <c r="M358" s="871"/>
      <c r="N358" s="871"/>
      <c r="O358" s="871"/>
      <c r="P358" s="871"/>
      <c r="Q358" s="871"/>
      <c r="R358" s="871"/>
      <c r="S358" s="871"/>
      <c r="T358" s="871"/>
      <c r="U358" s="871"/>
      <c r="V358" s="871"/>
      <c r="W358" s="871"/>
      <c r="X358" s="871"/>
      <c r="Y358" s="871"/>
      <c r="Z358" s="871"/>
    </row>
    <row r="359" spans="1:26" ht="12.75">
      <c r="A359" s="871"/>
      <c r="B359" s="871"/>
      <c r="C359" s="871"/>
      <c r="D359" s="871"/>
      <c r="E359" s="871"/>
      <c r="F359" s="872"/>
      <c r="G359" s="495"/>
      <c r="H359" s="495"/>
      <c r="I359" s="871"/>
      <c r="J359" s="871"/>
      <c r="K359" s="871"/>
      <c r="L359" s="871"/>
      <c r="M359" s="871"/>
      <c r="N359" s="871"/>
      <c r="O359" s="871"/>
      <c r="P359" s="871"/>
      <c r="Q359" s="871"/>
      <c r="R359" s="871"/>
      <c r="S359" s="871"/>
      <c r="T359" s="871"/>
      <c r="U359" s="871"/>
      <c r="V359" s="871"/>
      <c r="W359" s="871"/>
      <c r="X359" s="871"/>
      <c r="Y359" s="871"/>
      <c r="Z359" s="871"/>
    </row>
    <row r="360" spans="1:26" ht="12.75">
      <c r="A360" s="871"/>
      <c r="B360" s="871"/>
      <c r="C360" s="871"/>
      <c r="D360" s="871"/>
      <c r="E360" s="871"/>
      <c r="F360" s="872"/>
      <c r="G360" s="495"/>
      <c r="H360" s="495"/>
      <c r="I360" s="871"/>
      <c r="J360" s="871"/>
      <c r="K360" s="871"/>
      <c r="L360" s="871"/>
      <c r="M360" s="871"/>
      <c r="N360" s="871"/>
      <c r="O360" s="871"/>
      <c r="P360" s="871"/>
      <c r="Q360" s="871"/>
      <c r="R360" s="871"/>
      <c r="S360" s="871"/>
      <c r="T360" s="871"/>
      <c r="U360" s="871"/>
      <c r="V360" s="871"/>
      <c r="W360" s="871"/>
      <c r="X360" s="871"/>
      <c r="Y360" s="871"/>
      <c r="Z360" s="871"/>
    </row>
    <row r="361" spans="1:26" ht="12.75">
      <c r="A361" s="871"/>
      <c r="B361" s="871"/>
      <c r="C361" s="871"/>
      <c r="D361" s="871"/>
      <c r="E361" s="871"/>
      <c r="F361" s="872"/>
      <c r="G361" s="495"/>
      <c r="H361" s="495"/>
      <c r="I361" s="871"/>
      <c r="J361" s="871"/>
      <c r="K361" s="871"/>
      <c r="L361" s="871"/>
      <c r="M361" s="871"/>
      <c r="N361" s="871"/>
      <c r="O361" s="871"/>
      <c r="P361" s="871"/>
      <c r="Q361" s="871"/>
      <c r="R361" s="871"/>
      <c r="S361" s="871"/>
      <c r="T361" s="871"/>
      <c r="U361" s="871"/>
      <c r="V361" s="871"/>
      <c r="W361" s="871"/>
      <c r="X361" s="871"/>
      <c r="Y361" s="871"/>
      <c r="Z361" s="871"/>
    </row>
    <row r="362" spans="1:26" ht="12.75">
      <c r="A362" s="871"/>
      <c r="B362" s="871"/>
      <c r="C362" s="871"/>
      <c r="D362" s="871"/>
      <c r="E362" s="871"/>
      <c r="F362" s="872"/>
      <c r="G362" s="495"/>
      <c r="H362" s="495"/>
      <c r="I362" s="871"/>
      <c r="J362" s="871"/>
      <c r="K362" s="871"/>
      <c r="L362" s="871"/>
      <c r="M362" s="871"/>
      <c r="N362" s="871"/>
      <c r="O362" s="871"/>
      <c r="P362" s="871"/>
      <c r="Q362" s="871"/>
      <c r="R362" s="871"/>
      <c r="S362" s="871"/>
      <c r="T362" s="871"/>
      <c r="U362" s="871"/>
      <c r="V362" s="871"/>
      <c r="W362" s="871"/>
      <c r="X362" s="871"/>
      <c r="Y362" s="871"/>
      <c r="Z362" s="871"/>
    </row>
    <row r="363" spans="1:26" ht="12.75">
      <c r="A363" s="871"/>
      <c r="B363" s="871"/>
      <c r="C363" s="871"/>
      <c r="D363" s="871"/>
      <c r="E363" s="871"/>
      <c r="F363" s="872"/>
      <c r="G363" s="495"/>
      <c r="H363" s="495"/>
      <c r="I363" s="871"/>
      <c r="J363" s="871"/>
      <c r="K363" s="871"/>
      <c r="L363" s="871"/>
      <c r="M363" s="871"/>
      <c r="N363" s="871"/>
      <c r="O363" s="871"/>
      <c r="P363" s="871"/>
      <c r="Q363" s="871"/>
      <c r="R363" s="871"/>
      <c r="S363" s="871"/>
      <c r="T363" s="871"/>
      <c r="U363" s="871"/>
      <c r="V363" s="871"/>
      <c r="W363" s="871"/>
      <c r="X363" s="871"/>
      <c r="Y363" s="871"/>
      <c r="Z363" s="871"/>
    </row>
    <row r="364" spans="1:26" ht="12.75">
      <c r="A364" s="871"/>
      <c r="B364" s="871"/>
      <c r="C364" s="871"/>
      <c r="D364" s="871"/>
      <c r="E364" s="871"/>
      <c r="F364" s="872"/>
      <c r="G364" s="495"/>
      <c r="H364" s="495"/>
      <c r="I364" s="871"/>
      <c r="J364" s="871"/>
      <c r="K364" s="871"/>
      <c r="L364" s="871"/>
      <c r="M364" s="871"/>
      <c r="N364" s="871"/>
      <c r="O364" s="871"/>
      <c r="P364" s="871"/>
      <c r="Q364" s="871"/>
      <c r="R364" s="871"/>
      <c r="S364" s="871"/>
      <c r="T364" s="871"/>
      <c r="U364" s="871"/>
      <c r="V364" s="871"/>
      <c r="W364" s="871"/>
      <c r="X364" s="871"/>
      <c r="Y364" s="871"/>
      <c r="Z364" s="871"/>
    </row>
    <row r="365" spans="1:26" ht="12.75">
      <c r="A365" s="871"/>
      <c r="B365" s="871"/>
      <c r="C365" s="871"/>
      <c r="D365" s="871"/>
      <c r="E365" s="871"/>
      <c r="F365" s="872"/>
      <c r="G365" s="495"/>
      <c r="H365" s="495"/>
      <c r="I365" s="871"/>
      <c r="J365" s="871"/>
      <c r="K365" s="871"/>
      <c r="L365" s="871"/>
      <c r="M365" s="871"/>
      <c r="N365" s="871"/>
      <c r="O365" s="871"/>
      <c r="P365" s="871"/>
      <c r="Q365" s="871"/>
      <c r="R365" s="871"/>
      <c r="S365" s="871"/>
      <c r="T365" s="871"/>
      <c r="U365" s="871"/>
      <c r="V365" s="871"/>
      <c r="W365" s="871"/>
      <c r="X365" s="871"/>
      <c r="Y365" s="871"/>
      <c r="Z365" s="871"/>
    </row>
    <row r="366" spans="1:26" ht="12.75">
      <c r="A366" s="871"/>
      <c r="B366" s="871"/>
      <c r="C366" s="871"/>
      <c r="D366" s="871"/>
      <c r="E366" s="871"/>
      <c r="F366" s="872"/>
      <c r="G366" s="495"/>
      <c r="H366" s="495"/>
      <c r="I366" s="871"/>
      <c r="J366" s="871"/>
      <c r="K366" s="871"/>
      <c r="L366" s="871"/>
      <c r="M366" s="871"/>
      <c r="N366" s="871"/>
      <c r="O366" s="871"/>
      <c r="P366" s="871"/>
      <c r="Q366" s="871"/>
      <c r="R366" s="871"/>
      <c r="S366" s="871"/>
      <c r="T366" s="871"/>
      <c r="U366" s="871"/>
      <c r="V366" s="871"/>
      <c r="W366" s="871"/>
      <c r="X366" s="871"/>
      <c r="Y366" s="871"/>
      <c r="Z366" s="871"/>
    </row>
    <row r="367" spans="1:26" ht="12.75">
      <c r="A367" s="871"/>
      <c r="B367" s="871"/>
      <c r="C367" s="871"/>
      <c r="D367" s="871"/>
      <c r="E367" s="871"/>
      <c r="F367" s="872"/>
      <c r="G367" s="495"/>
      <c r="H367" s="495"/>
      <c r="I367" s="871"/>
      <c r="J367" s="871"/>
      <c r="K367" s="871"/>
      <c r="L367" s="871"/>
      <c r="M367" s="871"/>
      <c r="N367" s="871"/>
      <c r="O367" s="871"/>
      <c r="P367" s="871"/>
      <c r="Q367" s="871"/>
      <c r="R367" s="871"/>
      <c r="S367" s="871"/>
      <c r="T367" s="871"/>
      <c r="U367" s="871"/>
      <c r="V367" s="871"/>
      <c r="W367" s="871"/>
      <c r="X367" s="871"/>
      <c r="Y367" s="871"/>
      <c r="Z367" s="871"/>
    </row>
    <row r="368" spans="1:26" ht="12.75">
      <c r="A368" s="871"/>
      <c r="B368" s="871"/>
      <c r="C368" s="871"/>
      <c r="D368" s="871"/>
      <c r="E368" s="871"/>
      <c r="F368" s="872"/>
      <c r="G368" s="495"/>
      <c r="H368" s="495"/>
      <c r="I368" s="871"/>
      <c r="J368" s="871"/>
      <c r="K368" s="871"/>
      <c r="L368" s="871"/>
      <c r="M368" s="871"/>
      <c r="N368" s="871"/>
      <c r="O368" s="871"/>
      <c r="P368" s="871"/>
      <c r="Q368" s="871"/>
      <c r="R368" s="871"/>
      <c r="S368" s="871"/>
      <c r="T368" s="871"/>
      <c r="U368" s="871"/>
      <c r="V368" s="871"/>
      <c r="W368" s="871"/>
      <c r="X368" s="871"/>
      <c r="Y368" s="871"/>
      <c r="Z368" s="871"/>
    </row>
    <row r="369" spans="1:26" ht="12.75">
      <c r="A369" s="871"/>
      <c r="B369" s="871"/>
      <c r="C369" s="871"/>
      <c r="D369" s="871"/>
      <c r="E369" s="871"/>
      <c r="F369" s="872"/>
      <c r="G369" s="495"/>
      <c r="H369" s="495"/>
      <c r="I369" s="871"/>
      <c r="J369" s="871"/>
      <c r="K369" s="871"/>
      <c r="L369" s="871"/>
      <c r="M369" s="871"/>
      <c r="N369" s="871"/>
      <c r="O369" s="871"/>
      <c r="P369" s="871"/>
      <c r="Q369" s="871"/>
      <c r="R369" s="871"/>
      <c r="S369" s="871"/>
      <c r="T369" s="871"/>
      <c r="U369" s="871"/>
      <c r="V369" s="871"/>
      <c r="W369" s="871"/>
      <c r="X369" s="871"/>
      <c r="Y369" s="871"/>
      <c r="Z369" s="871"/>
    </row>
    <row r="370" spans="1:26" ht="12.75">
      <c r="A370" s="871"/>
      <c r="B370" s="871"/>
      <c r="C370" s="871"/>
      <c r="D370" s="871"/>
      <c r="E370" s="871"/>
      <c r="F370" s="872"/>
      <c r="G370" s="495"/>
      <c r="H370" s="495"/>
      <c r="I370" s="871"/>
      <c r="J370" s="871"/>
      <c r="K370" s="871"/>
      <c r="L370" s="871"/>
      <c r="M370" s="871"/>
      <c r="N370" s="871"/>
      <c r="O370" s="871"/>
      <c r="P370" s="871"/>
      <c r="Q370" s="871"/>
      <c r="R370" s="871"/>
      <c r="S370" s="871"/>
      <c r="T370" s="871"/>
      <c r="U370" s="871"/>
      <c r="V370" s="871"/>
      <c r="W370" s="871"/>
      <c r="X370" s="871"/>
      <c r="Y370" s="871"/>
      <c r="Z370" s="871"/>
    </row>
    <row r="371" spans="1:26" ht="12.75">
      <c r="A371" s="871"/>
      <c r="B371" s="871"/>
      <c r="C371" s="871"/>
      <c r="D371" s="871"/>
      <c r="E371" s="871"/>
      <c r="F371" s="872"/>
      <c r="G371" s="495"/>
      <c r="H371" s="495"/>
      <c r="I371" s="871"/>
      <c r="J371" s="871"/>
      <c r="K371" s="871"/>
      <c r="L371" s="871"/>
      <c r="M371" s="871"/>
      <c r="N371" s="871"/>
      <c r="O371" s="871"/>
      <c r="P371" s="871"/>
      <c r="Q371" s="871"/>
      <c r="R371" s="871"/>
      <c r="S371" s="871"/>
      <c r="T371" s="871"/>
      <c r="U371" s="871"/>
      <c r="V371" s="871"/>
      <c r="W371" s="871"/>
      <c r="X371" s="871"/>
      <c r="Y371" s="871"/>
      <c r="Z371" s="871"/>
    </row>
    <row r="372" spans="1:26" ht="12.75">
      <c r="A372" s="871"/>
      <c r="B372" s="871"/>
      <c r="C372" s="871"/>
      <c r="D372" s="871"/>
      <c r="E372" s="871"/>
      <c r="F372" s="872"/>
      <c r="G372" s="495"/>
      <c r="H372" s="495"/>
      <c r="I372" s="871"/>
      <c r="J372" s="871"/>
      <c r="K372" s="871"/>
      <c r="L372" s="871"/>
      <c r="M372" s="871"/>
      <c r="N372" s="871"/>
      <c r="O372" s="871"/>
      <c r="P372" s="871"/>
      <c r="Q372" s="871"/>
      <c r="R372" s="871"/>
      <c r="S372" s="871"/>
      <c r="T372" s="871"/>
      <c r="U372" s="871"/>
      <c r="V372" s="871"/>
      <c r="W372" s="871"/>
      <c r="X372" s="871"/>
      <c r="Y372" s="871"/>
      <c r="Z372" s="871"/>
    </row>
    <row r="373" spans="1:26" ht="12.75">
      <c r="A373" s="871"/>
      <c r="B373" s="871"/>
      <c r="C373" s="871"/>
      <c r="D373" s="871"/>
      <c r="E373" s="871"/>
      <c r="F373" s="872"/>
      <c r="G373" s="495"/>
      <c r="H373" s="495"/>
      <c r="I373" s="871"/>
      <c r="J373" s="871"/>
      <c r="K373" s="871"/>
      <c r="L373" s="871"/>
      <c r="M373" s="871"/>
      <c r="N373" s="871"/>
      <c r="O373" s="871"/>
      <c r="P373" s="871"/>
      <c r="Q373" s="871"/>
      <c r="R373" s="871"/>
      <c r="S373" s="871"/>
      <c r="T373" s="871"/>
      <c r="U373" s="871"/>
      <c r="V373" s="871"/>
      <c r="W373" s="871"/>
      <c r="X373" s="871"/>
      <c r="Y373" s="871"/>
      <c r="Z373" s="871"/>
    </row>
    <row r="374" spans="1:26" ht="12.75">
      <c r="A374" s="871"/>
      <c r="B374" s="871"/>
      <c r="C374" s="871"/>
      <c r="D374" s="871"/>
      <c r="E374" s="871"/>
      <c r="F374" s="872"/>
      <c r="G374" s="495"/>
      <c r="H374" s="495"/>
      <c r="I374" s="871"/>
      <c r="J374" s="871"/>
      <c r="K374" s="871"/>
      <c r="L374" s="871"/>
      <c r="M374" s="871"/>
      <c r="N374" s="871"/>
      <c r="O374" s="871"/>
      <c r="P374" s="871"/>
      <c r="Q374" s="871"/>
      <c r="R374" s="871"/>
      <c r="S374" s="871"/>
      <c r="T374" s="871"/>
      <c r="U374" s="871"/>
      <c r="V374" s="871"/>
      <c r="W374" s="871"/>
      <c r="X374" s="871"/>
      <c r="Y374" s="871"/>
      <c r="Z374" s="871"/>
    </row>
    <row r="375" spans="1:26" ht="12.75">
      <c r="A375" s="871"/>
      <c r="B375" s="871"/>
      <c r="C375" s="871"/>
      <c r="D375" s="871"/>
      <c r="E375" s="871"/>
      <c r="F375" s="872"/>
      <c r="G375" s="495"/>
      <c r="H375" s="495"/>
      <c r="I375" s="871"/>
      <c r="J375" s="871"/>
      <c r="K375" s="871"/>
      <c r="L375" s="871"/>
      <c r="M375" s="871"/>
      <c r="N375" s="871"/>
      <c r="O375" s="871"/>
      <c r="P375" s="871"/>
      <c r="Q375" s="871"/>
      <c r="R375" s="871"/>
      <c r="S375" s="871"/>
      <c r="T375" s="871"/>
      <c r="U375" s="871"/>
      <c r="V375" s="871"/>
      <c r="W375" s="871"/>
      <c r="X375" s="871"/>
      <c r="Y375" s="871"/>
      <c r="Z375" s="871"/>
    </row>
    <row r="376" spans="1:26" ht="12.75">
      <c r="A376" s="871"/>
      <c r="B376" s="871"/>
      <c r="C376" s="871"/>
      <c r="D376" s="871"/>
      <c r="E376" s="871"/>
      <c r="F376" s="872"/>
      <c r="G376" s="495"/>
      <c r="H376" s="495"/>
      <c r="I376" s="871"/>
      <c r="J376" s="871"/>
      <c r="K376" s="871"/>
      <c r="L376" s="871"/>
      <c r="M376" s="871"/>
      <c r="N376" s="871"/>
      <c r="O376" s="871"/>
      <c r="P376" s="871"/>
      <c r="Q376" s="871"/>
      <c r="R376" s="871"/>
      <c r="S376" s="871"/>
      <c r="T376" s="871"/>
      <c r="U376" s="871"/>
      <c r="V376" s="871"/>
      <c r="W376" s="871"/>
      <c r="X376" s="871"/>
      <c r="Y376" s="871"/>
      <c r="Z376" s="871"/>
    </row>
    <row r="377" spans="1:26" ht="12.75">
      <c r="A377" s="871"/>
      <c r="B377" s="871"/>
      <c r="C377" s="871"/>
      <c r="D377" s="871"/>
      <c r="E377" s="871"/>
      <c r="F377" s="872"/>
      <c r="G377" s="495"/>
      <c r="H377" s="495"/>
      <c r="I377" s="871"/>
      <c r="J377" s="871"/>
      <c r="K377" s="871"/>
      <c r="L377" s="871"/>
      <c r="M377" s="871"/>
      <c r="N377" s="871"/>
      <c r="O377" s="871"/>
      <c r="P377" s="871"/>
      <c r="Q377" s="871"/>
      <c r="R377" s="871"/>
      <c r="S377" s="871"/>
      <c r="T377" s="871"/>
      <c r="U377" s="871"/>
      <c r="V377" s="871"/>
      <c r="W377" s="871"/>
      <c r="X377" s="871"/>
      <c r="Y377" s="871"/>
      <c r="Z377" s="871"/>
    </row>
    <row r="378" spans="1:26" ht="12.75">
      <c r="A378" s="871"/>
      <c r="B378" s="871"/>
      <c r="C378" s="871"/>
      <c r="D378" s="871"/>
      <c r="E378" s="871"/>
      <c r="F378" s="872"/>
      <c r="G378" s="495"/>
      <c r="H378" s="495"/>
      <c r="I378" s="871"/>
      <c r="J378" s="871"/>
      <c r="K378" s="871"/>
      <c r="L378" s="871"/>
      <c r="M378" s="871"/>
      <c r="N378" s="871"/>
      <c r="O378" s="871"/>
      <c r="P378" s="871"/>
      <c r="Q378" s="871"/>
      <c r="R378" s="871"/>
      <c r="S378" s="871"/>
      <c r="T378" s="871"/>
      <c r="U378" s="871"/>
      <c r="V378" s="871"/>
      <c r="W378" s="871"/>
      <c r="X378" s="871"/>
      <c r="Y378" s="871"/>
      <c r="Z378" s="871"/>
    </row>
    <row r="379" spans="1:26" ht="12.75">
      <c r="A379" s="871"/>
      <c r="B379" s="871"/>
      <c r="C379" s="871"/>
      <c r="D379" s="871"/>
      <c r="E379" s="871"/>
      <c r="F379" s="872"/>
      <c r="G379" s="495"/>
      <c r="H379" s="495"/>
      <c r="I379" s="871"/>
      <c r="J379" s="871"/>
      <c r="K379" s="871"/>
      <c r="L379" s="871"/>
      <c r="M379" s="871"/>
      <c r="N379" s="871"/>
      <c r="O379" s="871"/>
      <c r="P379" s="871"/>
      <c r="Q379" s="871"/>
      <c r="R379" s="871"/>
      <c r="S379" s="871"/>
      <c r="T379" s="871"/>
      <c r="U379" s="871"/>
      <c r="V379" s="871"/>
      <c r="W379" s="871"/>
      <c r="X379" s="871"/>
      <c r="Y379" s="871"/>
      <c r="Z379" s="871"/>
    </row>
    <row r="380" spans="1:26" ht="12.75">
      <c r="A380" s="871"/>
      <c r="B380" s="871"/>
      <c r="C380" s="871"/>
      <c r="D380" s="871"/>
      <c r="E380" s="871"/>
      <c r="F380" s="872"/>
      <c r="G380" s="495"/>
      <c r="H380" s="495"/>
      <c r="I380" s="871"/>
      <c r="J380" s="871"/>
      <c r="K380" s="871"/>
      <c r="L380" s="871"/>
      <c r="M380" s="871"/>
      <c r="N380" s="871"/>
      <c r="O380" s="871"/>
      <c r="P380" s="871"/>
      <c r="Q380" s="871"/>
      <c r="R380" s="871"/>
      <c r="S380" s="871"/>
      <c r="T380" s="871"/>
      <c r="U380" s="871"/>
      <c r="V380" s="871"/>
      <c r="W380" s="871"/>
      <c r="X380" s="871"/>
      <c r="Y380" s="871"/>
      <c r="Z380" s="871"/>
    </row>
    <row r="381" spans="1:26" ht="12.75">
      <c r="A381" s="871"/>
      <c r="B381" s="871"/>
      <c r="C381" s="871"/>
      <c r="D381" s="871"/>
      <c r="E381" s="871"/>
      <c r="F381" s="872"/>
      <c r="G381" s="495"/>
      <c r="H381" s="495"/>
      <c r="I381" s="871"/>
      <c r="J381" s="871"/>
      <c r="K381" s="871"/>
      <c r="L381" s="871"/>
      <c r="M381" s="871"/>
      <c r="N381" s="871"/>
      <c r="O381" s="871"/>
      <c r="P381" s="871"/>
      <c r="Q381" s="871"/>
      <c r="R381" s="871"/>
      <c r="S381" s="871"/>
      <c r="T381" s="871"/>
      <c r="U381" s="871"/>
      <c r="V381" s="871"/>
      <c r="W381" s="871"/>
      <c r="X381" s="871"/>
      <c r="Y381" s="871"/>
      <c r="Z381" s="871"/>
    </row>
    <row r="382" spans="1:26" ht="12.75">
      <c r="A382" s="871"/>
      <c r="B382" s="871"/>
      <c r="C382" s="871"/>
      <c r="D382" s="871"/>
      <c r="E382" s="871"/>
      <c r="F382" s="872"/>
      <c r="G382" s="495"/>
      <c r="H382" s="495"/>
      <c r="I382" s="871"/>
      <c r="J382" s="871"/>
      <c r="K382" s="871"/>
      <c r="L382" s="871"/>
      <c r="M382" s="871"/>
      <c r="N382" s="871"/>
      <c r="O382" s="871"/>
      <c r="P382" s="871"/>
      <c r="Q382" s="871"/>
      <c r="R382" s="871"/>
      <c r="S382" s="871"/>
      <c r="T382" s="871"/>
      <c r="U382" s="871"/>
      <c r="V382" s="871"/>
      <c r="W382" s="871"/>
      <c r="X382" s="871"/>
      <c r="Y382" s="871"/>
      <c r="Z382" s="871"/>
    </row>
    <row r="383" spans="1:26" ht="12.75">
      <c r="A383" s="871"/>
      <c r="B383" s="871"/>
      <c r="C383" s="871"/>
      <c r="D383" s="871"/>
      <c r="E383" s="871"/>
      <c r="F383" s="872"/>
      <c r="G383" s="495"/>
      <c r="H383" s="495"/>
      <c r="I383" s="871"/>
      <c r="J383" s="871"/>
      <c r="K383" s="871"/>
      <c r="L383" s="871"/>
      <c r="M383" s="871"/>
      <c r="N383" s="871"/>
      <c r="O383" s="871"/>
      <c r="P383" s="871"/>
      <c r="Q383" s="871"/>
      <c r="R383" s="871"/>
      <c r="S383" s="871"/>
      <c r="T383" s="871"/>
      <c r="U383" s="871"/>
      <c r="V383" s="871"/>
      <c r="W383" s="871"/>
      <c r="X383" s="871"/>
      <c r="Y383" s="871"/>
      <c r="Z383" s="871"/>
    </row>
    <row r="384" spans="1:26" ht="12.75">
      <c r="A384" s="871"/>
      <c r="B384" s="871"/>
      <c r="C384" s="871"/>
      <c r="D384" s="871"/>
      <c r="E384" s="871"/>
      <c r="F384" s="872"/>
      <c r="G384" s="495"/>
      <c r="H384" s="495"/>
      <c r="I384" s="871"/>
      <c r="J384" s="871"/>
      <c r="K384" s="871"/>
      <c r="L384" s="871"/>
      <c r="M384" s="871"/>
      <c r="N384" s="871"/>
      <c r="O384" s="871"/>
      <c r="P384" s="871"/>
      <c r="Q384" s="871"/>
      <c r="R384" s="871"/>
      <c r="S384" s="871"/>
      <c r="T384" s="871"/>
      <c r="U384" s="871"/>
      <c r="V384" s="871"/>
      <c r="W384" s="871"/>
      <c r="X384" s="871"/>
      <c r="Y384" s="871"/>
      <c r="Z384" s="871"/>
    </row>
    <row r="385" spans="1:26" ht="12.75">
      <c r="A385" s="871"/>
      <c r="B385" s="871"/>
      <c r="C385" s="871"/>
      <c r="D385" s="871"/>
      <c r="E385" s="871"/>
      <c r="F385" s="872"/>
      <c r="G385" s="495"/>
      <c r="H385" s="495"/>
      <c r="I385" s="871"/>
      <c r="J385" s="871"/>
      <c r="K385" s="871"/>
      <c r="L385" s="871"/>
      <c r="M385" s="871"/>
      <c r="N385" s="871"/>
      <c r="O385" s="871"/>
      <c r="P385" s="871"/>
      <c r="Q385" s="871"/>
      <c r="R385" s="871"/>
      <c r="S385" s="871"/>
      <c r="T385" s="871"/>
      <c r="U385" s="871"/>
      <c r="V385" s="871"/>
      <c r="W385" s="871"/>
      <c r="X385" s="871"/>
      <c r="Y385" s="871"/>
      <c r="Z385" s="871"/>
    </row>
    <row r="386" spans="1:26" ht="12.75">
      <c r="A386" s="871"/>
      <c r="B386" s="871"/>
      <c r="C386" s="871"/>
      <c r="D386" s="871"/>
      <c r="E386" s="871"/>
      <c r="F386" s="872"/>
      <c r="G386" s="495"/>
      <c r="H386" s="495"/>
      <c r="I386" s="871"/>
      <c r="J386" s="871"/>
      <c r="K386" s="871"/>
      <c r="L386" s="871"/>
      <c r="M386" s="871"/>
      <c r="N386" s="871"/>
      <c r="O386" s="871"/>
      <c r="P386" s="871"/>
      <c r="Q386" s="871"/>
      <c r="R386" s="871"/>
      <c r="S386" s="871"/>
      <c r="T386" s="871"/>
      <c r="U386" s="871"/>
      <c r="V386" s="871"/>
      <c r="W386" s="871"/>
      <c r="X386" s="871"/>
      <c r="Y386" s="871"/>
      <c r="Z386" s="871"/>
    </row>
    <row r="387" spans="1:26" ht="12.75">
      <c r="A387" s="871"/>
      <c r="B387" s="871"/>
      <c r="C387" s="871"/>
      <c r="D387" s="871"/>
      <c r="E387" s="871"/>
      <c r="F387" s="872"/>
      <c r="G387" s="495"/>
      <c r="H387" s="495"/>
      <c r="I387" s="871"/>
      <c r="J387" s="871"/>
      <c r="K387" s="871"/>
      <c r="L387" s="871"/>
      <c r="M387" s="871"/>
      <c r="N387" s="871"/>
      <c r="O387" s="871"/>
      <c r="P387" s="871"/>
      <c r="Q387" s="871"/>
      <c r="R387" s="871"/>
      <c r="S387" s="871"/>
      <c r="T387" s="871"/>
      <c r="U387" s="871"/>
      <c r="V387" s="871"/>
      <c r="W387" s="871"/>
      <c r="X387" s="871"/>
      <c r="Y387" s="871"/>
      <c r="Z387" s="871"/>
    </row>
    <row r="388" spans="1:26" ht="12.75">
      <c r="A388" s="871"/>
      <c r="B388" s="871"/>
      <c r="C388" s="871"/>
      <c r="D388" s="871"/>
      <c r="E388" s="871"/>
      <c r="F388" s="872"/>
      <c r="G388" s="495"/>
      <c r="H388" s="495"/>
      <c r="I388" s="871"/>
      <c r="J388" s="871"/>
      <c r="K388" s="871"/>
      <c r="L388" s="871"/>
      <c r="M388" s="871"/>
      <c r="N388" s="871"/>
      <c r="O388" s="871"/>
      <c r="P388" s="871"/>
      <c r="Q388" s="871"/>
      <c r="R388" s="871"/>
      <c r="S388" s="871"/>
      <c r="T388" s="871"/>
      <c r="U388" s="871"/>
      <c r="V388" s="871"/>
      <c r="W388" s="871"/>
      <c r="X388" s="871"/>
      <c r="Y388" s="871"/>
      <c r="Z388" s="871"/>
    </row>
    <row r="389" spans="1:26" ht="12.75">
      <c r="A389" s="871"/>
      <c r="B389" s="871"/>
      <c r="C389" s="871"/>
      <c r="D389" s="871"/>
      <c r="E389" s="871"/>
      <c r="F389" s="872"/>
      <c r="G389" s="495"/>
      <c r="H389" s="495"/>
      <c r="I389" s="871"/>
      <c r="J389" s="871"/>
      <c r="K389" s="871"/>
      <c r="L389" s="871"/>
      <c r="M389" s="871"/>
      <c r="N389" s="871"/>
      <c r="O389" s="871"/>
      <c r="P389" s="871"/>
      <c r="Q389" s="871"/>
      <c r="R389" s="871"/>
      <c r="S389" s="871"/>
      <c r="T389" s="871"/>
      <c r="U389" s="871"/>
      <c r="V389" s="871"/>
      <c r="W389" s="871"/>
      <c r="X389" s="871"/>
      <c r="Y389" s="871"/>
      <c r="Z389" s="871"/>
    </row>
    <row r="390" spans="1:26" ht="12.75">
      <c r="A390" s="871"/>
      <c r="B390" s="871"/>
      <c r="C390" s="871"/>
      <c r="D390" s="871"/>
      <c r="E390" s="871"/>
      <c r="F390" s="872"/>
      <c r="G390" s="495"/>
      <c r="H390" s="495"/>
      <c r="I390" s="871"/>
      <c r="J390" s="871"/>
      <c r="K390" s="871"/>
      <c r="L390" s="871"/>
      <c r="M390" s="871"/>
      <c r="N390" s="871"/>
      <c r="O390" s="871"/>
      <c r="P390" s="871"/>
      <c r="Q390" s="871"/>
      <c r="R390" s="871"/>
      <c r="S390" s="871"/>
      <c r="T390" s="871"/>
      <c r="U390" s="871"/>
      <c r="V390" s="871"/>
      <c r="W390" s="871"/>
      <c r="X390" s="871"/>
      <c r="Y390" s="871"/>
      <c r="Z390" s="871"/>
    </row>
    <row r="391" spans="1:26" ht="12.75">
      <c r="A391" s="871"/>
      <c r="B391" s="871"/>
      <c r="C391" s="871"/>
      <c r="D391" s="871"/>
      <c r="E391" s="871"/>
      <c r="F391" s="872"/>
      <c r="G391" s="495"/>
      <c r="H391" s="495"/>
      <c r="I391" s="871"/>
      <c r="J391" s="871"/>
      <c r="K391" s="871"/>
      <c r="L391" s="871"/>
      <c r="M391" s="871"/>
      <c r="N391" s="871"/>
      <c r="O391" s="871"/>
      <c r="P391" s="871"/>
      <c r="Q391" s="871"/>
      <c r="R391" s="871"/>
      <c r="S391" s="871"/>
      <c r="T391" s="871"/>
      <c r="U391" s="871"/>
      <c r="V391" s="871"/>
      <c r="W391" s="871"/>
      <c r="X391" s="871"/>
      <c r="Y391" s="871"/>
      <c r="Z391" s="871"/>
    </row>
    <row r="392" spans="1:26" ht="12.75">
      <c r="A392" s="871"/>
      <c r="B392" s="871"/>
      <c r="C392" s="871"/>
      <c r="D392" s="871"/>
      <c r="E392" s="871"/>
      <c r="F392" s="872"/>
      <c r="G392" s="495"/>
      <c r="H392" s="495"/>
      <c r="I392" s="871"/>
      <c r="J392" s="871"/>
      <c r="K392" s="871"/>
      <c r="L392" s="871"/>
      <c r="M392" s="871"/>
      <c r="N392" s="871"/>
      <c r="O392" s="871"/>
      <c r="P392" s="871"/>
      <c r="Q392" s="871"/>
      <c r="R392" s="871"/>
      <c r="S392" s="871"/>
      <c r="T392" s="871"/>
      <c r="U392" s="871"/>
      <c r="V392" s="871"/>
      <c r="W392" s="871"/>
      <c r="X392" s="871"/>
      <c r="Y392" s="871"/>
      <c r="Z392" s="871"/>
    </row>
    <row r="393" spans="1:26" ht="12.75">
      <c r="A393" s="871"/>
      <c r="B393" s="871"/>
      <c r="C393" s="871"/>
      <c r="D393" s="871"/>
      <c r="E393" s="871"/>
      <c r="F393" s="872"/>
      <c r="G393" s="495"/>
      <c r="H393" s="495"/>
      <c r="I393" s="871"/>
      <c r="J393" s="871"/>
      <c r="K393" s="871"/>
      <c r="L393" s="871"/>
      <c r="M393" s="871"/>
      <c r="N393" s="871"/>
      <c r="O393" s="871"/>
      <c r="P393" s="871"/>
      <c r="Q393" s="871"/>
      <c r="R393" s="871"/>
      <c r="S393" s="871"/>
      <c r="T393" s="871"/>
      <c r="U393" s="871"/>
      <c r="V393" s="871"/>
      <c r="W393" s="871"/>
      <c r="X393" s="871"/>
      <c r="Y393" s="871"/>
      <c r="Z393" s="871"/>
    </row>
    <row r="394" spans="1:26" ht="12.75">
      <c r="A394" s="871"/>
      <c r="B394" s="871"/>
      <c r="C394" s="871"/>
      <c r="D394" s="871"/>
      <c r="E394" s="871"/>
      <c r="F394" s="872"/>
      <c r="G394" s="495"/>
      <c r="H394" s="495"/>
      <c r="I394" s="871"/>
      <c r="J394" s="871"/>
      <c r="K394" s="871"/>
      <c r="L394" s="871"/>
      <c r="M394" s="871"/>
      <c r="N394" s="871"/>
      <c r="O394" s="871"/>
      <c r="P394" s="871"/>
      <c r="Q394" s="871"/>
      <c r="R394" s="871"/>
      <c r="S394" s="871"/>
      <c r="T394" s="871"/>
      <c r="U394" s="871"/>
      <c r="V394" s="871"/>
      <c r="W394" s="871"/>
      <c r="X394" s="871"/>
      <c r="Y394" s="871"/>
      <c r="Z394" s="871"/>
    </row>
    <row r="395" spans="1:26" ht="12.75">
      <c r="A395" s="871"/>
      <c r="B395" s="871"/>
      <c r="C395" s="871"/>
      <c r="D395" s="871"/>
      <c r="E395" s="871"/>
      <c r="F395" s="872"/>
      <c r="G395" s="495"/>
      <c r="H395" s="495"/>
      <c r="I395" s="871"/>
      <c r="J395" s="871"/>
      <c r="K395" s="871"/>
      <c r="L395" s="871"/>
      <c r="M395" s="871"/>
      <c r="N395" s="871"/>
      <c r="O395" s="871"/>
      <c r="P395" s="871"/>
      <c r="Q395" s="871"/>
      <c r="R395" s="871"/>
      <c r="S395" s="871"/>
      <c r="T395" s="871"/>
      <c r="U395" s="871"/>
      <c r="V395" s="871"/>
      <c r="W395" s="871"/>
      <c r="X395" s="871"/>
      <c r="Y395" s="871"/>
      <c r="Z395" s="871"/>
    </row>
    <row r="396" spans="1:26" ht="12.75">
      <c r="A396" s="871"/>
      <c r="B396" s="871"/>
      <c r="C396" s="871"/>
      <c r="D396" s="871"/>
      <c r="E396" s="871"/>
      <c r="F396" s="872"/>
      <c r="G396" s="495"/>
      <c r="H396" s="495"/>
      <c r="I396" s="871"/>
      <c r="J396" s="871"/>
      <c r="K396" s="871"/>
      <c r="L396" s="871"/>
      <c r="M396" s="871"/>
      <c r="N396" s="871"/>
      <c r="O396" s="871"/>
      <c r="P396" s="871"/>
      <c r="Q396" s="871"/>
      <c r="R396" s="871"/>
      <c r="S396" s="871"/>
      <c r="T396" s="871"/>
      <c r="U396" s="871"/>
      <c r="V396" s="871"/>
      <c r="W396" s="871"/>
      <c r="X396" s="871"/>
      <c r="Y396" s="871"/>
      <c r="Z396" s="871"/>
    </row>
    <row r="397" spans="1:26" ht="12.75">
      <c r="A397" s="871"/>
      <c r="B397" s="871"/>
      <c r="C397" s="871"/>
      <c r="D397" s="871"/>
      <c r="E397" s="871"/>
      <c r="F397" s="872"/>
      <c r="G397" s="495"/>
      <c r="H397" s="495"/>
      <c r="I397" s="871"/>
      <c r="J397" s="871"/>
      <c r="K397" s="871"/>
      <c r="L397" s="871"/>
      <c r="M397" s="871"/>
      <c r="N397" s="871"/>
      <c r="O397" s="871"/>
      <c r="P397" s="871"/>
      <c r="Q397" s="871"/>
      <c r="R397" s="871"/>
      <c r="S397" s="871"/>
      <c r="T397" s="871"/>
      <c r="U397" s="871"/>
      <c r="V397" s="871"/>
      <c r="W397" s="871"/>
      <c r="X397" s="871"/>
      <c r="Y397" s="871"/>
      <c r="Z397" s="871"/>
    </row>
    <row r="398" spans="1:26" ht="12.75">
      <c r="A398" s="871"/>
      <c r="B398" s="871"/>
      <c r="C398" s="871"/>
      <c r="D398" s="871"/>
      <c r="E398" s="871"/>
      <c r="F398" s="872"/>
      <c r="G398" s="495"/>
      <c r="H398" s="495"/>
      <c r="I398" s="871"/>
      <c r="J398" s="871"/>
      <c r="K398" s="871"/>
      <c r="L398" s="871"/>
      <c r="M398" s="871"/>
      <c r="N398" s="871"/>
      <c r="O398" s="871"/>
      <c r="P398" s="871"/>
      <c r="Q398" s="871"/>
      <c r="R398" s="871"/>
      <c r="S398" s="871"/>
      <c r="T398" s="871"/>
      <c r="U398" s="871"/>
      <c r="V398" s="871"/>
      <c r="W398" s="871"/>
      <c r="X398" s="871"/>
      <c r="Y398" s="871"/>
      <c r="Z398" s="871"/>
    </row>
    <row r="399" spans="1:26" ht="12.75">
      <c r="A399" s="871"/>
      <c r="B399" s="871"/>
      <c r="C399" s="871"/>
      <c r="D399" s="871"/>
      <c r="E399" s="871"/>
      <c r="F399" s="872"/>
      <c r="G399" s="495"/>
      <c r="H399" s="495"/>
      <c r="I399" s="871"/>
      <c r="J399" s="871"/>
      <c r="K399" s="871"/>
      <c r="L399" s="871"/>
      <c r="M399" s="871"/>
      <c r="N399" s="871"/>
      <c r="O399" s="871"/>
      <c r="P399" s="871"/>
      <c r="Q399" s="871"/>
      <c r="R399" s="871"/>
      <c r="S399" s="871"/>
      <c r="T399" s="871"/>
      <c r="U399" s="871"/>
      <c r="V399" s="871"/>
      <c r="W399" s="871"/>
      <c r="X399" s="871"/>
      <c r="Y399" s="871"/>
      <c r="Z399" s="871"/>
    </row>
    <row r="400" spans="1:26" ht="12.75">
      <c r="A400" s="871"/>
      <c r="B400" s="871"/>
      <c r="C400" s="871"/>
      <c r="D400" s="871"/>
      <c r="E400" s="871"/>
      <c r="F400" s="872"/>
      <c r="G400" s="495"/>
      <c r="H400" s="495"/>
      <c r="I400" s="871"/>
      <c r="J400" s="871"/>
      <c r="K400" s="871"/>
      <c r="L400" s="871"/>
      <c r="M400" s="871"/>
      <c r="N400" s="871"/>
      <c r="O400" s="871"/>
      <c r="P400" s="871"/>
      <c r="Q400" s="871"/>
      <c r="R400" s="871"/>
      <c r="S400" s="871"/>
      <c r="T400" s="871"/>
      <c r="U400" s="871"/>
      <c r="V400" s="871"/>
      <c r="W400" s="871"/>
      <c r="X400" s="871"/>
      <c r="Y400" s="871"/>
      <c r="Z400" s="871"/>
    </row>
    <row r="401" spans="1:26" ht="12.75">
      <c r="A401" s="871"/>
      <c r="B401" s="871"/>
      <c r="C401" s="871"/>
      <c r="D401" s="871"/>
      <c r="E401" s="871"/>
      <c r="F401" s="872"/>
      <c r="G401" s="495"/>
      <c r="H401" s="495"/>
      <c r="I401" s="871"/>
      <c r="J401" s="871"/>
      <c r="K401" s="871"/>
      <c r="L401" s="871"/>
      <c r="M401" s="871"/>
      <c r="N401" s="871"/>
      <c r="O401" s="871"/>
      <c r="P401" s="871"/>
      <c r="Q401" s="871"/>
      <c r="R401" s="871"/>
      <c r="S401" s="871"/>
      <c r="T401" s="871"/>
      <c r="U401" s="871"/>
      <c r="V401" s="871"/>
      <c r="W401" s="871"/>
      <c r="X401" s="871"/>
      <c r="Y401" s="871"/>
      <c r="Z401" s="871"/>
    </row>
    <row r="402" spans="1:26" ht="12.75">
      <c r="A402" s="871"/>
      <c r="B402" s="871"/>
      <c r="C402" s="871"/>
      <c r="D402" s="871"/>
      <c r="E402" s="871"/>
      <c r="F402" s="872"/>
      <c r="G402" s="495"/>
      <c r="H402" s="495"/>
      <c r="I402" s="871"/>
      <c r="J402" s="871"/>
      <c r="K402" s="871"/>
      <c r="L402" s="871"/>
      <c r="M402" s="871"/>
      <c r="N402" s="871"/>
      <c r="O402" s="871"/>
      <c r="P402" s="871"/>
      <c r="Q402" s="871"/>
      <c r="R402" s="871"/>
      <c r="S402" s="871"/>
      <c r="T402" s="871"/>
      <c r="U402" s="871"/>
      <c r="V402" s="871"/>
      <c r="W402" s="871"/>
      <c r="X402" s="871"/>
      <c r="Y402" s="871"/>
      <c r="Z402" s="871"/>
    </row>
    <row r="403" spans="1:26" ht="12.75">
      <c r="A403" s="871"/>
      <c r="B403" s="871"/>
      <c r="C403" s="871"/>
      <c r="D403" s="871"/>
      <c r="E403" s="871"/>
      <c r="F403" s="872"/>
      <c r="G403" s="495"/>
      <c r="H403" s="495"/>
      <c r="I403" s="871"/>
      <c r="J403" s="871"/>
      <c r="K403" s="871"/>
      <c r="L403" s="871"/>
      <c r="M403" s="871"/>
      <c r="N403" s="871"/>
      <c r="O403" s="871"/>
      <c r="P403" s="871"/>
      <c r="Q403" s="871"/>
      <c r="R403" s="871"/>
      <c r="S403" s="871"/>
      <c r="T403" s="871"/>
      <c r="U403" s="871"/>
      <c r="V403" s="871"/>
      <c r="W403" s="871"/>
      <c r="X403" s="871"/>
      <c r="Y403" s="871"/>
      <c r="Z403" s="871"/>
    </row>
    <row r="404" spans="1:26" ht="12.75">
      <c r="A404" s="871"/>
      <c r="B404" s="871"/>
      <c r="C404" s="871"/>
      <c r="D404" s="871"/>
      <c r="E404" s="871"/>
      <c r="F404" s="872"/>
      <c r="G404" s="495"/>
      <c r="H404" s="495"/>
      <c r="I404" s="871"/>
      <c r="J404" s="871"/>
      <c r="K404" s="871"/>
      <c r="L404" s="871"/>
      <c r="M404" s="871"/>
      <c r="N404" s="871"/>
      <c r="O404" s="871"/>
      <c r="P404" s="871"/>
      <c r="Q404" s="871"/>
      <c r="R404" s="871"/>
      <c r="S404" s="871"/>
      <c r="T404" s="871"/>
      <c r="U404" s="871"/>
      <c r="V404" s="871"/>
      <c r="W404" s="871"/>
      <c r="X404" s="871"/>
      <c r="Y404" s="871"/>
      <c r="Z404" s="871"/>
    </row>
    <row r="405" spans="1:26" ht="12.75">
      <c r="A405" s="871"/>
      <c r="B405" s="871"/>
      <c r="C405" s="871"/>
      <c r="D405" s="871"/>
      <c r="E405" s="871"/>
      <c r="F405" s="872"/>
      <c r="G405" s="495"/>
      <c r="H405" s="495"/>
      <c r="I405" s="871"/>
      <c r="J405" s="871"/>
      <c r="K405" s="871"/>
      <c r="L405" s="871"/>
      <c r="M405" s="871"/>
      <c r="N405" s="871"/>
      <c r="O405" s="871"/>
      <c r="P405" s="871"/>
      <c r="Q405" s="871"/>
      <c r="R405" s="871"/>
      <c r="S405" s="871"/>
      <c r="T405" s="871"/>
      <c r="U405" s="871"/>
      <c r="V405" s="871"/>
      <c r="W405" s="871"/>
      <c r="X405" s="871"/>
      <c r="Y405" s="871"/>
      <c r="Z405" s="871"/>
    </row>
    <row r="406" spans="1:26" ht="12.75">
      <c r="A406" s="871"/>
      <c r="B406" s="871"/>
      <c r="C406" s="871"/>
      <c r="D406" s="871"/>
      <c r="E406" s="871"/>
      <c r="F406" s="872"/>
      <c r="G406" s="495"/>
      <c r="H406" s="495"/>
      <c r="I406" s="871"/>
      <c r="J406" s="871"/>
      <c r="K406" s="871"/>
      <c r="L406" s="871"/>
      <c r="M406" s="871"/>
      <c r="N406" s="871"/>
      <c r="O406" s="871"/>
      <c r="P406" s="871"/>
      <c r="Q406" s="871"/>
      <c r="R406" s="871"/>
      <c r="S406" s="871"/>
      <c r="T406" s="871"/>
      <c r="U406" s="871"/>
      <c r="V406" s="871"/>
      <c r="W406" s="871"/>
      <c r="X406" s="871"/>
      <c r="Y406" s="871"/>
      <c r="Z406" s="871"/>
    </row>
    <row r="407" spans="1:26" ht="12.75">
      <c r="A407" s="871"/>
      <c r="B407" s="871"/>
      <c r="C407" s="871"/>
      <c r="D407" s="871"/>
      <c r="E407" s="871"/>
      <c r="F407" s="872"/>
      <c r="G407" s="495"/>
      <c r="H407" s="495"/>
      <c r="I407" s="871"/>
      <c r="J407" s="871"/>
      <c r="K407" s="871"/>
      <c r="L407" s="871"/>
      <c r="M407" s="871"/>
      <c r="N407" s="871"/>
      <c r="O407" s="871"/>
      <c r="P407" s="871"/>
      <c r="Q407" s="871"/>
      <c r="R407" s="871"/>
      <c r="S407" s="871"/>
      <c r="T407" s="871"/>
      <c r="U407" s="871"/>
      <c r="V407" s="871"/>
      <c r="W407" s="871"/>
      <c r="X407" s="871"/>
      <c r="Y407" s="871"/>
      <c r="Z407" s="871"/>
    </row>
    <row r="408" spans="1:26" ht="12.75">
      <c r="A408" s="871"/>
      <c r="B408" s="871"/>
      <c r="C408" s="871"/>
      <c r="D408" s="871"/>
      <c r="E408" s="871"/>
      <c r="F408" s="872"/>
      <c r="G408" s="495"/>
      <c r="H408" s="495"/>
      <c r="I408" s="871"/>
      <c r="J408" s="871"/>
      <c r="K408" s="871"/>
      <c r="L408" s="871"/>
      <c r="M408" s="871"/>
      <c r="N408" s="871"/>
      <c r="O408" s="871"/>
      <c r="P408" s="871"/>
      <c r="Q408" s="871"/>
      <c r="R408" s="871"/>
      <c r="S408" s="871"/>
      <c r="T408" s="871"/>
      <c r="U408" s="871"/>
      <c r="V408" s="871"/>
      <c r="W408" s="871"/>
      <c r="X408" s="871"/>
      <c r="Y408" s="871"/>
      <c r="Z408" s="871"/>
    </row>
    <row r="409" spans="1:26" ht="12.75">
      <c r="A409" s="871"/>
      <c r="B409" s="871"/>
      <c r="C409" s="871"/>
      <c r="D409" s="871"/>
      <c r="E409" s="871"/>
      <c r="F409" s="872"/>
      <c r="G409" s="495"/>
      <c r="H409" s="495"/>
      <c r="I409" s="871"/>
      <c r="J409" s="871"/>
      <c r="K409" s="871"/>
      <c r="L409" s="871"/>
      <c r="M409" s="871"/>
      <c r="N409" s="871"/>
      <c r="O409" s="871"/>
      <c r="P409" s="871"/>
      <c r="Q409" s="871"/>
      <c r="R409" s="871"/>
      <c r="S409" s="871"/>
      <c r="T409" s="871"/>
      <c r="U409" s="871"/>
      <c r="V409" s="871"/>
      <c r="W409" s="871"/>
      <c r="X409" s="871"/>
      <c r="Y409" s="871"/>
      <c r="Z409" s="871"/>
    </row>
    <row r="410" spans="1:26" ht="12.75">
      <c r="A410" s="871"/>
      <c r="B410" s="871"/>
      <c r="C410" s="871"/>
      <c r="D410" s="871"/>
      <c r="E410" s="871"/>
      <c r="F410" s="872"/>
      <c r="G410" s="495"/>
      <c r="H410" s="495"/>
      <c r="I410" s="871"/>
      <c r="J410" s="871"/>
      <c r="K410" s="871"/>
      <c r="L410" s="871"/>
      <c r="M410" s="871"/>
      <c r="N410" s="871"/>
      <c r="O410" s="871"/>
      <c r="P410" s="871"/>
      <c r="Q410" s="871"/>
      <c r="R410" s="871"/>
      <c r="S410" s="871"/>
      <c r="T410" s="871"/>
      <c r="U410" s="871"/>
      <c r="V410" s="871"/>
      <c r="W410" s="871"/>
      <c r="X410" s="871"/>
      <c r="Y410" s="871"/>
      <c r="Z410" s="871"/>
    </row>
    <row r="411" spans="1:26" ht="12.75">
      <c r="A411" s="871"/>
      <c r="B411" s="871"/>
      <c r="C411" s="871"/>
      <c r="D411" s="871"/>
      <c r="E411" s="871"/>
      <c r="F411" s="872"/>
      <c r="G411" s="495"/>
      <c r="H411" s="495"/>
      <c r="I411" s="871"/>
      <c r="J411" s="871"/>
      <c r="K411" s="871"/>
      <c r="L411" s="871"/>
      <c r="M411" s="871"/>
      <c r="N411" s="871"/>
      <c r="O411" s="871"/>
      <c r="P411" s="871"/>
      <c r="Q411" s="871"/>
      <c r="R411" s="871"/>
      <c r="S411" s="871"/>
      <c r="T411" s="871"/>
      <c r="U411" s="871"/>
      <c r="V411" s="871"/>
      <c r="W411" s="871"/>
      <c r="X411" s="871"/>
      <c r="Y411" s="871"/>
      <c r="Z411" s="871"/>
    </row>
    <row r="412" spans="1:26" ht="12.75">
      <c r="A412" s="871"/>
      <c r="B412" s="871"/>
      <c r="C412" s="871"/>
      <c r="D412" s="871"/>
      <c r="E412" s="871"/>
      <c r="F412" s="872"/>
      <c r="G412" s="495"/>
      <c r="H412" s="495"/>
      <c r="I412" s="871"/>
      <c r="J412" s="871"/>
      <c r="K412" s="871"/>
      <c r="L412" s="871"/>
      <c r="M412" s="871"/>
      <c r="N412" s="871"/>
      <c r="O412" s="871"/>
      <c r="P412" s="871"/>
      <c r="Q412" s="871"/>
      <c r="R412" s="871"/>
      <c r="S412" s="871"/>
      <c r="T412" s="871"/>
      <c r="U412" s="871"/>
      <c r="V412" s="871"/>
      <c r="W412" s="871"/>
      <c r="X412" s="871"/>
      <c r="Y412" s="871"/>
      <c r="Z412" s="871"/>
    </row>
    <row r="413" spans="1:26" ht="12.75">
      <c r="A413" s="871"/>
      <c r="B413" s="871"/>
      <c r="C413" s="871"/>
      <c r="D413" s="871"/>
      <c r="E413" s="871"/>
      <c r="F413" s="872"/>
      <c r="G413" s="495"/>
      <c r="H413" s="495"/>
      <c r="I413" s="871"/>
      <c r="J413" s="871"/>
      <c r="K413" s="871"/>
      <c r="L413" s="871"/>
      <c r="M413" s="871"/>
      <c r="N413" s="871"/>
      <c r="O413" s="871"/>
      <c r="P413" s="871"/>
      <c r="Q413" s="871"/>
      <c r="R413" s="871"/>
      <c r="S413" s="871"/>
      <c r="T413" s="871"/>
      <c r="U413" s="871"/>
      <c r="V413" s="871"/>
      <c r="W413" s="871"/>
      <c r="X413" s="871"/>
      <c r="Y413" s="871"/>
      <c r="Z413" s="871"/>
    </row>
    <row r="414" spans="1:26" ht="12.75">
      <c r="A414" s="871"/>
      <c r="B414" s="871"/>
      <c r="C414" s="871"/>
      <c r="D414" s="871"/>
      <c r="E414" s="871"/>
      <c r="F414" s="872"/>
      <c r="G414" s="495"/>
      <c r="H414" s="495"/>
      <c r="I414" s="871"/>
      <c r="J414" s="871"/>
      <c r="K414" s="871"/>
      <c r="L414" s="871"/>
      <c r="M414" s="871"/>
      <c r="N414" s="871"/>
      <c r="O414" s="871"/>
      <c r="P414" s="871"/>
      <c r="Q414" s="871"/>
      <c r="R414" s="871"/>
      <c r="S414" s="871"/>
      <c r="T414" s="871"/>
      <c r="U414" s="871"/>
      <c r="V414" s="871"/>
      <c r="W414" s="871"/>
      <c r="X414" s="871"/>
      <c r="Y414" s="871"/>
      <c r="Z414" s="871"/>
    </row>
    <row r="415" spans="1:26" ht="12.75">
      <c r="A415" s="871"/>
      <c r="B415" s="871"/>
      <c r="C415" s="871"/>
      <c r="D415" s="871"/>
      <c r="E415" s="871"/>
      <c r="F415" s="872"/>
      <c r="G415" s="495"/>
      <c r="H415" s="495"/>
      <c r="I415" s="871"/>
      <c r="J415" s="871"/>
      <c r="K415" s="871"/>
      <c r="L415" s="871"/>
      <c r="M415" s="871"/>
      <c r="N415" s="871"/>
      <c r="O415" s="871"/>
      <c r="P415" s="871"/>
      <c r="Q415" s="871"/>
      <c r="R415" s="871"/>
      <c r="S415" s="871"/>
      <c r="T415" s="871"/>
      <c r="U415" s="871"/>
      <c r="V415" s="871"/>
      <c r="W415" s="871"/>
      <c r="X415" s="871"/>
      <c r="Y415" s="871"/>
      <c r="Z415" s="871"/>
    </row>
    <row r="416" spans="1:26" ht="12.75">
      <c r="A416" s="871"/>
      <c r="B416" s="871"/>
      <c r="C416" s="871"/>
      <c r="D416" s="871"/>
      <c r="E416" s="871"/>
      <c r="F416" s="872"/>
      <c r="G416" s="495"/>
      <c r="H416" s="495"/>
      <c r="I416" s="871"/>
      <c r="J416" s="871"/>
      <c r="K416" s="871"/>
      <c r="L416" s="871"/>
      <c r="M416" s="871"/>
      <c r="N416" s="871"/>
      <c r="O416" s="871"/>
      <c r="P416" s="871"/>
      <c r="Q416" s="871"/>
      <c r="R416" s="871"/>
      <c r="S416" s="871"/>
      <c r="T416" s="871"/>
      <c r="U416" s="871"/>
      <c r="V416" s="871"/>
      <c r="W416" s="871"/>
      <c r="X416" s="871"/>
      <c r="Y416" s="871"/>
      <c r="Z416" s="871"/>
    </row>
    <row r="417" spans="1:26" ht="12.75">
      <c r="A417" s="871"/>
      <c r="B417" s="871"/>
      <c r="C417" s="871"/>
      <c r="D417" s="871"/>
      <c r="E417" s="871"/>
      <c r="F417" s="872"/>
      <c r="G417" s="495"/>
      <c r="H417" s="495"/>
      <c r="I417" s="871"/>
      <c r="J417" s="871"/>
      <c r="K417" s="871"/>
      <c r="L417" s="871"/>
      <c r="M417" s="871"/>
      <c r="N417" s="871"/>
      <c r="O417" s="871"/>
      <c r="P417" s="871"/>
      <c r="Q417" s="871"/>
      <c r="R417" s="871"/>
      <c r="S417" s="871"/>
      <c r="T417" s="871"/>
      <c r="U417" s="871"/>
      <c r="V417" s="871"/>
      <c r="W417" s="871"/>
      <c r="X417" s="871"/>
      <c r="Y417" s="871"/>
      <c r="Z417" s="871"/>
    </row>
    <row r="418" spans="1:26" ht="12.75">
      <c r="A418" s="871"/>
      <c r="B418" s="871"/>
      <c r="C418" s="871"/>
      <c r="D418" s="871"/>
      <c r="E418" s="871"/>
      <c r="F418" s="872"/>
      <c r="G418" s="495"/>
      <c r="H418" s="495"/>
      <c r="I418" s="871"/>
      <c r="J418" s="871"/>
      <c r="K418" s="871"/>
      <c r="L418" s="871"/>
      <c r="M418" s="871"/>
      <c r="N418" s="871"/>
      <c r="O418" s="871"/>
      <c r="P418" s="871"/>
      <c r="Q418" s="871"/>
      <c r="R418" s="871"/>
      <c r="S418" s="871"/>
      <c r="T418" s="871"/>
      <c r="U418" s="871"/>
      <c r="V418" s="871"/>
      <c r="W418" s="871"/>
      <c r="X418" s="871"/>
      <c r="Y418" s="871"/>
      <c r="Z418" s="871"/>
    </row>
    <row r="419" spans="1:26" ht="12.75">
      <c r="A419" s="871"/>
      <c r="B419" s="871"/>
      <c r="C419" s="871"/>
      <c r="D419" s="871"/>
      <c r="E419" s="871"/>
      <c r="F419" s="872"/>
      <c r="G419" s="495"/>
      <c r="H419" s="495"/>
      <c r="I419" s="871"/>
      <c r="J419" s="871"/>
      <c r="K419" s="871"/>
      <c r="L419" s="871"/>
      <c r="M419" s="871"/>
      <c r="N419" s="871"/>
      <c r="O419" s="871"/>
      <c r="P419" s="871"/>
      <c r="Q419" s="871"/>
      <c r="R419" s="871"/>
      <c r="S419" s="871"/>
      <c r="T419" s="871"/>
      <c r="U419" s="871"/>
      <c r="V419" s="871"/>
      <c r="W419" s="871"/>
      <c r="X419" s="871"/>
      <c r="Y419" s="871"/>
      <c r="Z419" s="871"/>
    </row>
    <row r="420" spans="1:26" ht="12.75">
      <c r="A420" s="871"/>
      <c r="B420" s="871"/>
      <c r="C420" s="871"/>
      <c r="D420" s="871"/>
      <c r="E420" s="871"/>
      <c r="F420" s="872"/>
      <c r="G420" s="495"/>
      <c r="H420" s="495"/>
      <c r="I420" s="871"/>
      <c r="J420" s="871"/>
      <c r="K420" s="871"/>
      <c r="L420" s="871"/>
      <c r="M420" s="871"/>
      <c r="N420" s="871"/>
      <c r="O420" s="871"/>
      <c r="P420" s="871"/>
      <c r="Q420" s="871"/>
      <c r="R420" s="871"/>
      <c r="S420" s="871"/>
      <c r="T420" s="871"/>
      <c r="U420" s="871"/>
      <c r="V420" s="871"/>
      <c r="W420" s="871"/>
      <c r="X420" s="871"/>
      <c r="Y420" s="871"/>
      <c r="Z420" s="871"/>
    </row>
    <row r="421" spans="1:26" ht="12.75">
      <c r="A421" s="871"/>
      <c r="B421" s="871"/>
      <c r="C421" s="871"/>
      <c r="D421" s="871"/>
      <c r="E421" s="871"/>
      <c r="F421" s="872"/>
      <c r="G421" s="495"/>
      <c r="H421" s="495"/>
      <c r="I421" s="871"/>
      <c r="J421" s="871"/>
      <c r="K421" s="871"/>
      <c r="L421" s="871"/>
      <c r="M421" s="871"/>
      <c r="N421" s="871"/>
      <c r="O421" s="871"/>
      <c r="P421" s="871"/>
      <c r="Q421" s="871"/>
      <c r="R421" s="871"/>
      <c r="S421" s="871"/>
      <c r="T421" s="871"/>
      <c r="U421" s="871"/>
      <c r="V421" s="871"/>
      <c r="W421" s="871"/>
      <c r="X421" s="871"/>
      <c r="Y421" s="871"/>
      <c r="Z421" s="871"/>
    </row>
    <row r="422" spans="1:26" ht="12.75">
      <c r="A422" s="871"/>
      <c r="B422" s="871"/>
      <c r="C422" s="871"/>
      <c r="D422" s="871"/>
      <c r="E422" s="871"/>
      <c r="F422" s="872"/>
      <c r="G422" s="495"/>
      <c r="H422" s="495"/>
      <c r="I422" s="871"/>
      <c r="J422" s="871"/>
      <c r="K422" s="871"/>
      <c r="L422" s="871"/>
      <c r="M422" s="871"/>
      <c r="N422" s="871"/>
      <c r="O422" s="871"/>
      <c r="P422" s="871"/>
      <c r="Q422" s="871"/>
      <c r="R422" s="871"/>
      <c r="S422" s="871"/>
      <c r="T422" s="871"/>
      <c r="U422" s="871"/>
      <c r="V422" s="871"/>
      <c r="W422" s="871"/>
      <c r="X422" s="871"/>
      <c r="Y422" s="871"/>
      <c r="Z422" s="871"/>
    </row>
    <row r="423" spans="1:26" ht="12.75">
      <c r="A423" s="871"/>
      <c r="B423" s="871"/>
      <c r="C423" s="871"/>
      <c r="D423" s="871"/>
      <c r="E423" s="871"/>
      <c r="F423" s="872"/>
      <c r="G423" s="495"/>
      <c r="H423" s="495"/>
      <c r="I423" s="871"/>
      <c r="J423" s="871"/>
      <c r="K423" s="871"/>
      <c r="L423" s="871"/>
      <c r="M423" s="871"/>
      <c r="N423" s="871"/>
      <c r="O423" s="871"/>
      <c r="P423" s="871"/>
      <c r="Q423" s="871"/>
      <c r="R423" s="871"/>
      <c r="S423" s="871"/>
      <c r="T423" s="871"/>
      <c r="U423" s="871"/>
      <c r="V423" s="871"/>
      <c r="W423" s="871"/>
      <c r="X423" s="871"/>
      <c r="Y423" s="871"/>
      <c r="Z423" s="871"/>
    </row>
    <row r="424" spans="1:26" ht="12.75">
      <c r="A424" s="871"/>
      <c r="B424" s="871"/>
      <c r="C424" s="871"/>
      <c r="D424" s="871"/>
      <c r="E424" s="871"/>
      <c r="F424" s="872"/>
      <c r="G424" s="495"/>
      <c r="H424" s="495"/>
      <c r="I424" s="871"/>
      <c r="J424" s="871"/>
      <c r="K424" s="871"/>
      <c r="L424" s="871"/>
      <c r="M424" s="871"/>
      <c r="N424" s="871"/>
      <c r="O424" s="871"/>
      <c r="P424" s="871"/>
      <c r="Q424" s="871"/>
      <c r="R424" s="871"/>
      <c r="S424" s="871"/>
      <c r="T424" s="871"/>
      <c r="U424" s="871"/>
      <c r="V424" s="871"/>
      <c r="W424" s="871"/>
      <c r="X424" s="871"/>
      <c r="Y424" s="871"/>
      <c r="Z424" s="871"/>
    </row>
    <row r="425" spans="1:26" ht="12.75">
      <c r="A425" s="871"/>
      <c r="B425" s="871"/>
      <c r="C425" s="871"/>
      <c r="D425" s="871"/>
      <c r="E425" s="871"/>
      <c r="F425" s="872"/>
      <c r="G425" s="495"/>
      <c r="H425" s="495"/>
      <c r="I425" s="871"/>
      <c r="J425" s="871"/>
      <c r="K425" s="871"/>
      <c r="L425" s="871"/>
      <c r="M425" s="871"/>
      <c r="N425" s="871"/>
      <c r="O425" s="871"/>
      <c r="P425" s="871"/>
      <c r="Q425" s="871"/>
      <c r="R425" s="871"/>
      <c r="S425" s="871"/>
      <c r="T425" s="871"/>
      <c r="U425" s="871"/>
      <c r="V425" s="871"/>
      <c r="W425" s="871"/>
      <c r="X425" s="871"/>
      <c r="Y425" s="871"/>
      <c r="Z425" s="871"/>
    </row>
    <row r="426" spans="1:26" ht="12.75">
      <c r="A426" s="871"/>
      <c r="B426" s="871"/>
      <c r="C426" s="871"/>
      <c r="D426" s="871"/>
      <c r="E426" s="871"/>
      <c r="F426" s="872"/>
      <c r="G426" s="495"/>
      <c r="H426" s="495"/>
      <c r="I426" s="871"/>
      <c r="J426" s="871"/>
      <c r="K426" s="871"/>
      <c r="L426" s="871"/>
      <c r="M426" s="871"/>
      <c r="N426" s="871"/>
      <c r="O426" s="871"/>
      <c r="P426" s="871"/>
      <c r="Q426" s="871"/>
      <c r="R426" s="871"/>
      <c r="S426" s="871"/>
      <c r="T426" s="871"/>
      <c r="U426" s="871"/>
      <c r="V426" s="871"/>
      <c r="W426" s="871"/>
      <c r="X426" s="871"/>
      <c r="Y426" s="871"/>
      <c r="Z426" s="871"/>
    </row>
    <row r="427" spans="1:26" ht="12.75">
      <c r="A427" s="871"/>
      <c r="B427" s="871"/>
      <c r="C427" s="871"/>
      <c r="D427" s="871"/>
      <c r="E427" s="871"/>
      <c r="F427" s="872"/>
      <c r="G427" s="495"/>
      <c r="H427" s="495"/>
      <c r="I427" s="871"/>
      <c r="J427" s="871"/>
      <c r="K427" s="871"/>
      <c r="L427" s="871"/>
      <c r="M427" s="871"/>
      <c r="N427" s="871"/>
      <c r="O427" s="871"/>
      <c r="P427" s="871"/>
      <c r="Q427" s="871"/>
      <c r="R427" s="871"/>
      <c r="S427" s="871"/>
      <c r="T427" s="871"/>
      <c r="U427" s="871"/>
      <c r="V427" s="871"/>
      <c r="W427" s="871"/>
      <c r="X427" s="871"/>
      <c r="Y427" s="871"/>
      <c r="Z427" s="871"/>
    </row>
    <row r="428" spans="1:26" ht="12.75">
      <c r="A428" s="871"/>
      <c r="B428" s="871"/>
      <c r="C428" s="871"/>
      <c r="D428" s="871"/>
      <c r="E428" s="871"/>
      <c r="F428" s="872"/>
      <c r="G428" s="495"/>
      <c r="H428" s="495"/>
      <c r="I428" s="871"/>
      <c r="J428" s="871"/>
      <c r="K428" s="871"/>
      <c r="L428" s="871"/>
      <c r="M428" s="871"/>
      <c r="N428" s="871"/>
      <c r="O428" s="871"/>
      <c r="P428" s="871"/>
      <c r="Q428" s="871"/>
      <c r="R428" s="871"/>
      <c r="S428" s="871"/>
      <c r="T428" s="871"/>
      <c r="U428" s="871"/>
      <c r="V428" s="871"/>
      <c r="W428" s="871"/>
      <c r="X428" s="871"/>
      <c r="Y428" s="871"/>
      <c r="Z428" s="871"/>
    </row>
    <row r="429" spans="1:26" ht="12.75">
      <c r="A429" s="871"/>
      <c r="B429" s="871"/>
      <c r="C429" s="871"/>
      <c r="D429" s="871"/>
      <c r="E429" s="871"/>
      <c r="F429" s="872"/>
      <c r="G429" s="495"/>
      <c r="H429" s="495"/>
      <c r="I429" s="871"/>
      <c r="J429" s="871"/>
      <c r="K429" s="871"/>
      <c r="L429" s="871"/>
      <c r="M429" s="871"/>
      <c r="N429" s="871"/>
      <c r="O429" s="871"/>
      <c r="P429" s="871"/>
      <c r="Q429" s="871"/>
      <c r="R429" s="871"/>
      <c r="S429" s="871"/>
      <c r="T429" s="871"/>
      <c r="U429" s="871"/>
      <c r="V429" s="871"/>
      <c r="W429" s="871"/>
      <c r="X429" s="871"/>
      <c r="Y429" s="871"/>
      <c r="Z429" s="871"/>
    </row>
    <row r="430" spans="1:26" ht="12.75">
      <c r="A430" s="871"/>
      <c r="B430" s="871"/>
      <c r="C430" s="871"/>
      <c r="D430" s="871"/>
      <c r="E430" s="871"/>
      <c r="F430" s="872"/>
      <c r="G430" s="495"/>
      <c r="H430" s="495"/>
      <c r="I430" s="871"/>
      <c r="J430" s="871"/>
      <c r="K430" s="871"/>
      <c r="L430" s="871"/>
      <c r="M430" s="871"/>
      <c r="N430" s="871"/>
      <c r="O430" s="871"/>
      <c r="P430" s="871"/>
      <c r="Q430" s="871"/>
      <c r="R430" s="871"/>
      <c r="S430" s="871"/>
      <c r="T430" s="871"/>
      <c r="U430" s="871"/>
      <c r="V430" s="871"/>
      <c r="W430" s="871"/>
      <c r="X430" s="871"/>
      <c r="Y430" s="871"/>
      <c r="Z430" s="871"/>
    </row>
    <row r="431" spans="1:26" ht="12.75">
      <c r="A431" s="871"/>
      <c r="B431" s="871"/>
      <c r="C431" s="871"/>
      <c r="D431" s="871"/>
      <c r="E431" s="871"/>
      <c r="F431" s="872"/>
      <c r="G431" s="495"/>
      <c r="H431" s="495"/>
      <c r="I431" s="871"/>
      <c r="J431" s="871"/>
      <c r="K431" s="871"/>
      <c r="L431" s="871"/>
      <c r="M431" s="871"/>
      <c r="N431" s="871"/>
      <c r="O431" s="871"/>
      <c r="P431" s="871"/>
      <c r="Q431" s="871"/>
      <c r="R431" s="871"/>
      <c r="S431" s="871"/>
      <c r="T431" s="871"/>
      <c r="U431" s="871"/>
      <c r="V431" s="871"/>
      <c r="W431" s="871"/>
      <c r="X431" s="871"/>
      <c r="Y431" s="871"/>
      <c r="Z431" s="871"/>
    </row>
    <row r="432" spans="1:26" ht="12.75">
      <c r="A432" s="871"/>
      <c r="B432" s="871"/>
      <c r="C432" s="871"/>
      <c r="D432" s="871"/>
      <c r="E432" s="871"/>
      <c r="F432" s="872"/>
      <c r="G432" s="495"/>
      <c r="H432" s="495"/>
      <c r="I432" s="871"/>
      <c r="J432" s="871"/>
      <c r="K432" s="871"/>
      <c r="L432" s="871"/>
      <c r="M432" s="871"/>
      <c r="N432" s="871"/>
      <c r="O432" s="871"/>
      <c r="P432" s="871"/>
      <c r="Q432" s="871"/>
      <c r="R432" s="871"/>
      <c r="S432" s="871"/>
      <c r="T432" s="871"/>
      <c r="U432" s="871"/>
      <c r="V432" s="871"/>
      <c r="W432" s="871"/>
      <c r="X432" s="871"/>
      <c r="Y432" s="871"/>
      <c r="Z432" s="871"/>
    </row>
    <row r="433" spans="1:26" ht="12.75">
      <c r="A433" s="871"/>
      <c r="B433" s="871"/>
      <c r="C433" s="871"/>
      <c r="D433" s="871"/>
      <c r="E433" s="871"/>
      <c r="F433" s="872"/>
      <c r="G433" s="495"/>
      <c r="H433" s="495"/>
      <c r="I433" s="871"/>
      <c r="J433" s="871"/>
      <c r="K433" s="871"/>
      <c r="L433" s="871"/>
      <c r="M433" s="871"/>
      <c r="N433" s="871"/>
      <c r="O433" s="871"/>
      <c r="P433" s="871"/>
      <c r="Q433" s="871"/>
      <c r="R433" s="871"/>
      <c r="S433" s="871"/>
      <c r="T433" s="871"/>
      <c r="U433" s="871"/>
      <c r="V433" s="871"/>
      <c r="W433" s="871"/>
      <c r="X433" s="871"/>
      <c r="Y433" s="871"/>
      <c r="Z433" s="871"/>
    </row>
    <row r="434" spans="1:26" ht="12.75">
      <c r="A434" s="871"/>
      <c r="B434" s="871"/>
      <c r="C434" s="871"/>
      <c r="D434" s="871"/>
      <c r="E434" s="871"/>
      <c r="F434" s="872"/>
      <c r="G434" s="495"/>
      <c r="H434" s="495"/>
      <c r="I434" s="871"/>
      <c r="J434" s="871"/>
      <c r="K434" s="871"/>
      <c r="L434" s="871"/>
      <c r="M434" s="871"/>
      <c r="N434" s="871"/>
      <c r="O434" s="871"/>
      <c r="P434" s="871"/>
      <c r="Q434" s="871"/>
      <c r="R434" s="871"/>
      <c r="S434" s="871"/>
      <c r="T434" s="871"/>
      <c r="U434" s="871"/>
      <c r="V434" s="871"/>
      <c r="W434" s="871"/>
      <c r="X434" s="871"/>
      <c r="Y434" s="871"/>
      <c r="Z434" s="871"/>
    </row>
    <row r="435" spans="1:26" ht="12.75">
      <c r="A435" s="871"/>
      <c r="B435" s="871"/>
      <c r="C435" s="871"/>
      <c r="D435" s="871"/>
      <c r="E435" s="871"/>
      <c r="F435" s="872"/>
      <c r="G435" s="495"/>
      <c r="H435" s="495"/>
      <c r="I435" s="871"/>
      <c r="J435" s="871"/>
      <c r="K435" s="871"/>
      <c r="L435" s="871"/>
      <c r="M435" s="871"/>
      <c r="N435" s="871"/>
      <c r="O435" s="871"/>
      <c r="P435" s="871"/>
      <c r="Q435" s="871"/>
      <c r="R435" s="871"/>
      <c r="S435" s="871"/>
      <c r="T435" s="871"/>
      <c r="U435" s="871"/>
      <c r="V435" s="871"/>
      <c r="W435" s="871"/>
      <c r="X435" s="871"/>
      <c r="Y435" s="871"/>
      <c r="Z435" s="871"/>
    </row>
    <row r="436" spans="1:26" ht="12.75">
      <c r="A436" s="871"/>
      <c r="B436" s="871"/>
      <c r="C436" s="871"/>
      <c r="D436" s="871"/>
      <c r="E436" s="871"/>
      <c r="F436" s="872"/>
      <c r="G436" s="495"/>
      <c r="H436" s="495"/>
      <c r="I436" s="871"/>
      <c r="J436" s="871"/>
      <c r="K436" s="871"/>
      <c r="L436" s="871"/>
      <c r="M436" s="871"/>
      <c r="N436" s="871"/>
      <c r="O436" s="871"/>
      <c r="P436" s="871"/>
      <c r="Q436" s="871"/>
      <c r="R436" s="871"/>
      <c r="S436" s="871"/>
      <c r="T436" s="871"/>
      <c r="U436" s="871"/>
      <c r="V436" s="871"/>
      <c r="W436" s="871"/>
      <c r="X436" s="871"/>
      <c r="Y436" s="871"/>
      <c r="Z436" s="871"/>
    </row>
    <row r="437" spans="1:26" ht="12.75">
      <c r="A437" s="871"/>
      <c r="B437" s="871"/>
      <c r="C437" s="871"/>
      <c r="D437" s="871"/>
      <c r="E437" s="871"/>
      <c r="F437" s="872"/>
      <c r="G437" s="495"/>
      <c r="H437" s="495"/>
      <c r="I437" s="871"/>
      <c r="J437" s="871"/>
      <c r="K437" s="871"/>
      <c r="L437" s="871"/>
      <c r="M437" s="871"/>
      <c r="N437" s="871"/>
      <c r="O437" s="871"/>
      <c r="P437" s="871"/>
      <c r="Q437" s="871"/>
      <c r="R437" s="871"/>
      <c r="S437" s="871"/>
      <c r="T437" s="871"/>
      <c r="U437" s="871"/>
      <c r="V437" s="871"/>
      <c r="W437" s="871"/>
      <c r="X437" s="871"/>
      <c r="Y437" s="871"/>
      <c r="Z437" s="871"/>
    </row>
    <row r="438" spans="1:26" ht="12.75">
      <c r="A438" s="871"/>
      <c r="B438" s="871"/>
      <c r="C438" s="871"/>
      <c r="D438" s="871"/>
      <c r="E438" s="871"/>
      <c r="F438" s="872"/>
      <c r="G438" s="495"/>
      <c r="H438" s="495"/>
      <c r="I438" s="871"/>
      <c r="J438" s="871"/>
      <c r="K438" s="871"/>
      <c r="L438" s="871"/>
      <c r="M438" s="871"/>
      <c r="N438" s="871"/>
      <c r="O438" s="871"/>
      <c r="P438" s="871"/>
      <c r="Q438" s="871"/>
      <c r="R438" s="871"/>
      <c r="S438" s="871"/>
      <c r="T438" s="871"/>
      <c r="U438" s="871"/>
      <c r="V438" s="871"/>
      <c r="W438" s="871"/>
      <c r="X438" s="871"/>
      <c r="Y438" s="871"/>
      <c r="Z438" s="871"/>
    </row>
    <row r="439" spans="1:26" ht="12.75">
      <c r="A439" s="871"/>
      <c r="B439" s="871"/>
      <c r="C439" s="871"/>
      <c r="D439" s="871"/>
      <c r="E439" s="871"/>
      <c r="F439" s="872"/>
      <c r="G439" s="495"/>
      <c r="H439" s="495"/>
      <c r="I439" s="871"/>
      <c r="J439" s="871"/>
      <c r="K439" s="871"/>
      <c r="L439" s="871"/>
      <c r="M439" s="871"/>
      <c r="N439" s="871"/>
      <c r="O439" s="871"/>
      <c r="P439" s="871"/>
      <c r="Q439" s="871"/>
      <c r="R439" s="871"/>
      <c r="S439" s="871"/>
      <c r="T439" s="871"/>
      <c r="U439" s="871"/>
      <c r="V439" s="871"/>
      <c r="W439" s="871"/>
      <c r="X439" s="871"/>
      <c r="Y439" s="871"/>
      <c r="Z439" s="871"/>
    </row>
    <row r="440" spans="1:26" ht="12.75">
      <c r="A440" s="871"/>
      <c r="B440" s="871"/>
      <c r="C440" s="871"/>
      <c r="D440" s="871"/>
      <c r="E440" s="871"/>
      <c r="F440" s="872"/>
      <c r="G440" s="495"/>
      <c r="H440" s="495"/>
      <c r="I440" s="871"/>
      <c r="J440" s="871"/>
      <c r="K440" s="871"/>
      <c r="L440" s="871"/>
      <c r="M440" s="871"/>
      <c r="N440" s="871"/>
      <c r="O440" s="871"/>
      <c r="P440" s="871"/>
      <c r="Q440" s="871"/>
      <c r="R440" s="871"/>
      <c r="S440" s="871"/>
      <c r="T440" s="871"/>
      <c r="U440" s="871"/>
      <c r="V440" s="871"/>
      <c r="W440" s="871"/>
      <c r="X440" s="871"/>
      <c r="Y440" s="871"/>
      <c r="Z440" s="871"/>
    </row>
    <row r="441" spans="1:26" ht="12.75">
      <c r="A441" s="871"/>
      <c r="B441" s="871"/>
      <c r="C441" s="871"/>
      <c r="D441" s="871"/>
      <c r="E441" s="871"/>
      <c r="F441" s="872"/>
      <c r="G441" s="495"/>
      <c r="H441" s="495"/>
      <c r="I441" s="871"/>
      <c r="J441" s="871"/>
      <c r="K441" s="871"/>
      <c r="L441" s="871"/>
      <c r="M441" s="871"/>
      <c r="N441" s="871"/>
      <c r="O441" s="871"/>
      <c r="P441" s="871"/>
      <c r="Q441" s="871"/>
      <c r="R441" s="871"/>
      <c r="S441" s="871"/>
      <c r="T441" s="871"/>
      <c r="U441" s="871"/>
      <c r="V441" s="871"/>
      <c r="W441" s="871"/>
      <c r="X441" s="871"/>
      <c r="Y441" s="871"/>
      <c r="Z441" s="871"/>
    </row>
    <row r="442" spans="1:26" ht="12.75">
      <c r="A442" s="871"/>
      <c r="B442" s="871"/>
      <c r="C442" s="871"/>
      <c r="D442" s="871"/>
      <c r="E442" s="871"/>
      <c r="F442" s="872"/>
      <c r="G442" s="495"/>
      <c r="H442" s="495"/>
      <c r="I442" s="871"/>
      <c r="J442" s="871"/>
      <c r="K442" s="871"/>
      <c r="L442" s="871"/>
      <c r="M442" s="871"/>
      <c r="N442" s="871"/>
      <c r="O442" s="871"/>
      <c r="P442" s="871"/>
      <c r="Q442" s="871"/>
      <c r="R442" s="871"/>
      <c r="S442" s="871"/>
      <c r="T442" s="871"/>
      <c r="U442" s="871"/>
      <c r="V442" s="871"/>
      <c r="W442" s="871"/>
      <c r="X442" s="871"/>
      <c r="Y442" s="871"/>
      <c r="Z442" s="871"/>
    </row>
    <row r="443" spans="1:26" ht="12.75">
      <c r="A443" s="871"/>
      <c r="B443" s="871"/>
      <c r="C443" s="871"/>
      <c r="D443" s="871"/>
      <c r="E443" s="871"/>
      <c r="F443" s="872"/>
      <c r="G443" s="495"/>
      <c r="H443" s="495"/>
      <c r="I443" s="871"/>
      <c r="J443" s="871"/>
      <c r="K443" s="871"/>
      <c r="L443" s="871"/>
      <c r="M443" s="871"/>
      <c r="N443" s="871"/>
      <c r="O443" s="871"/>
      <c r="P443" s="871"/>
      <c r="Q443" s="871"/>
      <c r="R443" s="871"/>
      <c r="S443" s="871"/>
      <c r="T443" s="871"/>
      <c r="U443" s="871"/>
      <c r="V443" s="871"/>
      <c r="W443" s="871"/>
      <c r="X443" s="871"/>
      <c r="Y443" s="871"/>
      <c r="Z443" s="871"/>
    </row>
    <row r="444" spans="1:26" ht="12.75">
      <c r="A444" s="871"/>
      <c r="B444" s="871"/>
      <c r="C444" s="871"/>
      <c r="D444" s="871"/>
      <c r="E444" s="871"/>
      <c r="F444" s="872"/>
      <c r="G444" s="495"/>
      <c r="H444" s="495"/>
      <c r="I444" s="871"/>
      <c r="J444" s="871"/>
      <c r="K444" s="871"/>
      <c r="L444" s="871"/>
      <c r="M444" s="871"/>
      <c r="N444" s="871"/>
      <c r="O444" s="871"/>
      <c r="P444" s="871"/>
      <c r="Q444" s="871"/>
      <c r="R444" s="871"/>
      <c r="S444" s="871"/>
      <c r="T444" s="871"/>
      <c r="U444" s="871"/>
      <c r="V444" s="871"/>
      <c r="W444" s="871"/>
      <c r="X444" s="871"/>
      <c r="Y444" s="871"/>
      <c r="Z444" s="871"/>
    </row>
    <row r="445" spans="1:26" ht="12.75">
      <c r="A445" s="871"/>
      <c r="B445" s="871"/>
      <c r="C445" s="871"/>
      <c r="D445" s="871"/>
      <c r="E445" s="871"/>
      <c r="F445" s="872"/>
      <c r="G445" s="495"/>
      <c r="H445" s="495"/>
      <c r="I445" s="871"/>
      <c r="J445" s="871"/>
      <c r="K445" s="871"/>
      <c r="L445" s="871"/>
      <c r="M445" s="871"/>
      <c r="N445" s="871"/>
      <c r="O445" s="871"/>
      <c r="P445" s="871"/>
      <c r="Q445" s="871"/>
      <c r="R445" s="871"/>
      <c r="S445" s="871"/>
      <c r="T445" s="871"/>
      <c r="U445" s="871"/>
      <c r="V445" s="871"/>
      <c r="W445" s="871"/>
      <c r="X445" s="871"/>
      <c r="Y445" s="871"/>
      <c r="Z445" s="871"/>
    </row>
    <row r="446" spans="1:26" ht="12.75">
      <c r="A446" s="871"/>
      <c r="B446" s="871"/>
      <c r="C446" s="871"/>
      <c r="D446" s="871"/>
      <c r="E446" s="871"/>
      <c r="F446" s="872"/>
      <c r="G446" s="495"/>
      <c r="H446" s="495"/>
      <c r="I446" s="871"/>
      <c r="J446" s="871"/>
      <c r="K446" s="871"/>
      <c r="L446" s="871"/>
      <c r="M446" s="871"/>
      <c r="N446" s="871"/>
      <c r="O446" s="871"/>
      <c r="P446" s="871"/>
      <c r="Q446" s="871"/>
      <c r="R446" s="871"/>
      <c r="S446" s="871"/>
      <c r="T446" s="871"/>
      <c r="U446" s="871"/>
      <c r="V446" s="871"/>
      <c r="W446" s="871"/>
      <c r="X446" s="871"/>
      <c r="Y446" s="871"/>
      <c r="Z446" s="871"/>
    </row>
    <row r="447" spans="1:26" ht="12.75">
      <c r="A447" s="871"/>
      <c r="B447" s="871"/>
      <c r="C447" s="871"/>
      <c r="D447" s="871"/>
      <c r="E447" s="871"/>
      <c r="F447" s="872"/>
      <c r="G447" s="495"/>
      <c r="H447" s="495"/>
      <c r="I447" s="871"/>
      <c r="J447" s="871"/>
      <c r="K447" s="871"/>
      <c r="L447" s="871"/>
      <c r="M447" s="871"/>
      <c r="N447" s="871"/>
      <c r="O447" s="871"/>
      <c r="P447" s="871"/>
      <c r="Q447" s="871"/>
      <c r="R447" s="871"/>
      <c r="S447" s="871"/>
      <c r="T447" s="871"/>
      <c r="U447" s="871"/>
      <c r="V447" s="871"/>
      <c r="W447" s="871"/>
      <c r="X447" s="871"/>
      <c r="Y447" s="871"/>
      <c r="Z447" s="871"/>
    </row>
    <row r="448" spans="1:26" ht="12.75">
      <c r="A448" s="871"/>
      <c r="B448" s="871"/>
      <c r="C448" s="871"/>
      <c r="D448" s="871"/>
      <c r="E448" s="871"/>
      <c r="F448" s="872"/>
      <c r="G448" s="495"/>
      <c r="H448" s="495"/>
      <c r="I448" s="871"/>
      <c r="J448" s="871"/>
      <c r="K448" s="871"/>
      <c r="L448" s="871"/>
      <c r="M448" s="871"/>
      <c r="N448" s="871"/>
      <c r="O448" s="871"/>
      <c r="P448" s="871"/>
      <c r="Q448" s="871"/>
      <c r="R448" s="871"/>
      <c r="S448" s="871"/>
      <c r="T448" s="871"/>
      <c r="U448" s="871"/>
      <c r="V448" s="871"/>
      <c r="W448" s="871"/>
      <c r="X448" s="871"/>
      <c r="Y448" s="871"/>
      <c r="Z448" s="871"/>
    </row>
    <row r="449" spans="1:26" ht="12.75">
      <c r="A449" s="871"/>
      <c r="B449" s="871"/>
      <c r="C449" s="871"/>
      <c r="D449" s="871"/>
      <c r="E449" s="871"/>
      <c r="F449" s="872"/>
      <c r="G449" s="495"/>
      <c r="H449" s="495"/>
      <c r="I449" s="871"/>
      <c r="J449" s="871"/>
      <c r="K449" s="871"/>
      <c r="L449" s="871"/>
      <c r="M449" s="871"/>
      <c r="N449" s="871"/>
      <c r="O449" s="871"/>
      <c r="P449" s="871"/>
      <c r="Q449" s="871"/>
      <c r="R449" s="871"/>
      <c r="S449" s="871"/>
      <c r="T449" s="871"/>
      <c r="U449" s="871"/>
      <c r="V449" s="871"/>
      <c r="W449" s="871"/>
      <c r="X449" s="871"/>
      <c r="Y449" s="871"/>
      <c r="Z449" s="871"/>
    </row>
    <row r="450" spans="1:26" ht="12.75">
      <c r="A450" s="871"/>
      <c r="B450" s="871"/>
      <c r="C450" s="871"/>
      <c r="D450" s="871"/>
      <c r="E450" s="871"/>
      <c r="F450" s="872"/>
      <c r="G450" s="495"/>
      <c r="H450" s="495"/>
      <c r="I450" s="871"/>
      <c r="J450" s="871"/>
      <c r="K450" s="871"/>
      <c r="L450" s="871"/>
      <c r="M450" s="871"/>
      <c r="N450" s="871"/>
      <c r="O450" s="871"/>
      <c r="P450" s="871"/>
      <c r="Q450" s="871"/>
      <c r="R450" s="871"/>
      <c r="S450" s="871"/>
      <c r="T450" s="871"/>
      <c r="U450" s="871"/>
      <c r="V450" s="871"/>
      <c r="W450" s="871"/>
      <c r="X450" s="871"/>
      <c r="Y450" s="871"/>
      <c r="Z450" s="871"/>
    </row>
    <row r="451" spans="1:26" ht="12.75">
      <c r="A451" s="871"/>
      <c r="B451" s="871"/>
      <c r="C451" s="871"/>
      <c r="D451" s="871"/>
      <c r="E451" s="871"/>
      <c r="F451" s="872"/>
      <c r="G451" s="495"/>
      <c r="H451" s="495"/>
      <c r="I451" s="871"/>
      <c r="J451" s="871"/>
      <c r="K451" s="871"/>
      <c r="L451" s="871"/>
      <c r="M451" s="871"/>
      <c r="N451" s="871"/>
      <c r="O451" s="871"/>
      <c r="P451" s="871"/>
      <c r="Q451" s="871"/>
      <c r="R451" s="871"/>
      <c r="S451" s="871"/>
      <c r="T451" s="871"/>
      <c r="U451" s="871"/>
      <c r="V451" s="871"/>
      <c r="W451" s="871"/>
      <c r="X451" s="871"/>
      <c r="Y451" s="871"/>
      <c r="Z451" s="871"/>
    </row>
    <row r="452" spans="1:26" ht="12.75">
      <c r="A452" s="871"/>
      <c r="B452" s="871"/>
      <c r="C452" s="871"/>
      <c r="D452" s="871"/>
      <c r="E452" s="871"/>
      <c r="F452" s="872"/>
      <c r="G452" s="495"/>
      <c r="H452" s="495"/>
      <c r="I452" s="871"/>
      <c r="J452" s="871"/>
      <c r="K452" s="871"/>
      <c r="L452" s="871"/>
      <c r="M452" s="871"/>
      <c r="N452" s="871"/>
      <c r="O452" s="871"/>
      <c r="P452" s="871"/>
      <c r="Q452" s="871"/>
      <c r="R452" s="871"/>
      <c r="S452" s="871"/>
      <c r="T452" s="871"/>
      <c r="U452" s="871"/>
      <c r="V452" s="871"/>
      <c r="W452" s="871"/>
      <c r="X452" s="871"/>
      <c r="Y452" s="871"/>
      <c r="Z452" s="871"/>
    </row>
    <row r="453" spans="1:26" ht="12.75">
      <c r="A453" s="871"/>
      <c r="B453" s="871"/>
      <c r="C453" s="871"/>
      <c r="D453" s="871"/>
      <c r="E453" s="871"/>
      <c r="F453" s="872"/>
      <c r="G453" s="495"/>
      <c r="H453" s="495"/>
      <c r="I453" s="871"/>
      <c r="J453" s="871"/>
      <c r="K453" s="871"/>
      <c r="L453" s="871"/>
      <c r="M453" s="871"/>
      <c r="N453" s="871"/>
      <c r="O453" s="871"/>
      <c r="P453" s="871"/>
      <c r="Q453" s="871"/>
      <c r="R453" s="871"/>
      <c r="S453" s="871"/>
      <c r="T453" s="871"/>
      <c r="U453" s="871"/>
      <c r="V453" s="871"/>
      <c r="W453" s="871"/>
      <c r="X453" s="871"/>
      <c r="Y453" s="871"/>
      <c r="Z453" s="871"/>
    </row>
    <row r="454" spans="1:26" ht="12.75">
      <c r="A454" s="871"/>
      <c r="B454" s="871"/>
      <c r="C454" s="871"/>
      <c r="D454" s="871"/>
      <c r="E454" s="871"/>
      <c r="F454" s="872"/>
      <c r="G454" s="495"/>
      <c r="H454" s="495"/>
      <c r="I454" s="871"/>
      <c r="J454" s="871"/>
      <c r="K454" s="871"/>
      <c r="L454" s="871"/>
      <c r="M454" s="871"/>
      <c r="N454" s="871"/>
      <c r="O454" s="871"/>
      <c r="P454" s="871"/>
      <c r="Q454" s="871"/>
      <c r="R454" s="871"/>
      <c r="S454" s="871"/>
      <c r="T454" s="871"/>
      <c r="U454" s="871"/>
      <c r="V454" s="871"/>
      <c r="W454" s="871"/>
      <c r="X454" s="871"/>
      <c r="Y454" s="871"/>
      <c r="Z454" s="871"/>
    </row>
    <row r="455" spans="1:26" ht="12.75">
      <c r="A455" s="871"/>
      <c r="B455" s="871"/>
      <c r="C455" s="871"/>
      <c r="D455" s="871"/>
      <c r="E455" s="871"/>
      <c r="F455" s="872"/>
      <c r="G455" s="495"/>
      <c r="H455" s="495"/>
      <c r="I455" s="871"/>
      <c r="J455" s="871"/>
      <c r="K455" s="871"/>
      <c r="L455" s="871"/>
      <c r="M455" s="871"/>
      <c r="N455" s="871"/>
      <c r="O455" s="871"/>
      <c r="P455" s="871"/>
      <c r="Q455" s="871"/>
      <c r="R455" s="871"/>
      <c r="S455" s="871"/>
      <c r="T455" s="871"/>
      <c r="U455" s="871"/>
      <c r="V455" s="871"/>
      <c r="W455" s="871"/>
      <c r="X455" s="871"/>
      <c r="Y455" s="871"/>
      <c r="Z455" s="871"/>
    </row>
    <row r="456" spans="1:26" ht="12.75">
      <c r="A456" s="871"/>
      <c r="B456" s="871"/>
      <c r="C456" s="871"/>
      <c r="D456" s="871"/>
      <c r="E456" s="871"/>
      <c r="F456" s="872"/>
      <c r="G456" s="495"/>
      <c r="H456" s="495"/>
      <c r="I456" s="871"/>
      <c r="J456" s="871"/>
      <c r="K456" s="871"/>
      <c r="L456" s="871"/>
      <c r="M456" s="871"/>
      <c r="N456" s="871"/>
      <c r="O456" s="871"/>
      <c r="P456" s="871"/>
      <c r="Q456" s="871"/>
      <c r="R456" s="871"/>
      <c r="S456" s="871"/>
      <c r="T456" s="871"/>
      <c r="U456" s="871"/>
      <c r="V456" s="871"/>
      <c r="W456" s="871"/>
      <c r="X456" s="871"/>
      <c r="Y456" s="871"/>
      <c r="Z456" s="871"/>
    </row>
    <row r="457" spans="1:26" ht="12.75">
      <c r="A457" s="871"/>
      <c r="B457" s="871"/>
      <c r="C457" s="871"/>
      <c r="D457" s="871"/>
      <c r="E457" s="871"/>
      <c r="F457" s="872"/>
      <c r="G457" s="495"/>
      <c r="H457" s="495"/>
      <c r="I457" s="871"/>
      <c r="J457" s="871"/>
      <c r="K457" s="871"/>
      <c r="L457" s="871"/>
      <c r="M457" s="871"/>
      <c r="N457" s="871"/>
      <c r="O457" s="871"/>
      <c r="P457" s="871"/>
      <c r="Q457" s="871"/>
      <c r="R457" s="871"/>
      <c r="S457" s="871"/>
      <c r="T457" s="871"/>
      <c r="U457" s="871"/>
      <c r="V457" s="871"/>
      <c r="W457" s="871"/>
      <c r="X457" s="871"/>
      <c r="Y457" s="871"/>
      <c r="Z457" s="871"/>
    </row>
    <row r="458" spans="1:26" ht="12.75">
      <c r="A458" s="871"/>
      <c r="B458" s="871"/>
      <c r="C458" s="871"/>
      <c r="D458" s="871"/>
      <c r="E458" s="871"/>
      <c r="F458" s="872"/>
      <c r="G458" s="495"/>
      <c r="H458" s="495"/>
      <c r="I458" s="871"/>
      <c r="J458" s="871"/>
      <c r="K458" s="871"/>
      <c r="L458" s="871"/>
      <c r="M458" s="871"/>
      <c r="N458" s="871"/>
      <c r="O458" s="871"/>
      <c r="P458" s="871"/>
      <c r="Q458" s="871"/>
      <c r="R458" s="871"/>
      <c r="S458" s="871"/>
      <c r="T458" s="871"/>
      <c r="U458" s="871"/>
      <c r="V458" s="871"/>
      <c r="W458" s="871"/>
      <c r="X458" s="871"/>
      <c r="Y458" s="871"/>
      <c r="Z458" s="871"/>
    </row>
    <row r="459" spans="1:26" ht="12.75">
      <c r="A459" s="871"/>
      <c r="B459" s="871"/>
      <c r="C459" s="871"/>
      <c r="D459" s="871"/>
      <c r="E459" s="871"/>
      <c r="F459" s="872"/>
      <c r="G459" s="495"/>
      <c r="H459" s="495"/>
      <c r="I459" s="871"/>
      <c r="J459" s="871"/>
      <c r="K459" s="871"/>
      <c r="L459" s="871"/>
      <c r="M459" s="871"/>
      <c r="N459" s="871"/>
      <c r="O459" s="871"/>
      <c r="P459" s="871"/>
      <c r="Q459" s="871"/>
      <c r="R459" s="871"/>
      <c r="S459" s="871"/>
      <c r="T459" s="871"/>
      <c r="U459" s="871"/>
      <c r="V459" s="871"/>
      <c r="W459" s="871"/>
      <c r="X459" s="871"/>
      <c r="Y459" s="871"/>
      <c r="Z459" s="871"/>
    </row>
    <row r="460" spans="1:26" ht="12.75">
      <c r="A460" s="871"/>
      <c r="B460" s="871"/>
      <c r="C460" s="871"/>
      <c r="D460" s="871"/>
      <c r="E460" s="871"/>
      <c r="F460" s="872"/>
      <c r="G460" s="495"/>
      <c r="H460" s="495"/>
      <c r="I460" s="871"/>
      <c r="J460" s="871"/>
      <c r="K460" s="871"/>
      <c r="L460" s="871"/>
      <c r="M460" s="871"/>
      <c r="N460" s="871"/>
      <c r="O460" s="871"/>
      <c r="P460" s="871"/>
      <c r="Q460" s="871"/>
      <c r="R460" s="871"/>
      <c r="S460" s="871"/>
      <c r="T460" s="871"/>
      <c r="U460" s="871"/>
      <c r="V460" s="871"/>
      <c r="W460" s="871"/>
      <c r="X460" s="871"/>
      <c r="Y460" s="871"/>
      <c r="Z460" s="871"/>
    </row>
    <row r="461" spans="1:26" ht="12.75">
      <c r="A461" s="871"/>
      <c r="B461" s="871"/>
      <c r="C461" s="871"/>
      <c r="D461" s="871"/>
      <c r="E461" s="871"/>
      <c r="F461" s="872"/>
      <c r="G461" s="495"/>
      <c r="H461" s="495"/>
      <c r="I461" s="871"/>
      <c r="J461" s="871"/>
      <c r="K461" s="871"/>
      <c r="L461" s="871"/>
      <c r="M461" s="871"/>
      <c r="N461" s="871"/>
      <c r="O461" s="871"/>
      <c r="P461" s="871"/>
      <c r="Q461" s="871"/>
      <c r="R461" s="871"/>
      <c r="S461" s="871"/>
      <c r="T461" s="871"/>
      <c r="U461" s="871"/>
      <c r="V461" s="871"/>
      <c r="W461" s="871"/>
      <c r="X461" s="871"/>
      <c r="Y461" s="871"/>
      <c r="Z461" s="871"/>
    </row>
    <row r="462" spans="1:26" ht="12.75">
      <c r="A462" s="871"/>
      <c r="B462" s="871"/>
      <c r="C462" s="871"/>
      <c r="D462" s="871"/>
      <c r="E462" s="871"/>
      <c r="F462" s="872"/>
      <c r="G462" s="495"/>
      <c r="H462" s="495"/>
      <c r="I462" s="871"/>
      <c r="J462" s="871"/>
      <c r="K462" s="871"/>
      <c r="L462" s="871"/>
      <c r="M462" s="871"/>
      <c r="N462" s="871"/>
      <c r="O462" s="871"/>
      <c r="P462" s="871"/>
      <c r="Q462" s="871"/>
      <c r="R462" s="871"/>
      <c r="S462" s="871"/>
      <c r="T462" s="871"/>
      <c r="U462" s="871"/>
      <c r="V462" s="871"/>
      <c r="W462" s="871"/>
      <c r="X462" s="871"/>
      <c r="Y462" s="871"/>
      <c r="Z462" s="871"/>
    </row>
    <row r="463" spans="1:26" ht="12.75">
      <c r="A463" s="871"/>
      <c r="B463" s="871"/>
      <c r="C463" s="871"/>
      <c r="D463" s="871"/>
      <c r="E463" s="871"/>
      <c r="F463" s="872"/>
      <c r="G463" s="495"/>
      <c r="H463" s="495"/>
      <c r="I463" s="871"/>
      <c r="J463" s="871"/>
      <c r="K463" s="871"/>
      <c r="L463" s="871"/>
      <c r="M463" s="871"/>
      <c r="N463" s="871"/>
      <c r="O463" s="871"/>
      <c r="P463" s="871"/>
      <c r="Q463" s="871"/>
      <c r="R463" s="871"/>
      <c r="S463" s="871"/>
      <c r="T463" s="871"/>
      <c r="U463" s="871"/>
      <c r="V463" s="871"/>
      <c r="W463" s="871"/>
      <c r="X463" s="871"/>
      <c r="Y463" s="871"/>
      <c r="Z463" s="871"/>
    </row>
    <row r="464" spans="1:26" ht="12.75">
      <c r="A464" s="871"/>
      <c r="B464" s="871"/>
      <c r="C464" s="871"/>
      <c r="D464" s="871"/>
      <c r="E464" s="871"/>
      <c r="F464" s="872"/>
      <c r="G464" s="495"/>
      <c r="H464" s="495"/>
      <c r="I464" s="871"/>
      <c r="J464" s="871"/>
      <c r="K464" s="871"/>
      <c r="L464" s="871"/>
      <c r="M464" s="871"/>
      <c r="N464" s="871"/>
      <c r="O464" s="871"/>
      <c r="P464" s="871"/>
      <c r="Q464" s="871"/>
      <c r="R464" s="871"/>
      <c r="S464" s="871"/>
      <c r="T464" s="871"/>
      <c r="U464" s="871"/>
      <c r="V464" s="871"/>
      <c r="W464" s="871"/>
      <c r="X464" s="871"/>
      <c r="Y464" s="871"/>
      <c r="Z464" s="871"/>
    </row>
    <row r="465" spans="1:26" ht="12.75">
      <c r="A465" s="871"/>
      <c r="B465" s="871"/>
      <c r="C465" s="871"/>
      <c r="D465" s="871"/>
      <c r="E465" s="871"/>
      <c r="F465" s="872"/>
      <c r="G465" s="495"/>
      <c r="H465" s="495"/>
      <c r="I465" s="871"/>
      <c r="J465" s="871"/>
      <c r="K465" s="871"/>
      <c r="L465" s="871"/>
      <c r="M465" s="871"/>
      <c r="N465" s="871"/>
      <c r="O465" s="871"/>
      <c r="P465" s="871"/>
      <c r="Q465" s="871"/>
      <c r="R465" s="871"/>
      <c r="S465" s="871"/>
      <c r="T465" s="871"/>
      <c r="U465" s="871"/>
      <c r="V465" s="871"/>
      <c r="W465" s="871"/>
      <c r="X465" s="871"/>
      <c r="Y465" s="871"/>
      <c r="Z465" s="871"/>
    </row>
    <row r="466" spans="1:26" ht="12.75">
      <c r="A466" s="871"/>
      <c r="B466" s="871"/>
      <c r="C466" s="871"/>
      <c r="D466" s="871"/>
      <c r="E466" s="871"/>
      <c r="F466" s="872"/>
      <c r="G466" s="495"/>
      <c r="H466" s="495"/>
      <c r="I466" s="871"/>
      <c r="J466" s="871"/>
      <c r="K466" s="871"/>
      <c r="L466" s="871"/>
      <c r="M466" s="871"/>
      <c r="N466" s="871"/>
      <c r="O466" s="871"/>
      <c r="P466" s="871"/>
      <c r="Q466" s="871"/>
      <c r="R466" s="871"/>
      <c r="S466" s="871"/>
      <c r="T466" s="871"/>
      <c r="U466" s="871"/>
      <c r="V466" s="871"/>
      <c r="W466" s="871"/>
      <c r="X466" s="871"/>
      <c r="Y466" s="871"/>
      <c r="Z466" s="871"/>
    </row>
    <row r="467" spans="1:26" ht="12.75">
      <c r="A467" s="871"/>
      <c r="B467" s="871"/>
      <c r="C467" s="871"/>
      <c r="D467" s="871"/>
      <c r="E467" s="871"/>
      <c r="F467" s="872"/>
      <c r="G467" s="495"/>
      <c r="H467" s="495"/>
      <c r="I467" s="871"/>
      <c r="J467" s="871"/>
      <c r="K467" s="871"/>
      <c r="L467" s="871"/>
      <c r="M467" s="871"/>
      <c r="N467" s="871"/>
      <c r="O467" s="871"/>
      <c r="P467" s="871"/>
      <c r="Q467" s="871"/>
      <c r="R467" s="871"/>
      <c r="S467" s="871"/>
      <c r="T467" s="871"/>
      <c r="U467" s="871"/>
      <c r="V467" s="871"/>
      <c r="W467" s="871"/>
      <c r="X467" s="871"/>
      <c r="Y467" s="871"/>
      <c r="Z467" s="871"/>
    </row>
    <row r="468" spans="1:26" ht="12.75">
      <c r="A468" s="871"/>
      <c r="B468" s="871"/>
      <c r="C468" s="871"/>
      <c r="D468" s="871"/>
      <c r="E468" s="871"/>
      <c r="F468" s="872"/>
      <c r="G468" s="495"/>
      <c r="H468" s="495"/>
      <c r="I468" s="871"/>
      <c r="J468" s="871"/>
      <c r="K468" s="871"/>
      <c r="L468" s="871"/>
      <c r="M468" s="871"/>
      <c r="N468" s="871"/>
      <c r="O468" s="871"/>
      <c r="P468" s="871"/>
      <c r="Q468" s="871"/>
      <c r="R468" s="871"/>
      <c r="S468" s="871"/>
      <c r="T468" s="871"/>
      <c r="U468" s="871"/>
      <c r="V468" s="871"/>
      <c r="W468" s="871"/>
      <c r="X468" s="871"/>
      <c r="Y468" s="871"/>
      <c r="Z468" s="871"/>
    </row>
    <row r="469" spans="1:26" ht="12.75">
      <c r="A469" s="871"/>
      <c r="B469" s="871"/>
      <c r="C469" s="871"/>
      <c r="D469" s="871"/>
      <c r="E469" s="871"/>
      <c r="F469" s="872"/>
      <c r="G469" s="495"/>
      <c r="H469" s="495"/>
      <c r="I469" s="871"/>
      <c r="J469" s="871"/>
      <c r="K469" s="871"/>
      <c r="L469" s="871"/>
      <c r="M469" s="871"/>
      <c r="N469" s="871"/>
      <c r="O469" s="871"/>
      <c r="P469" s="871"/>
      <c r="Q469" s="871"/>
      <c r="R469" s="871"/>
      <c r="S469" s="871"/>
      <c r="T469" s="871"/>
      <c r="U469" s="871"/>
      <c r="V469" s="871"/>
      <c r="W469" s="871"/>
      <c r="X469" s="871"/>
      <c r="Y469" s="871"/>
      <c r="Z469" s="871"/>
    </row>
    <row r="470" spans="1:26" ht="12.75">
      <c r="A470" s="871"/>
      <c r="B470" s="871"/>
      <c r="C470" s="871"/>
      <c r="D470" s="871"/>
      <c r="E470" s="871"/>
      <c r="F470" s="872"/>
      <c r="G470" s="495"/>
      <c r="H470" s="495"/>
      <c r="I470" s="871"/>
      <c r="J470" s="871"/>
      <c r="K470" s="871"/>
      <c r="L470" s="871"/>
      <c r="M470" s="871"/>
      <c r="N470" s="871"/>
      <c r="O470" s="871"/>
      <c r="P470" s="871"/>
      <c r="Q470" s="871"/>
      <c r="R470" s="871"/>
      <c r="S470" s="871"/>
      <c r="T470" s="871"/>
      <c r="U470" s="871"/>
      <c r="V470" s="871"/>
      <c r="W470" s="871"/>
      <c r="X470" s="871"/>
      <c r="Y470" s="871"/>
      <c r="Z470" s="871"/>
    </row>
    <row r="471" spans="1:26" ht="12.75">
      <c r="A471" s="871"/>
      <c r="B471" s="871"/>
      <c r="C471" s="871"/>
      <c r="D471" s="871"/>
      <c r="E471" s="871"/>
      <c r="F471" s="872"/>
      <c r="G471" s="495"/>
      <c r="H471" s="495"/>
      <c r="I471" s="871"/>
      <c r="J471" s="871"/>
      <c r="K471" s="871"/>
      <c r="L471" s="871"/>
      <c r="M471" s="871"/>
      <c r="N471" s="871"/>
      <c r="O471" s="871"/>
      <c r="P471" s="871"/>
      <c r="Q471" s="871"/>
      <c r="R471" s="871"/>
      <c r="S471" s="871"/>
      <c r="T471" s="871"/>
      <c r="U471" s="871"/>
      <c r="V471" s="871"/>
      <c r="W471" s="871"/>
      <c r="X471" s="871"/>
      <c r="Y471" s="871"/>
      <c r="Z471" s="871"/>
    </row>
    <row r="472" spans="1:26" ht="12.75">
      <c r="A472" s="871"/>
      <c r="B472" s="871"/>
      <c r="C472" s="871"/>
      <c r="D472" s="871"/>
      <c r="E472" s="871"/>
      <c r="F472" s="872"/>
      <c r="G472" s="495"/>
      <c r="H472" s="495"/>
      <c r="I472" s="871"/>
      <c r="J472" s="871"/>
      <c r="K472" s="871"/>
      <c r="L472" s="871"/>
      <c r="M472" s="871"/>
      <c r="N472" s="871"/>
      <c r="O472" s="871"/>
      <c r="P472" s="871"/>
      <c r="Q472" s="871"/>
      <c r="R472" s="871"/>
      <c r="S472" s="871"/>
      <c r="T472" s="871"/>
      <c r="U472" s="871"/>
      <c r="V472" s="871"/>
      <c r="W472" s="871"/>
      <c r="X472" s="871"/>
      <c r="Y472" s="871"/>
      <c r="Z472" s="871"/>
    </row>
    <row r="473" spans="1:26" ht="12.75">
      <c r="A473" s="871"/>
      <c r="B473" s="871"/>
      <c r="C473" s="871"/>
      <c r="D473" s="871"/>
      <c r="E473" s="871"/>
      <c r="F473" s="872"/>
      <c r="G473" s="495"/>
      <c r="H473" s="495"/>
      <c r="I473" s="871"/>
      <c r="J473" s="871"/>
      <c r="K473" s="871"/>
      <c r="L473" s="871"/>
      <c r="M473" s="871"/>
      <c r="N473" s="871"/>
      <c r="O473" s="871"/>
      <c r="P473" s="871"/>
      <c r="Q473" s="871"/>
      <c r="R473" s="871"/>
      <c r="S473" s="871"/>
      <c r="T473" s="871"/>
      <c r="U473" s="871"/>
      <c r="V473" s="871"/>
      <c r="W473" s="871"/>
      <c r="X473" s="871"/>
      <c r="Y473" s="871"/>
      <c r="Z473" s="871"/>
    </row>
    <row r="474" spans="1:26" ht="12.75">
      <c r="A474" s="871"/>
      <c r="B474" s="871"/>
      <c r="C474" s="871"/>
      <c r="D474" s="871"/>
      <c r="E474" s="871"/>
      <c r="F474" s="872"/>
      <c r="G474" s="495"/>
      <c r="H474" s="495"/>
      <c r="I474" s="871"/>
      <c r="J474" s="871"/>
      <c r="K474" s="871"/>
      <c r="L474" s="871"/>
      <c r="M474" s="871"/>
      <c r="N474" s="871"/>
      <c r="O474" s="871"/>
      <c r="P474" s="871"/>
      <c r="Q474" s="871"/>
      <c r="R474" s="871"/>
      <c r="S474" s="871"/>
      <c r="T474" s="871"/>
      <c r="U474" s="871"/>
      <c r="V474" s="871"/>
      <c r="W474" s="871"/>
      <c r="X474" s="871"/>
      <c r="Y474" s="871"/>
      <c r="Z474" s="871"/>
    </row>
    <row r="475" spans="1:26" ht="12.75">
      <c r="A475" s="871"/>
      <c r="B475" s="871"/>
      <c r="C475" s="871"/>
      <c r="D475" s="871"/>
      <c r="E475" s="871"/>
      <c r="F475" s="872"/>
      <c r="G475" s="495"/>
      <c r="H475" s="495"/>
      <c r="I475" s="871"/>
      <c r="J475" s="871"/>
      <c r="K475" s="871"/>
      <c r="L475" s="871"/>
      <c r="M475" s="871"/>
      <c r="N475" s="871"/>
      <c r="O475" s="871"/>
      <c r="P475" s="871"/>
      <c r="Q475" s="871"/>
      <c r="R475" s="871"/>
      <c r="S475" s="871"/>
      <c r="T475" s="871"/>
      <c r="U475" s="871"/>
      <c r="V475" s="871"/>
      <c r="W475" s="871"/>
      <c r="X475" s="871"/>
      <c r="Y475" s="871"/>
      <c r="Z475" s="871"/>
    </row>
    <row r="476" spans="1:26" ht="12.75">
      <c r="A476" s="871"/>
      <c r="B476" s="871"/>
      <c r="C476" s="871"/>
      <c r="D476" s="871"/>
      <c r="E476" s="871"/>
      <c r="F476" s="872"/>
      <c r="G476" s="495"/>
      <c r="H476" s="495"/>
      <c r="I476" s="871"/>
      <c r="J476" s="871"/>
      <c r="K476" s="871"/>
      <c r="L476" s="871"/>
      <c r="M476" s="871"/>
      <c r="N476" s="871"/>
      <c r="O476" s="871"/>
      <c r="P476" s="871"/>
      <c r="Q476" s="871"/>
      <c r="R476" s="871"/>
      <c r="S476" s="871"/>
      <c r="T476" s="871"/>
      <c r="U476" s="871"/>
      <c r="V476" s="871"/>
      <c r="W476" s="871"/>
      <c r="X476" s="871"/>
      <c r="Y476" s="871"/>
      <c r="Z476" s="871"/>
    </row>
    <row r="477" spans="1:26" ht="12.75">
      <c r="A477" s="871"/>
      <c r="B477" s="871"/>
      <c r="C477" s="871"/>
      <c r="D477" s="871"/>
      <c r="E477" s="871"/>
      <c r="F477" s="872"/>
      <c r="G477" s="495"/>
      <c r="H477" s="495"/>
      <c r="I477" s="871"/>
      <c r="J477" s="871"/>
      <c r="K477" s="871"/>
      <c r="L477" s="871"/>
      <c r="M477" s="871"/>
      <c r="N477" s="871"/>
      <c r="O477" s="871"/>
      <c r="P477" s="871"/>
      <c r="Q477" s="871"/>
      <c r="R477" s="871"/>
      <c r="S477" s="871"/>
      <c r="T477" s="871"/>
      <c r="U477" s="871"/>
      <c r="V477" s="871"/>
      <c r="W477" s="871"/>
      <c r="X477" s="871"/>
      <c r="Y477" s="871"/>
      <c r="Z477" s="871"/>
    </row>
    <row r="478" spans="1:26" ht="12.75">
      <c r="A478" s="871"/>
      <c r="B478" s="871"/>
      <c r="C478" s="871"/>
      <c r="D478" s="871"/>
      <c r="E478" s="871"/>
      <c r="F478" s="872"/>
      <c r="G478" s="495"/>
      <c r="H478" s="495"/>
      <c r="I478" s="871"/>
      <c r="J478" s="871"/>
      <c r="K478" s="871"/>
      <c r="L478" s="871"/>
      <c r="M478" s="871"/>
      <c r="N478" s="871"/>
      <c r="O478" s="871"/>
      <c r="P478" s="871"/>
      <c r="Q478" s="871"/>
      <c r="R478" s="871"/>
      <c r="S478" s="871"/>
      <c r="T478" s="871"/>
      <c r="U478" s="871"/>
      <c r="V478" s="871"/>
      <c r="W478" s="871"/>
      <c r="X478" s="871"/>
      <c r="Y478" s="871"/>
      <c r="Z478" s="871"/>
    </row>
    <row r="479" spans="1:26" ht="12.75">
      <c r="A479" s="871"/>
      <c r="B479" s="871"/>
      <c r="C479" s="871"/>
      <c r="D479" s="871"/>
      <c r="E479" s="871"/>
      <c r="F479" s="872"/>
      <c r="G479" s="495"/>
      <c r="H479" s="495"/>
      <c r="I479" s="871"/>
      <c r="J479" s="871"/>
      <c r="K479" s="871"/>
      <c r="L479" s="871"/>
      <c r="M479" s="871"/>
      <c r="N479" s="871"/>
      <c r="O479" s="871"/>
      <c r="P479" s="871"/>
      <c r="Q479" s="871"/>
      <c r="R479" s="871"/>
      <c r="S479" s="871"/>
      <c r="T479" s="871"/>
      <c r="U479" s="871"/>
      <c r="V479" s="871"/>
      <c r="W479" s="871"/>
      <c r="X479" s="871"/>
      <c r="Y479" s="871"/>
      <c r="Z479" s="871"/>
    </row>
    <row r="480" spans="1:26" ht="12.75">
      <c r="A480" s="871"/>
      <c r="B480" s="871"/>
      <c r="C480" s="871"/>
      <c r="D480" s="871"/>
      <c r="E480" s="871"/>
      <c r="F480" s="872"/>
      <c r="G480" s="495"/>
      <c r="H480" s="495"/>
      <c r="I480" s="871"/>
      <c r="J480" s="871"/>
      <c r="K480" s="871"/>
      <c r="L480" s="871"/>
      <c r="M480" s="871"/>
      <c r="N480" s="871"/>
      <c r="O480" s="871"/>
      <c r="P480" s="871"/>
      <c r="Q480" s="871"/>
      <c r="R480" s="871"/>
      <c r="S480" s="871"/>
      <c r="T480" s="871"/>
      <c r="U480" s="871"/>
      <c r="V480" s="871"/>
      <c r="W480" s="871"/>
      <c r="X480" s="871"/>
      <c r="Y480" s="871"/>
      <c r="Z480" s="871"/>
    </row>
    <row r="481" spans="1:26" ht="12.75">
      <c r="A481" s="871"/>
      <c r="B481" s="871"/>
      <c r="C481" s="871"/>
      <c r="D481" s="871"/>
      <c r="E481" s="871"/>
      <c r="F481" s="872"/>
      <c r="G481" s="495"/>
      <c r="H481" s="495"/>
      <c r="I481" s="871"/>
      <c r="J481" s="871"/>
      <c r="K481" s="871"/>
      <c r="L481" s="871"/>
      <c r="M481" s="871"/>
      <c r="N481" s="871"/>
      <c r="O481" s="871"/>
      <c r="P481" s="871"/>
      <c r="Q481" s="871"/>
      <c r="R481" s="871"/>
      <c r="S481" s="871"/>
      <c r="T481" s="871"/>
      <c r="U481" s="871"/>
      <c r="V481" s="871"/>
      <c r="W481" s="871"/>
      <c r="X481" s="871"/>
      <c r="Y481" s="871"/>
      <c r="Z481" s="871"/>
    </row>
    <row r="482" spans="1:26" ht="12.75">
      <c r="A482" s="871"/>
      <c r="B482" s="871"/>
      <c r="C482" s="871"/>
      <c r="D482" s="871"/>
      <c r="E482" s="871"/>
      <c r="F482" s="872"/>
      <c r="G482" s="495"/>
      <c r="H482" s="495"/>
      <c r="I482" s="871"/>
      <c r="J482" s="871"/>
      <c r="K482" s="871"/>
      <c r="L482" s="871"/>
      <c r="M482" s="871"/>
      <c r="N482" s="871"/>
      <c r="O482" s="871"/>
      <c r="P482" s="871"/>
      <c r="Q482" s="871"/>
      <c r="R482" s="871"/>
      <c r="S482" s="871"/>
      <c r="T482" s="871"/>
      <c r="U482" s="871"/>
      <c r="V482" s="871"/>
      <c r="W482" s="871"/>
      <c r="X482" s="871"/>
      <c r="Y482" s="871"/>
      <c r="Z482" s="871"/>
    </row>
    <row r="483" spans="1:26" ht="12.75">
      <c r="A483" s="871"/>
      <c r="B483" s="871"/>
      <c r="C483" s="871"/>
      <c r="D483" s="871"/>
      <c r="E483" s="871"/>
      <c r="F483" s="872"/>
      <c r="G483" s="495"/>
      <c r="H483" s="495"/>
      <c r="I483" s="871"/>
      <c r="J483" s="871"/>
      <c r="K483" s="871"/>
      <c r="L483" s="871"/>
      <c r="M483" s="871"/>
      <c r="N483" s="871"/>
      <c r="O483" s="871"/>
      <c r="P483" s="871"/>
      <c r="Q483" s="871"/>
      <c r="R483" s="871"/>
      <c r="S483" s="871"/>
      <c r="T483" s="871"/>
      <c r="U483" s="871"/>
      <c r="V483" s="871"/>
      <c r="W483" s="871"/>
      <c r="X483" s="871"/>
      <c r="Y483" s="871"/>
      <c r="Z483" s="871"/>
    </row>
    <row r="484" spans="1:26" ht="12.75">
      <c r="A484" s="871"/>
      <c r="B484" s="871"/>
      <c r="C484" s="871"/>
      <c r="D484" s="871"/>
      <c r="E484" s="871"/>
      <c r="F484" s="872"/>
      <c r="G484" s="495"/>
      <c r="H484" s="495"/>
      <c r="I484" s="871"/>
      <c r="J484" s="871"/>
      <c r="K484" s="871"/>
      <c r="L484" s="871"/>
      <c r="M484" s="871"/>
      <c r="N484" s="871"/>
      <c r="O484" s="871"/>
      <c r="P484" s="871"/>
      <c r="Q484" s="871"/>
      <c r="R484" s="871"/>
      <c r="S484" s="871"/>
      <c r="T484" s="871"/>
      <c r="U484" s="871"/>
      <c r="V484" s="871"/>
      <c r="W484" s="871"/>
      <c r="X484" s="871"/>
      <c r="Y484" s="871"/>
      <c r="Z484" s="871"/>
    </row>
    <row r="485" spans="1:26" ht="12.75">
      <c r="A485" s="871"/>
      <c r="B485" s="871"/>
      <c r="C485" s="871"/>
      <c r="D485" s="871"/>
      <c r="E485" s="871"/>
      <c r="F485" s="872"/>
      <c r="G485" s="495"/>
      <c r="H485" s="495"/>
      <c r="I485" s="871"/>
      <c r="J485" s="871"/>
      <c r="K485" s="871"/>
      <c r="L485" s="871"/>
      <c r="M485" s="871"/>
      <c r="N485" s="871"/>
      <c r="O485" s="871"/>
      <c r="P485" s="871"/>
      <c r="Q485" s="871"/>
      <c r="R485" s="871"/>
      <c r="S485" s="871"/>
      <c r="T485" s="871"/>
      <c r="U485" s="871"/>
      <c r="V485" s="871"/>
      <c r="W485" s="871"/>
      <c r="X485" s="871"/>
      <c r="Y485" s="871"/>
      <c r="Z485" s="871"/>
    </row>
    <row r="486" spans="1:26" ht="12.75">
      <c r="A486" s="871"/>
      <c r="B486" s="871"/>
      <c r="C486" s="871"/>
      <c r="D486" s="871"/>
      <c r="E486" s="871"/>
      <c r="F486" s="872"/>
      <c r="G486" s="495"/>
      <c r="H486" s="495"/>
      <c r="I486" s="871"/>
      <c r="J486" s="871"/>
      <c r="K486" s="871"/>
      <c r="L486" s="871"/>
      <c r="M486" s="871"/>
      <c r="N486" s="871"/>
      <c r="O486" s="871"/>
      <c r="P486" s="871"/>
      <c r="Q486" s="871"/>
      <c r="R486" s="871"/>
      <c r="S486" s="871"/>
      <c r="T486" s="871"/>
      <c r="U486" s="871"/>
      <c r="V486" s="871"/>
      <c r="W486" s="871"/>
      <c r="X486" s="871"/>
      <c r="Y486" s="871"/>
      <c r="Z486" s="871"/>
    </row>
    <row r="487" spans="1:26" ht="12.75">
      <c r="A487" s="871"/>
      <c r="B487" s="871"/>
      <c r="C487" s="871"/>
      <c r="D487" s="871"/>
      <c r="E487" s="871"/>
      <c r="F487" s="872"/>
      <c r="G487" s="495"/>
      <c r="H487" s="495"/>
      <c r="I487" s="871"/>
      <c r="J487" s="871"/>
      <c r="K487" s="871"/>
      <c r="L487" s="871"/>
      <c r="M487" s="871"/>
      <c r="N487" s="871"/>
      <c r="O487" s="871"/>
      <c r="P487" s="871"/>
      <c r="Q487" s="871"/>
      <c r="R487" s="871"/>
      <c r="S487" s="871"/>
      <c r="T487" s="871"/>
      <c r="U487" s="871"/>
      <c r="V487" s="871"/>
      <c r="W487" s="871"/>
      <c r="X487" s="871"/>
      <c r="Y487" s="871"/>
      <c r="Z487" s="871"/>
    </row>
    <row r="488" spans="1:26" ht="12.75">
      <c r="A488" s="871"/>
      <c r="B488" s="871"/>
      <c r="C488" s="871"/>
      <c r="D488" s="871"/>
      <c r="E488" s="871"/>
      <c r="F488" s="872"/>
      <c r="G488" s="495"/>
      <c r="H488" s="495"/>
      <c r="I488" s="871"/>
      <c r="J488" s="871"/>
      <c r="K488" s="871"/>
      <c r="L488" s="871"/>
      <c r="M488" s="871"/>
      <c r="N488" s="871"/>
      <c r="O488" s="871"/>
      <c r="P488" s="871"/>
      <c r="Q488" s="871"/>
      <c r="R488" s="871"/>
      <c r="S488" s="871"/>
      <c r="T488" s="871"/>
      <c r="U488" s="871"/>
      <c r="V488" s="871"/>
      <c r="W488" s="871"/>
      <c r="X488" s="871"/>
      <c r="Y488" s="871"/>
      <c r="Z488" s="871"/>
    </row>
    <row r="489" spans="1:26" ht="12.75">
      <c r="A489" s="871"/>
      <c r="B489" s="871"/>
      <c r="C489" s="871"/>
      <c r="D489" s="871"/>
      <c r="E489" s="871"/>
      <c r="F489" s="872"/>
      <c r="G489" s="495"/>
      <c r="H489" s="495"/>
      <c r="I489" s="871"/>
      <c r="J489" s="871"/>
      <c r="K489" s="871"/>
      <c r="L489" s="871"/>
      <c r="M489" s="871"/>
      <c r="N489" s="871"/>
      <c r="O489" s="871"/>
      <c r="P489" s="871"/>
      <c r="Q489" s="871"/>
      <c r="R489" s="871"/>
      <c r="S489" s="871"/>
      <c r="T489" s="871"/>
      <c r="U489" s="871"/>
      <c r="V489" s="871"/>
      <c r="W489" s="871"/>
      <c r="X489" s="871"/>
      <c r="Y489" s="871"/>
      <c r="Z489" s="871"/>
    </row>
    <row r="490" spans="1:26" ht="12.75">
      <c r="A490" s="871"/>
      <c r="B490" s="871"/>
      <c r="C490" s="871"/>
      <c r="D490" s="871"/>
      <c r="E490" s="871"/>
      <c r="F490" s="872"/>
      <c r="G490" s="495"/>
      <c r="H490" s="495"/>
      <c r="I490" s="871"/>
      <c r="J490" s="871"/>
      <c r="K490" s="871"/>
      <c r="L490" s="871"/>
      <c r="M490" s="871"/>
      <c r="N490" s="871"/>
      <c r="O490" s="871"/>
      <c r="P490" s="871"/>
      <c r="Q490" s="871"/>
      <c r="R490" s="871"/>
      <c r="S490" s="871"/>
      <c r="T490" s="871"/>
      <c r="U490" s="871"/>
      <c r="V490" s="871"/>
      <c r="W490" s="871"/>
      <c r="X490" s="871"/>
      <c r="Y490" s="871"/>
      <c r="Z490" s="871"/>
    </row>
    <row r="491" spans="1:26" ht="12.75">
      <c r="A491" s="871"/>
      <c r="B491" s="871"/>
      <c r="C491" s="871"/>
      <c r="D491" s="871"/>
      <c r="E491" s="871"/>
      <c r="F491" s="872"/>
      <c r="G491" s="495"/>
      <c r="H491" s="495"/>
      <c r="I491" s="871"/>
      <c r="J491" s="871"/>
      <c r="K491" s="871"/>
      <c r="L491" s="871"/>
      <c r="M491" s="871"/>
      <c r="N491" s="871"/>
      <c r="O491" s="871"/>
      <c r="P491" s="871"/>
      <c r="Q491" s="871"/>
      <c r="R491" s="871"/>
      <c r="S491" s="871"/>
      <c r="T491" s="871"/>
      <c r="U491" s="871"/>
      <c r="V491" s="871"/>
      <c r="W491" s="871"/>
      <c r="X491" s="871"/>
      <c r="Y491" s="871"/>
      <c r="Z491" s="871"/>
    </row>
    <row r="492" spans="1:26" ht="12.75">
      <c r="A492" s="871"/>
      <c r="B492" s="871"/>
      <c r="C492" s="871"/>
      <c r="D492" s="871"/>
      <c r="E492" s="871"/>
      <c r="F492" s="872"/>
      <c r="G492" s="495"/>
      <c r="H492" s="495"/>
      <c r="I492" s="871"/>
      <c r="J492" s="871"/>
      <c r="K492" s="871"/>
      <c r="L492" s="871"/>
      <c r="M492" s="871"/>
      <c r="N492" s="871"/>
      <c r="O492" s="871"/>
      <c r="P492" s="871"/>
      <c r="Q492" s="871"/>
      <c r="R492" s="871"/>
      <c r="S492" s="871"/>
      <c r="T492" s="871"/>
      <c r="U492" s="871"/>
      <c r="V492" s="871"/>
      <c r="W492" s="871"/>
      <c r="X492" s="871"/>
      <c r="Y492" s="871"/>
      <c r="Z492" s="871"/>
    </row>
    <row r="493" spans="1:26" ht="12.75">
      <c r="A493" s="871"/>
      <c r="B493" s="871"/>
      <c r="C493" s="871"/>
      <c r="D493" s="871"/>
      <c r="E493" s="871"/>
      <c r="F493" s="872"/>
      <c r="G493" s="495"/>
      <c r="H493" s="495"/>
      <c r="I493" s="871"/>
      <c r="J493" s="871"/>
      <c r="K493" s="871"/>
      <c r="L493" s="871"/>
      <c r="M493" s="871"/>
      <c r="N493" s="871"/>
      <c r="O493" s="871"/>
      <c r="P493" s="871"/>
      <c r="Q493" s="871"/>
      <c r="R493" s="871"/>
      <c r="S493" s="871"/>
      <c r="T493" s="871"/>
      <c r="U493" s="871"/>
      <c r="V493" s="871"/>
      <c r="W493" s="871"/>
      <c r="X493" s="871"/>
      <c r="Y493" s="871"/>
      <c r="Z493" s="871"/>
    </row>
    <row r="494" spans="1:26" ht="12.75">
      <c r="A494" s="871"/>
      <c r="B494" s="871"/>
      <c r="C494" s="871"/>
      <c r="D494" s="871"/>
      <c r="E494" s="871"/>
      <c r="F494" s="872"/>
      <c r="G494" s="495"/>
      <c r="H494" s="495"/>
      <c r="I494" s="871"/>
      <c r="J494" s="871"/>
      <c r="K494" s="871"/>
      <c r="L494" s="871"/>
      <c r="M494" s="871"/>
      <c r="N494" s="871"/>
      <c r="O494" s="871"/>
      <c r="P494" s="871"/>
      <c r="Q494" s="871"/>
      <c r="R494" s="871"/>
      <c r="S494" s="871"/>
      <c r="T494" s="871"/>
      <c r="U494" s="871"/>
      <c r="V494" s="871"/>
      <c r="W494" s="871"/>
      <c r="X494" s="871"/>
      <c r="Y494" s="871"/>
      <c r="Z494" s="871"/>
    </row>
    <row r="495" spans="1:26" ht="12.75">
      <c r="A495" s="871"/>
      <c r="B495" s="871"/>
      <c r="C495" s="871"/>
      <c r="D495" s="871"/>
      <c r="E495" s="871"/>
      <c r="F495" s="872"/>
      <c r="G495" s="495"/>
      <c r="H495" s="495"/>
      <c r="I495" s="871"/>
      <c r="J495" s="871"/>
      <c r="K495" s="871"/>
      <c r="L495" s="871"/>
      <c r="M495" s="871"/>
      <c r="N495" s="871"/>
      <c r="O495" s="871"/>
      <c r="P495" s="871"/>
      <c r="Q495" s="871"/>
      <c r="R495" s="871"/>
      <c r="S495" s="871"/>
      <c r="T495" s="871"/>
      <c r="U495" s="871"/>
      <c r="V495" s="871"/>
      <c r="W495" s="871"/>
      <c r="X495" s="871"/>
      <c r="Y495" s="871"/>
      <c r="Z495" s="871"/>
    </row>
    <row r="496" spans="1:26" ht="12.75">
      <c r="A496" s="871"/>
      <c r="B496" s="871"/>
      <c r="C496" s="871"/>
      <c r="D496" s="871"/>
      <c r="E496" s="871"/>
      <c r="F496" s="872"/>
      <c r="G496" s="495"/>
      <c r="H496" s="495"/>
      <c r="I496" s="871"/>
      <c r="J496" s="871"/>
      <c r="K496" s="871"/>
      <c r="L496" s="871"/>
      <c r="M496" s="871"/>
      <c r="N496" s="871"/>
      <c r="O496" s="871"/>
      <c r="P496" s="871"/>
      <c r="Q496" s="871"/>
      <c r="R496" s="871"/>
      <c r="S496" s="871"/>
      <c r="T496" s="871"/>
      <c r="U496" s="871"/>
      <c r="V496" s="871"/>
      <c r="W496" s="871"/>
      <c r="X496" s="871"/>
      <c r="Y496" s="871"/>
      <c r="Z496" s="871"/>
    </row>
    <row r="497" spans="1:26" ht="12.75">
      <c r="A497" s="871"/>
      <c r="B497" s="871"/>
      <c r="C497" s="871"/>
      <c r="D497" s="871"/>
      <c r="E497" s="871"/>
      <c r="F497" s="872"/>
      <c r="G497" s="495"/>
      <c r="H497" s="495"/>
      <c r="I497" s="871"/>
      <c r="J497" s="871"/>
      <c r="K497" s="871"/>
      <c r="L497" s="871"/>
      <c r="M497" s="871"/>
      <c r="N497" s="871"/>
      <c r="O497" s="871"/>
      <c r="P497" s="871"/>
      <c r="Q497" s="871"/>
      <c r="R497" s="871"/>
      <c r="S497" s="871"/>
      <c r="T497" s="871"/>
      <c r="U497" s="871"/>
      <c r="V497" s="871"/>
      <c r="W497" s="871"/>
      <c r="X497" s="871"/>
      <c r="Y497" s="871"/>
      <c r="Z497" s="871"/>
    </row>
    <row r="498" spans="1:26" ht="12.75">
      <c r="A498" s="871"/>
      <c r="B498" s="871"/>
      <c r="C498" s="871"/>
      <c r="D498" s="871"/>
      <c r="E498" s="871"/>
      <c r="F498" s="872"/>
      <c r="G498" s="495"/>
      <c r="H498" s="495"/>
      <c r="I498" s="871"/>
      <c r="J498" s="871"/>
      <c r="K498" s="871"/>
      <c r="L498" s="871"/>
      <c r="M498" s="871"/>
      <c r="N498" s="871"/>
      <c r="O498" s="871"/>
      <c r="P498" s="871"/>
      <c r="Q498" s="871"/>
      <c r="R498" s="871"/>
      <c r="S498" s="871"/>
      <c r="T498" s="871"/>
      <c r="U498" s="871"/>
      <c r="V498" s="871"/>
      <c r="W498" s="871"/>
      <c r="X498" s="871"/>
      <c r="Y498" s="871"/>
      <c r="Z498" s="871"/>
    </row>
    <row r="499" spans="1:26" ht="12.75">
      <c r="A499" s="871"/>
      <c r="B499" s="871"/>
      <c r="C499" s="871"/>
      <c r="D499" s="871"/>
      <c r="E499" s="871"/>
      <c r="F499" s="872"/>
      <c r="G499" s="495"/>
      <c r="H499" s="495"/>
      <c r="I499" s="871"/>
      <c r="J499" s="871"/>
      <c r="K499" s="871"/>
      <c r="L499" s="871"/>
      <c r="M499" s="871"/>
      <c r="N499" s="871"/>
      <c r="O499" s="871"/>
      <c r="P499" s="871"/>
      <c r="Q499" s="871"/>
      <c r="R499" s="871"/>
      <c r="S499" s="871"/>
      <c r="T499" s="871"/>
      <c r="U499" s="871"/>
      <c r="V499" s="871"/>
      <c r="W499" s="871"/>
      <c r="X499" s="871"/>
      <c r="Y499" s="871"/>
      <c r="Z499" s="871"/>
    </row>
    <row r="500" spans="1:26" ht="12.75">
      <c r="A500" s="871"/>
      <c r="B500" s="871"/>
      <c r="C500" s="871"/>
      <c r="D500" s="871"/>
      <c r="E500" s="871"/>
      <c r="F500" s="872"/>
      <c r="G500" s="495"/>
      <c r="H500" s="495"/>
      <c r="I500" s="871"/>
      <c r="J500" s="871"/>
      <c r="K500" s="871"/>
      <c r="L500" s="871"/>
      <c r="M500" s="871"/>
      <c r="N500" s="871"/>
      <c r="O500" s="871"/>
      <c r="P500" s="871"/>
      <c r="Q500" s="871"/>
      <c r="R500" s="871"/>
      <c r="S500" s="871"/>
      <c r="T500" s="871"/>
      <c r="U500" s="871"/>
      <c r="V500" s="871"/>
      <c r="W500" s="871"/>
      <c r="X500" s="871"/>
      <c r="Y500" s="871"/>
      <c r="Z500" s="871"/>
    </row>
    <row r="501" spans="1:26" ht="12.75">
      <c r="A501" s="871"/>
      <c r="B501" s="871"/>
      <c r="C501" s="871"/>
      <c r="D501" s="871"/>
      <c r="E501" s="871"/>
      <c r="F501" s="872"/>
      <c r="G501" s="495"/>
      <c r="H501" s="495"/>
      <c r="I501" s="871"/>
      <c r="J501" s="871"/>
      <c r="K501" s="871"/>
      <c r="L501" s="871"/>
      <c r="M501" s="871"/>
      <c r="N501" s="871"/>
      <c r="O501" s="871"/>
      <c r="P501" s="871"/>
      <c r="Q501" s="871"/>
      <c r="R501" s="871"/>
      <c r="S501" s="871"/>
      <c r="T501" s="871"/>
      <c r="U501" s="871"/>
      <c r="V501" s="871"/>
      <c r="W501" s="871"/>
      <c r="X501" s="871"/>
      <c r="Y501" s="871"/>
      <c r="Z501" s="871"/>
    </row>
    <row r="502" spans="1:26" ht="12.75">
      <c r="A502" s="871"/>
      <c r="B502" s="871"/>
      <c r="C502" s="871"/>
      <c r="D502" s="871"/>
      <c r="E502" s="871"/>
      <c r="F502" s="872"/>
      <c r="G502" s="495"/>
      <c r="H502" s="495"/>
      <c r="I502" s="871"/>
      <c r="J502" s="871"/>
      <c r="K502" s="871"/>
      <c r="L502" s="871"/>
      <c r="M502" s="871"/>
      <c r="N502" s="871"/>
      <c r="O502" s="871"/>
      <c r="P502" s="871"/>
      <c r="Q502" s="871"/>
      <c r="R502" s="871"/>
      <c r="S502" s="871"/>
      <c r="T502" s="871"/>
      <c r="U502" s="871"/>
      <c r="V502" s="871"/>
      <c r="W502" s="871"/>
      <c r="X502" s="871"/>
      <c r="Y502" s="871"/>
      <c r="Z502" s="871"/>
    </row>
    <row r="503" spans="1:26" ht="12.75">
      <c r="A503" s="871"/>
      <c r="B503" s="871"/>
      <c r="C503" s="871"/>
      <c r="D503" s="871"/>
      <c r="E503" s="871"/>
      <c r="F503" s="872"/>
      <c r="G503" s="495"/>
      <c r="H503" s="495"/>
      <c r="I503" s="871"/>
      <c r="J503" s="871"/>
      <c r="K503" s="871"/>
      <c r="L503" s="871"/>
      <c r="M503" s="871"/>
      <c r="N503" s="871"/>
      <c r="O503" s="871"/>
      <c r="P503" s="871"/>
      <c r="Q503" s="871"/>
      <c r="R503" s="871"/>
      <c r="S503" s="871"/>
      <c r="T503" s="871"/>
      <c r="U503" s="871"/>
      <c r="V503" s="871"/>
      <c r="W503" s="871"/>
      <c r="X503" s="871"/>
      <c r="Y503" s="871"/>
      <c r="Z503" s="871"/>
    </row>
    <row r="504" spans="1:26" ht="12.75">
      <c r="A504" s="871"/>
      <c r="B504" s="871"/>
      <c r="C504" s="871"/>
      <c r="D504" s="871"/>
      <c r="E504" s="871"/>
      <c r="F504" s="872"/>
      <c r="G504" s="495"/>
      <c r="H504" s="495"/>
      <c r="I504" s="871"/>
      <c r="J504" s="871"/>
      <c r="K504" s="871"/>
      <c r="L504" s="871"/>
      <c r="M504" s="871"/>
      <c r="N504" s="871"/>
      <c r="O504" s="871"/>
      <c r="P504" s="871"/>
      <c r="Q504" s="871"/>
      <c r="R504" s="871"/>
      <c r="S504" s="871"/>
      <c r="T504" s="871"/>
      <c r="U504" s="871"/>
      <c r="V504" s="871"/>
      <c r="W504" s="871"/>
      <c r="X504" s="871"/>
      <c r="Y504" s="871"/>
      <c r="Z504" s="871"/>
    </row>
    <row r="505" spans="1:26" ht="12.75">
      <c r="A505" s="871"/>
      <c r="B505" s="871"/>
      <c r="C505" s="871"/>
      <c r="D505" s="871"/>
      <c r="E505" s="871"/>
      <c r="F505" s="872"/>
      <c r="G505" s="495"/>
      <c r="H505" s="495"/>
      <c r="I505" s="871"/>
      <c r="J505" s="871"/>
      <c r="K505" s="871"/>
      <c r="L505" s="871"/>
      <c r="M505" s="871"/>
      <c r="N505" s="871"/>
      <c r="O505" s="871"/>
      <c r="P505" s="871"/>
      <c r="Q505" s="871"/>
      <c r="R505" s="871"/>
      <c r="S505" s="871"/>
      <c r="T505" s="871"/>
      <c r="U505" s="871"/>
      <c r="V505" s="871"/>
      <c r="W505" s="871"/>
      <c r="X505" s="871"/>
      <c r="Y505" s="871"/>
      <c r="Z505" s="871"/>
    </row>
    <row r="506" spans="1:26" ht="12.75">
      <c r="A506" s="871"/>
      <c r="B506" s="871"/>
      <c r="C506" s="871"/>
      <c r="D506" s="871"/>
      <c r="E506" s="871"/>
      <c r="F506" s="872"/>
      <c r="G506" s="495"/>
      <c r="H506" s="495"/>
      <c r="I506" s="871"/>
      <c r="J506" s="871"/>
      <c r="K506" s="871"/>
      <c r="L506" s="871"/>
      <c r="M506" s="871"/>
      <c r="N506" s="871"/>
      <c r="O506" s="871"/>
      <c r="P506" s="871"/>
      <c r="Q506" s="871"/>
      <c r="R506" s="871"/>
      <c r="S506" s="871"/>
      <c r="T506" s="871"/>
      <c r="U506" s="871"/>
      <c r="V506" s="871"/>
      <c r="W506" s="871"/>
      <c r="X506" s="871"/>
      <c r="Y506" s="871"/>
      <c r="Z506" s="871"/>
    </row>
    <row r="507" spans="1:26" ht="12.75">
      <c r="A507" s="871"/>
      <c r="B507" s="871"/>
      <c r="C507" s="871"/>
      <c r="D507" s="871"/>
      <c r="E507" s="871"/>
      <c r="F507" s="872"/>
      <c r="G507" s="495"/>
      <c r="H507" s="495"/>
      <c r="I507" s="871"/>
      <c r="J507" s="871"/>
      <c r="K507" s="871"/>
      <c r="L507" s="871"/>
      <c r="M507" s="871"/>
      <c r="N507" s="871"/>
      <c r="O507" s="871"/>
      <c r="P507" s="871"/>
      <c r="Q507" s="871"/>
      <c r="R507" s="871"/>
      <c r="S507" s="871"/>
      <c r="T507" s="871"/>
      <c r="U507" s="871"/>
      <c r="V507" s="871"/>
      <c r="W507" s="871"/>
      <c r="X507" s="871"/>
      <c r="Y507" s="871"/>
      <c r="Z507" s="871"/>
    </row>
    <row r="508" spans="1:26" ht="12.75">
      <c r="A508" s="871"/>
      <c r="B508" s="871"/>
      <c r="C508" s="871"/>
      <c r="D508" s="871"/>
      <c r="E508" s="871"/>
      <c r="F508" s="872"/>
      <c r="G508" s="495"/>
      <c r="H508" s="495"/>
      <c r="I508" s="871"/>
      <c r="J508" s="871"/>
      <c r="K508" s="871"/>
      <c r="L508" s="871"/>
      <c r="M508" s="871"/>
      <c r="N508" s="871"/>
      <c r="O508" s="871"/>
      <c r="P508" s="871"/>
      <c r="Q508" s="871"/>
      <c r="R508" s="871"/>
      <c r="S508" s="871"/>
      <c r="T508" s="871"/>
      <c r="U508" s="871"/>
      <c r="V508" s="871"/>
      <c r="W508" s="871"/>
      <c r="X508" s="871"/>
      <c r="Y508" s="871"/>
      <c r="Z508" s="871"/>
    </row>
    <row r="509" spans="1:26" ht="12.75">
      <c r="A509" s="871"/>
      <c r="B509" s="871"/>
      <c r="C509" s="871"/>
      <c r="D509" s="871"/>
      <c r="E509" s="871"/>
      <c r="F509" s="872"/>
      <c r="G509" s="495"/>
      <c r="H509" s="495"/>
      <c r="I509" s="871"/>
      <c r="J509" s="871"/>
      <c r="K509" s="871"/>
      <c r="L509" s="871"/>
      <c r="M509" s="871"/>
      <c r="N509" s="871"/>
      <c r="O509" s="871"/>
      <c r="P509" s="871"/>
      <c r="Q509" s="871"/>
      <c r="R509" s="871"/>
      <c r="S509" s="871"/>
      <c r="T509" s="871"/>
      <c r="U509" s="871"/>
      <c r="V509" s="871"/>
      <c r="W509" s="871"/>
      <c r="X509" s="871"/>
      <c r="Y509" s="871"/>
      <c r="Z509" s="871"/>
    </row>
    <row r="510" spans="1:26" ht="12.75">
      <c r="A510" s="871"/>
      <c r="B510" s="871"/>
      <c r="C510" s="871"/>
      <c r="D510" s="871"/>
      <c r="E510" s="871"/>
      <c r="F510" s="872"/>
      <c r="G510" s="495"/>
      <c r="H510" s="495"/>
      <c r="I510" s="871"/>
      <c r="J510" s="871"/>
      <c r="K510" s="871"/>
      <c r="L510" s="871"/>
      <c r="M510" s="871"/>
      <c r="N510" s="871"/>
      <c r="O510" s="871"/>
      <c r="P510" s="871"/>
      <c r="Q510" s="871"/>
      <c r="R510" s="871"/>
      <c r="S510" s="871"/>
      <c r="T510" s="871"/>
      <c r="U510" s="871"/>
      <c r="V510" s="871"/>
      <c r="W510" s="871"/>
      <c r="X510" s="871"/>
      <c r="Y510" s="871"/>
      <c r="Z510" s="871"/>
    </row>
    <row r="511" spans="1:26" ht="12.75">
      <c r="A511" s="871"/>
      <c r="B511" s="871"/>
      <c r="C511" s="871"/>
      <c r="D511" s="871"/>
      <c r="E511" s="871"/>
      <c r="F511" s="872"/>
      <c r="G511" s="495"/>
      <c r="H511" s="495"/>
      <c r="I511" s="871"/>
      <c r="J511" s="871"/>
      <c r="K511" s="871"/>
      <c r="L511" s="871"/>
      <c r="M511" s="871"/>
      <c r="N511" s="871"/>
      <c r="O511" s="871"/>
      <c r="P511" s="871"/>
      <c r="Q511" s="871"/>
      <c r="R511" s="871"/>
      <c r="S511" s="871"/>
      <c r="T511" s="871"/>
      <c r="U511" s="871"/>
      <c r="V511" s="871"/>
      <c r="W511" s="871"/>
      <c r="X511" s="871"/>
      <c r="Y511" s="871"/>
      <c r="Z511" s="871"/>
    </row>
    <row r="512" spans="1:26" ht="12.75">
      <c r="A512" s="871"/>
      <c r="B512" s="871"/>
      <c r="C512" s="871"/>
      <c r="D512" s="871"/>
      <c r="E512" s="871"/>
      <c r="F512" s="872"/>
      <c r="G512" s="495"/>
      <c r="H512" s="495"/>
      <c r="I512" s="871"/>
      <c r="J512" s="871"/>
      <c r="K512" s="871"/>
      <c r="L512" s="871"/>
      <c r="M512" s="871"/>
      <c r="N512" s="871"/>
      <c r="O512" s="871"/>
      <c r="P512" s="871"/>
      <c r="Q512" s="871"/>
      <c r="R512" s="871"/>
      <c r="S512" s="871"/>
      <c r="T512" s="871"/>
      <c r="U512" s="871"/>
      <c r="V512" s="871"/>
      <c r="W512" s="871"/>
      <c r="X512" s="871"/>
      <c r="Y512" s="871"/>
      <c r="Z512" s="871"/>
    </row>
    <row r="513" spans="1:26" ht="12.75">
      <c r="A513" s="871"/>
      <c r="B513" s="871"/>
      <c r="C513" s="871"/>
      <c r="D513" s="871"/>
      <c r="E513" s="871"/>
      <c r="F513" s="872"/>
      <c r="G513" s="495"/>
      <c r="H513" s="495"/>
      <c r="I513" s="871"/>
      <c r="J513" s="871"/>
      <c r="K513" s="871"/>
      <c r="L513" s="871"/>
      <c r="M513" s="871"/>
      <c r="N513" s="871"/>
      <c r="O513" s="871"/>
      <c r="P513" s="871"/>
      <c r="Q513" s="871"/>
      <c r="R513" s="871"/>
      <c r="S513" s="871"/>
      <c r="T513" s="871"/>
      <c r="U513" s="871"/>
      <c r="V513" s="871"/>
      <c r="W513" s="871"/>
      <c r="X513" s="871"/>
      <c r="Y513" s="871"/>
      <c r="Z513" s="871"/>
    </row>
    <row r="514" spans="1:26" ht="12.75">
      <c r="A514" s="871"/>
      <c r="B514" s="871"/>
      <c r="C514" s="871"/>
      <c r="D514" s="871"/>
      <c r="E514" s="871"/>
      <c r="F514" s="872"/>
      <c r="G514" s="495"/>
      <c r="H514" s="495"/>
      <c r="I514" s="871"/>
      <c r="J514" s="871"/>
      <c r="K514" s="871"/>
      <c r="L514" s="871"/>
      <c r="M514" s="871"/>
      <c r="N514" s="871"/>
      <c r="O514" s="871"/>
      <c r="P514" s="871"/>
      <c r="Q514" s="871"/>
      <c r="R514" s="871"/>
      <c r="S514" s="871"/>
      <c r="T514" s="871"/>
      <c r="U514" s="871"/>
      <c r="V514" s="871"/>
      <c r="W514" s="871"/>
      <c r="X514" s="871"/>
      <c r="Y514" s="871"/>
      <c r="Z514" s="871"/>
    </row>
    <row r="515" spans="1:26" ht="12.75">
      <c r="A515" s="871"/>
      <c r="B515" s="871"/>
      <c r="C515" s="871"/>
      <c r="D515" s="871"/>
      <c r="E515" s="871"/>
      <c r="F515" s="872"/>
      <c r="G515" s="495"/>
      <c r="H515" s="495"/>
      <c r="I515" s="871"/>
      <c r="J515" s="871"/>
      <c r="K515" s="871"/>
      <c r="L515" s="871"/>
      <c r="M515" s="871"/>
      <c r="N515" s="871"/>
      <c r="O515" s="871"/>
      <c r="P515" s="871"/>
      <c r="Q515" s="871"/>
      <c r="R515" s="871"/>
      <c r="S515" s="871"/>
      <c r="T515" s="871"/>
      <c r="U515" s="871"/>
      <c r="V515" s="871"/>
      <c r="W515" s="871"/>
      <c r="X515" s="871"/>
      <c r="Y515" s="871"/>
      <c r="Z515" s="871"/>
    </row>
    <row r="516" spans="1:26" ht="12.75">
      <c r="A516" s="871"/>
      <c r="B516" s="871"/>
      <c r="C516" s="871"/>
      <c r="D516" s="871"/>
      <c r="E516" s="871"/>
      <c r="F516" s="872"/>
      <c r="G516" s="495"/>
      <c r="H516" s="495"/>
      <c r="I516" s="871"/>
      <c r="J516" s="871"/>
      <c r="K516" s="871"/>
      <c r="L516" s="871"/>
      <c r="M516" s="871"/>
      <c r="N516" s="871"/>
      <c r="O516" s="871"/>
      <c r="P516" s="871"/>
      <c r="Q516" s="871"/>
      <c r="R516" s="871"/>
      <c r="S516" s="871"/>
      <c r="T516" s="871"/>
      <c r="U516" s="871"/>
      <c r="V516" s="871"/>
      <c r="W516" s="871"/>
      <c r="X516" s="871"/>
      <c r="Y516" s="871"/>
      <c r="Z516" s="871"/>
    </row>
    <row r="517" spans="1:26" ht="12.75">
      <c r="A517" s="871"/>
      <c r="B517" s="871"/>
      <c r="C517" s="871"/>
      <c r="D517" s="871"/>
      <c r="E517" s="871"/>
      <c r="F517" s="872"/>
      <c r="G517" s="495"/>
      <c r="H517" s="495"/>
      <c r="I517" s="871"/>
      <c r="J517" s="871"/>
      <c r="K517" s="871"/>
      <c r="L517" s="871"/>
      <c r="M517" s="871"/>
      <c r="N517" s="871"/>
      <c r="O517" s="871"/>
      <c r="P517" s="871"/>
      <c r="Q517" s="871"/>
      <c r="R517" s="871"/>
      <c r="S517" s="871"/>
      <c r="T517" s="871"/>
      <c r="U517" s="871"/>
      <c r="V517" s="871"/>
      <c r="W517" s="871"/>
      <c r="X517" s="871"/>
      <c r="Y517" s="871"/>
      <c r="Z517" s="871"/>
    </row>
    <row r="518" spans="1:26" ht="12.75">
      <c r="A518" s="871"/>
      <c r="B518" s="871"/>
      <c r="C518" s="871"/>
      <c r="D518" s="871"/>
      <c r="E518" s="871"/>
      <c r="F518" s="872"/>
      <c r="G518" s="495"/>
      <c r="H518" s="495"/>
      <c r="I518" s="871"/>
      <c r="J518" s="871"/>
      <c r="K518" s="871"/>
      <c r="L518" s="871"/>
      <c r="M518" s="871"/>
      <c r="N518" s="871"/>
      <c r="O518" s="871"/>
      <c r="P518" s="871"/>
      <c r="Q518" s="871"/>
      <c r="R518" s="871"/>
      <c r="S518" s="871"/>
      <c r="T518" s="871"/>
      <c r="U518" s="871"/>
      <c r="V518" s="871"/>
      <c r="W518" s="871"/>
      <c r="X518" s="871"/>
      <c r="Y518" s="871"/>
      <c r="Z518" s="871"/>
    </row>
    <row r="519" spans="1:26" ht="12.75">
      <c r="A519" s="871"/>
      <c r="B519" s="871"/>
      <c r="C519" s="871"/>
      <c r="D519" s="871"/>
      <c r="E519" s="871"/>
      <c r="F519" s="872"/>
      <c r="G519" s="495"/>
      <c r="H519" s="495"/>
      <c r="I519" s="871"/>
      <c r="J519" s="871"/>
      <c r="K519" s="871"/>
      <c r="L519" s="871"/>
      <c r="M519" s="871"/>
      <c r="N519" s="871"/>
      <c r="O519" s="871"/>
      <c r="P519" s="871"/>
      <c r="Q519" s="871"/>
      <c r="R519" s="871"/>
      <c r="S519" s="871"/>
      <c r="T519" s="871"/>
      <c r="U519" s="871"/>
      <c r="V519" s="871"/>
      <c r="W519" s="871"/>
      <c r="X519" s="871"/>
      <c r="Y519" s="871"/>
      <c r="Z519" s="871"/>
    </row>
    <row r="520" spans="1:26" ht="12.75">
      <c r="A520" s="871"/>
      <c r="B520" s="871"/>
      <c r="C520" s="871"/>
      <c r="D520" s="871"/>
      <c r="E520" s="871"/>
      <c r="F520" s="872"/>
      <c r="G520" s="495"/>
      <c r="H520" s="495"/>
      <c r="I520" s="871"/>
      <c r="J520" s="871"/>
      <c r="K520" s="871"/>
      <c r="L520" s="871"/>
      <c r="M520" s="871"/>
      <c r="N520" s="871"/>
      <c r="O520" s="871"/>
      <c r="P520" s="871"/>
      <c r="Q520" s="871"/>
      <c r="R520" s="871"/>
      <c r="S520" s="871"/>
      <c r="T520" s="871"/>
      <c r="U520" s="871"/>
      <c r="V520" s="871"/>
      <c r="W520" s="871"/>
      <c r="X520" s="871"/>
      <c r="Y520" s="871"/>
      <c r="Z520" s="871"/>
    </row>
    <row r="521" spans="1:26" ht="12.75">
      <c r="A521" s="871"/>
      <c r="B521" s="871"/>
      <c r="C521" s="871"/>
      <c r="D521" s="871"/>
      <c r="E521" s="871"/>
      <c r="F521" s="872"/>
      <c r="G521" s="495"/>
      <c r="H521" s="495"/>
      <c r="I521" s="871"/>
      <c r="J521" s="871"/>
      <c r="K521" s="871"/>
      <c r="L521" s="871"/>
      <c r="M521" s="871"/>
      <c r="N521" s="871"/>
      <c r="O521" s="871"/>
      <c r="P521" s="871"/>
      <c r="Q521" s="871"/>
      <c r="R521" s="871"/>
      <c r="S521" s="871"/>
      <c r="T521" s="871"/>
      <c r="U521" s="871"/>
      <c r="V521" s="871"/>
      <c r="W521" s="871"/>
      <c r="X521" s="871"/>
      <c r="Y521" s="871"/>
      <c r="Z521" s="871"/>
    </row>
    <row r="522" spans="1:26" ht="12.75">
      <c r="A522" s="871"/>
      <c r="B522" s="871"/>
      <c r="C522" s="871"/>
      <c r="D522" s="871"/>
      <c r="E522" s="871"/>
      <c r="F522" s="872"/>
      <c r="G522" s="495"/>
      <c r="H522" s="495"/>
      <c r="I522" s="871"/>
      <c r="J522" s="871"/>
      <c r="K522" s="871"/>
      <c r="L522" s="871"/>
      <c r="M522" s="871"/>
      <c r="N522" s="871"/>
      <c r="O522" s="871"/>
      <c r="P522" s="871"/>
      <c r="Q522" s="871"/>
      <c r="R522" s="871"/>
      <c r="S522" s="871"/>
      <c r="T522" s="871"/>
      <c r="U522" s="871"/>
      <c r="V522" s="871"/>
      <c r="W522" s="871"/>
      <c r="X522" s="871"/>
      <c r="Y522" s="871"/>
      <c r="Z522" s="871"/>
    </row>
    <row r="523" spans="1:26" ht="12.75">
      <c r="A523" s="871"/>
      <c r="B523" s="871"/>
      <c r="C523" s="871"/>
      <c r="D523" s="871"/>
      <c r="E523" s="871"/>
      <c r="F523" s="872"/>
      <c r="G523" s="495"/>
      <c r="H523" s="495"/>
      <c r="I523" s="871"/>
      <c r="J523" s="871"/>
      <c r="K523" s="871"/>
      <c r="L523" s="871"/>
      <c r="M523" s="871"/>
      <c r="N523" s="871"/>
      <c r="O523" s="871"/>
      <c r="P523" s="871"/>
      <c r="Q523" s="871"/>
      <c r="R523" s="871"/>
      <c r="S523" s="871"/>
      <c r="T523" s="871"/>
      <c r="U523" s="871"/>
      <c r="V523" s="871"/>
      <c r="W523" s="871"/>
      <c r="X523" s="871"/>
      <c r="Y523" s="871"/>
      <c r="Z523" s="871"/>
    </row>
    <row r="524" spans="1:26" ht="12.75">
      <c r="A524" s="871"/>
      <c r="B524" s="871"/>
      <c r="C524" s="871"/>
      <c r="D524" s="871"/>
      <c r="E524" s="871"/>
      <c r="F524" s="872"/>
      <c r="G524" s="495"/>
      <c r="H524" s="495"/>
      <c r="I524" s="871"/>
      <c r="J524" s="871"/>
      <c r="K524" s="871"/>
      <c r="L524" s="871"/>
      <c r="M524" s="871"/>
      <c r="N524" s="871"/>
      <c r="O524" s="871"/>
      <c r="P524" s="871"/>
      <c r="Q524" s="871"/>
      <c r="R524" s="871"/>
      <c r="S524" s="871"/>
      <c r="T524" s="871"/>
      <c r="U524" s="871"/>
      <c r="V524" s="871"/>
      <c r="W524" s="871"/>
      <c r="X524" s="871"/>
      <c r="Y524" s="871"/>
      <c r="Z524" s="871"/>
    </row>
    <row r="525" spans="1:26" ht="12.75">
      <c r="A525" s="871"/>
      <c r="B525" s="871"/>
      <c r="C525" s="871"/>
      <c r="D525" s="871"/>
      <c r="E525" s="871"/>
      <c r="F525" s="872"/>
      <c r="G525" s="495"/>
      <c r="H525" s="495"/>
      <c r="I525" s="871"/>
      <c r="J525" s="871"/>
      <c r="K525" s="871"/>
      <c r="L525" s="871"/>
      <c r="M525" s="871"/>
      <c r="N525" s="871"/>
      <c r="O525" s="871"/>
      <c r="P525" s="871"/>
      <c r="Q525" s="871"/>
      <c r="R525" s="871"/>
      <c r="S525" s="871"/>
      <c r="T525" s="871"/>
      <c r="U525" s="871"/>
      <c r="V525" s="871"/>
      <c r="W525" s="871"/>
      <c r="X525" s="871"/>
      <c r="Y525" s="871"/>
      <c r="Z525" s="871"/>
    </row>
    <row r="526" spans="1:26" ht="12.75">
      <c r="A526" s="871"/>
      <c r="B526" s="871"/>
      <c r="C526" s="871"/>
      <c r="D526" s="871"/>
      <c r="E526" s="871"/>
      <c r="F526" s="872"/>
      <c r="G526" s="495"/>
      <c r="H526" s="495"/>
      <c r="I526" s="871"/>
      <c r="J526" s="871"/>
      <c r="K526" s="871"/>
      <c r="L526" s="871"/>
      <c r="M526" s="871"/>
      <c r="N526" s="871"/>
      <c r="O526" s="871"/>
      <c r="P526" s="871"/>
      <c r="Q526" s="871"/>
      <c r="R526" s="871"/>
      <c r="S526" s="871"/>
      <c r="T526" s="871"/>
      <c r="U526" s="871"/>
      <c r="V526" s="871"/>
      <c r="W526" s="871"/>
      <c r="X526" s="871"/>
      <c r="Y526" s="871"/>
      <c r="Z526" s="871"/>
    </row>
    <row r="527" spans="1:26" ht="12.75">
      <c r="A527" s="871"/>
      <c r="B527" s="871"/>
      <c r="C527" s="871"/>
      <c r="D527" s="871"/>
      <c r="E527" s="871"/>
      <c r="F527" s="872"/>
      <c r="G527" s="495"/>
      <c r="H527" s="495"/>
      <c r="I527" s="871"/>
      <c r="J527" s="871"/>
      <c r="K527" s="871"/>
      <c r="L527" s="871"/>
      <c r="M527" s="871"/>
      <c r="N527" s="871"/>
      <c r="O527" s="871"/>
      <c r="P527" s="871"/>
      <c r="Q527" s="871"/>
      <c r="R527" s="871"/>
      <c r="S527" s="871"/>
      <c r="T527" s="871"/>
      <c r="U527" s="871"/>
      <c r="V527" s="871"/>
      <c r="W527" s="871"/>
      <c r="X527" s="871"/>
      <c r="Y527" s="871"/>
      <c r="Z527" s="871"/>
    </row>
    <row r="528" spans="1:26" ht="12.75">
      <c r="A528" s="871"/>
      <c r="B528" s="871"/>
      <c r="C528" s="871"/>
      <c r="D528" s="871"/>
      <c r="E528" s="871"/>
      <c r="F528" s="872"/>
      <c r="G528" s="495"/>
      <c r="H528" s="495"/>
      <c r="I528" s="871"/>
      <c r="J528" s="871"/>
      <c r="K528" s="871"/>
      <c r="L528" s="871"/>
      <c r="M528" s="871"/>
      <c r="N528" s="871"/>
      <c r="O528" s="871"/>
      <c r="P528" s="871"/>
      <c r="Q528" s="871"/>
      <c r="R528" s="871"/>
      <c r="S528" s="871"/>
      <c r="T528" s="871"/>
      <c r="U528" s="871"/>
      <c r="V528" s="871"/>
      <c r="W528" s="871"/>
      <c r="X528" s="871"/>
      <c r="Y528" s="871"/>
      <c r="Z528" s="871"/>
    </row>
    <row r="529" spans="1:26" ht="12.75">
      <c r="A529" s="871"/>
      <c r="B529" s="871"/>
      <c r="C529" s="871"/>
      <c r="D529" s="871"/>
      <c r="E529" s="871"/>
      <c r="F529" s="872"/>
      <c r="G529" s="495"/>
      <c r="H529" s="495"/>
      <c r="I529" s="871"/>
      <c r="J529" s="871"/>
      <c r="K529" s="871"/>
      <c r="L529" s="871"/>
      <c r="M529" s="871"/>
      <c r="N529" s="871"/>
      <c r="O529" s="871"/>
      <c r="P529" s="871"/>
      <c r="Q529" s="871"/>
      <c r="R529" s="871"/>
      <c r="S529" s="871"/>
      <c r="T529" s="871"/>
      <c r="U529" s="871"/>
      <c r="V529" s="871"/>
      <c r="W529" s="871"/>
      <c r="X529" s="871"/>
      <c r="Y529" s="871"/>
      <c r="Z529" s="871"/>
    </row>
    <row r="530" spans="1:26" ht="12.75">
      <c r="A530" s="871"/>
      <c r="B530" s="871"/>
      <c r="C530" s="871"/>
      <c r="D530" s="871"/>
      <c r="E530" s="871"/>
      <c r="F530" s="872"/>
      <c r="G530" s="495"/>
      <c r="H530" s="495"/>
      <c r="I530" s="871"/>
      <c r="J530" s="871"/>
      <c r="K530" s="871"/>
      <c r="L530" s="871"/>
      <c r="M530" s="871"/>
      <c r="N530" s="871"/>
      <c r="O530" s="871"/>
      <c r="P530" s="871"/>
      <c r="Q530" s="871"/>
      <c r="R530" s="871"/>
      <c r="S530" s="871"/>
      <c r="T530" s="871"/>
      <c r="U530" s="871"/>
      <c r="V530" s="871"/>
      <c r="W530" s="871"/>
      <c r="X530" s="871"/>
      <c r="Y530" s="871"/>
      <c r="Z530" s="871"/>
    </row>
    <row r="531" spans="1:26" ht="12.75">
      <c r="A531" s="871"/>
      <c r="B531" s="871"/>
      <c r="C531" s="871"/>
      <c r="D531" s="871"/>
      <c r="E531" s="871"/>
      <c r="F531" s="872"/>
      <c r="G531" s="495"/>
      <c r="H531" s="495"/>
      <c r="I531" s="871"/>
      <c r="J531" s="871"/>
      <c r="K531" s="871"/>
      <c r="L531" s="871"/>
      <c r="M531" s="871"/>
      <c r="N531" s="871"/>
      <c r="O531" s="871"/>
      <c r="P531" s="871"/>
      <c r="Q531" s="871"/>
      <c r="R531" s="871"/>
      <c r="S531" s="871"/>
      <c r="T531" s="871"/>
      <c r="U531" s="871"/>
      <c r="V531" s="871"/>
      <c r="W531" s="871"/>
      <c r="X531" s="871"/>
      <c r="Y531" s="871"/>
      <c r="Z531" s="871"/>
    </row>
    <row r="532" spans="1:26" ht="12.75">
      <c r="A532" s="871"/>
      <c r="B532" s="871"/>
      <c r="C532" s="871"/>
      <c r="D532" s="871"/>
      <c r="E532" s="871"/>
      <c r="F532" s="872"/>
      <c r="G532" s="495"/>
      <c r="H532" s="495"/>
      <c r="I532" s="871"/>
      <c r="J532" s="871"/>
      <c r="K532" s="871"/>
      <c r="L532" s="871"/>
      <c r="M532" s="871"/>
      <c r="N532" s="871"/>
      <c r="O532" s="871"/>
      <c r="P532" s="871"/>
      <c r="Q532" s="871"/>
      <c r="R532" s="871"/>
      <c r="S532" s="871"/>
      <c r="T532" s="871"/>
      <c r="U532" s="871"/>
      <c r="V532" s="871"/>
      <c r="W532" s="871"/>
      <c r="X532" s="871"/>
      <c r="Y532" s="871"/>
      <c r="Z532" s="871"/>
    </row>
    <row r="533" spans="1:26" ht="12.75">
      <c r="A533" s="871"/>
      <c r="B533" s="871"/>
      <c r="C533" s="871"/>
      <c r="D533" s="871"/>
      <c r="E533" s="871"/>
      <c r="F533" s="872"/>
      <c r="G533" s="495"/>
      <c r="H533" s="495"/>
      <c r="I533" s="871"/>
      <c r="J533" s="871"/>
      <c r="K533" s="871"/>
      <c r="L533" s="871"/>
      <c r="M533" s="871"/>
      <c r="N533" s="871"/>
      <c r="O533" s="871"/>
      <c r="P533" s="871"/>
      <c r="Q533" s="871"/>
      <c r="R533" s="871"/>
      <c r="S533" s="871"/>
      <c r="T533" s="871"/>
      <c r="U533" s="871"/>
      <c r="V533" s="871"/>
      <c r="W533" s="871"/>
      <c r="X533" s="871"/>
      <c r="Y533" s="871"/>
      <c r="Z533" s="871"/>
    </row>
    <row r="534" spans="1:26" ht="12.75">
      <c r="A534" s="871"/>
      <c r="B534" s="871"/>
      <c r="C534" s="871"/>
      <c r="D534" s="871"/>
      <c r="E534" s="871"/>
      <c r="F534" s="872"/>
      <c r="G534" s="495"/>
      <c r="H534" s="495"/>
      <c r="I534" s="871"/>
      <c r="J534" s="871"/>
      <c r="K534" s="871"/>
      <c r="L534" s="871"/>
      <c r="M534" s="871"/>
      <c r="N534" s="871"/>
      <c r="O534" s="871"/>
      <c r="P534" s="871"/>
      <c r="Q534" s="871"/>
      <c r="R534" s="871"/>
      <c r="S534" s="871"/>
      <c r="T534" s="871"/>
      <c r="U534" s="871"/>
      <c r="V534" s="871"/>
      <c r="W534" s="871"/>
      <c r="X534" s="871"/>
      <c r="Y534" s="871"/>
      <c r="Z534" s="871"/>
    </row>
    <row r="535" spans="1:26" ht="12.75">
      <c r="A535" s="871"/>
      <c r="B535" s="871"/>
      <c r="C535" s="871"/>
      <c r="D535" s="871"/>
      <c r="E535" s="871"/>
      <c r="F535" s="872"/>
      <c r="G535" s="495"/>
      <c r="H535" s="495"/>
      <c r="I535" s="871"/>
      <c r="J535" s="871"/>
      <c r="K535" s="871"/>
      <c r="L535" s="871"/>
      <c r="M535" s="871"/>
      <c r="N535" s="871"/>
      <c r="O535" s="871"/>
      <c r="P535" s="871"/>
      <c r="Q535" s="871"/>
      <c r="R535" s="871"/>
      <c r="S535" s="871"/>
      <c r="T535" s="871"/>
      <c r="U535" s="871"/>
      <c r="V535" s="871"/>
      <c r="W535" s="871"/>
      <c r="X535" s="871"/>
      <c r="Y535" s="871"/>
      <c r="Z535" s="871"/>
    </row>
    <row r="536" spans="1:26" ht="12.75">
      <c r="A536" s="871"/>
      <c r="B536" s="871"/>
      <c r="C536" s="871"/>
      <c r="D536" s="871"/>
      <c r="E536" s="871"/>
      <c r="F536" s="872"/>
      <c r="G536" s="495"/>
      <c r="H536" s="495"/>
      <c r="I536" s="871"/>
      <c r="J536" s="871"/>
      <c r="K536" s="871"/>
      <c r="L536" s="871"/>
      <c r="M536" s="871"/>
      <c r="N536" s="871"/>
      <c r="O536" s="871"/>
      <c r="P536" s="871"/>
      <c r="Q536" s="871"/>
      <c r="R536" s="871"/>
      <c r="S536" s="871"/>
      <c r="T536" s="871"/>
      <c r="U536" s="871"/>
      <c r="V536" s="871"/>
      <c r="W536" s="871"/>
      <c r="X536" s="871"/>
      <c r="Y536" s="871"/>
      <c r="Z536" s="871"/>
    </row>
    <row r="537" spans="1:26" ht="12.75">
      <c r="A537" s="871"/>
      <c r="B537" s="871"/>
      <c r="C537" s="871"/>
      <c r="D537" s="871"/>
      <c r="E537" s="871"/>
      <c r="F537" s="872"/>
      <c r="G537" s="495"/>
      <c r="H537" s="495"/>
      <c r="I537" s="871"/>
      <c r="J537" s="871"/>
      <c r="K537" s="871"/>
      <c r="L537" s="871"/>
      <c r="M537" s="871"/>
      <c r="N537" s="871"/>
      <c r="O537" s="871"/>
      <c r="P537" s="871"/>
      <c r="Q537" s="871"/>
      <c r="R537" s="871"/>
      <c r="S537" s="871"/>
      <c r="T537" s="871"/>
      <c r="U537" s="871"/>
      <c r="V537" s="871"/>
      <c r="W537" s="871"/>
      <c r="X537" s="871"/>
      <c r="Y537" s="871"/>
      <c r="Z537" s="871"/>
    </row>
    <row r="538" spans="1:26" ht="12.75">
      <c r="A538" s="871"/>
      <c r="B538" s="871"/>
      <c r="C538" s="871"/>
      <c r="D538" s="871"/>
      <c r="E538" s="871"/>
      <c r="F538" s="872"/>
      <c r="G538" s="495"/>
      <c r="H538" s="495"/>
      <c r="I538" s="871"/>
      <c r="J538" s="871"/>
      <c r="K538" s="871"/>
      <c r="L538" s="871"/>
      <c r="M538" s="871"/>
      <c r="N538" s="871"/>
      <c r="O538" s="871"/>
      <c r="P538" s="871"/>
      <c r="Q538" s="871"/>
      <c r="R538" s="871"/>
      <c r="S538" s="871"/>
      <c r="T538" s="871"/>
      <c r="U538" s="871"/>
      <c r="V538" s="871"/>
      <c r="W538" s="871"/>
      <c r="X538" s="871"/>
      <c r="Y538" s="871"/>
      <c r="Z538" s="871"/>
    </row>
    <row r="539" spans="1:26" ht="12.75">
      <c r="A539" s="871"/>
      <c r="B539" s="871"/>
      <c r="C539" s="871"/>
      <c r="D539" s="871"/>
      <c r="E539" s="871"/>
      <c r="F539" s="872"/>
      <c r="G539" s="495"/>
      <c r="H539" s="495"/>
      <c r="I539" s="871"/>
      <c r="J539" s="871"/>
      <c r="K539" s="871"/>
      <c r="L539" s="871"/>
      <c r="M539" s="871"/>
      <c r="N539" s="871"/>
      <c r="O539" s="871"/>
      <c r="P539" s="871"/>
      <c r="Q539" s="871"/>
      <c r="R539" s="871"/>
      <c r="S539" s="871"/>
      <c r="T539" s="871"/>
      <c r="U539" s="871"/>
      <c r="V539" s="871"/>
      <c r="W539" s="871"/>
      <c r="X539" s="871"/>
      <c r="Y539" s="871"/>
      <c r="Z539" s="871"/>
    </row>
    <row r="540" spans="1:26" ht="12.75">
      <c r="A540" s="871"/>
      <c r="B540" s="871"/>
      <c r="C540" s="871"/>
      <c r="D540" s="871"/>
      <c r="E540" s="871"/>
      <c r="F540" s="872"/>
      <c r="G540" s="495"/>
      <c r="H540" s="495"/>
      <c r="I540" s="871"/>
      <c r="J540" s="871"/>
      <c r="K540" s="871"/>
      <c r="L540" s="871"/>
      <c r="M540" s="871"/>
      <c r="N540" s="871"/>
      <c r="O540" s="871"/>
      <c r="P540" s="871"/>
      <c r="Q540" s="871"/>
      <c r="R540" s="871"/>
      <c r="S540" s="871"/>
      <c r="T540" s="871"/>
      <c r="U540" s="871"/>
      <c r="V540" s="871"/>
      <c r="W540" s="871"/>
      <c r="X540" s="871"/>
      <c r="Y540" s="871"/>
      <c r="Z540" s="871"/>
    </row>
    <row r="541" spans="1:26" ht="12.75">
      <c r="A541" s="871"/>
      <c r="B541" s="871"/>
      <c r="C541" s="871"/>
      <c r="D541" s="871"/>
      <c r="E541" s="871"/>
      <c r="F541" s="872"/>
      <c r="G541" s="495"/>
      <c r="H541" s="495"/>
      <c r="I541" s="871"/>
      <c r="J541" s="871"/>
      <c r="K541" s="871"/>
      <c r="L541" s="871"/>
      <c r="M541" s="871"/>
      <c r="N541" s="871"/>
      <c r="O541" s="871"/>
      <c r="P541" s="871"/>
      <c r="Q541" s="871"/>
      <c r="R541" s="871"/>
      <c r="S541" s="871"/>
      <c r="T541" s="871"/>
      <c r="U541" s="871"/>
      <c r="V541" s="871"/>
      <c r="W541" s="871"/>
      <c r="X541" s="871"/>
      <c r="Y541" s="871"/>
      <c r="Z541" s="871"/>
    </row>
    <row r="542" spans="1:26" ht="12.75">
      <c r="A542" s="871"/>
      <c r="B542" s="871"/>
      <c r="C542" s="871"/>
      <c r="D542" s="871"/>
      <c r="E542" s="871"/>
      <c r="F542" s="872"/>
      <c r="G542" s="495"/>
      <c r="H542" s="495"/>
      <c r="I542" s="871"/>
      <c r="J542" s="871"/>
      <c r="K542" s="871"/>
      <c r="L542" s="871"/>
      <c r="M542" s="871"/>
      <c r="N542" s="871"/>
      <c r="O542" s="871"/>
      <c r="P542" s="871"/>
      <c r="Q542" s="871"/>
      <c r="R542" s="871"/>
      <c r="S542" s="871"/>
      <c r="T542" s="871"/>
      <c r="U542" s="871"/>
      <c r="V542" s="871"/>
      <c r="W542" s="871"/>
      <c r="X542" s="871"/>
      <c r="Y542" s="871"/>
      <c r="Z542" s="871"/>
    </row>
    <row r="543" spans="1:26" ht="12.75">
      <c r="A543" s="871"/>
      <c r="B543" s="871"/>
      <c r="C543" s="871"/>
      <c r="D543" s="871"/>
      <c r="E543" s="871"/>
      <c r="F543" s="872"/>
      <c r="G543" s="495"/>
      <c r="H543" s="495"/>
      <c r="I543" s="871"/>
      <c r="J543" s="871"/>
      <c r="K543" s="871"/>
      <c r="L543" s="871"/>
      <c r="M543" s="871"/>
      <c r="N543" s="871"/>
      <c r="O543" s="871"/>
      <c r="P543" s="871"/>
      <c r="Q543" s="871"/>
      <c r="R543" s="871"/>
      <c r="S543" s="871"/>
      <c r="T543" s="871"/>
      <c r="U543" s="871"/>
      <c r="V543" s="871"/>
      <c r="W543" s="871"/>
      <c r="X543" s="871"/>
      <c r="Y543" s="871"/>
      <c r="Z543" s="871"/>
    </row>
    <row r="544" spans="1:26" ht="12.75">
      <c r="A544" s="871"/>
      <c r="B544" s="871"/>
      <c r="C544" s="871"/>
      <c r="D544" s="871"/>
      <c r="E544" s="871"/>
      <c r="F544" s="872"/>
      <c r="G544" s="495"/>
      <c r="H544" s="495"/>
      <c r="I544" s="871"/>
      <c r="J544" s="871"/>
      <c r="K544" s="871"/>
      <c r="L544" s="871"/>
      <c r="M544" s="871"/>
      <c r="N544" s="871"/>
      <c r="O544" s="871"/>
      <c r="P544" s="871"/>
      <c r="Q544" s="871"/>
      <c r="R544" s="871"/>
      <c r="S544" s="871"/>
      <c r="T544" s="871"/>
      <c r="U544" s="871"/>
      <c r="V544" s="871"/>
      <c r="W544" s="871"/>
      <c r="X544" s="871"/>
      <c r="Y544" s="871"/>
      <c r="Z544" s="871"/>
    </row>
    <row r="545" spans="1:26" ht="12.75">
      <c r="A545" s="871"/>
      <c r="B545" s="871"/>
      <c r="C545" s="871"/>
      <c r="D545" s="871"/>
      <c r="E545" s="871"/>
      <c r="F545" s="872"/>
      <c r="G545" s="495"/>
      <c r="H545" s="495"/>
      <c r="I545" s="871"/>
      <c r="J545" s="871"/>
      <c r="K545" s="871"/>
      <c r="L545" s="871"/>
      <c r="M545" s="871"/>
      <c r="N545" s="871"/>
      <c r="O545" s="871"/>
      <c r="P545" s="871"/>
      <c r="Q545" s="871"/>
      <c r="R545" s="871"/>
      <c r="S545" s="871"/>
      <c r="T545" s="871"/>
      <c r="U545" s="871"/>
      <c r="V545" s="871"/>
      <c r="W545" s="871"/>
      <c r="X545" s="871"/>
      <c r="Y545" s="871"/>
      <c r="Z545" s="871"/>
    </row>
    <row r="546" spans="1:26" ht="12.75">
      <c r="A546" s="871"/>
      <c r="B546" s="871"/>
      <c r="C546" s="871"/>
      <c r="D546" s="871"/>
      <c r="E546" s="871"/>
      <c r="F546" s="872"/>
      <c r="G546" s="495"/>
      <c r="H546" s="495"/>
      <c r="I546" s="871"/>
      <c r="J546" s="871"/>
      <c r="K546" s="871"/>
      <c r="L546" s="871"/>
      <c r="M546" s="871"/>
      <c r="N546" s="871"/>
      <c r="O546" s="871"/>
      <c r="P546" s="871"/>
      <c r="Q546" s="871"/>
      <c r="R546" s="871"/>
      <c r="S546" s="871"/>
      <c r="T546" s="871"/>
      <c r="U546" s="871"/>
      <c r="V546" s="871"/>
      <c r="W546" s="871"/>
      <c r="X546" s="871"/>
      <c r="Y546" s="871"/>
      <c r="Z546" s="871"/>
    </row>
    <row r="547" spans="1:26" ht="12.75">
      <c r="A547" s="871"/>
      <c r="B547" s="871"/>
      <c r="C547" s="871"/>
      <c r="D547" s="871"/>
      <c r="E547" s="871"/>
      <c r="F547" s="872"/>
      <c r="G547" s="495"/>
      <c r="H547" s="495"/>
      <c r="I547" s="871"/>
      <c r="J547" s="871"/>
      <c r="K547" s="871"/>
      <c r="L547" s="871"/>
      <c r="M547" s="871"/>
      <c r="N547" s="871"/>
      <c r="O547" s="871"/>
      <c r="P547" s="871"/>
      <c r="Q547" s="871"/>
      <c r="R547" s="871"/>
      <c r="S547" s="871"/>
      <c r="T547" s="871"/>
      <c r="U547" s="871"/>
      <c r="V547" s="871"/>
      <c r="W547" s="871"/>
      <c r="X547" s="871"/>
      <c r="Y547" s="871"/>
      <c r="Z547" s="871"/>
    </row>
    <row r="548" spans="1:26" ht="12.75">
      <c r="A548" s="871"/>
      <c r="B548" s="871"/>
      <c r="C548" s="871"/>
      <c r="D548" s="871"/>
      <c r="E548" s="871"/>
      <c r="F548" s="872"/>
      <c r="G548" s="495"/>
      <c r="H548" s="495"/>
      <c r="I548" s="871"/>
      <c r="J548" s="871"/>
      <c r="K548" s="871"/>
      <c r="L548" s="871"/>
      <c r="M548" s="871"/>
      <c r="N548" s="871"/>
      <c r="O548" s="871"/>
      <c r="P548" s="871"/>
      <c r="Q548" s="871"/>
      <c r="R548" s="871"/>
      <c r="S548" s="871"/>
      <c r="T548" s="871"/>
      <c r="U548" s="871"/>
      <c r="V548" s="871"/>
      <c r="W548" s="871"/>
      <c r="X548" s="871"/>
      <c r="Y548" s="871"/>
      <c r="Z548" s="871"/>
    </row>
    <row r="549" spans="1:26" ht="12.75">
      <c r="A549" s="871"/>
      <c r="B549" s="871"/>
      <c r="C549" s="871"/>
      <c r="D549" s="871"/>
      <c r="E549" s="871"/>
      <c r="F549" s="872"/>
      <c r="G549" s="495"/>
      <c r="H549" s="495"/>
      <c r="I549" s="871"/>
      <c r="J549" s="871"/>
      <c r="K549" s="871"/>
      <c r="L549" s="871"/>
      <c r="M549" s="871"/>
      <c r="N549" s="871"/>
      <c r="O549" s="871"/>
      <c r="P549" s="871"/>
      <c r="Q549" s="871"/>
      <c r="R549" s="871"/>
      <c r="S549" s="871"/>
      <c r="T549" s="871"/>
      <c r="U549" s="871"/>
      <c r="V549" s="871"/>
      <c r="W549" s="871"/>
      <c r="X549" s="871"/>
      <c r="Y549" s="871"/>
      <c r="Z549" s="871"/>
    </row>
    <row r="550" spans="1:26" ht="12.75">
      <c r="A550" s="871"/>
      <c r="B550" s="871"/>
      <c r="C550" s="871"/>
      <c r="D550" s="871"/>
      <c r="E550" s="871"/>
      <c r="F550" s="872"/>
      <c r="G550" s="495"/>
      <c r="H550" s="495"/>
      <c r="I550" s="871"/>
      <c r="J550" s="871"/>
      <c r="K550" s="871"/>
      <c r="L550" s="871"/>
      <c r="M550" s="871"/>
      <c r="N550" s="871"/>
      <c r="O550" s="871"/>
      <c r="P550" s="871"/>
      <c r="Q550" s="871"/>
      <c r="R550" s="871"/>
      <c r="S550" s="871"/>
      <c r="T550" s="871"/>
      <c r="U550" s="871"/>
      <c r="V550" s="871"/>
      <c r="W550" s="871"/>
      <c r="X550" s="871"/>
      <c r="Y550" s="871"/>
      <c r="Z550" s="871"/>
    </row>
    <row r="551" spans="1:26" ht="12.75">
      <c r="A551" s="871"/>
      <c r="B551" s="871"/>
      <c r="C551" s="871"/>
      <c r="D551" s="871"/>
      <c r="E551" s="871"/>
      <c r="F551" s="872"/>
      <c r="G551" s="495"/>
      <c r="H551" s="495"/>
      <c r="I551" s="871"/>
      <c r="J551" s="871"/>
      <c r="K551" s="871"/>
      <c r="L551" s="871"/>
      <c r="M551" s="871"/>
      <c r="N551" s="871"/>
      <c r="O551" s="871"/>
      <c r="P551" s="871"/>
      <c r="Q551" s="871"/>
      <c r="R551" s="871"/>
      <c r="S551" s="871"/>
      <c r="T551" s="871"/>
      <c r="U551" s="871"/>
      <c r="V551" s="871"/>
      <c r="W551" s="871"/>
      <c r="X551" s="871"/>
      <c r="Y551" s="871"/>
      <c r="Z551" s="871"/>
    </row>
    <row r="552" spans="1:26" ht="12.75">
      <c r="A552" s="871"/>
      <c r="B552" s="871"/>
      <c r="C552" s="871"/>
      <c r="D552" s="871"/>
      <c r="E552" s="871"/>
      <c r="F552" s="872"/>
      <c r="G552" s="495"/>
      <c r="H552" s="495"/>
      <c r="I552" s="871"/>
      <c r="J552" s="871"/>
      <c r="K552" s="871"/>
      <c r="L552" s="871"/>
      <c r="M552" s="871"/>
      <c r="N552" s="871"/>
      <c r="O552" s="871"/>
      <c r="P552" s="871"/>
      <c r="Q552" s="871"/>
      <c r="R552" s="871"/>
      <c r="S552" s="871"/>
      <c r="T552" s="871"/>
      <c r="U552" s="871"/>
      <c r="V552" s="871"/>
      <c r="W552" s="871"/>
      <c r="X552" s="871"/>
      <c r="Y552" s="871"/>
      <c r="Z552" s="871"/>
    </row>
    <row r="553" spans="1:26" ht="12.75">
      <c r="A553" s="871"/>
      <c r="B553" s="871"/>
      <c r="C553" s="871"/>
      <c r="D553" s="871"/>
      <c r="E553" s="871"/>
      <c r="F553" s="872"/>
      <c r="G553" s="495"/>
      <c r="H553" s="495"/>
      <c r="I553" s="871"/>
      <c r="J553" s="871"/>
      <c r="K553" s="871"/>
      <c r="L553" s="871"/>
      <c r="M553" s="871"/>
      <c r="N553" s="871"/>
      <c r="O553" s="871"/>
      <c r="P553" s="871"/>
      <c r="Q553" s="871"/>
      <c r="R553" s="871"/>
      <c r="S553" s="871"/>
      <c r="T553" s="871"/>
      <c r="U553" s="871"/>
      <c r="V553" s="871"/>
      <c r="W553" s="871"/>
      <c r="X553" s="871"/>
      <c r="Y553" s="871"/>
      <c r="Z553" s="871"/>
    </row>
    <row r="554" spans="1:26" ht="12.75">
      <c r="A554" s="871"/>
      <c r="B554" s="871"/>
      <c r="C554" s="871"/>
      <c r="D554" s="871"/>
      <c r="E554" s="871"/>
      <c r="F554" s="872"/>
      <c r="G554" s="495"/>
      <c r="H554" s="495"/>
      <c r="I554" s="871"/>
      <c r="J554" s="871"/>
      <c r="K554" s="871"/>
      <c r="L554" s="871"/>
      <c r="M554" s="871"/>
      <c r="N554" s="871"/>
      <c r="O554" s="871"/>
      <c r="P554" s="871"/>
      <c r="Q554" s="871"/>
      <c r="R554" s="871"/>
      <c r="S554" s="871"/>
      <c r="T554" s="871"/>
      <c r="U554" s="871"/>
      <c r="V554" s="871"/>
      <c r="W554" s="871"/>
      <c r="X554" s="871"/>
      <c r="Y554" s="871"/>
      <c r="Z554" s="871"/>
    </row>
    <row r="555" spans="1:26" ht="12.75">
      <c r="A555" s="871"/>
      <c r="B555" s="871"/>
      <c r="C555" s="871"/>
      <c r="D555" s="871"/>
      <c r="E555" s="871"/>
      <c r="F555" s="872"/>
      <c r="G555" s="495"/>
      <c r="H555" s="495"/>
      <c r="I555" s="871"/>
      <c r="J555" s="871"/>
      <c r="K555" s="871"/>
      <c r="L555" s="871"/>
      <c r="M555" s="871"/>
      <c r="N555" s="871"/>
      <c r="O555" s="871"/>
      <c r="P555" s="871"/>
      <c r="Q555" s="871"/>
      <c r="R555" s="871"/>
      <c r="S555" s="871"/>
      <c r="T555" s="871"/>
      <c r="U555" s="871"/>
      <c r="V555" s="871"/>
      <c r="W555" s="871"/>
      <c r="X555" s="871"/>
      <c r="Y555" s="871"/>
      <c r="Z555" s="871"/>
    </row>
    <row r="556" spans="1:26" ht="12.75">
      <c r="A556" s="871"/>
      <c r="B556" s="871"/>
      <c r="C556" s="871"/>
      <c r="D556" s="871"/>
      <c r="E556" s="871"/>
      <c r="F556" s="872"/>
      <c r="G556" s="495"/>
      <c r="H556" s="495"/>
      <c r="I556" s="871"/>
      <c r="J556" s="871"/>
      <c r="K556" s="871"/>
      <c r="L556" s="871"/>
      <c r="M556" s="871"/>
      <c r="N556" s="871"/>
      <c r="O556" s="871"/>
      <c r="P556" s="871"/>
      <c r="Q556" s="871"/>
      <c r="R556" s="871"/>
      <c r="S556" s="871"/>
      <c r="T556" s="871"/>
      <c r="U556" s="871"/>
      <c r="V556" s="871"/>
      <c r="W556" s="871"/>
      <c r="X556" s="871"/>
      <c r="Y556" s="871"/>
      <c r="Z556" s="871"/>
    </row>
    <row r="557" spans="1:26" ht="12.75">
      <c r="A557" s="871"/>
      <c r="B557" s="871"/>
      <c r="C557" s="871"/>
      <c r="D557" s="871"/>
      <c r="E557" s="871"/>
      <c r="F557" s="872"/>
      <c r="G557" s="495"/>
      <c r="H557" s="495"/>
      <c r="I557" s="871"/>
      <c r="J557" s="871"/>
      <c r="K557" s="871"/>
      <c r="L557" s="871"/>
      <c r="M557" s="871"/>
      <c r="N557" s="871"/>
      <c r="O557" s="871"/>
      <c r="P557" s="871"/>
      <c r="Q557" s="871"/>
      <c r="R557" s="871"/>
      <c r="S557" s="871"/>
      <c r="T557" s="871"/>
      <c r="U557" s="871"/>
      <c r="V557" s="871"/>
      <c r="W557" s="871"/>
      <c r="X557" s="871"/>
      <c r="Y557" s="871"/>
      <c r="Z557" s="871"/>
    </row>
    <row r="558" spans="1:26" ht="12.75">
      <c r="A558" s="871"/>
      <c r="B558" s="871"/>
      <c r="C558" s="871"/>
      <c r="D558" s="871"/>
      <c r="E558" s="871"/>
      <c r="F558" s="872"/>
      <c r="G558" s="495"/>
      <c r="H558" s="495"/>
      <c r="I558" s="871"/>
      <c r="J558" s="871"/>
      <c r="K558" s="871"/>
      <c r="L558" s="871"/>
      <c r="M558" s="871"/>
      <c r="N558" s="871"/>
      <c r="O558" s="871"/>
      <c r="P558" s="871"/>
      <c r="Q558" s="871"/>
      <c r="R558" s="871"/>
      <c r="S558" s="871"/>
      <c r="T558" s="871"/>
      <c r="U558" s="871"/>
      <c r="V558" s="871"/>
      <c r="W558" s="871"/>
      <c r="X558" s="871"/>
      <c r="Y558" s="871"/>
      <c r="Z558" s="871"/>
    </row>
    <row r="559" spans="1:26" ht="12.75">
      <c r="A559" s="871"/>
      <c r="B559" s="871"/>
      <c r="C559" s="871"/>
      <c r="D559" s="871"/>
      <c r="E559" s="871"/>
      <c r="F559" s="872"/>
      <c r="G559" s="495"/>
      <c r="H559" s="495"/>
      <c r="I559" s="871"/>
      <c r="J559" s="871"/>
      <c r="K559" s="871"/>
      <c r="L559" s="871"/>
      <c r="M559" s="871"/>
      <c r="N559" s="871"/>
      <c r="O559" s="871"/>
      <c r="P559" s="871"/>
      <c r="Q559" s="871"/>
      <c r="R559" s="871"/>
      <c r="S559" s="871"/>
      <c r="T559" s="871"/>
      <c r="U559" s="871"/>
      <c r="V559" s="871"/>
      <c r="W559" s="871"/>
      <c r="X559" s="871"/>
      <c r="Y559" s="871"/>
      <c r="Z559" s="871"/>
    </row>
    <row r="560" spans="1:26" ht="12.75">
      <c r="A560" s="871"/>
      <c r="B560" s="871"/>
      <c r="C560" s="871"/>
      <c r="D560" s="871"/>
      <c r="E560" s="871"/>
      <c r="F560" s="872"/>
      <c r="G560" s="495"/>
      <c r="H560" s="495"/>
      <c r="I560" s="871"/>
      <c r="J560" s="871"/>
      <c r="K560" s="871"/>
      <c r="L560" s="871"/>
      <c r="M560" s="871"/>
      <c r="N560" s="871"/>
      <c r="O560" s="871"/>
      <c r="P560" s="871"/>
      <c r="Q560" s="871"/>
      <c r="R560" s="871"/>
      <c r="S560" s="871"/>
      <c r="T560" s="871"/>
      <c r="U560" s="871"/>
      <c r="V560" s="871"/>
      <c r="W560" s="871"/>
      <c r="X560" s="871"/>
      <c r="Y560" s="871"/>
      <c r="Z560" s="871"/>
    </row>
    <row r="561" spans="1:26" ht="12.75">
      <c r="A561" s="871"/>
      <c r="B561" s="871"/>
      <c r="C561" s="871"/>
      <c r="D561" s="871"/>
      <c r="E561" s="871"/>
      <c r="F561" s="872"/>
      <c r="G561" s="495"/>
      <c r="H561" s="495"/>
      <c r="I561" s="871"/>
      <c r="J561" s="871"/>
      <c r="K561" s="871"/>
      <c r="L561" s="871"/>
      <c r="M561" s="871"/>
      <c r="N561" s="871"/>
      <c r="O561" s="871"/>
      <c r="P561" s="871"/>
      <c r="Q561" s="871"/>
      <c r="R561" s="871"/>
      <c r="S561" s="871"/>
      <c r="T561" s="871"/>
      <c r="U561" s="871"/>
      <c r="V561" s="871"/>
      <c r="W561" s="871"/>
      <c r="X561" s="871"/>
      <c r="Y561" s="871"/>
      <c r="Z561" s="871"/>
    </row>
    <row r="562" spans="1:26" ht="12.75">
      <c r="A562" s="871"/>
      <c r="B562" s="871"/>
      <c r="C562" s="871"/>
      <c r="D562" s="871"/>
      <c r="E562" s="871"/>
      <c r="F562" s="872"/>
      <c r="G562" s="495"/>
      <c r="H562" s="495"/>
      <c r="I562" s="871"/>
      <c r="J562" s="871"/>
      <c r="K562" s="871"/>
      <c r="L562" s="871"/>
      <c r="M562" s="871"/>
      <c r="N562" s="871"/>
      <c r="O562" s="871"/>
      <c r="P562" s="871"/>
      <c r="Q562" s="871"/>
      <c r="R562" s="871"/>
      <c r="S562" s="871"/>
      <c r="T562" s="871"/>
      <c r="U562" s="871"/>
      <c r="V562" s="871"/>
      <c r="W562" s="871"/>
      <c r="X562" s="871"/>
      <c r="Y562" s="871"/>
      <c r="Z562" s="871"/>
    </row>
    <row r="563" spans="1:26" ht="12.75">
      <c r="A563" s="871"/>
      <c r="B563" s="871"/>
      <c r="C563" s="871"/>
      <c r="D563" s="871"/>
      <c r="E563" s="871"/>
      <c r="F563" s="872"/>
      <c r="G563" s="495"/>
      <c r="H563" s="495"/>
      <c r="I563" s="871"/>
      <c r="J563" s="871"/>
      <c r="K563" s="871"/>
      <c r="L563" s="871"/>
      <c r="M563" s="871"/>
      <c r="N563" s="871"/>
      <c r="O563" s="871"/>
      <c r="P563" s="871"/>
      <c r="Q563" s="871"/>
      <c r="R563" s="871"/>
      <c r="S563" s="871"/>
      <c r="T563" s="871"/>
      <c r="U563" s="871"/>
      <c r="V563" s="871"/>
      <c r="W563" s="871"/>
      <c r="X563" s="871"/>
      <c r="Y563" s="871"/>
      <c r="Z563" s="871"/>
    </row>
    <row r="564" spans="1:26" ht="12.75">
      <c r="A564" s="871"/>
      <c r="B564" s="871"/>
      <c r="C564" s="871"/>
      <c r="D564" s="871"/>
      <c r="E564" s="871"/>
      <c r="F564" s="872"/>
      <c r="G564" s="495"/>
      <c r="H564" s="495"/>
      <c r="I564" s="871"/>
      <c r="J564" s="871"/>
      <c r="K564" s="871"/>
      <c r="L564" s="871"/>
      <c r="M564" s="871"/>
      <c r="N564" s="871"/>
      <c r="O564" s="871"/>
      <c r="P564" s="871"/>
      <c r="Q564" s="871"/>
      <c r="R564" s="871"/>
      <c r="S564" s="871"/>
      <c r="T564" s="871"/>
      <c r="U564" s="871"/>
      <c r="V564" s="871"/>
      <c r="W564" s="871"/>
      <c r="X564" s="871"/>
      <c r="Y564" s="871"/>
      <c r="Z564" s="871"/>
    </row>
    <row r="565" spans="1:26" ht="12.75">
      <c r="A565" s="871"/>
      <c r="B565" s="871"/>
      <c r="C565" s="871"/>
      <c r="D565" s="871"/>
      <c r="E565" s="871"/>
      <c r="F565" s="872"/>
      <c r="G565" s="495"/>
      <c r="H565" s="495"/>
      <c r="I565" s="871"/>
      <c r="J565" s="871"/>
      <c r="K565" s="871"/>
      <c r="L565" s="871"/>
      <c r="M565" s="871"/>
      <c r="N565" s="871"/>
      <c r="O565" s="871"/>
      <c r="P565" s="871"/>
      <c r="Q565" s="871"/>
      <c r="R565" s="871"/>
      <c r="S565" s="871"/>
      <c r="T565" s="871"/>
      <c r="U565" s="871"/>
      <c r="V565" s="871"/>
      <c r="W565" s="871"/>
      <c r="X565" s="871"/>
      <c r="Y565" s="871"/>
      <c r="Z565" s="871"/>
    </row>
    <row r="566" spans="1:26" ht="12.75">
      <c r="A566" s="871"/>
      <c r="B566" s="871"/>
      <c r="C566" s="871"/>
      <c r="D566" s="871"/>
      <c r="E566" s="871"/>
      <c r="F566" s="872"/>
      <c r="G566" s="495"/>
      <c r="H566" s="495"/>
      <c r="I566" s="871"/>
      <c r="J566" s="871"/>
      <c r="K566" s="871"/>
      <c r="L566" s="871"/>
      <c r="M566" s="871"/>
      <c r="N566" s="871"/>
      <c r="O566" s="871"/>
      <c r="P566" s="871"/>
      <c r="Q566" s="871"/>
      <c r="R566" s="871"/>
      <c r="S566" s="871"/>
      <c r="T566" s="871"/>
      <c r="U566" s="871"/>
      <c r="V566" s="871"/>
      <c r="W566" s="871"/>
      <c r="X566" s="871"/>
      <c r="Y566" s="871"/>
      <c r="Z566" s="871"/>
    </row>
    <row r="567" spans="1:26" ht="12.75">
      <c r="A567" s="871"/>
      <c r="B567" s="871"/>
      <c r="C567" s="871"/>
      <c r="D567" s="871"/>
      <c r="E567" s="871"/>
      <c r="F567" s="872"/>
      <c r="G567" s="495"/>
      <c r="H567" s="495"/>
      <c r="I567" s="871"/>
      <c r="J567" s="871"/>
      <c r="K567" s="871"/>
      <c r="L567" s="871"/>
      <c r="M567" s="871"/>
      <c r="N567" s="871"/>
      <c r="O567" s="871"/>
      <c r="P567" s="871"/>
      <c r="Q567" s="871"/>
      <c r="R567" s="871"/>
      <c r="S567" s="871"/>
      <c r="T567" s="871"/>
      <c r="U567" s="871"/>
      <c r="V567" s="871"/>
      <c r="W567" s="871"/>
      <c r="X567" s="871"/>
      <c r="Y567" s="871"/>
      <c r="Z567" s="871"/>
    </row>
    <row r="568" spans="1:26" ht="12.75">
      <c r="A568" s="871"/>
      <c r="B568" s="871"/>
      <c r="C568" s="871"/>
      <c r="D568" s="871"/>
      <c r="E568" s="871"/>
      <c r="F568" s="872"/>
      <c r="G568" s="495"/>
      <c r="H568" s="495"/>
      <c r="I568" s="871"/>
      <c r="J568" s="871"/>
      <c r="K568" s="871"/>
      <c r="L568" s="871"/>
      <c r="M568" s="871"/>
      <c r="N568" s="871"/>
      <c r="O568" s="871"/>
      <c r="P568" s="871"/>
      <c r="Q568" s="871"/>
      <c r="R568" s="871"/>
      <c r="S568" s="871"/>
      <c r="T568" s="871"/>
      <c r="U568" s="871"/>
      <c r="V568" s="871"/>
      <c r="W568" s="871"/>
      <c r="X568" s="871"/>
      <c r="Y568" s="871"/>
      <c r="Z568" s="871"/>
    </row>
    <row r="569" spans="1:26" ht="12.75">
      <c r="A569" s="871"/>
      <c r="B569" s="871"/>
      <c r="C569" s="871"/>
      <c r="D569" s="871"/>
      <c r="E569" s="871"/>
      <c r="F569" s="872"/>
      <c r="G569" s="495"/>
      <c r="H569" s="495"/>
      <c r="I569" s="871"/>
      <c r="J569" s="871"/>
      <c r="K569" s="871"/>
      <c r="L569" s="871"/>
      <c r="M569" s="871"/>
      <c r="N569" s="871"/>
      <c r="O569" s="871"/>
      <c r="P569" s="871"/>
      <c r="Q569" s="871"/>
      <c r="R569" s="871"/>
      <c r="S569" s="871"/>
      <c r="T569" s="871"/>
      <c r="U569" s="871"/>
      <c r="V569" s="871"/>
      <c r="W569" s="871"/>
      <c r="X569" s="871"/>
      <c r="Y569" s="871"/>
      <c r="Z569" s="871"/>
    </row>
    <row r="570" spans="1:26" ht="12.75">
      <c r="A570" s="871"/>
      <c r="B570" s="871"/>
      <c r="C570" s="871"/>
      <c r="D570" s="871"/>
      <c r="E570" s="871"/>
      <c r="F570" s="872"/>
      <c r="G570" s="495"/>
      <c r="H570" s="495"/>
      <c r="I570" s="871"/>
      <c r="J570" s="871"/>
      <c r="K570" s="871"/>
      <c r="L570" s="871"/>
      <c r="M570" s="871"/>
      <c r="N570" s="871"/>
      <c r="O570" s="871"/>
      <c r="P570" s="871"/>
      <c r="Q570" s="871"/>
      <c r="R570" s="871"/>
      <c r="S570" s="871"/>
      <c r="T570" s="871"/>
      <c r="U570" s="871"/>
      <c r="V570" s="871"/>
      <c r="W570" s="871"/>
      <c r="X570" s="871"/>
      <c r="Y570" s="871"/>
      <c r="Z570" s="871"/>
    </row>
    <row r="571" spans="1:26" ht="12.75">
      <c r="A571" s="871"/>
      <c r="B571" s="871"/>
      <c r="C571" s="871"/>
      <c r="D571" s="871"/>
      <c r="E571" s="871"/>
      <c r="F571" s="872"/>
      <c r="G571" s="495"/>
      <c r="H571" s="495"/>
      <c r="I571" s="871"/>
      <c r="J571" s="871"/>
      <c r="K571" s="871"/>
      <c r="L571" s="871"/>
      <c r="M571" s="871"/>
      <c r="N571" s="871"/>
      <c r="O571" s="871"/>
      <c r="P571" s="871"/>
      <c r="Q571" s="871"/>
      <c r="R571" s="871"/>
      <c r="S571" s="871"/>
      <c r="T571" s="871"/>
      <c r="U571" s="871"/>
      <c r="V571" s="871"/>
      <c r="W571" s="871"/>
      <c r="X571" s="871"/>
      <c r="Y571" s="871"/>
      <c r="Z571" s="871"/>
    </row>
    <row r="572" spans="1:26" ht="12.75">
      <c r="A572" s="871"/>
      <c r="B572" s="871"/>
      <c r="C572" s="871"/>
      <c r="D572" s="871"/>
      <c r="E572" s="871"/>
      <c r="F572" s="872"/>
      <c r="G572" s="495"/>
      <c r="H572" s="495"/>
      <c r="I572" s="871"/>
      <c r="J572" s="871"/>
      <c r="K572" s="871"/>
      <c r="L572" s="871"/>
      <c r="M572" s="871"/>
      <c r="N572" s="871"/>
      <c r="O572" s="871"/>
      <c r="P572" s="871"/>
      <c r="Q572" s="871"/>
      <c r="R572" s="871"/>
      <c r="S572" s="871"/>
      <c r="T572" s="871"/>
      <c r="U572" s="871"/>
      <c r="V572" s="871"/>
      <c r="W572" s="871"/>
      <c r="X572" s="871"/>
      <c r="Y572" s="871"/>
      <c r="Z572" s="871"/>
    </row>
    <row r="573" spans="1:26" ht="12.75">
      <c r="A573" s="871"/>
      <c r="B573" s="871"/>
      <c r="C573" s="871"/>
      <c r="D573" s="871"/>
      <c r="E573" s="871"/>
      <c r="F573" s="872"/>
      <c r="G573" s="495"/>
      <c r="H573" s="495"/>
      <c r="I573" s="871"/>
      <c r="J573" s="871"/>
      <c r="K573" s="871"/>
      <c r="L573" s="871"/>
      <c r="M573" s="871"/>
      <c r="N573" s="871"/>
      <c r="O573" s="871"/>
      <c r="P573" s="871"/>
      <c r="Q573" s="871"/>
      <c r="R573" s="871"/>
      <c r="S573" s="871"/>
      <c r="T573" s="871"/>
      <c r="U573" s="871"/>
      <c r="V573" s="871"/>
      <c r="W573" s="871"/>
      <c r="X573" s="871"/>
      <c r="Y573" s="871"/>
      <c r="Z573" s="871"/>
    </row>
    <row r="574" spans="1:26" ht="12.75">
      <c r="A574" s="871"/>
      <c r="B574" s="871"/>
      <c r="C574" s="871"/>
      <c r="D574" s="871"/>
      <c r="E574" s="871"/>
      <c r="F574" s="872"/>
      <c r="G574" s="495"/>
      <c r="H574" s="495"/>
      <c r="I574" s="871"/>
      <c r="J574" s="871"/>
      <c r="K574" s="871"/>
      <c r="L574" s="871"/>
      <c r="M574" s="871"/>
      <c r="N574" s="871"/>
      <c r="O574" s="871"/>
      <c r="P574" s="871"/>
      <c r="Q574" s="871"/>
      <c r="R574" s="871"/>
      <c r="S574" s="871"/>
      <c r="T574" s="871"/>
      <c r="U574" s="871"/>
      <c r="V574" s="871"/>
      <c r="W574" s="871"/>
      <c r="X574" s="871"/>
      <c r="Y574" s="871"/>
      <c r="Z574" s="871"/>
    </row>
    <row r="575" spans="1:26" ht="12.75">
      <c r="A575" s="871"/>
      <c r="B575" s="871"/>
      <c r="C575" s="871"/>
      <c r="D575" s="871"/>
      <c r="E575" s="871"/>
      <c r="F575" s="872"/>
      <c r="G575" s="495"/>
      <c r="H575" s="495"/>
      <c r="I575" s="871"/>
      <c r="J575" s="871"/>
      <c r="K575" s="871"/>
      <c r="L575" s="871"/>
      <c r="M575" s="871"/>
      <c r="N575" s="871"/>
      <c r="O575" s="871"/>
      <c r="P575" s="871"/>
      <c r="Q575" s="871"/>
      <c r="R575" s="871"/>
      <c r="S575" s="871"/>
      <c r="T575" s="871"/>
      <c r="U575" s="871"/>
      <c r="V575" s="871"/>
      <c r="W575" s="871"/>
      <c r="X575" s="871"/>
      <c r="Y575" s="871"/>
      <c r="Z575" s="871"/>
    </row>
    <row r="576" spans="1:26" ht="12.75">
      <c r="A576" s="871"/>
      <c r="B576" s="871"/>
      <c r="C576" s="871"/>
      <c r="D576" s="871"/>
      <c r="E576" s="871"/>
      <c r="F576" s="872"/>
      <c r="G576" s="495"/>
      <c r="H576" s="495"/>
      <c r="I576" s="871"/>
      <c r="J576" s="871"/>
      <c r="K576" s="871"/>
      <c r="L576" s="871"/>
      <c r="M576" s="871"/>
      <c r="N576" s="871"/>
      <c r="O576" s="871"/>
      <c r="P576" s="871"/>
      <c r="Q576" s="871"/>
      <c r="R576" s="871"/>
      <c r="S576" s="871"/>
      <c r="T576" s="871"/>
      <c r="U576" s="871"/>
      <c r="V576" s="871"/>
      <c r="W576" s="871"/>
      <c r="X576" s="871"/>
      <c r="Y576" s="871"/>
      <c r="Z576" s="871"/>
    </row>
    <row r="577" spans="1:26" ht="12.75">
      <c r="A577" s="871"/>
      <c r="B577" s="871"/>
      <c r="C577" s="871"/>
      <c r="D577" s="871"/>
      <c r="E577" s="871"/>
      <c r="F577" s="872"/>
      <c r="G577" s="495"/>
      <c r="H577" s="495"/>
      <c r="I577" s="871"/>
      <c r="J577" s="871"/>
      <c r="K577" s="871"/>
      <c r="L577" s="871"/>
      <c r="M577" s="871"/>
      <c r="N577" s="871"/>
      <c r="O577" s="871"/>
      <c r="P577" s="871"/>
      <c r="Q577" s="871"/>
      <c r="R577" s="871"/>
      <c r="S577" s="871"/>
      <c r="T577" s="871"/>
      <c r="U577" s="871"/>
      <c r="V577" s="871"/>
      <c r="W577" s="871"/>
      <c r="X577" s="871"/>
      <c r="Y577" s="871"/>
      <c r="Z577" s="871"/>
    </row>
    <row r="578" spans="1:26" ht="12.75">
      <c r="A578" s="871"/>
      <c r="B578" s="871"/>
      <c r="C578" s="871"/>
      <c r="D578" s="871"/>
      <c r="E578" s="871"/>
      <c r="F578" s="872"/>
      <c r="G578" s="495"/>
      <c r="H578" s="495"/>
      <c r="I578" s="871"/>
      <c r="J578" s="871"/>
      <c r="K578" s="871"/>
      <c r="L578" s="871"/>
      <c r="M578" s="871"/>
      <c r="N578" s="871"/>
      <c r="O578" s="871"/>
      <c r="P578" s="871"/>
      <c r="Q578" s="871"/>
      <c r="R578" s="871"/>
      <c r="S578" s="871"/>
      <c r="T578" s="871"/>
      <c r="U578" s="871"/>
      <c r="V578" s="871"/>
      <c r="W578" s="871"/>
      <c r="X578" s="871"/>
      <c r="Y578" s="871"/>
      <c r="Z578" s="871"/>
    </row>
    <row r="579" spans="1:26" ht="12.75">
      <c r="A579" s="871"/>
      <c r="B579" s="871"/>
      <c r="C579" s="871"/>
      <c r="D579" s="871"/>
      <c r="E579" s="871"/>
      <c r="F579" s="872"/>
      <c r="G579" s="495"/>
      <c r="H579" s="495"/>
      <c r="I579" s="871"/>
      <c r="J579" s="871"/>
      <c r="K579" s="871"/>
      <c r="L579" s="871"/>
      <c r="M579" s="871"/>
      <c r="N579" s="871"/>
      <c r="O579" s="871"/>
      <c r="P579" s="871"/>
      <c r="Q579" s="871"/>
      <c r="R579" s="871"/>
      <c r="S579" s="871"/>
      <c r="T579" s="871"/>
      <c r="U579" s="871"/>
      <c r="V579" s="871"/>
      <c r="W579" s="871"/>
      <c r="X579" s="871"/>
      <c r="Y579" s="871"/>
      <c r="Z579" s="871"/>
    </row>
    <row r="580" spans="1:26" ht="12.75">
      <c r="A580" s="871"/>
      <c r="B580" s="871"/>
      <c r="C580" s="871"/>
      <c r="D580" s="871"/>
      <c r="E580" s="871"/>
      <c r="F580" s="872"/>
      <c r="G580" s="495"/>
      <c r="H580" s="495"/>
      <c r="I580" s="871"/>
      <c r="J580" s="871"/>
      <c r="K580" s="871"/>
      <c r="L580" s="871"/>
      <c r="M580" s="871"/>
      <c r="N580" s="871"/>
      <c r="O580" s="871"/>
      <c r="P580" s="871"/>
      <c r="Q580" s="871"/>
      <c r="R580" s="871"/>
      <c r="S580" s="871"/>
      <c r="T580" s="871"/>
      <c r="U580" s="871"/>
      <c r="V580" s="871"/>
      <c r="W580" s="871"/>
      <c r="X580" s="871"/>
      <c r="Y580" s="871"/>
      <c r="Z580" s="871"/>
    </row>
    <row r="581" spans="1:26" ht="12.75">
      <c r="A581" s="871"/>
      <c r="B581" s="871"/>
      <c r="C581" s="871"/>
      <c r="D581" s="871"/>
      <c r="E581" s="871"/>
      <c r="F581" s="872"/>
      <c r="G581" s="495"/>
      <c r="H581" s="495"/>
      <c r="I581" s="871"/>
      <c r="J581" s="871"/>
      <c r="K581" s="871"/>
      <c r="L581" s="871"/>
      <c r="M581" s="871"/>
      <c r="N581" s="871"/>
      <c r="O581" s="871"/>
      <c r="P581" s="871"/>
      <c r="Q581" s="871"/>
      <c r="R581" s="871"/>
      <c r="S581" s="871"/>
      <c r="T581" s="871"/>
      <c r="U581" s="871"/>
      <c r="V581" s="871"/>
      <c r="W581" s="871"/>
      <c r="X581" s="871"/>
      <c r="Y581" s="871"/>
      <c r="Z581" s="871"/>
    </row>
    <row r="582" spans="1:26" ht="12.75">
      <c r="A582" s="871"/>
      <c r="B582" s="871"/>
      <c r="C582" s="871"/>
      <c r="D582" s="871"/>
      <c r="E582" s="871"/>
      <c r="F582" s="872"/>
      <c r="G582" s="495"/>
      <c r="H582" s="495"/>
      <c r="I582" s="871"/>
      <c r="J582" s="871"/>
      <c r="K582" s="871"/>
      <c r="L582" s="871"/>
      <c r="M582" s="871"/>
      <c r="N582" s="871"/>
      <c r="O582" s="871"/>
      <c r="P582" s="871"/>
      <c r="Q582" s="871"/>
      <c r="R582" s="871"/>
      <c r="S582" s="871"/>
      <c r="T582" s="871"/>
      <c r="U582" s="871"/>
      <c r="V582" s="871"/>
      <c r="W582" s="871"/>
      <c r="X582" s="871"/>
      <c r="Y582" s="871"/>
      <c r="Z582" s="871"/>
    </row>
    <row r="583" spans="1:26" ht="12.75">
      <c r="A583" s="871"/>
      <c r="B583" s="871"/>
      <c r="C583" s="871"/>
      <c r="D583" s="871"/>
      <c r="E583" s="871"/>
      <c r="F583" s="872"/>
      <c r="G583" s="495"/>
      <c r="H583" s="495"/>
      <c r="I583" s="871"/>
      <c r="J583" s="871"/>
      <c r="K583" s="871"/>
      <c r="L583" s="871"/>
      <c r="M583" s="871"/>
      <c r="N583" s="871"/>
      <c r="O583" s="871"/>
      <c r="P583" s="871"/>
      <c r="Q583" s="871"/>
      <c r="R583" s="871"/>
      <c r="S583" s="871"/>
      <c r="T583" s="871"/>
      <c r="U583" s="871"/>
      <c r="V583" s="871"/>
      <c r="W583" s="871"/>
      <c r="X583" s="871"/>
      <c r="Y583" s="871"/>
      <c r="Z583" s="871"/>
    </row>
    <row r="584" spans="1:26" ht="12.75">
      <c r="A584" s="871"/>
      <c r="B584" s="871"/>
      <c r="C584" s="871"/>
      <c r="D584" s="871"/>
      <c r="E584" s="871"/>
      <c r="F584" s="872"/>
      <c r="G584" s="495"/>
      <c r="H584" s="495"/>
      <c r="I584" s="871"/>
      <c r="J584" s="871"/>
      <c r="K584" s="871"/>
      <c r="L584" s="871"/>
      <c r="M584" s="871"/>
      <c r="N584" s="871"/>
      <c r="O584" s="871"/>
      <c r="P584" s="871"/>
      <c r="Q584" s="871"/>
      <c r="R584" s="871"/>
      <c r="S584" s="871"/>
      <c r="T584" s="871"/>
      <c r="U584" s="871"/>
      <c r="V584" s="871"/>
      <c r="W584" s="871"/>
      <c r="X584" s="871"/>
      <c r="Y584" s="871"/>
      <c r="Z584" s="871"/>
    </row>
    <row r="585" spans="1:26" ht="12.75">
      <c r="A585" s="871"/>
      <c r="B585" s="871"/>
      <c r="C585" s="871"/>
      <c r="D585" s="871"/>
      <c r="E585" s="871"/>
      <c r="F585" s="872"/>
      <c r="G585" s="495"/>
      <c r="H585" s="495"/>
      <c r="I585" s="871"/>
      <c r="J585" s="871"/>
      <c r="K585" s="871"/>
      <c r="L585" s="871"/>
      <c r="M585" s="871"/>
      <c r="N585" s="871"/>
      <c r="O585" s="871"/>
      <c r="P585" s="871"/>
      <c r="Q585" s="871"/>
      <c r="R585" s="871"/>
      <c r="S585" s="871"/>
      <c r="T585" s="871"/>
      <c r="U585" s="871"/>
      <c r="V585" s="871"/>
      <c r="W585" s="871"/>
      <c r="X585" s="871"/>
      <c r="Y585" s="871"/>
      <c r="Z585" s="871"/>
    </row>
    <row r="586" spans="1:26" ht="12.75">
      <c r="A586" s="871"/>
      <c r="B586" s="871"/>
      <c r="C586" s="871"/>
      <c r="D586" s="871"/>
      <c r="E586" s="871"/>
      <c r="F586" s="872"/>
      <c r="G586" s="495"/>
      <c r="H586" s="495"/>
      <c r="I586" s="871"/>
      <c r="J586" s="871"/>
      <c r="K586" s="871"/>
      <c r="L586" s="871"/>
      <c r="M586" s="871"/>
      <c r="N586" s="871"/>
      <c r="O586" s="871"/>
      <c r="P586" s="871"/>
      <c r="Q586" s="871"/>
      <c r="R586" s="871"/>
      <c r="S586" s="871"/>
      <c r="T586" s="871"/>
      <c r="U586" s="871"/>
      <c r="V586" s="871"/>
      <c r="W586" s="871"/>
      <c r="X586" s="871"/>
      <c r="Y586" s="871"/>
      <c r="Z586" s="871"/>
    </row>
    <row r="587" spans="1:26" ht="12.75">
      <c r="A587" s="871"/>
      <c r="B587" s="871"/>
      <c r="C587" s="871"/>
      <c r="D587" s="871"/>
      <c r="E587" s="871"/>
      <c r="F587" s="872"/>
      <c r="G587" s="495"/>
      <c r="H587" s="495"/>
      <c r="I587" s="871"/>
      <c r="J587" s="871"/>
      <c r="K587" s="871"/>
      <c r="L587" s="871"/>
      <c r="M587" s="871"/>
      <c r="N587" s="871"/>
      <c r="O587" s="871"/>
      <c r="P587" s="871"/>
      <c r="Q587" s="871"/>
      <c r="R587" s="871"/>
      <c r="S587" s="871"/>
      <c r="T587" s="871"/>
      <c r="U587" s="871"/>
      <c r="V587" s="871"/>
      <c r="W587" s="871"/>
      <c r="X587" s="871"/>
      <c r="Y587" s="871"/>
      <c r="Z587" s="871"/>
    </row>
    <row r="588" spans="1:26" ht="12.75">
      <c r="A588" s="871"/>
      <c r="B588" s="871"/>
      <c r="C588" s="871"/>
      <c r="D588" s="871"/>
      <c r="E588" s="871"/>
      <c r="F588" s="872"/>
      <c r="G588" s="495"/>
      <c r="H588" s="495"/>
      <c r="I588" s="871"/>
      <c r="J588" s="871"/>
      <c r="K588" s="871"/>
      <c r="L588" s="871"/>
      <c r="M588" s="871"/>
      <c r="N588" s="871"/>
      <c r="O588" s="871"/>
      <c r="P588" s="871"/>
      <c r="Q588" s="871"/>
      <c r="R588" s="871"/>
      <c r="S588" s="871"/>
      <c r="T588" s="871"/>
      <c r="U588" s="871"/>
      <c r="V588" s="871"/>
      <c r="W588" s="871"/>
      <c r="X588" s="871"/>
      <c r="Y588" s="871"/>
      <c r="Z588" s="871"/>
    </row>
    <row r="589" spans="1:26" ht="12.75">
      <c r="A589" s="871"/>
      <c r="B589" s="871"/>
      <c r="C589" s="871"/>
      <c r="D589" s="871"/>
      <c r="E589" s="871"/>
      <c r="F589" s="872"/>
      <c r="G589" s="495"/>
      <c r="H589" s="495"/>
      <c r="I589" s="871"/>
      <c r="J589" s="871"/>
      <c r="K589" s="871"/>
      <c r="L589" s="871"/>
      <c r="M589" s="871"/>
      <c r="N589" s="871"/>
      <c r="O589" s="871"/>
      <c r="P589" s="871"/>
      <c r="Q589" s="871"/>
      <c r="R589" s="871"/>
      <c r="S589" s="871"/>
      <c r="T589" s="871"/>
      <c r="U589" s="871"/>
      <c r="V589" s="871"/>
      <c r="W589" s="871"/>
      <c r="X589" s="871"/>
      <c r="Y589" s="871"/>
      <c r="Z589" s="871"/>
    </row>
    <row r="590" spans="1:26" ht="12.75">
      <c r="A590" s="871"/>
      <c r="B590" s="871"/>
      <c r="C590" s="871"/>
      <c r="D590" s="871"/>
      <c r="E590" s="871"/>
      <c r="F590" s="872"/>
      <c r="G590" s="495"/>
      <c r="H590" s="495"/>
      <c r="I590" s="871"/>
      <c r="J590" s="871"/>
      <c r="K590" s="871"/>
      <c r="L590" s="871"/>
      <c r="M590" s="871"/>
      <c r="N590" s="871"/>
      <c r="O590" s="871"/>
      <c r="P590" s="871"/>
      <c r="Q590" s="871"/>
      <c r="R590" s="871"/>
      <c r="S590" s="871"/>
      <c r="T590" s="871"/>
      <c r="U590" s="871"/>
      <c r="V590" s="871"/>
      <c r="W590" s="871"/>
      <c r="X590" s="871"/>
      <c r="Y590" s="871"/>
      <c r="Z590" s="871"/>
    </row>
    <row r="591" spans="1:26" ht="12.75">
      <c r="A591" s="871"/>
      <c r="B591" s="871"/>
      <c r="C591" s="871"/>
      <c r="D591" s="871"/>
      <c r="E591" s="871"/>
      <c r="F591" s="872"/>
      <c r="G591" s="495"/>
      <c r="H591" s="495"/>
      <c r="I591" s="871"/>
      <c r="J591" s="871"/>
      <c r="K591" s="871"/>
      <c r="L591" s="871"/>
      <c r="M591" s="871"/>
      <c r="N591" s="871"/>
      <c r="O591" s="871"/>
      <c r="P591" s="871"/>
      <c r="Q591" s="871"/>
      <c r="R591" s="871"/>
      <c r="S591" s="871"/>
      <c r="T591" s="871"/>
      <c r="U591" s="871"/>
      <c r="V591" s="871"/>
      <c r="W591" s="871"/>
      <c r="X591" s="871"/>
      <c r="Y591" s="871"/>
      <c r="Z591" s="871"/>
    </row>
    <row r="592" spans="1:26" ht="12.75">
      <c r="A592" s="871"/>
      <c r="B592" s="871"/>
      <c r="C592" s="871"/>
      <c r="D592" s="871"/>
      <c r="E592" s="871"/>
      <c r="F592" s="872"/>
      <c r="G592" s="495"/>
      <c r="H592" s="495"/>
      <c r="I592" s="871"/>
      <c r="J592" s="871"/>
      <c r="K592" s="871"/>
      <c r="L592" s="871"/>
      <c r="M592" s="871"/>
      <c r="N592" s="871"/>
      <c r="O592" s="871"/>
      <c r="P592" s="871"/>
      <c r="Q592" s="871"/>
      <c r="R592" s="871"/>
      <c r="S592" s="871"/>
      <c r="T592" s="871"/>
      <c r="U592" s="871"/>
      <c r="V592" s="871"/>
      <c r="W592" s="871"/>
      <c r="X592" s="871"/>
      <c r="Y592" s="871"/>
      <c r="Z592" s="871"/>
    </row>
    <row r="593" spans="1:26" ht="12.75">
      <c r="A593" s="871"/>
      <c r="B593" s="871"/>
      <c r="C593" s="871"/>
      <c r="D593" s="871"/>
      <c r="E593" s="871"/>
      <c r="F593" s="872"/>
      <c r="G593" s="495"/>
      <c r="H593" s="495"/>
      <c r="I593" s="871"/>
      <c r="J593" s="871"/>
      <c r="K593" s="871"/>
      <c r="L593" s="871"/>
      <c r="M593" s="871"/>
      <c r="N593" s="871"/>
      <c r="O593" s="871"/>
      <c r="P593" s="871"/>
      <c r="Q593" s="871"/>
      <c r="R593" s="871"/>
      <c r="S593" s="871"/>
      <c r="T593" s="871"/>
      <c r="U593" s="871"/>
      <c r="V593" s="871"/>
      <c r="W593" s="871"/>
      <c r="X593" s="871"/>
      <c r="Y593" s="871"/>
      <c r="Z593" s="871"/>
    </row>
    <row r="594" spans="1:26" ht="12.75">
      <c r="A594" s="871"/>
      <c r="B594" s="871"/>
      <c r="C594" s="871"/>
      <c r="D594" s="871"/>
      <c r="E594" s="871"/>
      <c r="F594" s="872"/>
      <c r="G594" s="495"/>
      <c r="H594" s="495"/>
      <c r="I594" s="871"/>
      <c r="J594" s="871"/>
      <c r="K594" s="871"/>
      <c r="L594" s="871"/>
      <c r="M594" s="871"/>
      <c r="N594" s="871"/>
      <c r="O594" s="871"/>
      <c r="P594" s="871"/>
      <c r="Q594" s="871"/>
      <c r="R594" s="871"/>
      <c r="S594" s="871"/>
      <c r="T594" s="871"/>
      <c r="U594" s="871"/>
      <c r="V594" s="871"/>
      <c r="W594" s="871"/>
      <c r="X594" s="871"/>
      <c r="Y594" s="871"/>
      <c r="Z594" s="871"/>
    </row>
    <row r="595" spans="1:26" ht="12.75">
      <c r="A595" s="871"/>
      <c r="B595" s="871"/>
      <c r="C595" s="871"/>
      <c r="D595" s="871"/>
      <c r="E595" s="871"/>
      <c r="F595" s="872"/>
      <c r="G595" s="495"/>
      <c r="H595" s="495"/>
      <c r="I595" s="871"/>
      <c r="J595" s="871"/>
      <c r="K595" s="871"/>
      <c r="L595" s="871"/>
      <c r="M595" s="871"/>
      <c r="N595" s="871"/>
      <c r="O595" s="871"/>
      <c r="P595" s="871"/>
      <c r="Q595" s="871"/>
      <c r="R595" s="871"/>
      <c r="S595" s="871"/>
      <c r="T595" s="871"/>
      <c r="U595" s="871"/>
      <c r="V595" s="871"/>
      <c r="W595" s="871"/>
      <c r="X595" s="871"/>
      <c r="Y595" s="871"/>
      <c r="Z595" s="871"/>
    </row>
    <row r="596" spans="1:26" ht="12.75">
      <c r="A596" s="871"/>
      <c r="B596" s="871"/>
      <c r="C596" s="871"/>
      <c r="D596" s="871"/>
      <c r="E596" s="871"/>
      <c r="F596" s="872"/>
      <c r="G596" s="495"/>
      <c r="H596" s="495"/>
      <c r="I596" s="871"/>
      <c r="J596" s="871"/>
      <c r="K596" s="871"/>
      <c r="L596" s="871"/>
      <c r="M596" s="871"/>
      <c r="N596" s="871"/>
      <c r="O596" s="871"/>
      <c r="P596" s="871"/>
      <c r="Q596" s="871"/>
      <c r="R596" s="871"/>
      <c r="S596" s="871"/>
      <c r="T596" s="871"/>
      <c r="U596" s="871"/>
      <c r="V596" s="871"/>
      <c r="W596" s="871"/>
      <c r="X596" s="871"/>
      <c r="Y596" s="871"/>
      <c r="Z596" s="871"/>
    </row>
    <row r="597" spans="1:26" ht="12.75">
      <c r="A597" s="871"/>
      <c r="B597" s="871"/>
      <c r="C597" s="871"/>
      <c r="D597" s="871"/>
      <c r="E597" s="871"/>
      <c r="F597" s="872"/>
      <c r="G597" s="495"/>
      <c r="H597" s="495"/>
      <c r="I597" s="871"/>
      <c r="J597" s="871"/>
      <c r="K597" s="871"/>
      <c r="L597" s="871"/>
      <c r="M597" s="871"/>
      <c r="N597" s="871"/>
      <c r="O597" s="871"/>
      <c r="P597" s="871"/>
      <c r="Q597" s="871"/>
      <c r="R597" s="871"/>
      <c r="S597" s="871"/>
      <c r="T597" s="871"/>
      <c r="U597" s="871"/>
      <c r="V597" s="871"/>
      <c r="W597" s="871"/>
      <c r="X597" s="871"/>
      <c r="Y597" s="871"/>
      <c r="Z597" s="871"/>
    </row>
    <row r="598" spans="1:26" ht="12.75">
      <c r="A598" s="871"/>
      <c r="B598" s="871"/>
      <c r="C598" s="871"/>
      <c r="D598" s="871"/>
      <c r="E598" s="871"/>
      <c r="F598" s="872"/>
      <c r="G598" s="495"/>
      <c r="H598" s="495"/>
      <c r="I598" s="871"/>
      <c r="J598" s="871"/>
      <c r="K598" s="871"/>
      <c r="L598" s="871"/>
      <c r="M598" s="871"/>
      <c r="N598" s="871"/>
      <c r="O598" s="871"/>
      <c r="P598" s="871"/>
      <c r="Q598" s="871"/>
      <c r="R598" s="871"/>
      <c r="S598" s="871"/>
      <c r="T598" s="871"/>
      <c r="U598" s="871"/>
      <c r="V598" s="871"/>
      <c r="W598" s="871"/>
      <c r="X598" s="871"/>
      <c r="Y598" s="871"/>
      <c r="Z598" s="871"/>
    </row>
    <row r="599" spans="1:26" ht="12.75">
      <c r="A599" s="871"/>
      <c r="B599" s="871"/>
      <c r="C599" s="871"/>
      <c r="D599" s="871"/>
      <c r="E599" s="871"/>
      <c r="F599" s="872"/>
      <c r="G599" s="495"/>
      <c r="H599" s="495"/>
      <c r="I599" s="871"/>
      <c r="J599" s="871"/>
      <c r="K599" s="871"/>
      <c r="L599" s="871"/>
      <c r="M599" s="871"/>
      <c r="N599" s="871"/>
      <c r="O599" s="871"/>
      <c r="P599" s="871"/>
      <c r="Q599" s="871"/>
      <c r="R599" s="871"/>
      <c r="S599" s="871"/>
      <c r="T599" s="871"/>
      <c r="U599" s="871"/>
      <c r="V599" s="871"/>
      <c r="W599" s="871"/>
      <c r="X599" s="871"/>
      <c r="Y599" s="871"/>
      <c r="Z599" s="871"/>
    </row>
    <row r="600" spans="1:26" ht="12.75">
      <c r="A600" s="871"/>
      <c r="B600" s="871"/>
      <c r="C600" s="871"/>
      <c r="D600" s="871"/>
      <c r="E600" s="871"/>
      <c r="F600" s="872"/>
      <c r="G600" s="495"/>
      <c r="H600" s="495"/>
      <c r="I600" s="871"/>
      <c r="J600" s="871"/>
      <c r="K600" s="871"/>
      <c r="L600" s="871"/>
      <c r="M600" s="871"/>
      <c r="N600" s="871"/>
      <c r="O600" s="871"/>
      <c r="P600" s="871"/>
      <c r="Q600" s="871"/>
      <c r="R600" s="871"/>
      <c r="S600" s="871"/>
      <c r="T600" s="871"/>
      <c r="U600" s="871"/>
      <c r="V600" s="871"/>
      <c r="W600" s="871"/>
      <c r="X600" s="871"/>
      <c r="Y600" s="871"/>
      <c r="Z600" s="871"/>
    </row>
    <row r="601" spans="1:26" ht="12.75">
      <c r="A601" s="871"/>
      <c r="B601" s="871"/>
      <c r="C601" s="871"/>
      <c r="D601" s="871"/>
      <c r="E601" s="871"/>
      <c r="F601" s="872"/>
      <c r="G601" s="495"/>
      <c r="H601" s="495"/>
      <c r="I601" s="871"/>
      <c r="J601" s="871"/>
      <c r="K601" s="871"/>
      <c r="L601" s="871"/>
      <c r="M601" s="871"/>
      <c r="N601" s="871"/>
      <c r="O601" s="871"/>
      <c r="P601" s="871"/>
      <c r="Q601" s="871"/>
      <c r="R601" s="871"/>
      <c r="S601" s="871"/>
      <c r="T601" s="871"/>
      <c r="U601" s="871"/>
      <c r="V601" s="871"/>
      <c r="W601" s="871"/>
      <c r="X601" s="871"/>
      <c r="Y601" s="871"/>
      <c r="Z601" s="871"/>
    </row>
    <row r="602" spans="1:26" ht="12.75">
      <c r="A602" s="871"/>
      <c r="B602" s="871"/>
      <c r="C602" s="871"/>
      <c r="D602" s="871"/>
      <c r="E602" s="871"/>
      <c r="F602" s="872"/>
      <c r="G602" s="495"/>
      <c r="H602" s="495"/>
      <c r="I602" s="871"/>
      <c r="J602" s="871"/>
      <c r="K602" s="871"/>
      <c r="L602" s="871"/>
      <c r="M602" s="871"/>
      <c r="N602" s="871"/>
      <c r="O602" s="871"/>
      <c r="P602" s="871"/>
      <c r="Q602" s="871"/>
      <c r="R602" s="871"/>
      <c r="S602" s="871"/>
      <c r="T602" s="871"/>
      <c r="U602" s="871"/>
      <c r="V602" s="871"/>
      <c r="W602" s="871"/>
      <c r="X602" s="871"/>
      <c r="Y602" s="871"/>
      <c r="Z602" s="871"/>
    </row>
    <row r="603" spans="1:26" ht="12.75">
      <c r="A603" s="871"/>
      <c r="B603" s="871"/>
      <c r="C603" s="871"/>
      <c r="D603" s="871"/>
      <c r="E603" s="871"/>
      <c r="F603" s="872"/>
      <c r="G603" s="495"/>
      <c r="H603" s="495"/>
      <c r="I603" s="871"/>
      <c r="J603" s="871"/>
      <c r="K603" s="871"/>
      <c r="L603" s="871"/>
      <c r="M603" s="871"/>
      <c r="N603" s="871"/>
      <c r="O603" s="871"/>
      <c r="P603" s="871"/>
      <c r="Q603" s="871"/>
      <c r="R603" s="871"/>
      <c r="S603" s="871"/>
      <c r="T603" s="871"/>
      <c r="U603" s="871"/>
      <c r="V603" s="871"/>
      <c r="W603" s="871"/>
      <c r="X603" s="871"/>
      <c r="Y603" s="871"/>
      <c r="Z603" s="871"/>
    </row>
    <row r="604" spans="1:26" ht="12.75">
      <c r="A604" s="871"/>
      <c r="B604" s="871"/>
      <c r="C604" s="871"/>
      <c r="D604" s="871"/>
      <c r="E604" s="871"/>
      <c r="F604" s="872"/>
      <c r="G604" s="495"/>
      <c r="H604" s="495"/>
      <c r="I604" s="871"/>
      <c r="J604" s="871"/>
      <c r="K604" s="871"/>
      <c r="L604" s="871"/>
      <c r="M604" s="871"/>
      <c r="N604" s="871"/>
      <c r="O604" s="871"/>
      <c r="P604" s="871"/>
      <c r="Q604" s="871"/>
      <c r="R604" s="871"/>
      <c r="S604" s="871"/>
      <c r="T604" s="871"/>
      <c r="U604" s="871"/>
      <c r="V604" s="871"/>
      <c r="W604" s="871"/>
      <c r="X604" s="871"/>
      <c r="Y604" s="871"/>
      <c r="Z604" s="871"/>
    </row>
    <row r="605" spans="1:26" ht="12.75">
      <c r="A605" s="871"/>
      <c r="B605" s="871"/>
      <c r="C605" s="871"/>
      <c r="D605" s="871"/>
      <c r="E605" s="871"/>
      <c r="F605" s="872"/>
      <c r="G605" s="495"/>
      <c r="H605" s="495"/>
      <c r="I605" s="871"/>
      <c r="J605" s="871"/>
      <c r="K605" s="871"/>
      <c r="L605" s="871"/>
      <c r="M605" s="871"/>
      <c r="N605" s="871"/>
      <c r="O605" s="871"/>
      <c r="P605" s="871"/>
      <c r="Q605" s="871"/>
      <c r="R605" s="871"/>
      <c r="S605" s="871"/>
      <c r="T605" s="871"/>
      <c r="U605" s="871"/>
      <c r="V605" s="871"/>
      <c r="W605" s="871"/>
      <c r="X605" s="871"/>
      <c r="Y605" s="871"/>
      <c r="Z605" s="871"/>
    </row>
    <row r="606" spans="1:26" ht="12.75">
      <c r="A606" s="871"/>
      <c r="B606" s="871"/>
      <c r="C606" s="871"/>
      <c r="D606" s="871"/>
      <c r="E606" s="871"/>
      <c r="F606" s="872"/>
      <c r="G606" s="495"/>
      <c r="H606" s="495"/>
      <c r="I606" s="871"/>
      <c r="J606" s="871"/>
      <c r="K606" s="871"/>
      <c r="L606" s="871"/>
      <c r="M606" s="871"/>
      <c r="N606" s="871"/>
      <c r="O606" s="871"/>
      <c r="P606" s="871"/>
      <c r="Q606" s="871"/>
      <c r="R606" s="871"/>
      <c r="S606" s="871"/>
      <c r="T606" s="871"/>
      <c r="U606" s="871"/>
      <c r="V606" s="871"/>
      <c r="W606" s="871"/>
      <c r="X606" s="871"/>
      <c r="Y606" s="871"/>
      <c r="Z606" s="871"/>
    </row>
    <row r="607" spans="1:26" ht="12.75">
      <c r="A607" s="871"/>
      <c r="B607" s="871"/>
      <c r="C607" s="871"/>
      <c r="D607" s="871"/>
      <c r="E607" s="871"/>
      <c r="F607" s="872"/>
      <c r="G607" s="495"/>
      <c r="H607" s="495"/>
      <c r="I607" s="871"/>
      <c r="J607" s="871"/>
      <c r="K607" s="871"/>
      <c r="L607" s="871"/>
      <c r="M607" s="871"/>
      <c r="N607" s="871"/>
      <c r="O607" s="871"/>
      <c r="P607" s="871"/>
      <c r="Q607" s="871"/>
      <c r="R607" s="871"/>
      <c r="S607" s="871"/>
      <c r="T607" s="871"/>
      <c r="U607" s="871"/>
      <c r="V607" s="871"/>
      <c r="W607" s="871"/>
      <c r="X607" s="871"/>
      <c r="Y607" s="871"/>
      <c r="Z607" s="871"/>
    </row>
    <row r="608" spans="1:26" ht="12.75">
      <c r="A608" s="871"/>
      <c r="B608" s="871"/>
      <c r="C608" s="871"/>
      <c r="D608" s="871"/>
      <c r="E608" s="871"/>
      <c r="F608" s="872"/>
      <c r="G608" s="495"/>
      <c r="H608" s="495"/>
      <c r="I608" s="871"/>
      <c r="J608" s="871"/>
      <c r="K608" s="871"/>
      <c r="L608" s="871"/>
      <c r="M608" s="871"/>
      <c r="N608" s="871"/>
      <c r="O608" s="871"/>
      <c r="P608" s="871"/>
      <c r="Q608" s="871"/>
      <c r="R608" s="871"/>
      <c r="S608" s="871"/>
      <c r="T608" s="871"/>
      <c r="U608" s="871"/>
      <c r="V608" s="871"/>
      <c r="W608" s="871"/>
      <c r="X608" s="871"/>
      <c r="Y608" s="871"/>
      <c r="Z608" s="871"/>
    </row>
    <row r="609" spans="1:26" ht="12.75">
      <c r="A609" s="871"/>
      <c r="B609" s="871"/>
      <c r="C609" s="871"/>
      <c r="D609" s="871"/>
      <c r="E609" s="871"/>
      <c r="F609" s="872"/>
      <c r="G609" s="495"/>
      <c r="H609" s="495"/>
      <c r="I609" s="871"/>
      <c r="J609" s="871"/>
      <c r="K609" s="871"/>
      <c r="L609" s="871"/>
      <c r="M609" s="871"/>
      <c r="N609" s="871"/>
      <c r="O609" s="871"/>
      <c r="P609" s="871"/>
      <c r="Q609" s="871"/>
      <c r="R609" s="871"/>
      <c r="S609" s="871"/>
      <c r="T609" s="871"/>
      <c r="U609" s="871"/>
      <c r="V609" s="871"/>
      <c r="W609" s="871"/>
      <c r="X609" s="871"/>
      <c r="Y609" s="871"/>
      <c r="Z609" s="871"/>
    </row>
    <row r="610" spans="1:26" ht="12.75">
      <c r="A610" s="871"/>
      <c r="B610" s="871"/>
      <c r="C610" s="871"/>
      <c r="D610" s="871"/>
      <c r="E610" s="871"/>
      <c r="F610" s="872"/>
      <c r="G610" s="495"/>
      <c r="H610" s="495"/>
      <c r="I610" s="871"/>
      <c r="J610" s="871"/>
      <c r="K610" s="871"/>
      <c r="L610" s="871"/>
      <c r="M610" s="871"/>
      <c r="N610" s="871"/>
      <c r="O610" s="871"/>
      <c r="P610" s="871"/>
      <c r="Q610" s="871"/>
      <c r="R610" s="871"/>
      <c r="S610" s="871"/>
      <c r="T610" s="871"/>
      <c r="U610" s="871"/>
      <c r="V610" s="871"/>
      <c r="W610" s="871"/>
      <c r="X610" s="871"/>
      <c r="Y610" s="871"/>
      <c r="Z610" s="871"/>
    </row>
    <row r="611" spans="1:26" ht="12.75">
      <c r="A611" s="871"/>
      <c r="B611" s="871"/>
      <c r="C611" s="871"/>
      <c r="D611" s="871"/>
      <c r="E611" s="871"/>
      <c r="F611" s="872"/>
      <c r="G611" s="495"/>
      <c r="H611" s="495"/>
      <c r="I611" s="871"/>
      <c r="J611" s="871"/>
      <c r="K611" s="871"/>
      <c r="L611" s="871"/>
      <c r="M611" s="871"/>
      <c r="N611" s="871"/>
      <c r="O611" s="871"/>
      <c r="P611" s="871"/>
      <c r="Q611" s="871"/>
      <c r="R611" s="871"/>
      <c r="S611" s="871"/>
      <c r="T611" s="871"/>
      <c r="U611" s="871"/>
      <c r="V611" s="871"/>
      <c r="W611" s="871"/>
      <c r="X611" s="871"/>
      <c r="Y611" s="871"/>
      <c r="Z611" s="871"/>
    </row>
    <row r="612" spans="1:26" ht="12.75">
      <c r="A612" s="871"/>
      <c r="B612" s="871"/>
      <c r="C612" s="871"/>
      <c r="D612" s="871"/>
      <c r="E612" s="871"/>
      <c r="F612" s="872"/>
      <c r="G612" s="495"/>
      <c r="H612" s="495"/>
      <c r="I612" s="871"/>
      <c r="J612" s="871"/>
      <c r="K612" s="871"/>
      <c r="L612" s="871"/>
      <c r="M612" s="871"/>
      <c r="N612" s="871"/>
      <c r="O612" s="871"/>
      <c r="P612" s="871"/>
      <c r="Q612" s="871"/>
      <c r="R612" s="871"/>
      <c r="S612" s="871"/>
      <c r="T612" s="871"/>
      <c r="U612" s="871"/>
      <c r="V612" s="871"/>
      <c r="W612" s="871"/>
      <c r="X612" s="871"/>
      <c r="Y612" s="871"/>
      <c r="Z612" s="871"/>
    </row>
    <row r="613" spans="1:26" ht="12.75">
      <c r="A613" s="871"/>
      <c r="B613" s="871"/>
      <c r="C613" s="871"/>
      <c r="D613" s="871"/>
      <c r="E613" s="871"/>
      <c r="F613" s="872"/>
      <c r="G613" s="495"/>
      <c r="H613" s="495"/>
      <c r="I613" s="871"/>
      <c r="J613" s="871"/>
      <c r="K613" s="871"/>
      <c r="L613" s="871"/>
      <c r="M613" s="871"/>
      <c r="N613" s="871"/>
      <c r="O613" s="871"/>
      <c r="P613" s="871"/>
      <c r="Q613" s="871"/>
      <c r="R613" s="871"/>
      <c r="S613" s="871"/>
      <c r="T613" s="871"/>
      <c r="U613" s="871"/>
      <c r="V613" s="871"/>
      <c r="W613" s="871"/>
      <c r="X613" s="871"/>
      <c r="Y613" s="871"/>
      <c r="Z613" s="871"/>
    </row>
    <row r="614" spans="1:26" ht="12.75">
      <c r="A614" s="871"/>
      <c r="B614" s="871"/>
      <c r="C614" s="871"/>
      <c r="D614" s="871"/>
      <c r="E614" s="871"/>
      <c r="F614" s="872"/>
      <c r="G614" s="495"/>
      <c r="H614" s="495"/>
      <c r="I614" s="871"/>
      <c r="J614" s="871"/>
      <c r="K614" s="871"/>
      <c r="L614" s="871"/>
      <c r="M614" s="871"/>
      <c r="N614" s="871"/>
      <c r="O614" s="871"/>
      <c r="P614" s="871"/>
      <c r="Q614" s="871"/>
      <c r="R614" s="871"/>
      <c r="S614" s="871"/>
      <c r="T614" s="871"/>
      <c r="U614" s="871"/>
      <c r="V614" s="871"/>
      <c r="W614" s="871"/>
      <c r="X614" s="871"/>
      <c r="Y614" s="871"/>
      <c r="Z614" s="871"/>
    </row>
    <row r="615" spans="1:26" ht="12.75">
      <c r="A615" s="871"/>
      <c r="B615" s="871"/>
      <c r="C615" s="871"/>
      <c r="D615" s="871"/>
      <c r="E615" s="871"/>
      <c r="F615" s="872"/>
      <c r="G615" s="495"/>
      <c r="H615" s="495"/>
      <c r="I615" s="871"/>
      <c r="J615" s="871"/>
      <c r="K615" s="871"/>
      <c r="L615" s="871"/>
      <c r="M615" s="871"/>
      <c r="N615" s="871"/>
      <c r="O615" s="871"/>
      <c r="P615" s="871"/>
      <c r="Q615" s="871"/>
      <c r="R615" s="871"/>
      <c r="S615" s="871"/>
      <c r="T615" s="871"/>
      <c r="U615" s="871"/>
      <c r="V615" s="871"/>
      <c r="W615" s="871"/>
      <c r="X615" s="871"/>
      <c r="Y615" s="871"/>
      <c r="Z615" s="871"/>
    </row>
    <row r="616" spans="1:26" ht="12.75">
      <c r="A616" s="871"/>
      <c r="B616" s="871"/>
      <c r="C616" s="871"/>
      <c r="D616" s="871"/>
      <c r="E616" s="871"/>
      <c r="F616" s="872"/>
      <c r="G616" s="495"/>
      <c r="H616" s="495"/>
      <c r="I616" s="871"/>
      <c r="J616" s="871"/>
      <c r="K616" s="871"/>
      <c r="L616" s="871"/>
      <c r="M616" s="871"/>
      <c r="N616" s="871"/>
      <c r="O616" s="871"/>
      <c r="P616" s="871"/>
      <c r="Q616" s="871"/>
      <c r="R616" s="871"/>
      <c r="S616" s="871"/>
      <c r="T616" s="871"/>
      <c r="U616" s="871"/>
      <c r="V616" s="871"/>
      <c r="W616" s="871"/>
      <c r="X616" s="871"/>
      <c r="Y616" s="871"/>
      <c r="Z616" s="871"/>
    </row>
    <row r="617" spans="1:26" ht="12.75">
      <c r="A617" s="871"/>
      <c r="B617" s="871"/>
      <c r="C617" s="871"/>
      <c r="D617" s="871"/>
      <c r="E617" s="871"/>
      <c r="F617" s="872"/>
      <c r="G617" s="495"/>
      <c r="H617" s="495"/>
      <c r="I617" s="871"/>
      <c r="J617" s="871"/>
      <c r="K617" s="871"/>
      <c r="L617" s="871"/>
      <c r="M617" s="871"/>
      <c r="N617" s="871"/>
      <c r="O617" s="871"/>
      <c r="P617" s="871"/>
      <c r="Q617" s="871"/>
      <c r="R617" s="871"/>
      <c r="S617" s="871"/>
      <c r="T617" s="871"/>
      <c r="U617" s="871"/>
      <c r="V617" s="871"/>
      <c r="W617" s="871"/>
      <c r="X617" s="871"/>
      <c r="Y617" s="871"/>
      <c r="Z617" s="871"/>
    </row>
    <row r="618" spans="1:26" ht="12.75">
      <c r="A618" s="871"/>
      <c r="B618" s="871"/>
      <c r="C618" s="871"/>
      <c r="D618" s="871"/>
      <c r="E618" s="871"/>
      <c r="F618" s="872"/>
      <c r="G618" s="495"/>
      <c r="H618" s="495"/>
      <c r="I618" s="871"/>
      <c r="J618" s="871"/>
      <c r="K618" s="871"/>
      <c r="L618" s="871"/>
      <c r="M618" s="871"/>
      <c r="N618" s="871"/>
      <c r="O618" s="871"/>
      <c r="P618" s="871"/>
      <c r="Q618" s="871"/>
      <c r="R618" s="871"/>
      <c r="S618" s="871"/>
      <c r="T618" s="871"/>
      <c r="U618" s="871"/>
      <c r="V618" s="871"/>
      <c r="W618" s="871"/>
      <c r="X618" s="871"/>
      <c r="Y618" s="871"/>
      <c r="Z618" s="871"/>
    </row>
    <row r="619" spans="1:26" ht="12.75">
      <c r="A619" s="871"/>
      <c r="B619" s="871"/>
      <c r="C619" s="871"/>
      <c r="D619" s="871"/>
      <c r="E619" s="871"/>
      <c r="F619" s="872"/>
      <c r="G619" s="495"/>
      <c r="H619" s="495"/>
      <c r="I619" s="871"/>
      <c r="J619" s="871"/>
      <c r="K619" s="871"/>
      <c r="L619" s="871"/>
      <c r="M619" s="871"/>
      <c r="N619" s="871"/>
      <c r="O619" s="871"/>
      <c r="P619" s="871"/>
      <c r="Q619" s="871"/>
      <c r="R619" s="871"/>
      <c r="S619" s="871"/>
      <c r="T619" s="871"/>
      <c r="U619" s="871"/>
      <c r="V619" s="871"/>
      <c r="W619" s="871"/>
      <c r="X619" s="871"/>
      <c r="Y619" s="871"/>
      <c r="Z619" s="871"/>
    </row>
    <row r="620" spans="1:26" ht="12.75">
      <c r="A620" s="871"/>
      <c r="B620" s="871"/>
      <c r="C620" s="871"/>
      <c r="D620" s="871"/>
      <c r="E620" s="871"/>
      <c r="F620" s="872"/>
      <c r="G620" s="495"/>
      <c r="H620" s="495"/>
      <c r="I620" s="871"/>
      <c r="J620" s="871"/>
      <c r="K620" s="871"/>
      <c r="L620" s="871"/>
      <c r="M620" s="871"/>
      <c r="N620" s="871"/>
      <c r="O620" s="871"/>
      <c r="P620" s="871"/>
      <c r="Q620" s="871"/>
      <c r="R620" s="871"/>
      <c r="S620" s="871"/>
      <c r="T620" s="871"/>
      <c r="U620" s="871"/>
      <c r="V620" s="871"/>
      <c r="W620" s="871"/>
      <c r="X620" s="871"/>
      <c r="Y620" s="871"/>
      <c r="Z620" s="871"/>
    </row>
    <row r="621" spans="1:26" ht="12.75">
      <c r="A621" s="871"/>
      <c r="B621" s="871"/>
      <c r="C621" s="871"/>
      <c r="D621" s="871"/>
      <c r="E621" s="871"/>
      <c r="F621" s="872"/>
      <c r="G621" s="495"/>
      <c r="H621" s="495"/>
      <c r="I621" s="871"/>
      <c r="J621" s="871"/>
      <c r="K621" s="871"/>
      <c r="L621" s="871"/>
      <c r="M621" s="871"/>
      <c r="N621" s="871"/>
      <c r="O621" s="871"/>
      <c r="P621" s="871"/>
      <c r="Q621" s="871"/>
      <c r="R621" s="871"/>
      <c r="S621" s="871"/>
      <c r="T621" s="871"/>
      <c r="U621" s="871"/>
      <c r="V621" s="871"/>
      <c r="W621" s="871"/>
      <c r="X621" s="871"/>
      <c r="Y621" s="871"/>
      <c r="Z621" s="871"/>
    </row>
    <row r="622" spans="1:26" ht="12.75">
      <c r="A622" s="871"/>
      <c r="B622" s="871"/>
      <c r="C622" s="871"/>
      <c r="D622" s="871"/>
      <c r="E622" s="871"/>
      <c r="F622" s="872"/>
      <c r="G622" s="495"/>
      <c r="H622" s="495"/>
      <c r="I622" s="871"/>
      <c r="J622" s="871"/>
      <c r="K622" s="871"/>
      <c r="L622" s="871"/>
      <c r="M622" s="871"/>
      <c r="N622" s="871"/>
      <c r="O622" s="871"/>
      <c r="P622" s="871"/>
      <c r="Q622" s="871"/>
      <c r="R622" s="871"/>
      <c r="S622" s="871"/>
      <c r="T622" s="871"/>
      <c r="U622" s="871"/>
      <c r="V622" s="871"/>
      <c r="W622" s="871"/>
      <c r="X622" s="871"/>
      <c r="Y622" s="871"/>
      <c r="Z622" s="871"/>
    </row>
    <row r="623" spans="1:26" ht="12.75">
      <c r="A623" s="871"/>
      <c r="B623" s="871"/>
      <c r="C623" s="871"/>
      <c r="D623" s="871"/>
      <c r="E623" s="871"/>
      <c r="F623" s="872"/>
      <c r="G623" s="495"/>
      <c r="H623" s="495"/>
      <c r="I623" s="871"/>
      <c r="J623" s="871"/>
      <c r="K623" s="871"/>
      <c r="L623" s="871"/>
      <c r="M623" s="871"/>
      <c r="N623" s="871"/>
      <c r="O623" s="871"/>
      <c r="P623" s="871"/>
      <c r="Q623" s="871"/>
      <c r="R623" s="871"/>
      <c r="S623" s="871"/>
      <c r="T623" s="871"/>
      <c r="U623" s="871"/>
      <c r="V623" s="871"/>
      <c r="W623" s="871"/>
      <c r="X623" s="871"/>
      <c r="Y623" s="871"/>
      <c r="Z623" s="871"/>
    </row>
    <row r="624" spans="1:26" ht="12.75">
      <c r="A624" s="871"/>
      <c r="B624" s="871"/>
      <c r="C624" s="871"/>
      <c r="D624" s="871"/>
      <c r="E624" s="871"/>
      <c r="F624" s="872"/>
      <c r="G624" s="495"/>
      <c r="H624" s="495"/>
      <c r="I624" s="871"/>
      <c r="J624" s="871"/>
      <c r="K624" s="871"/>
      <c r="L624" s="871"/>
      <c r="M624" s="871"/>
      <c r="N624" s="871"/>
      <c r="O624" s="871"/>
      <c r="P624" s="871"/>
      <c r="Q624" s="871"/>
      <c r="R624" s="871"/>
      <c r="S624" s="871"/>
      <c r="T624" s="871"/>
      <c r="U624" s="871"/>
      <c r="V624" s="871"/>
      <c r="W624" s="871"/>
      <c r="X624" s="871"/>
      <c r="Y624" s="871"/>
      <c r="Z624" s="871"/>
    </row>
    <row r="625" spans="1:26" ht="12.75">
      <c r="A625" s="871"/>
      <c r="B625" s="871"/>
      <c r="C625" s="871"/>
      <c r="D625" s="871"/>
      <c r="E625" s="871"/>
      <c r="F625" s="872"/>
      <c r="G625" s="495"/>
      <c r="H625" s="495"/>
      <c r="I625" s="871"/>
      <c r="J625" s="871"/>
      <c r="K625" s="871"/>
      <c r="L625" s="871"/>
      <c r="M625" s="871"/>
      <c r="N625" s="871"/>
      <c r="O625" s="871"/>
      <c r="P625" s="871"/>
      <c r="Q625" s="871"/>
      <c r="R625" s="871"/>
      <c r="S625" s="871"/>
      <c r="T625" s="871"/>
      <c r="U625" s="871"/>
      <c r="V625" s="871"/>
      <c r="W625" s="871"/>
      <c r="X625" s="871"/>
      <c r="Y625" s="871"/>
      <c r="Z625" s="871"/>
    </row>
    <row r="626" spans="1:26" ht="12.75">
      <c r="A626" s="871"/>
      <c r="B626" s="871"/>
      <c r="C626" s="871"/>
      <c r="D626" s="871"/>
      <c r="E626" s="871"/>
      <c r="F626" s="872"/>
      <c r="G626" s="495"/>
      <c r="H626" s="495"/>
      <c r="I626" s="871"/>
      <c r="J626" s="871"/>
      <c r="K626" s="871"/>
      <c r="L626" s="871"/>
      <c r="M626" s="871"/>
      <c r="N626" s="871"/>
      <c r="O626" s="871"/>
      <c r="P626" s="871"/>
      <c r="Q626" s="871"/>
      <c r="R626" s="871"/>
      <c r="S626" s="871"/>
      <c r="T626" s="871"/>
      <c r="U626" s="871"/>
      <c r="V626" s="871"/>
      <c r="W626" s="871"/>
      <c r="X626" s="871"/>
      <c r="Y626" s="871"/>
      <c r="Z626" s="871"/>
    </row>
    <row r="627" spans="1:26" ht="12.75">
      <c r="A627" s="871"/>
      <c r="B627" s="871"/>
      <c r="C627" s="871"/>
      <c r="D627" s="871"/>
      <c r="E627" s="871"/>
      <c r="F627" s="872"/>
      <c r="G627" s="495"/>
      <c r="H627" s="495"/>
      <c r="I627" s="871"/>
      <c r="J627" s="871"/>
      <c r="K627" s="871"/>
      <c r="L627" s="871"/>
      <c r="M627" s="871"/>
      <c r="N627" s="871"/>
      <c r="O627" s="871"/>
      <c r="P627" s="871"/>
      <c r="Q627" s="871"/>
      <c r="R627" s="871"/>
      <c r="S627" s="871"/>
      <c r="T627" s="871"/>
      <c r="U627" s="871"/>
      <c r="V627" s="871"/>
      <c r="W627" s="871"/>
      <c r="X627" s="871"/>
      <c r="Y627" s="871"/>
      <c r="Z627" s="871"/>
    </row>
    <row r="628" spans="1:26" ht="12.75">
      <c r="A628" s="871"/>
      <c r="B628" s="871"/>
      <c r="C628" s="871"/>
      <c r="D628" s="871"/>
      <c r="E628" s="871"/>
      <c r="F628" s="872"/>
      <c r="G628" s="495"/>
      <c r="H628" s="495"/>
      <c r="I628" s="871"/>
      <c r="J628" s="871"/>
      <c r="K628" s="871"/>
      <c r="L628" s="871"/>
      <c r="M628" s="871"/>
      <c r="N628" s="871"/>
      <c r="O628" s="871"/>
      <c r="P628" s="871"/>
      <c r="Q628" s="871"/>
      <c r="R628" s="871"/>
      <c r="S628" s="871"/>
      <c r="T628" s="871"/>
      <c r="U628" s="871"/>
      <c r="V628" s="871"/>
      <c r="W628" s="871"/>
      <c r="X628" s="871"/>
      <c r="Y628" s="871"/>
      <c r="Z628" s="871"/>
    </row>
    <row r="629" spans="1:26" ht="12.75">
      <c r="A629" s="871"/>
      <c r="B629" s="871"/>
      <c r="C629" s="871"/>
      <c r="D629" s="871"/>
      <c r="E629" s="871"/>
      <c r="F629" s="872"/>
      <c r="G629" s="495"/>
      <c r="H629" s="495"/>
      <c r="I629" s="871"/>
      <c r="J629" s="871"/>
      <c r="K629" s="871"/>
      <c r="L629" s="871"/>
      <c r="M629" s="871"/>
      <c r="N629" s="871"/>
      <c r="O629" s="871"/>
      <c r="P629" s="871"/>
      <c r="Q629" s="871"/>
      <c r="R629" s="871"/>
      <c r="S629" s="871"/>
      <c r="T629" s="871"/>
      <c r="U629" s="871"/>
      <c r="V629" s="871"/>
      <c r="W629" s="871"/>
      <c r="X629" s="871"/>
      <c r="Y629" s="871"/>
      <c r="Z629" s="871"/>
    </row>
    <row r="630" spans="1:26" ht="12.75">
      <c r="A630" s="871"/>
      <c r="B630" s="871"/>
      <c r="C630" s="871"/>
      <c r="D630" s="871"/>
      <c r="E630" s="871"/>
      <c r="F630" s="872"/>
      <c r="G630" s="495"/>
      <c r="H630" s="495"/>
      <c r="I630" s="871"/>
      <c r="J630" s="871"/>
      <c r="K630" s="871"/>
      <c r="L630" s="871"/>
      <c r="M630" s="871"/>
      <c r="N630" s="871"/>
      <c r="O630" s="871"/>
      <c r="P630" s="871"/>
      <c r="Q630" s="871"/>
      <c r="R630" s="871"/>
      <c r="S630" s="871"/>
      <c r="T630" s="871"/>
      <c r="U630" s="871"/>
      <c r="V630" s="871"/>
      <c r="W630" s="871"/>
      <c r="X630" s="871"/>
      <c r="Y630" s="871"/>
      <c r="Z630" s="871"/>
    </row>
    <row r="631" spans="1:26" ht="12.75">
      <c r="A631" s="871"/>
      <c r="B631" s="871"/>
      <c r="C631" s="871"/>
      <c r="D631" s="871"/>
      <c r="E631" s="871"/>
      <c r="F631" s="872"/>
      <c r="G631" s="495"/>
      <c r="H631" s="495"/>
      <c r="I631" s="871"/>
      <c r="J631" s="871"/>
      <c r="K631" s="871"/>
      <c r="L631" s="871"/>
      <c r="M631" s="871"/>
      <c r="N631" s="871"/>
      <c r="O631" s="871"/>
      <c r="P631" s="871"/>
      <c r="Q631" s="871"/>
      <c r="R631" s="871"/>
      <c r="S631" s="871"/>
      <c r="T631" s="871"/>
      <c r="U631" s="871"/>
      <c r="V631" s="871"/>
      <c r="W631" s="871"/>
      <c r="X631" s="871"/>
      <c r="Y631" s="871"/>
      <c r="Z631" s="871"/>
    </row>
    <row r="632" spans="1:26" ht="12.75">
      <c r="A632" s="871"/>
      <c r="B632" s="871"/>
      <c r="C632" s="871"/>
      <c r="D632" s="871"/>
      <c r="E632" s="871"/>
      <c r="F632" s="872"/>
      <c r="G632" s="495"/>
      <c r="H632" s="495"/>
      <c r="I632" s="871"/>
      <c r="J632" s="871"/>
      <c r="K632" s="871"/>
      <c r="L632" s="871"/>
      <c r="M632" s="871"/>
      <c r="N632" s="871"/>
      <c r="O632" s="871"/>
      <c r="P632" s="871"/>
      <c r="Q632" s="871"/>
      <c r="R632" s="871"/>
      <c r="S632" s="871"/>
      <c r="T632" s="871"/>
      <c r="U632" s="871"/>
      <c r="V632" s="871"/>
      <c r="W632" s="871"/>
      <c r="X632" s="871"/>
      <c r="Y632" s="871"/>
      <c r="Z632" s="871"/>
    </row>
    <row r="633" spans="1:26" ht="12.75">
      <c r="A633" s="871"/>
      <c r="B633" s="871"/>
      <c r="C633" s="871"/>
      <c r="D633" s="871"/>
      <c r="E633" s="871"/>
      <c r="F633" s="872"/>
      <c r="G633" s="495"/>
      <c r="H633" s="495"/>
      <c r="I633" s="871"/>
      <c r="J633" s="871"/>
      <c r="K633" s="871"/>
      <c r="L633" s="871"/>
      <c r="M633" s="871"/>
      <c r="N633" s="871"/>
      <c r="O633" s="871"/>
      <c r="P633" s="871"/>
      <c r="Q633" s="871"/>
      <c r="R633" s="871"/>
      <c r="S633" s="871"/>
      <c r="T633" s="871"/>
      <c r="U633" s="871"/>
      <c r="V633" s="871"/>
      <c r="W633" s="871"/>
      <c r="X633" s="871"/>
      <c r="Y633" s="871"/>
      <c r="Z633" s="871"/>
    </row>
    <row r="634" spans="1:26" ht="12.75">
      <c r="A634" s="871"/>
      <c r="B634" s="871"/>
      <c r="C634" s="871"/>
      <c r="D634" s="871"/>
      <c r="E634" s="871"/>
      <c r="F634" s="872"/>
      <c r="G634" s="495"/>
      <c r="H634" s="495"/>
      <c r="I634" s="871"/>
      <c r="J634" s="871"/>
      <c r="K634" s="871"/>
      <c r="L634" s="871"/>
      <c r="M634" s="871"/>
      <c r="N634" s="871"/>
      <c r="O634" s="871"/>
      <c r="P634" s="871"/>
      <c r="Q634" s="871"/>
      <c r="R634" s="871"/>
      <c r="S634" s="871"/>
      <c r="T634" s="871"/>
      <c r="U634" s="871"/>
      <c r="V634" s="871"/>
      <c r="W634" s="871"/>
      <c r="X634" s="871"/>
      <c r="Y634" s="871"/>
      <c r="Z634" s="871"/>
    </row>
    <row r="635" spans="1:26" ht="12.75">
      <c r="A635" s="871"/>
      <c r="B635" s="871"/>
      <c r="C635" s="871"/>
      <c r="D635" s="871"/>
      <c r="E635" s="871"/>
      <c r="F635" s="872"/>
      <c r="G635" s="495"/>
      <c r="H635" s="495"/>
      <c r="I635" s="871"/>
      <c r="J635" s="871"/>
      <c r="K635" s="871"/>
      <c r="L635" s="871"/>
      <c r="M635" s="871"/>
      <c r="N635" s="871"/>
      <c r="O635" s="871"/>
      <c r="P635" s="871"/>
      <c r="Q635" s="871"/>
      <c r="R635" s="871"/>
      <c r="S635" s="871"/>
      <c r="T635" s="871"/>
      <c r="U635" s="871"/>
      <c r="V635" s="871"/>
      <c r="W635" s="871"/>
      <c r="X635" s="871"/>
      <c r="Y635" s="871"/>
      <c r="Z635" s="871"/>
    </row>
    <row r="636" spans="1:26" ht="12.75">
      <c r="A636" s="871"/>
      <c r="B636" s="871"/>
      <c r="C636" s="871"/>
      <c r="D636" s="871"/>
      <c r="E636" s="871"/>
      <c r="F636" s="872"/>
      <c r="G636" s="495"/>
      <c r="H636" s="495"/>
      <c r="I636" s="871"/>
      <c r="J636" s="871"/>
      <c r="K636" s="871"/>
      <c r="L636" s="871"/>
      <c r="M636" s="871"/>
      <c r="N636" s="871"/>
      <c r="O636" s="871"/>
      <c r="P636" s="871"/>
      <c r="Q636" s="871"/>
      <c r="R636" s="871"/>
      <c r="S636" s="871"/>
      <c r="T636" s="871"/>
      <c r="U636" s="871"/>
      <c r="V636" s="871"/>
      <c r="W636" s="871"/>
      <c r="X636" s="871"/>
      <c r="Y636" s="871"/>
      <c r="Z636" s="871"/>
    </row>
    <row r="637" spans="1:26" ht="12.75">
      <c r="A637" s="871"/>
      <c r="B637" s="871"/>
      <c r="C637" s="871"/>
      <c r="D637" s="871"/>
      <c r="E637" s="871"/>
      <c r="F637" s="872"/>
      <c r="G637" s="495"/>
      <c r="H637" s="495"/>
      <c r="I637" s="871"/>
      <c r="J637" s="871"/>
      <c r="K637" s="871"/>
      <c r="L637" s="871"/>
      <c r="M637" s="871"/>
      <c r="N637" s="871"/>
      <c r="O637" s="871"/>
      <c r="P637" s="871"/>
      <c r="Q637" s="871"/>
      <c r="R637" s="871"/>
      <c r="S637" s="871"/>
      <c r="T637" s="871"/>
      <c r="U637" s="871"/>
      <c r="V637" s="871"/>
      <c r="W637" s="871"/>
      <c r="X637" s="871"/>
      <c r="Y637" s="871"/>
      <c r="Z637" s="871"/>
    </row>
    <row r="638" spans="1:26" ht="12.75">
      <c r="A638" s="871"/>
      <c r="B638" s="871"/>
      <c r="C638" s="871"/>
      <c r="D638" s="871"/>
      <c r="E638" s="871"/>
      <c r="F638" s="872"/>
      <c r="G638" s="495"/>
      <c r="H638" s="495"/>
      <c r="I638" s="871"/>
      <c r="J638" s="871"/>
      <c r="K638" s="871"/>
      <c r="L638" s="871"/>
      <c r="M638" s="871"/>
      <c r="N638" s="871"/>
      <c r="O638" s="871"/>
      <c r="P638" s="871"/>
      <c r="Q638" s="871"/>
      <c r="R638" s="871"/>
      <c r="S638" s="871"/>
      <c r="T638" s="871"/>
      <c r="U638" s="871"/>
      <c r="V638" s="871"/>
      <c r="W638" s="871"/>
      <c r="X638" s="871"/>
      <c r="Y638" s="871"/>
      <c r="Z638" s="871"/>
    </row>
    <row r="639" spans="1:26" ht="12.75">
      <c r="A639" s="871"/>
      <c r="B639" s="871"/>
      <c r="C639" s="871"/>
      <c r="D639" s="871"/>
      <c r="E639" s="871"/>
      <c r="F639" s="872"/>
      <c r="G639" s="495"/>
      <c r="H639" s="495"/>
      <c r="I639" s="871"/>
      <c r="J639" s="871"/>
      <c r="K639" s="871"/>
      <c r="L639" s="871"/>
      <c r="M639" s="871"/>
      <c r="N639" s="871"/>
      <c r="O639" s="871"/>
      <c r="P639" s="871"/>
      <c r="Q639" s="871"/>
      <c r="R639" s="871"/>
      <c r="S639" s="871"/>
      <c r="T639" s="871"/>
      <c r="U639" s="871"/>
      <c r="V639" s="871"/>
      <c r="W639" s="871"/>
      <c r="X639" s="871"/>
      <c r="Y639" s="871"/>
      <c r="Z639" s="871"/>
    </row>
    <row r="640" spans="1:26" ht="12.75">
      <c r="A640" s="871"/>
      <c r="B640" s="871"/>
      <c r="C640" s="871"/>
      <c r="D640" s="871"/>
      <c r="E640" s="871"/>
      <c r="F640" s="872"/>
      <c r="G640" s="495"/>
      <c r="H640" s="495"/>
      <c r="I640" s="871"/>
      <c r="J640" s="871"/>
      <c r="K640" s="871"/>
      <c r="L640" s="871"/>
      <c r="M640" s="871"/>
      <c r="N640" s="871"/>
      <c r="O640" s="871"/>
      <c r="P640" s="871"/>
      <c r="Q640" s="871"/>
      <c r="R640" s="871"/>
      <c r="S640" s="871"/>
      <c r="T640" s="871"/>
      <c r="U640" s="871"/>
      <c r="V640" s="871"/>
      <c r="W640" s="871"/>
      <c r="X640" s="871"/>
      <c r="Y640" s="871"/>
      <c r="Z640" s="871"/>
    </row>
    <row r="641" spans="1:26" ht="12.75">
      <c r="A641" s="871"/>
      <c r="B641" s="871"/>
      <c r="C641" s="871"/>
      <c r="D641" s="871"/>
      <c r="E641" s="871"/>
      <c r="F641" s="872"/>
      <c r="G641" s="495"/>
      <c r="H641" s="495"/>
      <c r="I641" s="871"/>
      <c r="J641" s="871"/>
      <c r="K641" s="871"/>
      <c r="L641" s="871"/>
      <c r="M641" s="871"/>
      <c r="N641" s="871"/>
      <c r="O641" s="871"/>
      <c r="P641" s="871"/>
      <c r="Q641" s="871"/>
      <c r="R641" s="871"/>
      <c r="S641" s="871"/>
      <c r="T641" s="871"/>
      <c r="U641" s="871"/>
      <c r="V641" s="871"/>
      <c r="W641" s="871"/>
      <c r="X641" s="871"/>
      <c r="Y641" s="871"/>
      <c r="Z641" s="871"/>
    </row>
    <row r="642" spans="1:26" ht="12.75">
      <c r="A642" s="871"/>
      <c r="B642" s="871"/>
      <c r="C642" s="871"/>
      <c r="D642" s="871"/>
      <c r="E642" s="871"/>
      <c r="F642" s="872"/>
      <c r="G642" s="495"/>
      <c r="H642" s="495"/>
      <c r="I642" s="871"/>
      <c r="J642" s="871"/>
      <c r="K642" s="871"/>
      <c r="L642" s="871"/>
      <c r="M642" s="871"/>
      <c r="N642" s="871"/>
      <c r="O642" s="871"/>
      <c r="P642" s="871"/>
      <c r="Q642" s="871"/>
      <c r="R642" s="871"/>
      <c r="S642" s="871"/>
      <c r="T642" s="871"/>
      <c r="U642" s="871"/>
      <c r="V642" s="871"/>
      <c r="W642" s="871"/>
      <c r="X642" s="871"/>
      <c r="Y642" s="871"/>
      <c r="Z642" s="871"/>
    </row>
    <row r="643" spans="1:26" ht="12.75">
      <c r="A643" s="871"/>
      <c r="B643" s="871"/>
      <c r="C643" s="871"/>
      <c r="D643" s="871"/>
      <c r="E643" s="871"/>
      <c r="F643" s="872"/>
      <c r="G643" s="495"/>
      <c r="H643" s="495"/>
      <c r="I643" s="871"/>
      <c r="J643" s="871"/>
      <c r="K643" s="871"/>
      <c r="L643" s="871"/>
      <c r="M643" s="871"/>
      <c r="N643" s="871"/>
      <c r="O643" s="871"/>
      <c r="P643" s="871"/>
      <c r="Q643" s="871"/>
      <c r="R643" s="871"/>
      <c r="S643" s="871"/>
      <c r="T643" s="871"/>
      <c r="U643" s="871"/>
      <c r="V643" s="871"/>
      <c r="W643" s="871"/>
      <c r="X643" s="871"/>
      <c r="Y643" s="871"/>
      <c r="Z643" s="871"/>
    </row>
    <row r="644" spans="1:26" ht="12.75">
      <c r="A644" s="871"/>
      <c r="B644" s="871"/>
      <c r="C644" s="871"/>
      <c r="D644" s="871"/>
      <c r="E644" s="871"/>
      <c r="F644" s="872"/>
      <c r="G644" s="495"/>
      <c r="H644" s="495"/>
      <c r="I644" s="871"/>
      <c r="J644" s="871"/>
      <c r="K644" s="871"/>
      <c r="L644" s="871"/>
      <c r="M644" s="871"/>
      <c r="N644" s="871"/>
      <c r="O644" s="871"/>
      <c r="P644" s="871"/>
      <c r="Q644" s="871"/>
      <c r="R644" s="871"/>
      <c r="S644" s="871"/>
      <c r="T644" s="871"/>
      <c r="U644" s="871"/>
      <c r="V644" s="871"/>
      <c r="W644" s="871"/>
      <c r="X644" s="871"/>
      <c r="Y644" s="871"/>
      <c r="Z644" s="871"/>
    </row>
    <row r="645" spans="1:26" ht="12.75">
      <c r="A645" s="871"/>
      <c r="B645" s="871"/>
      <c r="C645" s="871"/>
      <c r="D645" s="871"/>
      <c r="E645" s="871"/>
      <c r="F645" s="872"/>
      <c r="G645" s="495"/>
      <c r="H645" s="495"/>
      <c r="I645" s="871"/>
      <c r="J645" s="871"/>
      <c r="K645" s="871"/>
      <c r="L645" s="871"/>
      <c r="M645" s="871"/>
      <c r="N645" s="871"/>
      <c r="O645" s="871"/>
      <c r="P645" s="871"/>
      <c r="Q645" s="871"/>
      <c r="R645" s="871"/>
      <c r="S645" s="871"/>
      <c r="T645" s="871"/>
      <c r="U645" s="871"/>
      <c r="V645" s="871"/>
      <c r="W645" s="871"/>
      <c r="X645" s="871"/>
      <c r="Y645" s="871"/>
      <c r="Z645" s="871"/>
    </row>
    <row r="646" spans="1:26" ht="12.75">
      <c r="A646" s="871"/>
      <c r="B646" s="871"/>
      <c r="C646" s="871"/>
      <c r="D646" s="871"/>
      <c r="E646" s="871"/>
      <c r="F646" s="872"/>
      <c r="G646" s="495"/>
      <c r="H646" s="495"/>
      <c r="I646" s="871"/>
      <c r="J646" s="871"/>
      <c r="K646" s="871"/>
      <c r="L646" s="871"/>
      <c r="M646" s="871"/>
      <c r="N646" s="871"/>
      <c r="O646" s="871"/>
      <c r="P646" s="871"/>
      <c r="Q646" s="871"/>
      <c r="R646" s="871"/>
      <c r="S646" s="871"/>
      <c r="T646" s="871"/>
      <c r="U646" s="871"/>
      <c r="V646" s="871"/>
      <c r="W646" s="871"/>
      <c r="X646" s="871"/>
      <c r="Y646" s="871"/>
      <c r="Z646" s="871"/>
    </row>
    <row r="647" spans="1:26" ht="12.75">
      <c r="A647" s="871"/>
      <c r="B647" s="871"/>
      <c r="C647" s="871"/>
      <c r="D647" s="871"/>
      <c r="E647" s="871"/>
      <c r="F647" s="872"/>
      <c r="G647" s="495"/>
      <c r="H647" s="495"/>
      <c r="I647" s="871"/>
      <c r="J647" s="871"/>
      <c r="K647" s="871"/>
      <c r="L647" s="871"/>
      <c r="M647" s="871"/>
      <c r="N647" s="871"/>
      <c r="O647" s="871"/>
      <c r="P647" s="871"/>
      <c r="Q647" s="871"/>
      <c r="R647" s="871"/>
      <c r="S647" s="871"/>
      <c r="T647" s="871"/>
      <c r="U647" s="871"/>
      <c r="V647" s="871"/>
      <c r="W647" s="871"/>
      <c r="X647" s="871"/>
      <c r="Y647" s="871"/>
      <c r="Z647" s="871"/>
    </row>
    <row r="648" spans="1:26" ht="12.75">
      <c r="A648" s="871"/>
      <c r="B648" s="871"/>
      <c r="C648" s="871"/>
      <c r="D648" s="871"/>
      <c r="E648" s="871"/>
      <c r="F648" s="872"/>
      <c r="G648" s="495"/>
      <c r="H648" s="495"/>
      <c r="I648" s="871"/>
      <c r="J648" s="871"/>
      <c r="K648" s="871"/>
      <c r="L648" s="871"/>
      <c r="M648" s="871"/>
      <c r="N648" s="871"/>
      <c r="O648" s="871"/>
      <c r="P648" s="871"/>
      <c r="Q648" s="871"/>
      <c r="R648" s="871"/>
      <c r="S648" s="871"/>
      <c r="T648" s="871"/>
      <c r="U648" s="871"/>
      <c r="V648" s="871"/>
      <c r="W648" s="871"/>
      <c r="X648" s="871"/>
      <c r="Y648" s="871"/>
      <c r="Z648" s="871"/>
    </row>
    <row r="649" spans="1:26" ht="12.75">
      <c r="A649" s="871"/>
      <c r="B649" s="871"/>
      <c r="C649" s="871"/>
      <c r="D649" s="871"/>
      <c r="E649" s="871"/>
      <c r="F649" s="872"/>
      <c r="G649" s="495"/>
      <c r="H649" s="495"/>
      <c r="I649" s="871"/>
      <c r="J649" s="871"/>
      <c r="K649" s="871"/>
      <c r="L649" s="871"/>
      <c r="M649" s="871"/>
      <c r="N649" s="871"/>
      <c r="O649" s="871"/>
      <c r="P649" s="871"/>
      <c r="Q649" s="871"/>
      <c r="R649" s="871"/>
      <c r="S649" s="871"/>
      <c r="T649" s="871"/>
      <c r="U649" s="871"/>
      <c r="V649" s="871"/>
      <c r="W649" s="871"/>
      <c r="X649" s="871"/>
      <c r="Y649" s="871"/>
      <c r="Z649" s="871"/>
    </row>
    <row r="650" spans="1:26" ht="12.75">
      <c r="A650" s="871"/>
      <c r="B650" s="871"/>
      <c r="C650" s="871"/>
      <c r="D650" s="871"/>
      <c r="E650" s="871"/>
      <c r="F650" s="872"/>
      <c r="G650" s="495"/>
      <c r="H650" s="495"/>
      <c r="I650" s="871"/>
      <c r="J650" s="871"/>
      <c r="K650" s="871"/>
      <c r="L650" s="871"/>
      <c r="M650" s="871"/>
      <c r="N650" s="871"/>
      <c r="O650" s="871"/>
      <c r="P650" s="871"/>
      <c r="Q650" s="871"/>
      <c r="R650" s="871"/>
      <c r="S650" s="871"/>
      <c r="T650" s="871"/>
      <c r="U650" s="871"/>
      <c r="V650" s="871"/>
      <c r="W650" s="871"/>
      <c r="X650" s="871"/>
      <c r="Y650" s="871"/>
      <c r="Z650" s="871"/>
    </row>
    <row r="651" spans="1:26" ht="12.75">
      <c r="A651" s="871"/>
      <c r="B651" s="871"/>
      <c r="C651" s="871"/>
      <c r="D651" s="871"/>
      <c r="E651" s="871"/>
      <c r="F651" s="872"/>
      <c r="G651" s="495"/>
      <c r="H651" s="495"/>
      <c r="I651" s="871"/>
      <c r="J651" s="871"/>
      <c r="K651" s="871"/>
      <c r="L651" s="871"/>
      <c r="M651" s="871"/>
      <c r="N651" s="871"/>
      <c r="O651" s="871"/>
      <c r="P651" s="871"/>
      <c r="Q651" s="871"/>
      <c r="R651" s="871"/>
      <c r="S651" s="871"/>
      <c r="T651" s="871"/>
      <c r="U651" s="871"/>
      <c r="V651" s="871"/>
      <c r="W651" s="871"/>
      <c r="X651" s="871"/>
      <c r="Y651" s="871"/>
      <c r="Z651" s="871"/>
    </row>
    <row r="652" spans="1:26" ht="12.75">
      <c r="A652" s="871"/>
      <c r="B652" s="871"/>
      <c r="C652" s="871"/>
      <c r="D652" s="871"/>
      <c r="E652" s="871"/>
      <c r="F652" s="872"/>
      <c r="G652" s="495"/>
      <c r="H652" s="495"/>
      <c r="I652" s="871"/>
      <c r="J652" s="871"/>
      <c r="K652" s="871"/>
      <c r="L652" s="871"/>
      <c r="M652" s="871"/>
      <c r="N652" s="871"/>
      <c r="O652" s="871"/>
      <c r="P652" s="871"/>
      <c r="Q652" s="871"/>
      <c r="R652" s="871"/>
      <c r="S652" s="871"/>
      <c r="T652" s="871"/>
      <c r="U652" s="871"/>
      <c r="V652" s="871"/>
      <c r="W652" s="871"/>
      <c r="X652" s="871"/>
      <c r="Y652" s="871"/>
      <c r="Z652" s="871"/>
    </row>
    <row r="653" spans="1:26" ht="12.75">
      <c r="A653" s="871"/>
      <c r="B653" s="871"/>
      <c r="C653" s="871"/>
      <c r="D653" s="871"/>
      <c r="E653" s="871"/>
      <c r="F653" s="872"/>
      <c r="G653" s="495"/>
      <c r="H653" s="495"/>
      <c r="I653" s="871"/>
      <c r="J653" s="871"/>
      <c r="K653" s="871"/>
      <c r="L653" s="871"/>
      <c r="M653" s="871"/>
      <c r="N653" s="871"/>
      <c r="O653" s="871"/>
      <c r="P653" s="871"/>
      <c r="Q653" s="871"/>
      <c r="R653" s="871"/>
      <c r="S653" s="871"/>
      <c r="T653" s="871"/>
      <c r="U653" s="871"/>
      <c r="V653" s="871"/>
      <c r="W653" s="871"/>
      <c r="X653" s="871"/>
      <c r="Y653" s="871"/>
      <c r="Z653" s="871"/>
    </row>
    <row r="654" spans="1:26" ht="12.75">
      <c r="A654" s="871"/>
      <c r="B654" s="871"/>
      <c r="C654" s="871"/>
      <c r="D654" s="871"/>
      <c r="E654" s="871"/>
      <c r="F654" s="872"/>
      <c r="G654" s="495"/>
      <c r="H654" s="495"/>
      <c r="I654" s="871"/>
      <c r="J654" s="871"/>
      <c r="K654" s="871"/>
      <c r="L654" s="871"/>
      <c r="M654" s="871"/>
      <c r="N654" s="871"/>
      <c r="O654" s="871"/>
      <c r="P654" s="871"/>
      <c r="Q654" s="871"/>
      <c r="R654" s="871"/>
      <c r="S654" s="871"/>
      <c r="T654" s="871"/>
      <c r="U654" s="871"/>
      <c r="V654" s="871"/>
      <c r="W654" s="871"/>
      <c r="X654" s="871"/>
      <c r="Y654" s="871"/>
      <c r="Z654" s="871"/>
    </row>
    <row r="655" spans="1:26" ht="12.75">
      <c r="A655" s="871"/>
      <c r="B655" s="871"/>
      <c r="C655" s="871"/>
      <c r="D655" s="871"/>
      <c r="E655" s="871"/>
      <c r="F655" s="872"/>
      <c r="G655" s="495"/>
      <c r="H655" s="495"/>
      <c r="I655" s="871"/>
      <c r="J655" s="871"/>
      <c r="K655" s="871"/>
      <c r="L655" s="871"/>
      <c r="M655" s="871"/>
      <c r="N655" s="871"/>
      <c r="O655" s="871"/>
      <c r="P655" s="871"/>
      <c r="Q655" s="871"/>
      <c r="R655" s="871"/>
      <c r="S655" s="871"/>
      <c r="T655" s="871"/>
      <c r="U655" s="871"/>
      <c r="V655" s="871"/>
      <c r="W655" s="871"/>
      <c r="X655" s="871"/>
      <c r="Y655" s="871"/>
      <c r="Z655" s="871"/>
    </row>
    <row r="656" spans="1:26" ht="12.75">
      <c r="A656" s="871"/>
      <c r="B656" s="871"/>
      <c r="C656" s="871"/>
      <c r="D656" s="871"/>
      <c r="E656" s="871"/>
      <c r="F656" s="872"/>
      <c r="G656" s="495"/>
      <c r="H656" s="495"/>
      <c r="I656" s="871"/>
      <c r="J656" s="871"/>
      <c r="K656" s="871"/>
      <c r="L656" s="871"/>
      <c r="M656" s="871"/>
      <c r="N656" s="871"/>
      <c r="O656" s="871"/>
      <c r="P656" s="871"/>
      <c r="Q656" s="871"/>
      <c r="R656" s="871"/>
      <c r="S656" s="871"/>
      <c r="T656" s="871"/>
      <c r="U656" s="871"/>
      <c r="V656" s="871"/>
      <c r="W656" s="871"/>
      <c r="X656" s="871"/>
      <c r="Y656" s="871"/>
      <c r="Z656" s="871"/>
    </row>
    <row r="657" spans="1:26" ht="12.75">
      <c r="A657" s="871"/>
      <c r="B657" s="871"/>
      <c r="C657" s="871"/>
      <c r="D657" s="871"/>
      <c r="E657" s="871"/>
      <c r="F657" s="872"/>
      <c r="G657" s="495"/>
      <c r="H657" s="495"/>
      <c r="I657" s="871"/>
      <c r="J657" s="871"/>
      <c r="K657" s="871"/>
      <c r="L657" s="871"/>
      <c r="M657" s="871"/>
      <c r="N657" s="871"/>
      <c r="O657" s="871"/>
      <c r="P657" s="871"/>
      <c r="Q657" s="871"/>
      <c r="R657" s="871"/>
      <c r="S657" s="871"/>
      <c r="T657" s="871"/>
      <c r="U657" s="871"/>
      <c r="V657" s="871"/>
      <c r="W657" s="871"/>
      <c r="X657" s="871"/>
      <c r="Y657" s="871"/>
      <c r="Z657" s="871"/>
    </row>
    <row r="658" spans="1:26" ht="12.75">
      <c r="A658" s="871"/>
      <c r="B658" s="871"/>
      <c r="C658" s="871"/>
      <c r="D658" s="871"/>
      <c r="E658" s="871"/>
      <c r="F658" s="872"/>
      <c r="G658" s="495"/>
      <c r="H658" s="495"/>
      <c r="I658" s="871"/>
      <c r="J658" s="871"/>
      <c r="K658" s="871"/>
      <c r="L658" s="871"/>
      <c r="M658" s="871"/>
      <c r="N658" s="871"/>
      <c r="O658" s="871"/>
      <c r="P658" s="871"/>
      <c r="Q658" s="871"/>
      <c r="R658" s="871"/>
      <c r="S658" s="871"/>
      <c r="T658" s="871"/>
      <c r="U658" s="871"/>
      <c r="V658" s="871"/>
      <c r="W658" s="871"/>
      <c r="X658" s="871"/>
      <c r="Y658" s="871"/>
      <c r="Z658" s="871"/>
    </row>
    <row r="659" spans="1:26" ht="12.75">
      <c r="A659" s="871"/>
      <c r="B659" s="871"/>
      <c r="C659" s="871"/>
      <c r="D659" s="871"/>
      <c r="E659" s="871"/>
      <c r="F659" s="872"/>
      <c r="G659" s="495"/>
      <c r="H659" s="495"/>
      <c r="I659" s="871"/>
      <c r="J659" s="871"/>
      <c r="K659" s="871"/>
      <c r="L659" s="871"/>
      <c r="M659" s="871"/>
      <c r="N659" s="871"/>
      <c r="O659" s="871"/>
      <c r="P659" s="871"/>
      <c r="Q659" s="871"/>
      <c r="R659" s="871"/>
      <c r="S659" s="871"/>
      <c r="T659" s="871"/>
      <c r="U659" s="871"/>
      <c r="V659" s="871"/>
      <c r="W659" s="871"/>
      <c r="X659" s="871"/>
      <c r="Y659" s="871"/>
      <c r="Z659" s="871"/>
    </row>
    <row r="660" spans="1:26" ht="12.75">
      <c r="A660" s="871"/>
      <c r="B660" s="871"/>
      <c r="C660" s="871"/>
      <c r="D660" s="871"/>
      <c r="E660" s="871"/>
      <c r="F660" s="872"/>
      <c r="G660" s="495"/>
      <c r="H660" s="495"/>
      <c r="I660" s="871"/>
      <c r="J660" s="871"/>
      <c r="K660" s="871"/>
      <c r="L660" s="871"/>
      <c r="M660" s="871"/>
      <c r="N660" s="871"/>
      <c r="O660" s="871"/>
      <c r="P660" s="871"/>
      <c r="Q660" s="871"/>
      <c r="R660" s="871"/>
      <c r="S660" s="871"/>
      <c r="T660" s="871"/>
      <c r="U660" s="871"/>
      <c r="V660" s="871"/>
      <c r="W660" s="871"/>
      <c r="X660" s="871"/>
      <c r="Y660" s="871"/>
      <c r="Z660" s="871"/>
    </row>
    <row r="661" spans="1:26" ht="12.75">
      <c r="A661" s="871"/>
      <c r="B661" s="871"/>
      <c r="C661" s="871"/>
      <c r="D661" s="871"/>
      <c r="E661" s="871"/>
      <c r="F661" s="872"/>
      <c r="G661" s="495"/>
      <c r="H661" s="495"/>
      <c r="I661" s="871"/>
      <c r="J661" s="871"/>
      <c r="K661" s="871"/>
      <c r="L661" s="871"/>
      <c r="M661" s="871"/>
      <c r="N661" s="871"/>
      <c r="O661" s="871"/>
      <c r="P661" s="871"/>
      <c r="Q661" s="871"/>
      <c r="R661" s="871"/>
      <c r="S661" s="871"/>
      <c r="T661" s="871"/>
      <c r="U661" s="871"/>
      <c r="V661" s="871"/>
      <c r="W661" s="871"/>
      <c r="X661" s="871"/>
      <c r="Y661" s="871"/>
      <c r="Z661" s="871"/>
    </row>
    <row r="662" spans="1:26" ht="12.75">
      <c r="A662" s="871"/>
      <c r="B662" s="871"/>
      <c r="C662" s="871"/>
      <c r="D662" s="871"/>
      <c r="E662" s="871"/>
      <c r="F662" s="872"/>
      <c r="G662" s="495"/>
      <c r="H662" s="495"/>
      <c r="I662" s="871"/>
      <c r="J662" s="871"/>
      <c r="K662" s="871"/>
      <c r="L662" s="871"/>
      <c r="M662" s="871"/>
      <c r="N662" s="871"/>
      <c r="O662" s="871"/>
      <c r="P662" s="871"/>
      <c r="Q662" s="871"/>
      <c r="R662" s="871"/>
      <c r="S662" s="871"/>
      <c r="T662" s="871"/>
      <c r="U662" s="871"/>
      <c r="V662" s="871"/>
      <c r="W662" s="871"/>
      <c r="X662" s="871"/>
      <c r="Y662" s="871"/>
      <c r="Z662" s="871"/>
    </row>
    <row r="663" spans="1:26" ht="12.75">
      <c r="A663" s="871"/>
      <c r="B663" s="871"/>
      <c r="C663" s="871"/>
      <c r="D663" s="871"/>
      <c r="E663" s="871"/>
      <c r="F663" s="872"/>
      <c r="G663" s="495"/>
      <c r="H663" s="495"/>
      <c r="I663" s="871"/>
      <c r="J663" s="871"/>
      <c r="K663" s="871"/>
      <c r="L663" s="871"/>
      <c r="M663" s="871"/>
      <c r="N663" s="871"/>
      <c r="O663" s="871"/>
      <c r="P663" s="871"/>
      <c r="Q663" s="871"/>
      <c r="R663" s="871"/>
      <c r="S663" s="871"/>
      <c r="T663" s="871"/>
      <c r="U663" s="871"/>
      <c r="V663" s="871"/>
      <c r="W663" s="871"/>
      <c r="X663" s="871"/>
      <c r="Y663" s="871"/>
      <c r="Z663" s="871"/>
    </row>
    <row r="664" spans="1:26" ht="12.75">
      <c r="A664" s="871"/>
      <c r="B664" s="871"/>
      <c r="C664" s="871"/>
      <c r="D664" s="871"/>
      <c r="E664" s="871"/>
      <c r="F664" s="872"/>
      <c r="G664" s="495"/>
      <c r="H664" s="495"/>
      <c r="I664" s="871"/>
      <c r="J664" s="871"/>
      <c r="K664" s="871"/>
      <c r="L664" s="871"/>
      <c r="M664" s="871"/>
      <c r="N664" s="871"/>
      <c r="O664" s="871"/>
      <c r="P664" s="871"/>
      <c r="Q664" s="871"/>
      <c r="R664" s="871"/>
      <c r="S664" s="871"/>
      <c r="T664" s="871"/>
      <c r="U664" s="871"/>
      <c r="V664" s="871"/>
      <c r="W664" s="871"/>
      <c r="X664" s="871"/>
      <c r="Y664" s="871"/>
      <c r="Z664" s="871"/>
    </row>
    <row r="665" spans="1:26" ht="12.75">
      <c r="A665" s="871"/>
      <c r="B665" s="871"/>
      <c r="C665" s="871"/>
      <c r="D665" s="871"/>
      <c r="E665" s="871"/>
      <c r="F665" s="872"/>
      <c r="G665" s="495"/>
      <c r="H665" s="495"/>
      <c r="I665" s="871"/>
      <c r="J665" s="871"/>
      <c r="K665" s="871"/>
      <c r="L665" s="871"/>
      <c r="M665" s="871"/>
      <c r="N665" s="871"/>
      <c r="O665" s="871"/>
      <c r="P665" s="871"/>
      <c r="Q665" s="871"/>
      <c r="R665" s="871"/>
      <c r="S665" s="871"/>
      <c r="T665" s="871"/>
      <c r="U665" s="871"/>
      <c r="V665" s="871"/>
      <c r="W665" s="871"/>
      <c r="X665" s="871"/>
      <c r="Y665" s="871"/>
      <c r="Z665" s="871"/>
    </row>
    <row r="666" spans="1:26" ht="12.75">
      <c r="A666" s="871"/>
      <c r="B666" s="871"/>
      <c r="C666" s="871"/>
      <c r="D666" s="871"/>
      <c r="E666" s="871"/>
      <c r="F666" s="872"/>
      <c r="G666" s="495"/>
      <c r="H666" s="495"/>
      <c r="I666" s="871"/>
      <c r="J666" s="871"/>
      <c r="K666" s="871"/>
      <c r="L666" s="871"/>
      <c r="M666" s="871"/>
      <c r="N666" s="871"/>
      <c r="O666" s="871"/>
      <c r="P666" s="871"/>
      <c r="Q666" s="871"/>
      <c r="R666" s="871"/>
      <c r="S666" s="871"/>
      <c r="T666" s="871"/>
      <c r="U666" s="871"/>
      <c r="V666" s="871"/>
      <c r="W666" s="871"/>
      <c r="X666" s="871"/>
      <c r="Y666" s="871"/>
      <c r="Z666" s="871"/>
    </row>
    <row r="667" spans="1:26" ht="12.75">
      <c r="A667" s="871"/>
      <c r="B667" s="871"/>
      <c r="C667" s="871"/>
      <c r="D667" s="871"/>
      <c r="E667" s="871"/>
      <c r="F667" s="872"/>
      <c r="G667" s="495"/>
      <c r="H667" s="495"/>
      <c r="I667" s="871"/>
      <c r="J667" s="871"/>
      <c r="K667" s="871"/>
      <c r="L667" s="871"/>
      <c r="M667" s="871"/>
      <c r="N667" s="871"/>
      <c r="O667" s="871"/>
      <c r="P667" s="871"/>
      <c r="Q667" s="871"/>
      <c r="R667" s="871"/>
      <c r="S667" s="871"/>
      <c r="T667" s="871"/>
      <c r="U667" s="871"/>
      <c r="V667" s="871"/>
      <c r="W667" s="871"/>
      <c r="X667" s="871"/>
      <c r="Y667" s="871"/>
      <c r="Z667" s="871"/>
    </row>
    <row r="668" spans="1:26" ht="12.75">
      <c r="A668" s="871"/>
      <c r="B668" s="871"/>
      <c r="C668" s="871"/>
      <c r="D668" s="871"/>
      <c r="E668" s="871"/>
      <c r="F668" s="872"/>
      <c r="G668" s="495"/>
      <c r="H668" s="495"/>
      <c r="I668" s="871"/>
      <c r="J668" s="871"/>
      <c r="K668" s="871"/>
      <c r="L668" s="871"/>
      <c r="M668" s="871"/>
      <c r="N668" s="871"/>
      <c r="O668" s="871"/>
      <c r="P668" s="871"/>
      <c r="Q668" s="871"/>
      <c r="R668" s="871"/>
      <c r="S668" s="871"/>
      <c r="T668" s="871"/>
      <c r="U668" s="871"/>
      <c r="V668" s="871"/>
      <c r="W668" s="871"/>
      <c r="X668" s="871"/>
      <c r="Y668" s="871"/>
      <c r="Z668" s="871"/>
    </row>
    <row r="669" spans="1:26" ht="12.75">
      <c r="A669" s="871"/>
      <c r="B669" s="871"/>
      <c r="C669" s="871"/>
      <c r="D669" s="871"/>
      <c r="E669" s="871"/>
      <c r="F669" s="872"/>
      <c r="G669" s="495"/>
      <c r="H669" s="495"/>
      <c r="I669" s="871"/>
      <c r="J669" s="871"/>
      <c r="K669" s="871"/>
      <c r="L669" s="871"/>
      <c r="M669" s="871"/>
      <c r="N669" s="871"/>
      <c r="O669" s="871"/>
      <c r="P669" s="871"/>
      <c r="Q669" s="871"/>
      <c r="R669" s="871"/>
      <c r="S669" s="871"/>
      <c r="T669" s="871"/>
      <c r="U669" s="871"/>
      <c r="V669" s="871"/>
      <c r="W669" s="871"/>
      <c r="X669" s="871"/>
      <c r="Y669" s="871"/>
      <c r="Z669" s="871"/>
    </row>
    <row r="670" spans="1:26" ht="12.75">
      <c r="A670" s="871"/>
      <c r="B670" s="871"/>
      <c r="C670" s="871"/>
      <c r="D670" s="871"/>
      <c r="E670" s="871"/>
      <c r="F670" s="872"/>
      <c r="G670" s="495"/>
      <c r="H670" s="495"/>
      <c r="I670" s="871"/>
      <c r="J670" s="871"/>
      <c r="K670" s="871"/>
      <c r="L670" s="871"/>
      <c r="M670" s="871"/>
      <c r="N670" s="871"/>
      <c r="O670" s="871"/>
      <c r="P670" s="871"/>
      <c r="Q670" s="871"/>
      <c r="R670" s="871"/>
      <c r="S670" s="871"/>
      <c r="T670" s="871"/>
      <c r="U670" s="871"/>
      <c r="V670" s="871"/>
      <c r="W670" s="871"/>
      <c r="X670" s="871"/>
      <c r="Y670" s="871"/>
      <c r="Z670" s="871"/>
    </row>
    <row r="671" spans="1:26" ht="12.75">
      <c r="A671" s="871"/>
      <c r="B671" s="871"/>
      <c r="C671" s="871"/>
      <c r="D671" s="871"/>
      <c r="E671" s="871"/>
      <c r="F671" s="872"/>
      <c r="G671" s="495"/>
      <c r="H671" s="495"/>
      <c r="I671" s="871"/>
      <c r="J671" s="871"/>
      <c r="K671" s="871"/>
      <c r="L671" s="871"/>
      <c r="M671" s="871"/>
      <c r="N671" s="871"/>
      <c r="O671" s="871"/>
      <c r="P671" s="871"/>
      <c r="Q671" s="871"/>
      <c r="R671" s="871"/>
      <c r="S671" s="871"/>
      <c r="T671" s="871"/>
      <c r="U671" s="871"/>
      <c r="V671" s="871"/>
      <c r="W671" s="871"/>
      <c r="X671" s="871"/>
      <c r="Y671" s="871"/>
      <c r="Z671" s="871"/>
    </row>
    <row r="672" spans="1:26" ht="12.75">
      <c r="A672" s="871"/>
      <c r="B672" s="871"/>
      <c r="C672" s="871"/>
      <c r="D672" s="871"/>
      <c r="E672" s="871"/>
      <c r="F672" s="872"/>
      <c r="G672" s="495"/>
      <c r="H672" s="495"/>
      <c r="I672" s="871"/>
      <c r="J672" s="871"/>
      <c r="K672" s="871"/>
      <c r="L672" s="871"/>
      <c r="M672" s="871"/>
      <c r="N672" s="871"/>
      <c r="O672" s="871"/>
      <c r="P672" s="871"/>
      <c r="Q672" s="871"/>
      <c r="R672" s="871"/>
      <c r="S672" s="871"/>
      <c r="T672" s="871"/>
      <c r="U672" s="871"/>
      <c r="V672" s="871"/>
      <c r="W672" s="871"/>
      <c r="X672" s="871"/>
      <c r="Y672" s="871"/>
      <c r="Z672" s="871"/>
    </row>
    <row r="673" spans="1:26" ht="12.75">
      <c r="A673" s="871"/>
      <c r="B673" s="871"/>
      <c r="C673" s="871"/>
      <c r="D673" s="871"/>
      <c r="E673" s="871"/>
      <c r="F673" s="872"/>
      <c r="G673" s="495"/>
      <c r="H673" s="495"/>
      <c r="I673" s="871"/>
      <c r="J673" s="871"/>
      <c r="K673" s="871"/>
      <c r="L673" s="871"/>
      <c r="M673" s="871"/>
      <c r="N673" s="871"/>
      <c r="O673" s="871"/>
      <c r="P673" s="871"/>
      <c r="Q673" s="871"/>
      <c r="R673" s="871"/>
      <c r="S673" s="871"/>
      <c r="T673" s="871"/>
      <c r="U673" s="871"/>
      <c r="V673" s="871"/>
      <c r="W673" s="871"/>
      <c r="X673" s="871"/>
      <c r="Y673" s="871"/>
      <c r="Z673" s="871"/>
    </row>
    <row r="674" spans="1:26" ht="12.75">
      <c r="A674" s="871"/>
      <c r="B674" s="871"/>
      <c r="C674" s="871"/>
      <c r="D674" s="871"/>
      <c r="E674" s="871"/>
      <c r="F674" s="872"/>
      <c r="G674" s="495"/>
      <c r="H674" s="495"/>
      <c r="I674" s="871"/>
      <c r="J674" s="871"/>
      <c r="K674" s="871"/>
      <c r="L674" s="871"/>
      <c r="M674" s="871"/>
      <c r="N674" s="871"/>
      <c r="O674" s="871"/>
      <c r="P674" s="871"/>
      <c r="Q674" s="871"/>
      <c r="R674" s="871"/>
      <c r="S674" s="871"/>
      <c r="T674" s="871"/>
      <c r="U674" s="871"/>
      <c r="V674" s="871"/>
      <c r="W674" s="871"/>
      <c r="X674" s="871"/>
      <c r="Y674" s="871"/>
      <c r="Z674" s="871"/>
    </row>
    <row r="675" spans="1:26" ht="12.75">
      <c r="A675" s="871"/>
      <c r="B675" s="871"/>
      <c r="C675" s="871"/>
      <c r="D675" s="871"/>
      <c r="E675" s="871"/>
      <c r="F675" s="872"/>
      <c r="G675" s="495"/>
      <c r="H675" s="495"/>
      <c r="I675" s="871"/>
      <c r="J675" s="871"/>
      <c r="K675" s="871"/>
      <c r="L675" s="871"/>
      <c r="M675" s="871"/>
      <c r="N675" s="871"/>
      <c r="O675" s="871"/>
      <c r="P675" s="871"/>
      <c r="Q675" s="871"/>
      <c r="R675" s="871"/>
      <c r="S675" s="871"/>
      <c r="T675" s="871"/>
      <c r="U675" s="871"/>
      <c r="V675" s="871"/>
      <c r="W675" s="871"/>
      <c r="X675" s="871"/>
      <c r="Y675" s="871"/>
      <c r="Z675" s="871"/>
    </row>
    <row r="676" spans="1:26" ht="12.75">
      <c r="A676" s="871"/>
      <c r="B676" s="871"/>
      <c r="C676" s="871"/>
      <c r="D676" s="871"/>
      <c r="E676" s="871"/>
      <c r="F676" s="872"/>
      <c r="G676" s="495"/>
      <c r="H676" s="495"/>
      <c r="I676" s="871"/>
      <c r="J676" s="871"/>
      <c r="K676" s="871"/>
      <c r="L676" s="871"/>
      <c r="M676" s="871"/>
      <c r="N676" s="871"/>
      <c r="O676" s="871"/>
      <c r="P676" s="871"/>
      <c r="Q676" s="871"/>
      <c r="R676" s="871"/>
      <c r="S676" s="871"/>
      <c r="T676" s="871"/>
      <c r="U676" s="871"/>
      <c r="V676" s="871"/>
      <c r="W676" s="871"/>
      <c r="X676" s="871"/>
      <c r="Y676" s="871"/>
      <c r="Z676" s="871"/>
    </row>
    <row r="677" spans="1:26" ht="12.75">
      <c r="A677" s="871"/>
      <c r="B677" s="871"/>
      <c r="C677" s="871"/>
      <c r="D677" s="871"/>
      <c r="E677" s="871"/>
      <c r="F677" s="872"/>
      <c r="G677" s="495"/>
      <c r="H677" s="495"/>
      <c r="I677" s="871"/>
      <c r="J677" s="871"/>
      <c r="K677" s="871"/>
      <c r="L677" s="871"/>
      <c r="M677" s="871"/>
      <c r="N677" s="871"/>
      <c r="O677" s="871"/>
      <c r="P677" s="871"/>
      <c r="Q677" s="871"/>
      <c r="R677" s="871"/>
      <c r="S677" s="871"/>
      <c r="T677" s="871"/>
      <c r="U677" s="871"/>
      <c r="V677" s="871"/>
      <c r="W677" s="871"/>
      <c r="X677" s="871"/>
      <c r="Y677" s="871"/>
      <c r="Z677" s="871"/>
    </row>
    <row r="678" spans="1:26" ht="12.75">
      <c r="A678" s="871"/>
      <c r="B678" s="871"/>
      <c r="C678" s="871"/>
      <c r="D678" s="871"/>
      <c r="E678" s="871"/>
      <c r="F678" s="872"/>
      <c r="G678" s="495"/>
      <c r="H678" s="495"/>
      <c r="I678" s="871"/>
      <c r="J678" s="871"/>
      <c r="K678" s="871"/>
      <c r="L678" s="871"/>
      <c r="M678" s="871"/>
      <c r="N678" s="871"/>
      <c r="O678" s="871"/>
      <c r="P678" s="871"/>
      <c r="Q678" s="871"/>
      <c r="R678" s="871"/>
      <c r="S678" s="871"/>
      <c r="T678" s="871"/>
      <c r="U678" s="871"/>
      <c r="V678" s="871"/>
      <c r="W678" s="871"/>
      <c r="X678" s="871"/>
      <c r="Y678" s="871"/>
      <c r="Z678" s="871"/>
    </row>
    <row r="679" spans="1:26" ht="12.75">
      <c r="A679" s="871"/>
      <c r="B679" s="871"/>
      <c r="C679" s="871"/>
      <c r="D679" s="871"/>
      <c r="E679" s="871"/>
      <c r="F679" s="872"/>
      <c r="G679" s="495"/>
      <c r="H679" s="495"/>
      <c r="I679" s="871"/>
      <c r="J679" s="871"/>
      <c r="K679" s="871"/>
      <c r="L679" s="871"/>
      <c r="M679" s="871"/>
      <c r="N679" s="871"/>
      <c r="O679" s="871"/>
      <c r="P679" s="871"/>
      <c r="Q679" s="871"/>
      <c r="R679" s="871"/>
      <c r="S679" s="871"/>
      <c r="T679" s="871"/>
      <c r="U679" s="871"/>
      <c r="V679" s="871"/>
      <c r="W679" s="871"/>
      <c r="X679" s="871"/>
      <c r="Y679" s="871"/>
      <c r="Z679" s="871"/>
    </row>
    <row r="680" spans="1:26" ht="12.75">
      <c r="A680" s="871"/>
      <c r="B680" s="871"/>
      <c r="C680" s="871"/>
      <c r="D680" s="871"/>
      <c r="E680" s="871"/>
      <c r="F680" s="872"/>
      <c r="G680" s="495"/>
      <c r="H680" s="495"/>
      <c r="I680" s="871"/>
      <c r="J680" s="871"/>
      <c r="K680" s="871"/>
      <c r="L680" s="871"/>
      <c r="M680" s="871"/>
      <c r="N680" s="871"/>
      <c r="O680" s="871"/>
      <c r="P680" s="871"/>
      <c r="Q680" s="871"/>
      <c r="R680" s="871"/>
      <c r="S680" s="871"/>
      <c r="T680" s="871"/>
      <c r="U680" s="871"/>
      <c r="V680" s="871"/>
      <c r="W680" s="871"/>
      <c r="X680" s="871"/>
      <c r="Y680" s="871"/>
      <c r="Z680" s="871"/>
    </row>
    <row r="681" spans="1:26" ht="12.75">
      <c r="A681" s="871"/>
      <c r="B681" s="871"/>
      <c r="C681" s="871"/>
      <c r="D681" s="871"/>
      <c r="E681" s="871"/>
      <c r="F681" s="872"/>
      <c r="G681" s="495"/>
      <c r="H681" s="495"/>
      <c r="I681" s="871"/>
      <c r="J681" s="871"/>
      <c r="K681" s="871"/>
      <c r="L681" s="871"/>
      <c r="M681" s="871"/>
      <c r="N681" s="871"/>
      <c r="O681" s="871"/>
      <c r="P681" s="871"/>
      <c r="Q681" s="871"/>
      <c r="R681" s="871"/>
      <c r="S681" s="871"/>
      <c r="T681" s="871"/>
      <c r="U681" s="871"/>
      <c r="V681" s="871"/>
      <c r="W681" s="871"/>
      <c r="X681" s="871"/>
      <c r="Y681" s="871"/>
      <c r="Z681" s="871"/>
    </row>
    <row r="682" spans="1:26" ht="12.75">
      <c r="A682" s="871"/>
      <c r="B682" s="871"/>
      <c r="C682" s="871"/>
      <c r="D682" s="871"/>
      <c r="E682" s="871"/>
      <c r="F682" s="872"/>
      <c r="G682" s="495"/>
      <c r="H682" s="495"/>
      <c r="I682" s="871"/>
      <c r="J682" s="871"/>
      <c r="K682" s="871"/>
      <c r="L682" s="871"/>
      <c r="M682" s="871"/>
      <c r="N682" s="871"/>
      <c r="O682" s="871"/>
      <c r="P682" s="871"/>
      <c r="Q682" s="871"/>
      <c r="R682" s="871"/>
      <c r="S682" s="871"/>
      <c r="T682" s="871"/>
      <c r="U682" s="871"/>
      <c r="V682" s="871"/>
      <c r="W682" s="871"/>
      <c r="X682" s="871"/>
      <c r="Y682" s="871"/>
      <c r="Z682" s="871"/>
    </row>
    <row r="683" spans="1:26" ht="12.75">
      <c r="A683" s="871"/>
      <c r="B683" s="871"/>
      <c r="C683" s="871"/>
      <c r="D683" s="871"/>
      <c r="E683" s="871"/>
      <c r="F683" s="872"/>
      <c r="G683" s="495"/>
      <c r="H683" s="495"/>
      <c r="I683" s="871"/>
      <c r="J683" s="871"/>
      <c r="K683" s="871"/>
      <c r="L683" s="871"/>
      <c r="M683" s="871"/>
      <c r="N683" s="871"/>
      <c r="O683" s="871"/>
      <c r="P683" s="871"/>
      <c r="Q683" s="871"/>
      <c r="R683" s="871"/>
      <c r="S683" s="871"/>
      <c r="T683" s="871"/>
      <c r="U683" s="871"/>
      <c r="V683" s="871"/>
      <c r="W683" s="871"/>
      <c r="X683" s="871"/>
      <c r="Y683" s="871"/>
      <c r="Z683" s="871"/>
    </row>
    <row r="684" spans="1:26" ht="12.75">
      <c r="A684" s="871"/>
      <c r="B684" s="871"/>
      <c r="C684" s="871"/>
      <c r="D684" s="871"/>
      <c r="E684" s="871"/>
      <c r="F684" s="872"/>
      <c r="G684" s="495"/>
      <c r="H684" s="495"/>
      <c r="I684" s="871"/>
      <c r="J684" s="871"/>
      <c r="K684" s="871"/>
      <c r="L684" s="871"/>
      <c r="M684" s="871"/>
      <c r="N684" s="871"/>
      <c r="O684" s="871"/>
      <c r="P684" s="871"/>
      <c r="Q684" s="871"/>
      <c r="R684" s="871"/>
      <c r="S684" s="871"/>
      <c r="T684" s="871"/>
      <c r="U684" s="871"/>
      <c r="V684" s="871"/>
      <c r="W684" s="871"/>
      <c r="X684" s="871"/>
      <c r="Y684" s="871"/>
      <c r="Z684" s="871"/>
    </row>
    <row r="685" spans="1:26" ht="12.75">
      <c r="A685" s="871"/>
      <c r="B685" s="871"/>
      <c r="C685" s="871"/>
      <c r="D685" s="871"/>
      <c r="E685" s="871"/>
      <c r="F685" s="872"/>
      <c r="G685" s="495"/>
      <c r="H685" s="495"/>
      <c r="I685" s="871"/>
      <c r="J685" s="871"/>
      <c r="K685" s="871"/>
      <c r="L685" s="871"/>
      <c r="M685" s="871"/>
      <c r="N685" s="871"/>
      <c r="O685" s="871"/>
      <c r="P685" s="871"/>
      <c r="Q685" s="871"/>
      <c r="R685" s="871"/>
      <c r="S685" s="871"/>
      <c r="T685" s="871"/>
      <c r="U685" s="871"/>
      <c r="V685" s="871"/>
      <c r="W685" s="871"/>
      <c r="X685" s="871"/>
      <c r="Y685" s="871"/>
      <c r="Z685" s="871"/>
    </row>
    <row r="686" spans="1:26" ht="12.75">
      <c r="A686" s="871"/>
      <c r="B686" s="871"/>
      <c r="C686" s="871"/>
      <c r="D686" s="871"/>
      <c r="E686" s="871"/>
      <c r="F686" s="872"/>
      <c r="G686" s="495"/>
      <c r="H686" s="495"/>
      <c r="I686" s="871"/>
      <c r="J686" s="871"/>
      <c r="K686" s="871"/>
      <c r="L686" s="871"/>
      <c r="M686" s="871"/>
      <c r="N686" s="871"/>
      <c r="O686" s="871"/>
      <c r="P686" s="871"/>
      <c r="Q686" s="871"/>
      <c r="R686" s="871"/>
      <c r="S686" s="871"/>
      <c r="T686" s="871"/>
      <c r="U686" s="871"/>
      <c r="V686" s="871"/>
      <c r="W686" s="871"/>
      <c r="X686" s="871"/>
      <c r="Y686" s="871"/>
      <c r="Z686" s="871"/>
    </row>
    <row r="687" spans="1:26" ht="12.75">
      <c r="A687" s="871"/>
      <c r="B687" s="871"/>
      <c r="C687" s="871"/>
      <c r="D687" s="871"/>
      <c r="E687" s="871"/>
      <c r="F687" s="872"/>
      <c r="G687" s="495"/>
      <c r="H687" s="495"/>
      <c r="I687" s="871"/>
      <c r="J687" s="871"/>
      <c r="K687" s="871"/>
      <c r="L687" s="871"/>
      <c r="M687" s="871"/>
      <c r="N687" s="871"/>
      <c r="O687" s="871"/>
      <c r="P687" s="871"/>
      <c r="Q687" s="871"/>
      <c r="R687" s="871"/>
      <c r="S687" s="871"/>
      <c r="T687" s="871"/>
      <c r="U687" s="871"/>
      <c r="V687" s="871"/>
      <c r="W687" s="871"/>
      <c r="X687" s="871"/>
      <c r="Y687" s="871"/>
      <c r="Z687" s="871"/>
    </row>
    <row r="688" spans="1:26" ht="12.75">
      <c r="A688" s="871"/>
      <c r="B688" s="871"/>
      <c r="C688" s="871"/>
      <c r="D688" s="871"/>
      <c r="E688" s="871"/>
      <c r="F688" s="872"/>
      <c r="G688" s="495"/>
      <c r="H688" s="495"/>
      <c r="I688" s="871"/>
      <c r="J688" s="871"/>
      <c r="K688" s="871"/>
      <c r="L688" s="871"/>
      <c r="M688" s="871"/>
      <c r="N688" s="871"/>
      <c r="O688" s="871"/>
      <c r="P688" s="871"/>
      <c r="Q688" s="871"/>
      <c r="R688" s="871"/>
      <c r="S688" s="871"/>
      <c r="T688" s="871"/>
      <c r="U688" s="871"/>
      <c r="V688" s="871"/>
      <c r="W688" s="871"/>
      <c r="X688" s="871"/>
      <c r="Y688" s="871"/>
      <c r="Z688" s="871"/>
    </row>
    <row r="689" spans="1:26" ht="12.75">
      <c r="A689" s="871"/>
      <c r="B689" s="871"/>
      <c r="C689" s="871"/>
      <c r="D689" s="871"/>
      <c r="E689" s="871"/>
      <c r="F689" s="872"/>
      <c r="G689" s="495"/>
      <c r="H689" s="495"/>
      <c r="I689" s="871"/>
      <c r="J689" s="871"/>
      <c r="K689" s="871"/>
      <c r="L689" s="871"/>
      <c r="M689" s="871"/>
      <c r="N689" s="871"/>
      <c r="O689" s="871"/>
      <c r="P689" s="871"/>
      <c r="Q689" s="871"/>
      <c r="R689" s="871"/>
      <c r="S689" s="871"/>
      <c r="T689" s="871"/>
      <c r="U689" s="871"/>
      <c r="V689" s="871"/>
      <c r="W689" s="871"/>
      <c r="X689" s="871"/>
      <c r="Y689" s="871"/>
      <c r="Z689" s="871"/>
    </row>
    <row r="690" spans="1:26" ht="12.75">
      <c r="A690" s="871"/>
      <c r="B690" s="871"/>
      <c r="C690" s="871"/>
      <c r="D690" s="871"/>
      <c r="E690" s="871"/>
      <c r="F690" s="872"/>
      <c r="G690" s="495"/>
      <c r="H690" s="495"/>
      <c r="I690" s="871"/>
      <c r="J690" s="871"/>
      <c r="K690" s="871"/>
      <c r="L690" s="871"/>
      <c r="M690" s="871"/>
      <c r="N690" s="871"/>
      <c r="O690" s="871"/>
      <c r="P690" s="871"/>
      <c r="Q690" s="871"/>
      <c r="R690" s="871"/>
      <c r="S690" s="871"/>
      <c r="T690" s="871"/>
      <c r="U690" s="871"/>
      <c r="V690" s="871"/>
      <c r="W690" s="871"/>
      <c r="X690" s="871"/>
      <c r="Y690" s="871"/>
      <c r="Z690" s="871"/>
    </row>
    <row r="691" spans="1:26" ht="12.75">
      <c r="A691" s="871"/>
      <c r="B691" s="871"/>
      <c r="C691" s="871"/>
      <c r="D691" s="871"/>
      <c r="E691" s="871"/>
      <c r="F691" s="872"/>
      <c r="G691" s="495"/>
      <c r="H691" s="495"/>
      <c r="I691" s="871"/>
      <c r="J691" s="871"/>
      <c r="K691" s="871"/>
      <c r="L691" s="871"/>
      <c r="M691" s="871"/>
      <c r="N691" s="871"/>
      <c r="O691" s="871"/>
      <c r="P691" s="871"/>
      <c r="Q691" s="871"/>
      <c r="R691" s="871"/>
      <c r="S691" s="871"/>
      <c r="T691" s="871"/>
      <c r="U691" s="871"/>
      <c r="V691" s="871"/>
      <c r="W691" s="871"/>
      <c r="X691" s="871"/>
      <c r="Y691" s="871"/>
      <c r="Z691" s="871"/>
    </row>
    <row r="692" spans="1:26" ht="12.75">
      <c r="A692" s="871"/>
      <c r="B692" s="871"/>
      <c r="C692" s="871"/>
      <c r="D692" s="871"/>
      <c r="E692" s="871"/>
      <c r="F692" s="872"/>
      <c r="G692" s="495"/>
      <c r="H692" s="495"/>
      <c r="I692" s="871"/>
      <c r="J692" s="871"/>
      <c r="K692" s="871"/>
      <c r="L692" s="871"/>
      <c r="M692" s="871"/>
      <c r="N692" s="871"/>
      <c r="O692" s="871"/>
      <c r="P692" s="871"/>
      <c r="Q692" s="871"/>
      <c r="R692" s="871"/>
      <c r="S692" s="871"/>
      <c r="T692" s="871"/>
      <c r="U692" s="871"/>
      <c r="V692" s="871"/>
      <c r="W692" s="871"/>
      <c r="X692" s="871"/>
      <c r="Y692" s="871"/>
      <c r="Z692" s="871"/>
    </row>
    <row r="693" spans="1:26" ht="12.75">
      <c r="A693" s="871"/>
      <c r="B693" s="871"/>
      <c r="C693" s="871"/>
      <c r="D693" s="871"/>
      <c r="E693" s="871"/>
      <c r="F693" s="872"/>
      <c r="G693" s="495"/>
      <c r="H693" s="495"/>
      <c r="I693" s="871"/>
      <c r="J693" s="871"/>
      <c r="K693" s="871"/>
      <c r="L693" s="871"/>
      <c r="M693" s="871"/>
      <c r="N693" s="871"/>
      <c r="O693" s="871"/>
      <c r="P693" s="871"/>
      <c r="Q693" s="871"/>
      <c r="R693" s="871"/>
      <c r="S693" s="871"/>
      <c r="T693" s="871"/>
      <c r="U693" s="871"/>
      <c r="V693" s="871"/>
      <c r="W693" s="871"/>
      <c r="X693" s="871"/>
      <c r="Y693" s="871"/>
      <c r="Z693" s="871"/>
    </row>
    <row r="694" spans="1:26" ht="12.75">
      <c r="A694" s="871"/>
      <c r="B694" s="871"/>
      <c r="C694" s="871"/>
      <c r="D694" s="871"/>
      <c r="E694" s="871"/>
      <c r="F694" s="872"/>
      <c r="G694" s="495"/>
      <c r="H694" s="495"/>
      <c r="I694" s="871"/>
      <c r="J694" s="871"/>
      <c r="K694" s="871"/>
      <c r="L694" s="871"/>
      <c r="M694" s="871"/>
      <c r="N694" s="871"/>
      <c r="O694" s="871"/>
      <c r="P694" s="871"/>
      <c r="Q694" s="871"/>
      <c r="R694" s="871"/>
      <c r="S694" s="871"/>
      <c r="T694" s="871"/>
      <c r="U694" s="871"/>
      <c r="V694" s="871"/>
      <c r="W694" s="871"/>
      <c r="X694" s="871"/>
      <c r="Y694" s="871"/>
      <c r="Z694" s="871"/>
    </row>
    <row r="695" spans="1:26" ht="12.75">
      <c r="A695" s="871"/>
      <c r="B695" s="871"/>
      <c r="C695" s="871"/>
      <c r="D695" s="871"/>
      <c r="E695" s="871"/>
      <c r="F695" s="872"/>
      <c r="G695" s="495"/>
      <c r="H695" s="495"/>
      <c r="I695" s="871"/>
      <c r="J695" s="871"/>
      <c r="K695" s="871"/>
      <c r="L695" s="871"/>
      <c r="M695" s="871"/>
      <c r="N695" s="871"/>
      <c r="O695" s="871"/>
      <c r="P695" s="871"/>
      <c r="Q695" s="871"/>
      <c r="R695" s="871"/>
      <c r="S695" s="871"/>
      <c r="T695" s="871"/>
      <c r="U695" s="871"/>
      <c r="V695" s="871"/>
      <c r="W695" s="871"/>
      <c r="X695" s="871"/>
      <c r="Y695" s="871"/>
      <c r="Z695" s="871"/>
    </row>
    <row r="696" spans="1:26" ht="12.75">
      <c r="A696" s="871"/>
      <c r="B696" s="871"/>
      <c r="C696" s="871"/>
      <c r="D696" s="871"/>
      <c r="E696" s="871"/>
      <c r="F696" s="872"/>
      <c r="G696" s="495"/>
      <c r="H696" s="495"/>
      <c r="I696" s="871"/>
      <c r="J696" s="871"/>
      <c r="K696" s="871"/>
      <c r="L696" s="871"/>
      <c r="M696" s="871"/>
      <c r="N696" s="871"/>
      <c r="O696" s="871"/>
      <c r="P696" s="871"/>
      <c r="Q696" s="871"/>
      <c r="R696" s="871"/>
      <c r="S696" s="871"/>
      <c r="T696" s="871"/>
      <c r="U696" s="871"/>
      <c r="V696" s="871"/>
      <c r="W696" s="871"/>
      <c r="X696" s="871"/>
      <c r="Y696" s="871"/>
      <c r="Z696" s="871"/>
    </row>
    <row r="697" spans="1:26" ht="12.75">
      <c r="A697" s="871"/>
      <c r="B697" s="871"/>
      <c r="C697" s="871"/>
      <c r="D697" s="871"/>
      <c r="E697" s="871"/>
      <c r="F697" s="872"/>
      <c r="G697" s="495"/>
      <c r="H697" s="495"/>
      <c r="I697" s="871"/>
      <c r="J697" s="871"/>
      <c r="K697" s="871"/>
      <c r="L697" s="871"/>
      <c r="M697" s="871"/>
      <c r="N697" s="871"/>
      <c r="O697" s="871"/>
      <c r="P697" s="871"/>
      <c r="Q697" s="871"/>
      <c r="R697" s="871"/>
      <c r="S697" s="871"/>
      <c r="T697" s="871"/>
      <c r="U697" s="871"/>
      <c r="V697" s="871"/>
      <c r="W697" s="871"/>
      <c r="X697" s="871"/>
      <c r="Y697" s="871"/>
      <c r="Z697" s="871"/>
    </row>
    <row r="698" spans="1:26" ht="12.75">
      <c r="A698" s="871"/>
      <c r="B698" s="871"/>
      <c r="C698" s="871"/>
      <c r="D698" s="871"/>
      <c r="E698" s="871"/>
      <c r="F698" s="872"/>
      <c r="G698" s="495"/>
      <c r="H698" s="495"/>
      <c r="I698" s="871"/>
      <c r="J698" s="871"/>
      <c r="K698" s="871"/>
      <c r="L698" s="871"/>
      <c r="M698" s="871"/>
      <c r="N698" s="871"/>
      <c r="O698" s="871"/>
      <c r="P698" s="871"/>
      <c r="Q698" s="871"/>
      <c r="R698" s="871"/>
      <c r="S698" s="871"/>
      <c r="T698" s="871"/>
      <c r="U698" s="871"/>
      <c r="V698" s="871"/>
      <c r="W698" s="871"/>
      <c r="X698" s="871"/>
      <c r="Y698" s="871"/>
      <c r="Z698" s="871"/>
    </row>
    <row r="699" spans="1:26" ht="12.75">
      <c r="A699" s="871"/>
      <c r="B699" s="871"/>
      <c r="C699" s="871"/>
      <c r="D699" s="871"/>
      <c r="E699" s="871"/>
      <c r="F699" s="872"/>
      <c r="G699" s="495"/>
      <c r="H699" s="495"/>
      <c r="I699" s="871"/>
      <c r="J699" s="871"/>
      <c r="K699" s="871"/>
      <c r="L699" s="871"/>
      <c r="M699" s="871"/>
      <c r="N699" s="871"/>
      <c r="O699" s="871"/>
      <c r="P699" s="871"/>
      <c r="Q699" s="871"/>
      <c r="R699" s="871"/>
      <c r="S699" s="871"/>
      <c r="T699" s="871"/>
      <c r="U699" s="871"/>
      <c r="V699" s="871"/>
      <c r="W699" s="871"/>
      <c r="X699" s="871"/>
      <c r="Y699" s="871"/>
      <c r="Z699" s="871"/>
    </row>
    <row r="700" spans="1:26" ht="12.75">
      <c r="A700" s="871"/>
      <c r="B700" s="871"/>
      <c r="C700" s="871"/>
      <c r="D700" s="871"/>
      <c r="E700" s="871"/>
      <c r="F700" s="872"/>
      <c r="G700" s="495"/>
      <c r="H700" s="495"/>
      <c r="I700" s="871"/>
      <c r="J700" s="871"/>
      <c r="K700" s="871"/>
      <c r="L700" s="871"/>
      <c r="M700" s="871"/>
      <c r="N700" s="871"/>
      <c r="O700" s="871"/>
      <c r="P700" s="871"/>
      <c r="Q700" s="871"/>
      <c r="R700" s="871"/>
      <c r="S700" s="871"/>
      <c r="T700" s="871"/>
      <c r="U700" s="871"/>
      <c r="V700" s="871"/>
      <c r="W700" s="871"/>
      <c r="X700" s="871"/>
      <c r="Y700" s="871"/>
      <c r="Z700" s="871"/>
    </row>
    <row r="701" spans="1:26" ht="12.75">
      <c r="A701" s="871"/>
      <c r="B701" s="871"/>
      <c r="C701" s="871"/>
      <c r="D701" s="871"/>
      <c r="E701" s="871"/>
      <c r="F701" s="872"/>
      <c r="G701" s="495"/>
      <c r="H701" s="495"/>
      <c r="I701" s="871"/>
      <c r="J701" s="871"/>
      <c r="K701" s="871"/>
      <c r="L701" s="871"/>
      <c r="M701" s="871"/>
      <c r="N701" s="871"/>
      <c r="O701" s="871"/>
      <c r="P701" s="871"/>
      <c r="Q701" s="871"/>
      <c r="R701" s="871"/>
      <c r="S701" s="871"/>
      <c r="T701" s="871"/>
      <c r="U701" s="871"/>
      <c r="V701" s="871"/>
      <c r="W701" s="871"/>
      <c r="X701" s="871"/>
      <c r="Y701" s="871"/>
      <c r="Z701" s="871"/>
    </row>
    <row r="702" spans="1:26" ht="12.75">
      <c r="A702" s="871"/>
      <c r="B702" s="871"/>
      <c r="C702" s="871"/>
      <c r="D702" s="871"/>
      <c r="E702" s="871"/>
      <c r="F702" s="872"/>
      <c r="G702" s="495"/>
      <c r="H702" s="495"/>
      <c r="I702" s="871"/>
      <c r="J702" s="871"/>
      <c r="K702" s="871"/>
      <c r="L702" s="871"/>
      <c r="M702" s="871"/>
      <c r="N702" s="871"/>
      <c r="O702" s="871"/>
      <c r="P702" s="871"/>
      <c r="Q702" s="871"/>
      <c r="R702" s="871"/>
      <c r="S702" s="871"/>
      <c r="T702" s="871"/>
      <c r="U702" s="871"/>
      <c r="V702" s="871"/>
      <c r="W702" s="871"/>
      <c r="X702" s="871"/>
      <c r="Y702" s="871"/>
      <c r="Z702" s="871"/>
    </row>
    <row r="703" spans="1:26" ht="12.75">
      <c r="A703" s="871"/>
      <c r="B703" s="871"/>
      <c r="C703" s="871"/>
      <c r="D703" s="871"/>
      <c r="E703" s="871"/>
      <c r="F703" s="872"/>
      <c r="G703" s="495"/>
      <c r="H703" s="495"/>
      <c r="I703" s="871"/>
      <c r="J703" s="871"/>
      <c r="K703" s="871"/>
      <c r="L703" s="871"/>
      <c r="M703" s="871"/>
      <c r="N703" s="871"/>
      <c r="O703" s="871"/>
      <c r="P703" s="871"/>
      <c r="Q703" s="871"/>
      <c r="R703" s="871"/>
      <c r="S703" s="871"/>
      <c r="T703" s="871"/>
      <c r="U703" s="871"/>
      <c r="V703" s="871"/>
      <c r="W703" s="871"/>
      <c r="X703" s="871"/>
      <c r="Y703" s="871"/>
      <c r="Z703" s="871"/>
    </row>
    <row r="704" spans="1:26" ht="12.75">
      <c r="A704" s="871"/>
      <c r="B704" s="871"/>
      <c r="C704" s="871"/>
      <c r="D704" s="871"/>
      <c r="E704" s="871"/>
      <c r="F704" s="872"/>
      <c r="G704" s="495"/>
      <c r="H704" s="495"/>
      <c r="I704" s="871"/>
      <c r="J704" s="871"/>
      <c r="K704" s="871"/>
      <c r="L704" s="871"/>
      <c r="M704" s="871"/>
      <c r="N704" s="871"/>
      <c r="O704" s="871"/>
      <c r="P704" s="871"/>
      <c r="Q704" s="871"/>
      <c r="R704" s="871"/>
      <c r="S704" s="871"/>
      <c r="T704" s="871"/>
      <c r="U704" s="871"/>
      <c r="V704" s="871"/>
      <c r="W704" s="871"/>
      <c r="X704" s="871"/>
      <c r="Y704" s="871"/>
      <c r="Z704" s="871"/>
    </row>
    <row r="705" spans="1:26" ht="12.75">
      <c r="A705" s="871"/>
      <c r="B705" s="871"/>
      <c r="C705" s="871"/>
      <c r="D705" s="871"/>
      <c r="E705" s="871"/>
      <c r="F705" s="872"/>
      <c r="G705" s="495"/>
      <c r="H705" s="495"/>
      <c r="I705" s="871"/>
      <c r="J705" s="871"/>
      <c r="K705" s="871"/>
      <c r="L705" s="871"/>
      <c r="M705" s="871"/>
      <c r="N705" s="871"/>
      <c r="O705" s="871"/>
      <c r="P705" s="871"/>
      <c r="Q705" s="871"/>
      <c r="R705" s="871"/>
      <c r="S705" s="871"/>
      <c r="T705" s="871"/>
      <c r="U705" s="871"/>
      <c r="V705" s="871"/>
      <c r="W705" s="871"/>
      <c r="X705" s="871"/>
      <c r="Y705" s="871"/>
      <c r="Z705" s="871"/>
    </row>
    <row r="706" spans="1:26" ht="12.75">
      <c r="A706" s="871"/>
      <c r="B706" s="871"/>
      <c r="C706" s="871"/>
      <c r="D706" s="871"/>
      <c r="E706" s="871"/>
      <c r="F706" s="872"/>
      <c r="G706" s="495"/>
      <c r="H706" s="495"/>
      <c r="I706" s="871"/>
      <c r="J706" s="871"/>
      <c r="K706" s="871"/>
      <c r="L706" s="871"/>
      <c r="M706" s="871"/>
      <c r="N706" s="871"/>
      <c r="O706" s="871"/>
      <c r="P706" s="871"/>
      <c r="Q706" s="871"/>
      <c r="R706" s="871"/>
      <c r="S706" s="871"/>
      <c r="T706" s="871"/>
      <c r="U706" s="871"/>
      <c r="V706" s="871"/>
      <c r="W706" s="871"/>
      <c r="X706" s="871"/>
      <c r="Y706" s="871"/>
      <c r="Z706" s="871"/>
    </row>
    <row r="707" spans="1:26" ht="12.75">
      <c r="A707" s="871"/>
      <c r="B707" s="871"/>
      <c r="C707" s="871"/>
      <c r="D707" s="871"/>
      <c r="E707" s="871"/>
      <c r="F707" s="872"/>
      <c r="G707" s="495"/>
      <c r="H707" s="495"/>
      <c r="I707" s="871"/>
      <c r="J707" s="871"/>
      <c r="K707" s="871"/>
      <c r="L707" s="871"/>
      <c r="M707" s="871"/>
      <c r="N707" s="871"/>
      <c r="O707" s="871"/>
      <c r="P707" s="871"/>
      <c r="Q707" s="871"/>
      <c r="R707" s="871"/>
      <c r="S707" s="871"/>
      <c r="T707" s="871"/>
      <c r="U707" s="871"/>
      <c r="V707" s="871"/>
      <c r="W707" s="871"/>
      <c r="X707" s="871"/>
      <c r="Y707" s="871"/>
      <c r="Z707" s="871"/>
    </row>
    <row r="708" spans="1:26" ht="12.75">
      <c r="A708" s="871"/>
      <c r="B708" s="871"/>
      <c r="C708" s="871"/>
      <c r="D708" s="871"/>
      <c r="E708" s="871"/>
      <c r="F708" s="872"/>
      <c r="G708" s="495"/>
      <c r="H708" s="495"/>
      <c r="I708" s="871"/>
      <c r="J708" s="871"/>
      <c r="K708" s="871"/>
      <c r="L708" s="871"/>
      <c r="M708" s="871"/>
      <c r="N708" s="871"/>
      <c r="O708" s="871"/>
      <c r="P708" s="871"/>
      <c r="Q708" s="871"/>
      <c r="R708" s="871"/>
      <c r="S708" s="871"/>
      <c r="T708" s="871"/>
      <c r="U708" s="871"/>
      <c r="V708" s="871"/>
      <c r="W708" s="871"/>
      <c r="X708" s="871"/>
      <c r="Y708" s="871"/>
      <c r="Z708" s="871"/>
    </row>
    <row r="709" spans="1:26" ht="12.75">
      <c r="A709" s="871"/>
      <c r="B709" s="871"/>
      <c r="C709" s="871"/>
      <c r="D709" s="871"/>
      <c r="E709" s="871"/>
      <c r="F709" s="872"/>
      <c r="G709" s="495"/>
      <c r="H709" s="495"/>
      <c r="I709" s="871"/>
      <c r="J709" s="871"/>
      <c r="K709" s="871"/>
      <c r="L709" s="871"/>
      <c r="M709" s="871"/>
      <c r="N709" s="871"/>
      <c r="O709" s="871"/>
      <c r="P709" s="871"/>
      <c r="Q709" s="871"/>
      <c r="R709" s="871"/>
      <c r="S709" s="871"/>
      <c r="T709" s="871"/>
      <c r="U709" s="871"/>
      <c r="V709" s="871"/>
      <c r="W709" s="871"/>
      <c r="X709" s="871"/>
      <c r="Y709" s="871"/>
      <c r="Z709" s="871"/>
    </row>
    <row r="710" spans="1:26" ht="12.75">
      <c r="A710" s="871"/>
      <c r="B710" s="871"/>
      <c r="C710" s="871"/>
      <c r="D710" s="871"/>
      <c r="E710" s="871"/>
      <c r="F710" s="872"/>
      <c r="G710" s="495"/>
      <c r="H710" s="495"/>
      <c r="I710" s="871"/>
      <c r="J710" s="871"/>
      <c r="K710" s="871"/>
      <c r="L710" s="871"/>
      <c r="M710" s="871"/>
      <c r="N710" s="871"/>
      <c r="O710" s="871"/>
      <c r="P710" s="871"/>
      <c r="Q710" s="871"/>
      <c r="R710" s="871"/>
      <c r="S710" s="871"/>
      <c r="T710" s="871"/>
      <c r="U710" s="871"/>
      <c r="V710" s="871"/>
      <c r="W710" s="871"/>
      <c r="X710" s="871"/>
      <c r="Y710" s="871"/>
      <c r="Z710" s="871"/>
    </row>
    <row r="711" spans="1:26" ht="12.75">
      <c r="A711" s="871"/>
      <c r="B711" s="871"/>
      <c r="C711" s="871"/>
      <c r="D711" s="871"/>
      <c r="E711" s="871"/>
      <c r="F711" s="872"/>
      <c r="G711" s="495"/>
      <c r="H711" s="495"/>
      <c r="I711" s="871"/>
      <c r="J711" s="871"/>
      <c r="K711" s="871"/>
      <c r="L711" s="871"/>
      <c r="M711" s="871"/>
      <c r="N711" s="871"/>
      <c r="O711" s="871"/>
      <c r="P711" s="871"/>
      <c r="Q711" s="871"/>
      <c r="R711" s="871"/>
      <c r="S711" s="871"/>
      <c r="T711" s="871"/>
      <c r="U711" s="871"/>
      <c r="V711" s="871"/>
      <c r="W711" s="871"/>
      <c r="X711" s="871"/>
      <c r="Y711" s="871"/>
      <c r="Z711" s="871"/>
    </row>
    <row r="712" spans="1:26" ht="12.75">
      <c r="A712" s="871"/>
      <c r="B712" s="871"/>
      <c r="C712" s="871"/>
      <c r="D712" s="871"/>
      <c r="E712" s="871"/>
      <c r="F712" s="872"/>
      <c r="G712" s="495"/>
      <c r="H712" s="495"/>
      <c r="I712" s="871"/>
      <c r="J712" s="871"/>
      <c r="K712" s="871"/>
      <c r="L712" s="871"/>
      <c r="M712" s="871"/>
      <c r="N712" s="871"/>
      <c r="O712" s="871"/>
      <c r="P712" s="871"/>
      <c r="Q712" s="871"/>
      <c r="R712" s="871"/>
      <c r="S712" s="871"/>
      <c r="T712" s="871"/>
      <c r="U712" s="871"/>
      <c r="V712" s="871"/>
      <c r="W712" s="871"/>
      <c r="X712" s="871"/>
      <c r="Y712" s="871"/>
      <c r="Z712" s="871"/>
    </row>
    <row r="713" spans="1:26" ht="12.75">
      <c r="A713" s="871"/>
      <c r="B713" s="871"/>
      <c r="C713" s="871"/>
      <c r="D713" s="871"/>
      <c r="E713" s="871"/>
      <c r="F713" s="872"/>
      <c r="G713" s="495"/>
      <c r="H713" s="495"/>
      <c r="I713" s="871"/>
      <c r="J713" s="871"/>
      <c r="K713" s="871"/>
      <c r="L713" s="871"/>
      <c r="M713" s="871"/>
      <c r="N713" s="871"/>
      <c r="O713" s="871"/>
      <c r="P713" s="871"/>
      <c r="Q713" s="871"/>
      <c r="R713" s="871"/>
      <c r="S713" s="871"/>
      <c r="T713" s="871"/>
      <c r="U713" s="871"/>
      <c r="V713" s="871"/>
      <c r="W713" s="871"/>
      <c r="X713" s="871"/>
      <c r="Y713" s="871"/>
      <c r="Z713" s="871"/>
    </row>
    <row r="714" spans="1:26" ht="12.75">
      <c r="A714" s="871"/>
      <c r="B714" s="871"/>
      <c r="C714" s="871"/>
      <c r="D714" s="871"/>
      <c r="E714" s="871"/>
      <c r="F714" s="872"/>
      <c r="G714" s="495"/>
      <c r="H714" s="495"/>
      <c r="I714" s="871"/>
      <c r="J714" s="871"/>
      <c r="K714" s="871"/>
      <c r="L714" s="871"/>
      <c r="M714" s="871"/>
      <c r="N714" s="871"/>
      <c r="O714" s="871"/>
      <c r="P714" s="871"/>
      <c r="Q714" s="871"/>
      <c r="R714" s="871"/>
      <c r="S714" s="871"/>
      <c r="T714" s="871"/>
      <c r="U714" s="871"/>
      <c r="V714" s="871"/>
      <c r="W714" s="871"/>
      <c r="X714" s="871"/>
      <c r="Y714" s="871"/>
      <c r="Z714" s="871"/>
    </row>
    <row r="715" spans="1:26" ht="12.75">
      <c r="A715" s="871"/>
      <c r="B715" s="871"/>
      <c r="C715" s="871"/>
      <c r="D715" s="871"/>
      <c r="E715" s="871"/>
      <c r="F715" s="872"/>
      <c r="G715" s="495"/>
      <c r="H715" s="495"/>
      <c r="I715" s="871"/>
      <c r="J715" s="871"/>
      <c r="K715" s="871"/>
      <c r="L715" s="871"/>
      <c r="M715" s="871"/>
      <c r="N715" s="871"/>
      <c r="O715" s="871"/>
      <c r="P715" s="871"/>
      <c r="Q715" s="871"/>
      <c r="R715" s="871"/>
      <c r="S715" s="871"/>
      <c r="T715" s="871"/>
      <c r="U715" s="871"/>
      <c r="V715" s="871"/>
      <c r="W715" s="871"/>
      <c r="X715" s="871"/>
      <c r="Y715" s="871"/>
      <c r="Z715" s="871"/>
    </row>
    <row r="716" spans="1:26" ht="12.75">
      <c r="A716" s="871"/>
      <c r="B716" s="871"/>
      <c r="C716" s="871"/>
      <c r="D716" s="871"/>
      <c r="E716" s="871"/>
      <c r="F716" s="872"/>
      <c r="G716" s="495"/>
      <c r="H716" s="495"/>
      <c r="I716" s="871"/>
      <c r="J716" s="871"/>
      <c r="K716" s="871"/>
      <c r="L716" s="871"/>
      <c r="M716" s="871"/>
      <c r="N716" s="871"/>
      <c r="O716" s="871"/>
      <c r="P716" s="871"/>
      <c r="Q716" s="871"/>
      <c r="R716" s="871"/>
      <c r="S716" s="871"/>
      <c r="T716" s="871"/>
      <c r="U716" s="871"/>
      <c r="V716" s="871"/>
      <c r="W716" s="871"/>
      <c r="X716" s="871"/>
      <c r="Y716" s="871"/>
      <c r="Z716" s="871"/>
    </row>
    <row r="717" spans="1:26" ht="12.75">
      <c r="A717" s="871"/>
      <c r="B717" s="871"/>
      <c r="C717" s="871"/>
      <c r="D717" s="871"/>
      <c r="E717" s="871"/>
      <c r="F717" s="872"/>
      <c r="G717" s="495"/>
      <c r="H717" s="495"/>
      <c r="I717" s="871"/>
      <c r="J717" s="871"/>
      <c r="K717" s="871"/>
      <c r="L717" s="871"/>
      <c r="M717" s="871"/>
      <c r="N717" s="871"/>
      <c r="O717" s="871"/>
      <c r="P717" s="871"/>
      <c r="Q717" s="871"/>
      <c r="R717" s="871"/>
      <c r="S717" s="871"/>
      <c r="T717" s="871"/>
      <c r="U717" s="871"/>
      <c r="V717" s="871"/>
      <c r="W717" s="871"/>
      <c r="X717" s="871"/>
      <c r="Y717" s="871"/>
      <c r="Z717" s="871"/>
    </row>
    <row r="718" spans="1:26" ht="12.75">
      <c r="A718" s="871"/>
      <c r="B718" s="871"/>
      <c r="C718" s="871"/>
      <c r="D718" s="871"/>
      <c r="E718" s="871"/>
      <c r="F718" s="872"/>
      <c r="G718" s="495"/>
      <c r="H718" s="495"/>
      <c r="I718" s="871"/>
      <c r="J718" s="871"/>
      <c r="K718" s="871"/>
      <c r="L718" s="871"/>
      <c r="M718" s="871"/>
      <c r="N718" s="871"/>
      <c r="O718" s="871"/>
      <c r="P718" s="871"/>
      <c r="Q718" s="871"/>
      <c r="R718" s="871"/>
      <c r="S718" s="871"/>
      <c r="T718" s="871"/>
      <c r="U718" s="871"/>
      <c r="V718" s="871"/>
      <c r="W718" s="871"/>
      <c r="X718" s="871"/>
      <c r="Y718" s="871"/>
      <c r="Z718" s="871"/>
    </row>
    <row r="719" spans="1:26" ht="12.75">
      <c r="A719" s="871"/>
      <c r="B719" s="871"/>
      <c r="C719" s="871"/>
      <c r="D719" s="871"/>
      <c r="E719" s="871"/>
      <c r="F719" s="872"/>
      <c r="G719" s="495"/>
      <c r="H719" s="495"/>
      <c r="I719" s="871"/>
      <c r="J719" s="871"/>
      <c r="K719" s="871"/>
      <c r="L719" s="871"/>
      <c r="M719" s="871"/>
      <c r="N719" s="871"/>
      <c r="O719" s="871"/>
      <c r="P719" s="871"/>
      <c r="Q719" s="871"/>
      <c r="R719" s="871"/>
      <c r="S719" s="871"/>
      <c r="T719" s="871"/>
      <c r="U719" s="871"/>
      <c r="V719" s="871"/>
      <c r="W719" s="871"/>
      <c r="X719" s="871"/>
      <c r="Y719" s="871"/>
      <c r="Z719" s="871"/>
    </row>
    <row r="720" spans="1:26" ht="12.75">
      <c r="A720" s="871"/>
      <c r="B720" s="871"/>
      <c r="C720" s="871"/>
      <c r="D720" s="871"/>
      <c r="E720" s="871"/>
      <c r="F720" s="872"/>
      <c r="G720" s="495"/>
      <c r="H720" s="495"/>
      <c r="I720" s="871"/>
      <c r="J720" s="871"/>
      <c r="K720" s="871"/>
      <c r="L720" s="871"/>
      <c r="M720" s="871"/>
      <c r="N720" s="871"/>
      <c r="O720" s="871"/>
      <c r="P720" s="871"/>
      <c r="Q720" s="871"/>
      <c r="R720" s="871"/>
      <c r="S720" s="871"/>
      <c r="T720" s="871"/>
      <c r="U720" s="871"/>
      <c r="V720" s="871"/>
      <c r="W720" s="871"/>
      <c r="X720" s="871"/>
      <c r="Y720" s="871"/>
      <c r="Z720" s="871"/>
    </row>
    <row r="721" spans="1:26" ht="12.75">
      <c r="A721" s="871"/>
      <c r="B721" s="871"/>
      <c r="C721" s="871"/>
      <c r="D721" s="871"/>
      <c r="E721" s="871"/>
      <c r="F721" s="872"/>
      <c r="G721" s="495"/>
      <c r="H721" s="495"/>
      <c r="I721" s="871"/>
      <c r="J721" s="871"/>
      <c r="K721" s="871"/>
      <c r="L721" s="871"/>
      <c r="M721" s="871"/>
      <c r="N721" s="871"/>
      <c r="O721" s="871"/>
      <c r="P721" s="871"/>
      <c r="Q721" s="871"/>
      <c r="R721" s="871"/>
      <c r="S721" s="871"/>
      <c r="T721" s="871"/>
      <c r="U721" s="871"/>
      <c r="V721" s="871"/>
      <c r="W721" s="871"/>
      <c r="X721" s="871"/>
      <c r="Y721" s="871"/>
      <c r="Z721" s="871"/>
    </row>
    <row r="722" spans="1:26" ht="12.75">
      <c r="A722" s="871"/>
      <c r="B722" s="871"/>
      <c r="C722" s="871"/>
      <c r="D722" s="871"/>
      <c r="E722" s="871"/>
      <c r="F722" s="872"/>
      <c r="G722" s="495"/>
      <c r="H722" s="495"/>
      <c r="I722" s="871"/>
      <c r="J722" s="871"/>
      <c r="K722" s="871"/>
      <c r="L722" s="871"/>
      <c r="M722" s="871"/>
      <c r="N722" s="871"/>
      <c r="O722" s="871"/>
      <c r="P722" s="871"/>
      <c r="Q722" s="871"/>
      <c r="R722" s="871"/>
      <c r="S722" s="871"/>
      <c r="T722" s="871"/>
      <c r="U722" s="871"/>
      <c r="V722" s="871"/>
      <c r="W722" s="871"/>
      <c r="X722" s="871"/>
      <c r="Y722" s="871"/>
      <c r="Z722" s="871"/>
    </row>
    <row r="723" spans="1:26" ht="12.75">
      <c r="A723" s="871"/>
      <c r="B723" s="871"/>
      <c r="C723" s="871"/>
      <c r="D723" s="871"/>
      <c r="E723" s="871"/>
      <c r="F723" s="872"/>
      <c r="G723" s="495"/>
      <c r="H723" s="495"/>
      <c r="I723" s="871"/>
      <c r="J723" s="871"/>
      <c r="K723" s="871"/>
      <c r="L723" s="871"/>
      <c r="M723" s="871"/>
      <c r="N723" s="871"/>
      <c r="O723" s="871"/>
      <c r="P723" s="871"/>
      <c r="Q723" s="871"/>
      <c r="R723" s="871"/>
      <c r="S723" s="871"/>
      <c r="T723" s="871"/>
      <c r="U723" s="871"/>
      <c r="V723" s="871"/>
      <c r="W723" s="871"/>
      <c r="X723" s="871"/>
      <c r="Y723" s="871"/>
      <c r="Z723" s="871"/>
    </row>
    <row r="724" spans="1:26" ht="12.75">
      <c r="A724" s="871"/>
      <c r="B724" s="871"/>
      <c r="C724" s="871"/>
      <c r="D724" s="871"/>
      <c r="E724" s="871"/>
      <c r="F724" s="872"/>
      <c r="G724" s="495"/>
      <c r="H724" s="495"/>
      <c r="I724" s="871"/>
      <c r="J724" s="871"/>
      <c r="K724" s="871"/>
      <c r="L724" s="871"/>
      <c r="M724" s="871"/>
      <c r="N724" s="871"/>
      <c r="O724" s="871"/>
      <c r="P724" s="871"/>
      <c r="Q724" s="871"/>
      <c r="R724" s="871"/>
      <c r="S724" s="871"/>
      <c r="T724" s="871"/>
      <c r="U724" s="871"/>
      <c r="V724" s="871"/>
      <c r="W724" s="871"/>
      <c r="X724" s="871"/>
      <c r="Y724" s="871"/>
      <c r="Z724" s="871"/>
    </row>
    <row r="725" spans="1:26" ht="12.75">
      <c r="A725" s="871"/>
      <c r="B725" s="871"/>
      <c r="C725" s="871"/>
      <c r="D725" s="871"/>
      <c r="E725" s="871"/>
      <c r="F725" s="872"/>
      <c r="G725" s="495"/>
      <c r="H725" s="495"/>
      <c r="I725" s="871"/>
      <c r="J725" s="871"/>
      <c r="K725" s="871"/>
      <c r="L725" s="871"/>
      <c r="M725" s="871"/>
      <c r="N725" s="871"/>
      <c r="O725" s="871"/>
      <c r="P725" s="871"/>
      <c r="Q725" s="871"/>
      <c r="R725" s="871"/>
      <c r="S725" s="871"/>
      <c r="T725" s="871"/>
      <c r="U725" s="871"/>
      <c r="V725" s="871"/>
      <c r="W725" s="871"/>
      <c r="X725" s="871"/>
      <c r="Y725" s="871"/>
      <c r="Z725" s="871"/>
    </row>
    <row r="726" spans="1:26" ht="12.75">
      <c r="A726" s="871"/>
      <c r="B726" s="871"/>
      <c r="C726" s="871"/>
      <c r="D726" s="871"/>
      <c r="E726" s="871"/>
      <c r="F726" s="872"/>
      <c r="G726" s="495"/>
      <c r="H726" s="495"/>
      <c r="I726" s="871"/>
      <c r="J726" s="871"/>
      <c r="K726" s="871"/>
      <c r="L726" s="871"/>
      <c r="M726" s="871"/>
      <c r="N726" s="871"/>
      <c r="O726" s="871"/>
      <c r="P726" s="871"/>
      <c r="Q726" s="871"/>
      <c r="R726" s="871"/>
      <c r="S726" s="871"/>
      <c r="T726" s="871"/>
      <c r="U726" s="871"/>
      <c r="V726" s="871"/>
      <c r="W726" s="871"/>
      <c r="X726" s="871"/>
      <c r="Y726" s="871"/>
      <c r="Z726" s="871"/>
    </row>
    <row r="727" spans="1:26" ht="12.75">
      <c r="A727" s="871"/>
      <c r="B727" s="871"/>
      <c r="C727" s="871"/>
      <c r="D727" s="871"/>
      <c r="E727" s="871"/>
      <c r="F727" s="872"/>
      <c r="G727" s="495"/>
      <c r="H727" s="495"/>
      <c r="I727" s="871"/>
      <c r="J727" s="871"/>
      <c r="K727" s="871"/>
      <c r="L727" s="871"/>
      <c r="M727" s="871"/>
      <c r="N727" s="871"/>
      <c r="O727" s="871"/>
      <c r="P727" s="871"/>
      <c r="Q727" s="871"/>
      <c r="R727" s="871"/>
      <c r="S727" s="871"/>
      <c r="T727" s="871"/>
      <c r="U727" s="871"/>
      <c r="V727" s="871"/>
      <c r="W727" s="871"/>
      <c r="X727" s="871"/>
      <c r="Y727" s="871"/>
      <c r="Z727" s="871"/>
    </row>
    <row r="728" spans="1:26" ht="12.75">
      <c r="A728" s="871"/>
      <c r="B728" s="871"/>
      <c r="C728" s="871"/>
      <c r="D728" s="871"/>
      <c r="E728" s="871"/>
      <c r="F728" s="872"/>
      <c r="G728" s="495"/>
      <c r="H728" s="495"/>
      <c r="I728" s="871"/>
      <c r="J728" s="871"/>
      <c r="K728" s="871"/>
      <c r="L728" s="871"/>
      <c r="M728" s="871"/>
      <c r="N728" s="871"/>
      <c r="O728" s="871"/>
      <c r="P728" s="871"/>
      <c r="Q728" s="871"/>
      <c r="R728" s="871"/>
      <c r="S728" s="871"/>
      <c r="T728" s="871"/>
      <c r="U728" s="871"/>
      <c r="V728" s="871"/>
      <c r="W728" s="871"/>
      <c r="X728" s="871"/>
      <c r="Y728" s="871"/>
      <c r="Z728" s="871"/>
    </row>
    <row r="729" spans="1:26" ht="12.75">
      <c r="A729" s="871"/>
      <c r="B729" s="871"/>
      <c r="C729" s="871"/>
      <c r="D729" s="871"/>
      <c r="E729" s="871"/>
      <c r="F729" s="872"/>
      <c r="G729" s="495"/>
      <c r="H729" s="495"/>
      <c r="I729" s="871"/>
      <c r="J729" s="871"/>
      <c r="K729" s="871"/>
      <c r="L729" s="871"/>
      <c r="M729" s="871"/>
      <c r="N729" s="871"/>
      <c r="O729" s="871"/>
      <c r="P729" s="871"/>
      <c r="Q729" s="871"/>
      <c r="R729" s="871"/>
      <c r="S729" s="871"/>
      <c r="T729" s="871"/>
      <c r="U729" s="871"/>
      <c r="V729" s="871"/>
      <c r="W729" s="871"/>
      <c r="X729" s="871"/>
      <c r="Y729" s="871"/>
      <c r="Z729" s="871"/>
    </row>
    <row r="730" spans="1:26" ht="12.75">
      <c r="A730" s="871"/>
      <c r="B730" s="871"/>
      <c r="C730" s="871"/>
      <c r="D730" s="871"/>
      <c r="E730" s="871"/>
      <c r="F730" s="872"/>
      <c r="G730" s="495"/>
      <c r="H730" s="495"/>
      <c r="I730" s="871"/>
      <c r="J730" s="871"/>
      <c r="K730" s="871"/>
      <c r="L730" s="871"/>
      <c r="M730" s="871"/>
      <c r="N730" s="871"/>
      <c r="O730" s="871"/>
      <c r="P730" s="871"/>
      <c r="Q730" s="871"/>
      <c r="R730" s="871"/>
      <c r="S730" s="871"/>
      <c r="T730" s="871"/>
      <c r="U730" s="871"/>
      <c r="V730" s="871"/>
      <c r="W730" s="871"/>
      <c r="X730" s="871"/>
      <c r="Y730" s="871"/>
      <c r="Z730" s="871"/>
    </row>
    <row r="731" spans="1:26" ht="12.75">
      <c r="A731" s="871"/>
      <c r="B731" s="871"/>
      <c r="C731" s="871"/>
      <c r="D731" s="871"/>
      <c r="E731" s="871"/>
      <c r="F731" s="872"/>
      <c r="G731" s="495"/>
      <c r="H731" s="495"/>
      <c r="I731" s="871"/>
      <c r="J731" s="871"/>
      <c r="K731" s="871"/>
      <c r="L731" s="871"/>
      <c r="M731" s="871"/>
      <c r="N731" s="871"/>
      <c r="O731" s="871"/>
      <c r="P731" s="871"/>
      <c r="Q731" s="871"/>
      <c r="R731" s="871"/>
      <c r="S731" s="871"/>
      <c r="T731" s="871"/>
      <c r="U731" s="871"/>
      <c r="V731" s="871"/>
      <c r="W731" s="871"/>
      <c r="X731" s="871"/>
      <c r="Y731" s="871"/>
      <c r="Z731" s="871"/>
    </row>
    <row r="732" spans="1:26" ht="12.75">
      <c r="A732" s="871"/>
      <c r="B732" s="871"/>
      <c r="C732" s="871"/>
      <c r="D732" s="871"/>
      <c r="E732" s="871"/>
      <c r="F732" s="872"/>
      <c r="G732" s="495"/>
      <c r="H732" s="495"/>
      <c r="I732" s="871"/>
      <c r="J732" s="871"/>
      <c r="K732" s="871"/>
      <c r="L732" s="871"/>
      <c r="M732" s="871"/>
      <c r="N732" s="871"/>
      <c r="O732" s="871"/>
      <c r="P732" s="871"/>
      <c r="Q732" s="871"/>
      <c r="R732" s="871"/>
      <c r="S732" s="871"/>
      <c r="T732" s="871"/>
      <c r="U732" s="871"/>
      <c r="V732" s="871"/>
      <c r="W732" s="871"/>
      <c r="X732" s="871"/>
      <c r="Y732" s="871"/>
      <c r="Z732" s="871"/>
    </row>
    <row r="733" spans="1:26" ht="12.75">
      <c r="A733" s="871"/>
      <c r="B733" s="871"/>
      <c r="C733" s="871"/>
      <c r="D733" s="871"/>
      <c r="E733" s="871"/>
      <c r="F733" s="872"/>
      <c r="G733" s="495"/>
      <c r="H733" s="495"/>
      <c r="I733" s="871"/>
      <c r="J733" s="871"/>
      <c r="K733" s="871"/>
      <c r="L733" s="871"/>
      <c r="M733" s="871"/>
      <c r="N733" s="871"/>
      <c r="O733" s="871"/>
      <c r="P733" s="871"/>
      <c r="Q733" s="871"/>
      <c r="R733" s="871"/>
      <c r="S733" s="871"/>
      <c r="T733" s="871"/>
      <c r="U733" s="871"/>
      <c r="V733" s="871"/>
      <c r="W733" s="871"/>
      <c r="X733" s="871"/>
      <c r="Y733" s="871"/>
      <c r="Z733" s="871"/>
    </row>
    <row r="734" spans="1:26" ht="12.75">
      <c r="A734" s="871"/>
      <c r="B734" s="871"/>
      <c r="C734" s="871"/>
      <c r="D734" s="871"/>
      <c r="E734" s="871"/>
      <c r="F734" s="872"/>
      <c r="G734" s="495"/>
      <c r="H734" s="495"/>
      <c r="I734" s="871"/>
      <c r="J734" s="871"/>
      <c r="K734" s="871"/>
      <c r="L734" s="871"/>
      <c r="M734" s="871"/>
      <c r="N734" s="871"/>
      <c r="O734" s="871"/>
      <c r="P734" s="871"/>
      <c r="Q734" s="871"/>
      <c r="R734" s="871"/>
      <c r="S734" s="871"/>
      <c r="T734" s="871"/>
      <c r="U734" s="871"/>
      <c r="V734" s="871"/>
      <c r="W734" s="871"/>
      <c r="X734" s="871"/>
      <c r="Y734" s="871"/>
      <c r="Z734" s="871"/>
    </row>
    <row r="735" spans="1:26" ht="12.75">
      <c r="A735" s="871"/>
      <c r="B735" s="871"/>
      <c r="C735" s="871"/>
      <c r="D735" s="871"/>
      <c r="E735" s="871"/>
      <c r="F735" s="872"/>
      <c r="G735" s="495"/>
      <c r="H735" s="495"/>
      <c r="I735" s="871"/>
      <c r="J735" s="871"/>
      <c r="K735" s="871"/>
      <c r="L735" s="871"/>
      <c r="M735" s="871"/>
      <c r="N735" s="871"/>
      <c r="O735" s="871"/>
      <c r="P735" s="871"/>
      <c r="Q735" s="871"/>
      <c r="R735" s="871"/>
      <c r="S735" s="871"/>
      <c r="T735" s="871"/>
      <c r="U735" s="871"/>
      <c r="V735" s="871"/>
      <c r="W735" s="871"/>
      <c r="X735" s="871"/>
      <c r="Y735" s="871"/>
      <c r="Z735" s="871"/>
    </row>
    <row r="736" spans="1:26" ht="12.75">
      <c r="A736" s="871"/>
      <c r="B736" s="871"/>
      <c r="C736" s="871"/>
      <c r="D736" s="871"/>
      <c r="E736" s="871"/>
      <c r="F736" s="872"/>
      <c r="G736" s="495"/>
      <c r="H736" s="495"/>
      <c r="I736" s="871"/>
      <c r="J736" s="871"/>
      <c r="K736" s="871"/>
      <c r="L736" s="871"/>
      <c r="M736" s="871"/>
      <c r="N736" s="871"/>
      <c r="O736" s="871"/>
      <c r="P736" s="871"/>
      <c r="Q736" s="871"/>
      <c r="R736" s="871"/>
      <c r="S736" s="871"/>
      <c r="T736" s="871"/>
      <c r="U736" s="871"/>
      <c r="V736" s="871"/>
      <c r="W736" s="871"/>
      <c r="X736" s="871"/>
      <c r="Y736" s="871"/>
      <c r="Z736" s="871"/>
    </row>
    <row r="737" spans="1:26" ht="12.75">
      <c r="A737" s="871"/>
      <c r="B737" s="871"/>
      <c r="C737" s="871"/>
      <c r="D737" s="871"/>
      <c r="E737" s="871"/>
      <c r="F737" s="872"/>
      <c r="G737" s="495"/>
      <c r="H737" s="495"/>
      <c r="I737" s="871"/>
      <c r="J737" s="871"/>
      <c r="K737" s="871"/>
      <c r="L737" s="871"/>
      <c r="M737" s="871"/>
      <c r="N737" s="871"/>
      <c r="O737" s="871"/>
      <c r="P737" s="871"/>
      <c r="Q737" s="871"/>
      <c r="R737" s="871"/>
      <c r="S737" s="871"/>
      <c r="T737" s="871"/>
      <c r="U737" s="871"/>
      <c r="V737" s="871"/>
      <c r="W737" s="871"/>
      <c r="X737" s="871"/>
      <c r="Y737" s="871"/>
      <c r="Z737" s="871"/>
    </row>
    <row r="738" spans="1:26" ht="12.75">
      <c r="A738" s="871"/>
      <c r="B738" s="871"/>
      <c r="C738" s="871"/>
      <c r="D738" s="871"/>
      <c r="E738" s="871"/>
      <c r="F738" s="872"/>
      <c r="G738" s="495"/>
      <c r="H738" s="495"/>
      <c r="I738" s="871"/>
      <c r="J738" s="871"/>
      <c r="K738" s="871"/>
      <c r="L738" s="871"/>
      <c r="M738" s="871"/>
      <c r="N738" s="871"/>
      <c r="O738" s="871"/>
      <c r="P738" s="871"/>
      <c r="Q738" s="871"/>
      <c r="R738" s="871"/>
      <c r="S738" s="871"/>
      <c r="T738" s="871"/>
      <c r="U738" s="871"/>
      <c r="V738" s="871"/>
      <c r="W738" s="871"/>
      <c r="X738" s="871"/>
      <c r="Y738" s="871"/>
      <c r="Z738" s="871"/>
    </row>
    <row r="739" spans="1:26" ht="12.75">
      <c r="A739" s="871"/>
      <c r="B739" s="871"/>
      <c r="C739" s="871"/>
      <c r="D739" s="871"/>
      <c r="E739" s="871"/>
      <c r="F739" s="872"/>
      <c r="G739" s="495"/>
      <c r="H739" s="495"/>
      <c r="I739" s="871"/>
      <c r="J739" s="871"/>
      <c r="K739" s="871"/>
      <c r="L739" s="871"/>
      <c r="M739" s="871"/>
      <c r="N739" s="871"/>
      <c r="O739" s="871"/>
      <c r="P739" s="871"/>
      <c r="Q739" s="871"/>
      <c r="R739" s="871"/>
      <c r="S739" s="871"/>
      <c r="T739" s="871"/>
      <c r="U739" s="871"/>
      <c r="V739" s="871"/>
      <c r="W739" s="871"/>
      <c r="X739" s="871"/>
      <c r="Y739" s="871"/>
      <c r="Z739" s="871"/>
    </row>
    <row r="740" spans="1:26" ht="12.75">
      <c r="A740" s="871"/>
      <c r="B740" s="871"/>
      <c r="C740" s="871"/>
      <c r="D740" s="871"/>
      <c r="E740" s="871"/>
      <c r="F740" s="872"/>
      <c r="G740" s="495"/>
      <c r="H740" s="495"/>
      <c r="I740" s="871"/>
      <c r="J740" s="871"/>
      <c r="K740" s="871"/>
      <c r="L740" s="871"/>
      <c r="M740" s="871"/>
      <c r="N740" s="871"/>
      <c r="O740" s="871"/>
      <c r="P740" s="871"/>
      <c r="Q740" s="871"/>
      <c r="R740" s="871"/>
      <c r="S740" s="871"/>
      <c r="T740" s="871"/>
      <c r="U740" s="871"/>
      <c r="V740" s="871"/>
      <c r="W740" s="871"/>
      <c r="X740" s="871"/>
      <c r="Y740" s="871"/>
      <c r="Z740" s="871"/>
    </row>
    <row r="741" spans="1:26" ht="12.75">
      <c r="A741" s="871"/>
      <c r="B741" s="871"/>
      <c r="C741" s="871"/>
      <c r="D741" s="871"/>
      <c r="E741" s="871"/>
      <c r="F741" s="872"/>
      <c r="G741" s="495"/>
      <c r="H741" s="495"/>
      <c r="I741" s="871"/>
      <c r="J741" s="871"/>
      <c r="K741" s="871"/>
      <c r="L741" s="871"/>
      <c r="M741" s="871"/>
      <c r="N741" s="871"/>
      <c r="O741" s="871"/>
      <c r="P741" s="871"/>
      <c r="Q741" s="871"/>
      <c r="R741" s="871"/>
      <c r="S741" s="871"/>
      <c r="T741" s="871"/>
      <c r="U741" s="871"/>
      <c r="V741" s="871"/>
      <c r="W741" s="871"/>
      <c r="X741" s="871"/>
      <c r="Y741" s="871"/>
      <c r="Z741" s="871"/>
    </row>
    <row r="742" spans="1:26" ht="12.75">
      <c r="A742" s="871"/>
      <c r="B742" s="871"/>
      <c r="C742" s="871"/>
      <c r="D742" s="871"/>
      <c r="E742" s="871"/>
      <c r="F742" s="872"/>
      <c r="G742" s="495"/>
      <c r="H742" s="495"/>
      <c r="I742" s="871"/>
      <c r="J742" s="871"/>
      <c r="K742" s="871"/>
      <c r="L742" s="871"/>
      <c r="M742" s="871"/>
      <c r="N742" s="871"/>
      <c r="O742" s="871"/>
      <c r="P742" s="871"/>
      <c r="Q742" s="871"/>
      <c r="R742" s="871"/>
      <c r="S742" s="871"/>
      <c r="T742" s="871"/>
      <c r="U742" s="871"/>
      <c r="V742" s="871"/>
      <c r="W742" s="871"/>
      <c r="X742" s="871"/>
      <c r="Y742" s="871"/>
      <c r="Z742" s="871"/>
    </row>
    <row r="743" spans="1:26" ht="12.75">
      <c r="A743" s="871"/>
      <c r="B743" s="871"/>
      <c r="C743" s="871"/>
      <c r="D743" s="871"/>
      <c r="E743" s="871"/>
      <c r="F743" s="872"/>
      <c r="G743" s="495"/>
      <c r="H743" s="495"/>
      <c r="I743" s="871"/>
      <c r="J743" s="871"/>
      <c r="K743" s="871"/>
      <c r="L743" s="871"/>
      <c r="M743" s="871"/>
      <c r="N743" s="871"/>
      <c r="O743" s="871"/>
      <c r="P743" s="871"/>
      <c r="Q743" s="871"/>
      <c r="R743" s="871"/>
      <c r="S743" s="871"/>
      <c r="T743" s="871"/>
      <c r="U743" s="871"/>
      <c r="V743" s="871"/>
      <c r="W743" s="871"/>
      <c r="X743" s="871"/>
      <c r="Y743" s="871"/>
      <c r="Z743" s="871"/>
    </row>
    <row r="744" spans="1:26" ht="12.75">
      <c r="A744" s="871"/>
      <c r="B744" s="871"/>
      <c r="C744" s="871"/>
      <c r="D744" s="871"/>
      <c r="E744" s="871"/>
      <c r="F744" s="872"/>
      <c r="G744" s="495"/>
      <c r="H744" s="495"/>
      <c r="I744" s="871"/>
      <c r="J744" s="871"/>
      <c r="K744" s="871"/>
      <c r="L744" s="871"/>
      <c r="M744" s="871"/>
      <c r="N744" s="871"/>
      <c r="O744" s="871"/>
      <c r="P744" s="871"/>
      <c r="Q744" s="871"/>
      <c r="R744" s="871"/>
      <c r="S744" s="871"/>
      <c r="T744" s="871"/>
      <c r="U744" s="871"/>
      <c r="V744" s="871"/>
      <c r="W744" s="871"/>
      <c r="X744" s="871"/>
      <c r="Y744" s="871"/>
      <c r="Z744" s="871"/>
    </row>
    <row r="745" spans="1:26" ht="12.75">
      <c r="A745" s="871"/>
      <c r="B745" s="871"/>
      <c r="C745" s="871"/>
      <c r="D745" s="871"/>
      <c r="E745" s="871"/>
      <c r="F745" s="872"/>
      <c r="G745" s="495"/>
      <c r="H745" s="495"/>
      <c r="I745" s="871"/>
      <c r="J745" s="871"/>
      <c r="K745" s="871"/>
      <c r="L745" s="871"/>
      <c r="M745" s="871"/>
      <c r="N745" s="871"/>
      <c r="O745" s="871"/>
      <c r="P745" s="871"/>
      <c r="Q745" s="871"/>
      <c r="R745" s="871"/>
      <c r="S745" s="871"/>
      <c r="T745" s="871"/>
      <c r="U745" s="871"/>
      <c r="V745" s="871"/>
      <c r="W745" s="871"/>
      <c r="X745" s="871"/>
      <c r="Y745" s="871"/>
      <c r="Z745" s="871"/>
    </row>
    <row r="746" spans="1:26" ht="12.75">
      <c r="A746" s="871"/>
      <c r="B746" s="871"/>
      <c r="C746" s="871"/>
      <c r="D746" s="871"/>
      <c r="E746" s="871"/>
      <c r="F746" s="872"/>
      <c r="G746" s="495"/>
      <c r="H746" s="495"/>
      <c r="I746" s="871"/>
      <c r="J746" s="871"/>
      <c r="K746" s="871"/>
      <c r="L746" s="871"/>
      <c r="M746" s="871"/>
      <c r="N746" s="871"/>
      <c r="O746" s="871"/>
      <c r="P746" s="871"/>
      <c r="Q746" s="871"/>
      <c r="R746" s="871"/>
      <c r="S746" s="871"/>
      <c r="T746" s="871"/>
      <c r="U746" s="871"/>
      <c r="V746" s="871"/>
      <c r="W746" s="871"/>
      <c r="X746" s="871"/>
      <c r="Y746" s="871"/>
      <c r="Z746" s="871"/>
    </row>
    <row r="747" spans="1:26" ht="12.75">
      <c r="A747" s="871"/>
      <c r="B747" s="871"/>
      <c r="C747" s="871"/>
      <c r="D747" s="871"/>
      <c r="E747" s="871"/>
      <c r="F747" s="872"/>
      <c r="G747" s="495"/>
      <c r="H747" s="495"/>
      <c r="I747" s="871"/>
      <c r="J747" s="871"/>
      <c r="K747" s="871"/>
      <c r="L747" s="871"/>
      <c r="M747" s="871"/>
      <c r="N747" s="871"/>
      <c r="O747" s="871"/>
      <c r="P747" s="871"/>
      <c r="Q747" s="871"/>
      <c r="R747" s="871"/>
      <c r="S747" s="871"/>
      <c r="T747" s="871"/>
      <c r="U747" s="871"/>
      <c r="V747" s="871"/>
      <c r="W747" s="871"/>
      <c r="X747" s="871"/>
      <c r="Y747" s="871"/>
      <c r="Z747" s="871"/>
    </row>
    <row r="748" spans="1:26" ht="12.75">
      <c r="A748" s="871"/>
      <c r="B748" s="871"/>
      <c r="C748" s="871"/>
      <c r="D748" s="871"/>
      <c r="E748" s="871"/>
      <c r="F748" s="872"/>
      <c r="G748" s="495"/>
      <c r="H748" s="495"/>
      <c r="I748" s="871"/>
      <c r="J748" s="871"/>
      <c r="K748" s="871"/>
      <c r="L748" s="871"/>
      <c r="M748" s="871"/>
      <c r="N748" s="871"/>
      <c r="O748" s="871"/>
      <c r="P748" s="871"/>
      <c r="Q748" s="871"/>
      <c r="R748" s="871"/>
      <c r="S748" s="871"/>
      <c r="T748" s="871"/>
      <c r="U748" s="871"/>
      <c r="V748" s="871"/>
      <c r="W748" s="871"/>
      <c r="X748" s="871"/>
      <c r="Y748" s="871"/>
      <c r="Z748" s="871"/>
    </row>
    <row r="749" spans="1:26" ht="12.75">
      <c r="A749" s="871"/>
      <c r="B749" s="871"/>
      <c r="C749" s="871"/>
      <c r="D749" s="871"/>
      <c r="E749" s="871"/>
      <c r="F749" s="872"/>
      <c r="G749" s="495"/>
      <c r="H749" s="495"/>
      <c r="I749" s="871"/>
      <c r="J749" s="871"/>
      <c r="K749" s="871"/>
      <c r="L749" s="871"/>
      <c r="M749" s="871"/>
      <c r="N749" s="871"/>
      <c r="O749" s="871"/>
      <c r="P749" s="871"/>
      <c r="Q749" s="871"/>
      <c r="R749" s="871"/>
      <c r="S749" s="871"/>
      <c r="T749" s="871"/>
      <c r="U749" s="871"/>
      <c r="V749" s="871"/>
      <c r="W749" s="871"/>
      <c r="X749" s="871"/>
      <c r="Y749" s="871"/>
      <c r="Z749" s="871"/>
    </row>
    <row r="750" spans="1:26" ht="12.75">
      <c r="A750" s="871"/>
      <c r="B750" s="871"/>
      <c r="C750" s="871"/>
      <c r="D750" s="871"/>
      <c r="E750" s="871"/>
      <c r="F750" s="872"/>
      <c r="G750" s="495"/>
      <c r="H750" s="495"/>
      <c r="I750" s="871"/>
      <c r="J750" s="871"/>
      <c r="K750" s="871"/>
      <c r="L750" s="871"/>
      <c r="M750" s="871"/>
      <c r="N750" s="871"/>
      <c r="O750" s="871"/>
      <c r="P750" s="871"/>
      <c r="Q750" s="871"/>
      <c r="R750" s="871"/>
      <c r="S750" s="871"/>
      <c r="T750" s="871"/>
      <c r="U750" s="871"/>
      <c r="V750" s="871"/>
      <c r="W750" s="871"/>
      <c r="X750" s="871"/>
      <c r="Y750" s="871"/>
      <c r="Z750" s="871"/>
    </row>
    <row r="751" spans="1:26" ht="12.75">
      <c r="A751" s="871"/>
      <c r="B751" s="871"/>
      <c r="C751" s="871"/>
      <c r="D751" s="871"/>
      <c r="E751" s="871"/>
      <c r="F751" s="872"/>
      <c r="G751" s="495"/>
      <c r="H751" s="495"/>
      <c r="I751" s="871"/>
      <c r="J751" s="871"/>
      <c r="K751" s="871"/>
      <c r="L751" s="871"/>
      <c r="M751" s="871"/>
      <c r="N751" s="871"/>
      <c r="O751" s="871"/>
      <c r="P751" s="871"/>
      <c r="Q751" s="871"/>
      <c r="R751" s="871"/>
      <c r="S751" s="871"/>
      <c r="T751" s="871"/>
      <c r="U751" s="871"/>
      <c r="V751" s="871"/>
      <c r="W751" s="871"/>
      <c r="X751" s="871"/>
      <c r="Y751" s="871"/>
      <c r="Z751" s="871"/>
    </row>
    <row r="752" spans="1:26" ht="12.75">
      <c r="A752" s="871"/>
      <c r="B752" s="871"/>
      <c r="C752" s="871"/>
      <c r="D752" s="871"/>
      <c r="E752" s="871"/>
      <c r="F752" s="872"/>
      <c r="G752" s="495"/>
      <c r="H752" s="495"/>
      <c r="I752" s="871"/>
      <c r="J752" s="871"/>
      <c r="K752" s="871"/>
      <c r="L752" s="871"/>
      <c r="M752" s="871"/>
      <c r="N752" s="871"/>
      <c r="O752" s="871"/>
      <c r="P752" s="871"/>
      <c r="Q752" s="871"/>
      <c r="R752" s="871"/>
      <c r="S752" s="871"/>
      <c r="T752" s="871"/>
      <c r="U752" s="871"/>
      <c r="V752" s="871"/>
      <c r="W752" s="871"/>
      <c r="X752" s="871"/>
      <c r="Y752" s="871"/>
      <c r="Z752" s="871"/>
    </row>
    <row r="753" spans="1:26" ht="12.75">
      <c r="A753" s="871"/>
      <c r="B753" s="871"/>
      <c r="C753" s="871"/>
      <c r="D753" s="871"/>
      <c r="E753" s="871"/>
      <c r="F753" s="872"/>
      <c r="G753" s="495"/>
      <c r="H753" s="495"/>
      <c r="I753" s="871"/>
      <c r="J753" s="871"/>
      <c r="K753" s="871"/>
      <c r="L753" s="871"/>
      <c r="M753" s="871"/>
      <c r="N753" s="871"/>
      <c r="O753" s="871"/>
      <c r="P753" s="871"/>
      <c r="Q753" s="871"/>
      <c r="R753" s="871"/>
      <c r="S753" s="871"/>
      <c r="T753" s="871"/>
      <c r="U753" s="871"/>
      <c r="V753" s="871"/>
      <c r="W753" s="871"/>
      <c r="X753" s="871"/>
      <c r="Y753" s="871"/>
      <c r="Z753" s="871"/>
    </row>
    <row r="754" spans="1:26" ht="12.75">
      <c r="A754" s="871"/>
      <c r="B754" s="871"/>
      <c r="C754" s="871"/>
      <c r="D754" s="871"/>
      <c r="E754" s="871"/>
      <c r="F754" s="872"/>
      <c r="G754" s="495"/>
      <c r="H754" s="495"/>
      <c r="I754" s="871"/>
      <c r="J754" s="871"/>
      <c r="K754" s="871"/>
      <c r="L754" s="871"/>
      <c r="M754" s="871"/>
      <c r="N754" s="871"/>
      <c r="O754" s="871"/>
      <c r="P754" s="871"/>
      <c r="Q754" s="871"/>
      <c r="R754" s="871"/>
      <c r="S754" s="871"/>
      <c r="T754" s="871"/>
      <c r="U754" s="871"/>
      <c r="V754" s="871"/>
      <c r="W754" s="871"/>
      <c r="X754" s="871"/>
      <c r="Y754" s="871"/>
      <c r="Z754" s="871"/>
    </row>
    <row r="755" spans="1:26" ht="12.75">
      <c r="A755" s="871"/>
      <c r="B755" s="871"/>
      <c r="C755" s="871"/>
      <c r="D755" s="871"/>
      <c r="E755" s="871"/>
      <c r="F755" s="872"/>
      <c r="G755" s="495"/>
      <c r="H755" s="495"/>
      <c r="I755" s="871"/>
      <c r="J755" s="871"/>
      <c r="K755" s="871"/>
      <c r="L755" s="871"/>
      <c r="M755" s="871"/>
      <c r="N755" s="871"/>
      <c r="O755" s="871"/>
      <c r="P755" s="871"/>
      <c r="Q755" s="871"/>
      <c r="R755" s="871"/>
      <c r="S755" s="871"/>
      <c r="T755" s="871"/>
      <c r="U755" s="871"/>
      <c r="V755" s="871"/>
      <c r="W755" s="871"/>
      <c r="X755" s="871"/>
      <c r="Y755" s="871"/>
      <c r="Z755" s="871"/>
    </row>
    <row r="756" spans="1:26" ht="12.75">
      <c r="A756" s="871"/>
      <c r="B756" s="871"/>
      <c r="C756" s="871"/>
      <c r="D756" s="871"/>
      <c r="E756" s="871"/>
      <c r="F756" s="872"/>
      <c r="G756" s="495"/>
      <c r="H756" s="495"/>
      <c r="I756" s="871"/>
      <c r="J756" s="871"/>
      <c r="K756" s="871"/>
      <c r="L756" s="871"/>
      <c r="M756" s="871"/>
      <c r="N756" s="871"/>
      <c r="O756" s="871"/>
      <c r="P756" s="871"/>
      <c r="Q756" s="871"/>
      <c r="R756" s="871"/>
      <c r="S756" s="871"/>
      <c r="T756" s="871"/>
      <c r="U756" s="871"/>
      <c r="V756" s="871"/>
      <c r="W756" s="871"/>
      <c r="X756" s="871"/>
      <c r="Y756" s="871"/>
      <c r="Z756" s="871"/>
    </row>
    <row r="757" spans="1:26" ht="12.75">
      <c r="A757" s="871"/>
      <c r="B757" s="871"/>
      <c r="C757" s="871"/>
      <c r="D757" s="871"/>
      <c r="E757" s="871"/>
      <c r="F757" s="872"/>
      <c r="G757" s="495"/>
      <c r="H757" s="495"/>
      <c r="I757" s="871"/>
      <c r="J757" s="871"/>
      <c r="K757" s="871"/>
      <c r="L757" s="871"/>
      <c r="M757" s="871"/>
      <c r="N757" s="871"/>
      <c r="O757" s="871"/>
      <c r="P757" s="871"/>
      <c r="Q757" s="871"/>
      <c r="R757" s="871"/>
      <c r="S757" s="871"/>
      <c r="T757" s="871"/>
      <c r="U757" s="871"/>
      <c r="V757" s="871"/>
      <c r="W757" s="871"/>
      <c r="X757" s="871"/>
      <c r="Y757" s="871"/>
      <c r="Z757" s="871"/>
    </row>
    <row r="758" spans="1:26" ht="12.75">
      <c r="A758" s="871"/>
      <c r="B758" s="871"/>
      <c r="C758" s="871"/>
      <c r="D758" s="871"/>
      <c r="E758" s="871"/>
      <c r="F758" s="872"/>
      <c r="G758" s="495"/>
      <c r="H758" s="495"/>
      <c r="I758" s="871"/>
      <c r="J758" s="871"/>
      <c r="K758" s="871"/>
      <c r="L758" s="871"/>
      <c r="M758" s="871"/>
      <c r="N758" s="871"/>
      <c r="O758" s="871"/>
      <c r="P758" s="871"/>
      <c r="Q758" s="871"/>
      <c r="R758" s="871"/>
      <c r="S758" s="871"/>
      <c r="T758" s="871"/>
      <c r="U758" s="871"/>
      <c r="V758" s="871"/>
      <c r="W758" s="871"/>
      <c r="X758" s="871"/>
      <c r="Y758" s="871"/>
      <c r="Z758" s="871"/>
    </row>
    <row r="759" spans="1:26" ht="12.75">
      <c r="A759" s="871"/>
      <c r="B759" s="871"/>
      <c r="C759" s="871"/>
      <c r="D759" s="871"/>
      <c r="E759" s="871"/>
      <c r="F759" s="872"/>
      <c r="G759" s="495"/>
      <c r="H759" s="495"/>
      <c r="I759" s="871"/>
      <c r="J759" s="871"/>
      <c r="K759" s="871"/>
      <c r="L759" s="871"/>
      <c r="M759" s="871"/>
      <c r="N759" s="871"/>
      <c r="O759" s="871"/>
      <c r="P759" s="871"/>
      <c r="Q759" s="871"/>
      <c r="R759" s="871"/>
      <c r="S759" s="871"/>
      <c r="T759" s="871"/>
      <c r="U759" s="871"/>
      <c r="V759" s="871"/>
      <c r="W759" s="871"/>
      <c r="X759" s="871"/>
      <c r="Y759" s="871"/>
      <c r="Z759" s="871"/>
    </row>
    <row r="760" spans="1:26" ht="12.75">
      <c r="A760" s="871"/>
      <c r="B760" s="871"/>
      <c r="C760" s="871"/>
      <c r="D760" s="871"/>
      <c r="E760" s="871"/>
      <c r="F760" s="872"/>
      <c r="G760" s="495"/>
      <c r="H760" s="495"/>
      <c r="I760" s="871"/>
      <c r="J760" s="871"/>
      <c r="K760" s="871"/>
      <c r="L760" s="871"/>
      <c r="M760" s="871"/>
      <c r="N760" s="871"/>
      <c r="O760" s="871"/>
      <c r="P760" s="871"/>
      <c r="Q760" s="871"/>
      <c r="R760" s="871"/>
      <c r="S760" s="871"/>
      <c r="T760" s="871"/>
      <c r="U760" s="871"/>
      <c r="V760" s="871"/>
      <c r="W760" s="871"/>
      <c r="X760" s="871"/>
      <c r="Y760" s="871"/>
      <c r="Z760" s="871"/>
    </row>
    <row r="761" spans="1:26" ht="12.75">
      <c r="A761" s="871"/>
      <c r="B761" s="871"/>
      <c r="C761" s="871"/>
      <c r="D761" s="871"/>
      <c r="E761" s="871"/>
      <c r="F761" s="872"/>
      <c r="G761" s="495"/>
      <c r="H761" s="495"/>
      <c r="I761" s="871"/>
      <c r="J761" s="871"/>
      <c r="K761" s="871"/>
      <c r="L761" s="871"/>
      <c r="M761" s="871"/>
      <c r="N761" s="871"/>
      <c r="O761" s="871"/>
      <c r="P761" s="871"/>
      <c r="Q761" s="871"/>
      <c r="R761" s="871"/>
      <c r="S761" s="871"/>
      <c r="T761" s="871"/>
      <c r="U761" s="871"/>
      <c r="V761" s="871"/>
      <c r="W761" s="871"/>
      <c r="X761" s="871"/>
      <c r="Y761" s="871"/>
      <c r="Z761" s="871"/>
    </row>
    <row r="762" spans="1:26" ht="12.75">
      <c r="A762" s="871"/>
      <c r="B762" s="871"/>
      <c r="C762" s="871"/>
      <c r="D762" s="871"/>
      <c r="E762" s="871"/>
      <c r="F762" s="872"/>
      <c r="G762" s="495"/>
      <c r="H762" s="495"/>
      <c r="I762" s="871"/>
      <c r="J762" s="871"/>
      <c r="K762" s="871"/>
      <c r="L762" s="871"/>
      <c r="M762" s="871"/>
      <c r="N762" s="871"/>
      <c r="O762" s="871"/>
      <c r="P762" s="871"/>
      <c r="Q762" s="871"/>
      <c r="R762" s="871"/>
      <c r="S762" s="871"/>
      <c r="T762" s="871"/>
      <c r="U762" s="871"/>
      <c r="V762" s="871"/>
      <c r="W762" s="871"/>
      <c r="X762" s="871"/>
      <c r="Y762" s="871"/>
      <c r="Z762" s="871"/>
    </row>
    <row r="763" spans="1:26" ht="12.75">
      <c r="A763" s="871"/>
      <c r="B763" s="871"/>
      <c r="C763" s="871"/>
      <c r="D763" s="871"/>
      <c r="E763" s="871"/>
      <c r="F763" s="872"/>
      <c r="G763" s="495"/>
      <c r="H763" s="495"/>
      <c r="I763" s="871"/>
      <c r="J763" s="871"/>
      <c r="K763" s="871"/>
      <c r="L763" s="871"/>
      <c r="M763" s="871"/>
      <c r="N763" s="871"/>
      <c r="O763" s="871"/>
      <c r="P763" s="871"/>
      <c r="Q763" s="871"/>
      <c r="R763" s="871"/>
      <c r="S763" s="871"/>
      <c r="T763" s="871"/>
      <c r="U763" s="871"/>
      <c r="V763" s="871"/>
      <c r="W763" s="871"/>
      <c r="X763" s="871"/>
      <c r="Y763" s="871"/>
      <c r="Z763" s="871"/>
    </row>
    <row r="764" spans="1:26" ht="12.75">
      <c r="A764" s="871"/>
      <c r="B764" s="871"/>
      <c r="C764" s="871"/>
      <c r="D764" s="871"/>
      <c r="E764" s="871"/>
      <c r="F764" s="872"/>
      <c r="G764" s="495"/>
      <c r="H764" s="495"/>
      <c r="I764" s="871"/>
      <c r="J764" s="871"/>
      <c r="K764" s="871"/>
      <c r="L764" s="871"/>
      <c r="M764" s="871"/>
      <c r="N764" s="871"/>
      <c r="O764" s="871"/>
      <c r="P764" s="871"/>
      <c r="Q764" s="871"/>
      <c r="R764" s="871"/>
      <c r="S764" s="871"/>
      <c r="T764" s="871"/>
      <c r="U764" s="871"/>
      <c r="V764" s="871"/>
      <c r="W764" s="871"/>
      <c r="X764" s="871"/>
      <c r="Y764" s="871"/>
      <c r="Z764" s="871"/>
    </row>
    <row r="765" spans="1:26" ht="12.75">
      <c r="A765" s="871"/>
      <c r="B765" s="871"/>
      <c r="C765" s="871"/>
      <c r="D765" s="871"/>
      <c r="E765" s="871"/>
      <c r="F765" s="872"/>
      <c r="G765" s="495"/>
      <c r="H765" s="495"/>
      <c r="I765" s="871"/>
      <c r="J765" s="871"/>
      <c r="K765" s="871"/>
      <c r="L765" s="871"/>
      <c r="M765" s="871"/>
      <c r="N765" s="871"/>
      <c r="O765" s="871"/>
      <c r="P765" s="871"/>
      <c r="Q765" s="871"/>
      <c r="R765" s="871"/>
      <c r="S765" s="871"/>
      <c r="T765" s="871"/>
      <c r="U765" s="871"/>
      <c r="V765" s="871"/>
      <c r="W765" s="871"/>
      <c r="X765" s="871"/>
      <c r="Y765" s="871"/>
      <c r="Z765" s="871"/>
    </row>
    <row r="766" spans="1:26" ht="12.75">
      <c r="A766" s="871"/>
      <c r="B766" s="871"/>
      <c r="C766" s="871"/>
      <c r="D766" s="871"/>
      <c r="E766" s="871"/>
      <c r="F766" s="872"/>
      <c r="G766" s="495"/>
      <c r="H766" s="495"/>
      <c r="I766" s="871"/>
      <c r="J766" s="871"/>
      <c r="K766" s="871"/>
      <c r="L766" s="871"/>
      <c r="M766" s="871"/>
      <c r="N766" s="871"/>
      <c r="O766" s="871"/>
      <c r="P766" s="871"/>
      <c r="Q766" s="871"/>
      <c r="R766" s="871"/>
      <c r="S766" s="871"/>
      <c r="T766" s="871"/>
      <c r="U766" s="871"/>
      <c r="V766" s="871"/>
      <c r="W766" s="871"/>
      <c r="X766" s="871"/>
      <c r="Y766" s="871"/>
      <c r="Z766" s="871"/>
    </row>
    <row r="767" spans="1:26" ht="12.75">
      <c r="A767" s="871"/>
      <c r="B767" s="871"/>
      <c r="C767" s="871"/>
      <c r="D767" s="871"/>
      <c r="E767" s="871"/>
      <c r="F767" s="872"/>
      <c r="G767" s="495"/>
      <c r="H767" s="495"/>
      <c r="I767" s="871"/>
      <c r="J767" s="871"/>
      <c r="K767" s="871"/>
      <c r="L767" s="871"/>
      <c r="M767" s="871"/>
      <c r="N767" s="871"/>
      <c r="O767" s="871"/>
      <c r="P767" s="871"/>
      <c r="Q767" s="871"/>
      <c r="R767" s="871"/>
      <c r="S767" s="871"/>
      <c r="T767" s="871"/>
      <c r="U767" s="871"/>
      <c r="V767" s="871"/>
      <c r="W767" s="871"/>
      <c r="X767" s="871"/>
      <c r="Y767" s="871"/>
      <c r="Z767" s="871"/>
    </row>
    <row r="768" spans="1:26" ht="12.75">
      <c r="A768" s="871"/>
      <c r="B768" s="871"/>
      <c r="C768" s="871"/>
      <c r="D768" s="871"/>
      <c r="E768" s="871"/>
      <c r="F768" s="872"/>
      <c r="G768" s="495"/>
      <c r="H768" s="495"/>
      <c r="I768" s="871"/>
      <c r="J768" s="871"/>
      <c r="K768" s="871"/>
      <c r="L768" s="871"/>
      <c r="M768" s="871"/>
      <c r="N768" s="871"/>
      <c r="O768" s="871"/>
      <c r="P768" s="871"/>
      <c r="Q768" s="871"/>
      <c r="R768" s="871"/>
      <c r="S768" s="871"/>
      <c r="T768" s="871"/>
      <c r="U768" s="871"/>
      <c r="V768" s="871"/>
      <c r="W768" s="871"/>
      <c r="X768" s="871"/>
      <c r="Y768" s="871"/>
      <c r="Z768" s="871"/>
    </row>
    <row r="769" spans="1:26" ht="12.75">
      <c r="A769" s="871"/>
      <c r="B769" s="871"/>
      <c r="C769" s="871"/>
      <c r="D769" s="871"/>
      <c r="E769" s="871"/>
      <c r="F769" s="872"/>
      <c r="G769" s="495"/>
      <c r="H769" s="495"/>
      <c r="I769" s="871"/>
      <c r="J769" s="871"/>
      <c r="K769" s="871"/>
      <c r="L769" s="871"/>
      <c r="M769" s="871"/>
      <c r="N769" s="871"/>
      <c r="O769" s="871"/>
      <c r="P769" s="871"/>
      <c r="Q769" s="871"/>
      <c r="R769" s="871"/>
      <c r="S769" s="871"/>
      <c r="T769" s="871"/>
      <c r="U769" s="871"/>
      <c r="V769" s="871"/>
      <c r="W769" s="871"/>
      <c r="X769" s="871"/>
      <c r="Y769" s="871"/>
      <c r="Z769" s="871"/>
    </row>
    <row r="770" spans="1:26" ht="12.75">
      <c r="A770" s="871"/>
      <c r="B770" s="871"/>
      <c r="C770" s="871"/>
      <c r="D770" s="871"/>
      <c r="E770" s="871"/>
      <c r="F770" s="872"/>
      <c r="G770" s="495"/>
      <c r="H770" s="495"/>
      <c r="I770" s="871"/>
      <c r="J770" s="871"/>
      <c r="K770" s="871"/>
      <c r="L770" s="871"/>
      <c r="M770" s="871"/>
      <c r="N770" s="871"/>
      <c r="O770" s="871"/>
      <c r="P770" s="871"/>
      <c r="Q770" s="871"/>
      <c r="R770" s="871"/>
      <c r="S770" s="871"/>
      <c r="T770" s="871"/>
      <c r="U770" s="871"/>
      <c r="V770" s="871"/>
      <c r="W770" s="871"/>
      <c r="X770" s="871"/>
      <c r="Y770" s="871"/>
      <c r="Z770" s="871"/>
    </row>
    <row r="771" spans="1:26" ht="12.75">
      <c r="A771" s="871"/>
      <c r="B771" s="871"/>
      <c r="C771" s="871"/>
      <c r="D771" s="871"/>
      <c r="E771" s="871"/>
      <c r="F771" s="872"/>
      <c r="G771" s="495"/>
      <c r="H771" s="495"/>
      <c r="I771" s="871"/>
      <c r="J771" s="871"/>
      <c r="K771" s="871"/>
      <c r="L771" s="871"/>
      <c r="M771" s="871"/>
      <c r="N771" s="871"/>
      <c r="O771" s="871"/>
      <c r="P771" s="871"/>
      <c r="Q771" s="871"/>
      <c r="R771" s="871"/>
      <c r="S771" s="871"/>
      <c r="T771" s="871"/>
      <c r="U771" s="871"/>
      <c r="V771" s="871"/>
      <c r="W771" s="871"/>
      <c r="X771" s="871"/>
      <c r="Y771" s="871"/>
      <c r="Z771" s="871"/>
    </row>
    <row r="772" spans="1:26" ht="12.75">
      <c r="A772" s="871"/>
      <c r="B772" s="871"/>
      <c r="C772" s="871"/>
      <c r="D772" s="871"/>
      <c r="E772" s="871"/>
      <c r="F772" s="872"/>
      <c r="G772" s="495"/>
      <c r="H772" s="495"/>
      <c r="I772" s="871"/>
      <c r="J772" s="871"/>
      <c r="K772" s="871"/>
      <c r="L772" s="871"/>
      <c r="M772" s="871"/>
      <c r="N772" s="871"/>
      <c r="O772" s="871"/>
      <c r="P772" s="871"/>
      <c r="Q772" s="871"/>
      <c r="R772" s="871"/>
      <c r="S772" s="871"/>
      <c r="T772" s="871"/>
      <c r="U772" s="871"/>
      <c r="V772" s="871"/>
      <c r="W772" s="871"/>
      <c r="X772" s="871"/>
      <c r="Y772" s="871"/>
      <c r="Z772" s="871"/>
    </row>
    <row r="773" spans="1:26" ht="12.75">
      <c r="A773" s="871"/>
      <c r="B773" s="871"/>
      <c r="C773" s="871"/>
      <c r="D773" s="871"/>
      <c r="E773" s="871"/>
      <c r="F773" s="872"/>
      <c r="G773" s="495"/>
      <c r="H773" s="495"/>
      <c r="I773" s="871"/>
      <c r="J773" s="871"/>
      <c r="K773" s="871"/>
      <c r="L773" s="871"/>
      <c r="M773" s="871"/>
      <c r="N773" s="871"/>
      <c r="O773" s="871"/>
      <c r="P773" s="871"/>
      <c r="Q773" s="871"/>
      <c r="R773" s="871"/>
      <c r="S773" s="871"/>
      <c r="T773" s="871"/>
      <c r="U773" s="871"/>
      <c r="V773" s="871"/>
      <c r="W773" s="871"/>
      <c r="X773" s="871"/>
      <c r="Y773" s="871"/>
      <c r="Z773" s="871"/>
    </row>
    <row r="774" spans="1:26" ht="12.75">
      <c r="A774" s="871"/>
      <c r="B774" s="871"/>
      <c r="C774" s="871"/>
      <c r="D774" s="871"/>
      <c r="E774" s="871"/>
      <c r="F774" s="872"/>
      <c r="G774" s="495"/>
      <c r="H774" s="495"/>
      <c r="I774" s="871"/>
      <c r="J774" s="871"/>
      <c r="K774" s="871"/>
      <c r="L774" s="871"/>
      <c r="M774" s="871"/>
      <c r="N774" s="871"/>
      <c r="O774" s="871"/>
      <c r="P774" s="871"/>
      <c r="Q774" s="871"/>
      <c r="R774" s="871"/>
      <c r="S774" s="871"/>
      <c r="T774" s="871"/>
      <c r="U774" s="871"/>
      <c r="V774" s="871"/>
      <c r="W774" s="871"/>
      <c r="X774" s="871"/>
      <c r="Y774" s="871"/>
      <c r="Z774" s="871"/>
    </row>
    <row r="775" spans="1:26" ht="12.75">
      <c r="A775" s="871"/>
      <c r="B775" s="871"/>
      <c r="C775" s="871"/>
      <c r="D775" s="871"/>
      <c r="E775" s="871"/>
      <c r="F775" s="872"/>
      <c r="G775" s="495"/>
      <c r="H775" s="495"/>
      <c r="I775" s="871"/>
      <c r="J775" s="871"/>
      <c r="K775" s="871"/>
      <c r="L775" s="871"/>
      <c r="M775" s="871"/>
      <c r="N775" s="871"/>
      <c r="O775" s="871"/>
      <c r="P775" s="871"/>
      <c r="Q775" s="871"/>
      <c r="R775" s="871"/>
      <c r="S775" s="871"/>
      <c r="T775" s="871"/>
      <c r="U775" s="871"/>
      <c r="V775" s="871"/>
      <c r="W775" s="871"/>
      <c r="X775" s="871"/>
      <c r="Y775" s="871"/>
      <c r="Z775" s="871"/>
    </row>
    <row r="776" spans="1:26" ht="12.75">
      <c r="A776" s="871"/>
      <c r="B776" s="871"/>
      <c r="C776" s="871"/>
      <c r="D776" s="871"/>
      <c r="E776" s="871"/>
      <c r="F776" s="872"/>
      <c r="G776" s="495"/>
      <c r="H776" s="495"/>
      <c r="I776" s="871"/>
      <c r="J776" s="871"/>
      <c r="K776" s="871"/>
      <c r="L776" s="871"/>
      <c r="M776" s="871"/>
      <c r="N776" s="871"/>
      <c r="O776" s="871"/>
      <c r="P776" s="871"/>
      <c r="Q776" s="871"/>
      <c r="R776" s="871"/>
      <c r="S776" s="871"/>
      <c r="T776" s="871"/>
      <c r="U776" s="871"/>
      <c r="V776" s="871"/>
      <c r="W776" s="871"/>
      <c r="X776" s="871"/>
      <c r="Y776" s="871"/>
      <c r="Z776" s="871"/>
    </row>
    <row r="777" spans="1:26" ht="12.75">
      <c r="A777" s="871"/>
      <c r="B777" s="871"/>
      <c r="C777" s="871"/>
      <c r="D777" s="871"/>
      <c r="E777" s="871"/>
      <c r="F777" s="872"/>
      <c r="G777" s="495"/>
      <c r="H777" s="495"/>
      <c r="I777" s="871"/>
      <c r="J777" s="871"/>
      <c r="K777" s="871"/>
      <c r="L777" s="871"/>
      <c r="M777" s="871"/>
      <c r="N777" s="871"/>
      <c r="O777" s="871"/>
      <c r="P777" s="871"/>
      <c r="Q777" s="871"/>
      <c r="R777" s="871"/>
      <c r="S777" s="871"/>
      <c r="T777" s="871"/>
      <c r="U777" s="871"/>
      <c r="V777" s="871"/>
      <c r="W777" s="871"/>
      <c r="X777" s="871"/>
      <c r="Y777" s="871"/>
      <c r="Z777" s="871"/>
    </row>
    <row r="778" spans="1:26" ht="12.75">
      <c r="A778" s="871"/>
      <c r="B778" s="871"/>
      <c r="C778" s="871"/>
      <c r="D778" s="871"/>
      <c r="E778" s="871"/>
      <c r="F778" s="872"/>
      <c r="G778" s="495"/>
      <c r="H778" s="495"/>
      <c r="I778" s="871"/>
      <c r="J778" s="871"/>
      <c r="K778" s="871"/>
      <c r="L778" s="871"/>
      <c r="M778" s="871"/>
      <c r="N778" s="871"/>
      <c r="O778" s="871"/>
      <c r="P778" s="871"/>
      <c r="Q778" s="871"/>
      <c r="R778" s="871"/>
      <c r="S778" s="871"/>
      <c r="T778" s="871"/>
      <c r="U778" s="871"/>
      <c r="V778" s="871"/>
      <c r="W778" s="871"/>
      <c r="X778" s="871"/>
      <c r="Y778" s="871"/>
      <c r="Z778" s="871"/>
    </row>
    <row r="779" spans="1:26" ht="12.75">
      <c r="A779" s="871"/>
      <c r="B779" s="871"/>
      <c r="C779" s="871"/>
      <c r="D779" s="871"/>
      <c r="E779" s="871"/>
      <c r="F779" s="872"/>
      <c r="G779" s="495"/>
      <c r="H779" s="495"/>
      <c r="I779" s="871"/>
      <c r="J779" s="871"/>
      <c r="K779" s="871"/>
      <c r="L779" s="871"/>
      <c r="M779" s="871"/>
      <c r="N779" s="871"/>
      <c r="O779" s="871"/>
      <c r="P779" s="871"/>
      <c r="Q779" s="871"/>
      <c r="R779" s="871"/>
      <c r="S779" s="871"/>
      <c r="T779" s="871"/>
      <c r="U779" s="871"/>
      <c r="V779" s="871"/>
      <c r="W779" s="871"/>
      <c r="X779" s="871"/>
      <c r="Y779" s="871"/>
      <c r="Z779" s="871"/>
    </row>
    <row r="780" spans="1:26" ht="12.75">
      <c r="A780" s="871"/>
      <c r="B780" s="871"/>
      <c r="C780" s="871"/>
      <c r="D780" s="871"/>
      <c r="E780" s="871"/>
      <c r="F780" s="872"/>
      <c r="G780" s="495"/>
      <c r="H780" s="495"/>
      <c r="I780" s="871"/>
      <c r="J780" s="871"/>
      <c r="K780" s="871"/>
      <c r="L780" s="871"/>
      <c r="M780" s="871"/>
      <c r="N780" s="871"/>
      <c r="O780" s="871"/>
      <c r="P780" s="871"/>
      <c r="Q780" s="871"/>
      <c r="R780" s="871"/>
      <c r="S780" s="871"/>
      <c r="T780" s="871"/>
      <c r="U780" s="871"/>
      <c r="V780" s="871"/>
      <c r="W780" s="871"/>
      <c r="X780" s="871"/>
      <c r="Y780" s="871"/>
      <c r="Z780" s="871"/>
    </row>
    <row r="781" spans="1:26" ht="12.75">
      <c r="A781" s="871"/>
      <c r="B781" s="871"/>
      <c r="C781" s="871"/>
      <c r="D781" s="871"/>
      <c r="E781" s="871"/>
      <c r="F781" s="872"/>
      <c r="G781" s="495"/>
      <c r="H781" s="495"/>
      <c r="I781" s="871"/>
      <c r="J781" s="871"/>
      <c r="K781" s="871"/>
      <c r="L781" s="871"/>
      <c r="M781" s="871"/>
      <c r="N781" s="871"/>
      <c r="O781" s="871"/>
      <c r="P781" s="871"/>
      <c r="Q781" s="871"/>
      <c r="R781" s="871"/>
      <c r="S781" s="871"/>
      <c r="T781" s="871"/>
      <c r="U781" s="871"/>
      <c r="V781" s="871"/>
      <c r="W781" s="871"/>
      <c r="X781" s="871"/>
      <c r="Y781" s="871"/>
      <c r="Z781" s="871"/>
    </row>
    <row r="782" spans="1:26" ht="12.75">
      <c r="A782" s="871"/>
      <c r="B782" s="871"/>
      <c r="C782" s="871"/>
      <c r="D782" s="871"/>
      <c r="E782" s="871"/>
      <c r="F782" s="872"/>
      <c r="G782" s="495"/>
      <c r="H782" s="495"/>
      <c r="I782" s="871"/>
      <c r="J782" s="871"/>
      <c r="K782" s="871"/>
      <c r="L782" s="871"/>
      <c r="M782" s="871"/>
      <c r="N782" s="871"/>
      <c r="O782" s="871"/>
      <c r="P782" s="871"/>
      <c r="Q782" s="871"/>
      <c r="R782" s="871"/>
      <c r="S782" s="871"/>
      <c r="T782" s="871"/>
      <c r="U782" s="871"/>
      <c r="V782" s="871"/>
      <c r="W782" s="871"/>
      <c r="X782" s="871"/>
      <c r="Y782" s="871"/>
      <c r="Z782" s="871"/>
    </row>
    <row r="783" spans="1:26" ht="12.75">
      <c r="A783" s="871"/>
      <c r="B783" s="871"/>
      <c r="C783" s="871"/>
      <c r="D783" s="871"/>
      <c r="E783" s="871"/>
      <c r="F783" s="872"/>
      <c r="G783" s="495"/>
      <c r="H783" s="495"/>
      <c r="I783" s="871"/>
      <c r="J783" s="871"/>
      <c r="K783" s="871"/>
      <c r="L783" s="871"/>
      <c r="M783" s="871"/>
      <c r="N783" s="871"/>
      <c r="O783" s="871"/>
      <c r="P783" s="871"/>
      <c r="Q783" s="871"/>
      <c r="R783" s="871"/>
      <c r="S783" s="871"/>
      <c r="T783" s="871"/>
      <c r="U783" s="871"/>
      <c r="V783" s="871"/>
      <c r="W783" s="871"/>
      <c r="X783" s="871"/>
      <c r="Y783" s="871"/>
      <c r="Z783" s="871"/>
    </row>
    <row r="784" spans="1:26" ht="12.75">
      <c r="A784" s="871"/>
      <c r="B784" s="871"/>
      <c r="C784" s="871"/>
      <c r="D784" s="871"/>
      <c r="E784" s="871"/>
      <c r="F784" s="872"/>
      <c r="G784" s="495"/>
      <c r="H784" s="495"/>
      <c r="I784" s="871"/>
      <c r="J784" s="871"/>
      <c r="K784" s="871"/>
      <c r="L784" s="871"/>
      <c r="M784" s="871"/>
      <c r="N784" s="871"/>
      <c r="O784" s="871"/>
      <c r="P784" s="871"/>
      <c r="Q784" s="871"/>
      <c r="R784" s="871"/>
      <c r="S784" s="871"/>
      <c r="T784" s="871"/>
      <c r="U784" s="871"/>
      <c r="V784" s="871"/>
      <c r="W784" s="871"/>
      <c r="X784" s="871"/>
      <c r="Y784" s="871"/>
      <c r="Z784" s="871"/>
    </row>
    <row r="785" spans="1:26" ht="12.75">
      <c r="A785" s="871"/>
      <c r="B785" s="871"/>
      <c r="C785" s="871"/>
      <c r="D785" s="871"/>
      <c r="E785" s="871"/>
      <c r="F785" s="872"/>
      <c r="G785" s="495"/>
      <c r="H785" s="495"/>
      <c r="I785" s="871"/>
      <c r="J785" s="871"/>
      <c r="K785" s="871"/>
      <c r="L785" s="871"/>
      <c r="M785" s="871"/>
      <c r="N785" s="871"/>
      <c r="O785" s="871"/>
      <c r="P785" s="871"/>
      <c r="Q785" s="871"/>
      <c r="R785" s="871"/>
      <c r="S785" s="871"/>
      <c r="T785" s="871"/>
      <c r="U785" s="871"/>
      <c r="V785" s="871"/>
      <c r="W785" s="871"/>
      <c r="X785" s="871"/>
      <c r="Y785" s="871"/>
      <c r="Z785" s="871"/>
    </row>
    <row r="786" spans="1:26" ht="12.75">
      <c r="A786" s="871"/>
      <c r="B786" s="871"/>
      <c r="C786" s="871"/>
      <c r="D786" s="871"/>
      <c r="E786" s="871"/>
      <c r="F786" s="872"/>
      <c r="G786" s="495"/>
      <c r="H786" s="495"/>
      <c r="I786" s="871"/>
      <c r="J786" s="871"/>
      <c r="K786" s="871"/>
      <c r="L786" s="871"/>
      <c r="M786" s="871"/>
      <c r="N786" s="871"/>
      <c r="O786" s="871"/>
      <c r="P786" s="871"/>
      <c r="Q786" s="871"/>
      <c r="R786" s="871"/>
      <c r="S786" s="871"/>
      <c r="T786" s="871"/>
      <c r="U786" s="871"/>
      <c r="V786" s="871"/>
      <c r="W786" s="871"/>
      <c r="X786" s="871"/>
      <c r="Y786" s="871"/>
      <c r="Z786" s="871"/>
    </row>
    <row r="787" spans="1:26" ht="12.75">
      <c r="A787" s="871"/>
      <c r="B787" s="871"/>
      <c r="C787" s="871"/>
      <c r="D787" s="871"/>
      <c r="E787" s="871"/>
      <c r="F787" s="872"/>
      <c r="G787" s="495"/>
      <c r="H787" s="495"/>
      <c r="I787" s="871"/>
      <c r="J787" s="871"/>
      <c r="K787" s="871"/>
      <c r="L787" s="871"/>
      <c r="M787" s="871"/>
      <c r="N787" s="871"/>
      <c r="O787" s="871"/>
      <c r="P787" s="871"/>
      <c r="Q787" s="871"/>
      <c r="R787" s="871"/>
      <c r="S787" s="871"/>
      <c r="T787" s="871"/>
      <c r="U787" s="871"/>
      <c r="V787" s="871"/>
      <c r="W787" s="871"/>
      <c r="X787" s="871"/>
      <c r="Y787" s="871"/>
      <c r="Z787" s="871"/>
    </row>
    <row r="788" spans="1:26" ht="12.75">
      <c r="A788" s="871"/>
      <c r="B788" s="871"/>
      <c r="C788" s="871"/>
      <c r="D788" s="871"/>
      <c r="E788" s="871"/>
      <c r="F788" s="872"/>
      <c r="G788" s="495"/>
      <c r="H788" s="495"/>
      <c r="I788" s="871"/>
      <c r="J788" s="871"/>
      <c r="K788" s="871"/>
      <c r="L788" s="871"/>
      <c r="M788" s="871"/>
      <c r="N788" s="871"/>
      <c r="O788" s="871"/>
      <c r="P788" s="871"/>
      <c r="Q788" s="871"/>
      <c r="R788" s="871"/>
      <c r="S788" s="871"/>
      <c r="T788" s="871"/>
      <c r="U788" s="871"/>
      <c r="V788" s="871"/>
      <c r="W788" s="871"/>
      <c r="X788" s="871"/>
      <c r="Y788" s="871"/>
      <c r="Z788" s="871"/>
    </row>
    <row r="789" spans="1:26" ht="12.75">
      <c r="A789" s="871"/>
      <c r="B789" s="871"/>
      <c r="C789" s="871"/>
      <c r="D789" s="871"/>
      <c r="E789" s="871"/>
      <c r="F789" s="872"/>
      <c r="G789" s="495"/>
      <c r="H789" s="495"/>
      <c r="I789" s="871"/>
      <c r="J789" s="871"/>
      <c r="K789" s="871"/>
      <c r="L789" s="871"/>
      <c r="M789" s="871"/>
      <c r="N789" s="871"/>
      <c r="O789" s="871"/>
      <c r="P789" s="871"/>
      <c r="Q789" s="871"/>
      <c r="R789" s="871"/>
      <c r="S789" s="871"/>
      <c r="T789" s="871"/>
      <c r="U789" s="871"/>
      <c r="V789" s="871"/>
      <c r="W789" s="871"/>
      <c r="X789" s="871"/>
      <c r="Y789" s="871"/>
      <c r="Z789" s="871"/>
    </row>
    <row r="790" spans="1:26" ht="12.75">
      <c r="A790" s="871"/>
      <c r="B790" s="871"/>
      <c r="C790" s="871"/>
      <c r="D790" s="871"/>
      <c r="E790" s="871"/>
      <c r="F790" s="872"/>
      <c r="G790" s="495"/>
      <c r="H790" s="495"/>
      <c r="I790" s="871"/>
      <c r="J790" s="871"/>
      <c r="K790" s="871"/>
      <c r="L790" s="871"/>
      <c r="M790" s="871"/>
      <c r="N790" s="871"/>
      <c r="O790" s="871"/>
      <c r="P790" s="871"/>
      <c r="Q790" s="871"/>
      <c r="R790" s="871"/>
      <c r="S790" s="871"/>
      <c r="T790" s="871"/>
      <c r="U790" s="871"/>
      <c r="V790" s="871"/>
      <c r="W790" s="871"/>
      <c r="X790" s="871"/>
      <c r="Y790" s="871"/>
      <c r="Z790" s="871"/>
    </row>
    <row r="791" spans="1:26" ht="12.75">
      <c r="A791" s="871"/>
      <c r="B791" s="871"/>
      <c r="C791" s="871"/>
      <c r="D791" s="871"/>
      <c r="E791" s="871"/>
      <c r="F791" s="872"/>
      <c r="G791" s="495"/>
      <c r="H791" s="495"/>
      <c r="I791" s="871"/>
      <c r="J791" s="871"/>
      <c r="K791" s="871"/>
      <c r="L791" s="871"/>
      <c r="M791" s="871"/>
      <c r="N791" s="871"/>
      <c r="O791" s="871"/>
      <c r="P791" s="871"/>
      <c r="Q791" s="871"/>
      <c r="R791" s="871"/>
      <c r="S791" s="871"/>
      <c r="T791" s="871"/>
      <c r="U791" s="871"/>
      <c r="V791" s="871"/>
      <c r="W791" s="871"/>
      <c r="X791" s="871"/>
      <c r="Y791" s="871"/>
      <c r="Z791" s="871"/>
    </row>
    <row r="792" spans="1:26" ht="12.75">
      <c r="A792" s="871"/>
      <c r="B792" s="871"/>
      <c r="C792" s="871"/>
      <c r="D792" s="871"/>
      <c r="E792" s="871"/>
      <c r="F792" s="872"/>
      <c r="G792" s="495"/>
      <c r="H792" s="495"/>
      <c r="I792" s="871"/>
      <c r="J792" s="871"/>
      <c r="K792" s="871"/>
      <c r="L792" s="871"/>
      <c r="M792" s="871"/>
      <c r="N792" s="871"/>
      <c r="O792" s="871"/>
      <c r="P792" s="871"/>
      <c r="Q792" s="871"/>
      <c r="R792" s="871"/>
      <c r="S792" s="871"/>
      <c r="T792" s="871"/>
      <c r="U792" s="871"/>
      <c r="V792" s="871"/>
      <c r="W792" s="871"/>
      <c r="X792" s="871"/>
      <c r="Y792" s="871"/>
      <c r="Z792" s="871"/>
    </row>
    <row r="793" spans="1:26" ht="12.75">
      <c r="A793" s="871"/>
      <c r="B793" s="871"/>
      <c r="C793" s="871"/>
      <c r="D793" s="871"/>
      <c r="E793" s="871"/>
      <c r="F793" s="872"/>
      <c r="G793" s="495"/>
      <c r="H793" s="495"/>
      <c r="I793" s="871"/>
      <c r="J793" s="871"/>
      <c r="K793" s="871"/>
      <c r="L793" s="871"/>
      <c r="M793" s="871"/>
      <c r="N793" s="871"/>
      <c r="O793" s="871"/>
      <c r="P793" s="871"/>
      <c r="Q793" s="871"/>
      <c r="R793" s="871"/>
      <c r="S793" s="871"/>
      <c r="T793" s="871"/>
      <c r="U793" s="871"/>
      <c r="V793" s="871"/>
      <c r="W793" s="871"/>
      <c r="X793" s="871"/>
      <c r="Y793" s="871"/>
      <c r="Z793" s="871"/>
    </row>
    <row r="794" spans="1:26" ht="12.75">
      <c r="A794" s="871"/>
      <c r="B794" s="871"/>
      <c r="C794" s="871"/>
      <c r="D794" s="871"/>
      <c r="E794" s="871"/>
      <c r="F794" s="872"/>
      <c r="G794" s="495"/>
      <c r="H794" s="495"/>
      <c r="I794" s="871"/>
      <c r="J794" s="871"/>
      <c r="K794" s="871"/>
      <c r="L794" s="871"/>
      <c r="M794" s="871"/>
      <c r="N794" s="871"/>
      <c r="O794" s="871"/>
      <c r="P794" s="871"/>
      <c r="Q794" s="871"/>
      <c r="R794" s="871"/>
      <c r="S794" s="871"/>
      <c r="T794" s="871"/>
      <c r="U794" s="871"/>
      <c r="V794" s="871"/>
      <c r="W794" s="871"/>
      <c r="X794" s="871"/>
      <c r="Y794" s="871"/>
      <c r="Z794" s="871"/>
    </row>
    <row r="795" spans="1:26" ht="12.75">
      <c r="A795" s="871"/>
      <c r="B795" s="871"/>
      <c r="C795" s="871"/>
      <c r="D795" s="871"/>
      <c r="E795" s="871"/>
      <c r="F795" s="872"/>
      <c r="G795" s="495"/>
      <c r="H795" s="495"/>
      <c r="I795" s="871"/>
      <c r="J795" s="871"/>
      <c r="K795" s="871"/>
      <c r="L795" s="871"/>
      <c r="M795" s="871"/>
      <c r="N795" s="871"/>
      <c r="O795" s="871"/>
      <c r="P795" s="871"/>
      <c r="Q795" s="871"/>
      <c r="R795" s="871"/>
      <c r="S795" s="871"/>
      <c r="T795" s="871"/>
      <c r="U795" s="871"/>
      <c r="V795" s="871"/>
      <c r="W795" s="871"/>
      <c r="X795" s="871"/>
      <c r="Y795" s="871"/>
      <c r="Z795" s="871"/>
    </row>
    <row r="796" spans="1:26" ht="12.75">
      <c r="A796" s="871"/>
      <c r="B796" s="871"/>
      <c r="C796" s="871"/>
      <c r="D796" s="871"/>
      <c r="E796" s="871"/>
      <c r="F796" s="872"/>
      <c r="G796" s="495"/>
      <c r="H796" s="495"/>
      <c r="I796" s="871"/>
      <c r="J796" s="871"/>
      <c r="K796" s="871"/>
      <c r="L796" s="871"/>
      <c r="M796" s="871"/>
      <c r="N796" s="871"/>
      <c r="O796" s="871"/>
      <c r="P796" s="871"/>
      <c r="Q796" s="871"/>
      <c r="R796" s="871"/>
      <c r="S796" s="871"/>
      <c r="T796" s="871"/>
      <c r="U796" s="871"/>
      <c r="V796" s="871"/>
      <c r="W796" s="871"/>
      <c r="X796" s="871"/>
      <c r="Y796" s="871"/>
      <c r="Z796" s="871"/>
    </row>
    <row r="797" spans="1:26" ht="12.75">
      <c r="A797" s="871"/>
      <c r="B797" s="871"/>
      <c r="C797" s="871"/>
      <c r="D797" s="871"/>
      <c r="E797" s="871"/>
      <c r="F797" s="872"/>
      <c r="G797" s="495"/>
      <c r="H797" s="495"/>
      <c r="I797" s="871"/>
      <c r="J797" s="871"/>
      <c r="K797" s="871"/>
      <c r="L797" s="871"/>
      <c r="M797" s="871"/>
      <c r="N797" s="871"/>
      <c r="O797" s="871"/>
      <c r="P797" s="871"/>
      <c r="Q797" s="871"/>
      <c r="R797" s="871"/>
      <c r="S797" s="871"/>
      <c r="T797" s="871"/>
      <c r="U797" s="871"/>
      <c r="V797" s="871"/>
      <c r="W797" s="871"/>
      <c r="X797" s="871"/>
      <c r="Y797" s="871"/>
      <c r="Z797" s="871"/>
    </row>
    <row r="798" spans="1:26" ht="12.75">
      <c r="A798" s="871"/>
      <c r="B798" s="871"/>
      <c r="C798" s="871"/>
      <c r="D798" s="871"/>
      <c r="E798" s="871"/>
      <c r="F798" s="872"/>
      <c r="G798" s="495"/>
      <c r="H798" s="495"/>
      <c r="I798" s="871"/>
      <c r="J798" s="871"/>
      <c r="K798" s="871"/>
      <c r="L798" s="871"/>
      <c r="M798" s="871"/>
      <c r="N798" s="871"/>
      <c r="O798" s="871"/>
      <c r="P798" s="871"/>
      <c r="Q798" s="871"/>
      <c r="R798" s="871"/>
      <c r="S798" s="871"/>
      <c r="T798" s="871"/>
      <c r="U798" s="871"/>
      <c r="V798" s="871"/>
      <c r="W798" s="871"/>
      <c r="X798" s="871"/>
      <c r="Y798" s="871"/>
      <c r="Z798" s="871"/>
    </row>
    <row r="799" spans="1:26" ht="12.75">
      <c r="A799" s="871"/>
      <c r="B799" s="871"/>
      <c r="C799" s="871"/>
      <c r="D799" s="871"/>
      <c r="E799" s="871"/>
      <c r="F799" s="872"/>
      <c r="G799" s="495"/>
      <c r="H799" s="495"/>
      <c r="I799" s="871"/>
      <c r="J799" s="871"/>
      <c r="K799" s="871"/>
      <c r="L799" s="871"/>
      <c r="M799" s="871"/>
      <c r="N799" s="871"/>
      <c r="O799" s="871"/>
      <c r="P799" s="871"/>
      <c r="Q799" s="871"/>
      <c r="R799" s="871"/>
      <c r="S799" s="871"/>
      <c r="T799" s="871"/>
      <c r="U799" s="871"/>
      <c r="V799" s="871"/>
      <c r="W799" s="871"/>
      <c r="X799" s="871"/>
      <c r="Y799" s="871"/>
      <c r="Z799" s="871"/>
    </row>
    <row r="800" spans="1:26" ht="12.75">
      <c r="A800" s="871"/>
      <c r="B800" s="871"/>
      <c r="C800" s="871"/>
      <c r="D800" s="871"/>
      <c r="E800" s="871"/>
      <c r="F800" s="872"/>
      <c r="G800" s="495"/>
      <c r="H800" s="495"/>
      <c r="I800" s="871"/>
      <c r="J800" s="871"/>
      <c r="K800" s="871"/>
      <c r="L800" s="871"/>
      <c r="M800" s="871"/>
      <c r="N800" s="871"/>
      <c r="O800" s="871"/>
      <c r="P800" s="871"/>
      <c r="Q800" s="871"/>
      <c r="R800" s="871"/>
      <c r="S800" s="871"/>
      <c r="T800" s="871"/>
      <c r="U800" s="871"/>
      <c r="V800" s="871"/>
      <c r="W800" s="871"/>
      <c r="X800" s="871"/>
      <c r="Y800" s="871"/>
      <c r="Z800" s="871"/>
    </row>
    <row r="801" spans="1:26" ht="12.75">
      <c r="A801" s="871"/>
      <c r="B801" s="871"/>
      <c r="C801" s="871"/>
      <c r="D801" s="871"/>
      <c r="E801" s="871"/>
      <c r="F801" s="872"/>
      <c r="G801" s="495"/>
      <c r="H801" s="495"/>
      <c r="I801" s="871"/>
      <c r="J801" s="871"/>
      <c r="K801" s="871"/>
      <c r="L801" s="871"/>
      <c r="M801" s="871"/>
      <c r="N801" s="871"/>
      <c r="O801" s="871"/>
      <c r="P801" s="871"/>
      <c r="Q801" s="871"/>
      <c r="R801" s="871"/>
      <c r="S801" s="871"/>
      <c r="T801" s="871"/>
      <c r="U801" s="871"/>
      <c r="V801" s="871"/>
      <c r="W801" s="871"/>
      <c r="X801" s="871"/>
      <c r="Y801" s="871"/>
      <c r="Z801" s="871"/>
    </row>
    <row r="802" spans="1:26" ht="12.75">
      <c r="A802" s="871"/>
      <c r="B802" s="871"/>
      <c r="C802" s="871"/>
      <c r="D802" s="871"/>
      <c r="E802" s="871"/>
      <c r="F802" s="872"/>
      <c r="G802" s="495"/>
      <c r="H802" s="495"/>
      <c r="I802" s="871"/>
      <c r="J802" s="871"/>
      <c r="K802" s="871"/>
      <c r="L802" s="871"/>
      <c r="M802" s="871"/>
      <c r="N802" s="871"/>
      <c r="O802" s="871"/>
      <c r="P802" s="871"/>
      <c r="Q802" s="871"/>
      <c r="R802" s="871"/>
      <c r="S802" s="871"/>
      <c r="T802" s="871"/>
      <c r="U802" s="871"/>
      <c r="V802" s="871"/>
      <c r="W802" s="871"/>
      <c r="X802" s="871"/>
      <c r="Y802" s="871"/>
      <c r="Z802" s="871"/>
    </row>
    <row r="803" spans="1:26" ht="12.75">
      <c r="A803" s="871"/>
      <c r="B803" s="871"/>
      <c r="C803" s="871"/>
      <c r="D803" s="871"/>
      <c r="E803" s="871"/>
      <c r="F803" s="872"/>
      <c r="G803" s="495"/>
      <c r="H803" s="495"/>
      <c r="I803" s="871"/>
      <c r="J803" s="871"/>
      <c r="K803" s="871"/>
      <c r="L803" s="871"/>
      <c r="M803" s="871"/>
      <c r="N803" s="871"/>
      <c r="O803" s="871"/>
      <c r="P803" s="871"/>
      <c r="Q803" s="871"/>
      <c r="R803" s="871"/>
      <c r="S803" s="871"/>
      <c r="T803" s="871"/>
      <c r="U803" s="871"/>
      <c r="V803" s="871"/>
      <c r="W803" s="871"/>
      <c r="X803" s="871"/>
      <c r="Y803" s="871"/>
      <c r="Z803" s="871"/>
    </row>
    <row r="804" spans="1:26" ht="12.75">
      <c r="A804" s="871"/>
      <c r="B804" s="871"/>
      <c r="C804" s="871"/>
      <c r="D804" s="871"/>
      <c r="E804" s="871"/>
      <c r="F804" s="872"/>
      <c r="G804" s="495"/>
      <c r="H804" s="495"/>
      <c r="I804" s="871"/>
      <c r="J804" s="871"/>
      <c r="K804" s="871"/>
      <c r="L804" s="871"/>
      <c r="M804" s="871"/>
      <c r="N804" s="871"/>
      <c r="O804" s="871"/>
      <c r="P804" s="871"/>
      <c r="Q804" s="871"/>
      <c r="R804" s="871"/>
      <c r="S804" s="871"/>
      <c r="T804" s="871"/>
      <c r="U804" s="871"/>
      <c r="V804" s="871"/>
      <c r="W804" s="871"/>
      <c r="X804" s="871"/>
      <c r="Y804" s="871"/>
      <c r="Z804" s="871"/>
    </row>
    <row r="805" spans="1:26" ht="12.75">
      <c r="A805" s="871"/>
      <c r="B805" s="871"/>
      <c r="C805" s="871"/>
      <c r="D805" s="871"/>
      <c r="E805" s="871"/>
      <c r="F805" s="872"/>
      <c r="G805" s="495"/>
      <c r="H805" s="495"/>
      <c r="I805" s="871"/>
      <c r="J805" s="871"/>
      <c r="K805" s="871"/>
      <c r="L805" s="871"/>
      <c r="M805" s="871"/>
      <c r="N805" s="871"/>
      <c r="O805" s="871"/>
      <c r="P805" s="871"/>
      <c r="Q805" s="871"/>
      <c r="R805" s="871"/>
      <c r="S805" s="871"/>
      <c r="T805" s="871"/>
      <c r="U805" s="871"/>
      <c r="V805" s="871"/>
      <c r="W805" s="871"/>
      <c r="X805" s="871"/>
      <c r="Y805" s="871"/>
      <c r="Z805" s="871"/>
    </row>
    <row r="806" spans="1:26" ht="12.75">
      <c r="A806" s="871"/>
      <c r="B806" s="871"/>
      <c r="C806" s="871"/>
      <c r="D806" s="871"/>
      <c r="E806" s="871"/>
      <c r="F806" s="872"/>
      <c r="G806" s="495"/>
      <c r="H806" s="495"/>
      <c r="I806" s="871"/>
      <c r="J806" s="871"/>
      <c r="K806" s="871"/>
      <c r="L806" s="871"/>
      <c r="M806" s="871"/>
      <c r="N806" s="871"/>
      <c r="O806" s="871"/>
      <c r="P806" s="871"/>
      <c r="Q806" s="871"/>
      <c r="R806" s="871"/>
      <c r="S806" s="871"/>
      <c r="T806" s="871"/>
      <c r="U806" s="871"/>
      <c r="V806" s="871"/>
      <c r="W806" s="871"/>
      <c r="X806" s="871"/>
      <c r="Y806" s="871"/>
      <c r="Z806" s="871"/>
    </row>
    <row r="807" spans="1:26" ht="12.75">
      <c r="A807" s="871"/>
      <c r="B807" s="871"/>
      <c r="C807" s="871"/>
      <c r="D807" s="871"/>
      <c r="E807" s="871"/>
      <c r="F807" s="872"/>
      <c r="G807" s="495"/>
      <c r="H807" s="495"/>
      <c r="I807" s="871"/>
      <c r="J807" s="871"/>
      <c r="K807" s="871"/>
      <c r="L807" s="871"/>
      <c r="M807" s="871"/>
      <c r="N807" s="871"/>
      <c r="O807" s="871"/>
      <c r="P807" s="871"/>
      <c r="Q807" s="871"/>
      <c r="R807" s="871"/>
      <c r="S807" s="871"/>
      <c r="T807" s="871"/>
      <c r="U807" s="871"/>
      <c r="V807" s="871"/>
      <c r="W807" s="871"/>
      <c r="X807" s="871"/>
      <c r="Y807" s="871"/>
      <c r="Z807" s="871"/>
    </row>
    <row r="808" spans="1:26" ht="12.75">
      <c r="A808" s="871"/>
      <c r="B808" s="871"/>
      <c r="C808" s="871"/>
      <c r="D808" s="871"/>
      <c r="E808" s="871"/>
      <c r="F808" s="872"/>
      <c r="G808" s="495"/>
      <c r="H808" s="495"/>
      <c r="I808" s="871"/>
      <c r="J808" s="871"/>
      <c r="K808" s="871"/>
      <c r="L808" s="871"/>
      <c r="M808" s="871"/>
      <c r="N808" s="871"/>
      <c r="O808" s="871"/>
      <c r="P808" s="871"/>
      <c r="Q808" s="871"/>
      <c r="R808" s="871"/>
      <c r="S808" s="871"/>
      <c r="T808" s="871"/>
      <c r="U808" s="871"/>
      <c r="V808" s="871"/>
      <c r="W808" s="871"/>
      <c r="X808" s="871"/>
      <c r="Y808" s="871"/>
      <c r="Z808" s="871"/>
    </row>
    <row r="809" spans="1:26" ht="12.75">
      <c r="A809" s="871"/>
      <c r="B809" s="871"/>
      <c r="C809" s="871"/>
      <c r="D809" s="871"/>
      <c r="E809" s="871"/>
      <c r="F809" s="872"/>
      <c r="G809" s="495"/>
      <c r="H809" s="495"/>
      <c r="I809" s="871"/>
      <c r="J809" s="871"/>
      <c r="K809" s="871"/>
      <c r="L809" s="871"/>
      <c r="M809" s="871"/>
      <c r="N809" s="871"/>
      <c r="O809" s="871"/>
      <c r="P809" s="871"/>
      <c r="Q809" s="871"/>
      <c r="R809" s="871"/>
      <c r="S809" s="871"/>
      <c r="T809" s="871"/>
      <c r="U809" s="871"/>
      <c r="V809" s="871"/>
      <c r="W809" s="871"/>
      <c r="X809" s="871"/>
      <c r="Y809" s="871"/>
      <c r="Z809" s="871"/>
    </row>
    <row r="810" spans="1:26" ht="12.75">
      <c r="A810" s="871"/>
      <c r="B810" s="871"/>
      <c r="C810" s="871"/>
      <c r="D810" s="871"/>
      <c r="E810" s="871"/>
      <c r="F810" s="872"/>
      <c r="G810" s="495"/>
      <c r="H810" s="495"/>
      <c r="I810" s="871"/>
      <c r="J810" s="871"/>
      <c r="K810" s="871"/>
      <c r="L810" s="871"/>
      <c r="M810" s="871"/>
      <c r="N810" s="871"/>
      <c r="O810" s="871"/>
      <c r="P810" s="871"/>
      <c r="Q810" s="871"/>
      <c r="R810" s="871"/>
      <c r="S810" s="871"/>
      <c r="T810" s="871"/>
      <c r="U810" s="871"/>
      <c r="V810" s="871"/>
      <c r="W810" s="871"/>
      <c r="X810" s="871"/>
      <c r="Y810" s="871"/>
      <c r="Z810" s="871"/>
    </row>
    <row r="811" spans="1:26" ht="12.75">
      <c r="A811" s="871"/>
      <c r="B811" s="871"/>
      <c r="C811" s="871"/>
      <c r="D811" s="871"/>
      <c r="E811" s="871"/>
      <c r="F811" s="872"/>
      <c r="G811" s="495"/>
      <c r="H811" s="495"/>
      <c r="I811" s="871"/>
      <c r="J811" s="871"/>
      <c r="K811" s="871"/>
      <c r="L811" s="871"/>
      <c r="M811" s="871"/>
      <c r="N811" s="871"/>
      <c r="O811" s="871"/>
      <c r="P811" s="871"/>
      <c r="Q811" s="871"/>
      <c r="R811" s="871"/>
      <c r="S811" s="871"/>
      <c r="T811" s="871"/>
      <c r="U811" s="871"/>
      <c r="V811" s="871"/>
      <c r="W811" s="871"/>
      <c r="X811" s="871"/>
      <c r="Y811" s="871"/>
      <c r="Z811" s="871"/>
    </row>
    <row r="812" spans="1:26" ht="12.75">
      <c r="A812" s="871"/>
      <c r="B812" s="871"/>
      <c r="C812" s="871"/>
      <c r="D812" s="871"/>
      <c r="E812" s="871"/>
      <c r="F812" s="872"/>
      <c r="G812" s="495"/>
      <c r="H812" s="495"/>
      <c r="I812" s="871"/>
      <c r="J812" s="871"/>
      <c r="K812" s="871"/>
      <c r="L812" s="871"/>
      <c r="M812" s="871"/>
      <c r="N812" s="871"/>
      <c r="O812" s="871"/>
      <c r="P812" s="871"/>
      <c r="Q812" s="871"/>
      <c r="R812" s="871"/>
      <c r="S812" s="871"/>
      <c r="T812" s="871"/>
      <c r="U812" s="871"/>
      <c r="V812" s="871"/>
      <c r="W812" s="871"/>
      <c r="X812" s="871"/>
      <c r="Y812" s="871"/>
      <c r="Z812" s="871"/>
    </row>
    <row r="813" spans="1:26" ht="12.75">
      <c r="A813" s="871"/>
      <c r="B813" s="871"/>
      <c r="C813" s="871"/>
      <c r="D813" s="871"/>
      <c r="E813" s="871"/>
      <c r="F813" s="872"/>
      <c r="G813" s="495"/>
      <c r="H813" s="495"/>
      <c r="I813" s="871"/>
      <c r="J813" s="871"/>
      <c r="K813" s="871"/>
      <c r="L813" s="871"/>
      <c r="M813" s="871"/>
      <c r="N813" s="871"/>
      <c r="O813" s="871"/>
      <c r="P813" s="871"/>
      <c r="Q813" s="871"/>
      <c r="R813" s="871"/>
      <c r="S813" s="871"/>
      <c r="T813" s="871"/>
      <c r="U813" s="871"/>
      <c r="V813" s="871"/>
      <c r="W813" s="871"/>
      <c r="X813" s="871"/>
      <c r="Y813" s="871"/>
      <c r="Z813" s="871"/>
    </row>
    <row r="814" spans="1:26" ht="12.75">
      <c r="A814" s="871"/>
      <c r="B814" s="871"/>
      <c r="C814" s="871"/>
      <c r="D814" s="871"/>
      <c r="E814" s="871"/>
      <c r="F814" s="872"/>
      <c r="G814" s="495"/>
      <c r="H814" s="495"/>
      <c r="I814" s="871"/>
      <c r="J814" s="871"/>
      <c r="K814" s="871"/>
      <c r="L814" s="871"/>
      <c r="M814" s="871"/>
      <c r="N814" s="871"/>
      <c r="O814" s="871"/>
      <c r="P814" s="871"/>
      <c r="Q814" s="871"/>
      <c r="R814" s="871"/>
      <c r="S814" s="871"/>
      <c r="T814" s="871"/>
      <c r="U814" s="871"/>
      <c r="V814" s="871"/>
      <c r="W814" s="871"/>
      <c r="X814" s="871"/>
      <c r="Y814" s="871"/>
      <c r="Z814" s="871"/>
    </row>
    <row r="815" spans="1:26" ht="12.75">
      <c r="A815" s="871"/>
      <c r="B815" s="871"/>
      <c r="C815" s="871"/>
      <c r="D815" s="871"/>
      <c r="E815" s="871"/>
      <c r="F815" s="872"/>
      <c r="G815" s="495"/>
      <c r="H815" s="495"/>
      <c r="I815" s="871"/>
      <c r="J815" s="871"/>
      <c r="K815" s="871"/>
      <c r="L815" s="871"/>
      <c r="M815" s="871"/>
      <c r="N815" s="871"/>
      <c r="O815" s="871"/>
      <c r="P815" s="871"/>
      <c r="Q815" s="871"/>
      <c r="R815" s="871"/>
      <c r="S815" s="871"/>
      <c r="T815" s="871"/>
      <c r="U815" s="871"/>
      <c r="V815" s="871"/>
      <c r="W815" s="871"/>
      <c r="X815" s="871"/>
      <c r="Y815" s="871"/>
      <c r="Z815" s="871"/>
    </row>
    <row r="816" spans="1:26" ht="12.75">
      <c r="A816" s="871"/>
      <c r="B816" s="871"/>
      <c r="C816" s="871"/>
      <c r="D816" s="871"/>
      <c r="E816" s="871"/>
      <c r="F816" s="872"/>
      <c r="G816" s="495"/>
      <c r="H816" s="495"/>
      <c r="I816" s="871"/>
      <c r="J816" s="871"/>
      <c r="K816" s="871"/>
      <c r="L816" s="871"/>
      <c r="M816" s="871"/>
      <c r="N816" s="871"/>
      <c r="O816" s="871"/>
      <c r="P816" s="871"/>
      <c r="Q816" s="871"/>
      <c r="R816" s="871"/>
      <c r="S816" s="871"/>
      <c r="T816" s="871"/>
      <c r="U816" s="871"/>
      <c r="V816" s="871"/>
      <c r="W816" s="871"/>
      <c r="X816" s="871"/>
      <c r="Y816" s="871"/>
      <c r="Z816" s="871"/>
    </row>
    <row r="817" spans="1:26" ht="12.75">
      <c r="A817" s="871"/>
      <c r="B817" s="871"/>
      <c r="C817" s="871"/>
      <c r="D817" s="871"/>
      <c r="E817" s="871"/>
      <c r="F817" s="872"/>
      <c r="G817" s="495"/>
      <c r="H817" s="495"/>
      <c r="I817" s="871"/>
      <c r="J817" s="871"/>
      <c r="K817" s="871"/>
      <c r="L817" s="871"/>
      <c r="M817" s="871"/>
      <c r="N817" s="871"/>
      <c r="O817" s="871"/>
      <c r="P817" s="871"/>
      <c r="Q817" s="871"/>
      <c r="R817" s="871"/>
      <c r="S817" s="871"/>
      <c r="T817" s="871"/>
      <c r="U817" s="871"/>
      <c r="V817" s="871"/>
      <c r="W817" s="871"/>
      <c r="X817" s="871"/>
      <c r="Y817" s="871"/>
      <c r="Z817" s="871"/>
    </row>
    <row r="818" spans="1:26" ht="12.75">
      <c r="A818" s="871"/>
      <c r="B818" s="871"/>
      <c r="C818" s="871"/>
      <c r="D818" s="871"/>
      <c r="E818" s="871"/>
      <c r="F818" s="872"/>
      <c r="G818" s="495"/>
      <c r="H818" s="495"/>
      <c r="I818" s="871"/>
      <c r="J818" s="871"/>
      <c r="K818" s="871"/>
      <c r="L818" s="871"/>
      <c r="M818" s="871"/>
      <c r="N818" s="871"/>
      <c r="O818" s="871"/>
      <c r="P818" s="871"/>
      <c r="Q818" s="871"/>
      <c r="R818" s="871"/>
      <c r="S818" s="871"/>
      <c r="T818" s="871"/>
      <c r="U818" s="871"/>
      <c r="V818" s="871"/>
      <c r="W818" s="871"/>
      <c r="X818" s="871"/>
      <c r="Y818" s="871"/>
      <c r="Z818" s="871"/>
    </row>
    <row r="819" spans="1:26" ht="12.75">
      <c r="A819" s="871"/>
      <c r="B819" s="871"/>
      <c r="C819" s="871"/>
      <c r="D819" s="871"/>
      <c r="E819" s="871"/>
      <c r="F819" s="872"/>
      <c r="G819" s="495"/>
      <c r="H819" s="495"/>
      <c r="I819" s="871"/>
      <c r="J819" s="871"/>
      <c r="K819" s="871"/>
      <c r="L819" s="871"/>
      <c r="M819" s="871"/>
      <c r="N819" s="871"/>
      <c r="O819" s="871"/>
      <c r="P819" s="871"/>
      <c r="Q819" s="871"/>
      <c r="R819" s="871"/>
      <c r="S819" s="871"/>
      <c r="T819" s="871"/>
      <c r="U819" s="871"/>
      <c r="V819" s="871"/>
      <c r="W819" s="871"/>
      <c r="X819" s="871"/>
      <c r="Y819" s="871"/>
      <c r="Z819" s="871"/>
    </row>
    <row r="820" spans="1:26" ht="12.75">
      <c r="A820" s="871"/>
      <c r="B820" s="871"/>
      <c r="C820" s="871"/>
      <c r="D820" s="871"/>
      <c r="E820" s="871"/>
      <c r="F820" s="872"/>
      <c r="G820" s="495"/>
      <c r="H820" s="495"/>
      <c r="I820" s="871"/>
      <c r="J820" s="871"/>
      <c r="K820" s="871"/>
      <c r="L820" s="871"/>
      <c r="M820" s="871"/>
      <c r="N820" s="871"/>
      <c r="O820" s="871"/>
      <c r="P820" s="871"/>
      <c r="Q820" s="871"/>
      <c r="R820" s="871"/>
      <c r="S820" s="871"/>
      <c r="T820" s="871"/>
      <c r="U820" s="871"/>
      <c r="V820" s="871"/>
      <c r="W820" s="871"/>
      <c r="X820" s="871"/>
      <c r="Y820" s="871"/>
      <c r="Z820" s="871"/>
    </row>
    <row r="821" spans="1:26" ht="12.75">
      <c r="A821" s="871"/>
      <c r="B821" s="871"/>
      <c r="C821" s="871"/>
      <c r="D821" s="871"/>
      <c r="E821" s="871"/>
      <c r="F821" s="872"/>
      <c r="G821" s="495"/>
      <c r="H821" s="495"/>
      <c r="I821" s="871"/>
      <c r="J821" s="871"/>
      <c r="K821" s="871"/>
      <c r="L821" s="871"/>
      <c r="M821" s="871"/>
      <c r="N821" s="871"/>
      <c r="O821" s="871"/>
      <c r="P821" s="871"/>
      <c r="Q821" s="871"/>
      <c r="R821" s="871"/>
      <c r="S821" s="871"/>
      <c r="T821" s="871"/>
      <c r="U821" s="871"/>
      <c r="V821" s="871"/>
      <c r="W821" s="871"/>
      <c r="X821" s="871"/>
      <c r="Y821" s="871"/>
      <c r="Z821" s="871"/>
    </row>
    <row r="822" spans="1:26" ht="12.75">
      <c r="A822" s="871"/>
      <c r="B822" s="871"/>
      <c r="C822" s="871"/>
      <c r="D822" s="871"/>
      <c r="E822" s="871"/>
      <c r="F822" s="872"/>
      <c r="G822" s="495"/>
      <c r="H822" s="495"/>
      <c r="I822" s="871"/>
      <c r="J822" s="871"/>
      <c r="K822" s="871"/>
      <c r="L822" s="871"/>
      <c r="M822" s="871"/>
      <c r="N822" s="871"/>
      <c r="O822" s="871"/>
      <c r="P822" s="871"/>
      <c r="Q822" s="871"/>
      <c r="R822" s="871"/>
      <c r="S822" s="871"/>
      <c r="T822" s="871"/>
      <c r="U822" s="871"/>
      <c r="V822" s="871"/>
      <c r="W822" s="871"/>
      <c r="X822" s="871"/>
      <c r="Y822" s="871"/>
      <c r="Z822" s="871"/>
    </row>
    <row r="823" spans="1:26" ht="12.75">
      <c r="A823" s="871"/>
      <c r="B823" s="871"/>
      <c r="C823" s="871"/>
      <c r="D823" s="871"/>
      <c r="E823" s="871"/>
      <c r="F823" s="872"/>
      <c r="G823" s="495"/>
      <c r="H823" s="495"/>
      <c r="I823" s="871"/>
      <c r="J823" s="871"/>
      <c r="K823" s="871"/>
      <c r="L823" s="871"/>
      <c r="M823" s="871"/>
      <c r="N823" s="871"/>
      <c r="O823" s="871"/>
      <c r="P823" s="871"/>
      <c r="Q823" s="871"/>
      <c r="R823" s="871"/>
      <c r="S823" s="871"/>
      <c r="T823" s="871"/>
      <c r="U823" s="871"/>
      <c r="V823" s="871"/>
      <c r="W823" s="871"/>
      <c r="X823" s="871"/>
      <c r="Y823" s="871"/>
      <c r="Z823" s="871"/>
    </row>
    <row r="824" spans="1:26" ht="12.75">
      <c r="A824" s="871"/>
      <c r="B824" s="871"/>
      <c r="C824" s="871"/>
      <c r="D824" s="871"/>
      <c r="E824" s="871"/>
      <c r="F824" s="872"/>
      <c r="G824" s="495"/>
      <c r="H824" s="495"/>
      <c r="I824" s="871"/>
      <c r="J824" s="871"/>
      <c r="K824" s="871"/>
      <c r="L824" s="871"/>
      <c r="M824" s="871"/>
      <c r="N824" s="871"/>
      <c r="O824" s="871"/>
      <c r="P824" s="871"/>
      <c r="Q824" s="871"/>
      <c r="R824" s="871"/>
      <c r="S824" s="871"/>
      <c r="T824" s="871"/>
      <c r="U824" s="871"/>
      <c r="V824" s="871"/>
      <c r="W824" s="871"/>
      <c r="X824" s="871"/>
      <c r="Y824" s="871"/>
      <c r="Z824" s="871"/>
    </row>
    <row r="825" spans="1:26" ht="12.75">
      <c r="A825" s="871"/>
      <c r="B825" s="871"/>
      <c r="C825" s="871"/>
      <c r="D825" s="871"/>
      <c r="E825" s="871"/>
      <c r="F825" s="872"/>
      <c r="G825" s="495"/>
      <c r="H825" s="495"/>
      <c r="I825" s="871"/>
      <c r="J825" s="871"/>
      <c r="K825" s="871"/>
      <c r="L825" s="871"/>
      <c r="M825" s="871"/>
      <c r="N825" s="871"/>
      <c r="O825" s="871"/>
      <c r="P825" s="871"/>
      <c r="Q825" s="871"/>
      <c r="R825" s="871"/>
      <c r="S825" s="871"/>
      <c r="T825" s="871"/>
      <c r="U825" s="871"/>
      <c r="V825" s="871"/>
      <c r="W825" s="871"/>
      <c r="X825" s="871"/>
      <c r="Y825" s="871"/>
      <c r="Z825" s="871"/>
    </row>
    <row r="826" spans="1:26" ht="12.75">
      <c r="A826" s="871"/>
      <c r="B826" s="871"/>
      <c r="C826" s="871"/>
      <c r="D826" s="871"/>
      <c r="E826" s="871"/>
      <c r="F826" s="872"/>
      <c r="G826" s="495"/>
      <c r="H826" s="495"/>
      <c r="I826" s="871"/>
      <c r="J826" s="871"/>
      <c r="K826" s="871"/>
      <c r="L826" s="871"/>
      <c r="M826" s="871"/>
      <c r="N826" s="871"/>
      <c r="O826" s="871"/>
      <c r="P826" s="871"/>
      <c r="Q826" s="871"/>
      <c r="R826" s="871"/>
      <c r="S826" s="871"/>
      <c r="T826" s="871"/>
      <c r="U826" s="871"/>
      <c r="V826" s="871"/>
      <c r="W826" s="871"/>
      <c r="X826" s="871"/>
      <c r="Y826" s="871"/>
      <c r="Z826" s="871"/>
    </row>
    <row r="827" spans="1:26" ht="12.75">
      <c r="A827" s="871"/>
      <c r="B827" s="871"/>
      <c r="C827" s="871"/>
      <c r="D827" s="871"/>
      <c r="E827" s="871"/>
      <c r="F827" s="872"/>
      <c r="G827" s="495"/>
      <c r="H827" s="495"/>
      <c r="I827" s="871"/>
      <c r="J827" s="871"/>
      <c r="K827" s="871"/>
      <c r="L827" s="871"/>
      <c r="M827" s="871"/>
      <c r="N827" s="871"/>
      <c r="O827" s="871"/>
      <c r="P827" s="871"/>
      <c r="Q827" s="871"/>
      <c r="R827" s="871"/>
      <c r="S827" s="871"/>
      <c r="T827" s="871"/>
      <c r="U827" s="871"/>
      <c r="V827" s="871"/>
      <c r="W827" s="871"/>
      <c r="X827" s="871"/>
      <c r="Y827" s="871"/>
      <c r="Z827" s="871"/>
    </row>
    <row r="828" spans="1:26" ht="12.75">
      <c r="A828" s="871"/>
      <c r="B828" s="871"/>
      <c r="C828" s="871"/>
      <c r="D828" s="871"/>
      <c r="E828" s="871"/>
      <c r="F828" s="872"/>
      <c r="G828" s="495"/>
      <c r="H828" s="495"/>
      <c r="I828" s="871"/>
      <c r="J828" s="871"/>
      <c r="K828" s="871"/>
      <c r="L828" s="871"/>
      <c r="M828" s="871"/>
      <c r="N828" s="871"/>
      <c r="O828" s="871"/>
      <c r="P828" s="871"/>
      <c r="Q828" s="871"/>
      <c r="R828" s="871"/>
      <c r="S828" s="871"/>
      <c r="T828" s="871"/>
      <c r="U828" s="871"/>
      <c r="V828" s="871"/>
      <c r="W828" s="871"/>
      <c r="X828" s="871"/>
      <c r="Y828" s="871"/>
      <c r="Z828" s="871"/>
    </row>
    <row r="829" spans="1:26" ht="12.75">
      <c r="A829" s="871"/>
      <c r="B829" s="871"/>
      <c r="C829" s="871"/>
      <c r="D829" s="871"/>
      <c r="E829" s="871"/>
      <c r="F829" s="872"/>
      <c r="G829" s="495"/>
      <c r="H829" s="495"/>
      <c r="I829" s="871"/>
      <c r="J829" s="871"/>
      <c r="K829" s="871"/>
      <c r="L829" s="871"/>
      <c r="M829" s="871"/>
      <c r="N829" s="871"/>
      <c r="O829" s="871"/>
      <c r="P829" s="871"/>
      <c r="Q829" s="871"/>
      <c r="R829" s="871"/>
      <c r="S829" s="871"/>
      <c r="T829" s="871"/>
      <c r="U829" s="871"/>
      <c r="V829" s="871"/>
      <c r="W829" s="871"/>
      <c r="X829" s="871"/>
      <c r="Y829" s="871"/>
      <c r="Z829" s="871"/>
    </row>
    <row r="830" spans="1:26" ht="12.75">
      <c r="A830" s="871"/>
      <c r="B830" s="871"/>
      <c r="C830" s="871"/>
      <c r="D830" s="871"/>
      <c r="E830" s="871"/>
      <c r="F830" s="872"/>
      <c r="G830" s="495"/>
      <c r="H830" s="495"/>
      <c r="I830" s="871"/>
      <c r="J830" s="871"/>
      <c r="K830" s="871"/>
      <c r="L830" s="871"/>
      <c r="M830" s="871"/>
      <c r="N830" s="871"/>
      <c r="O830" s="871"/>
      <c r="P830" s="871"/>
      <c r="Q830" s="871"/>
      <c r="R830" s="871"/>
      <c r="S830" s="871"/>
      <c r="T830" s="871"/>
      <c r="U830" s="871"/>
      <c r="V830" s="871"/>
      <c r="W830" s="871"/>
      <c r="X830" s="871"/>
      <c r="Y830" s="871"/>
      <c r="Z830" s="871"/>
    </row>
    <row r="831" spans="1:26" ht="12.75">
      <c r="A831" s="871"/>
      <c r="B831" s="871"/>
      <c r="C831" s="871"/>
      <c r="D831" s="871"/>
      <c r="E831" s="871"/>
      <c r="F831" s="872"/>
      <c r="G831" s="495"/>
      <c r="H831" s="495"/>
      <c r="I831" s="871"/>
      <c r="J831" s="871"/>
      <c r="K831" s="871"/>
      <c r="L831" s="871"/>
      <c r="M831" s="871"/>
      <c r="N831" s="871"/>
      <c r="O831" s="871"/>
      <c r="P831" s="871"/>
      <c r="Q831" s="871"/>
      <c r="R831" s="871"/>
      <c r="S831" s="871"/>
      <c r="T831" s="871"/>
      <c r="U831" s="871"/>
      <c r="V831" s="871"/>
      <c r="W831" s="871"/>
      <c r="X831" s="871"/>
      <c r="Y831" s="871"/>
      <c r="Z831" s="871"/>
    </row>
    <row r="832" spans="1:26" ht="12.75">
      <c r="A832" s="871"/>
      <c r="B832" s="871"/>
      <c r="C832" s="871"/>
      <c r="D832" s="871"/>
      <c r="E832" s="871"/>
      <c r="F832" s="872"/>
      <c r="G832" s="495"/>
      <c r="H832" s="495"/>
      <c r="I832" s="871"/>
      <c r="J832" s="871"/>
      <c r="K832" s="871"/>
      <c r="L832" s="871"/>
      <c r="M832" s="871"/>
      <c r="N832" s="871"/>
      <c r="O832" s="871"/>
      <c r="P832" s="871"/>
      <c r="Q832" s="871"/>
      <c r="R832" s="871"/>
      <c r="S832" s="871"/>
      <c r="T832" s="871"/>
      <c r="U832" s="871"/>
      <c r="V832" s="871"/>
      <c r="W832" s="871"/>
      <c r="X832" s="871"/>
      <c r="Y832" s="871"/>
      <c r="Z832" s="871"/>
    </row>
    <row r="833" spans="1:26" ht="12.75">
      <c r="A833" s="871"/>
      <c r="B833" s="871"/>
      <c r="C833" s="871"/>
      <c r="D833" s="871"/>
      <c r="E833" s="871"/>
      <c r="F833" s="872"/>
      <c r="G833" s="495"/>
      <c r="H833" s="495"/>
      <c r="I833" s="871"/>
      <c r="J833" s="871"/>
      <c r="K833" s="871"/>
      <c r="L833" s="871"/>
      <c r="M833" s="871"/>
      <c r="N833" s="871"/>
      <c r="O833" s="871"/>
      <c r="P833" s="871"/>
      <c r="Q833" s="871"/>
      <c r="R833" s="871"/>
      <c r="S833" s="871"/>
      <c r="T833" s="871"/>
      <c r="U833" s="871"/>
      <c r="V833" s="871"/>
      <c r="W833" s="871"/>
      <c r="X833" s="871"/>
      <c r="Y833" s="871"/>
      <c r="Z833" s="871"/>
    </row>
    <row r="834" spans="1:26" ht="12.75">
      <c r="A834" s="871"/>
      <c r="B834" s="871"/>
      <c r="C834" s="871"/>
      <c r="D834" s="871"/>
      <c r="E834" s="871"/>
      <c r="F834" s="872"/>
      <c r="G834" s="495"/>
      <c r="H834" s="495"/>
      <c r="I834" s="871"/>
      <c r="J834" s="871"/>
      <c r="K834" s="871"/>
      <c r="L834" s="871"/>
      <c r="M834" s="871"/>
      <c r="N834" s="871"/>
      <c r="O834" s="871"/>
      <c r="P834" s="871"/>
      <c r="Q834" s="871"/>
      <c r="R834" s="871"/>
      <c r="S834" s="871"/>
      <c r="T834" s="871"/>
      <c r="U834" s="871"/>
      <c r="V834" s="871"/>
      <c r="W834" s="871"/>
      <c r="X834" s="871"/>
      <c r="Y834" s="871"/>
      <c r="Z834" s="871"/>
    </row>
    <row r="835" spans="1:26" ht="12.75">
      <c r="A835" s="871"/>
      <c r="B835" s="871"/>
      <c r="C835" s="871"/>
      <c r="D835" s="871"/>
      <c r="E835" s="871"/>
      <c r="F835" s="872"/>
      <c r="G835" s="495"/>
      <c r="H835" s="495"/>
      <c r="I835" s="871"/>
      <c r="J835" s="871"/>
      <c r="K835" s="871"/>
      <c r="L835" s="871"/>
      <c r="M835" s="871"/>
      <c r="N835" s="871"/>
      <c r="O835" s="871"/>
      <c r="P835" s="871"/>
      <c r="Q835" s="871"/>
      <c r="R835" s="871"/>
      <c r="S835" s="871"/>
      <c r="T835" s="871"/>
      <c r="U835" s="871"/>
      <c r="V835" s="871"/>
      <c r="W835" s="871"/>
      <c r="X835" s="871"/>
      <c r="Y835" s="871"/>
      <c r="Z835" s="871"/>
    </row>
    <row r="836" spans="1:26" ht="12.75">
      <c r="A836" s="871"/>
      <c r="B836" s="871"/>
      <c r="C836" s="871"/>
      <c r="D836" s="871"/>
      <c r="E836" s="871"/>
      <c r="F836" s="872"/>
      <c r="G836" s="495"/>
      <c r="H836" s="495"/>
      <c r="I836" s="871"/>
      <c r="J836" s="871"/>
      <c r="K836" s="871"/>
      <c r="L836" s="871"/>
      <c r="M836" s="871"/>
      <c r="N836" s="871"/>
      <c r="O836" s="871"/>
      <c r="P836" s="871"/>
      <c r="Q836" s="871"/>
      <c r="R836" s="871"/>
      <c r="S836" s="871"/>
      <c r="T836" s="871"/>
      <c r="U836" s="871"/>
      <c r="V836" s="871"/>
      <c r="W836" s="871"/>
      <c r="X836" s="871"/>
      <c r="Y836" s="871"/>
      <c r="Z836" s="871"/>
    </row>
    <row r="837" spans="1:26" ht="12.75">
      <c r="A837" s="871"/>
      <c r="B837" s="871"/>
      <c r="C837" s="871"/>
      <c r="D837" s="871"/>
      <c r="E837" s="871"/>
      <c r="F837" s="872"/>
      <c r="G837" s="495"/>
      <c r="H837" s="495"/>
      <c r="I837" s="871"/>
      <c r="J837" s="871"/>
      <c r="K837" s="871"/>
      <c r="L837" s="871"/>
      <c r="M837" s="871"/>
      <c r="N837" s="871"/>
      <c r="O837" s="871"/>
      <c r="P837" s="871"/>
      <c r="Q837" s="871"/>
      <c r="R837" s="871"/>
      <c r="S837" s="871"/>
      <c r="T837" s="871"/>
      <c r="U837" s="871"/>
      <c r="V837" s="871"/>
      <c r="W837" s="871"/>
      <c r="X837" s="871"/>
      <c r="Y837" s="871"/>
      <c r="Z837" s="871"/>
    </row>
    <row r="838" spans="1:26" ht="12.75">
      <c r="A838" s="871"/>
      <c r="B838" s="871"/>
      <c r="C838" s="871"/>
      <c r="D838" s="871"/>
      <c r="E838" s="871"/>
      <c r="F838" s="872"/>
      <c r="G838" s="495"/>
      <c r="H838" s="495"/>
      <c r="I838" s="871"/>
      <c r="J838" s="871"/>
      <c r="K838" s="871"/>
      <c r="L838" s="871"/>
      <c r="M838" s="871"/>
      <c r="N838" s="871"/>
      <c r="O838" s="871"/>
      <c r="P838" s="871"/>
      <c r="Q838" s="871"/>
      <c r="R838" s="871"/>
      <c r="S838" s="871"/>
      <c r="T838" s="871"/>
      <c r="U838" s="871"/>
      <c r="V838" s="871"/>
      <c r="W838" s="871"/>
      <c r="X838" s="871"/>
      <c r="Y838" s="871"/>
      <c r="Z838" s="871"/>
    </row>
    <row r="839" spans="1:26" ht="12.75">
      <c r="A839" s="871"/>
      <c r="B839" s="871"/>
      <c r="C839" s="871"/>
      <c r="D839" s="871"/>
      <c r="E839" s="871"/>
      <c r="F839" s="872"/>
      <c r="G839" s="495"/>
      <c r="H839" s="495"/>
      <c r="I839" s="871"/>
      <c r="J839" s="871"/>
      <c r="K839" s="871"/>
      <c r="L839" s="871"/>
      <c r="M839" s="871"/>
      <c r="N839" s="871"/>
      <c r="O839" s="871"/>
      <c r="P839" s="871"/>
      <c r="Q839" s="871"/>
      <c r="R839" s="871"/>
      <c r="S839" s="871"/>
      <c r="T839" s="871"/>
      <c r="U839" s="871"/>
      <c r="V839" s="871"/>
      <c r="W839" s="871"/>
      <c r="X839" s="871"/>
      <c r="Y839" s="871"/>
      <c r="Z839" s="871"/>
    </row>
    <row r="840" spans="1:26" ht="12.75">
      <c r="A840" s="871"/>
      <c r="B840" s="871"/>
      <c r="C840" s="871"/>
      <c r="D840" s="871"/>
      <c r="E840" s="871"/>
      <c r="F840" s="872"/>
      <c r="G840" s="495"/>
      <c r="H840" s="495"/>
      <c r="I840" s="871"/>
      <c r="J840" s="871"/>
      <c r="K840" s="871"/>
      <c r="L840" s="871"/>
      <c r="M840" s="871"/>
      <c r="N840" s="871"/>
      <c r="O840" s="871"/>
      <c r="P840" s="871"/>
      <c r="Q840" s="871"/>
      <c r="R840" s="871"/>
      <c r="S840" s="871"/>
      <c r="T840" s="871"/>
      <c r="U840" s="871"/>
      <c r="V840" s="871"/>
      <c r="W840" s="871"/>
      <c r="X840" s="871"/>
      <c r="Y840" s="871"/>
      <c r="Z840" s="871"/>
    </row>
    <row r="841" spans="1:26" ht="12.75">
      <c r="A841" s="871"/>
      <c r="B841" s="871"/>
      <c r="C841" s="871"/>
      <c r="D841" s="871"/>
      <c r="E841" s="871"/>
      <c r="F841" s="872"/>
      <c r="G841" s="495"/>
      <c r="H841" s="495"/>
      <c r="I841" s="871"/>
      <c r="J841" s="871"/>
      <c r="K841" s="871"/>
      <c r="L841" s="871"/>
      <c r="M841" s="871"/>
      <c r="N841" s="871"/>
      <c r="O841" s="871"/>
      <c r="P841" s="871"/>
      <c r="Q841" s="871"/>
      <c r="R841" s="871"/>
      <c r="S841" s="871"/>
      <c r="T841" s="871"/>
      <c r="U841" s="871"/>
      <c r="V841" s="871"/>
      <c r="W841" s="871"/>
      <c r="X841" s="871"/>
      <c r="Y841" s="871"/>
      <c r="Z841" s="871"/>
    </row>
    <row r="842" spans="1:26" ht="12.75">
      <c r="A842" s="871"/>
      <c r="B842" s="871"/>
      <c r="C842" s="871"/>
      <c r="D842" s="871"/>
      <c r="E842" s="871"/>
      <c r="F842" s="872"/>
      <c r="G842" s="495"/>
      <c r="H842" s="495"/>
      <c r="I842" s="871"/>
      <c r="J842" s="871"/>
      <c r="K842" s="871"/>
      <c r="L842" s="871"/>
      <c r="M842" s="871"/>
      <c r="N842" s="871"/>
      <c r="O842" s="871"/>
      <c r="P842" s="871"/>
      <c r="Q842" s="871"/>
      <c r="R842" s="871"/>
      <c r="S842" s="871"/>
      <c r="T842" s="871"/>
      <c r="U842" s="871"/>
      <c r="V842" s="871"/>
      <c r="W842" s="871"/>
      <c r="X842" s="871"/>
      <c r="Y842" s="871"/>
      <c r="Z842" s="871"/>
    </row>
    <row r="843" spans="1:26" ht="12.75">
      <c r="A843" s="871"/>
      <c r="B843" s="871"/>
      <c r="C843" s="871"/>
      <c r="D843" s="871"/>
      <c r="E843" s="871"/>
      <c r="F843" s="872"/>
      <c r="G843" s="495"/>
      <c r="H843" s="495"/>
      <c r="I843" s="871"/>
      <c r="J843" s="871"/>
      <c r="K843" s="871"/>
      <c r="L843" s="871"/>
      <c r="M843" s="871"/>
      <c r="N843" s="871"/>
      <c r="O843" s="871"/>
      <c r="P843" s="871"/>
      <c r="Q843" s="871"/>
      <c r="R843" s="871"/>
      <c r="S843" s="871"/>
      <c r="T843" s="871"/>
      <c r="U843" s="871"/>
      <c r="V843" s="871"/>
      <c r="W843" s="871"/>
      <c r="X843" s="871"/>
      <c r="Y843" s="871"/>
      <c r="Z843" s="871"/>
    </row>
    <row r="844" spans="1:26" ht="12.75">
      <c r="A844" s="871"/>
      <c r="B844" s="871"/>
      <c r="C844" s="871"/>
      <c r="D844" s="871"/>
      <c r="E844" s="871"/>
      <c r="F844" s="872"/>
      <c r="G844" s="495"/>
      <c r="H844" s="495"/>
      <c r="I844" s="871"/>
      <c r="J844" s="871"/>
      <c r="K844" s="871"/>
      <c r="L844" s="871"/>
      <c r="M844" s="871"/>
      <c r="N844" s="871"/>
      <c r="O844" s="871"/>
      <c r="P844" s="871"/>
      <c r="Q844" s="871"/>
      <c r="R844" s="871"/>
      <c r="S844" s="871"/>
      <c r="T844" s="871"/>
      <c r="U844" s="871"/>
      <c r="V844" s="871"/>
      <c r="W844" s="871"/>
      <c r="X844" s="871"/>
      <c r="Y844" s="871"/>
      <c r="Z844" s="871"/>
    </row>
    <row r="845" spans="1:26" ht="12.75">
      <c r="A845" s="871"/>
      <c r="B845" s="871"/>
      <c r="C845" s="871"/>
      <c r="D845" s="871"/>
      <c r="E845" s="871"/>
      <c r="F845" s="872"/>
      <c r="G845" s="495"/>
      <c r="H845" s="495"/>
      <c r="I845" s="871"/>
      <c r="J845" s="871"/>
      <c r="K845" s="871"/>
      <c r="L845" s="871"/>
      <c r="M845" s="871"/>
      <c r="N845" s="871"/>
      <c r="O845" s="871"/>
      <c r="P845" s="871"/>
      <c r="Q845" s="871"/>
      <c r="R845" s="871"/>
      <c r="S845" s="871"/>
      <c r="T845" s="871"/>
      <c r="U845" s="871"/>
      <c r="V845" s="871"/>
      <c r="W845" s="871"/>
      <c r="X845" s="871"/>
      <c r="Y845" s="871"/>
      <c r="Z845" s="871"/>
    </row>
    <row r="846" spans="1:26" ht="12.75">
      <c r="A846" s="871"/>
      <c r="B846" s="871"/>
      <c r="C846" s="871"/>
      <c r="D846" s="871"/>
      <c r="E846" s="871"/>
      <c r="F846" s="872"/>
      <c r="G846" s="495"/>
      <c r="H846" s="495"/>
      <c r="I846" s="871"/>
      <c r="J846" s="871"/>
      <c r="K846" s="871"/>
      <c r="L846" s="871"/>
      <c r="M846" s="871"/>
      <c r="N846" s="871"/>
      <c r="O846" s="871"/>
      <c r="P846" s="871"/>
      <c r="Q846" s="871"/>
      <c r="R846" s="871"/>
      <c r="S846" s="871"/>
      <c r="T846" s="871"/>
      <c r="U846" s="871"/>
      <c r="V846" s="871"/>
      <c r="W846" s="871"/>
      <c r="X846" s="871"/>
      <c r="Y846" s="871"/>
      <c r="Z846" s="871"/>
    </row>
    <row r="847" spans="1:26" ht="12.75">
      <c r="A847" s="871"/>
      <c r="B847" s="871"/>
      <c r="C847" s="871"/>
      <c r="D847" s="871"/>
      <c r="E847" s="871"/>
      <c r="F847" s="872"/>
      <c r="G847" s="495"/>
      <c r="H847" s="495"/>
      <c r="I847" s="871"/>
      <c r="J847" s="871"/>
      <c r="K847" s="871"/>
      <c r="L847" s="871"/>
      <c r="M847" s="871"/>
      <c r="N847" s="871"/>
      <c r="O847" s="871"/>
      <c r="P847" s="871"/>
      <c r="Q847" s="871"/>
      <c r="R847" s="871"/>
      <c r="S847" s="871"/>
      <c r="T847" s="871"/>
      <c r="U847" s="871"/>
      <c r="V847" s="871"/>
      <c r="W847" s="871"/>
      <c r="X847" s="871"/>
      <c r="Y847" s="871"/>
      <c r="Z847" s="871"/>
    </row>
    <row r="848" spans="1:26" ht="12.75">
      <c r="A848" s="871"/>
      <c r="B848" s="871"/>
      <c r="C848" s="871"/>
      <c r="D848" s="871"/>
      <c r="E848" s="871"/>
      <c r="F848" s="872"/>
      <c r="G848" s="495"/>
      <c r="H848" s="495"/>
      <c r="I848" s="871"/>
      <c r="J848" s="871"/>
      <c r="K848" s="871"/>
      <c r="L848" s="871"/>
      <c r="M848" s="871"/>
      <c r="N848" s="871"/>
      <c r="O848" s="871"/>
      <c r="P848" s="871"/>
      <c r="Q848" s="871"/>
      <c r="R848" s="871"/>
      <c r="S848" s="871"/>
      <c r="T848" s="871"/>
      <c r="U848" s="871"/>
      <c r="V848" s="871"/>
      <c r="W848" s="871"/>
      <c r="X848" s="871"/>
      <c r="Y848" s="871"/>
      <c r="Z848" s="871"/>
    </row>
    <row r="849" spans="1:26" ht="12.75">
      <c r="A849" s="871"/>
      <c r="B849" s="871"/>
      <c r="C849" s="871"/>
      <c r="D849" s="871"/>
      <c r="E849" s="871"/>
      <c r="F849" s="872"/>
      <c r="G849" s="495"/>
      <c r="H849" s="495"/>
      <c r="I849" s="871"/>
      <c r="J849" s="871"/>
      <c r="K849" s="871"/>
      <c r="L849" s="871"/>
      <c r="M849" s="871"/>
      <c r="N849" s="871"/>
      <c r="O849" s="871"/>
      <c r="P849" s="871"/>
      <c r="Q849" s="871"/>
      <c r="R849" s="871"/>
      <c r="S849" s="871"/>
      <c r="T849" s="871"/>
      <c r="U849" s="871"/>
      <c r="V849" s="871"/>
      <c r="W849" s="871"/>
      <c r="X849" s="871"/>
      <c r="Y849" s="871"/>
      <c r="Z849" s="871"/>
    </row>
    <row r="850" spans="1:26" ht="12.75">
      <c r="A850" s="871"/>
      <c r="B850" s="871"/>
      <c r="C850" s="871"/>
      <c r="D850" s="871"/>
      <c r="E850" s="871"/>
      <c r="F850" s="872"/>
      <c r="G850" s="495"/>
      <c r="H850" s="495"/>
      <c r="I850" s="871"/>
      <c r="J850" s="871"/>
      <c r="K850" s="871"/>
      <c r="L850" s="871"/>
      <c r="M850" s="871"/>
      <c r="N850" s="871"/>
      <c r="O850" s="871"/>
      <c r="P850" s="871"/>
      <c r="Q850" s="871"/>
      <c r="R850" s="871"/>
      <c r="S850" s="871"/>
      <c r="T850" s="871"/>
      <c r="U850" s="871"/>
      <c r="V850" s="871"/>
      <c r="W850" s="871"/>
      <c r="X850" s="871"/>
      <c r="Y850" s="871"/>
      <c r="Z850" s="871"/>
    </row>
    <row r="851" spans="1:26" ht="12.75">
      <c r="A851" s="871"/>
      <c r="B851" s="871"/>
      <c r="C851" s="871"/>
      <c r="D851" s="871"/>
      <c r="E851" s="871"/>
      <c r="F851" s="872"/>
      <c r="G851" s="495"/>
      <c r="H851" s="495"/>
      <c r="I851" s="871"/>
      <c r="J851" s="871"/>
      <c r="K851" s="871"/>
      <c r="L851" s="871"/>
      <c r="M851" s="871"/>
      <c r="N851" s="871"/>
      <c r="O851" s="871"/>
      <c r="P851" s="871"/>
      <c r="Q851" s="871"/>
      <c r="R851" s="871"/>
      <c r="S851" s="871"/>
      <c r="T851" s="871"/>
      <c r="U851" s="871"/>
      <c r="V851" s="871"/>
      <c r="W851" s="871"/>
      <c r="X851" s="871"/>
      <c r="Y851" s="871"/>
      <c r="Z851" s="871"/>
    </row>
    <row r="852" spans="1:26" ht="12.75">
      <c r="A852" s="871"/>
      <c r="B852" s="871"/>
      <c r="C852" s="871"/>
      <c r="D852" s="871"/>
      <c r="E852" s="871"/>
      <c r="F852" s="872"/>
      <c r="G852" s="495"/>
      <c r="H852" s="495"/>
      <c r="I852" s="871"/>
      <c r="J852" s="871"/>
      <c r="K852" s="871"/>
      <c r="L852" s="871"/>
      <c r="M852" s="871"/>
      <c r="N852" s="871"/>
      <c r="O852" s="871"/>
      <c r="P852" s="871"/>
      <c r="Q852" s="871"/>
      <c r="R852" s="871"/>
      <c r="S852" s="871"/>
      <c r="T852" s="871"/>
      <c r="U852" s="871"/>
      <c r="V852" s="871"/>
      <c r="W852" s="871"/>
      <c r="X852" s="871"/>
      <c r="Y852" s="871"/>
      <c r="Z852" s="871"/>
    </row>
    <row r="853" spans="1:26" ht="12.75">
      <c r="A853" s="871"/>
      <c r="B853" s="871"/>
      <c r="C853" s="871"/>
      <c r="D853" s="871"/>
      <c r="E853" s="871"/>
      <c r="F853" s="872"/>
      <c r="G853" s="495"/>
      <c r="H853" s="495"/>
      <c r="I853" s="871"/>
      <c r="J853" s="871"/>
      <c r="K853" s="871"/>
      <c r="L853" s="871"/>
      <c r="M853" s="871"/>
      <c r="N853" s="871"/>
      <c r="O853" s="871"/>
      <c r="P853" s="871"/>
      <c r="Q853" s="871"/>
      <c r="R853" s="871"/>
      <c r="S853" s="871"/>
      <c r="T853" s="871"/>
      <c r="U853" s="871"/>
      <c r="V853" s="871"/>
      <c r="W853" s="871"/>
      <c r="X853" s="871"/>
      <c r="Y853" s="871"/>
      <c r="Z853" s="871"/>
    </row>
    <row r="854" spans="1:26" ht="12.75">
      <c r="A854" s="871"/>
      <c r="B854" s="871"/>
      <c r="C854" s="871"/>
      <c r="D854" s="871"/>
      <c r="E854" s="871"/>
      <c r="F854" s="872"/>
      <c r="G854" s="495"/>
      <c r="H854" s="495"/>
      <c r="I854" s="871"/>
      <c r="J854" s="871"/>
      <c r="K854" s="871"/>
      <c r="L854" s="871"/>
      <c r="M854" s="871"/>
      <c r="N854" s="871"/>
      <c r="O854" s="871"/>
      <c r="P854" s="871"/>
      <c r="Q854" s="871"/>
      <c r="R854" s="871"/>
      <c r="S854" s="871"/>
      <c r="T854" s="871"/>
      <c r="U854" s="871"/>
      <c r="V854" s="871"/>
      <c r="W854" s="871"/>
      <c r="X854" s="871"/>
      <c r="Y854" s="871"/>
      <c r="Z854" s="871"/>
    </row>
    <row r="855" spans="1:26" ht="12.75">
      <c r="A855" s="871"/>
      <c r="B855" s="871"/>
      <c r="C855" s="871"/>
      <c r="D855" s="871"/>
      <c r="E855" s="871"/>
      <c r="F855" s="872"/>
      <c r="G855" s="495"/>
      <c r="H855" s="495"/>
      <c r="I855" s="871"/>
      <c r="J855" s="871"/>
      <c r="K855" s="871"/>
      <c r="L855" s="871"/>
      <c r="M855" s="871"/>
      <c r="N855" s="871"/>
      <c r="O855" s="871"/>
      <c r="P855" s="871"/>
      <c r="Q855" s="871"/>
      <c r="R855" s="871"/>
      <c r="S855" s="871"/>
      <c r="T855" s="871"/>
      <c r="U855" s="871"/>
      <c r="V855" s="871"/>
      <c r="W855" s="871"/>
      <c r="X855" s="871"/>
      <c r="Y855" s="871"/>
      <c r="Z855" s="871"/>
    </row>
    <row r="856" spans="1:26" ht="12.75">
      <c r="A856" s="871"/>
      <c r="B856" s="871"/>
      <c r="C856" s="871"/>
      <c r="D856" s="871"/>
      <c r="E856" s="871"/>
      <c r="F856" s="872"/>
      <c r="G856" s="495"/>
      <c r="H856" s="495"/>
      <c r="I856" s="871"/>
      <c r="J856" s="871"/>
      <c r="K856" s="871"/>
      <c r="L856" s="871"/>
      <c r="M856" s="871"/>
      <c r="N856" s="871"/>
      <c r="O856" s="871"/>
      <c r="P856" s="871"/>
      <c r="Q856" s="871"/>
      <c r="R856" s="871"/>
      <c r="S856" s="871"/>
      <c r="T856" s="871"/>
      <c r="U856" s="871"/>
      <c r="V856" s="871"/>
      <c r="W856" s="871"/>
      <c r="X856" s="871"/>
      <c r="Y856" s="871"/>
      <c r="Z856" s="871"/>
    </row>
    <row r="857" spans="1:26" ht="12.75">
      <c r="A857" s="871"/>
      <c r="B857" s="871"/>
      <c r="C857" s="871"/>
      <c r="D857" s="871"/>
      <c r="E857" s="871"/>
      <c r="F857" s="872"/>
      <c r="G857" s="495"/>
      <c r="H857" s="495"/>
      <c r="I857" s="871"/>
      <c r="J857" s="871"/>
      <c r="K857" s="871"/>
      <c r="L857" s="871"/>
      <c r="M857" s="871"/>
      <c r="N857" s="871"/>
      <c r="O857" s="871"/>
      <c r="P857" s="871"/>
      <c r="Q857" s="871"/>
      <c r="R857" s="871"/>
      <c r="S857" s="871"/>
      <c r="T857" s="871"/>
      <c r="U857" s="871"/>
      <c r="V857" s="871"/>
      <c r="W857" s="871"/>
      <c r="X857" s="871"/>
      <c r="Y857" s="871"/>
      <c r="Z857" s="871"/>
    </row>
    <row r="858" spans="1:26" ht="12.75">
      <c r="A858" s="871"/>
      <c r="B858" s="871"/>
      <c r="C858" s="871"/>
      <c r="D858" s="871"/>
      <c r="E858" s="871"/>
      <c r="F858" s="872"/>
      <c r="G858" s="495"/>
      <c r="H858" s="495"/>
      <c r="I858" s="871"/>
      <c r="J858" s="871"/>
      <c r="K858" s="871"/>
      <c r="L858" s="871"/>
      <c r="M858" s="871"/>
      <c r="N858" s="871"/>
      <c r="O858" s="871"/>
      <c r="P858" s="871"/>
      <c r="Q858" s="871"/>
      <c r="R858" s="871"/>
      <c r="S858" s="871"/>
      <c r="T858" s="871"/>
      <c r="U858" s="871"/>
      <c r="V858" s="871"/>
      <c r="W858" s="871"/>
      <c r="X858" s="871"/>
      <c r="Y858" s="871"/>
      <c r="Z858" s="871"/>
    </row>
    <row r="859" spans="1:26" ht="12.75">
      <c r="A859" s="871"/>
      <c r="B859" s="871"/>
      <c r="C859" s="871"/>
      <c r="D859" s="871"/>
      <c r="E859" s="871"/>
      <c r="F859" s="872"/>
      <c r="G859" s="495"/>
      <c r="H859" s="495"/>
      <c r="I859" s="871"/>
      <c r="J859" s="871"/>
      <c r="K859" s="871"/>
      <c r="L859" s="871"/>
      <c r="M859" s="871"/>
      <c r="N859" s="871"/>
      <c r="O859" s="871"/>
      <c r="P859" s="871"/>
      <c r="Q859" s="871"/>
      <c r="R859" s="871"/>
      <c r="S859" s="871"/>
      <c r="T859" s="871"/>
      <c r="U859" s="871"/>
      <c r="V859" s="871"/>
      <c r="W859" s="871"/>
      <c r="X859" s="871"/>
      <c r="Y859" s="871"/>
      <c r="Z859" s="871"/>
    </row>
    <row r="860" spans="1:26" ht="12.75">
      <c r="A860" s="871"/>
      <c r="B860" s="871"/>
      <c r="C860" s="871"/>
      <c r="D860" s="871"/>
      <c r="E860" s="871"/>
      <c r="F860" s="872"/>
      <c r="G860" s="495"/>
      <c r="H860" s="495"/>
      <c r="I860" s="871"/>
      <c r="J860" s="871"/>
      <c r="K860" s="871"/>
      <c r="L860" s="871"/>
      <c r="M860" s="871"/>
      <c r="N860" s="871"/>
      <c r="O860" s="871"/>
      <c r="P860" s="871"/>
      <c r="Q860" s="871"/>
      <c r="R860" s="871"/>
      <c r="S860" s="871"/>
      <c r="T860" s="871"/>
      <c r="U860" s="871"/>
      <c r="V860" s="871"/>
      <c r="W860" s="871"/>
      <c r="X860" s="871"/>
      <c r="Y860" s="871"/>
      <c r="Z860" s="871"/>
    </row>
    <row r="861" spans="1:26" ht="12.75">
      <c r="A861" s="871"/>
      <c r="B861" s="871"/>
      <c r="C861" s="871"/>
      <c r="D861" s="871"/>
      <c r="E861" s="871"/>
      <c r="F861" s="872"/>
      <c r="G861" s="495"/>
      <c r="H861" s="495"/>
      <c r="I861" s="871"/>
      <c r="J861" s="871"/>
      <c r="K861" s="871"/>
      <c r="L861" s="871"/>
      <c r="M861" s="871"/>
      <c r="N861" s="871"/>
      <c r="O861" s="871"/>
      <c r="P861" s="871"/>
      <c r="Q861" s="871"/>
      <c r="R861" s="871"/>
      <c r="S861" s="871"/>
      <c r="T861" s="871"/>
      <c r="U861" s="871"/>
      <c r="V861" s="871"/>
      <c r="W861" s="871"/>
      <c r="X861" s="871"/>
      <c r="Y861" s="871"/>
      <c r="Z861" s="871"/>
    </row>
    <row r="862" spans="1:26" ht="12.75">
      <c r="A862" s="871"/>
      <c r="B862" s="871"/>
      <c r="C862" s="871"/>
      <c r="D862" s="871"/>
      <c r="E862" s="871"/>
      <c r="F862" s="872"/>
      <c r="G862" s="495"/>
      <c r="H862" s="495"/>
      <c r="I862" s="871"/>
      <c r="J862" s="871"/>
      <c r="K862" s="871"/>
      <c r="L862" s="871"/>
      <c r="M862" s="871"/>
      <c r="N862" s="871"/>
      <c r="O862" s="871"/>
      <c r="P862" s="871"/>
      <c r="Q862" s="871"/>
      <c r="R862" s="871"/>
      <c r="S862" s="871"/>
      <c r="T862" s="871"/>
      <c r="U862" s="871"/>
      <c r="V862" s="871"/>
      <c r="W862" s="871"/>
      <c r="X862" s="871"/>
      <c r="Y862" s="871"/>
      <c r="Z862" s="871"/>
    </row>
    <row r="863" spans="1:26" ht="12.75">
      <c r="A863" s="871"/>
      <c r="B863" s="871"/>
      <c r="C863" s="871"/>
      <c r="D863" s="871"/>
      <c r="E863" s="871"/>
      <c r="F863" s="872"/>
      <c r="G863" s="495"/>
      <c r="H863" s="495"/>
      <c r="I863" s="871"/>
      <c r="J863" s="871"/>
      <c r="K863" s="871"/>
      <c r="L863" s="871"/>
      <c r="M863" s="871"/>
      <c r="N863" s="871"/>
      <c r="O863" s="871"/>
      <c r="P863" s="871"/>
      <c r="Q863" s="871"/>
      <c r="R863" s="871"/>
      <c r="S863" s="871"/>
      <c r="T863" s="871"/>
      <c r="U863" s="871"/>
      <c r="V863" s="871"/>
      <c r="W863" s="871"/>
      <c r="X863" s="871"/>
      <c r="Y863" s="871"/>
      <c r="Z863" s="871"/>
    </row>
    <row r="864" spans="1:26" ht="12.75">
      <c r="A864" s="871"/>
      <c r="B864" s="871"/>
      <c r="C864" s="871"/>
      <c r="D864" s="871"/>
      <c r="E864" s="871"/>
      <c r="F864" s="872"/>
      <c r="G864" s="495"/>
      <c r="H864" s="495"/>
      <c r="I864" s="871"/>
      <c r="J864" s="871"/>
      <c r="K864" s="871"/>
      <c r="L864" s="871"/>
      <c r="M864" s="871"/>
      <c r="N864" s="871"/>
      <c r="O864" s="871"/>
      <c r="P864" s="871"/>
      <c r="Q864" s="871"/>
      <c r="R864" s="871"/>
      <c r="S864" s="871"/>
      <c r="T864" s="871"/>
      <c r="U864" s="871"/>
      <c r="V864" s="871"/>
      <c r="W864" s="871"/>
      <c r="X864" s="871"/>
      <c r="Y864" s="871"/>
      <c r="Z864" s="871"/>
    </row>
    <row r="865" spans="1:26" ht="12.75">
      <c r="A865" s="871"/>
      <c r="B865" s="871"/>
      <c r="C865" s="871"/>
      <c r="D865" s="871"/>
      <c r="E865" s="871"/>
      <c r="F865" s="872"/>
      <c r="G865" s="495"/>
      <c r="H865" s="495"/>
      <c r="I865" s="871"/>
      <c r="J865" s="871"/>
      <c r="K865" s="871"/>
      <c r="L865" s="871"/>
      <c r="M865" s="871"/>
      <c r="N865" s="871"/>
      <c r="O865" s="871"/>
      <c r="P865" s="871"/>
      <c r="Q865" s="871"/>
      <c r="R865" s="871"/>
      <c r="S865" s="871"/>
      <c r="T865" s="871"/>
      <c r="U865" s="871"/>
      <c r="V865" s="871"/>
      <c r="W865" s="871"/>
      <c r="X865" s="871"/>
      <c r="Y865" s="871"/>
      <c r="Z865" s="871"/>
    </row>
    <row r="866" spans="1:26" ht="12.75">
      <c r="A866" s="871"/>
      <c r="B866" s="871"/>
      <c r="C866" s="871"/>
      <c r="D866" s="871"/>
      <c r="E866" s="871"/>
      <c r="F866" s="872"/>
      <c r="G866" s="495"/>
      <c r="H866" s="495"/>
      <c r="I866" s="871"/>
      <c r="J866" s="871"/>
      <c r="K866" s="871"/>
      <c r="L866" s="871"/>
      <c r="M866" s="871"/>
      <c r="N866" s="871"/>
      <c r="O866" s="871"/>
      <c r="P866" s="871"/>
      <c r="Q866" s="871"/>
      <c r="R866" s="871"/>
      <c r="S866" s="871"/>
      <c r="T866" s="871"/>
      <c r="U866" s="871"/>
      <c r="V866" s="871"/>
      <c r="W866" s="871"/>
      <c r="X866" s="871"/>
      <c r="Y866" s="871"/>
      <c r="Z866" s="871"/>
    </row>
    <row r="867" spans="1:26" ht="12.75">
      <c r="A867" s="871"/>
      <c r="B867" s="871"/>
      <c r="C867" s="871"/>
      <c r="D867" s="871"/>
      <c r="E867" s="871"/>
      <c r="F867" s="872"/>
      <c r="G867" s="495"/>
      <c r="H867" s="495"/>
      <c r="I867" s="871"/>
      <c r="J867" s="871"/>
      <c r="K867" s="871"/>
      <c r="L867" s="871"/>
      <c r="M867" s="871"/>
      <c r="N867" s="871"/>
      <c r="O867" s="871"/>
      <c r="P867" s="871"/>
      <c r="Q867" s="871"/>
      <c r="R867" s="871"/>
      <c r="S867" s="871"/>
      <c r="T867" s="871"/>
      <c r="U867" s="871"/>
      <c r="V867" s="871"/>
      <c r="W867" s="871"/>
      <c r="X867" s="871"/>
      <c r="Y867" s="871"/>
      <c r="Z867" s="871"/>
    </row>
    <row r="868" spans="1:26" ht="12.75">
      <c r="A868" s="871"/>
      <c r="B868" s="871"/>
      <c r="C868" s="871"/>
      <c r="D868" s="871"/>
      <c r="E868" s="871"/>
      <c r="F868" s="872"/>
      <c r="G868" s="495"/>
      <c r="H868" s="495"/>
      <c r="I868" s="871"/>
      <c r="J868" s="871"/>
      <c r="K868" s="871"/>
      <c r="L868" s="871"/>
      <c r="M868" s="871"/>
      <c r="N868" s="871"/>
      <c r="O868" s="871"/>
      <c r="P868" s="871"/>
      <c r="Q868" s="871"/>
      <c r="R868" s="871"/>
      <c r="S868" s="871"/>
      <c r="T868" s="871"/>
      <c r="U868" s="871"/>
      <c r="V868" s="871"/>
      <c r="W868" s="871"/>
      <c r="X868" s="871"/>
      <c r="Y868" s="871"/>
      <c r="Z868" s="871"/>
    </row>
    <row r="869" spans="1:26" ht="12.75">
      <c r="A869" s="871"/>
      <c r="B869" s="871"/>
      <c r="C869" s="871"/>
      <c r="D869" s="871"/>
      <c r="E869" s="871"/>
      <c r="F869" s="872"/>
      <c r="G869" s="495"/>
      <c r="H869" s="495"/>
      <c r="I869" s="871"/>
      <c r="J869" s="871"/>
      <c r="K869" s="871"/>
      <c r="L869" s="871"/>
      <c r="M869" s="871"/>
      <c r="N869" s="871"/>
      <c r="O869" s="871"/>
      <c r="P869" s="871"/>
      <c r="Q869" s="871"/>
      <c r="R869" s="871"/>
      <c r="S869" s="871"/>
      <c r="T869" s="871"/>
      <c r="U869" s="871"/>
      <c r="V869" s="871"/>
      <c r="W869" s="871"/>
      <c r="X869" s="871"/>
      <c r="Y869" s="871"/>
      <c r="Z869" s="871"/>
    </row>
    <row r="870" spans="1:26" ht="12.75">
      <c r="A870" s="871"/>
      <c r="B870" s="871"/>
      <c r="C870" s="871"/>
      <c r="D870" s="871"/>
      <c r="E870" s="871"/>
      <c r="F870" s="872"/>
      <c r="G870" s="495"/>
      <c r="H870" s="495"/>
      <c r="I870" s="871"/>
      <c r="J870" s="871"/>
      <c r="K870" s="871"/>
      <c r="L870" s="871"/>
      <c r="M870" s="871"/>
      <c r="N870" s="871"/>
      <c r="O870" s="871"/>
      <c r="P870" s="871"/>
      <c r="Q870" s="871"/>
      <c r="R870" s="871"/>
      <c r="S870" s="871"/>
      <c r="T870" s="871"/>
      <c r="U870" s="871"/>
      <c r="V870" s="871"/>
      <c r="W870" s="871"/>
      <c r="X870" s="871"/>
      <c r="Y870" s="871"/>
      <c r="Z870" s="871"/>
    </row>
    <row r="871" spans="1:26" ht="12.75">
      <c r="A871" s="871"/>
      <c r="B871" s="871"/>
      <c r="C871" s="871"/>
      <c r="D871" s="871"/>
      <c r="E871" s="871"/>
      <c r="F871" s="872"/>
      <c r="G871" s="495"/>
      <c r="H871" s="495"/>
      <c r="I871" s="871"/>
      <c r="J871" s="871"/>
      <c r="K871" s="871"/>
      <c r="L871" s="871"/>
      <c r="M871" s="871"/>
      <c r="N871" s="871"/>
      <c r="O871" s="871"/>
      <c r="P871" s="871"/>
      <c r="Q871" s="871"/>
      <c r="R871" s="871"/>
      <c r="S871" s="871"/>
      <c r="T871" s="871"/>
      <c r="U871" s="871"/>
      <c r="V871" s="871"/>
      <c r="W871" s="871"/>
      <c r="X871" s="871"/>
      <c r="Y871" s="871"/>
      <c r="Z871" s="871"/>
    </row>
    <row r="872" spans="1:26" ht="12.75">
      <c r="A872" s="871"/>
      <c r="B872" s="871"/>
      <c r="C872" s="871"/>
      <c r="D872" s="871"/>
      <c r="E872" s="871"/>
      <c r="F872" s="872"/>
      <c r="G872" s="495"/>
      <c r="H872" s="495"/>
      <c r="I872" s="871"/>
      <c r="J872" s="871"/>
      <c r="K872" s="871"/>
      <c r="L872" s="871"/>
      <c r="M872" s="871"/>
      <c r="N872" s="871"/>
      <c r="O872" s="871"/>
      <c r="P872" s="871"/>
      <c r="Q872" s="871"/>
      <c r="R872" s="871"/>
      <c r="S872" s="871"/>
      <c r="T872" s="871"/>
      <c r="U872" s="871"/>
      <c r="V872" s="871"/>
      <c r="W872" s="871"/>
      <c r="X872" s="871"/>
      <c r="Y872" s="871"/>
      <c r="Z872" s="871"/>
    </row>
    <row r="873" spans="1:26" ht="12.75">
      <c r="A873" s="871"/>
      <c r="B873" s="871"/>
      <c r="C873" s="871"/>
      <c r="D873" s="871"/>
      <c r="E873" s="871"/>
      <c r="F873" s="872"/>
      <c r="G873" s="495"/>
      <c r="H873" s="495"/>
      <c r="I873" s="871"/>
      <c r="J873" s="871"/>
      <c r="K873" s="871"/>
      <c r="L873" s="871"/>
      <c r="M873" s="871"/>
      <c r="N873" s="871"/>
      <c r="O873" s="871"/>
      <c r="P873" s="871"/>
      <c r="Q873" s="871"/>
      <c r="R873" s="871"/>
      <c r="S873" s="871"/>
      <c r="T873" s="871"/>
      <c r="U873" s="871"/>
      <c r="V873" s="871"/>
      <c r="W873" s="871"/>
      <c r="X873" s="871"/>
      <c r="Y873" s="871"/>
      <c r="Z873" s="871"/>
    </row>
    <row r="874" spans="1:26" ht="12.75">
      <c r="A874" s="871"/>
      <c r="B874" s="871"/>
      <c r="C874" s="871"/>
      <c r="D874" s="871"/>
      <c r="E874" s="871"/>
      <c r="F874" s="872"/>
      <c r="G874" s="495"/>
      <c r="H874" s="495"/>
      <c r="I874" s="871"/>
      <c r="J874" s="871"/>
      <c r="K874" s="871"/>
      <c r="L874" s="871"/>
      <c r="M874" s="871"/>
      <c r="N874" s="871"/>
      <c r="O874" s="871"/>
      <c r="P874" s="871"/>
      <c r="Q874" s="871"/>
      <c r="R874" s="871"/>
      <c r="S874" s="871"/>
      <c r="T874" s="871"/>
      <c r="U874" s="871"/>
      <c r="V874" s="871"/>
      <c r="W874" s="871"/>
      <c r="X874" s="871"/>
      <c r="Y874" s="871"/>
      <c r="Z874" s="871"/>
    </row>
    <row r="875" spans="1:26" ht="12.75">
      <c r="A875" s="871"/>
      <c r="B875" s="871"/>
      <c r="C875" s="871"/>
      <c r="D875" s="871"/>
      <c r="E875" s="871"/>
      <c r="F875" s="872"/>
      <c r="G875" s="495"/>
      <c r="H875" s="495"/>
      <c r="I875" s="871"/>
      <c r="J875" s="871"/>
      <c r="K875" s="871"/>
      <c r="L875" s="871"/>
      <c r="M875" s="871"/>
      <c r="N875" s="871"/>
      <c r="O875" s="871"/>
      <c r="P875" s="871"/>
      <c r="Q875" s="871"/>
      <c r="R875" s="871"/>
      <c r="S875" s="871"/>
      <c r="T875" s="871"/>
      <c r="U875" s="871"/>
      <c r="V875" s="871"/>
      <c r="W875" s="871"/>
      <c r="X875" s="871"/>
      <c r="Y875" s="871"/>
      <c r="Z875" s="871"/>
    </row>
    <row r="876" spans="1:26" ht="12.75">
      <c r="A876" s="871"/>
      <c r="B876" s="871"/>
      <c r="C876" s="871"/>
      <c r="D876" s="871"/>
      <c r="E876" s="871"/>
      <c r="F876" s="872"/>
      <c r="G876" s="495"/>
      <c r="H876" s="495"/>
      <c r="I876" s="871"/>
      <c r="J876" s="871"/>
      <c r="K876" s="871"/>
      <c r="L876" s="871"/>
      <c r="M876" s="871"/>
      <c r="N876" s="871"/>
      <c r="O876" s="871"/>
      <c r="P876" s="871"/>
      <c r="Q876" s="871"/>
      <c r="R876" s="871"/>
      <c r="S876" s="871"/>
      <c r="T876" s="871"/>
      <c r="U876" s="871"/>
      <c r="V876" s="871"/>
      <c r="W876" s="871"/>
      <c r="X876" s="871"/>
      <c r="Y876" s="871"/>
      <c r="Z876" s="871"/>
    </row>
    <row r="877" spans="1:26" ht="12.75">
      <c r="A877" s="871"/>
      <c r="B877" s="871"/>
      <c r="C877" s="871"/>
      <c r="D877" s="871"/>
      <c r="E877" s="871"/>
      <c r="F877" s="872"/>
      <c r="G877" s="495"/>
      <c r="H877" s="495"/>
      <c r="I877" s="871"/>
      <c r="J877" s="871"/>
      <c r="K877" s="871"/>
      <c r="L877" s="871"/>
      <c r="M877" s="871"/>
      <c r="N877" s="871"/>
      <c r="O877" s="871"/>
      <c r="P877" s="871"/>
      <c r="Q877" s="871"/>
      <c r="R877" s="871"/>
      <c r="S877" s="871"/>
      <c r="T877" s="871"/>
      <c r="U877" s="871"/>
      <c r="V877" s="871"/>
      <c r="W877" s="871"/>
      <c r="X877" s="871"/>
      <c r="Y877" s="871"/>
      <c r="Z877" s="871"/>
    </row>
    <row r="878" spans="1:26" ht="12.75">
      <c r="A878" s="871"/>
      <c r="B878" s="871"/>
      <c r="C878" s="871"/>
      <c r="D878" s="871"/>
      <c r="E878" s="871"/>
      <c r="F878" s="872"/>
      <c r="G878" s="495"/>
      <c r="H878" s="495"/>
      <c r="I878" s="871"/>
      <c r="J878" s="871"/>
      <c r="K878" s="871"/>
      <c r="L878" s="871"/>
      <c r="M878" s="871"/>
      <c r="N878" s="871"/>
      <c r="O878" s="871"/>
      <c r="P878" s="871"/>
      <c r="Q878" s="871"/>
      <c r="R878" s="871"/>
      <c r="S878" s="871"/>
      <c r="T878" s="871"/>
      <c r="U878" s="871"/>
      <c r="V878" s="871"/>
      <c r="W878" s="871"/>
      <c r="X878" s="871"/>
      <c r="Y878" s="871"/>
      <c r="Z878" s="871"/>
    </row>
    <row r="879" spans="1:26" ht="12.75">
      <c r="A879" s="871"/>
      <c r="B879" s="871"/>
      <c r="C879" s="871"/>
      <c r="D879" s="871"/>
      <c r="E879" s="871"/>
      <c r="F879" s="872"/>
      <c r="G879" s="495"/>
      <c r="H879" s="495"/>
      <c r="I879" s="871"/>
      <c r="J879" s="871"/>
      <c r="K879" s="871"/>
      <c r="L879" s="871"/>
      <c r="M879" s="871"/>
      <c r="N879" s="871"/>
      <c r="O879" s="871"/>
      <c r="P879" s="871"/>
      <c r="Q879" s="871"/>
      <c r="R879" s="871"/>
      <c r="S879" s="871"/>
      <c r="T879" s="871"/>
      <c r="U879" s="871"/>
      <c r="V879" s="871"/>
      <c r="W879" s="871"/>
      <c r="X879" s="871"/>
      <c r="Y879" s="871"/>
      <c r="Z879" s="871"/>
    </row>
    <row r="880" spans="1:26" ht="12.75">
      <c r="A880" s="871"/>
      <c r="B880" s="871"/>
      <c r="C880" s="871"/>
      <c r="D880" s="871"/>
      <c r="E880" s="871"/>
      <c r="F880" s="872"/>
      <c r="G880" s="495"/>
      <c r="H880" s="495"/>
      <c r="I880" s="871"/>
      <c r="J880" s="871"/>
      <c r="K880" s="871"/>
      <c r="L880" s="871"/>
      <c r="M880" s="871"/>
      <c r="N880" s="871"/>
      <c r="O880" s="871"/>
      <c r="P880" s="871"/>
      <c r="Q880" s="871"/>
      <c r="R880" s="871"/>
      <c r="S880" s="871"/>
      <c r="T880" s="871"/>
      <c r="U880" s="871"/>
      <c r="V880" s="871"/>
      <c r="W880" s="871"/>
      <c r="X880" s="871"/>
      <c r="Y880" s="871"/>
      <c r="Z880" s="871"/>
    </row>
    <row r="881" spans="1:26" ht="12.75">
      <c r="A881" s="871"/>
      <c r="B881" s="871"/>
      <c r="C881" s="871"/>
      <c r="D881" s="871"/>
      <c r="E881" s="871"/>
      <c r="F881" s="872"/>
      <c r="G881" s="495"/>
      <c r="H881" s="495"/>
      <c r="I881" s="871"/>
      <c r="J881" s="871"/>
      <c r="K881" s="871"/>
      <c r="L881" s="871"/>
      <c r="M881" s="871"/>
      <c r="N881" s="871"/>
      <c r="O881" s="871"/>
      <c r="P881" s="871"/>
      <c r="Q881" s="871"/>
      <c r="R881" s="871"/>
      <c r="S881" s="871"/>
      <c r="T881" s="871"/>
      <c r="U881" s="871"/>
      <c r="V881" s="871"/>
      <c r="W881" s="871"/>
      <c r="X881" s="871"/>
      <c r="Y881" s="871"/>
      <c r="Z881" s="871"/>
    </row>
    <row r="882" spans="1:26" ht="12.75">
      <c r="A882" s="871"/>
      <c r="B882" s="871"/>
      <c r="C882" s="871"/>
      <c r="D882" s="871"/>
      <c r="E882" s="871"/>
      <c r="F882" s="872"/>
      <c r="G882" s="495"/>
      <c r="H882" s="495"/>
      <c r="I882" s="871"/>
      <c r="J882" s="871"/>
      <c r="K882" s="871"/>
      <c r="L882" s="871"/>
      <c r="M882" s="871"/>
      <c r="N882" s="871"/>
      <c r="O882" s="871"/>
      <c r="P882" s="871"/>
      <c r="Q882" s="871"/>
      <c r="R882" s="871"/>
      <c r="S882" s="871"/>
      <c r="T882" s="871"/>
      <c r="U882" s="871"/>
      <c r="V882" s="871"/>
      <c r="W882" s="871"/>
      <c r="X882" s="871"/>
      <c r="Y882" s="871"/>
      <c r="Z882" s="871"/>
    </row>
    <row r="883" spans="1:26" ht="12.75">
      <c r="A883" s="871"/>
      <c r="B883" s="871"/>
      <c r="C883" s="871"/>
      <c r="D883" s="871"/>
      <c r="E883" s="871"/>
      <c r="F883" s="872"/>
      <c r="G883" s="495"/>
      <c r="H883" s="495"/>
      <c r="I883" s="871"/>
      <c r="J883" s="871"/>
      <c r="K883" s="871"/>
      <c r="L883" s="871"/>
      <c r="M883" s="871"/>
      <c r="N883" s="871"/>
      <c r="O883" s="871"/>
      <c r="P883" s="871"/>
      <c r="Q883" s="871"/>
      <c r="R883" s="871"/>
      <c r="S883" s="871"/>
      <c r="T883" s="871"/>
      <c r="U883" s="871"/>
      <c r="V883" s="871"/>
      <c r="W883" s="871"/>
      <c r="X883" s="871"/>
      <c r="Y883" s="871"/>
      <c r="Z883" s="871"/>
    </row>
    <row r="884" spans="1:26" ht="12.75">
      <c r="A884" s="871"/>
      <c r="B884" s="871"/>
      <c r="C884" s="871"/>
      <c r="D884" s="871"/>
      <c r="E884" s="871"/>
      <c r="F884" s="872"/>
      <c r="G884" s="495"/>
      <c r="H884" s="495"/>
      <c r="I884" s="871"/>
      <c r="J884" s="871"/>
      <c r="K884" s="871"/>
      <c r="L884" s="871"/>
      <c r="M884" s="871"/>
      <c r="N884" s="871"/>
      <c r="O884" s="871"/>
      <c r="P884" s="871"/>
      <c r="Q884" s="871"/>
      <c r="R884" s="871"/>
      <c r="S884" s="871"/>
      <c r="T884" s="871"/>
      <c r="U884" s="871"/>
      <c r="V884" s="871"/>
      <c r="W884" s="871"/>
      <c r="X884" s="871"/>
      <c r="Y884" s="871"/>
      <c r="Z884" s="871"/>
    </row>
    <row r="885" spans="1:26" ht="12.75">
      <c r="A885" s="871"/>
      <c r="B885" s="871"/>
      <c r="C885" s="871"/>
      <c r="D885" s="871"/>
      <c r="E885" s="871"/>
      <c r="F885" s="872"/>
      <c r="G885" s="495"/>
      <c r="H885" s="495"/>
      <c r="I885" s="871"/>
      <c r="J885" s="871"/>
      <c r="K885" s="871"/>
      <c r="L885" s="871"/>
      <c r="M885" s="871"/>
      <c r="N885" s="871"/>
      <c r="O885" s="871"/>
      <c r="P885" s="871"/>
      <c r="Q885" s="871"/>
      <c r="R885" s="871"/>
      <c r="S885" s="871"/>
      <c r="T885" s="871"/>
      <c r="U885" s="871"/>
      <c r="V885" s="871"/>
      <c r="W885" s="871"/>
      <c r="X885" s="871"/>
      <c r="Y885" s="871"/>
      <c r="Z885" s="871"/>
    </row>
    <row r="886" spans="1:26" ht="12.75">
      <c r="A886" s="871"/>
      <c r="B886" s="871"/>
      <c r="C886" s="871"/>
      <c r="D886" s="871"/>
      <c r="E886" s="871"/>
      <c r="F886" s="872"/>
      <c r="G886" s="495"/>
      <c r="H886" s="495"/>
      <c r="I886" s="871"/>
      <c r="J886" s="871"/>
      <c r="K886" s="871"/>
      <c r="L886" s="871"/>
      <c r="M886" s="871"/>
      <c r="N886" s="871"/>
      <c r="O886" s="871"/>
      <c r="P886" s="871"/>
      <c r="Q886" s="871"/>
      <c r="R886" s="871"/>
      <c r="S886" s="871"/>
      <c r="T886" s="871"/>
      <c r="U886" s="871"/>
      <c r="V886" s="871"/>
      <c r="W886" s="871"/>
      <c r="X886" s="871"/>
      <c r="Y886" s="871"/>
      <c r="Z886" s="871"/>
    </row>
    <row r="887" spans="1:26" ht="12.75">
      <c r="A887" s="871"/>
      <c r="B887" s="871"/>
      <c r="C887" s="871"/>
      <c r="D887" s="871"/>
      <c r="E887" s="871"/>
      <c r="F887" s="872"/>
      <c r="G887" s="495"/>
      <c r="H887" s="495"/>
      <c r="I887" s="871"/>
      <c r="J887" s="871"/>
      <c r="K887" s="871"/>
      <c r="L887" s="871"/>
      <c r="M887" s="871"/>
      <c r="N887" s="871"/>
      <c r="O887" s="871"/>
      <c r="P887" s="871"/>
      <c r="Q887" s="871"/>
      <c r="R887" s="871"/>
      <c r="S887" s="871"/>
      <c r="T887" s="871"/>
      <c r="U887" s="871"/>
      <c r="V887" s="871"/>
      <c r="W887" s="871"/>
      <c r="X887" s="871"/>
      <c r="Y887" s="871"/>
      <c r="Z887" s="871"/>
    </row>
    <row r="888" spans="1:26" ht="12.75">
      <c r="A888" s="871"/>
      <c r="B888" s="871"/>
      <c r="C888" s="871"/>
      <c r="D888" s="871"/>
      <c r="E888" s="871"/>
      <c r="F888" s="872"/>
      <c r="G888" s="495"/>
      <c r="H888" s="495"/>
      <c r="I888" s="871"/>
      <c r="J888" s="871"/>
      <c r="K888" s="871"/>
      <c r="L888" s="871"/>
      <c r="M888" s="871"/>
      <c r="N888" s="871"/>
      <c r="O888" s="871"/>
      <c r="P888" s="871"/>
      <c r="Q888" s="871"/>
      <c r="R888" s="871"/>
      <c r="S888" s="871"/>
      <c r="T888" s="871"/>
      <c r="U888" s="871"/>
      <c r="V888" s="871"/>
      <c r="W888" s="871"/>
      <c r="X888" s="871"/>
      <c r="Y888" s="871"/>
      <c r="Z888" s="871"/>
    </row>
    <row r="889" spans="1:26" ht="12.75">
      <c r="A889" s="871"/>
      <c r="B889" s="871"/>
      <c r="C889" s="871"/>
      <c r="D889" s="871"/>
      <c r="E889" s="871"/>
      <c r="F889" s="872"/>
      <c r="G889" s="495"/>
      <c r="H889" s="495"/>
      <c r="I889" s="871"/>
      <c r="J889" s="871"/>
      <c r="K889" s="871"/>
      <c r="L889" s="871"/>
      <c r="M889" s="871"/>
      <c r="N889" s="871"/>
      <c r="O889" s="871"/>
      <c r="P889" s="871"/>
      <c r="Q889" s="871"/>
      <c r="R889" s="871"/>
      <c r="S889" s="871"/>
      <c r="T889" s="871"/>
      <c r="U889" s="871"/>
      <c r="V889" s="871"/>
      <c r="W889" s="871"/>
      <c r="X889" s="871"/>
      <c r="Y889" s="871"/>
      <c r="Z889" s="871"/>
    </row>
    <row r="890" spans="1:26" ht="12.75">
      <c r="A890" s="871"/>
      <c r="B890" s="871"/>
      <c r="C890" s="871"/>
      <c r="D890" s="871"/>
      <c r="E890" s="871"/>
      <c r="F890" s="872"/>
      <c r="G890" s="495"/>
      <c r="H890" s="495"/>
      <c r="I890" s="871"/>
      <c r="J890" s="871"/>
      <c r="K890" s="871"/>
      <c r="L890" s="871"/>
      <c r="M890" s="871"/>
      <c r="N890" s="871"/>
      <c r="O890" s="871"/>
      <c r="P890" s="871"/>
      <c r="Q890" s="871"/>
      <c r="R890" s="871"/>
      <c r="S890" s="871"/>
      <c r="T890" s="871"/>
      <c r="U890" s="871"/>
      <c r="V890" s="871"/>
      <c r="W890" s="871"/>
      <c r="X890" s="871"/>
      <c r="Y890" s="871"/>
      <c r="Z890" s="871"/>
    </row>
    <row r="891" spans="1:26" ht="12.75">
      <c r="A891" s="871"/>
      <c r="B891" s="871"/>
      <c r="C891" s="871"/>
      <c r="D891" s="871"/>
      <c r="E891" s="871"/>
      <c r="F891" s="872"/>
      <c r="G891" s="495"/>
      <c r="H891" s="495"/>
      <c r="I891" s="871"/>
      <c r="J891" s="871"/>
      <c r="K891" s="871"/>
      <c r="L891" s="871"/>
      <c r="M891" s="871"/>
      <c r="N891" s="871"/>
      <c r="O891" s="871"/>
      <c r="P891" s="871"/>
      <c r="Q891" s="871"/>
      <c r="R891" s="871"/>
      <c r="S891" s="871"/>
      <c r="T891" s="871"/>
      <c r="U891" s="871"/>
      <c r="V891" s="871"/>
      <c r="W891" s="871"/>
      <c r="X891" s="871"/>
      <c r="Y891" s="871"/>
      <c r="Z891" s="871"/>
    </row>
    <row r="892" spans="1:26" ht="12.75">
      <c r="A892" s="871"/>
      <c r="B892" s="871"/>
      <c r="C892" s="871"/>
      <c r="D892" s="871"/>
      <c r="E892" s="871"/>
      <c r="F892" s="872"/>
      <c r="G892" s="495"/>
      <c r="H892" s="495"/>
      <c r="I892" s="871"/>
      <c r="J892" s="871"/>
      <c r="K892" s="871"/>
      <c r="L892" s="871"/>
      <c r="M892" s="871"/>
      <c r="N892" s="871"/>
      <c r="O892" s="871"/>
      <c r="P892" s="871"/>
      <c r="Q892" s="871"/>
      <c r="R892" s="871"/>
      <c r="S892" s="871"/>
      <c r="T892" s="871"/>
      <c r="U892" s="871"/>
      <c r="V892" s="871"/>
      <c r="W892" s="871"/>
      <c r="X892" s="871"/>
      <c r="Y892" s="871"/>
      <c r="Z892" s="871"/>
    </row>
    <row r="893" spans="1:26" ht="12.75">
      <c r="A893" s="871"/>
      <c r="B893" s="871"/>
      <c r="C893" s="871"/>
      <c r="D893" s="871"/>
      <c r="E893" s="871"/>
      <c r="F893" s="872"/>
      <c r="G893" s="495"/>
      <c r="H893" s="495"/>
      <c r="I893" s="871"/>
      <c r="J893" s="871"/>
      <c r="K893" s="871"/>
      <c r="L893" s="871"/>
      <c r="M893" s="871"/>
      <c r="N893" s="871"/>
      <c r="O893" s="871"/>
      <c r="P893" s="871"/>
      <c r="Q893" s="871"/>
      <c r="R893" s="871"/>
      <c r="S893" s="871"/>
      <c r="T893" s="871"/>
      <c r="U893" s="871"/>
      <c r="V893" s="871"/>
      <c r="W893" s="871"/>
      <c r="X893" s="871"/>
      <c r="Y893" s="871"/>
      <c r="Z893" s="871"/>
    </row>
    <row r="894" spans="1:26" ht="12.75">
      <c r="A894" s="871"/>
      <c r="B894" s="871"/>
      <c r="C894" s="871"/>
      <c r="D894" s="871"/>
      <c r="E894" s="871"/>
      <c r="F894" s="872"/>
      <c r="G894" s="495"/>
      <c r="H894" s="495"/>
      <c r="I894" s="871"/>
      <c r="J894" s="871"/>
      <c r="K894" s="871"/>
      <c r="L894" s="871"/>
      <c r="M894" s="871"/>
      <c r="N894" s="871"/>
      <c r="O894" s="871"/>
      <c r="P894" s="871"/>
      <c r="Q894" s="871"/>
      <c r="R894" s="871"/>
      <c r="S894" s="871"/>
      <c r="T894" s="871"/>
      <c r="U894" s="871"/>
      <c r="V894" s="871"/>
      <c r="W894" s="871"/>
      <c r="X894" s="871"/>
      <c r="Y894" s="871"/>
      <c r="Z894" s="871"/>
    </row>
    <row r="895" spans="1:26" ht="12.75">
      <c r="A895" s="871"/>
      <c r="B895" s="871"/>
      <c r="C895" s="871"/>
      <c r="D895" s="871"/>
      <c r="E895" s="871"/>
      <c r="F895" s="872"/>
      <c r="G895" s="495"/>
      <c r="H895" s="495"/>
      <c r="I895" s="871"/>
      <c r="J895" s="871"/>
      <c r="K895" s="871"/>
      <c r="L895" s="871"/>
      <c r="M895" s="871"/>
      <c r="N895" s="871"/>
      <c r="O895" s="871"/>
      <c r="P895" s="871"/>
      <c r="Q895" s="871"/>
      <c r="R895" s="871"/>
      <c r="S895" s="871"/>
      <c r="T895" s="871"/>
      <c r="U895" s="871"/>
      <c r="V895" s="871"/>
      <c r="W895" s="871"/>
      <c r="X895" s="871"/>
      <c r="Y895" s="871"/>
      <c r="Z895" s="871"/>
    </row>
    <row r="896" spans="1:26" ht="12.75">
      <c r="A896" s="871"/>
      <c r="B896" s="871"/>
      <c r="C896" s="871"/>
      <c r="D896" s="871"/>
      <c r="E896" s="871"/>
      <c r="F896" s="872"/>
      <c r="G896" s="495"/>
      <c r="H896" s="495"/>
      <c r="I896" s="871"/>
      <c r="J896" s="871"/>
      <c r="K896" s="871"/>
      <c r="L896" s="871"/>
      <c r="M896" s="871"/>
      <c r="N896" s="871"/>
      <c r="O896" s="871"/>
      <c r="P896" s="871"/>
      <c r="Q896" s="871"/>
      <c r="R896" s="871"/>
      <c r="S896" s="871"/>
      <c r="T896" s="871"/>
      <c r="U896" s="871"/>
      <c r="V896" s="871"/>
      <c r="W896" s="871"/>
      <c r="X896" s="871"/>
      <c r="Y896" s="871"/>
      <c r="Z896" s="871"/>
    </row>
    <row r="897" spans="1:26" ht="12.75">
      <c r="A897" s="871"/>
      <c r="B897" s="871"/>
      <c r="C897" s="871"/>
      <c r="D897" s="871"/>
      <c r="E897" s="871"/>
      <c r="F897" s="872"/>
      <c r="G897" s="495"/>
      <c r="H897" s="495"/>
      <c r="I897" s="871"/>
      <c r="J897" s="871"/>
      <c r="K897" s="871"/>
      <c r="L897" s="871"/>
      <c r="M897" s="871"/>
      <c r="N897" s="871"/>
      <c r="O897" s="871"/>
      <c r="P897" s="871"/>
      <c r="Q897" s="871"/>
      <c r="R897" s="871"/>
      <c r="S897" s="871"/>
      <c r="T897" s="871"/>
      <c r="U897" s="871"/>
      <c r="V897" s="871"/>
      <c r="W897" s="871"/>
      <c r="X897" s="871"/>
      <c r="Y897" s="871"/>
      <c r="Z897" s="871"/>
    </row>
    <row r="898" spans="1:26" ht="12.75">
      <c r="A898" s="871"/>
      <c r="B898" s="871"/>
      <c r="C898" s="871"/>
      <c r="D898" s="871"/>
      <c r="E898" s="871"/>
      <c r="F898" s="872"/>
      <c r="G898" s="495"/>
      <c r="H898" s="495"/>
      <c r="I898" s="871"/>
      <c r="J898" s="871"/>
      <c r="K898" s="871"/>
      <c r="L898" s="871"/>
      <c r="M898" s="871"/>
      <c r="N898" s="871"/>
      <c r="O898" s="871"/>
      <c r="P898" s="871"/>
      <c r="Q898" s="871"/>
      <c r="R898" s="871"/>
      <c r="S898" s="871"/>
      <c r="T898" s="871"/>
      <c r="U898" s="871"/>
      <c r="V898" s="871"/>
      <c r="W898" s="871"/>
      <c r="X898" s="871"/>
      <c r="Y898" s="871"/>
      <c r="Z898" s="871"/>
    </row>
    <row r="899" spans="1:26" ht="12.75">
      <c r="A899" s="871"/>
      <c r="B899" s="871"/>
      <c r="C899" s="871"/>
      <c r="D899" s="871"/>
      <c r="E899" s="871"/>
      <c r="F899" s="872"/>
      <c r="G899" s="495"/>
      <c r="H899" s="495"/>
      <c r="I899" s="871"/>
      <c r="J899" s="871"/>
      <c r="K899" s="871"/>
      <c r="L899" s="871"/>
      <c r="M899" s="871"/>
      <c r="N899" s="871"/>
      <c r="O899" s="871"/>
      <c r="P899" s="871"/>
      <c r="Q899" s="871"/>
      <c r="R899" s="871"/>
      <c r="S899" s="871"/>
      <c r="T899" s="871"/>
      <c r="U899" s="871"/>
      <c r="V899" s="871"/>
      <c r="W899" s="871"/>
      <c r="X899" s="871"/>
      <c r="Y899" s="871"/>
      <c r="Z899" s="871"/>
    </row>
    <row r="900" spans="1:26" ht="12.75">
      <c r="A900" s="871"/>
      <c r="B900" s="871"/>
      <c r="C900" s="871"/>
      <c r="D900" s="871"/>
      <c r="E900" s="871"/>
      <c r="F900" s="872"/>
      <c r="G900" s="495"/>
      <c r="H900" s="495"/>
      <c r="I900" s="871"/>
      <c r="J900" s="871"/>
      <c r="K900" s="871"/>
      <c r="L900" s="871"/>
      <c r="M900" s="871"/>
      <c r="N900" s="871"/>
      <c r="O900" s="871"/>
      <c r="P900" s="871"/>
      <c r="Q900" s="871"/>
      <c r="R900" s="871"/>
      <c r="S900" s="871"/>
      <c r="T900" s="871"/>
      <c r="U900" s="871"/>
      <c r="V900" s="871"/>
      <c r="W900" s="871"/>
      <c r="X900" s="871"/>
      <c r="Y900" s="871"/>
      <c r="Z900" s="871"/>
    </row>
    <row r="901" spans="1:26" ht="12.75">
      <c r="A901" s="871"/>
      <c r="B901" s="871"/>
      <c r="C901" s="871"/>
      <c r="D901" s="871"/>
      <c r="E901" s="871"/>
      <c r="F901" s="872"/>
      <c r="G901" s="495"/>
      <c r="H901" s="495"/>
      <c r="I901" s="871"/>
      <c r="J901" s="871"/>
      <c r="K901" s="871"/>
      <c r="L901" s="871"/>
      <c r="M901" s="871"/>
      <c r="N901" s="871"/>
      <c r="O901" s="871"/>
      <c r="P901" s="871"/>
      <c r="Q901" s="871"/>
      <c r="R901" s="871"/>
      <c r="S901" s="871"/>
      <c r="T901" s="871"/>
      <c r="U901" s="871"/>
      <c r="V901" s="871"/>
      <c r="W901" s="871"/>
      <c r="X901" s="871"/>
      <c r="Y901" s="871"/>
      <c r="Z901" s="871"/>
    </row>
    <row r="902" spans="1:26" ht="12.75">
      <c r="A902" s="871"/>
      <c r="B902" s="871"/>
      <c r="C902" s="871"/>
      <c r="D902" s="871"/>
      <c r="E902" s="871"/>
      <c r="F902" s="872"/>
      <c r="G902" s="495"/>
      <c r="H902" s="495"/>
      <c r="I902" s="871"/>
      <c r="J902" s="871"/>
      <c r="K902" s="871"/>
      <c r="L902" s="871"/>
      <c r="M902" s="871"/>
      <c r="N902" s="871"/>
      <c r="O902" s="871"/>
      <c r="P902" s="871"/>
      <c r="Q902" s="871"/>
      <c r="R902" s="871"/>
      <c r="S902" s="871"/>
      <c r="T902" s="871"/>
      <c r="U902" s="871"/>
      <c r="V902" s="871"/>
      <c r="W902" s="871"/>
      <c r="X902" s="871"/>
      <c r="Y902" s="871"/>
      <c r="Z902" s="871"/>
    </row>
    <row r="903" spans="1:26" ht="12.75">
      <c r="A903" s="871"/>
      <c r="B903" s="871"/>
      <c r="C903" s="871"/>
      <c r="D903" s="871"/>
      <c r="E903" s="871"/>
      <c r="F903" s="872"/>
      <c r="G903" s="495"/>
      <c r="H903" s="495"/>
      <c r="I903" s="871"/>
      <c r="J903" s="871"/>
      <c r="K903" s="871"/>
      <c r="L903" s="871"/>
      <c r="M903" s="871"/>
      <c r="N903" s="871"/>
      <c r="O903" s="871"/>
      <c r="P903" s="871"/>
      <c r="Q903" s="871"/>
      <c r="R903" s="871"/>
      <c r="S903" s="871"/>
      <c r="T903" s="871"/>
      <c r="U903" s="871"/>
      <c r="V903" s="871"/>
      <c r="W903" s="871"/>
      <c r="X903" s="871"/>
      <c r="Y903" s="871"/>
      <c r="Z903" s="871"/>
    </row>
    <row r="904" spans="1:26" ht="12.75">
      <c r="A904" s="871"/>
      <c r="B904" s="871"/>
      <c r="C904" s="871"/>
      <c r="D904" s="871"/>
      <c r="E904" s="871"/>
      <c r="F904" s="872"/>
      <c r="G904" s="495"/>
      <c r="H904" s="495"/>
      <c r="I904" s="871"/>
      <c r="J904" s="871"/>
      <c r="K904" s="871"/>
      <c r="L904" s="871"/>
      <c r="M904" s="871"/>
      <c r="N904" s="871"/>
      <c r="O904" s="871"/>
      <c r="P904" s="871"/>
      <c r="Q904" s="871"/>
      <c r="R904" s="871"/>
      <c r="S904" s="871"/>
      <c r="T904" s="871"/>
      <c r="U904" s="871"/>
      <c r="V904" s="871"/>
      <c r="W904" s="871"/>
      <c r="X904" s="871"/>
      <c r="Y904" s="871"/>
      <c r="Z904" s="871"/>
    </row>
    <row r="905" spans="1:26" ht="12.75">
      <c r="A905" s="871"/>
      <c r="B905" s="871"/>
      <c r="C905" s="871"/>
      <c r="D905" s="871"/>
      <c r="E905" s="871"/>
      <c r="F905" s="872"/>
      <c r="G905" s="495"/>
      <c r="H905" s="495"/>
      <c r="I905" s="871"/>
      <c r="J905" s="871"/>
      <c r="K905" s="871"/>
      <c r="L905" s="871"/>
      <c r="M905" s="871"/>
      <c r="N905" s="871"/>
      <c r="O905" s="871"/>
      <c r="P905" s="871"/>
      <c r="Q905" s="871"/>
      <c r="R905" s="871"/>
      <c r="S905" s="871"/>
      <c r="T905" s="871"/>
      <c r="U905" s="871"/>
      <c r="V905" s="871"/>
      <c r="W905" s="871"/>
      <c r="X905" s="871"/>
      <c r="Y905" s="871"/>
      <c r="Z905" s="871"/>
    </row>
    <row r="906" spans="1:26" ht="12.75">
      <c r="A906" s="871"/>
      <c r="B906" s="871"/>
      <c r="C906" s="871"/>
      <c r="D906" s="871"/>
      <c r="E906" s="871"/>
      <c r="F906" s="872"/>
      <c r="G906" s="495"/>
      <c r="H906" s="495"/>
      <c r="I906" s="871"/>
      <c r="J906" s="871"/>
      <c r="K906" s="871"/>
      <c r="L906" s="871"/>
      <c r="M906" s="871"/>
      <c r="N906" s="871"/>
      <c r="O906" s="871"/>
      <c r="P906" s="871"/>
      <c r="Q906" s="871"/>
      <c r="R906" s="871"/>
      <c r="S906" s="871"/>
      <c r="T906" s="871"/>
      <c r="U906" s="871"/>
      <c r="V906" s="871"/>
      <c r="W906" s="871"/>
      <c r="X906" s="871"/>
      <c r="Y906" s="871"/>
      <c r="Z906" s="871"/>
    </row>
    <row r="907" spans="1:26" ht="12.75">
      <c r="A907" s="871"/>
      <c r="B907" s="871"/>
      <c r="C907" s="871"/>
      <c r="D907" s="871"/>
      <c r="E907" s="871"/>
      <c r="F907" s="872"/>
      <c r="G907" s="495"/>
      <c r="H907" s="495"/>
      <c r="I907" s="871"/>
      <c r="J907" s="871"/>
      <c r="K907" s="871"/>
      <c r="L907" s="871"/>
      <c r="M907" s="871"/>
      <c r="N907" s="871"/>
      <c r="O907" s="871"/>
      <c r="P907" s="871"/>
      <c r="Q907" s="871"/>
      <c r="R907" s="871"/>
      <c r="S907" s="871"/>
      <c r="T907" s="871"/>
      <c r="U907" s="871"/>
      <c r="V907" s="871"/>
      <c r="W907" s="871"/>
      <c r="X907" s="871"/>
      <c r="Y907" s="871"/>
      <c r="Z907" s="871"/>
    </row>
    <row r="908" spans="1:26" ht="12.75">
      <c r="A908" s="871"/>
      <c r="B908" s="871"/>
      <c r="C908" s="871"/>
      <c r="D908" s="871"/>
      <c r="E908" s="871"/>
      <c r="F908" s="872"/>
      <c r="G908" s="495"/>
      <c r="H908" s="495"/>
      <c r="I908" s="871"/>
      <c r="J908" s="871"/>
      <c r="K908" s="871"/>
      <c r="L908" s="871"/>
      <c r="M908" s="871"/>
      <c r="N908" s="871"/>
      <c r="O908" s="871"/>
      <c r="P908" s="871"/>
      <c r="Q908" s="871"/>
      <c r="R908" s="871"/>
      <c r="S908" s="871"/>
      <c r="T908" s="871"/>
      <c r="U908" s="871"/>
      <c r="V908" s="871"/>
      <c r="W908" s="871"/>
      <c r="X908" s="871"/>
      <c r="Y908" s="871"/>
      <c r="Z908" s="871"/>
    </row>
    <row r="909" spans="1:26" ht="12.75">
      <c r="A909" s="871"/>
      <c r="B909" s="871"/>
      <c r="C909" s="871"/>
      <c r="D909" s="871"/>
      <c r="E909" s="871"/>
      <c r="F909" s="872"/>
      <c r="G909" s="495"/>
      <c r="H909" s="495"/>
      <c r="I909" s="871"/>
      <c r="J909" s="871"/>
      <c r="K909" s="871"/>
      <c r="L909" s="871"/>
      <c r="M909" s="871"/>
      <c r="N909" s="871"/>
      <c r="O909" s="871"/>
      <c r="P909" s="871"/>
      <c r="Q909" s="871"/>
      <c r="R909" s="871"/>
      <c r="S909" s="871"/>
      <c r="T909" s="871"/>
      <c r="U909" s="871"/>
      <c r="V909" s="871"/>
      <c r="W909" s="871"/>
      <c r="X909" s="871"/>
      <c r="Y909" s="871"/>
      <c r="Z909" s="871"/>
    </row>
    <row r="910" spans="1:26" ht="12.75">
      <c r="A910" s="871"/>
      <c r="B910" s="871"/>
      <c r="C910" s="871"/>
      <c r="D910" s="871"/>
      <c r="E910" s="871"/>
      <c r="F910" s="872"/>
      <c r="G910" s="495"/>
      <c r="H910" s="495"/>
      <c r="I910" s="871"/>
      <c r="J910" s="871"/>
      <c r="K910" s="871"/>
      <c r="L910" s="871"/>
      <c r="M910" s="871"/>
      <c r="N910" s="871"/>
      <c r="O910" s="871"/>
      <c r="P910" s="871"/>
      <c r="Q910" s="871"/>
      <c r="R910" s="871"/>
      <c r="S910" s="871"/>
      <c r="T910" s="871"/>
      <c r="U910" s="871"/>
      <c r="V910" s="871"/>
      <c r="W910" s="871"/>
      <c r="X910" s="871"/>
      <c r="Y910" s="871"/>
      <c r="Z910" s="871"/>
    </row>
    <row r="911" spans="1:26" ht="12.75">
      <c r="A911" s="871"/>
      <c r="B911" s="871"/>
      <c r="C911" s="871"/>
      <c r="D911" s="871"/>
      <c r="E911" s="871"/>
      <c r="F911" s="872"/>
      <c r="G911" s="495"/>
      <c r="H911" s="495"/>
      <c r="I911" s="871"/>
      <c r="J911" s="871"/>
      <c r="K911" s="871"/>
      <c r="L911" s="871"/>
      <c r="M911" s="871"/>
      <c r="N911" s="871"/>
      <c r="O911" s="871"/>
      <c r="P911" s="871"/>
      <c r="Q911" s="871"/>
      <c r="R911" s="871"/>
      <c r="S911" s="871"/>
      <c r="T911" s="871"/>
      <c r="U911" s="871"/>
      <c r="V911" s="871"/>
      <c r="W911" s="871"/>
      <c r="X911" s="871"/>
      <c r="Y911" s="871"/>
      <c r="Z911" s="871"/>
    </row>
    <row r="912" spans="1:26" ht="12.75">
      <c r="A912" s="871"/>
      <c r="B912" s="871"/>
      <c r="C912" s="871"/>
      <c r="D912" s="871"/>
      <c r="E912" s="871"/>
      <c r="F912" s="872"/>
      <c r="G912" s="495"/>
      <c r="H912" s="495"/>
      <c r="I912" s="871"/>
      <c r="J912" s="871"/>
      <c r="K912" s="871"/>
      <c r="L912" s="871"/>
      <c r="M912" s="871"/>
      <c r="N912" s="871"/>
      <c r="O912" s="871"/>
      <c r="P912" s="871"/>
      <c r="Q912" s="871"/>
      <c r="R912" s="871"/>
      <c r="S912" s="871"/>
      <c r="T912" s="871"/>
      <c r="U912" s="871"/>
      <c r="V912" s="871"/>
      <c r="W912" s="871"/>
      <c r="X912" s="871"/>
      <c r="Y912" s="871"/>
      <c r="Z912" s="871"/>
    </row>
    <row r="913" spans="1:26" ht="12.75">
      <c r="A913" s="871"/>
      <c r="B913" s="871"/>
      <c r="C913" s="871"/>
      <c r="D913" s="871"/>
      <c r="E913" s="871"/>
      <c r="F913" s="872"/>
      <c r="G913" s="495"/>
      <c r="H913" s="495"/>
      <c r="I913" s="871"/>
      <c r="J913" s="871"/>
      <c r="K913" s="871"/>
      <c r="L913" s="871"/>
      <c r="M913" s="871"/>
      <c r="N913" s="871"/>
      <c r="O913" s="871"/>
      <c r="P913" s="871"/>
      <c r="Q913" s="871"/>
      <c r="R913" s="871"/>
      <c r="S913" s="871"/>
      <c r="T913" s="871"/>
      <c r="U913" s="871"/>
      <c r="V913" s="871"/>
      <c r="W913" s="871"/>
      <c r="X913" s="871"/>
      <c r="Y913" s="871"/>
      <c r="Z913" s="871"/>
    </row>
    <row r="914" spans="1:26" ht="12.75">
      <c r="A914" s="871"/>
      <c r="B914" s="871"/>
      <c r="C914" s="871"/>
      <c r="D914" s="871"/>
      <c r="E914" s="871"/>
      <c r="F914" s="872"/>
      <c r="G914" s="495"/>
      <c r="H914" s="495"/>
      <c r="I914" s="871"/>
      <c r="J914" s="871"/>
      <c r="K914" s="871"/>
      <c r="L914" s="871"/>
      <c r="M914" s="871"/>
      <c r="N914" s="871"/>
      <c r="O914" s="871"/>
      <c r="P914" s="871"/>
      <c r="Q914" s="871"/>
      <c r="R914" s="871"/>
      <c r="S914" s="871"/>
      <c r="T914" s="871"/>
      <c r="U914" s="871"/>
      <c r="V914" s="871"/>
      <c r="W914" s="871"/>
      <c r="X914" s="871"/>
      <c r="Y914" s="871"/>
      <c r="Z914" s="871"/>
    </row>
    <row r="915" spans="1:26" ht="12.75">
      <c r="A915" s="871"/>
      <c r="B915" s="871"/>
      <c r="C915" s="871"/>
      <c r="D915" s="871"/>
      <c r="E915" s="871"/>
      <c r="F915" s="872"/>
      <c r="G915" s="495"/>
      <c r="H915" s="495"/>
      <c r="I915" s="871"/>
      <c r="J915" s="871"/>
      <c r="K915" s="871"/>
      <c r="L915" s="871"/>
      <c r="M915" s="871"/>
      <c r="N915" s="871"/>
      <c r="O915" s="871"/>
      <c r="P915" s="871"/>
      <c r="Q915" s="871"/>
      <c r="R915" s="871"/>
      <c r="S915" s="871"/>
      <c r="T915" s="871"/>
      <c r="U915" s="871"/>
      <c r="V915" s="871"/>
      <c r="W915" s="871"/>
      <c r="X915" s="871"/>
      <c r="Y915" s="871"/>
      <c r="Z915" s="871"/>
    </row>
    <row r="916" spans="1:26" ht="12.75">
      <c r="A916" s="871"/>
      <c r="B916" s="871"/>
      <c r="C916" s="871"/>
      <c r="D916" s="871"/>
      <c r="E916" s="871"/>
      <c r="F916" s="872"/>
      <c r="G916" s="495"/>
      <c r="H916" s="495"/>
      <c r="I916" s="871"/>
      <c r="J916" s="871"/>
      <c r="K916" s="871"/>
      <c r="L916" s="871"/>
      <c r="M916" s="871"/>
      <c r="N916" s="871"/>
      <c r="O916" s="871"/>
      <c r="P916" s="871"/>
      <c r="Q916" s="871"/>
      <c r="R916" s="871"/>
      <c r="S916" s="871"/>
      <c r="T916" s="871"/>
      <c r="U916" s="871"/>
      <c r="V916" s="871"/>
      <c r="W916" s="871"/>
      <c r="X916" s="871"/>
      <c r="Y916" s="871"/>
      <c r="Z916" s="871"/>
    </row>
    <row r="917" spans="1:26" ht="12.75">
      <c r="A917" s="871"/>
      <c r="B917" s="871"/>
      <c r="C917" s="871"/>
      <c r="D917" s="871"/>
      <c r="E917" s="871"/>
      <c r="F917" s="872"/>
      <c r="G917" s="495"/>
      <c r="H917" s="495"/>
      <c r="I917" s="871"/>
      <c r="J917" s="871"/>
      <c r="K917" s="871"/>
      <c r="L917" s="871"/>
      <c r="M917" s="871"/>
      <c r="N917" s="871"/>
      <c r="O917" s="871"/>
      <c r="P917" s="871"/>
      <c r="Q917" s="871"/>
      <c r="R917" s="871"/>
      <c r="S917" s="871"/>
      <c r="T917" s="871"/>
      <c r="U917" s="871"/>
      <c r="V917" s="871"/>
      <c r="W917" s="871"/>
      <c r="X917" s="871"/>
      <c r="Y917" s="871"/>
      <c r="Z917" s="871"/>
    </row>
    <row r="918" spans="1:26" ht="12.75">
      <c r="A918" s="871"/>
      <c r="B918" s="871"/>
      <c r="C918" s="871"/>
      <c r="D918" s="871"/>
      <c r="E918" s="871"/>
      <c r="F918" s="872"/>
      <c r="G918" s="495"/>
      <c r="H918" s="495"/>
      <c r="I918" s="871"/>
      <c r="J918" s="871"/>
      <c r="K918" s="871"/>
      <c r="L918" s="871"/>
      <c r="M918" s="871"/>
      <c r="N918" s="871"/>
      <c r="O918" s="871"/>
      <c r="P918" s="871"/>
      <c r="Q918" s="871"/>
      <c r="R918" s="871"/>
      <c r="S918" s="871"/>
      <c r="T918" s="871"/>
      <c r="U918" s="871"/>
      <c r="V918" s="871"/>
      <c r="W918" s="871"/>
      <c r="X918" s="871"/>
      <c r="Y918" s="871"/>
      <c r="Z918" s="871"/>
    </row>
    <row r="919" spans="1:26" ht="12.75">
      <c r="A919" s="871"/>
      <c r="B919" s="871"/>
      <c r="C919" s="871"/>
      <c r="D919" s="871"/>
      <c r="E919" s="871"/>
      <c r="F919" s="872"/>
      <c r="G919" s="495"/>
      <c r="H919" s="495"/>
      <c r="I919" s="871"/>
      <c r="J919" s="871"/>
      <c r="K919" s="871"/>
      <c r="L919" s="871"/>
      <c r="M919" s="871"/>
      <c r="N919" s="871"/>
      <c r="O919" s="871"/>
      <c r="P919" s="871"/>
      <c r="Q919" s="871"/>
      <c r="R919" s="871"/>
      <c r="S919" s="871"/>
      <c r="T919" s="871"/>
      <c r="U919" s="871"/>
      <c r="V919" s="871"/>
      <c r="W919" s="871"/>
      <c r="X919" s="871"/>
      <c r="Y919" s="871"/>
      <c r="Z919" s="871"/>
    </row>
    <row r="920" spans="1:26" ht="12.75">
      <c r="A920" s="871"/>
      <c r="B920" s="871"/>
      <c r="C920" s="871"/>
      <c r="D920" s="871"/>
      <c r="E920" s="871"/>
      <c r="F920" s="872"/>
      <c r="G920" s="495"/>
      <c r="H920" s="495"/>
      <c r="I920" s="871"/>
      <c r="J920" s="871"/>
      <c r="K920" s="871"/>
      <c r="L920" s="871"/>
      <c r="M920" s="871"/>
      <c r="N920" s="871"/>
      <c r="O920" s="871"/>
      <c r="P920" s="871"/>
      <c r="Q920" s="871"/>
      <c r="R920" s="871"/>
      <c r="S920" s="871"/>
      <c r="T920" s="871"/>
      <c r="U920" s="871"/>
      <c r="V920" s="871"/>
      <c r="W920" s="871"/>
      <c r="X920" s="871"/>
      <c r="Y920" s="871"/>
      <c r="Z920" s="871"/>
    </row>
    <row r="921" spans="1:26" ht="12.75">
      <c r="A921" s="871"/>
      <c r="B921" s="871"/>
      <c r="C921" s="871"/>
      <c r="D921" s="871"/>
      <c r="E921" s="871"/>
      <c r="F921" s="872"/>
      <c r="G921" s="495"/>
      <c r="H921" s="495"/>
      <c r="I921" s="871"/>
      <c r="J921" s="871"/>
      <c r="K921" s="871"/>
      <c r="L921" s="871"/>
      <c r="M921" s="871"/>
      <c r="N921" s="871"/>
      <c r="O921" s="871"/>
      <c r="P921" s="871"/>
      <c r="Q921" s="871"/>
      <c r="R921" s="871"/>
      <c r="S921" s="871"/>
      <c r="T921" s="871"/>
      <c r="U921" s="871"/>
      <c r="V921" s="871"/>
      <c r="W921" s="871"/>
      <c r="X921" s="871"/>
      <c r="Y921" s="871"/>
      <c r="Z921" s="871"/>
    </row>
    <row r="922" spans="1:26" ht="12.75">
      <c r="A922" s="871"/>
      <c r="B922" s="871"/>
      <c r="C922" s="871"/>
      <c r="D922" s="871"/>
      <c r="E922" s="871"/>
      <c r="F922" s="872"/>
      <c r="G922" s="495"/>
      <c r="H922" s="495"/>
      <c r="I922" s="871"/>
      <c r="J922" s="871"/>
      <c r="K922" s="871"/>
      <c r="L922" s="871"/>
      <c r="M922" s="871"/>
      <c r="N922" s="871"/>
      <c r="O922" s="871"/>
      <c r="P922" s="871"/>
      <c r="Q922" s="871"/>
      <c r="R922" s="871"/>
      <c r="S922" s="871"/>
      <c r="T922" s="871"/>
      <c r="U922" s="871"/>
      <c r="V922" s="871"/>
      <c r="W922" s="871"/>
      <c r="X922" s="871"/>
      <c r="Y922" s="871"/>
      <c r="Z922" s="871"/>
    </row>
    <row r="923" spans="1:26" ht="12.75">
      <c r="A923" s="871"/>
      <c r="B923" s="871"/>
      <c r="C923" s="871"/>
      <c r="D923" s="871"/>
      <c r="E923" s="871"/>
      <c r="F923" s="872"/>
      <c r="G923" s="495"/>
      <c r="H923" s="495"/>
      <c r="I923" s="871"/>
      <c r="J923" s="871"/>
      <c r="K923" s="871"/>
      <c r="L923" s="871"/>
      <c r="M923" s="871"/>
      <c r="N923" s="871"/>
      <c r="O923" s="871"/>
      <c r="P923" s="871"/>
      <c r="Q923" s="871"/>
      <c r="R923" s="871"/>
      <c r="S923" s="871"/>
      <c r="T923" s="871"/>
      <c r="U923" s="871"/>
      <c r="V923" s="871"/>
      <c r="W923" s="871"/>
      <c r="X923" s="871"/>
      <c r="Y923" s="871"/>
      <c r="Z923" s="871"/>
    </row>
    <row r="924" spans="1:26" ht="12.75">
      <c r="A924" s="871"/>
      <c r="B924" s="871"/>
      <c r="C924" s="871"/>
      <c r="D924" s="871"/>
      <c r="E924" s="871"/>
      <c r="F924" s="872"/>
      <c r="G924" s="495"/>
      <c r="H924" s="495"/>
      <c r="I924" s="871"/>
      <c r="J924" s="871"/>
      <c r="K924" s="871"/>
      <c r="L924" s="871"/>
      <c r="M924" s="871"/>
      <c r="N924" s="871"/>
      <c r="O924" s="871"/>
      <c r="P924" s="871"/>
      <c r="Q924" s="871"/>
      <c r="R924" s="871"/>
      <c r="S924" s="871"/>
      <c r="T924" s="871"/>
      <c r="U924" s="871"/>
      <c r="V924" s="871"/>
      <c r="W924" s="871"/>
      <c r="X924" s="871"/>
      <c r="Y924" s="871"/>
      <c r="Z924" s="871"/>
    </row>
    <row r="925" spans="1:26" ht="12.75">
      <c r="A925" s="871"/>
      <c r="B925" s="871"/>
      <c r="C925" s="871"/>
      <c r="D925" s="871"/>
      <c r="E925" s="871"/>
      <c r="F925" s="872"/>
      <c r="G925" s="495"/>
      <c r="H925" s="495"/>
      <c r="I925" s="871"/>
      <c r="J925" s="871"/>
      <c r="K925" s="871"/>
      <c r="L925" s="871"/>
      <c r="M925" s="871"/>
      <c r="N925" s="871"/>
      <c r="O925" s="871"/>
      <c r="P925" s="871"/>
      <c r="Q925" s="871"/>
      <c r="R925" s="871"/>
      <c r="S925" s="871"/>
      <c r="T925" s="871"/>
      <c r="U925" s="871"/>
      <c r="V925" s="871"/>
      <c r="W925" s="871"/>
      <c r="X925" s="871"/>
      <c r="Y925" s="871"/>
      <c r="Z925" s="871"/>
    </row>
    <row r="926" spans="1:26" ht="12.75">
      <c r="A926" s="871"/>
      <c r="B926" s="871"/>
      <c r="C926" s="871"/>
      <c r="D926" s="871"/>
      <c r="E926" s="871"/>
      <c r="F926" s="872"/>
      <c r="G926" s="495"/>
      <c r="H926" s="495"/>
      <c r="I926" s="871"/>
      <c r="J926" s="871"/>
      <c r="K926" s="871"/>
      <c r="L926" s="871"/>
      <c r="M926" s="871"/>
      <c r="N926" s="871"/>
      <c r="O926" s="871"/>
      <c r="P926" s="871"/>
      <c r="Q926" s="871"/>
      <c r="R926" s="871"/>
      <c r="S926" s="871"/>
      <c r="T926" s="871"/>
      <c r="U926" s="871"/>
      <c r="V926" s="871"/>
      <c r="W926" s="871"/>
      <c r="X926" s="871"/>
      <c r="Y926" s="871"/>
      <c r="Z926" s="871"/>
    </row>
    <row r="927" spans="1:26" ht="12.75">
      <c r="A927" s="871"/>
      <c r="B927" s="871"/>
      <c r="C927" s="871"/>
      <c r="D927" s="871"/>
      <c r="E927" s="871"/>
      <c r="F927" s="872"/>
      <c r="G927" s="495"/>
      <c r="H927" s="495"/>
      <c r="I927" s="871"/>
      <c r="J927" s="871"/>
      <c r="K927" s="871"/>
      <c r="L927" s="871"/>
      <c r="M927" s="871"/>
      <c r="N927" s="871"/>
      <c r="O927" s="871"/>
      <c r="P927" s="871"/>
      <c r="Q927" s="871"/>
      <c r="R927" s="871"/>
      <c r="S927" s="871"/>
      <c r="T927" s="871"/>
      <c r="U927" s="871"/>
      <c r="V927" s="871"/>
      <c r="W927" s="871"/>
      <c r="X927" s="871"/>
      <c r="Y927" s="871"/>
      <c r="Z927" s="871"/>
    </row>
    <row r="928" spans="1:26" ht="12.75">
      <c r="A928" s="871"/>
      <c r="B928" s="871"/>
      <c r="C928" s="871"/>
      <c r="D928" s="871"/>
      <c r="E928" s="871"/>
      <c r="F928" s="872"/>
      <c r="G928" s="495"/>
      <c r="H928" s="495"/>
      <c r="I928" s="871"/>
      <c r="J928" s="871"/>
      <c r="K928" s="871"/>
      <c r="L928" s="871"/>
      <c r="M928" s="871"/>
      <c r="N928" s="871"/>
      <c r="O928" s="871"/>
      <c r="P928" s="871"/>
      <c r="Q928" s="871"/>
      <c r="R928" s="871"/>
      <c r="S928" s="871"/>
      <c r="T928" s="871"/>
      <c r="U928" s="871"/>
      <c r="V928" s="871"/>
      <c r="W928" s="871"/>
      <c r="X928" s="871"/>
      <c r="Y928" s="871"/>
      <c r="Z928" s="871"/>
    </row>
    <row r="929" spans="1:26" ht="12.75">
      <c r="A929" s="871"/>
      <c r="B929" s="871"/>
      <c r="C929" s="871"/>
      <c r="D929" s="871"/>
      <c r="E929" s="871"/>
      <c r="F929" s="872"/>
      <c r="G929" s="495"/>
      <c r="H929" s="495"/>
      <c r="I929" s="871"/>
      <c r="J929" s="871"/>
      <c r="K929" s="871"/>
      <c r="L929" s="871"/>
      <c r="M929" s="871"/>
      <c r="N929" s="871"/>
      <c r="O929" s="871"/>
      <c r="P929" s="871"/>
      <c r="Q929" s="871"/>
      <c r="R929" s="871"/>
      <c r="S929" s="871"/>
      <c r="T929" s="871"/>
      <c r="U929" s="871"/>
      <c r="V929" s="871"/>
      <c r="W929" s="871"/>
      <c r="X929" s="871"/>
      <c r="Y929" s="871"/>
      <c r="Z929" s="871"/>
    </row>
    <row r="930" spans="1:26" ht="12.75">
      <c r="A930" s="871"/>
      <c r="B930" s="871"/>
      <c r="C930" s="871"/>
      <c r="D930" s="871"/>
      <c r="E930" s="871"/>
      <c r="F930" s="872"/>
      <c r="G930" s="495"/>
      <c r="H930" s="495"/>
      <c r="I930" s="871"/>
      <c r="J930" s="871"/>
      <c r="K930" s="871"/>
      <c r="L930" s="871"/>
      <c r="M930" s="871"/>
      <c r="N930" s="871"/>
      <c r="O930" s="871"/>
      <c r="P930" s="871"/>
      <c r="Q930" s="871"/>
      <c r="R930" s="871"/>
      <c r="S930" s="871"/>
      <c r="T930" s="871"/>
      <c r="U930" s="871"/>
      <c r="V930" s="871"/>
      <c r="W930" s="871"/>
      <c r="X930" s="871"/>
      <c r="Y930" s="871"/>
      <c r="Z930" s="871"/>
    </row>
    <row r="931" spans="1:26" ht="12.75">
      <c r="A931" s="871"/>
      <c r="B931" s="871"/>
      <c r="C931" s="871"/>
      <c r="D931" s="871"/>
      <c r="E931" s="871"/>
      <c r="F931" s="872"/>
      <c r="G931" s="495"/>
      <c r="H931" s="495"/>
      <c r="I931" s="871"/>
      <c r="J931" s="871"/>
      <c r="K931" s="871"/>
      <c r="L931" s="871"/>
      <c r="M931" s="871"/>
      <c r="N931" s="871"/>
      <c r="O931" s="871"/>
      <c r="P931" s="871"/>
      <c r="Q931" s="871"/>
      <c r="R931" s="871"/>
      <c r="S931" s="871"/>
      <c r="T931" s="871"/>
      <c r="U931" s="871"/>
      <c r="V931" s="871"/>
      <c r="W931" s="871"/>
      <c r="X931" s="871"/>
      <c r="Y931" s="871"/>
      <c r="Z931" s="871"/>
    </row>
    <row r="932" spans="1:26" ht="12.75">
      <c r="A932" s="871"/>
      <c r="B932" s="871"/>
      <c r="C932" s="871"/>
      <c r="D932" s="871"/>
      <c r="E932" s="871"/>
      <c r="F932" s="872"/>
      <c r="G932" s="495"/>
      <c r="H932" s="495"/>
      <c r="I932" s="871"/>
      <c r="J932" s="871"/>
      <c r="K932" s="871"/>
      <c r="L932" s="871"/>
      <c r="M932" s="871"/>
      <c r="N932" s="871"/>
      <c r="O932" s="871"/>
      <c r="P932" s="871"/>
      <c r="Q932" s="871"/>
      <c r="R932" s="871"/>
      <c r="S932" s="871"/>
      <c r="T932" s="871"/>
      <c r="U932" s="871"/>
      <c r="V932" s="871"/>
      <c r="W932" s="871"/>
      <c r="X932" s="871"/>
      <c r="Y932" s="871"/>
      <c r="Z932" s="871"/>
    </row>
    <row r="933" spans="1:26" ht="12.75">
      <c r="A933" s="871"/>
      <c r="B933" s="871"/>
      <c r="C933" s="871"/>
      <c r="D933" s="871"/>
      <c r="E933" s="871"/>
      <c r="F933" s="872"/>
      <c r="G933" s="495"/>
      <c r="H933" s="495"/>
      <c r="I933" s="871"/>
      <c r="J933" s="871"/>
      <c r="K933" s="871"/>
      <c r="L933" s="871"/>
      <c r="M933" s="871"/>
      <c r="N933" s="871"/>
      <c r="O933" s="871"/>
      <c r="P933" s="871"/>
      <c r="Q933" s="871"/>
      <c r="R933" s="871"/>
      <c r="S933" s="871"/>
      <c r="T933" s="871"/>
      <c r="U933" s="871"/>
      <c r="V933" s="871"/>
      <c r="W933" s="871"/>
      <c r="X933" s="871"/>
      <c r="Y933" s="871"/>
      <c r="Z933" s="871"/>
    </row>
    <row r="934" spans="1:26" ht="12.75">
      <c r="A934" s="871"/>
      <c r="B934" s="871"/>
      <c r="C934" s="871"/>
      <c r="D934" s="871"/>
      <c r="E934" s="871"/>
      <c r="F934" s="872"/>
      <c r="G934" s="495"/>
      <c r="H934" s="495"/>
      <c r="I934" s="871"/>
      <c r="J934" s="871"/>
      <c r="K934" s="871"/>
      <c r="L934" s="871"/>
      <c r="M934" s="871"/>
      <c r="N934" s="871"/>
      <c r="O934" s="871"/>
      <c r="P934" s="871"/>
      <c r="Q934" s="871"/>
      <c r="R934" s="871"/>
      <c r="S934" s="871"/>
      <c r="T934" s="871"/>
      <c r="U934" s="871"/>
      <c r="V934" s="871"/>
      <c r="W934" s="871"/>
      <c r="X934" s="871"/>
      <c r="Y934" s="871"/>
      <c r="Z934" s="871"/>
    </row>
    <row r="935" spans="1:26" ht="12.75">
      <c r="A935" s="871"/>
      <c r="B935" s="871"/>
      <c r="C935" s="871"/>
      <c r="D935" s="871"/>
      <c r="E935" s="871"/>
      <c r="F935" s="872"/>
      <c r="G935" s="495"/>
      <c r="H935" s="495"/>
      <c r="I935" s="871"/>
      <c r="J935" s="871"/>
      <c r="K935" s="871"/>
      <c r="L935" s="871"/>
      <c r="M935" s="871"/>
      <c r="N935" s="871"/>
      <c r="O935" s="871"/>
      <c r="P935" s="871"/>
      <c r="Q935" s="871"/>
      <c r="R935" s="871"/>
      <c r="S935" s="871"/>
      <c r="T935" s="871"/>
      <c r="U935" s="871"/>
      <c r="V935" s="871"/>
      <c r="W935" s="871"/>
      <c r="X935" s="871"/>
      <c r="Y935" s="871"/>
      <c r="Z935" s="871"/>
    </row>
    <row r="936" spans="1:26" ht="12.75">
      <c r="A936" s="871"/>
      <c r="B936" s="871"/>
      <c r="C936" s="871"/>
      <c r="D936" s="871"/>
      <c r="E936" s="871"/>
      <c r="F936" s="872"/>
      <c r="G936" s="495"/>
      <c r="H936" s="495"/>
      <c r="I936" s="871"/>
      <c r="J936" s="871"/>
      <c r="K936" s="871"/>
      <c r="L936" s="871"/>
      <c r="M936" s="871"/>
      <c r="N936" s="871"/>
      <c r="O936" s="871"/>
      <c r="P936" s="871"/>
      <c r="Q936" s="871"/>
      <c r="R936" s="871"/>
      <c r="S936" s="871"/>
      <c r="T936" s="871"/>
      <c r="U936" s="871"/>
      <c r="V936" s="871"/>
      <c r="W936" s="871"/>
      <c r="X936" s="871"/>
      <c r="Y936" s="871"/>
      <c r="Z936" s="871"/>
    </row>
    <row r="937" spans="1:26" ht="12.75">
      <c r="A937" s="871"/>
      <c r="B937" s="871"/>
      <c r="C937" s="871"/>
      <c r="D937" s="871"/>
      <c r="E937" s="871"/>
      <c r="F937" s="872"/>
      <c r="G937" s="495"/>
      <c r="H937" s="495"/>
      <c r="I937" s="871"/>
      <c r="J937" s="871"/>
      <c r="K937" s="871"/>
      <c r="L937" s="871"/>
      <c r="M937" s="871"/>
      <c r="N937" s="871"/>
      <c r="O937" s="871"/>
      <c r="P937" s="871"/>
      <c r="Q937" s="871"/>
      <c r="R937" s="871"/>
      <c r="S937" s="871"/>
      <c r="T937" s="871"/>
      <c r="U937" s="871"/>
      <c r="V937" s="871"/>
      <c r="W937" s="871"/>
      <c r="X937" s="871"/>
      <c r="Y937" s="871"/>
      <c r="Z937" s="871"/>
    </row>
    <row r="938" spans="1:26" ht="12.75">
      <c r="A938" s="871"/>
      <c r="B938" s="871"/>
      <c r="C938" s="871"/>
      <c r="D938" s="871"/>
      <c r="E938" s="871"/>
      <c r="F938" s="872"/>
      <c r="G938" s="495"/>
      <c r="H938" s="495"/>
      <c r="I938" s="871"/>
      <c r="J938" s="871"/>
      <c r="K938" s="871"/>
      <c r="L938" s="871"/>
      <c r="M938" s="871"/>
      <c r="N938" s="871"/>
      <c r="O938" s="871"/>
      <c r="P938" s="871"/>
      <c r="Q938" s="871"/>
      <c r="R938" s="871"/>
      <c r="S938" s="871"/>
      <c r="T938" s="871"/>
      <c r="U938" s="871"/>
      <c r="V938" s="871"/>
      <c r="W938" s="871"/>
      <c r="X938" s="871"/>
      <c r="Y938" s="871"/>
      <c r="Z938" s="871"/>
    </row>
    <row r="939" spans="1:26" ht="12.75">
      <c r="A939" s="871"/>
      <c r="B939" s="871"/>
      <c r="C939" s="871"/>
      <c r="D939" s="871"/>
      <c r="E939" s="871"/>
      <c r="F939" s="872"/>
      <c r="G939" s="495"/>
      <c r="H939" s="495"/>
      <c r="I939" s="871"/>
      <c r="J939" s="871"/>
      <c r="K939" s="871"/>
      <c r="L939" s="871"/>
      <c r="M939" s="871"/>
      <c r="N939" s="871"/>
      <c r="O939" s="871"/>
      <c r="P939" s="871"/>
      <c r="Q939" s="871"/>
      <c r="R939" s="871"/>
      <c r="S939" s="871"/>
      <c r="T939" s="871"/>
      <c r="U939" s="871"/>
      <c r="V939" s="871"/>
      <c r="W939" s="871"/>
      <c r="X939" s="871"/>
      <c r="Y939" s="871"/>
      <c r="Z939" s="871"/>
    </row>
    <row r="940" spans="1:26" ht="12.75">
      <c r="A940" s="871"/>
      <c r="B940" s="871"/>
      <c r="C940" s="871"/>
      <c r="D940" s="871"/>
      <c r="E940" s="871"/>
      <c r="F940" s="872"/>
      <c r="G940" s="495"/>
      <c r="H940" s="495"/>
      <c r="I940" s="871"/>
      <c r="J940" s="871"/>
      <c r="K940" s="871"/>
      <c r="L940" s="871"/>
      <c r="M940" s="871"/>
      <c r="N940" s="871"/>
      <c r="O940" s="871"/>
      <c r="P940" s="871"/>
      <c r="Q940" s="871"/>
      <c r="R940" s="871"/>
      <c r="S940" s="871"/>
      <c r="T940" s="871"/>
      <c r="U940" s="871"/>
      <c r="V940" s="871"/>
      <c r="W940" s="871"/>
      <c r="X940" s="871"/>
      <c r="Y940" s="871"/>
      <c r="Z940" s="871"/>
    </row>
    <row r="941" spans="1:26" ht="12.75">
      <c r="A941" s="871"/>
      <c r="B941" s="871"/>
      <c r="C941" s="871"/>
      <c r="D941" s="871"/>
      <c r="E941" s="871"/>
      <c r="F941" s="872"/>
      <c r="G941" s="495"/>
      <c r="H941" s="495"/>
      <c r="I941" s="871"/>
      <c r="J941" s="871"/>
      <c r="K941" s="871"/>
      <c r="L941" s="871"/>
      <c r="M941" s="871"/>
      <c r="N941" s="871"/>
      <c r="O941" s="871"/>
      <c r="P941" s="871"/>
      <c r="Q941" s="871"/>
      <c r="R941" s="871"/>
      <c r="S941" s="871"/>
      <c r="T941" s="871"/>
      <c r="U941" s="871"/>
      <c r="V941" s="871"/>
      <c r="W941" s="871"/>
      <c r="X941" s="871"/>
      <c r="Y941" s="871"/>
      <c r="Z941" s="871"/>
    </row>
    <row r="942" spans="1:26" ht="12.75">
      <c r="A942" s="871"/>
      <c r="B942" s="871"/>
      <c r="C942" s="871"/>
      <c r="D942" s="871"/>
      <c r="E942" s="871"/>
      <c r="F942" s="872"/>
      <c r="G942" s="495"/>
      <c r="H942" s="495"/>
      <c r="I942" s="871"/>
      <c r="J942" s="871"/>
      <c r="K942" s="871"/>
      <c r="L942" s="871"/>
      <c r="M942" s="871"/>
      <c r="N942" s="871"/>
      <c r="O942" s="871"/>
      <c r="P942" s="871"/>
      <c r="Q942" s="871"/>
      <c r="R942" s="871"/>
      <c r="S942" s="871"/>
      <c r="T942" s="871"/>
      <c r="U942" s="871"/>
      <c r="V942" s="871"/>
      <c r="W942" s="871"/>
      <c r="X942" s="871"/>
      <c r="Y942" s="871"/>
      <c r="Z942" s="871"/>
    </row>
    <row r="943" spans="1:26" ht="12.75">
      <c r="A943" s="871"/>
      <c r="B943" s="871"/>
      <c r="C943" s="871"/>
      <c r="D943" s="871"/>
      <c r="E943" s="871"/>
      <c r="F943" s="872"/>
      <c r="G943" s="495"/>
      <c r="H943" s="495"/>
      <c r="I943" s="871"/>
      <c r="J943" s="871"/>
      <c r="K943" s="871"/>
      <c r="L943" s="871"/>
      <c r="M943" s="871"/>
      <c r="N943" s="871"/>
      <c r="O943" s="871"/>
      <c r="P943" s="871"/>
      <c r="Q943" s="871"/>
      <c r="R943" s="871"/>
      <c r="S943" s="871"/>
      <c r="T943" s="871"/>
      <c r="U943" s="871"/>
      <c r="V943" s="871"/>
      <c r="W943" s="871"/>
      <c r="X943" s="871"/>
      <c r="Y943" s="871"/>
      <c r="Z943" s="871"/>
    </row>
    <row r="944" spans="1:26" ht="12.75">
      <c r="A944" s="871"/>
      <c r="B944" s="871"/>
      <c r="C944" s="871"/>
      <c r="D944" s="871"/>
      <c r="E944" s="871"/>
      <c r="F944" s="872"/>
      <c r="G944" s="495"/>
      <c r="H944" s="495"/>
      <c r="I944" s="871"/>
      <c r="J944" s="871"/>
      <c r="K944" s="871"/>
      <c r="L944" s="871"/>
      <c r="M944" s="871"/>
      <c r="N944" s="871"/>
      <c r="O944" s="871"/>
      <c r="P944" s="871"/>
      <c r="Q944" s="871"/>
      <c r="R944" s="871"/>
      <c r="S944" s="871"/>
      <c r="T944" s="871"/>
      <c r="U944" s="871"/>
      <c r="V944" s="871"/>
      <c r="W944" s="871"/>
      <c r="X944" s="871"/>
      <c r="Y944" s="871"/>
      <c r="Z944" s="871"/>
    </row>
    <row r="945" spans="1:26" ht="12.75">
      <c r="A945" s="871"/>
      <c r="B945" s="871"/>
      <c r="C945" s="871"/>
      <c r="D945" s="871"/>
      <c r="E945" s="871"/>
      <c r="F945" s="872"/>
      <c r="G945" s="495"/>
      <c r="H945" s="495"/>
      <c r="I945" s="871"/>
      <c r="J945" s="871"/>
      <c r="K945" s="871"/>
      <c r="L945" s="871"/>
      <c r="M945" s="871"/>
      <c r="N945" s="871"/>
      <c r="O945" s="871"/>
      <c r="P945" s="871"/>
      <c r="Q945" s="871"/>
      <c r="R945" s="871"/>
      <c r="S945" s="871"/>
      <c r="T945" s="871"/>
      <c r="U945" s="871"/>
      <c r="V945" s="871"/>
      <c r="W945" s="871"/>
      <c r="X945" s="871"/>
      <c r="Y945" s="871"/>
      <c r="Z945" s="871"/>
    </row>
    <row r="946" spans="1:26" ht="12.75">
      <c r="A946" s="871"/>
      <c r="B946" s="871"/>
      <c r="C946" s="871"/>
      <c r="D946" s="871"/>
      <c r="E946" s="871"/>
      <c r="F946" s="872"/>
      <c r="G946" s="495"/>
      <c r="H946" s="495"/>
      <c r="I946" s="871"/>
      <c r="J946" s="871"/>
      <c r="K946" s="871"/>
      <c r="L946" s="871"/>
      <c r="M946" s="871"/>
      <c r="N946" s="871"/>
      <c r="O946" s="871"/>
      <c r="P946" s="871"/>
      <c r="Q946" s="871"/>
      <c r="R946" s="871"/>
      <c r="S946" s="871"/>
      <c r="T946" s="871"/>
      <c r="U946" s="871"/>
      <c r="V946" s="871"/>
      <c r="W946" s="871"/>
      <c r="X946" s="871"/>
      <c r="Y946" s="871"/>
      <c r="Z946" s="871"/>
    </row>
    <row r="947" spans="1:26" ht="12.75">
      <c r="A947" s="871"/>
      <c r="B947" s="871"/>
      <c r="C947" s="871"/>
      <c r="D947" s="871"/>
      <c r="E947" s="871"/>
      <c r="F947" s="872"/>
      <c r="G947" s="495"/>
      <c r="H947" s="495"/>
      <c r="I947" s="871"/>
      <c r="J947" s="871"/>
      <c r="K947" s="871"/>
      <c r="L947" s="871"/>
      <c r="M947" s="871"/>
      <c r="N947" s="871"/>
      <c r="O947" s="871"/>
      <c r="P947" s="871"/>
      <c r="Q947" s="871"/>
      <c r="R947" s="871"/>
      <c r="S947" s="871"/>
      <c r="T947" s="871"/>
      <c r="U947" s="871"/>
      <c r="V947" s="871"/>
      <c r="W947" s="871"/>
      <c r="X947" s="871"/>
      <c r="Y947" s="871"/>
      <c r="Z947" s="871"/>
    </row>
    <row r="948" spans="1:26" ht="12.75">
      <c r="A948" s="871"/>
      <c r="B948" s="871"/>
      <c r="C948" s="871"/>
      <c r="D948" s="871"/>
      <c r="E948" s="871"/>
      <c r="F948" s="872"/>
      <c r="G948" s="495"/>
      <c r="H948" s="495"/>
      <c r="I948" s="871"/>
      <c r="J948" s="871"/>
      <c r="K948" s="871"/>
      <c r="L948" s="871"/>
      <c r="M948" s="871"/>
      <c r="N948" s="871"/>
      <c r="O948" s="871"/>
      <c r="P948" s="871"/>
      <c r="Q948" s="871"/>
      <c r="R948" s="871"/>
      <c r="S948" s="871"/>
      <c r="T948" s="871"/>
      <c r="U948" s="871"/>
      <c r="V948" s="871"/>
      <c r="W948" s="871"/>
      <c r="X948" s="871"/>
      <c r="Y948" s="871"/>
      <c r="Z948" s="871"/>
    </row>
    <row r="949" spans="1:26" ht="12.75">
      <c r="A949" s="871"/>
      <c r="B949" s="871"/>
      <c r="C949" s="871"/>
      <c r="D949" s="871"/>
      <c r="E949" s="871"/>
      <c r="F949" s="872"/>
      <c r="G949" s="495"/>
      <c r="H949" s="495"/>
      <c r="I949" s="871"/>
      <c r="J949" s="871"/>
      <c r="K949" s="871"/>
      <c r="L949" s="871"/>
      <c r="M949" s="871"/>
      <c r="N949" s="871"/>
      <c r="O949" s="871"/>
      <c r="P949" s="871"/>
      <c r="Q949" s="871"/>
      <c r="R949" s="871"/>
      <c r="S949" s="871"/>
      <c r="T949" s="871"/>
      <c r="U949" s="871"/>
      <c r="V949" s="871"/>
      <c r="W949" s="871"/>
      <c r="X949" s="871"/>
      <c r="Y949" s="871"/>
      <c r="Z949" s="871"/>
    </row>
    <row r="950" spans="1:26" ht="12.75">
      <c r="A950" s="871"/>
      <c r="B950" s="871"/>
      <c r="C950" s="871"/>
      <c r="D950" s="871"/>
      <c r="E950" s="871"/>
      <c r="F950" s="872"/>
      <c r="G950" s="495"/>
      <c r="H950" s="495"/>
      <c r="I950" s="871"/>
      <c r="J950" s="871"/>
      <c r="K950" s="871"/>
      <c r="L950" s="871"/>
      <c r="M950" s="871"/>
      <c r="N950" s="871"/>
      <c r="O950" s="871"/>
      <c r="P950" s="871"/>
      <c r="Q950" s="871"/>
      <c r="R950" s="871"/>
      <c r="S950" s="871"/>
      <c r="T950" s="871"/>
      <c r="U950" s="871"/>
      <c r="V950" s="871"/>
      <c r="W950" s="871"/>
      <c r="X950" s="871"/>
      <c r="Y950" s="871"/>
      <c r="Z950" s="871"/>
    </row>
    <row r="951" spans="1:26" ht="12.75">
      <c r="A951" s="871"/>
      <c r="B951" s="871"/>
      <c r="C951" s="871"/>
      <c r="D951" s="871"/>
      <c r="E951" s="871"/>
      <c r="F951" s="872"/>
      <c r="G951" s="495"/>
      <c r="H951" s="495"/>
      <c r="I951" s="871"/>
      <c r="J951" s="871"/>
      <c r="K951" s="871"/>
      <c r="L951" s="871"/>
      <c r="M951" s="871"/>
      <c r="N951" s="871"/>
      <c r="O951" s="871"/>
      <c r="P951" s="871"/>
      <c r="Q951" s="871"/>
      <c r="R951" s="871"/>
      <c r="S951" s="871"/>
      <c r="T951" s="871"/>
      <c r="U951" s="871"/>
      <c r="V951" s="871"/>
      <c r="W951" s="871"/>
      <c r="X951" s="871"/>
      <c r="Y951" s="871"/>
      <c r="Z951" s="871"/>
    </row>
    <row r="952" spans="1:26" ht="12.75">
      <c r="A952" s="871"/>
      <c r="B952" s="871"/>
      <c r="C952" s="871"/>
      <c r="D952" s="871"/>
      <c r="E952" s="871"/>
      <c r="F952" s="872"/>
      <c r="G952" s="495"/>
      <c r="H952" s="495"/>
      <c r="I952" s="871"/>
      <c r="J952" s="871"/>
      <c r="K952" s="871"/>
      <c r="L952" s="871"/>
      <c r="M952" s="871"/>
      <c r="N952" s="871"/>
      <c r="O952" s="871"/>
      <c r="P952" s="871"/>
      <c r="Q952" s="871"/>
      <c r="R952" s="871"/>
      <c r="S952" s="871"/>
      <c r="T952" s="871"/>
      <c r="U952" s="871"/>
      <c r="V952" s="871"/>
      <c r="W952" s="871"/>
      <c r="X952" s="871"/>
      <c r="Y952" s="871"/>
      <c r="Z952" s="871"/>
    </row>
    <row r="953" spans="1:26" ht="12.75">
      <c r="A953" s="871"/>
      <c r="B953" s="871"/>
      <c r="C953" s="871"/>
      <c r="D953" s="871"/>
      <c r="E953" s="871"/>
      <c r="F953" s="872"/>
      <c r="G953" s="495"/>
      <c r="H953" s="495"/>
      <c r="I953" s="871"/>
      <c r="J953" s="871"/>
      <c r="K953" s="871"/>
      <c r="L953" s="871"/>
      <c r="M953" s="871"/>
      <c r="N953" s="871"/>
      <c r="O953" s="871"/>
      <c r="P953" s="871"/>
      <c r="Q953" s="871"/>
      <c r="R953" s="871"/>
      <c r="S953" s="871"/>
      <c r="T953" s="871"/>
      <c r="U953" s="871"/>
      <c r="V953" s="871"/>
      <c r="W953" s="871"/>
      <c r="X953" s="871"/>
      <c r="Y953" s="871"/>
      <c r="Z953" s="871"/>
    </row>
    <row r="954" spans="1:26" ht="12.75">
      <c r="A954" s="871"/>
      <c r="B954" s="871"/>
      <c r="C954" s="871"/>
      <c r="D954" s="871"/>
      <c r="E954" s="871"/>
      <c r="F954" s="872"/>
      <c r="G954" s="495"/>
      <c r="H954" s="495"/>
      <c r="I954" s="871"/>
      <c r="J954" s="871"/>
      <c r="K954" s="871"/>
      <c r="L954" s="871"/>
      <c r="M954" s="871"/>
      <c r="N954" s="871"/>
      <c r="O954" s="871"/>
      <c r="P954" s="871"/>
      <c r="Q954" s="871"/>
      <c r="R954" s="871"/>
      <c r="S954" s="871"/>
      <c r="T954" s="871"/>
      <c r="U954" s="871"/>
      <c r="V954" s="871"/>
      <c r="W954" s="871"/>
      <c r="X954" s="871"/>
      <c r="Y954" s="871"/>
      <c r="Z954" s="871"/>
    </row>
    <row r="955" spans="1:26" ht="12.75">
      <c r="A955" s="871"/>
      <c r="B955" s="871"/>
      <c r="C955" s="871"/>
      <c r="D955" s="871"/>
      <c r="E955" s="871"/>
      <c r="F955" s="872"/>
      <c r="G955" s="495"/>
      <c r="H955" s="495"/>
      <c r="I955" s="871"/>
      <c r="J955" s="871"/>
      <c r="K955" s="871"/>
      <c r="L955" s="871"/>
      <c r="M955" s="871"/>
      <c r="N955" s="871"/>
      <c r="O955" s="871"/>
      <c r="P955" s="871"/>
      <c r="Q955" s="871"/>
      <c r="R955" s="871"/>
      <c r="S955" s="871"/>
      <c r="T955" s="871"/>
      <c r="U955" s="871"/>
      <c r="V955" s="871"/>
      <c r="W955" s="871"/>
      <c r="X955" s="871"/>
      <c r="Y955" s="871"/>
      <c r="Z955" s="871"/>
    </row>
    <row r="956" spans="1:26" ht="12.75">
      <c r="A956" s="871"/>
      <c r="B956" s="871"/>
      <c r="C956" s="871"/>
      <c r="D956" s="871"/>
      <c r="E956" s="871"/>
      <c r="F956" s="872"/>
      <c r="G956" s="495"/>
      <c r="H956" s="495"/>
      <c r="I956" s="871"/>
      <c r="J956" s="871"/>
      <c r="K956" s="871"/>
      <c r="L956" s="871"/>
      <c r="M956" s="871"/>
      <c r="N956" s="871"/>
      <c r="O956" s="871"/>
      <c r="P956" s="871"/>
      <c r="Q956" s="871"/>
      <c r="R956" s="871"/>
      <c r="S956" s="871"/>
      <c r="T956" s="871"/>
      <c r="U956" s="871"/>
      <c r="V956" s="871"/>
      <c r="W956" s="871"/>
      <c r="X956" s="871"/>
      <c r="Y956" s="871"/>
      <c r="Z956" s="871"/>
    </row>
    <row r="957" spans="1:26" ht="12.75">
      <c r="A957" s="871"/>
      <c r="B957" s="871"/>
      <c r="C957" s="871"/>
      <c r="D957" s="871"/>
      <c r="E957" s="871"/>
      <c r="F957" s="872"/>
      <c r="G957" s="495"/>
      <c r="H957" s="495"/>
      <c r="I957" s="871"/>
      <c r="J957" s="871"/>
      <c r="K957" s="871"/>
      <c r="L957" s="871"/>
      <c r="M957" s="871"/>
      <c r="N957" s="871"/>
      <c r="O957" s="871"/>
      <c r="P957" s="871"/>
      <c r="Q957" s="871"/>
      <c r="R957" s="871"/>
      <c r="S957" s="871"/>
      <c r="T957" s="871"/>
      <c r="U957" s="871"/>
      <c r="V957" s="871"/>
      <c r="W957" s="871"/>
      <c r="X957" s="871"/>
      <c r="Y957" s="871"/>
      <c r="Z957" s="871"/>
    </row>
    <row r="958" spans="1:26" ht="12.75">
      <c r="A958" s="871"/>
      <c r="B958" s="871"/>
      <c r="C958" s="871"/>
      <c r="D958" s="871"/>
      <c r="E958" s="871"/>
      <c r="F958" s="872"/>
      <c r="G958" s="495"/>
      <c r="H958" s="495"/>
      <c r="I958" s="871"/>
      <c r="J958" s="871"/>
      <c r="K958" s="871"/>
      <c r="L958" s="871"/>
      <c r="M958" s="871"/>
      <c r="N958" s="871"/>
      <c r="O958" s="871"/>
      <c r="P958" s="871"/>
      <c r="Q958" s="871"/>
      <c r="R958" s="871"/>
      <c r="S958" s="871"/>
      <c r="T958" s="871"/>
      <c r="U958" s="871"/>
      <c r="V958" s="871"/>
      <c r="W958" s="871"/>
      <c r="X958" s="871"/>
      <c r="Y958" s="871"/>
      <c r="Z958" s="871"/>
    </row>
    <row r="959" spans="1:26" ht="12.75">
      <c r="A959" s="871"/>
      <c r="B959" s="871"/>
      <c r="C959" s="871"/>
      <c r="D959" s="871"/>
      <c r="E959" s="871"/>
      <c r="F959" s="872"/>
      <c r="G959" s="495"/>
      <c r="H959" s="495"/>
      <c r="I959" s="871"/>
      <c r="J959" s="871"/>
      <c r="K959" s="871"/>
      <c r="L959" s="871"/>
      <c r="M959" s="871"/>
      <c r="N959" s="871"/>
      <c r="O959" s="871"/>
      <c r="P959" s="871"/>
      <c r="Q959" s="871"/>
      <c r="R959" s="871"/>
      <c r="S959" s="871"/>
      <c r="T959" s="871"/>
      <c r="U959" s="871"/>
      <c r="V959" s="871"/>
      <c r="W959" s="871"/>
      <c r="X959" s="871"/>
      <c r="Y959" s="871"/>
      <c r="Z959" s="871"/>
    </row>
    <row r="960" spans="1:26" ht="12.75">
      <c r="A960" s="871"/>
      <c r="B960" s="871"/>
      <c r="C960" s="871"/>
      <c r="D960" s="871"/>
      <c r="E960" s="871"/>
      <c r="F960" s="872"/>
      <c r="G960" s="495"/>
      <c r="H960" s="495"/>
      <c r="I960" s="871"/>
      <c r="J960" s="871"/>
      <c r="K960" s="871"/>
      <c r="L960" s="871"/>
      <c r="M960" s="871"/>
      <c r="N960" s="871"/>
      <c r="O960" s="871"/>
      <c r="P960" s="871"/>
      <c r="Q960" s="871"/>
      <c r="R960" s="871"/>
      <c r="S960" s="871"/>
      <c r="T960" s="871"/>
      <c r="U960" s="871"/>
      <c r="V960" s="871"/>
      <c r="W960" s="871"/>
      <c r="X960" s="871"/>
      <c r="Y960" s="871"/>
      <c r="Z960" s="871"/>
    </row>
    <row r="961" spans="1:26" ht="12.75">
      <c r="A961" s="871"/>
      <c r="B961" s="871"/>
      <c r="C961" s="871"/>
      <c r="D961" s="871"/>
      <c r="E961" s="871"/>
      <c r="F961" s="872"/>
      <c r="G961" s="495"/>
      <c r="H961" s="495"/>
      <c r="I961" s="871"/>
      <c r="J961" s="871"/>
      <c r="K961" s="871"/>
      <c r="L961" s="871"/>
      <c r="M961" s="871"/>
      <c r="N961" s="871"/>
      <c r="O961" s="871"/>
      <c r="P961" s="871"/>
      <c r="Q961" s="871"/>
      <c r="R961" s="871"/>
      <c r="S961" s="871"/>
      <c r="T961" s="871"/>
      <c r="U961" s="871"/>
      <c r="V961" s="871"/>
      <c r="W961" s="871"/>
      <c r="X961" s="871"/>
      <c r="Y961" s="871"/>
      <c r="Z961" s="871"/>
    </row>
    <row r="962" spans="1:26" ht="12.75">
      <c r="A962" s="871"/>
      <c r="B962" s="871"/>
      <c r="C962" s="871"/>
      <c r="D962" s="871"/>
      <c r="E962" s="871"/>
      <c r="F962" s="872"/>
      <c r="G962" s="495"/>
      <c r="H962" s="495"/>
      <c r="I962" s="871"/>
      <c r="J962" s="871"/>
      <c r="K962" s="871"/>
      <c r="L962" s="871"/>
      <c r="M962" s="871"/>
      <c r="N962" s="871"/>
      <c r="O962" s="871"/>
      <c r="P962" s="871"/>
      <c r="Q962" s="871"/>
      <c r="R962" s="871"/>
      <c r="S962" s="871"/>
      <c r="T962" s="871"/>
      <c r="U962" s="871"/>
      <c r="V962" s="871"/>
      <c r="W962" s="871"/>
      <c r="X962" s="871"/>
      <c r="Y962" s="871"/>
      <c r="Z962" s="871"/>
    </row>
    <row r="963" spans="1:26" ht="12.75">
      <c r="A963" s="871"/>
      <c r="B963" s="871"/>
      <c r="C963" s="871"/>
      <c r="D963" s="871"/>
      <c r="E963" s="871"/>
      <c r="F963" s="872"/>
      <c r="G963" s="495"/>
      <c r="H963" s="495"/>
      <c r="I963" s="871"/>
      <c r="J963" s="871"/>
      <c r="K963" s="871"/>
      <c r="L963" s="871"/>
      <c r="M963" s="871"/>
      <c r="N963" s="871"/>
      <c r="O963" s="871"/>
      <c r="P963" s="871"/>
      <c r="Q963" s="871"/>
      <c r="R963" s="871"/>
      <c r="S963" s="871"/>
      <c r="T963" s="871"/>
      <c r="U963" s="871"/>
      <c r="V963" s="871"/>
      <c r="W963" s="871"/>
      <c r="X963" s="871"/>
      <c r="Y963" s="871"/>
      <c r="Z963" s="871"/>
    </row>
    <row r="964" spans="1:26" ht="12.75">
      <c r="A964" s="871"/>
      <c r="B964" s="871"/>
      <c r="C964" s="871"/>
      <c r="D964" s="871"/>
      <c r="E964" s="871"/>
      <c r="F964" s="872"/>
      <c r="G964" s="495"/>
      <c r="H964" s="495"/>
      <c r="I964" s="871"/>
      <c r="J964" s="871"/>
      <c r="K964" s="871"/>
      <c r="L964" s="871"/>
      <c r="M964" s="871"/>
      <c r="N964" s="871"/>
      <c r="O964" s="871"/>
      <c r="P964" s="871"/>
      <c r="Q964" s="871"/>
      <c r="R964" s="871"/>
      <c r="S964" s="871"/>
      <c r="T964" s="871"/>
      <c r="U964" s="871"/>
      <c r="V964" s="871"/>
      <c r="W964" s="871"/>
      <c r="X964" s="871"/>
      <c r="Y964" s="871"/>
      <c r="Z964" s="871"/>
    </row>
    <row r="965" spans="1:26" ht="12.75">
      <c r="A965" s="871"/>
      <c r="B965" s="871"/>
      <c r="C965" s="871"/>
      <c r="D965" s="871"/>
      <c r="E965" s="871"/>
      <c r="F965" s="872"/>
      <c r="G965" s="495"/>
      <c r="H965" s="495"/>
      <c r="I965" s="871"/>
      <c r="J965" s="871"/>
      <c r="K965" s="871"/>
      <c r="L965" s="871"/>
      <c r="M965" s="871"/>
      <c r="N965" s="871"/>
      <c r="O965" s="871"/>
      <c r="P965" s="871"/>
      <c r="Q965" s="871"/>
      <c r="R965" s="871"/>
      <c r="S965" s="871"/>
      <c r="T965" s="871"/>
      <c r="U965" s="871"/>
      <c r="V965" s="871"/>
      <c r="W965" s="871"/>
      <c r="X965" s="871"/>
      <c r="Y965" s="871"/>
      <c r="Z965" s="871"/>
    </row>
    <row r="966" spans="1:26" ht="12.75">
      <c r="A966" s="871"/>
      <c r="B966" s="871"/>
      <c r="C966" s="871"/>
      <c r="D966" s="871"/>
      <c r="E966" s="871"/>
      <c r="F966" s="872"/>
      <c r="G966" s="495"/>
      <c r="H966" s="495"/>
      <c r="I966" s="871"/>
      <c r="J966" s="871"/>
      <c r="K966" s="871"/>
      <c r="L966" s="871"/>
      <c r="M966" s="871"/>
      <c r="N966" s="871"/>
      <c r="O966" s="871"/>
      <c r="P966" s="871"/>
      <c r="Q966" s="871"/>
      <c r="R966" s="871"/>
      <c r="S966" s="871"/>
      <c r="T966" s="871"/>
      <c r="U966" s="871"/>
      <c r="V966" s="871"/>
      <c r="W966" s="871"/>
      <c r="X966" s="871"/>
      <c r="Y966" s="871"/>
      <c r="Z966" s="871"/>
    </row>
    <row r="967" spans="1:26" ht="12.75">
      <c r="A967" s="871"/>
      <c r="B967" s="871"/>
      <c r="C967" s="871"/>
      <c r="D967" s="871"/>
      <c r="E967" s="871"/>
      <c r="F967" s="872"/>
      <c r="G967" s="495"/>
      <c r="H967" s="495"/>
      <c r="I967" s="871"/>
      <c r="J967" s="871"/>
      <c r="K967" s="871"/>
      <c r="L967" s="871"/>
      <c r="M967" s="871"/>
      <c r="N967" s="871"/>
      <c r="O967" s="871"/>
      <c r="P967" s="871"/>
      <c r="Q967" s="871"/>
      <c r="R967" s="871"/>
      <c r="S967" s="871"/>
      <c r="T967" s="871"/>
      <c r="U967" s="871"/>
      <c r="V967" s="871"/>
      <c r="W967" s="871"/>
      <c r="X967" s="871"/>
      <c r="Y967" s="871"/>
      <c r="Z967" s="871"/>
    </row>
    <row r="968" spans="1:26" ht="12.75">
      <c r="A968" s="871"/>
      <c r="B968" s="871"/>
      <c r="C968" s="871"/>
      <c r="D968" s="871"/>
      <c r="E968" s="871"/>
      <c r="F968" s="872"/>
      <c r="G968" s="495"/>
      <c r="H968" s="495"/>
      <c r="I968" s="871"/>
      <c r="J968" s="871"/>
      <c r="K968" s="871"/>
      <c r="L968" s="871"/>
      <c r="M968" s="871"/>
      <c r="N968" s="871"/>
      <c r="O968" s="871"/>
      <c r="P968" s="871"/>
      <c r="Q968" s="871"/>
      <c r="R968" s="871"/>
      <c r="S968" s="871"/>
      <c r="T968" s="871"/>
      <c r="U968" s="871"/>
      <c r="V968" s="871"/>
      <c r="W968" s="871"/>
      <c r="X968" s="871"/>
      <c r="Y968" s="871"/>
      <c r="Z968" s="871"/>
    </row>
    <row r="969" spans="1:26" ht="12.75">
      <c r="A969" s="871"/>
      <c r="B969" s="871"/>
      <c r="C969" s="871"/>
      <c r="D969" s="871"/>
      <c r="E969" s="871"/>
      <c r="F969" s="872"/>
      <c r="G969" s="495"/>
      <c r="H969" s="495"/>
      <c r="I969" s="871"/>
      <c r="J969" s="871"/>
      <c r="K969" s="871"/>
      <c r="L969" s="871"/>
      <c r="M969" s="871"/>
      <c r="N969" s="871"/>
      <c r="O969" s="871"/>
      <c r="P969" s="871"/>
      <c r="Q969" s="871"/>
      <c r="R969" s="871"/>
      <c r="S969" s="871"/>
      <c r="T969" s="871"/>
      <c r="U969" s="871"/>
      <c r="V969" s="871"/>
      <c r="W969" s="871"/>
      <c r="X969" s="871"/>
      <c r="Y969" s="871"/>
      <c r="Z969" s="871"/>
    </row>
    <row r="970" spans="1:26" ht="12.75">
      <c r="A970" s="871"/>
      <c r="B970" s="871"/>
      <c r="C970" s="871"/>
      <c r="D970" s="871"/>
      <c r="E970" s="871"/>
      <c r="F970" s="872"/>
      <c r="G970" s="495"/>
      <c r="H970" s="495"/>
      <c r="I970" s="871"/>
      <c r="J970" s="871"/>
      <c r="K970" s="871"/>
      <c r="L970" s="871"/>
      <c r="M970" s="871"/>
      <c r="N970" s="871"/>
      <c r="O970" s="871"/>
      <c r="P970" s="871"/>
      <c r="Q970" s="871"/>
      <c r="R970" s="871"/>
      <c r="S970" s="871"/>
      <c r="T970" s="871"/>
      <c r="U970" s="871"/>
      <c r="V970" s="871"/>
      <c r="W970" s="871"/>
      <c r="X970" s="871"/>
      <c r="Y970" s="871"/>
      <c r="Z970" s="871"/>
    </row>
    <row r="971" spans="1:26" ht="12.75">
      <c r="A971" s="871"/>
      <c r="B971" s="871"/>
      <c r="C971" s="871"/>
      <c r="D971" s="871"/>
      <c r="E971" s="871"/>
      <c r="F971" s="872"/>
      <c r="G971" s="495"/>
      <c r="H971" s="495"/>
      <c r="I971" s="871"/>
      <c r="J971" s="871"/>
      <c r="K971" s="871"/>
      <c r="L971" s="871"/>
      <c r="M971" s="871"/>
      <c r="N971" s="871"/>
      <c r="O971" s="871"/>
      <c r="P971" s="871"/>
      <c r="Q971" s="871"/>
      <c r="R971" s="871"/>
      <c r="S971" s="871"/>
      <c r="T971" s="871"/>
      <c r="U971" s="871"/>
      <c r="V971" s="871"/>
      <c r="W971" s="871"/>
      <c r="X971" s="871"/>
      <c r="Y971" s="871"/>
      <c r="Z971" s="871"/>
    </row>
    <row r="972" spans="1:26" ht="12.75">
      <c r="A972" s="871"/>
      <c r="B972" s="871"/>
      <c r="C972" s="871"/>
      <c r="D972" s="871"/>
      <c r="E972" s="871"/>
      <c r="F972" s="872"/>
      <c r="G972" s="495"/>
      <c r="H972" s="495"/>
      <c r="I972" s="871"/>
      <c r="J972" s="871"/>
      <c r="K972" s="871"/>
      <c r="L972" s="871"/>
      <c r="M972" s="871"/>
      <c r="N972" s="871"/>
      <c r="O972" s="871"/>
      <c r="P972" s="871"/>
      <c r="Q972" s="871"/>
      <c r="R972" s="871"/>
      <c r="S972" s="871"/>
      <c r="T972" s="871"/>
      <c r="U972" s="871"/>
      <c r="V972" s="871"/>
      <c r="W972" s="871"/>
      <c r="X972" s="871"/>
      <c r="Y972" s="871"/>
      <c r="Z972" s="871"/>
    </row>
    <row r="973" spans="1:26" ht="12.75">
      <c r="A973" s="871"/>
      <c r="B973" s="871"/>
      <c r="C973" s="871"/>
      <c r="D973" s="871"/>
      <c r="E973" s="871"/>
      <c r="F973" s="872"/>
      <c r="G973" s="495"/>
      <c r="H973" s="495"/>
      <c r="I973" s="871"/>
      <c r="J973" s="871"/>
      <c r="K973" s="871"/>
      <c r="L973" s="871"/>
      <c r="M973" s="871"/>
      <c r="N973" s="871"/>
      <c r="O973" s="871"/>
      <c r="P973" s="871"/>
      <c r="Q973" s="871"/>
      <c r="R973" s="871"/>
      <c r="S973" s="871"/>
      <c r="T973" s="871"/>
      <c r="U973" s="871"/>
      <c r="V973" s="871"/>
      <c r="W973" s="871"/>
      <c r="X973" s="871"/>
      <c r="Y973" s="871"/>
      <c r="Z973" s="871"/>
    </row>
    <row r="974" spans="1:26" ht="12.75">
      <c r="A974" s="871"/>
      <c r="B974" s="871"/>
      <c r="C974" s="871"/>
      <c r="D974" s="871"/>
      <c r="E974" s="871"/>
      <c r="F974" s="872"/>
      <c r="G974" s="495"/>
      <c r="H974" s="495"/>
      <c r="I974" s="871"/>
      <c r="J974" s="871"/>
      <c r="K974" s="871"/>
      <c r="L974" s="871"/>
      <c r="M974" s="871"/>
      <c r="N974" s="871"/>
      <c r="O974" s="871"/>
      <c r="P974" s="871"/>
      <c r="Q974" s="871"/>
      <c r="R974" s="871"/>
      <c r="S974" s="871"/>
      <c r="T974" s="871"/>
      <c r="U974" s="871"/>
      <c r="V974" s="871"/>
      <c r="W974" s="871"/>
      <c r="X974" s="871"/>
      <c r="Y974" s="871"/>
      <c r="Z974" s="871"/>
    </row>
    <row r="975" spans="1:26" ht="12.75">
      <c r="A975" s="871"/>
      <c r="B975" s="871"/>
      <c r="C975" s="871"/>
      <c r="D975" s="871"/>
      <c r="E975" s="871"/>
      <c r="F975" s="872"/>
      <c r="G975" s="495"/>
      <c r="H975" s="495"/>
      <c r="I975" s="871"/>
      <c r="J975" s="871"/>
      <c r="K975" s="871"/>
      <c r="L975" s="871"/>
      <c r="M975" s="871"/>
      <c r="N975" s="871"/>
      <c r="O975" s="871"/>
      <c r="P975" s="871"/>
      <c r="Q975" s="871"/>
      <c r="R975" s="871"/>
      <c r="S975" s="871"/>
      <c r="T975" s="871"/>
      <c r="U975" s="871"/>
      <c r="V975" s="871"/>
      <c r="W975" s="871"/>
      <c r="X975" s="871"/>
      <c r="Y975" s="871"/>
      <c r="Z975" s="871"/>
    </row>
    <row r="976" spans="1:26" ht="12.75">
      <c r="A976" s="871"/>
      <c r="B976" s="871"/>
      <c r="C976" s="871"/>
      <c r="D976" s="871"/>
      <c r="E976" s="871"/>
      <c r="F976" s="872"/>
      <c r="G976" s="495"/>
      <c r="H976" s="495"/>
      <c r="I976" s="871"/>
      <c r="J976" s="871"/>
      <c r="K976" s="871"/>
      <c r="L976" s="871"/>
      <c r="M976" s="871"/>
      <c r="N976" s="871"/>
      <c r="O976" s="871"/>
      <c r="P976" s="871"/>
      <c r="Q976" s="871"/>
      <c r="R976" s="871"/>
      <c r="S976" s="871"/>
      <c r="T976" s="871"/>
      <c r="U976" s="871"/>
      <c r="V976" s="871"/>
      <c r="W976" s="871"/>
      <c r="X976" s="871"/>
      <c r="Y976" s="871"/>
      <c r="Z976" s="871"/>
    </row>
    <row r="977" spans="1:26" ht="12.75">
      <c r="A977" s="871"/>
      <c r="B977" s="871"/>
      <c r="C977" s="871"/>
      <c r="D977" s="871"/>
      <c r="E977" s="871"/>
      <c r="F977" s="872"/>
      <c r="G977" s="495"/>
      <c r="H977" s="495"/>
      <c r="I977" s="871"/>
      <c r="J977" s="871"/>
      <c r="K977" s="871"/>
      <c r="L977" s="871"/>
      <c r="M977" s="871"/>
      <c r="N977" s="871"/>
      <c r="O977" s="871"/>
      <c r="P977" s="871"/>
      <c r="Q977" s="871"/>
      <c r="R977" s="871"/>
      <c r="S977" s="871"/>
      <c r="T977" s="871"/>
      <c r="U977" s="871"/>
      <c r="V977" s="871"/>
      <c r="W977" s="871"/>
      <c r="X977" s="871"/>
      <c r="Y977" s="871"/>
      <c r="Z977" s="871"/>
    </row>
    <row r="978" spans="1:26" ht="12.75">
      <c r="A978" s="871"/>
      <c r="B978" s="871"/>
      <c r="C978" s="871"/>
      <c r="D978" s="871"/>
      <c r="E978" s="871"/>
      <c r="F978" s="872"/>
      <c r="G978" s="495"/>
      <c r="H978" s="495"/>
      <c r="I978" s="871"/>
      <c r="J978" s="871"/>
      <c r="K978" s="871"/>
      <c r="L978" s="871"/>
      <c r="M978" s="871"/>
      <c r="N978" s="871"/>
      <c r="O978" s="871"/>
      <c r="P978" s="871"/>
      <c r="Q978" s="871"/>
      <c r="R978" s="871"/>
      <c r="S978" s="871"/>
      <c r="T978" s="871"/>
      <c r="U978" s="871"/>
      <c r="V978" s="871"/>
      <c r="W978" s="871"/>
      <c r="X978" s="871"/>
      <c r="Y978" s="871"/>
      <c r="Z978" s="871"/>
    </row>
    <row r="979" spans="1:26" ht="12.75">
      <c r="A979" s="871"/>
      <c r="B979" s="871"/>
      <c r="C979" s="871"/>
      <c r="D979" s="871"/>
      <c r="E979" s="871"/>
      <c r="F979" s="872"/>
      <c r="G979" s="495"/>
      <c r="H979" s="495"/>
      <c r="I979" s="871"/>
      <c r="J979" s="871"/>
      <c r="K979" s="871"/>
      <c r="L979" s="871"/>
      <c r="M979" s="871"/>
      <c r="N979" s="871"/>
      <c r="O979" s="871"/>
      <c r="P979" s="871"/>
      <c r="Q979" s="871"/>
      <c r="R979" s="871"/>
      <c r="S979" s="871"/>
      <c r="T979" s="871"/>
      <c r="U979" s="871"/>
      <c r="V979" s="871"/>
      <c r="W979" s="871"/>
      <c r="X979" s="871"/>
      <c r="Y979" s="871"/>
      <c r="Z979" s="871"/>
    </row>
    <row r="980" spans="1:26" ht="12.75">
      <c r="A980" s="871"/>
      <c r="B980" s="871"/>
      <c r="C980" s="871"/>
      <c r="D980" s="871"/>
      <c r="E980" s="871"/>
      <c r="F980" s="872"/>
      <c r="G980" s="495"/>
      <c r="H980" s="495"/>
      <c r="I980" s="871"/>
      <c r="J980" s="871"/>
      <c r="K980" s="871"/>
      <c r="L980" s="871"/>
      <c r="M980" s="871"/>
      <c r="N980" s="871"/>
      <c r="O980" s="871"/>
      <c r="P980" s="871"/>
      <c r="Q980" s="871"/>
      <c r="R980" s="871"/>
      <c r="S980" s="871"/>
      <c r="T980" s="871"/>
      <c r="U980" s="871"/>
      <c r="V980" s="871"/>
      <c r="W980" s="871"/>
      <c r="X980" s="871"/>
      <c r="Y980" s="871"/>
      <c r="Z980" s="871"/>
    </row>
    <row r="981" spans="1:26" ht="12.75">
      <c r="A981" s="871"/>
      <c r="B981" s="871"/>
      <c r="C981" s="871"/>
      <c r="D981" s="871"/>
      <c r="E981" s="871"/>
      <c r="F981" s="872"/>
      <c r="G981" s="495"/>
      <c r="H981" s="495"/>
      <c r="I981" s="871"/>
      <c r="J981" s="871"/>
      <c r="K981" s="871"/>
      <c r="L981" s="871"/>
      <c r="M981" s="871"/>
      <c r="N981" s="871"/>
      <c r="O981" s="871"/>
      <c r="P981" s="871"/>
      <c r="Q981" s="871"/>
      <c r="R981" s="871"/>
      <c r="S981" s="871"/>
      <c r="T981" s="871"/>
      <c r="U981" s="871"/>
      <c r="V981" s="871"/>
      <c r="W981" s="871"/>
      <c r="X981" s="871"/>
      <c r="Y981" s="871"/>
      <c r="Z981" s="871"/>
    </row>
    <row r="982" spans="1:26" ht="12.75">
      <c r="A982" s="871"/>
      <c r="B982" s="871"/>
      <c r="C982" s="871"/>
      <c r="D982" s="871"/>
      <c r="E982" s="871"/>
      <c r="F982" s="872"/>
      <c r="G982" s="495"/>
      <c r="H982" s="495"/>
      <c r="I982" s="871"/>
      <c r="J982" s="871"/>
      <c r="K982" s="871"/>
      <c r="L982" s="871"/>
      <c r="M982" s="871"/>
      <c r="N982" s="871"/>
      <c r="O982" s="871"/>
      <c r="P982" s="871"/>
      <c r="Q982" s="871"/>
      <c r="R982" s="871"/>
      <c r="S982" s="871"/>
      <c r="T982" s="871"/>
      <c r="U982" s="871"/>
      <c r="V982" s="871"/>
      <c r="W982" s="871"/>
      <c r="X982" s="871"/>
      <c r="Y982" s="871"/>
      <c r="Z982" s="871"/>
    </row>
    <row r="983" spans="1:26" ht="12.75">
      <c r="A983" s="871"/>
      <c r="B983" s="871"/>
      <c r="C983" s="871"/>
      <c r="D983" s="871"/>
      <c r="E983" s="871"/>
      <c r="F983" s="872"/>
      <c r="G983" s="495"/>
      <c r="H983" s="495"/>
      <c r="I983" s="871"/>
      <c r="J983" s="871"/>
      <c r="K983" s="871"/>
      <c r="L983" s="871"/>
      <c r="M983" s="871"/>
      <c r="N983" s="871"/>
      <c r="O983" s="871"/>
      <c r="P983" s="871"/>
      <c r="Q983" s="871"/>
      <c r="R983" s="871"/>
      <c r="S983" s="871"/>
      <c r="T983" s="871"/>
      <c r="U983" s="871"/>
      <c r="V983" s="871"/>
      <c r="W983" s="871"/>
      <c r="X983" s="871"/>
      <c r="Y983" s="871"/>
      <c r="Z983" s="871"/>
    </row>
    <row r="984" spans="1:26" ht="12.75">
      <c r="A984" s="871"/>
      <c r="B984" s="871"/>
      <c r="C984" s="871"/>
      <c r="D984" s="871"/>
      <c r="E984" s="871"/>
      <c r="F984" s="872"/>
      <c r="G984" s="495"/>
      <c r="H984" s="495"/>
      <c r="I984" s="871"/>
      <c r="J984" s="871"/>
      <c r="K984" s="871"/>
      <c r="L984" s="871"/>
      <c r="M984" s="871"/>
      <c r="N984" s="871"/>
      <c r="O984" s="871"/>
      <c r="P984" s="871"/>
      <c r="Q984" s="871"/>
      <c r="R984" s="871"/>
      <c r="S984" s="871"/>
      <c r="T984" s="871"/>
      <c r="U984" s="871"/>
      <c r="V984" s="871"/>
      <c r="W984" s="871"/>
      <c r="X984" s="871"/>
      <c r="Y984" s="871"/>
      <c r="Z984" s="871"/>
    </row>
    <row r="985" spans="1:26" ht="12.75">
      <c r="A985" s="871"/>
      <c r="B985" s="871"/>
      <c r="C985" s="871"/>
      <c r="D985" s="871"/>
      <c r="E985" s="871"/>
      <c r="F985" s="872"/>
      <c r="G985" s="495"/>
      <c r="H985" s="495"/>
      <c r="I985" s="871"/>
      <c r="J985" s="871"/>
      <c r="K985" s="871"/>
      <c r="L985" s="871"/>
      <c r="M985" s="871"/>
      <c r="N985" s="871"/>
      <c r="O985" s="871"/>
      <c r="P985" s="871"/>
      <c r="Q985" s="871"/>
      <c r="R985" s="871"/>
      <c r="S985" s="871"/>
      <c r="T985" s="871"/>
      <c r="U985" s="871"/>
      <c r="V985" s="871"/>
      <c r="W985" s="871"/>
      <c r="X985" s="871"/>
      <c r="Y985" s="871"/>
      <c r="Z985" s="871"/>
    </row>
    <row r="986" spans="1:26" ht="12.75">
      <c r="A986" s="871"/>
      <c r="B986" s="871"/>
      <c r="C986" s="871"/>
      <c r="D986" s="871"/>
      <c r="E986" s="871"/>
      <c r="F986" s="872"/>
      <c r="G986" s="495"/>
      <c r="H986" s="495"/>
      <c r="I986" s="871"/>
      <c r="J986" s="871"/>
      <c r="K986" s="871"/>
      <c r="L986" s="871"/>
      <c r="M986" s="871"/>
      <c r="N986" s="871"/>
      <c r="O986" s="871"/>
      <c r="P986" s="871"/>
      <c r="Q986" s="871"/>
      <c r="R986" s="871"/>
      <c r="S986" s="871"/>
      <c r="T986" s="871"/>
      <c r="U986" s="871"/>
      <c r="V986" s="871"/>
      <c r="W986" s="871"/>
      <c r="X986" s="871"/>
      <c r="Y986" s="871"/>
      <c r="Z986" s="871"/>
    </row>
    <row r="987" spans="1:26" ht="12.75">
      <c r="A987" s="871"/>
      <c r="B987" s="871"/>
      <c r="C987" s="871"/>
      <c r="D987" s="871"/>
      <c r="E987" s="871"/>
      <c r="F987" s="872"/>
      <c r="G987" s="495"/>
      <c r="H987" s="495"/>
      <c r="I987" s="871"/>
      <c r="J987" s="871"/>
      <c r="K987" s="871"/>
      <c r="L987" s="871"/>
      <c r="M987" s="871"/>
      <c r="N987" s="871"/>
      <c r="O987" s="871"/>
      <c r="P987" s="871"/>
      <c r="Q987" s="871"/>
      <c r="R987" s="871"/>
      <c r="S987" s="871"/>
      <c r="T987" s="871"/>
      <c r="U987" s="871"/>
      <c r="V987" s="871"/>
      <c r="W987" s="871"/>
      <c r="X987" s="871"/>
      <c r="Y987" s="871"/>
      <c r="Z987" s="871"/>
    </row>
    <row r="988" spans="1:26" ht="12.75">
      <c r="A988" s="871"/>
      <c r="B988" s="871"/>
      <c r="C988" s="871"/>
      <c r="D988" s="871"/>
      <c r="E988" s="871"/>
      <c r="F988" s="872"/>
      <c r="G988" s="495"/>
      <c r="H988" s="495"/>
      <c r="I988" s="871"/>
      <c r="J988" s="871"/>
      <c r="K988" s="871"/>
      <c r="L988" s="871"/>
      <c r="M988" s="871"/>
      <c r="N988" s="871"/>
      <c r="O988" s="871"/>
      <c r="P988" s="871"/>
      <c r="Q988" s="871"/>
      <c r="R988" s="871"/>
      <c r="S988" s="871"/>
      <c r="T988" s="871"/>
      <c r="U988" s="871"/>
      <c r="V988" s="871"/>
      <c r="W988" s="871"/>
      <c r="X988" s="871"/>
      <c r="Y988" s="871"/>
      <c r="Z988" s="871"/>
    </row>
    <row r="989" spans="1:26" ht="12.75">
      <c r="A989" s="871"/>
      <c r="B989" s="871"/>
      <c r="C989" s="871"/>
      <c r="D989" s="871"/>
      <c r="E989" s="871"/>
      <c r="F989" s="872"/>
      <c r="G989" s="495"/>
      <c r="H989" s="495"/>
      <c r="I989" s="871"/>
      <c r="J989" s="871"/>
      <c r="K989" s="871"/>
      <c r="L989" s="871"/>
      <c r="M989" s="871"/>
      <c r="N989" s="871"/>
      <c r="O989" s="871"/>
      <c r="P989" s="871"/>
      <c r="Q989" s="871"/>
      <c r="R989" s="871"/>
      <c r="S989" s="871"/>
      <c r="T989" s="871"/>
      <c r="U989" s="871"/>
      <c r="V989" s="871"/>
      <c r="W989" s="871"/>
      <c r="X989" s="871"/>
      <c r="Y989" s="871"/>
      <c r="Z989" s="871"/>
    </row>
    <row r="990" spans="1:26" ht="12.75">
      <c r="A990" s="871"/>
      <c r="B990" s="871"/>
      <c r="C990" s="871"/>
      <c r="D990" s="871"/>
      <c r="E990" s="871"/>
      <c r="F990" s="872"/>
      <c r="G990" s="495"/>
      <c r="H990" s="495"/>
      <c r="I990" s="871"/>
      <c r="J990" s="871"/>
      <c r="K990" s="871"/>
      <c r="L990" s="871"/>
      <c r="M990" s="871"/>
      <c r="N990" s="871"/>
      <c r="O990" s="871"/>
      <c r="P990" s="871"/>
      <c r="Q990" s="871"/>
      <c r="R990" s="871"/>
      <c r="S990" s="871"/>
      <c r="T990" s="871"/>
      <c r="U990" s="871"/>
      <c r="V990" s="871"/>
      <c r="W990" s="871"/>
      <c r="X990" s="871"/>
      <c r="Y990" s="871"/>
      <c r="Z990" s="871"/>
    </row>
    <row r="991" spans="1:26" ht="12.75">
      <c r="A991" s="871"/>
      <c r="B991" s="871"/>
      <c r="C991" s="871"/>
      <c r="D991" s="871"/>
      <c r="E991" s="871"/>
      <c r="F991" s="872"/>
      <c r="G991" s="495"/>
      <c r="H991" s="495"/>
      <c r="I991" s="871"/>
      <c r="J991" s="871"/>
      <c r="K991" s="871"/>
      <c r="L991" s="871"/>
      <c r="M991" s="871"/>
      <c r="N991" s="871"/>
      <c r="O991" s="871"/>
      <c r="P991" s="871"/>
      <c r="Q991" s="871"/>
      <c r="R991" s="871"/>
      <c r="S991" s="871"/>
      <c r="T991" s="871"/>
      <c r="U991" s="871"/>
      <c r="V991" s="871"/>
      <c r="W991" s="871"/>
      <c r="X991" s="871"/>
      <c r="Y991" s="871"/>
      <c r="Z991" s="871"/>
    </row>
    <row r="992" spans="1:26" ht="12.75">
      <c r="A992" s="871"/>
      <c r="B992" s="871"/>
      <c r="C992" s="871"/>
      <c r="D992" s="871"/>
      <c r="E992" s="871"/>
      <c r="F992" s="872"/>
      <c r="G992" s="495"/>
      <c r="H992" s="495"/>
      <c r="I992" s="871"/>
      <c r="J992" s="871"/>
      <c r="K992" s="871"/>
      <c r="L992" s="871"/>
      <c r="M992" s="871"/>
      <c r="N992" s="871"/>
      <c r="O992" s="871"/>
      <c r="P992" s="871"/>
      <c r="Q992" s="871"/>
      <c r="R992" s="871"/>
      <c r="S992" s="871"/>
      <c r="T992" s="871"/>
      <c r="U992" s="871"/>
      <c r="V992" s="871"/>
      <c r="W992" s="871"/>
      <c r="X992" s="871"/>
      <c r="Y992" s="871"/>
      <c r="Z992" s="871"/>
    </row>
    <row r="993" spans="1:26" ht="12.75">
      <c r="A993" s="871"/>
      <c r="B993" s="871"/>
      <c r="C993" s="871"/>
      <c r="D993" s="871"/>
      <c r="E993" s="871"/>
      <c r="F993" s="872"/>
      <c r="G993" s="495"/>
      <c r="H993" s="495"/>
      <c r="I993" s="871"/>
      <c r="J993" s="871"/>
      <c r="K993" s="871"/>
      <c r="L993" s="871"/>
      <c r="M993" s="871"/>
      <c r="N993" s="871"/>
      <c r="O993" s="871"/>
      <c r="P993" s="871"/>
      <c r="Q993" s="871"/>
      <c r="R993" s="871"/>
      <c r="S993" s="871"/>
      <c r="T993" s="871"/>
      <c r="U993" s="871"/>
      <c r="V993" s="871"/>
      <c r="W993" s="871"/>
      <c r="X993" s="871"/>
      <c r="Y993" s="871"/>
      <c r="Z993" s="871"/>
    </row>
    <row r="994" spans="1:26" ht="12.75">
      <c r="A994" s="871"/>
      <c r="B994" s="871"/>
      <c r="C994" s="871"/>
      <c r="D994" s="871"/>
      <c r="E994" s="871"/>
      <c r="F994" s="872"/>
      <c r="G994" s="495"/>
      <c r="H994" s="495"/>
      <c r="I994" s="871"/>
      <c r="J994" s="871"/>
      <c r="K994" s="871"/>
      <c r="L994" s="871"/>
      <c r="M994" s="871"/>
      <c r="N994" s="871"/>
      <c r="O994" s="871"/>
      <c r="P994" s="871"/>
      <c r="Q994" s="871"/>
      <c r="R994" s="871"/>
      <c r="S994" s="871"/>
      <c r="T994" s="871"/>
      <c r="U994" s="871"/>
      <c r="V994" s="871"/>
      <c r="W994" s="871"/>
      <c r="X994" s="871"/>
      <c r="Y994" s="871"/>
      <c r="Z994" s="871"/>
    </row>
    <row r="995" spans="1:26" ht="12.75">
      <c r="A995" s="871"/>
      <c r="B995" s="871"/>
      <c r="C995" s="871"/>
      <c r="D995" s="871"/>
      <c r="E995" s="871"/>
      <c r="F995" s="872"/>
      <c r="G995" s="495"/>
      <c r="H995" s="495"/>
      <c r="I995" s="871"/>
      <c r="J995" s="871"/>
      <c r="K995" s="871"/>
      <c r="L995" s="871"/>
      <c r="M995" s="871"/>
      <c r="N995" s="871"/>
      <c r="O995" s="871"/>
      <c r="P995" s="871"/>
      <c r="Q995" s="871"/>
      <c r="R995" s="871"/>
      <c r="S995" s="871"/>
      <c r="T995" s="871"/>
      <c r="U995" s="871"/>
      <c r="V995" s="871"/>
      <c r="W995" s="871"/>
      <c r="X995" s="871"/>
      <c r="Y995" s="871"/>
      <c r="Z995" s="871"/>
    </row>
    <row r="996" spans="1:26" ht="12.75">
      <c r="A996" s="871"/>
      <c r="B996" s="871"/>
      <c r="C996" s="871"/>
      <c r="D996" s="871"/>
      <c r="E996" s="871"/>
      <c r="F996" s="872"/>
      <c r="G996" s="495"/>
      <c r="H996" s="495"/>
      <c r="I996" s="871"/>
      <c r="J996" s="871"/>
      <c r="K996" s="871"/>
      <c r="L996" s="871"/>
      <c r="M996" s="871"/>
      <c r="N996" s="871"/>
      <c r="O996" s="871"/>
      <c r="P996" s="871"/>
      <c r="Q996" s="871"/>
      <c r="R996" s="871"/>
      <c r="S996" s="871"/>
      <c r="T996" s="871"/>
      <c r="U996" s="871"/>
      <c r="V996" s="871"/>
      <c r="W996" s="871"/>
      <c r="X996" s="871"/>
      <c r="Y996" s="871"/>
      <c r="Z996" s="871"/>
    </row>
    <row r="997" spans="1:26" ht="12.75">
      <c r="A997" s="871"/>
      <c r="B997" s="871"/>
      <c r="C997" s="871"/>
      <c r="D997" s="871"/>
      <c r="E997" s="871"/>
      <c r="F997" s="872"/>
      <c r="G997" s="495"/>
      <c r="H997" s="495"/>
      <c r="I997" s="871"/>
      <c r="J997" s="871"/>
      <c r="K997" s="871"/>
      <c r="L997" s="871"/>
      <c r="M997" s="871"/>
      <c r="N997" s="871"/>
      <c r="O997" s="871"/>
      <c r="P997" s="871"/>
      <c r="Q997" s="871"/>
      <c r="R997" s="871"/>
      <c r="S997" s="871"/>
      <c r="T997" s="871"/>
      <c r="U997" s="871"/>
      <c r="V997" s="871"/>
      <c r="W997" s="871"/>
      <c r="X997" s="871"/>
      <c r="Y997" s="871"/>
      <c r="Z997" s="871"/>
    </row>
    <row r="998" spans="1:26" ht="12.75">
      <c r="A998" s="871"/>
      <c r="B998" s="871"/>
      <c r="C998" s="871"/>
      <c r="D998" s="871"/>
      <c r="E998" s="871"/>
      <c r="F998" s="872"/>
      <c r="G998" s="495"/>
      <c r="H998" s="495"/>
      <c r="I998" s="871"/>
      <c r="J998" s="871"/>
      <c r="K998" s="871"/>
      <c r="L998" s="871"/>
      <c r="M998" s="871"/>
      <c r="N998" s="871"/>
      <c r="O998" s="871"/>
      <c r="P998" s="871"/>
      <c r="Q998" s="871"/>
      <c r="R998" s="871"/>
      <c r="S998" s="871"/>
      <c r="T998" s="871"/>
      <c r="U998" s="871"/>
      <c r="V998" s="871"/>
      <c r="W998" s="871"/>
      <c r="X998" s="871"/>
      <c r="Y998" s="871"/>
      <c r="Z998" s="871"/>
    </row>
    <row r="999" spans="1:26" ht="12.75">
      <c r="A999" s="871"/>
      <c r="B999" s="871"/>
      <c r="C999" s="871"/>
      <c r="D999" s="871"/>
      <c r="E999" s="871"/>
      <c r="F999" s="872"/>
      <c r="G999" s="495"/>
      <c r="H999" s="495"/>
      <c r="I999" s="871"/>
      <c r="J999" s="871"/>
      <c r="K999" s="871"/>
      <c r="L999" s="871"/>
      <c r="M999" s="871"/>
      <c r="N999" s="871"/>
      <c r="O999" s="871"/>
      <c r="P999" s="871"/>
      <c r="Q999" s="871"/>
      <c r="R999" s="871"/>
      <c r="S999" s="871"/>
      <c r="T999" s="871"/>
      <c r="U999" s="871"/>
      <c r="V999" s="871"/>
      <c r="W999" s="871"/>
      <c r="X999" s="871"/>
      <c r="Y999" s="871"/>
      <c r="Z999" s="871"/>
    </row>
    <row r="1000" spans="1:26" ht="12.75">
      <c r="A1000" s="871"/>
      <c r="B1000" s="871"/>
      <c r="C1000" s="871"/>
      <c r="D1000" s="871"/>
      <c r="E1000" s="871"/>
      <c r="F1000" s="872"/>
      <c r="G1000" s="495"/>
      <c r="H1000" s="495"/>
      <c r="I1000" s="871"/>
      <c r="J1000" s="871"/>
      <c r="K1000" s="871"/>
      <c r="L1000" s="871"/>
      <c r="M1000" s="871"/>
      <c r="N1000" s="871"/>
      <c r="O1000" s="871"/>
      <c r="P1000" s="871"/>
      <c r="Q1000" s="871"/>
      <c r="R1000" s="871"/>
      <c r="S1000" s="871"/>
      <c r="T1000" s="871"/>
      <c r="U1000" s="871"/>
      <c r="V1000" s="871"/>
      <c r="W1000" s="871"/>
      <c r="X1000" s="871"/>
      <c r="Y1000" s="871"/>
      <c r="Z1000" s="871"/>
    </row>
    <row r="1001" spans="1:26" ht="12.75">
      <c r="A1001" s="871"/>
      <c r="B1001" s="871"/>
      <c r="C1001" s="871"/>
      <c r="D1001" s="871"/>
      <c r="E1001" s="871"/>
      <c r="F1001" s="872"/>
      <c r="G1001" s="495"/>
      <c r="H1001" s="495"/>
      <c r="I1001" s="871"/>
      <c r="J1001" s="871"/>
      <c r="K1001" s="871"/>
      <c r="L1001" s="871"/>
      <c r="M1001" s="871"/>
      <c r="N1001" s="871"/>
      <c r="O1001" s="871"/>
      <c r="P1001" s="871"/>
      <c r="Q1001" s="871"/>
      <c r="R1001" s="871"/>
      <c r="S1001" s="871"/>
      <c r="T1001" s="871"/>
      <c r="U1001" s="871"/>
      <c r="V1001" s="871"/>
      <c r="W1001" s="871"/>
      <c r="X1001" s="871"/>
      <c r="Y1001" s="871"/>
      <c r="Z1001" s="871"/>
    </row>
    <row r="1002" spans="1:26" ht="12.75">
      <c r="A1002" s="871"/>
      <c r="B1002" s="871"/>
      <c r="C1002" s="871"/>
      <c r="D1002" s="871"/>
      <c r="E1002" s="871"/>
      <c r="F1002" s="872"/>
      <c r="G1002" s="495"/>
      <c r="H1002" s="495"/>
      <c r="I1002" s="871"/>
      <c r="J1002" s="871"/>
      <c r="K1002" s="871"/>
      <c r="L1002" s="871"/>
      <c r="M1002" s="871"/>
      <c r="N1002" s="871"/>
      <c r="O1002" s="871"/>
      <c r="P1002" s="871"/>
      <c r="Q1002" s="871"/>
      <c r="R1002" s="871"/>
      <c r="S1002" s="871"/>
      <c r="T1002" s="871"/>
      <c r="U1002" s="871"/>
      <c r="V1002" s="871"/>
      <c r="W1002" s="871"/>
      <c r="X1002" s="871"/>
      <c r="Y1002" s="871"/>
      <c r="Z1002" s="871"/>
    </row>
    <row r="1003" spans="1:26" ht="12.75">
      <c r="A1003" s="871"/>
      <c r="B1003" s="871"/>
      <c r="C1003" s="871"/>
      <c r="D1003" s="871"/>
      <c r="E1003" s="871"/>
      <c r="F1003" s="872"/>
      <c r="G1003" s="495"/>
      <c r="H1003" s="495"/>
      <c r="I1003" s="871"/>
      <c r="J1003" s="871"/>
      <c r="K1003" s="871"/>
      <c r="L1003" s="871"/>
      <c r="M1003" s="871"/>
      <c r="N1003" s="871"/>
      <c r="O1003" s="871"/>
      <c r="P1003" s="871"/>
      <c r="Q1003" s="871"/>
      <c r="R1003" s="871"/>
      <c r="S1003" s="871"/>
      <c r="T1003" s="871"/>
      <c r="U1003" s="871"/>
      <c r="V1003" s="871"/>
      <c r="W1003" s="871"/>
      <c r="X1003" s="871"/>
      <c r="Y1003" s="871"/>
      <c r="Z1003" s="871"/>
    </row>
  </sheetData>
  <mergeCells count="5">
    <mergeCell ref="A1:H1"/>
    <mergeCell ref="A3:Z3"/>
    <mergeCell ref="A8:Z8"/>
    <mergeCell ref="A13:Z13"/>
    <mergeCell ref="A24:Z24"/>
  </mergeCells>
  <hyperlinks>
    <hyperlink ref="I4" r:id="rId1"/>
    <hyperlink ref="I5" r:id="rId2"/>
    <hyperlink ref="I6" r:id="rId3"/>
    <hyperlink ref="I7" r:id="rId4"/>
    <hyperlink ref="I9" r:id="rId5"/>
    <hyperlink ref="I10" r:id="rId6"/>
    <hyperlink ref="I14" r:id="rId7"/>
    <hyperlink ref="I15" r:id="rId8"/>
    <hyperlink ref="I16" r:id="rId9"/>
    <hyperlink ref="I18" r:id="rId10"/>
    <hyperlink ref="I19" r:id="rId11"/>
    <hyperlink ref="I20" r:id="rId12"/>
    <hyperlink ref="I21" r:id="rId13"/>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999"/>
  <sheetViews>
    <sheetView workbookViewId="0"/>
  </sheetViews>
  <sheetFormatPr defaultColWidth="12.5703125" defaultRowHeight="15.75" customHeight="1"/>
  <cols>
    <col min="2" max="2" width="38.85546875" customWidth="1"/>
    <col min="10" max="10" width="28.7109375" customWidth="1"/>
  </cols>
  <sheetData>
    <row r="1" spans="1:27" ht="15">
      <c r="A1" s="1129" t="s">
        <v>2066</v>
      </c>
      <c r="B1" s="1032"/>
      <c r="C1" s="1032"/>
      <c r="D1" s="1032"/>
      <c r="E1" s="1032"/>
      <c r="F1" s="1032"/>
      <c r="G1" s="1032"/>
      <c r="H1" s="1032"/>
      <c r="I1" s="1032"/>
      <c r="J1" s="18"/>
      <c r="K1" s="18"/>
      <c r="L1" s="18"/>
      <c r="M1" s="18"/>
      <c r="N1" s="18"/>
      <c r="O1" s="18"/>
      <c r="P1" s="18"/>
      <c r="Q1" s="18"/>
      <c r="R1" s="18"/>
      <c r="S1" s="18"/>
      <c r="T1" s="18"/>
      <c r="U1" s="18"/>
      <c r="V1" s="18"/>
      <c r="W1" s="18"/>
      <c r="X1" s="18"/>
      <c r="Y1" s="18"/>
      <c r="Z1" s="18"/>
      <c r="AA1" s="18"/>
    </row>
    <row r="2" spans="1:27" ht="15">
      <c r="A2" s="873" t="s">
        <v>1</v>
      </c>
      <c r="B2" s="873" t="s">
        <v>157</v>
      </c>
      <c r="C2" s="873" t="s">
        <v>3</v>
      </c>
      <c r="D2" s="873" t="s">
        <v>4</v>
      </c>
      <c r="E2" s="873" t="s">
        <v>161</v>
      </c>
      <c r="F2" s="873" t="s">
        <v>162</v>
      </c>
      <c r="G2" s="874" t="s">
        <v>1064</v>
      </c>
      <c r="H2" s="873" t="s">
        <v>5</v>
      </c>
      <c r="I2" s="873" t="s">
        <v>6</v>
      </c>
      <c r="J2" s="18"/>
      <c r="K2" s="18"/>
      <c r="L2" s="18"/>
      <c r="M2" s="18"/>
      <c r="N2" s="18"/>
      <c r="O2" s="18"/>
      <c r="P2" s="18"/>
      <c r="Q2" s="18"/>
      <c r="R2" s="18"/>
      <c r="S2" s="18"/>
      <c r="T2" s="18"/>
      <c r="U2" s="18"/>
      <c r="V2" s="18"/>
      <c r="W2" s="18"/>
      <c r="X2" s="18"/>
      <c r="Y2" s="18"/>
      <c r="Z2" s="18"/>
      <c r="AA2" s="18"/>
    </row>
    <row r="3" spans="1:27" ht="94.5" customHeight="1">
      <c r="A3" s="26" t="s">
        <v>393</v>
      </c>
      <c r="B3" s="34" t="s">
        <v>2067</v>
      </c>
      <c r="C3" s="875" t="s">
        <v>172</v>
      </c>
      <c r="D3" s="678">
        <v>150</v>
      </c>
      <c r="E3" s="39">
        <v>150</v>
      </c>
      <c r="F3" s="39">
        <v>0</v>
      </c>
      <c r="G3" s="34"/>
      <c r="H3" s="34"/>
      <c r="I3" s="39" t="s">
        <v>2068</v>
      </c>
      <c r="J3" s="876"/>
      <c r="K3" s="26"/>
      <c r="L3" s="26"/>
      <c r="M3" s="26"/>
      <c r="N3" s="26"/>
      <c r="O3" s="26"/>
      <c r="P3" s="26"/>
      <c r="Q3" s="26"/>
      <c r="R3" s="26"/>
      <c r="S3" s="26"/>
      <c r="T3" s="26"/>
      <c r="U3" s="26"/>
      <c r="V3" s="26"/>
      <c r="W3" s="26"/>
      <c r="X3" s="26"/>
      <c r="Y3" s="26"/>
      <c r="Z3" s="26"/>
      <c r="AA3" s="26"/>
    </row>
    <row r="4" spans="1:27" ht="94.5" customHeight="1">
      <c r="A4" s="26" t="s">
        <v>2069</v>
      </c>
      <c r="B4" s="34" t="s">
        <v>2070</v>
      </c>
      <c r="C4" s="875" t="s">
        <v>172</v>
      </c>
      <c r="D4" s="39">
        <v>490</v>
      </c>
      <c r="E4" s="39">
        <v>200</v>
      </c>
      <c r="F4" s="39">
        <f>D4-E4</f>
        <v>290</v>
      </c>
      <c r="G4" s="877" t="s">
        <v>2071</v>
      </c>
      <c r="H4" s="34"/>
      <c r="I4" s="26"/>
      <c r="J4" s="39"/>
      <c r="K4" s="26"/>
      <c r="L4" s="26"/>
      <c r="M4" s="26"/>
      <c r="N4" s="26"/>
      <c r="O4" s="26"/>
      <c r="P4" s="26"/>
      <c r="Q4" s="26"/>
      <c r="R4" s="26"/>
      <c r="S4" s="26"/>
      <c r="T4" s="26"/>
      <c r="U4" s="26"/>
      <c r="V4" s="26"/>
      <c r="W4" s="26"/>
      <c r="X4" s="26"/>
      <c r="Y4" s="26"/>
      <c r="Z4" s="26"/>
      <c r="AA4" s="26"/>
    </row>
    <row r="5" spans="1:27" ht="94.5" customHeight="1">
      <c r="A5" s="135"/>
      <c r="B5" s="135"/>
      <c r="C5" s="135"/>
      <c r="D5" s="26"/>
      <c r="E5" s="26"/>
      <c r="F5" s="26"/>
      <c r="G5" s="34"/>
      <c r="H5" s="34"/>
      <c r="I5" s="26"/>
      <c r="J5" s="876"/>
      <c r="K5" s="26"/>
      <c r="L5" s="26"/>
      <c r="M5" s="26"/>
      <c r="N5" s="26"/>
      <c r="O5" s="26"/>
      <c r="P5" s="26"/>
      <c r="Q5" s="26"/>
      <c r="R5" s="26"/>
      <c r="S5" s="26"/>
      <c r="T5" s="26"/>
      <c r="U5" s="26"/>
      <c r="V5" s="26"/>
      <c r="W5" s="26"/>
      <c r="X5" s="26"/>
      <c r="Y5" s="26"/>
      <c r="Z5" s="26"/>
      <c r="AA5" s="26"/>
    </row>
    <row r="6" spans="1:27" ht="94.5" customHeight="1">
      <c r="A6" s="135"/>
      <c r="B6" s="135"/>
      <c r="C6" s="135"/>
      <c r="D6" s="26"/>
      <c r="E6" s="26"/>
      <c r="F6" s="26"/>
      <c r="G6" s="34"/>
      <c r="H6" s="34"/>
      <c r="I6" s="26"/>
      <c r="J6" s="876"/>
      <c r="K6" s="26"/>
      <c r="L6" s="26"/>
      <c r="M6" s="26"/>
      <c r="N6" s="26"/>
      <c r="O6" s="26"/>
      <c r="P6" s="26"/>
      <c r="Q6" s="26"/>
      <c r="R6" s="26"/>
      <c r="S6" s="26"/>
      <c r="T6" s="26"/>
      <c r="U6" s="26"/>
      <c r="V6" s="26"/>
      <c r="W6" s="26"/>
      <c r="X6" s="26"/>
      <c r="Y6" s="26"/>
      <c r="Z6" s="26"/>
      <c r="AA6" s="26"/>
    </row>
    <row r="7" spans="1:27">
      <c r="A7" s="875"/>
      <c r="B7" s="135"/>
      <c r="C7" s="135"/>
      <c r="D7" s="26"/>
      <c r="E7" s="26"/>
      <c r="F7" s="26"/>
      <c r="G7" s="34"/>
      <c r="H7" s="34"/>
      <c r="I7" s="26"/>
      <c r="J7" s="878"/>
      <c r="K7" s="26"/>
      <c r="L7" s="26"/>
      <c r="M7" s="26"/>
      <c r="N7" s="26"/>
      <c r="O7" s="26"/>
      <c r="P7" s="26"/>
      <c r="Q7" s="26"/>
      <c r="R7" s="26"/>
      <c r="S7" s="26"/>
      <c r="T7" s="26"/>
      <c r="U7" s="26"/>
      <c r="V7" s="26"/>
      <c r="W7" s="26"/>
      <c r="X7" s="26"/>
      <c r="Y7" s="26"/>
      <c r="Z7" s="26"/>
      <c r="AA7" s="26"/>
    </row>
    <row r="8" spans="1:27" ht="12.75">
      <c r="A8" s="26"/>
      <c r="B8" s="18"/>
      <c r="C8" s="26"/>
      <c r="D8" s="26"/>
      <c r="E8" s="26"/>
      <c r="F8" s="26"/>
      <c r="G8" s="26"/>
      <c r="H8" s="26"/>
      <c r="I8" s="26"/>
      <c r="J8" s="26"/>
      <c r="K8" s="26"/>
      <c r="L8" s="26"/>
      <c r="M8" s="26"/>
      <c r="N8" s="26"/>
      <c r="O8" s="26"/>
      <c r="P8" s="26"/>
      <c r="Q8" s="26"/>
      <c r="R8" s="26"/>
      <c r="S8" s="26"/>
      <c r="T8" s="26"/>
      <c r="U8" s="26"/>
      <c r="V8" s="26"/>
      <c r="W8" s="26"/>
      <c r="X8" s="26"/>
      <c r="Y8" s="26"/>
      <c r="Z8" s="26"/>
      <c r="AA8" s="26"/>
    </row>
    <row r="9" spans="1:27" ht="12.75">
      <c r="A9" s="1130" t="s">
        <v>2072</v>
      </c>
      <c r="B9" s="1032"/>
      <c r="C9" s="1032"/>
      <c r="D9" s="1032"/>
      <c r="E9" s="1032"/>
      <c r="F9" s="1032"/>
      <c r="G9" s="1032"/>
      <c r="H9" s="1032"/>
      <c r="I9" s="26"/>
      <c r="J9" s="26"/>
      <c r="K9" s="26"/>
      <c r="L9" s="26"/>
      <c r="M9" s="26"/>
      <c r="N9" s="26"/>
      <c r="O9" s="26"/>
      <c r="P9" s="26"/>
      <c r="Q9" s="26"/>
      <c r="R9" s="26"/>
      <c r="S9" s="26"/>
      <c r="T9" s="26"/>
      <c r="U9" s="26"/>
      <c r="V9" s="26"/>
      <c r="W9" s="26"/>
      <c r="X9" s="26"/>
      <c r="Y9" s="26"/>
      <c r="Z9" s="26"/>
      <c r="AA9" s="26"/>
    </row>
    <row r="10" spans="1:27" ht="12.75">
      <c r="A10" s="1032"/>
      <c r="B10" s="1032"/>
      <c r="C10" s="1032"/>
      <c r="D10" s="1032"/>
      <c r="E10" s="1032"/>
      <c r="F10" s="1032"/>
      <c r="G10" s="1032"/>
      <c r="H10" s="1032"/>
      <c r="I10" s="26"/>
      <c r="J10" s="26"/>
      <c r="K10" s="26"/>
      <c r="L10" s="26"/>
      <c r="M10" s="26"/>
      <c r="N10" s="26"/>
      <c r="O10" s="26"/>
      <c r="P10" s="26"/>
      <c r="Q10" s="26"/>
      <c r="R10" s="26"/>
      <c r="S10" s="26"/>
      <c r="T10" s="26"/>
      <c r="U10" s="26"/>
      <c r="V10" s="26"/>
      <c r="W10" s="26"/>
      <c r="X10" s="26"/>
      <c r="Y10" s="26"/>
      <c r="Z10" s="26"/>
      <c r="AA10" s="26"/>
    </row>
    <row r="11" spans="1:27" ht="33.75" customHeight="1">
      <c r="A11" s="18" t="s">
        <v>2073</v>
      </c>
      <c r="B11" s="24" t="s">
        <v>2074</v>
      </c>
      <c r="C11" s="26" t="s">
        <v>196</v>
      </c>
      <c r="D11" s="29">
        <v>980</v>
      </c>
      <c r="E11" s="29">
        <f t="shared" ref="E11:E12" si="0">600+380</f>
        <v>980</v>
      </c>
      <c r="F11" s="19">
        <f t="shared" ref="F11:F12" si="1">D11-E11</f>
        <v>0</v>
      </c>
      <c r="G11" s="879" t="s">
        <v>2075</v>
      </c>
      <c r="H11" s="18"/>
      <c r="I11" s="26"/>
      <c r="J11" s="26"/>
      <c r="K11" s="26"/>
      <c r="L11" s="26"/>
      <c r="M11" s="26"/>
      <c r="N11" s="26"/>
      <c r="O11" s="26"/>
      <c r="P11" s="26"/>
      <c r="Q11" s="26"/>
      <c r="R11" s="26"/>
      <c r="S11" s="26"/>
      <c r="T11" s="26"/>
      <c r="U11" s="26"/>
      <c r="V11" s="26"/>
      <c r="W11" s="26"/>
      <c r="X11" s="26"/>
      <c r="Y11" s="26"/>
      <c r="Z11" s="26"/>
      <c r="AA11" s="26"/>
    </row>
    <row r="12" spans="1:27" ht="12.75">
      <c r="A12" s="18" t="s">
        <v>657</v>
      </c>
      <c r="B12" s="24" t="s">
        <v>2076</v>
      </c>
      <c r="C12" s="26" t="s">
        <v>196</v>
      </c>
      <c r="D12" s="29">
        <v>980</v>
      </c>
      <c r="E12" s="29">
        <f t="shared" si="0"/>
        <v>980</v>
      </c>
      <c r="F12" s="19">
        <f t="shared" si="1"/>
        <v>0</v>
      </c>
      <c r="G12" s="869"/>
      <c r="H12" s="18"/>
      <c r="I12" s="26"/>
      <c r="J12" s="26"/>
      <c r="K12" s="26"/>
      <c r="L12" s="26"/>
      <c r="M12" s="26"/>
      <c r="N12" s="26"/>
      <c r="O12" s="26"/>
      <c r="P12" s="26"/>
      <c r="Q12" s="26"/>
      <c r="R12" s="26"/>
      <c r="S12" s="26"/>
      <c r="T12" s="26"/>
      <c r="U12" s="26"/>
      <c r="V12" s="26"/>
      <c r="W12" s="26"/>
      <c r="X12" s="26"/>
      <c r="Y12" s="26"/>
      <c r="Z12" s="26"/>
      <c r="AA12" s="26"/>
    </row>
    <row r="13" spans="1:27" ht="12.75">
      <c r="A13" s="18" t="s">
        <v>1041</v>
      </c>
      <c r="B13" s="24" t="s">
        <v>2077</v>
      </c>
      <c r="C13" s="26" t="s">
        <v>196</v>
      </c>
      <c r="D13" s="29">
        <v>980</v>
      </c>
      <c r="E13" s="29">
        <v>600</v>
      </c>
      <c r="F13" s="880">
        <f>980-600</f>
        <v>380</v>
      </c>
      <c r="G13" s="869"/>
      <c r="H13" s="18"/>
      <c r="I13" s="26"/>
      <c r="J13" s="26"/>
      <c r="K13" s="26"/>
      <c r="L13" s="26"/>
      <c r="M13" s="26"/>
      <c r="N13" s="26"/>
      <c r="O13" s="26"/>
      <c r="P13" s="26"/>
      <c r="Q13" s="26"/>
      <c r="R13" s="26"/>
      <c r="S13" s="26"/>
      <c r="T13" s="26"/>
      <c r="U13" s="26"/>
      <c r="V13" s="26"/>
      <c r="W13" s="26"/>
      <c r="X13" s="26"/>
      <c r="Y13" s="26"/>
      <c r="Z13" s="26"/>
      <c r="AA13" s="26"/>
    </row>
    <row r="14" spans="1:27" ht="12.75">
      <c r="A14" s="18" t="s">
        <v>2078</v>
      </c>
      <c r="B14" s="24" t="s">
        <v>2079</v>
      </c>
      <c r="C14" s="26" t="s">
        <v>196</v>
      </c>
      <c r="D14" s="39">
        <v>1030</v>
      </c>
      <c r="E14" s="29">
        <v>1030</v>
      </c>
      <c r="F14" s="26">
        <f t="shared" ref="F14:F16" si="2">D14-E14</f>
        <v>0</v>
      </c>
      <c r="G14" s="26"/>
      <c r="H14" s="26"/>
      <c r="I14" s="18"/>
      <c r="J14" s="18"/>
      <c r="K14" s="18"/>
      <c r="L14" s="18"/>
      <c r="M14" s="18"/>
      <c r="N14" s="18"/>
      <c r="O14" s="18"/>
      <c r="P14" s="18"/>
      <c r="Q14" s="18"/>
      <c r="R14" s="18"/>
      <c r="S14" s="18"/>
      <c r="T14" s="18"/>
      <c r="U14" s="18"/>
      <c r="V14" s="18"/>
      <c r="W14" s="18"/>
      <c r="X14" s="18"/>
      <c r="Y14" s="18"/>
      <c r="Z14" s="18"/>
      <c r="AA14" s="18"/>
    </row>
    <row r="15" spans="1:27" ht="12.75">
      <c r="A15" s="18" t="s">
        <v>2080</v>
      </c>
      <c r="B15" s="24" t="s">
        <v>2081</v>
      </c>
      <c r="C15" s="26" t="s">
        <v>196</v>
      </c>
      <c r="D15" s="39">
        <v>1030</v>
      </c>
      <c r="E15" s="29">
        <v>1030</v>
      </c>
      <c r="F15" s="26">
        <f t="shared" si="2"/>
        <v>0</v>
      </c>
      <c r="G15" s="26"/>
      <c r="H15" s="26"/>
      <c r="I15" s="18"/>
      <c r="J15" s="18"/>
      <c r="K15" s="18"/>
      <c r="L15" s="18"/>
      <c r="M15" s="18"/>
      <c r="N15" s="18"/>
      <c r="O15" s="18"/>
      <c r="P15" s="18"/>
      <c r="Q15" s="18"/>
      <c r="R15" s="18"/>
      <c r="S15" s="18"/>
      <c r="T15" s="18"/>
      <c r="U15" s="18"/>
      <c r="V15" s="18"/>
      <c r="W15" s="18"/>
      <c r="X15" s="18"/>
      <c r="Y15" s="18"/>
      <c r="Z15" s="18"/>
      <c r="AA15" s="18"/>
    </row>
    <row r="16" spans="1:27" ht="12.75">
      <c r="A16" s="18" t="s">
        <v>2082</v>
      </c>
      <c r="B16" s="24" t="s">
        <v>2083</v>
      </c>
      <c r="C16" s="26" t="s">
        <v>196</v>
      </c>
      <c r="D16" s="39">
        <v>1030</v>
      </c>
      <c r="E16" s="29">
        <v>600</v>
      </c>
      <c r="F16" s="881">
        <f t="shared" si="2"/>
        <v>430</v>
      </c>
      <c r="G16" s="26"/>
      <c r="H16" s="26"/>
      <c r="I16" s="18"/>
      <c r="J16" s="18"/>
      <c r="K16" s="18"/>
      <c r="L16" s="18"/>
      <c r="M16" s="18"/>
      <c r="N16" s="18"/>
      <c r="O16" s="18"/>
      <c r="P16" s="18"/>
      <c r="Q16" s="18"/>
      <c r="R16" s="18"/>
      <c r="S16" s="18"/>
      <c r="T16" s="18"/>
      <c r="U16" s="18"/>
      <c r="V16" s="18"/>
      <c r="W16" s="18"/>
      <c r="X16" s="18"/>
      <c r="Y16" s="18"/>
      <c r="Z16" s="18"/>
      <c r="AA16" s="18"/>
    </row>
    <row r="17" spans="1:27" ht="15">
      <c r="A17" s="26" t="s">
        <v>393</v>
      </c>
      <c r="B17" s="32" t="s">
        <v>2084</v>
      </c>
      <c r="C17" s="26" t="s">
        <v>196</v>
      </c>
      <c r="D17" s="29">
        <v>340</v>
      </c>
      <c r="E17" s="29">
        <v>340</v>
      </c>
      <c r="F17" s="39">
        <v>0</v>
      </c>
      <c r="G17" s="26"/>
      <c r="H17" s="26"/>
      <c r="I17" s="18"/>
      <c r="J17" s="18"/>
      <c r="K17" s="18"/>
      <c r="L17" s="18"/>
      <c r="M17" s="18"/>
      <c r="N17" s="18"/>
      <c r="O17" s="18"/>
      <c r="P17" s="18"/>
      <c r="Q17" s="18"/>
      <c r="R17" s="18"/>
      <c r="S17" s="18"/>
      <c r="T17" s="18"/>
      <c r="U17" s="18"/>
      <c r="V17" s="18"/>
      <c r="W17" s="18"/>
      <c r="X17" s="18"/>
      <c r="Y17" s="18"/>
      <c r="Z17" s="18"/>
      <c r="AA17" s="18"/>
    </row>
    <row r="18" spans="1:27" ht="102">
      <c r="A18" s="29" t="s">
        <v>1608</v>
      </c>
      <c r="B18" s="24" t="s">
        <v>2074</v>
      </c>
      <c r="C18" s="26" t="s">
        <v>196</v>
      </c>
      <c r="D18" s="29">
        <v>980</v>
      </c>
      <c r="E18" s="29">
        <v>980</v>
      </c>
      <c r="F18" s="39">
        <v>0</v>
      </c>
      <c r="G18" s="882" t="s">
        <v>1610</v>
      </c>
      <c r="H18" s="26"/>
      <c r="I18" s="18"/>
      <c r="J18" s="18"/>
      <c r="K18" s="18"/>
      <c r="L18" s="18"/>
      <c r="M18" s="18"/>
      <c r="N18" s="18"/>
      <c r="O18" s="18"/>
      <c r="P18" s="18"/>
      <c r="Q18" s="18"/>
      <c r="R18" s="18"/>
      <c r="S18" s="18"/>
      <c r="T18" s="18"/>
      <c r="U18" s="18"/>
      <c r="V18" s="18"/>
      <c r="W18" s="18"/>
      <c r="X18" s="18"/>
      <c r="Y18" s="18"/>
      <c r="Z18" s="18"/>
      <c r="AA18" s="18"/>
    </row>
    <row r="19" spans="1:27" ht="12.75">
      <c r="A19" s="18"/>
      <c r="B19" s="18"/>
      <c r="C19" s="26"/>
      <c r="D19" s="18"/>
      <c r="E19" s="18"/>
      <c r="F19" s="26"/>
      <c r="G19" s="26"/>
      <c r="H19" s="26"/>
      <c r="I19" s="18"/>
      <c r="J19" s="18"/>
      <c r="K19" s="18"/>
      <c r="L19" s="18"/>
      <c r="M19" s="18"/>
      <c r="N19" s="18"/>
      <c r="O19" s="18"/>
      <c r="P19" s="18"/>
      <c r="Q19" s="18"/>
      <c r="R19" s="18"/>
      <c r="S19" s="18"/>
      <c r="T19" s="18"/>
      <c r="U19" s="18"/>
      <c r="V19" s="18"/>
      <c r="W19" s="18"/>
      <c r="X19" s="18"/>
      <c r="Y19" s="18"/>
      <c r="Z19" s="18"/>
      <c r="AA19" s="18"/>
    </row>
    <row r="20" spans="1:27" ht="12.75">
      <c r="A20" s="18"/>
      <c r="B20" s="18"/>
      <c r="C20" s="18"/>
      <c r="D20" s="18"/>
      <c r="E20" s="18"/>
      <c r="F20" s="883">
        <f>SUM(F4,F13,F16)</f>
        <v>1100</v>
      </c>
      <c r="G20" s="18"/>
      <c r="H20" s="18"/>
      <c r="I20" s="18"/>
      <c r="J20" s="18"/>
      <c r="K20" s="18"/>
      <c r="L20" s="18"/>
      <c r="M20" s="18"/>
      <c r="N20" s="18"/>
      <c r="O20" s="18"/>
      <c r="P20" s="18"/>
      <c r="Q20" s="18"/>
      <c r="R20" s="18"/>
      <c r="S20" s="18"/>
      <c r="T20" s="18"/>
      <c r="U20" s="18"/>
      <c r="V20" s="18"/>
      <c r="W20" s="18"/>
      <c r="X20" s="18"/>
      <c r="Y20" s="18"/>
      <c r="Z20" s="18"/>
      <c r="AA20" s="18"/>
    </row>
    <row r="21" spans="1:27" ht="12.7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row>
    <row r="22" spans="1:27" ht="12.7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row>
    <row r="23" spans="1:27" ht="12.7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row>
    <row r="24" spans="1:27" ht="12.7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row>
    <row r="25" spans="1:27" ht="12.7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row>
    <row r="26" spans="1:27" ht="12.7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row>
    <row r="27" spans="1:27" ht="12.7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row>
    <row r="28" spans="1:27" ht="12.7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row>
    <row r="29" spans="1:27" ht="12.7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row>
    <row r="30" spans="1:27" ht="12.7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row>
    <row r="31" spans="1:27" ht="12.7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row>
    <row r="32" spans="1:27" ht="12.7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row>
    <row r="33" spans="1:27" ht="12.7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row>
    <row r="34" spans="1:27" ht="12.7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row>
    <row r="35" spans="1:27" ht="12.7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row>
    <row r="36" spans="1:27" ht="12.7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row>
    <row r="37" spans="1:27" ht="12.7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row>
    <row r="38" spans="1:27" ht="12.7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row>
    <row r="39" spans="1:27" ht="12.7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row>
    <row r="40" spans="1:27" ht="12.7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row>
    <row r="41" spans="1:27" ht="12.7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row>
    <row r="42" spans="1:27" ht="12.7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row>
    <row r="43" spans="1:27" ht="12.7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row>
    <row r="44" spans="1:27" ht="12.7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row>
    <row r="45" spans="1:27" ht="12.7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row>
    <row r="46" spans="1:27" ht="12.7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row>
    <row r="47" spans="1:27" ht="12.7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row>
    <row r="48" spans="1:27" ht="12.7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row>
    <row r="49" spans="1:27" ht="12.7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row>
    <row r="50" spans="1:27" ht="12.7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row>
    <row r="51" spans="1:27" ht="12.7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row>
    <row r="52" spans="1:27" ht="12.7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row>
    <row r="53" spans="1:27" ht="12.7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2.7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2.7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2.7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2.7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2.7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2.7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2.7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2.7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2.7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2.7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2.7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2.7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2.7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2.7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2.7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2.7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2.7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2.7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2.7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2.7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2.7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2.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2.7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2.7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2.7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2.7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2.7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2.7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2.7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2.7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2.7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2.7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2.7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2.7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2.7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2.7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2.7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2.7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2.7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2.7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2.7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2.7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2.7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2.7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2.7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2.7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2.7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2.7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2.7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2.7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2.7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2.7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2.7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2.7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2.7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2.7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2.7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2.7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2.7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2.7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2.7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2.7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2.7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2.7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2.7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2.7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2.7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2.7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2.7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2.7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2.7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2.7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2.7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2.7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2.7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2.7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2.7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2.7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2.7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2.7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2.7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2.7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2.7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2.7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2.7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2.7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2.7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2.7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2.7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2.7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2.7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2.7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2.7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2.7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2.7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2.7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2.7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2.7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2.7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2.7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2.7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2.7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2.7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2.7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2.7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2.7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2.7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2.7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2.7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2.7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2.7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2.7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2.7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2.7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2.7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2.7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2.7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2.7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2.7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2.7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2.7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2.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2.7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2.7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2.7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2.7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2.7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2.7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2.7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2.7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2.7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2.7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2.7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2.7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2.7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2.7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2.7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2.7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2.7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2.7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2.7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2.7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2.7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2.7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2.7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2.7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2.7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2.7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2.7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2.7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2.7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2.7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2.7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2.7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2.7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2.7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2.7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2.7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2.7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2.7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2.7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2.7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2.7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2.7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2.7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2.7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2.7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2.7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2.7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2.7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2.7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2.7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2.7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2.7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2.7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2.7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2.7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2.7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2.7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2.7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2.7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2.7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2.7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2.7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2.7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2.7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2.7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2.7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2.7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2.7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2.7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2.7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2.7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2.7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2.7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2.7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2.7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2.7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2.7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2.7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2.7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2.7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2.7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2.7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2.7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2.7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2.7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2.7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2.7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2.7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2.7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2.7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2.7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2.7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2.7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2.7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2.7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2.7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2.7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2.7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2.7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2.7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2.7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2.7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2.7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2.7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2.7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2.7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2.7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2.7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2.7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2.7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2.7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2.7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2.7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2.7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2.7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2.7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2.7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2.7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2.7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2.7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2.7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2.7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2.7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2.7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2.7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2.7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2.7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2.7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2.7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2.7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2.7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2.7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2.7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2.7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2.7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2.7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2.7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2.7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2.7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2.7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2.7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2.7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2.7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2.7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2.7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2.7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2.7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2.7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2.7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2.7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2.7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2.7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2.7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2.7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2.7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2.7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2.7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2.7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2.7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2.7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2.7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2.7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2.7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2.7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2.7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2.7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2.7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2.7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2.7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2.7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2.7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2.7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2.7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2.7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2.7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2.7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2.7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2.7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2.7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2.7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2.7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2.7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2.7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2.7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2.7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2.7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2.7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2.7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2.7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2.7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2.7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2.7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2.7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2.7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2.7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2.7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2.7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2.7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2.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2.7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2.7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2.7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2.7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2.7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2.7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2.7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2.7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2.7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2.7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2.7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2.7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2.7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2.7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2.7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2.7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2.7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2.7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2.7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2.7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2.7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2.7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2.7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2.7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2.7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2.7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2.7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2.7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2.7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2.7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2.7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2.7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2.7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2.7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2.7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2.7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2.7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2.7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2.7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2.7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2.7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2.7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2.7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2.7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2.7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2.7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2.7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2.7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2.7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2.7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2.7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2.7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2.7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2.7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2.7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2.7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2.7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2.7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2.7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2.7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2.7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2.7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2.7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2.7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2.7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2.7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2.7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2.7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2.7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2.7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2.7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2.7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2.7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2.7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2.7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2.7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2.7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2.7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2.7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2.7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2.7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2.7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2.7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2.7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2.7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2.7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2.7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2.7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2.7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2.7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2.7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2.7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2.7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2.7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2.7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2.7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2.7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2.7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2.7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2.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2.7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2.7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2.7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2.7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2.7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2.7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2.7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2.7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2.7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2.7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2.7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2.7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2.7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2.7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2.7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2.7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2.7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2.7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2.7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2.7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2.7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2.7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2.7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2.7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2.7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2.7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2.7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2.7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2.7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2.7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2.7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2.7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2.7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2.7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2.7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2.7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2.7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2.7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2.7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2.7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2.7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2.7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2.7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2.7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2.7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2.7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2.7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2.7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2.7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2.7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2.7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2.7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2.7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2.7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2.7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2.7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2.7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2.7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2.7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2.7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2.7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2.7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2.7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2.7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2.7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2.7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2.7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2.7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2.7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2.7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2.7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2.7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2.7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2.7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2.7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2.7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2.7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2.7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2.7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2.7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2.7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2.7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2.7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2.7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2.7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2.7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2.7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2.7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2.7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2.7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2.7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2.7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2.7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2.7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2.7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2.7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2.7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2.7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2.7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2.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2.7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2.7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2.7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2.7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2.7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2.7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2.7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2.7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2.7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2.7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2.7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2.7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2.7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2.7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2.7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2.7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2.7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2.7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2.7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2.7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2.7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2.7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2.7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2.7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2.7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2.7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2.7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2.7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2.7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2.7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2.7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2.7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2.7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2.7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2.7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2.7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2.7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2.7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2.7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2.7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2.7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2.7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2.7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2.7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2.7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2.7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2.7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2.7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2.7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2.7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2.7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2.7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2.7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2.7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2.7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2.7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2.7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2.7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2.7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2.7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2.7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2.7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2.7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2.7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2.7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2.7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2.7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2.7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2.7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2.7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2.7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2.7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2.7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2.7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2.7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2.7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2.7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2.7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2.7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2.7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2.7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2.7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2.7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2.7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2.7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2.7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2.7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2.7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2.7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2.7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2.7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2.7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2.7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2.7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2.7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2.7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2.7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2.7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2.7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2.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2.7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2.7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2.7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2.7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2.7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2.7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2.7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2.7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2.7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2.7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2.7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2.7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2.7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2.7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2.7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2.7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2.7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2.7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2.7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2.7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2.7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2.7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2.7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2.7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2.7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2.7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2.7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2.7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2.7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2.7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2.7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2.7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2.7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2.7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2.7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2.7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2.7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2.7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2.7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2.7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2.7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2.7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2.7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2.7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2.7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2.7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2.7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2.7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2.7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2.7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2.7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2.7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2.7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2.7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2.7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2.7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2.7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2.7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2.7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2.7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2.7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2.7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2.7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2.7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2.7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2.7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2.7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2.7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2.7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2.7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2.7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2.7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2.7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2.7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2.7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2.7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2.7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2.7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2.7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2.7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2.7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2.7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2.7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2.7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2.7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2.7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2.7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2.7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2.7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2.7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2.7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2.7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2.7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2.7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2.7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2.7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2.7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2.7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2.7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2.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2.7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2.7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2.7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2.7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2.7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2.7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2.7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2.7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2.7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2.7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2.7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2.7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2.7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2.7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2.7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2.7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2.7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2.7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2.7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2.7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2.7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2.7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2.7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2.7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2.7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2.7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2.7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2.7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2.7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2.7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2.7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2.7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2.7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2.7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2.7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2.7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2.7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2.7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2.7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2.7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2.7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2.7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2.7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2.7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2.7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2.7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2.7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2.7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2.7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2.7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2.7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2.7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2.7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2.7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2.7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2.7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2.7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2.7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2.7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2.7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2.7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2.7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2.7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2.7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2.7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2.7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2.7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2.7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2.7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2.7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2.7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2.7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2.7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2.7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2.7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2.7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2.7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2.7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2.7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2.7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2.7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2.7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2.7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2.7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2.7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2.7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2.7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2.7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2.7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2.7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2.7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2.7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2.7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2.7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2.7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2.7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2.7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2.7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2.7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2.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2.7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2.7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2.7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2.7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2.7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2.7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2.7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2.7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2.7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2.7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2.7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2.7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2.7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2.7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2.7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2.7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2.7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2.7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2.7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2.7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2.7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2.7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2.7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2.7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2.7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2.7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2.7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2.7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2.7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2.7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2.7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2.7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2.7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2.7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2.7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2.7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2.7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2.7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2.7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2.7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2.7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2.7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2.7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2.7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2.7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2.7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2.7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2.7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2.7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2.7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2.7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2.7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2.7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2.7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2.7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2.7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2.7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2.7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2.7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2.7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2.7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2.7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2.7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2.7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2.7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2.7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2.7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2.7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2.7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2.7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2.7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2.7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2.7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2.7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2.7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2.7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2.7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2.7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2.7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2.7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2.7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2.7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2.7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2.7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2.7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2.7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2.7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2.7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2.7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2.7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2.7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2.7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2.7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2.7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2.7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2.7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2.7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2.7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2.7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2.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2.7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2.7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2.7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2.7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2.7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2.7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2.7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2.7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2.7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2.7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2.7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2.7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2.7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2.7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2.7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2.7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2.7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2.7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2.7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2.7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2.7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2.7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2.7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2.7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sheetData>
  <mergeCells count="2">
    <mergeCell ref="A1:I1"/>
    <mergeCell ref="A9:H10"/>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9"/>
  <sheetViews>
    <sheetView workbookViewId="0"/>
  </sheetViews>
  <sheetFormatPr defaultColWidth="12.5703125" defaultRowHeight="15.75" customHeight="1"/>
  <cols>
    <col min="2" max="2" width="38.85546875" customWidth="1"/>
    <col min="9" max="9" width="28.7109375" customWidth="1"/>
  </cols>
  <sheetData>
    <row r="1" spans="1:26" ht="15">
      <c r="A1" s="1129" t="s">
        <v>2085</v>
      </c>
      <c r="B1" s="1032"/>
      <c r="C1" s="1032"/>
      <c r="D1" s="1032"/>
      <c r="E1" s="1032"/>
      <c r="F1" s="1032"/>
      <c r="G1" s="1032"/>
      <c r="H1" s="1032"/>
      <c r="I1" s="18"/>
      <c r="J1" s="18"/>
      <c r="K1" s="18"/>
      <c r="L1" s="18"/>
      <c r="M1" s="18"/>
      <c r="N1" s="18"/>
      <c r="O1" s="18"/>
      <c r="P1" s="18"/>
      <c r="Q1" s="18"/>
      <c r="R1" s="18"/>
      <c r="S1" s="18"/>
      <c r="T1" s="18"/>
      <c r="U1" s="18"/>
      <c r="V1" s="18"/>
      <c r="W1" s="18"/>
      <c r="X1" s="18"/>
      <c r="Y1" s="18"/>
      <c r="Z1" s="18"/>
    </row>
    <row r="2" spans="1:26" ht="15">
      <c r="A2" s="873" t="s">
        <v>1</v>
      </c>
      <c r="B2" s="873" t="s">
        <v>157</v>
      </c>
      <c r="C2" s="873" t="s">
        <v>3</v>
      </c>
      <c r="D2" s="873" t="s">
        <v>4</v>
      </c>
      <c r="E2" s="873" t="s">
        <v>161</v>
      </c>
      <c r="F2" s="873" t="s">
        <v>162</v>
      </c>
      <c r="G2" s="873" t="s">
        <v>5</v>
      </c>
      <c r="H2" s="873" t="s">
        <v>6</v>
      </c>
      <c r="I2" s="18"/>
      <c r="J2" s="18"/>
      <c r="K2" s="18"/>
      <c r="L2" s="18"/>
      <c r="M2" s="18"/>
      <c r="N2" s="18"/>
      <c r="O2" s="18"/>
      <c r="P2" s="18"/>
      <c r="Q2" s="18"/>
      <c r="R2" s="18"/>
      <c r="S2" s="18"/>
      <c r="T2" s="18"/>
      <c r="U2" s="18"/>
      <c r="V2" s="18"/>
      <c r="W2" s="18"/>
      <c r="X2" s="18"/>
      <c r="Y2" s="18"/>
      <c r="Z2" s="18"/>
    </row>
    <row r="3" spans="1:26" ht="94.5" customHeight="1">
      <c r="A3" s="875" t="s">
        <v>2086</v>
      </c>
      <c r="B3" s="135" t="s">
        <v>2087</v>
      </c>
      <c r="C3" s="135" t="s">
        <v>172</v>
      </c>
      <c r="D3" s="14"/>
      <c r="E3" s="26"/>
      <c r="F3" s="26"/>
      <c r="G3" s="884" t="s">
        <v>2088</v>
      </c>
      <c r="H3" s="26"/>
      <c r="I3" s="876" t="s">
        <v>2089</v>
      </c>
      <c r="J3" s="26"/>
      <c r="K3" s="26"/>
      <c r="L3" s="26"/>
      <c r="M3" s="26"/>
      <c r="N3" s="26"/>
      <c r="O3" s="26"/>
      <c r="P3" s="26"/>
      <c r="Q3" s="26"/>
      <c r="R3" s="26"/>
      <c r="S3" s="26"/>
      <c r="T3" s="26"/>
      <c r="U3" s="26"/>
      <c r="V3" s="26"/>
      <c r="W3" s="26"/>
      <c r="X3" s="26"/>
      <c r="Y3" s="26"/>
      <c r="Z3" s="26"/>
    </row>
    <row r="4" spans="1:26" ht="94.5" customHeight="1">
      <c r="A4" s="135" t="s">
        <v>2090</v>
      </c>
      <c r="B4" s="135" t="s">
        <v>2091</v>
      </c>
      <c r="C4" s="135" t="s">
        <v>172</v>
      </c>
      <c r="D4" s="26"/>
      <c r="E4" s="26"/>
      <c r="F4" s="26"/>
      <c r="G4" s="884" t="s">
        <v>2088</v>
      </c>
      <c r="H4" s="26"/>
      <c r="I4" s="39" t="s">
        <v>2092</v>
      </c>
      <c r="J4" s="26"/>
      <c r="K4" s="26"/>
      <c r="L4" s="26"/>
      <c r="M4" s="26"/>
      <c r="N4" s="26"/>
      <c r="O4" s="26"/>
      <c r="P4" s="26"/>
      <c r="Q4" s="26"/>
      <c r="R4" s="26"/>
      <c r="S4" s="26"/>
      <c r="T4" s="26"/>
      <c r="U4" s="26"/>
      <c r="V4" s="26"/>
      <c r="W4" s="26"/>
      <c r="X4" s="26"/>
      <c r="Y4" s="26"/>
      <c r="Z4" s="26"/>
    </row>
    <row r="5" spans="1:26" ht="94.5" customHeight="1">
      <c r="A5" s="135" t="s">
        <v>2093</v>
      </c>
      <c r="B5" s="135" t="s">
        <v>2094</v>
      </c>
      <c r="C5" s="135" t="s">
        <v>172</v>
      </c>
      <c r="D5" s="26"/>
      <c r="E5" s="26"/>
      <c r="F5" s="26"/>
      <c r="G5" s="884" t="s">
        <v>2088</v>
      </c>
      <c r="H5" s="26"/>
      <c r="I5" s="876" t="s">
        <v>2095</v>
      </c>
      <c r="J5" s="26"/>
      <c r="K5" s="26"/>
      <c r="L5" s="26"/>
      <c r="M5" s="26"/>
      <c r="N5" s="26"/>
      <c r="O5" s="26"/>
      <c r="P5" s="26"/>
      <c r="Q5" s="26"/>
      <c r="R5" s="26"/>
      <c r="S5" s="26"/>
      <c r="T5" s="26"/>
      <c r="U5" s="26"/>
      <c r="V5" s="26"/>
      <c r="W5" s="26"/>
      <c r="X5" s="26"/>
      <c r="Y5" s="26"/>
      <c r="Z5" s="26"/>
    </row>
    <row r="6" spans="1:26" ht="94.5" customHeight="1">
      <c r="A6" s="135" t="s">
        <v>2096</v>
      </c>
      <c r="B6" s="135" t="s">
        <v>2097</v>
      </c>
      <c r="C6" s="135" t="s">
        <v>172</v>
      </c>
      <c r="D6" s="26"/>
      <c r="E6" s="26"/>
      <c r="F6" s="26"/>
      <c r="G6" s="884" t="s">
        <v>2088</v>
      </c>
      <c r="H6" s="26"/>
      <c r="I6" s="876" t="s">
        <v>2098</v>
      </c>
      <c r="J6" s="26"/>
      <c r="K6" s="26"/>
      <c r="L6" s="26"/>
      <c r="M6" s="26"/>
      <c r="N6" s="26"/>
      <c r="O6" s="26"/>
      <c r="P6" s="26"/>
      <c r="Q6" s="26"/>
      <c r="R6" s="26"/>
      <c r="S6" s="26"/>
      <c r="T6" s="26"/>
      <c r="U6" s="26"/>
      <c r="V6" s="26"/>
      <c r="W6" s="26"/>
      <c r="X6" s="26"/>
      <c r="Y6" s="26"/>
      <c r="Z6" s="26"/>
    </row>
    <row r="7" spans="1:26">
      <c r="A7" s="875" t="s">
        <v>2099</v>
      </c>
      <c r="B7" s="135" t="s">
        <v>2087</v>
      </c>
      <c r="C7" s="135" t="s">
        <v>172</v>
      </c>
      <c r="D7" s="26"/>
      <c r="E7" s="26"/>
      <c r="F7" s="26"/>
      <c r="G7" s="884" t="s">
        <v>2088</v>
      </c>
      <c r="H7" s="26"/>
      <c r="I7" s="878" t="s">
        <v>2100</v>
      </c>
      <c r="J7" s="26"/>
      <c r="K7" s="26"/>
      <c r="L7" s="26"/>
      <c r="M7" s="26"/>
      <c r="N7" s="26"/>
      <c r="O7" s="26"/>
      <c r="P7" s="26"/>
      <c r="Q7" s="26"/>
      <c r="R7" s="26"/>
      <c r="S7" s="26"/>
      <c r="T7" s="26"/>
      <c r="U7" s="26"/>
      <c r="V7" s="26"/>
      <c r="W7" s="26"/>
      <c r="X7" s="26"/>
      <c r="Y7" s="26"/>
      <c r="Z7" s="26"/>
    </row>
    <row r="8" spans="1:26">
      <c r="A8" s="26"/>
      <c r="B8" s="18"/>
      <c r="C8" s="26"/>
      <c r="D8" s="26"/>
      <c r="E8" s="885"/>
      <c r="F8" s="26"/>
      <c r="G8" s="26"/>
      <c r="H8" s="26"/>
      <c r="I8" s="26"/>
      <c r="J8" s="26"/>
      <c r="K8" s="26"/>
      <c r="L8" s="26"/>
      <c r="M8" s="26"/>
      <c r="N8" s="26"/>
      <c r="O8" s="26"/>
      <c r="P8" s="26"/>
      <c r="Q8" s="26"/>
      <c r="R8" s="26"/>
      <c r="S8" s="26"/>
      <c r="T8" s="26"/>
      <c r="U8" s="26"/>
      <c r="V8" s="26"/>
      <c r="W8" s="26"/>
      <c r="X8" s="26"/>
      <c r="Y8" s="26"/>
      <c r="Z8" s="26"/>
    </row>
    <row r="9" spans="1:26" ht="12.75">
      <c r="A9" s="26"/>
      <c r="B9" s="18"/>
      <c r="C9" s="26"/>
      <c r="D9" s="26"/>
      <c r="E9" s="26"/>
      <c r="F9" s="26"/>
      <c r="G9" s="26"/>
      <c r="H9" s="26"/>
      <c r="I9" s="26"/>
      <c r="J9" s="26"/>
      <c r="K9" s="26"/>
      <c r="L9" s="26"/>
      <c r="M9" s="26"/>
      <c r="N9" s="26"/>
      <c r="O9" s="26"/>
      <c r="P9" s="26"/>
      <c r="Q9" s="26"/>
      <c r="R9" s="26"/>
      <c r="S9" s="26"/>
      <c r="T9" s="26"/>
      <c r="U9" s="26"/>
      <c r="V9" s="26"/>
      <c r="W9" s="26"/>
      <c r="X9" s="26"/>
      <c r="Y9" s="26"/>
      <c r="Z9" s="26"/>
    </row>
    <row r="10" spans="1:26" ht="12.75">
      <c r="A10" s="26"/>
      <c r="B10" s="26"/>
      <c r="C10" s="26"/>
      <c r="D10" s="26"/>
      <c r="E10" s="26"/>
      <c r="F10" s="26"/>
      <c r="G10" s="26"/>
      <c r="H10" s="26"/>
      <c r="I10" s="26"/>
      <c r="J10" s="26"/>
      <c r="K10" s="26"/>
      <c r="L10" s="26"/>
      <c r="M10" s="26"/>
      <c r="N10" s="26"/>
      <c r="O10" s="26"/>
      <c r="P10" s="26"/>
      <c r="Q10" s="26"/>
      <c r="R10" s="26"/>
      <c r="S10" s="26"/>
      <c r="T10" s="26"/>
      <c r="U10" s="26"/>
      <c r="V10" s="26"/>
      <c r="W10" s="26"/>
      <c r="X10" s="26"/>
      <c r="Y10" s="26"/>
      <c r="Z10" s="26"/>
    </row>
    <row r="11" spans="1:26" ht="12.75">
      <c r="A11" s="26"/>
      <c r="B11" s="26"/>
      <c r="C11" s="26"/>
      <c r="D11" s="26"/>
      <c r="E11" s="26"/>
      <c r="F11" s="26"/>
      <c r="G11" s="26"/>
      <c r="H11" s="26"/>
      <c r="I11" s="26"/>
      <c r="J11" s="26"/>
      <c r="K11" s="26"/>
      <c r="L11" s="26"/>
      <c r="M11" s="26"/>
      <c r="N11" s="26"/>
      <c r="O11" s="26"/>
      <c r="P11" s="26"/>
      <c r="Q11" s="26"/>
      <c r="R11" s="26"/>
      <c r="S11" s="26"/>
      <c r="T11" s="26"/>
      <c r="U11" s="26"/>
      <c r="V11" s="26"/>
      <c r="W11" s="26"/>
      <c r="X11" s="26"/>
      <c r="Y11" s="26"/>
      <c r="Z11" s="26"/>
    </row>
    <row r="12" spans="1:26" ht="12.75">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row>
    <row r="13" spans="1:26" ht="12.75">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row>
    <row r="14" spans="1:26" ht="12.75">
      <c r="A14" s="18"/>
      <c r="B14" s="26"/>
      <c r="C14" s="26"/>
      <c r="D14" s="26"/>
      <c r="E14" s="18"/>
      <c r="F14" s="26"/>
      <c r="G14" s="26"/>
      <c r="H14" s="18"/>
      <c r="I14" s="18"/>
      <c r="J14" s="18"/>
      <c r="K14" s="18"/>
      <c r="L14" s="18"/>
      <c r="M14" s="18"/>
      <c r="N14" s="18"/>
      <c r="O14" s="18"/>
      <c r="P14" s="18"/>
      <c r="Q14" s="18"/>
      <c r="R14" s="18"/>
      <c r="S14" s="18"/>
      <c r="T14" s="18"/>
      <c r="U14" s="18"/>
      <c r="V14" s="18"/>
      <c r="W14" s="18"/>
      <c r="X14" s="18"/>
      <c r="Y14" s="18"/>
      <c r="Z14" s="18"/>
    </row>
    <row r="15" spans="1:26" ht="12.75">
      <c r="A15" s="18"/>
      <c r="B15" s="18"/>
      <c r="C15" s="26"/>
      <c r="D15" s="18"/>
      <c r="E15" s="18"/>
      <c r="F15" s="26"/>
      <c r="G15" s="26"/>
      <c r="H15" s="18"/>
      <c r="I15" s="18"/>
      <c r="J15" s="18"/>
      <c r="K15" s="18"/>
      <c r="L15" s="18"/>
      <c r="M15" s="18"/>
      <c r="N15" s="18"/>
      <c r="O15" s="18"/>
      <c r="P15" s="18"/>
      <c r="Q15" s="18"/>
      <c r="R15" s="18"/>
      <c r="S15" s="18"/>
      <c r="T15" s="18"/>
      <c r="U15" s="18"/>
      <c r="V15" s="18"/>
      <c r="W15" s="18"/>
      <c r="X15" s="18"/>
      <c r="Y15" s="18"/>
      <c r="Z15" s="18"/>
    </row>
    <row r="16" spans="1:26" ht="12.75">
      <c r="A16" s="18"/>
      <c r="B16" s="18"/>
      <c r="C16" s="26"/>
      <c r="D16" s="18"/>
      <c r="E16" s="18"/>
      <c r="F16" s="26"/>
      <c r="G16" s="26"/>
      <c r="H16" s="18"/>
      <c r="I16" s="18"/>
      <c r="J16" s="18"/>
      <c r="K16" s="18"/>
      <c r="L16" s="18"/>
      <c r="M16" s="18"/>
      <c r="N16" s="18"/>
      <c r="O16" s="18"/>
      <c r="P16" s="18"/>
      <c r="Q16" s="18"/>
      <c r="R16" s="18"/>
      <c r="S16" s="18"/>
      <c r="T16" s="18"/>
      <c r="U16" s="18"/>
      <c r="V16" s="18"/>
      <c r="W16" s="18"/>
      <c r="X16" s="18"/>
      <c r="Y16" s="18"/>
      <c r="Z16" s="18"/>
    </row>
    <row r="17" spans="1:26" ht="12.75">
      <c r="A17" s="18"/>
      <c r="B17" s="18"/>
      <c r="C17" s="26"/>
      <c r="D17" s="18"/>
      <c r="E17" s="18"/>
      <c r="F17" s="26"/>
      <c r="G17" s="26"/>
      <c r="H17" s="18"/>
      <c r="I17" s="18"/>
      <c r="J17" s="18"/>
      <c r="K17" s="18"/>
      <c r="L17" s="18"/>
      <c r="M17" s="18"/>
      <c r="N17" s="18"/>
      <c r="O17" s="18"/>
      <c r="P17" s="18"/>
      <c r="Q17" s="18"/>
      <c r="R17" s="18"/>
      <c r="S17" s="18"/>
      <c r="T17" s="18"/>
      <c r="U17" s="18"/>
      <c r="V17" s="18"/>
      <c r="W17" s="18"/>
      <c r="X17" s="18"/>
      <c r="Y17" s="18"/>
      <c r="Z17" s="18"/>
    </row>
    <row r="18" spans="1:26" ht="12.75">
      <c r="A18" s="18"/>
      <c r="B18" s="18"/>
      <c r="C18" s="26"/>
      <c r="D18" s="18"/>
      <c r="E18" s="18"/>
      <c r="F18" s="26"/>
      <c r="G18" s="26"/>
      <c r="H18" s="18"/>
      <c r="I18" s="18"/>
      <c r="J18" s="18"/>
      <c r="K18" s="18"/>
      <c r="L18" s="18"/>
      <c r="M18" s="18"/>
      <c r="N18" s="18"/>
      <c r="O18" s="18"/>
      <c r="P18" s="18"/>
      <c r="Q18" s="18"/>
      <c r="R18" s="18"/>
      <c r="S18" s="18"/>
      <c r="T18" s="18"/>
      <c r="U18" s="18"/>
      <c r="V18" s="18"/>
      <c r="W18" s="18"/>
      <c r="X18" s="18"/>
      <c r="Y18" s="18"/>
      <c r="Z18" s="18"/>
    </row>
    <row r="19" spans="1:26" ht="12.75">
      <c r="A19" s="18"/>
      <c r="B19" s="18"/>
      <c r="C19" s="26"/>
      <c r="D19" s="18"/>
      <c r="E19" s="18"/>
      <c r="F19" s="26"/>
      <c r="G19" s="26"/>
      <c r="H19" s="18"/>
      <c r="I19" s="18"/>
      <c r="J19" s="18"/>
      <c r="K19" s="18"/>
      <c r="L19" s="18"/>
      <c r="M19" s="18"/>
      <c r="N19" s="18"/>
      <c r="O19" s="18"/>
      <c r="P19" s="18"/>
      <c r="Q19" s="18"/>
      <c r="R19" s="18"/>
      <c r="S19" s="18"/>
      <c r="T19" s="18"/>
      <c r="U19" s="18"/>
      <c r="V19" s="18"/>
      <c r="W19" s="18"/>
      <c r="X19" s="18"/>
      <c r="Y19" s="18"/>
      <c r="Z19" s="18"/>
    </row>
    <row r="20" spans="1:26" ht="12.7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2.7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2.7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2.7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2.7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2.7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2.7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2.7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2.7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2.7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2.7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2.7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2.7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2.7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2.7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2.7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2.7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2.7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2.7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2.7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2.7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2.7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2.7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2.7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2.7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2.7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2.7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2.7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2.7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2.7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2.7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2.7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2.7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2.7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2.7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2.7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2.7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2.7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2.7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2.7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2.7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2.7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2.7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2.7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2.7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2.7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2.7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2.7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2.7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2.7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2.7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2.7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2.7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2.7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2.7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2.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2.7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2.7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2.7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2.7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2.7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2.7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2.7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2.7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2.7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2.7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2.7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2.7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2.7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2.7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2.7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2.7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2.7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2.7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2.7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2.7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2.7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2.7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2.7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2.7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2.7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2.7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2.7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2.7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2.7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2.7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2.7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2.7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2.7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2.7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2.7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2.7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2.7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2.7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2.7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2.7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2.7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2.7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2.7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2.7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2.7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2.7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2.7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2.7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2.7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2.7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2.7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2.7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2.7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2.7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2.7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2.7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2.7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2.7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2.7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2.7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2.7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2.7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2.7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2.7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2.7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2.7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2.7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2.7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2.7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2.7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2.7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2.7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2.7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2.7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2.7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2.7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2.7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2.7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2.7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2.7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2.7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2.7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2.7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2.7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2.7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2.7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2.7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2.7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2.7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2.7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2.7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2.7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2.7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2.7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2.7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2.7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2.7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2.7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2.7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2.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2.7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2.7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2.7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2.7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2.7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2.7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2.7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2.7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2.7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2.7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2.7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2.7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2.7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2.7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2.7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2.7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2.7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2.7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2.7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2.7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2.7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2.7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2.7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2.7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2.7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2.7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2.7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2.7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2.7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2.7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2.7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2.7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2.7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2.7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2.7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2.7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2.7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2.7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2.7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2.7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2.7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2.7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2.7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2.7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2.7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2.7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2.7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2.7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2.7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2.7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2.7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2.7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2.7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2.7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2.7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2.7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2.7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2.7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2.7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2.7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2.7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2.7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2.7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2.7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2.7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2.7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2.7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2.7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2.7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2.7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2.7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2.7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2.7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2.7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2.7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2.7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2.7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2.7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2.7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2.7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2.7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2.7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2.7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2.7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2.7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2.7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2.7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2.7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2.7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2.7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2.7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2.7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2.7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2.7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2.7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2.7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2.7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2.7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2.7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2.7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2.7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2.7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2.7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2.7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2.7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2.7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2.7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2.7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2.7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2.7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2.7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2.7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2.7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2.7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2.7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2.7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2.7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2.7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2.7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2.7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2.7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2.7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2.7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2.7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2.7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2.7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2.7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2.7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2.7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2.7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2.7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2.7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2.7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2.7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2.7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2.7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2.7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2.7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2.7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2.7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2.7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2.7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2.7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2.7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2.7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2.7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2.7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2.7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2.7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2.7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2.7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2.7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2.7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2.7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2.7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2.7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2.7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2.7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2.7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2.7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2.7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2.7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2.7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2.7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2.7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2.7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2.7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2.7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2.7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2.7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2.7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2.7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2.7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2.7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2.7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2.7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2.7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2.7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2.7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2.7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2.7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2.7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2.7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2.7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2.7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2.7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2.7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2.7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2.7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2.7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2.7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2.7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2.7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2.7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2.7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2.7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2.7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2.7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2.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2.7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2.7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2.7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2.7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2.7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2.7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2.7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2.7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2.7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2.7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2.7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2.7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2.7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2.7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2.7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2.7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2.7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2.7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2.7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2.7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2.7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2.7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2.7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2.7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2.7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2.7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2.7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2.7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2.7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2.7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2.7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2.7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2.7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2.7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2.7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2.7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2.7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2.7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2.7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2.7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2.7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2.7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2.7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2.7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2.7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2.7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2.7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2.7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2.7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2.7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2.7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2.7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2.7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2.7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2.7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2.7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2.7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2.7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2.7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2.7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2.7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2.7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2.7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2.7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2.7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2.7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2.7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2.7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2.7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2.7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2.7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2.7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2.7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2.7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2.7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2.7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2.7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2.7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2.7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2.7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2.7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2.7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2.7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2.7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2.7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2.7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2.7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2.7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2.7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2.7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2.7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2.7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2.7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2.7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2.7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2.7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2.7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2.7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2.7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2.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2.7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2.7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2.7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2.7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2.7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2.7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2.7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2.7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2.7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2.7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2.7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2.7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2.7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2.7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2.7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2.7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2.7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2.7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2.7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2.7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2.7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2.7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2.7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2.7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2.7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2.7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2.7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2.7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2.7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2.7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2.7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2.7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2.7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2.7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2.7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2.7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2.7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2.7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2.7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2.7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2.7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2.7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2.7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2.7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2.7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2.7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2.7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2.7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2.7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2.7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2.7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2.7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2.7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2.7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2.7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2.7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2.7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2.7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2.7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2.7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2.7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2.7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2.7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2.7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2.7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2.7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2.7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2.7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2.7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2.7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2.7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2.7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2.7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2.7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2.7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2.7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2.7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2.7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2.7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2.7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2.7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2.7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2.7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2.7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2.7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2.7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2.7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2.7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2.7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2.7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2.7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2.7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2.7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2.7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2.7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2.7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2.7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2.7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2.7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2.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2.7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2.7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2.7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2.7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2.7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2.7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2.7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2.7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2.7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2.7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2.7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2.7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2.7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2.7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2.7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2.7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2.7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2.7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2.7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2.7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2.7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2.7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2.7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2.7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2.7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2.7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2.7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2.7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2.7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2.7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2.7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2.7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2.7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2.7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2.7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2.7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2.7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2.7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2.7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2.7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2.7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2.7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2.7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2.7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2.7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2.7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2.7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2.7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2.7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2.7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2.7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2.7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2.7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2.7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2.7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2.7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2.7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2.7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2.7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2.7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2.7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2.7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2.7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2.7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2.7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2.7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2.7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2.7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2.7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2.7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2.7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2.7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2.7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2.7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2.7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2.7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2.7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2.7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2.7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2.7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2.7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2.7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2.7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2.7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2.7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2.7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2.7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2.7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2.7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2.7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2.7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2.7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2.7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2.7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2.7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2.7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2.7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2.7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2.7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2.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2.7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2.7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2.7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2.7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2.7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2.7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2.7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2.7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2.7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2.7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2.7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2.7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2.7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2.7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2.7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2.7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2.7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2.7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2.7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2.7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2.7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2.7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2.7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2.7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2.7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2.7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2.7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2.7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2.7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2.7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2.7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2.7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2.7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2.7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2.7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2.7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2.7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2.7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2.7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2.7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2.7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2.7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2.7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2.7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2.7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2.7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2.7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2.7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2.7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2.7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2.7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2.7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2.7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2.7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2.7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2.7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2.7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2.7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2.7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2.7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2.7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2.7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2.7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2.7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2.7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2.7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2.7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2.7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2.7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2.7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2.7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2.7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2.7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2.7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2.7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2.7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2.7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2.7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2.7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2.7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2.7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2.7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2.7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2.7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2.7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2.7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2.7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2.7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2.7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2.7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2.7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2.7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2.7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2.7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2.7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2.7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2.7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2.7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2.7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2.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2.7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2.7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2.7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2.7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2.7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2.7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2.7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2.7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2.7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2.7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2.7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2.7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2.7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2.7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2.7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2.7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2.7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2.7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2.7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2.7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2.7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2.7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2.7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2.7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2.7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2.7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2.7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2.7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2.7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2.7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2.7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2.7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2.7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2.7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2.7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2.7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2.7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2.7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2.7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2.7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2.7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2.7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2.7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2.7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2.7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2.7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2.7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2.7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2.7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2.7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2.7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2.7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2.7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2.7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2.7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2.7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2.7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2.7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2.7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2.7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2.7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2.7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2.7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2.7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2.7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2.7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2.7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2.7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2.7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2.7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2.7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2.7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2.7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2.7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2.7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2.7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2.7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2.7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2.7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2.7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2.7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2.7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2.7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2.7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2.7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2.7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2.7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2.7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2.7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2.7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2.7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2.7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2.7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2.7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2.7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2.7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2.7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2.7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2.7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2.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2.7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2.7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2.7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2.7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2.7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2.7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2.7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2.7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2.7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2.7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2.7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2.7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2.7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2.7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2.7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2.7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2.7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2.7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2.7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2.7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2.7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2.7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2.7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2.7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2.7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2.7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2.7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2.7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2.7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2.7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2.7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2.7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2.7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2.7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2.7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2.7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2.7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2.7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2.7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2.7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2.7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2.7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2.7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2.7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2.7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2.7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2.7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2.7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2.7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2.7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2.7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2.7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2.7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2.7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2.7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2.7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2.7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2.7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2.7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2.7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2.7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2.7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2.7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2.7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2.7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2.7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2.7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2.7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2.7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2.7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2.7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2.7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2.7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2.7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2.7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2.7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2.7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2.7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2.7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2.7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2.7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2.7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2.7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2.7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2.7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2.7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2.7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2.7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2.7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2.7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2.7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2.7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2.7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2.7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2.7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2.7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2.7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2.7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2.7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2.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2.7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2.7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2.7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2.7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2.7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2.7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2.7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2.7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2.7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2.7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2.7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2.7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2.7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2.7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2.7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2.7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2.7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2.7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2.7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2.7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2.7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2.7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2.7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2.7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sheetData>
  <mergeCells count="1">
    <mergeCell ref="A1:H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W1002"/>
  <sheetViews>
    <sheetView workbookViewId="0"/>
  </sheetViews>
  <sheetFormatPr defaultColWidth="12.5703125" defaultRowHeight="15.75" customHeight="1"/>
  <cols>
    <col min="1" max="1" width="17.7109375" customWidth="1"/>
    <col min="2" max="2" width="38.85546875" customWidth="1"/>
    <col min="3" max="3" width="19.28515625" customWidth="1"/>
    <col min="4" max="5" width="45" customWidth="1"/>
    <col min="6" max="6" width="28.7109375" customWidth="1"/>
    <col min="7" max="7" width="25.42578125" customWidth="1"/>
  </cols>
  <sheetData>
    <row r="1" spans="1:23" ht="15">
      <c r="A1" s="1129" t="s">
        <v>2101</v>
      </c>
      <c r="B1" s="1032"/>
      <c r="C1" s="1032"/>
      <c r="D1" s="1032"/>
      <c r="E1" s="1032"/>
      <c r="F1" s="18"/>
      <c r="G1" s="18"/>
      <c r="H1" s="18"/>
      <c r="I1" s="18"/>
      <c r="J1" s="18"/>
      <c r="K1" s="18"/>
      <c r="L1" s="18"/>
      <c r="M1" s="18"/>
      <c r="N1" s="18"/>
      <c r="O1" s="18"/>
      <c r="P1" s="18"/>
      <c r="Q1" s="18"/>
      <c r="R1" s="18"/>
      <c r="S1" s="18"/>
      <c r="T1" s="18"/>
      <c r="U1" s="18"/>
      <c r="V1" s="18"/>
      <c r="W1" s="18"/>
    </row>
    <row r="2" spans="1:23" ht="15">
      <c r="A2" s="873" t="s">
        <v>1</v>
      </c>
      <c r="B2" s="874" t="s">
        <v>2102</v>
      </c>
      <c r="C2" s="873" t="s">
        <v>3</v>
      </c>
      <c r="D2" s="873" t="s">
        <v>5</v>
      </c>
      <c r="E2" s="873" t="s">
        <v>6</v>
      </c>
      <c r="F2" s="29" t="s">
        <v>2103</v>
      </c>
      <c r="G2" s="18"/>
      <c r="H2" s="18"/>
      <c r="I2" s="18"/>
      <c r="J2" s="18"/>
      <c r="K2" s="18"/>
      <c r="L2" s="18"/>
      <c r="M2" s="18"/>
      <c r="N2" s="18"/>
      <c r="O2" s="18"/>
      <c r="P2" s="18"/>
      <c r="Q2" s="18"/>
      <c r="R2" s="18"/>
      <c r="S2" s="18"/>
      <c r="T2" s="18"/>
      <c r="U2" s="18"/>
      <c r="V2" s="18"/>
      <c r="W2" s="18"/>
    </row>
    <row r="3" spans="1:23" ht="94.5" customHeight="1">
      <c r="A3" s="247" t="s">
        <v>120</v>
      </c>
      <c r="B3" s="875" t="s">
        <v>2104</v>
      </c>
      <c r="C3" s="875" t="s">
        <v>11</v>
      </c>
      <c r="D3" s="38" t="s">
        <v>126</v>
      </c>
      <c r="E3" s="886" t="s">
        <v>2105</v>
      </c>
      <c r="F3" s="39"/>
      <c r="G3" s="26"/>
      <c r="H3" s="26"/>
      <c r="I3" s="26"/>
      <c r="J3" s="26"/>
      <c r="K3" s="26"/>
      <c r="L3" s="26"/>
      <c r="M3" s="26"/>
      <c r="N3" s="26"/>
      <c r="O3" s="26"/>
      <c r="P3" s="26"/>
      <c r="Q3" s="26"/>
      <c r="R3" s="26"/>
      <c r="S3" s="26"/>
      <c r="T3" s="26"/>
      <c r="U3" s="26"/>
      <c r="V3" s="26"/>
      <c r="W3" s="26"/>
    </row>
    <row r="4" spans="1:23" ht="94.5" customHeight="1">
      <c r="A4" s="887" t="s">
        <v>2106</v>
      </c>
      <c r="B4" s="875" t="s">
        <v>2107</v>
      </c>
      <c r="C4" s="875" t="s">
        <v>11</v>
      </c>
      <c r="D4" s="888" t="s">
        <v>2108</v>
      </c>
      <c r="E4" s="889" t="s">
        <v>2109</v>
      </c>
      <c r="F4" s="876"/>
      <c r="G4" s="26"/>
      <c r="H4" s="26"/>
      <c r="I4" s="26"/>
      <c r="J4" s="26"/>
      <c r="K4" s="26"/>
      <c r="L4" s="26"/>
      <c r="M4" s="26"/>
      <c r="N4" s="26"/>
      <c r="O4" s="26"/>
      <c r="P4" s="26"/>
      <c r="Q4" s="26"/>
      <c r="R4" s="26"/>
      <c r="S4" s="26"/>
      <c r="T4" s="26"/>
      <c r="U4" s="26"/>
      <c r="V4" s="26"/>
      <c r="W4" s="26"/>
    </row>
    <row r="5" spans="1:23" ht="94.5" customHeight="1">
      <c r="A5" s="875" t="s">
        <v>2110</v>
      </c>
      <c r="B5" s="875" t="s">
        <v>2107</v>
      </c>
      <c r="C5" s="875" t="s">
        <v>11</v>
      </c>
      <c r="D5" s="888" t="s">
        <v>2108</v>
      </c>
      <c r="E5" s="889" t="s">
        <v>352</v>
      </c>
      <c r="F5" s="876" t="s">
        <v>2111</v>
      </c>
      <c r="G5" s="26"/>
      <c r="H5" s="26"/>
      <c r="I5" s="26"/>
      <c r="J5" s="26"/>
      <c r="K5" s="26"/>
      <c r="L5" s="26"/>
      <c r="M5" s="26"/>
      <c r="N5" s="26"/>
      <c r="O5" s="26"/>
      <c r="P5" s="26"/>
      <c r="Q5" s="26"/>
      <c r="R5" s="26"/>
      <c r="S5" s="26"/>
      <c r="T5" s="26"/>
      <c r="U5" s="26"/>
      <c r="V5" s="26"/>
      <c r="W5" s="26"/>
    </row>
    <row r="6" spans="1:23" ht="94.5" customHeight="1">
      <c r="A6" s="875" t="s">
        <v>1927</v>
      </c>
      <c r="B6" s="875" t="s">
        <v>2107</v>
      </c>
      <c r="C6" s="875" t="s">
        <v>11</v>
      </c>
      <c r="D6" s="888" t="s">
        <v>2108</v>
      </c>
      <c r="E6" s="889" t="s">
        <v>2112</v>
      </c>
      <c r="F6" s="876"/>
      <c r="G6" s="26"/>
      <c r="H6" s="26"/>
      <c r="I6" s="26"/>
      <c r="J6" s="26"/>
      <c r="K6" s="26"/>
      <c r="L6" s="26"/>
      <c r="M6" s="26"/>
      <c r="N6" s="26"/>
      <c r="O6" s="26"/>
      <c r="P6" s="26"/>
      <c r="Q6" s="26"/>
      <c r="R6" s="26"/>
      <c r="S6" s="26"/>
      <c r="T6" s="26"/>
      <c r="U6" s="26"/>
      <c r="V6" s="26"/>
      <c r="W6" s="26"/>
    </row>
    <row r="7" spans="1:23" ht="94.5" customHeight="1">
      <c r="A7" s="875" t="s">
        <v>81</v>
      </c>
      <c r="B7" s="875" t="s">
        <v>84</v>
      </c>
      <c r="C7" s="875" t="s">
        <v>172</v>
      </c>
      <c r="D7" s="888" t="s">
        <v>2108</v>
      </c>
      <c r="E7" s="39" t="s">
        <v>2113</v>
      </c>
      <c r="F7" s="876"/>
      <c r="G7" s="39"/>
      <c r="H7" s="26"/>
      <c r="I7" s="26"/>
      <c r="J7" s="26"/>
      <c r="K7" s="26"/>
      <c r="L7" s="26"/>
      <c r="M7" s="26"/>
      <c r="N7" s="26"/>
      <c r="O7" s="26"/>
      <c r="P7" s="26"/>
      <c r="Q7" s="26"/>
      <c r="R7" s="26"/>
      <c r="S7" s="26"/>
      <c r="T7" s="26"/>
      <c r="U7" s="26"/>
      <c r="V7" s="26"/>
      <c r="W7" s="26"/>
    </row>
    <row r="8" spans="1:23">
      <c r="A8" s="464"/>
      <c r="B8" s="465"/>
      <c r="C8" s="465"/>
      <c r="D8" s="38"/>
      <c r="E8" s="890"/>
      <c r="F8" s="467"/>
      <c r="G8" s="468"/>
      <c r="H8" s="468"/>
      <c r="I8" s="465"/>
      <c r="J8" s="465"/>
      <c r="K8" s="891"/>
      <c r="L8" s="891"/>
      <c r="M8" s="26"/>
      <c r="N8" s="26"/>
      <c r="O8" s="26"/>
      <c r="P8" s="26"/>
      <c r="Q8" s="26"/>
      <c r="R8" s="26"/>
      <c r="S8" s="26"/>
      <c r="T8" s="26"/>
      <c r="U8" s="26"/>
      <c r="V8" s="26"/>
      <c r="W8" s="26"/>
    </row>
    <row r="9" spans="1:23">
      <c r="A9" s="464"/>
      <c r="B9" s="465"/>
      <c r="C9" s="465"/>
      <c r="D9" s="38"/>
      <c r="E9" s="890"/>
      <c r="F9" s="467"/>
      <c r="G9" s="468"/>
      <c r="H9" s="468"/>
      <c r="I9" s="465"/>
      <c r="J9" s="465"/>
      <c r="K9" s="891"/>
      <c r="L9" s="891"/>
      <c r="M9" s="26"/>
      <c r="N9" s="26"/>
      <c r="O9" s="26"/>
      <c r="P9" s="26"/>
      <c r="Q9" s="26"/>
      <c r="R9" s="26"/>
      <c r="S9" s="26"/>
      <c r="T9" s="26"/>
      <c r="U9" s="26"/>
      <c r="V9" s="26"/>
      <c r="W9" s="26"/>
    </row>
    <row r="10" spans="1:23" ht="26.25">
      <c r="A10" s="464" t="s">
        <v>132</v>
      </c>
      <c r="B10" s="465" t="s">
        <v>2114</v>
      </c>
      <c r="C10" s="465" t="s">
        <v>11</v>
      </c>
      <c r="D10" s="38" t="s">
        <v>126</v>
      </c>
      <c r="E10" s="890" t="s">
        <v>1621</v>
      </c>
      <c r="F10" s="467"/>
      <c r="G10" s="468"/>
      <c r="H10" s="468"/>
      <c r="I10" s="465"/>
      <c r="J10" s="465"/>
      <c r="K10" s="891"/>
      <c r="L10" s="891"/>
      <c r="M10" s="26"/>
      <c r="N10" s="26"/>
      <c r="O10" s="26"/>
      <c r="P10" s="26"/>
      <c r="Q10" s="26"/>
      <c r="R10" s="26"/>
      <c r="S10" s="26"/>
      <c r="T10" s="26"/>
      <c r="U10" s="26"/>
      <c r="V10" s="26"/>
      <c r="W10" s="26"/>
    </row>
    <row r="11" spans="1:23" ht="39">
      <c r="A11" s="464" t="s">
        <v>1622</v>
      </c>
      <c r="B11" s="465" t="s">
        <v>2115</v>
      </c>
      <c r="C11" s="465" t="s">
        <v>172</v>
      </c>
      <c r="D11" s="38" t="s">
        <v>126</v>
      </c>
      <c r="E11" s="890" t="s">
        <v>1623</v>
      </c>
      <c r="F11" s="467"/>
      <c r="G11" s="481"/>
      <c r="H11" s="468"/>
      <c r="I11" s="465"/>
      <c r="J11" s="465"/>
      <c r="K11" s="891"/>
      <c r="L11" s="891"/>
      <c r="M11" s="26"/>
      <c r="N11" s="26"/>
      <c r="O11" s="26"/>
      <c r="P11" s="26"/>
      <c r="Q11" s="26"/>
      <c r="R11" s="26"/>
      <c r="S11" s="26"/>
      <c r="T11" s="26"/>
      <c r="U11" s="26"/>
      <c r="V11" s="26"/>
      <c r="W11" s="26"/>
    </row>
    <row r="12" spans="1:23" ht="39">
      <c r="A12" s="464" t="s">
        <v>1624</v>
      </c>
      <c r="B12" s="465" t="s">
        <v>2115</v>
      </c>
      <c r="C12" s="465" t="s">
        <v>172</v>
      </c>
      <c r="D12" s="38" t="s">
        <v>126</v>
      </c>
      <c r="E12" s="890" t="s">
        <v>1625</v>
      </c>
      <c r="F12" s="467"/>
      <c r="G12" s="468"/>
      <c r="H12" s="468"/>
      <c r="I12" s="465"/>
      <c r="J12" s="465"/>
      <c r="K12" s="891"/>
      <c r="L12" s="891"/>
      <c r="M12" s="26"/>
      <c r="N12" s="26"/>
      <c r="O12" s="26"/>
      <c r="P12" s="26"/>
      <c r="Q12" s="26"/>
      <c r="R12" s="26"/>
      <c r="S12" s="26"/>
      <c r="T12" s="26"/>
      <c r="U12" s="26"/>
      <c r="V12" s="26"/>
      <c r="W12" s="26"/>
    </row>
    <row r="13" spans="1:23">
      <c r="A13" s="464" t="s">
        <v>1262</v>
      </c>
      <c r="B13" s="465" t="s">
        <v>2116</v>
      </c>
      <c r="C13" s="1108" t="s">
        <v>172</v>
      </c>
      <c r="D13" s="1131" t="s">
        <v>126</v>
      </c>
      <c r="E13" s="1132"/>
      <c r="F13" s="467"/>
      <c r="G13" s="1107"/>
      <c r="H13" s="1107"/>
      <c r="I13" s="1108"/>
      <c r="J13" s="1108"/>
      <c r="K13" s="484"/>
      <c r="L13" s="380"/>
      <c r="M13" s="26"/>
      <c r="N13" s="26"/>
      <c r="O13" s="26"/>
      <c r="P13" s="26"/>
      <c r="Q13" s="26"/>
      <c r="R13" s="26"/>
      <c r="S13" s="26"/>
      <c r="T13" s="26"/>
      <c r="U13" s="26"/>
      <c r="V13" s="26"/>
      <c r="W13" s="26"/>
    </row>
    <row r="14" spans="1:23">
      <c r="A14" s="464"/>
      <c r="B14" s="465" t="s">
        <v>2117</v>
      </c>
      <c r="C14" s="1032"/>
      <c r="D14" s="1032"/>
      <c r="E14" s="1032"/>
      <c r="F14" s="467"/>
      <c r="G14" s="1032"/>
      <c r="H14" s="1032"/>
      <c r="I14" s="1032"/>
      <c r="J14" s="1032"/>
      <c r="K14" s="380"/>
      <c r="L14" s="380"/>
      <c r="M14" s="26"/>
      <c r="N14" s="26"/>
      <c r="O14" s="26"/>
      <c r="P14" s="26"/>
      <c r="Q14" s="26"/>
      <c r="R14" s="26"/>
      <c r="S14" s="26"/>
      <c r="T14" s="26"/>
      <c r="U14" s="26"/>
      <c r="V14" s="26"/>
      <c r="W14" s="26"/>
    </row>
    <row r="15" spans="1:23" ht="12.75">
      <c r="A15" s="10" t="s">
        <v>2118</v>
      </c>
      <c r="B15" s="892" t="s">
        <v>2119</v>
      </c>
      <c r="C15" s="465" t="s">
        <v>11</v>
      </c>
      <c r="D15" s="892" t="s">
        <v>2120</v>
      </c>
      <c r="E15" s="893"/>
      <c r="F15" s="893"/>
      <c r="G15" s="893"/>
      <c r="H15" s="893"/>
      <c r="I15" s="893"/>
      <c r="J15" s="893"/>
      <c r="K15" s="893"/>
      <c r="L15" s="893"/>
      <c r="M15" s="26"/>
      <c r="N15" s="26"/>
      <c r="O15" s="26"/>
      <c r="P15" s="26"/>
      <c r="Q15" s="26"/>
      <c r="R15" s="26"/>
      <c r="S15" s="26"/>
      <c r="T15" s="26"/>
      <c r="U15" s="26"/>
      <c r="V15" s="26"/>
      <c r="W15" s="26"/>
    </row>
    <row r="16" spans="1:23" ht="12.75">
      <c r="A16" s="892" t="s">
        <v>1782</v>
      </c>
      <c r="B16" s="892" t="s">
        <v>2121</v>
      </c>
      <c r="C16" s="465" t="s">
        <v>11</v>
      </c>
      <c r="D16" s="892" t="s">
        <v>2120</v>
      </c>
      <c r="E16" s="893"/>
      <c r="F16" s="893"/>
      <c r="G16" s="893"/>
      <c r="H16" s="893"/>
      <c r="I16" s="893"/>
      <c r="J16" s="893"/>
      <c r="K16" s="893"/>
      <c r="L16" s="893"/>
      <c r="M16" s="26"/>
      <c r="N16" s="26"/>
      <c r="O16" s="26"/>
      <c r="P16" s="26"/>
      <c r="Q16" s="26"/>
      <c r="R16" s="26"/>
      <c r="S16" s="26"/>
      <c r="T16" s="26"/>
      <c r="U16" s="26"/>
      <c r="V16" s="26"/>
      <c r="W16" s="26"/>
    </row>
    <row r="17" spans="1:23" ht="12.75">
      <c r="A17" s="465" t="s">
        <v>1676</v>
      </c>
      <c r="B17" s="892" t="s">
        <v>2122</v>
      </c>
      <c r="C17" s="465" t="s">
        <v>11</v>
      </c>
      <c r="D17" s="892" t="s">
        <v>2120</v>
      </c>
      <c r="E17" s="509"/>
      <c r="F17" s="509"/>
      <c r="G17" s="509"/>
      <c r="H17" s="509"/>
      <c r="I17" s="509"/>
      <c r="J17" s="509"/>
      <c r="K17" s="509"/>
      <c r="L17" s="509"/>
      <c r="M17" s="18"/>
      <c r="N17" s="18"/>
      <c r="O17" s="18"/>
      <c r="P17" s="18"/>
      <c r="Q17" s="18"/>
      <c r="R17" s="18"/>
      <c r="S17" s="18"/>
      <c r="T17" s="18"/>
      <c r="U17" s="18"/>
      <c r="V17" s="18"/>
      <c r="W17" s="18"/>
    </row>
    <row r="18" spans="1:23" ht="12.75">
      <c r="A18" s="465" t="s">
        <v>1180</v>
      </c>
      <c r="B18" s="465" t="s">
        <v>2123</v>
      </c>
      <c r="C18" s="465" t="s">
        <v>11</v>
      </c>
      <c r="D18" s="892" t="s">
        <v>126</v>
      </c>
      <c r="E18" s="509"/>
      <c r="F18" s="509"/>
      <c r="G18" s="509"/>
      <c r="H18" s="509"/>
      <c r="I18" s="509"/>
      <c r="J18" s="509"/>
      <c r="K18" s="509"/>
      <c r="L18" s="509"/>
      <c r="M18" s="18"/>
      <c r="N18" s="18"/>
      <c r="O18" s="18"/>
      <c r="P18" s="18"/>
      <c r="Q18" s="18"/>
      <c r="R18" s="18"/>
      <c r="S18" s="18"/>
      <c r="T18" s="18"/>
      <c r="U18" s="18"/>
      <c r="V18" s="18"/>
      <c r="W18" s="18"/>
    </row>
    <row r="19" spans="1:23" ht="12.75">
      <c r="A19" s="18"/>
      <c r="B19" s="18"/>
      <c r="C19" s="26"/>
      <c r="D19" s="26"/>
      <c r="E19" s="18"/>
      <c r="F19" s="18"/>
      <c r="G19" s="18"/>
      <c r="H19" s="18"/>
      <c r="I19" s="18"/>
      <c r="J19" s="18"/>
      <c r="K19" s="18"/>
      <c r="L19" s="18"/>
      <c r="M19" s="18"/>
      <c r="N19" s="18"/>
      <c r="O19" s="18"/>
      <c r="P19" s="18"/>
      <c r="Q19" s="18"/>
      <c r="R19" s="18"/>
      <c r="S19" s="18"/>
      <c r="T19" s="18"/>
      <c r="U19" s="18"/>
      <c r="V19" s="18"/>
      <c r="W19" s="18"/>
    </row>
    <row r="20" spans="1:23" ht="12.75">
      <c r="A20" s="18"/>
      <c r="B20" s="18"/>
      <c r="C20" s="26"/>
      <c r="D20" s="26"/>
      <c r="E20" s="18"/>
      <c r="F20" s="18"/>
      <c r="G20" s="18"/>
      <c r="H20" s="18"/>
      <c r="I20" s="18"/>
      <c r="J20" s="18"/>
      <c r="K20" s="18"/>
      <c r="L20" s="18"/>
      <c r="M20" s="18"/>
      <c r="N20" s="18"/>
      <c r="O20" s="18"/>
      <c r="P20" s="18"/>
      <c r="Q20" s="18"/>
      <c r="R20" s="18"/>
      <c r="S20" s="18"/>
      <c r="T20" s="18"/>
      <c r="U20" s="18"/>
      <c r="V20" s="18"/>
      <c r="W20" s="18"/>
    </row>
    <row r="21" spans="1:23" ht="12.75">
      <c r="A21" s="18"/>
      <c r="B21" s="18"/>
      <c r="C21" s="26"/>
      <c r="D21" s="26"/>
      <c r="E21" s="18"/>
      <c r="F21" s="18"/>
      <c r="G21" s="18"/>
      <c r="H21" s="18"/>
      <c r="I21" s="18"/>
      <c r="J21" s="18"/>
      <c r="K21" s="18"/>
      <c r="L21" s="18"/>
      <c r="M21" s="18"/>
      <c r="N21" s="18"/>
      <c r="O21" s="18"/>
      <c r="P21" s="18"/>
      <c r="Q21" s="18"/>
      <c r="R21" s="18"/>
      <c r="S21" s="18"/>
      <c r="T21" s="18"/>
      <c r="U21" s="18"/>
      <c r="V21" s="18"/>
      <c r="W21" s="18"/>
    </row>
    <row r="22" spans="1:23" ht="12.75">
      <c r="A22" s="18"/>
      <c r="B22" s="18"/>
      <c r="C22" s="26"/>
      <c r="D22" s="26"/>
      <c r="E22" s="18"/>
      <c r="F22" s="18"/>
      <c r="G22" s="18"/>
      <c r="H22" s="18"/>
      <c r="I22" s="18"/>
      <c r="J22" s="18"/>
      <c r="K22" s="18"/>
      <c r="L22" s="18"/>
      <c r="M22" s="18"/>
      <c r="N22" s="18"/>
      <c r="O22" s="18"/>
      <c r="P22" s="18"/>
      <c r="Q22" s="18"/>
      <c r="R22" s="18"/>
      <c r="S22" s="18"/>
      <c r="T22" s="18"/>
      <c r="U22" s="18"/>
      <c r="V22" s="18"/>
      <c r="W22" s="18"/>
    </row>
    <row r="23" spans="1:23" ht="12.75">
      <c r="A23" s="18"/>
      <c r="B23" s="18"/>
      <c r="C23" s="18"/>
      <c r="D23" s="18"/>
      <c r="E23" s="18"/>
      <c r="F23" s="18"/>
      <c r="G23" s="18"/>
      <c r="H23" s="18"/>
      <c r="I23" s="18"/>
      <c r="J23" s="18"/>
      <c r="K23" s="18"/>
      <c r="L23" s="18"/>
      <c r="M23" s="18"/>
      <c r="N23" s="18"/>
      <c r="O23" s="18"/>
      <c r="P23" s="18"/>
      <c r="Q23" s="18"/>
      <c r="R23" s="18"/>
      <c r="S23" s="18"/>
      <c r="T23" s="18"/>
      <c r="U23" s="18"/>
      <c r="V23" s="18"/>
      <c r="W23" s="18"/>
    </row>
    <row r="24" spans="1:23" ht="12.75">
      <c r="A24" s="18"/>
      <c r="B24" s="18"/>
      <c r="C24" s="18"/>
      <c r="D24" s="18"/>
      <c r="E24" s="18"/>
      <c r="F24" s="18"/>
      <c r="G24" s="18"/>
      <c r="H24" s="18"/>
      <c r="I24" s="18"/>
      <c r="J24" s="18"/>
      <c r="K24" s="18"/>
      <c r="L24" s="18"/>
      <c r="M24" s="18"/>
      <c r="N24" s="18"/>
      <c r="O24" s="18"/>
      <c r="P24" s="18"/>
      <c r="Q24" s="18"/>
      <c r="R24" s="18"/>
      <c r="S24" s="18"/>
      <c r="T24" s="18"/>
      <c r="U24" s="18"/>
      <c r="V24" s="18"/>
      <c r="W24" s="18"/>
    </row>
    <row r="25" spans="1:23" ht="12.75">
      <c r="A25" s="18"/>
      <c r="B25" s="18"/>
      <c r="C25" s="18"/>
      <c r="D25" s="18"/>
      <c r="E25" s="18"/>
      <c r="F25" s="18"/>
      <c r="G25" s="18"/>
      <c r="H25" s="18"/>
      <c r="I25" s="18"/>
      <c r="J25" s="18"/>
      <c r="K25" s="18"/>
      <c r="L25" s="18"/>
      <c r="M25" s="18"/>
      <c r="N25" s="18"/>
      <c r="O25" s="18"/>
      <c r="P25" s="18"/>
      <c r="Q25" s="18"/>
      <c r="R25" s="18"/>
      <c r="S25" s="18"/>
      <c r="T25" s="18"/>
      <c r="U25" s="18"/>
      <c r="V25" s="18"/>
      <c r="W25" s="18"/>
    </row>
    <row r="26" spans="1:23" ht="12.75">
      <c r="A26" s="18"/>
      <c r="B26" s="18"/>
      <c r="C26" s="18"/>
      <c r="D26" s="18"/>
      <c r="E26" s="18"/>
      <c r="F26" s="18"/>
      <c r="G26" s="18"/>
      <c r="H26" s="18"/>
      <c r="I26" s="18"/>
      <c r="J26" s="18"/>
      <c r="K26" s="18"/>
      <c r="L26" s="18"/>
      <c r="M26" s="18"/>
      <c r="N26" s="18"/>
      <c r="O26" s="18"/>
      <c r="P26" s="18"/>
      <c r="Q26" s="18"/>
      <c r="R26" s="18"/>
      <c r="S26" s="18"/>
      <c r="T26" s="18"/>
      <c r="U26" s="18"/>
      <c r="V26" s="18"/>
      <c r="W26" s="18"/>
    </row>
    <row r="27" spans="1:23" ht="12.75">
      <c r="A27" s="18"/>
      <c r="B27" s="18"/>
      <c r="C27" s="18"/>
      <c r="D27" s="18"/>
      <c r="E27" s="18"/>
      <c r="F27" s="18"/>
      <c r="G27" s="18"/>
      <c r="H27" s="18"/>
      <c r="I27" s="18"/>
      <c r="J27" s="18"/>
      <c r="K27" s="18"/>
      <c r="L27" s="18"/>
      <c r="M27" s="18"/>
      <c r="N27" s="18"/>
      <c r="O27" s="18"/>
      <c r="P27" s="18"/>
      <c r="Q27" s="18"/>
      <c r="R27" s="18"/>
      <c r="S27" s="18"/>
      <c r="T27" s="18"/>
      <c r="U27" s="18"/>
      <c r="V27" s="18"/>
      <c r="W27" s="18"/>
    </row>
    <row r="28" spans="1:23" ht="12.75">
      <c r="A28" s="18"/>
      <c r="B28" s="18"/>
      <c r="C28" s="18"/>
      <c r="D28" s="18"/>
      <c r="E28" s="18"/>
      <c r="F28" s="18"/>
      <c r="G28" s="18"/>
      <c r="H28" s="18"/>
      <c r="I28" s="18"/>
      <c r="J28" s="18"/>
      <c r="K28" s="18"/>
      <c r="L28" s="18"/>
      <c r="M28" s="18"/>
      <c r="N28" s="18"/>
      <c r="O28" s="18"/>
      <c r="P28" s="18"/>
      <c r="Q28" s="18"/>
      <c r="R28" s="18"/>
      <c r="S28" s="18"/>
      <c r="T28" s="18"/>
      <c r="U28" s="18"/>
      <c r="V28" s="18"/>
      <c r="W28" s="18"/>
    </row>
    <row r="29" spans="1:23" ht="12.75">
      <c r="A29" s="18"/>
      <c r="B29" s="18"/>
      <c r="C29" s="18"/>
      <c r="D29" s="18"/>
      <c r="E29" s="18"/>
      <c r="F29" s="18"/>
      <c r="G29" s="18"/>
      <c r="H29" s="18"/>
      <c r="I29" s="18"/>
      <c r="J29" s="18"/>
      <c r="K29" s="18"/>
      <c r="L29" s="18"/>
      <c r="M29" s="18"/>
      <c r="N29" s="18"/>
      <c r="O29" s="18"/>
      <c r="P29" s="18"/>
      <c r="Q29" s="18"/>
      <c r="R29" s="18"/>
      <c r="S29" s="18"/>
      <c r="T29" s="18"/>
      <c r="U29" s="18"/>
      <c r="V29" s="18"/>
      <c r="W29" s="18"/>
    </row>
    <row r="30" spans="1:23" ht="12.75">
      <c r="A30" s="18"/>
      <c r="B30" s="18"/>
      <c r="C30" s="18"/>
      <c r="D30" s="18"/>
      <c r="E30" s="18"/>
      <c r="F30" s="18"/>
      <c r="G30" s="18"/>
      <c r="H30" s="18"/>
      <c r="I30" s="18"/>
      <c r="J30" s="18"/>
      <c r="K30" s="18"/>
      <c r="L30" s="18"/>
      <c r="M30" s="18"/>
      <c r="N30" s="18"/>
      <c r="O30" s="18"/>
      <c r="P30" s="18"/>
      <c r="Q30" s="18"/>
      <c r="R30" s="18"/>
      <c r="S30" s="18"/>
      <c r="T30" s="18"/>
      <c r="U30" s="18"/>
      <c r="V30" s="18"/>
      <c r="W30" s="18"/>
    </row>
    <row r="31" spans="1:23" ht="12.75">
      <c r="A31" s="18"/>
      <c r="B31" s="18"/>
      <c r="C31" s="18"/>
      <c r="D31" s="18"/>
      <c r="E31" s="18"/>
      <c r="F31" s="18"/>
      <c r="G31" s="18"/>
      <c r="H31" s="18"/>
      <c r="I31" s="18"/>
      <c r="J31" s="18"/>
      <c r="K31" s="18"/>
      <c r="L31" s="18"/>
      <c r="M31" s="18"/>
      <c r="N31" s="18"/>
      <c r="O31" s="18"/>
      <c r="P31" s="18"/>
      <c r="Q31" s="18"/>
      <c r="R31" s="18"/>
      <c r="S31" s="18"/>
      <c r="T31" s="18"/>
      <c r="U31" s="18"/>
      <c r="V31" s="18"/>
      <c r="W31" s="18"/>
    </row>
    <row r="32" spans="1:23" ht="12.75">
      <c r="A32" s="18"/>
      <c r="B32" s="18"/>
      <c r="C32" s="18"/>
      <c r="D32" s="18"/>
      <c r="E32" s="18"/>
      <c r="F32" s="18"/>
      <c r="G32" s="18"/>
      <c r="H32" s="18"/>
      <c r="I32" s="18"/>
      <c r="J32" s="18"/>
      <c r="K32" s="18"/>
      <c r="L32" s="18"/>
      <c r="M32" s="18"/>
      <c r="N32" s="18"/>
      <c r="O32" s="18"/>
      <c r="P32" s="18"/>
      <c r="Q32" s="18"/>
      <c r="R32" s="18"/>
      <c r="S32" s="18"/>
      <c r="T32" s="18"/>
      <c r="U32" s="18"/>
      <c r="V32" s="18"/>
      <c r="W32" s="18"/>
    </row>
    <row r="33" spans="1:23" ht="12.75">
      <c r="A33" s="18"/>
      <c r="B33" s="18"/>
      <c r="C33" s="18"/>
      <c r="D33" s="18"/>
      <c r="E33" s="18"/>
      <c r="F33" s="18"/>
      <c r="G33" s="18"/>
      <c r="H33" s="18"/>
      <c r="I33" s="18"/>
      <c r="J33" s="18"/>
      <c r="K33" s="18"/>
      <c r="L33" s="18"/>
      <c r="M33" s="18"/>
      <c r="N33" s="18"/>
      <c r="O33" s="18"/>
      <c r="P33" s="18"/>
      <c r="Q33" s="18"/>
      <c r="R33" s="18"/>
      <c r="S33" s="18"/>
      <c r="T33" s="18"/>
      <c r="U33" s="18"/>
      <c r="V33" s="18"/>
      <c r="W33" s="18"/>
    </row>
    <row r="34" spans="1:23" ht="12.75">
      <c r="A34" s="18"/>
      <c r="B34" s="18"/>
      <c r="C34" s="18"/>
      <c r="D34" s="18"/>
      <c r="E34" s="18"/>
      <c r="F34" s="18"/>
      <c r="G34" s="18"/>
      <c r="H34" s="18"/>
      <c r="I34" s="18"/>
      <c r="J34" s="18"/>
      <c r="K34" s="18"/>
      <c r="L34" s="18"/>
      <c r="M34" s="18"/>
      <c r="N34" s="18"/>
      <c r="O34" s="18"/>
      <c r="P34" s="18"/>
      <c r="Q34" s="18"/>
      <c r="R34" s="18"/>
      <c r="S34" s="18"/>
      <c r="T34" s="18"/>
      <c r="U34" s="18"/>
      <c r="V34" s="18"/>
      <c r="W34" s="18"/>
    </row>
    <row r="35" spans="1:23" ht="12.75">
      <c r="A35" s="18"/>
      <c r="B35" s="18"/>
      <c r="C35" s="18"/>
      <c r="D35" s="18"/>
      <c r="E35" s="18"/>
      <c r="F35" s="18"/>
      <c r="G35" s="18"/>
      <c r="H35" s="18"/>
      <c r="I35" s="18"/>
      <c r="J35" s="18"/>
      <c r="K35" s="18"/>
      <c r="L35" s="18"/>
      <c r="M35" s="18"/>
      <c r="N35" s="18"/>
      <c r="O35" s="18"/>
      <c r="P35" s="18"/>
      <c r="Q35" s="18"/>
      <c r="R35" s="18"/>
      <c r="S35" s="18"/>
      <c r="T35" s="18"/>
      <c r="U35" s="18"/>
      <c r="V35" s="18"/>
      <c r="W35" s="18"/>
    </row>
    <row r="36" spans="1:23" ht="12.75">
      <c r="A36" s="18"/>
      <c r="B36" s="18"/>
      <c r="C36" s="18"/>
      <c r="D36" s="18"/>
      <c r="E36" s="18"/>
      <c r="F36" s="18"/>
      <c r="G36" s="18"/>
      <c r="H36" s="18"/>
      <c r="I36" s="18"/>
      <c r="J36" s="18"/>
      <c r="K36" s="18"/>
      <c r="L36" s="18"/>
      <c r="M36" s="18"/>
      <c r="N36" s="18"/>
      <c r="O36" s="18"/>
      <c r="P36" s="18"/>
      <c r="Q36" s="18"/>
      <c r="R36" s="18"/>
      <c r="S36" s="18"/>
      <c r="T36" s="18"/>
      <c r="U36" s="18"/>
      <c r="V36" s="18"/>
      <c r="W36" s="18"/>
    </row>
    <row r="37" spans="1:23" ht="12.75">
      <c r="A37" s="18"/>
      <c r="B37" s="18"/>
      <c r="C37" s="18"/>
      <c r="D37" s="18"/>
      <c r="E37" s="18"/>
      <c r="F37" s="18"/>
      <c r="G37" s="18"/>
      <c r="H37" s="18"/>
      <c r="I37" s="18"/>
      <c r="J37" s="18"/>
      <c r="K37" s="18"/>
      <c r="L37" s="18"/>
      <c r="M37" s="18"/>
      <c r="N37" s="18"/>
      <c r="O37" s="18"/>
      <c r="P37" s="18"/>
      <c r="Q37" s="18"/>
      <c r="R37" s="18"/>
      <c r="S37" s="18"/>
      <c r="T37" s="18"/>
      <c r="U37" s="18"/>
      <c r="V37" s="18"/>
      <c r="W37" s="18"/>
    </row>
    <row r="38" spans="1:23" ht="12.75">
      <c r="A38" s="18"/>
      <c r="B38" s="18"/>
      <c r="C38" s="18"/>
      <c r="D38" s="18"/>
      <c r="E38" s="18"/>
      <c r="F38" s="18"/>
      <c r="G38" s="18"/>
      <c r="H38" s="18"/>
      <c r="I38" s="18"/>
      <c r="J38" s="18"/>
      <c r="K38" s="18"/>
      <c r="L38" s="18"/>
      <c r="M38" s="18"/>
      <c r="N38" s="18"/>
      <c r="O38" s="18"/>
      <c r="P38" s="18"/>
      <c r="Q38" s="18"/>
      <c r="R38" s="18"/>
      <c r="S38" s="18"/>
      <c r="T38" s="18"/>
      <c r="U38" s="18"/>
      <c r="V38" s="18"/>
      <c r="W38" s="18"/>
    </row>
    <row r="39" spans="1:23" ht="12.75">
      <c r="A39" s="18"/>
      <c r="B39" s="18"/>
      <c r="C39" s="18"/>
      <c r="D39" s="18"/>
      <c r="E39" s="18"/>
      <c r="F39" s="18"/>
      <c r="G39" s="18"/>
      <c r="H39" s="18"/>
      <c r="I39" s="18"/>
      <c r="J39" s="18"/>
      <c r="K39" s="18"/>
      <c r="L39" s="18"/>
      <c r="M39" s="18"/>
      <c r="N39" s="18"/>
      <c r="O39" s="18"/>
      <c r="P39" s="18"/>
      <c r="Q39" s="18"/>
      <c r="R39" s="18"/>
      <c r="S39" s="18"/>
      <c r="T39" s="18"/>
      <c r="U39" s="18"/>
      <c r="V39" s="18"/>
      <c r="W39" s="18"/>
    </row>
    <row r="40" spans="1:23" ht="12.75">
      <c r="A40" s="18"/>
      <c r="B40" s="18"/>
      <c r="C40" s="18"/>
      <c r="D40" s="18"/>
      <c r="E40" s="18"/>
      <c r="F40" s="18"/>
      <c r="G40" s="18"/>
      <c r="H40" s="18"/>
      <c r="I40" s="18"/>
      <c r="J40" s="18"/>
      <c r="K40" s="18"/>
      <c r="L40" s="18"/>
      <c r="M40" s="18"/>
      <c r="N40" s="18"/>
      <c r="O40" s="18"/>
      <c r="P40" s="18"/>
      <c r="Q40" s="18"/>
      <c r="R40" s="18"/>
      <c r="S40" s="18"/>
      <c r="T40" s="18"/>
      <c r="U40" s="18"/>
      <c r="V40" s="18"/>
      <c r="W40" s="18"/>
    </row>
    <row r="41" spans="1:23" ht="12.75">
      <c r="A41" s="18"/>
      <c r="B41" s="18"/>
      <c r="C41" s="18"/>
      <c r="D41" s="18"/>
      <c r="E41" s="18"/>
      <c r="F41" s="18"/>
      <c r="G41" s="18"/>
      <c r="H41" s="18"/>
      <c r="I41" s="18"/>
      <c r="J41" s="18"/>
      <c r="K41" s="18"/>
      <c r="L41" s="18"/>
      <c r="M41" s="18"/>
      <c r="N41" s="18"/>
      <c r="O41" s="18"/>
      <c r="P41" s="18"/>
      <c r="Q41" s="18"/>
      <c r="R41" s="18"/>
      <c r="S41" s="18"/>
      <c r="T41" s="18"/>
      <c r="U41" s="18"/>
      <c r="V41" s="18"/>
      <c r="W41" s="18"/>
    </row>
    <row r="42" spans="1:23" ht="12.75">
      <c r="A42" s="18"/>
      <c r="B42" s="18"/>
      <c r="C42" s="18"/>
      <c r="D42" s="18"/>
      <c r="E42" s="18"/>
      <c r="F42" s="18"/>
      <c r="G42" s="18"/>
      <c r="H42" s="18"/>
      <c r="I42" s="18"/>
      <c r="J42" s="18"/>
      <c r="K42" s="18"/>
      <c r="L42" s="18"/>
      <c r="M42" s="18"/>
      <c r="N42" s="18"/>
      <c r="O42" s="18"/>
      <c r="P42" s="18"/>
      <c r="Q42" s="18"/>
      <c r="R42" s="18"/>
      <c r="S42" s="18"/>
      <c r="T42" s="18"/>
      <c r="U42" s="18"/>
      <c r="V42" s="18"/>
      <c r="W42" s="18"/>
    </row>
    <row r="43" spans="1:23" ht="12.75">
      <c r="A43" s="18"/>
      <c r="B43" s="18"/>
      <c r="C43" s="18"/>
      <c r="D43" s="18"/>
      <c r="E43" s="18"/>
      <c r="F43" s="18"/>
      <c r="G43" s="18"/>
      <c r="H43" s="18"/>
      <c r="I43" s="18"/>
      <c r="J43" s="18"/>
      <c r="K43" s="18"/>
      <c r="L43" s="18"/>
      <c r="M43" s="18"/>
      <c r="N43" s="18"/>
      <c r="O43" s="18"/>
      <c r="P43" s="18"/>
      <c r="Q43" s="18"/>
      <c r="R43" s="18"/>
      <c r="S43" s="18"/>
      <c r="T43" s="18"/>
      <c r="U43" s="18"/>
      <c r="V43" s="18"/>
      <c r="W43" s="18"/>
    </row>
    <row r="44" spans="1:23" ht="12.75">
      <c r="A44" s="18"/>
      <c r="B44" s="18"/>
      <c r="C44" s="18"/>
      <c r="D44" s="18"/>
      <c r="E44" s="18"/>
      <c r="F44" s="18"/>
      <c r="G44" s="18"/>
      <c r="H44" s="18"/>
      <c r="I44" s="18"/>
      <c r="J44" s="18"/>
      <c r="K44" s="18"/>
      <c r="L44" s="18"/>
      <c r="M44" s="18"/>
      <c r="N44" s="18"/>
      <c r="O44" s="18"/>
      <c r="P44" s="18"/>
      <c r="Q44" s="18"/>
      <c r="R44" s="18"/>
      <c r="S44" s="18"/>
      <c r="T44" s="18"/>
      <c r="U44" s="18"/>
      <c r="V44" s="18"/>
      <c r="W44" s="18"/>
    </row>
    <row r="45" spans="1:23" ht="12.75">
      <c r="A45" s="18"/>
      <c r="B45" s="18"/>
      <c r="C45" s="18"/>
      <c r="D45" s="18"/>
      <c r="E45" s="18"/>
      <c r="F45" s="18"/>
      <c r="G45" s="18"/>
      <c r="H45" s="18"/>
      <c r="I45" s="18"/>
      <c r="J45" s="18"/>
      <c r="K45" s="18"/>
      <c r="L45" s="18"/>
      <c r="M45" s="18"/>
      <c r="N45" s="18"/>
      <c r="O45" s="18"/>
      <c r="P45" s="18"/>
      <c r="Q45" s="18"/>
      <c r="R45" s="18"/>
      <c r="S45" s="18"/>
      <c r="T45" s="18"/>
      <c r="U45" s="18"/>
      <c r="V45" s="18"/>
      <c r="W45" s="18"/>
    </row>
    <row r="46" spans="1:23" ht="12.75">
      <c r="A46" s="18"/>
      <c r="B46" s="18"/>
      <c r="C46" s="18"/>
      <c r="D46" s="18"/>
      <c r="E46" s="18"/>
      <c r="F46" s="18"/>
      <c r="G46" s="18"/>
      <c r="H46" s="18"/>
      <c r="I46" s="18"/>
      <c r="J46" s="18"/>
      <c r="K46" s="18"/>
      <c r="L46" s="18"/>
      <c r="M46" s="18"/>
      <c r="N46" s="18"/>
      <c r="O46" s="18"/>
      <c r="P46" s="18"/>
      <c r="Q46" s="18"/>
      <c r="R46" s="18"/>
      <c r="S46" s="18"/>
      <c r="T46" s="18"/>
      <c r="U46" s="18"/>
      <c r="V46" s="18"/>
      <c r="W46" s="18"/>
    </row>
    <row r="47" spans="1:23" ht="12.75">
      <c r="A47" s="18"/>
      <c r="B47" s="18"/>
      <c r="C47" s="18"/>
      <c r="D47" s="18"/>
      <c r="E47" s="18"/>
      <c r="F47" s="18"/>
      <c r="G47" s="18"/>
      <c r="H47" s="18"/>
      <c r="I47" s="18"/>
      <c r="J47" s="18"/>
      <c r="K47" s="18"/>
      <c r="L47" s="18"/>
      <c r="M47" s="18"/>
      <c r="N47" s="18"/>
      <c r="O47" s="18"/>
      <c r="P47" s="18"/>
      <c r="Q47" s="18"/>
      <c r="R47" s="18"/>
      <c r="S47" s="18"/>
      <c r="T47" s="18"/>
      <c r="U47" s="18"/>
      <c r="V47" s="18"/>
      <c r="W47" s="18"/>
    </row>
    <row r="48" spans="1:23" ht="12.75">
      <c r="A48" s="18"/>
      <c r="B48" s="18"/>
      <c r="C48" s="18"/>
      <c r="D48" s="18"/>
      <c r="E48" s="18"/>
      <c r="F48" s="18"/>
      <c r="G48" s="18"/>
      <c r="H48" s="18"/>
      <c r="I48" s="18"/>
      <c r="J48" s="18"/>
      <c r="K48" s="18"/>
      <c r="L48" s="18"/>
      <c r="M48" s="18"/>
      <c r="N48" s="18"/>
      <c r="O48" s="18"/>
      <c r="P48" s="18"/>
      <c r="Q48" s="18"/>
      <c r="R48" s="18"/>
      <c r="S48" s="18"/>
      <c r="T48" s="18"/>
      <c r="U48" s="18"/>
      <c r="V48" s="18"/>
      <c r="W48" s="18"/>
    </row>
    <row r="49" spans="1:23" ht="12.75">
      <c r="A49" s="18"/>
      <c r="B49" s="18"/>
      <c r="C49" s="18"/>
      <c r="D49" s="18"/>
      <c r="E49" s="18"/>
      <c r="F49" s="18"/>
      <c r="G49" s="18"/>
      <c r="H49" s="18"/>
      <c r="I49" s="18"/>
      <c r="J49" s="18"/>
      <c r="K49" s="18"/>
      <c r="L49" s="18"/>
      <c r="M49" s="18"/>
      <c r="N49" s="18"/>
      <c r="O49" s="18"/>
      <c r="P49" s="18"/>
      <c r="Q49" s="18"/>
      <c r="R49" s="18"/>
      <c r="S49" s="18"/>
      <c r="T49" s="18"/>
      <c r="U49" s="18"/>
      <c r="V49" s="18"/>
      <c r="W49" s="18"/>
    </row>
    <row r="50" spans="1:23" ht="12.75">
      <c r="A50" s="18"/>
      <c r="B50" s="18"/>
      <c r="C50" s="18"/>
      <c r="D50" s="18"/>
      <c r="E50" s="18"/>
      <c r="F50" s="18"/>
      <c r="G50" s="18"/>
      <c r="H50" s="18"/>
      <c r="I50" s="18"/>
      <c r="J50" s="18"/>
      <c r="K50" s="18"/>
      <c r="L50" s="18"/>
      <c r="M50" s="18"/>
      <c r="N50" s="18"/>
      <c r="O50" s="18"/>
      <c r="P50" s="18"/>
      <c r="Q50" s="18"/>
      <c r="R50" s="18"/>
      <c r="S50" s="18"/>
      <c r="T50" s="18"/>
      <c r="U50" s="18"/>
      <c r="V50" s="18"/>
      <c r="W50" s="18"/>
    </row>
    <row r="51" spans="1:23" ht="12.75">
      <c r="A51" s="18"/>
      <c r="B51" s="18"/>
      <c r="C51" s="18"/>
      <c r="D51" s="18"/>
      <c r="E51" s="18"/>
      <c r="F51" s="18"/>
      <c r="G51" s="18"/>
      <c r="H51" s="18"/>
      <c r="I51" s="18"/>
      <c r="J51" s="18"/>
      <c r="K51" s="18"/>
      <c r="L51" s="18"/>
      <c r="M51" s="18"/>
      <c r="N51" s="18"/>
      <c r="O51" s="18"/>
      <c r="P51" s="18"/>
      <c r="Q51" s="18"/>
      <c r="R51" s="18"/>
      <c r="S51" s="18"/>
      <c r="T51" s="18"/>
      <c r="U51" s="18"/>
      <c r="V51" s="18"/>
      <c r="W51" s="18"/>
    </row>
    <row r="52" spans="1:23" ht="12.75">
      <c r="A52" s="18"/>
      <c r="B52" s="18"/>
      <c r="C52" s="18"/>
      <c r="D52" s="18"/>
      <c r="E52" s="18"/>
      <c r="F52" s="18"/>
      <c r="G52" s="18"/>
      <c r="H52" s="18"/>
      <c r="I52" s="18"/>
      <c r="J52" s="18"/>
      <c r="K52" s="18"/>
      <c r="L52" s="18"/>
      <c r="M52" s="18"/>
      <c r="N52" s="18"/>
      <c r="O52" s="18"/>
      <c r="P52" s="18"/>
      <c r="Q52" s="18"/>
      <c r="R52" s="18"/>
      <c r="S52" s="18"/>
      <c r="T52" s="18"/>
      <c r="U52" s="18"/>
      <c r="V52" s="18"/>
      <c r="W52" s="18"/>
    </row>
    <row r="53" spans="1:23" ht="12.75">
      <c r="A53" s="18"/>
      <c r="B53" s="18"/>
      <c r="C53" s="18"/>
      <c r="D53" s="18"/>
      <c r="E53" s="18"/>
      <c r="F53" s="18"/>
      <c r="G53" s="18"/>
      <c r="H53" s="18"/>
      <c r="I53" s="18"/>
      <c r="J53" s="18"/>
      <c r="K53" s="18"/>
      <c r="L53" s="18"/>
      <c r="M53" s="18"/>
      <c r="N53" s="18"/>
      <c r="O53" s="18"/>
      <c r="P53" s="18"/>
      <c r="Q53" s="18"/>
      <c r="R53" s="18"/>
      <c r="S53" s="18"/>
      <c r="T53" s="18"/>
      <c r="U53" s="18"/>
      <c r="V53" s="18"/>
      <c r="W53" s="18"/>
    </row>
    <row r="54" spans="1:23" ht="12.75">
      <c r="A54" s="18"/>
      <c r="B54" s="18"/>
      <c r="C54" s="18"/>
      <c r="D54" s="18"/>
      <c r="E54" s="18"/>
      <c r="F54" s="18"/>
      <c r="G54" s="18"/>
      <c r="H54" s="18"/>
      <c r="I54" s="18"/>
      <c r="J54" s="18"/>
      <c r="K54" s="18"/>
      <c r="L54" s="18"/>
      <c r="M54" s="18"/>
      <c r="N54" s="18"/>
      <c r="O54" s="18"/>
      <c r="P54" s="18"/>
      <c r="Q54" s="18"/>
      <c r="R54" s="18"/>
      <c r="S54" s="18"/>
      <c r="T54" s="18"/>
      <c r="U54" s="18"/>
      <c r="V54" s="18"/>
      <c r="W54" s="18"/>
    </row>
    <row r="55" spans="1:23" ht="12.75">
      <c r="A55" s="18"/>
      <c r="B55" s="18"/>
      <c r="C55" s="18"/>
      <c r="D55" s="18"/>
      <c r="E55" s="18"/>
      <c r="F55" s="18"/>
      <c r="G55" s="18"/>
      <c r="H55" s="18"/>
      <c r="I55" s="18"/>
      <c r="J55" s="18"/>
      <c r="K55" s="18"/>
      <c r="L55" s="18"/>
      <c r="M55" s="18"/>
      <c r="N55" s="18"/>
      <c r="O55" s="18"/>
      <c r="P55" s="18"/>
      <c r="Q55" s="18"/>
      <c r="R55" s="18"/>
      <c r="S55" s="18"/>
      <c r="T55" s="18"/>
      <c r="U55" s="18"/>
      <c r="V55" s="18"/>
      <c r="W55" s="18"/>
    </row>
    <row r="56" spans="1:23" ht="12.75">
      <c r="A56" s="18"/>
      <c r="B56" s="18"/>
      <c r="C56" s="18"/>
      <c r="D56" s="18"/>
      <c r="E56" s="18"/>
      <c r="F56" s="18"/>
      <c r="G56" s="18"/>
      <c r="H56" s="18"/>
      <c r="I56" s="18"/>
      <c r="J56" s="18"/>
      <c r="K56" s="18"/>
      <c r="L56" s="18"/>
      <c r="M56" s="18"/>
      <c r="N56" s="18"/>
      <c r="O56" s="18"/>
      <c r="P56" s="18"/>
      <c r="Q56" s="18"/>
      <c r="R56" s="18"/>
      <c r="S56" s="18"/>
      <c r="T56" s="18"/>
      <c r="U56" s="18"/>
      <c r="V56" s="18"/>
      <c r="W56" s="18"/>
    </row>
    <row r="57" spans="1:23" ht="12.75">
      <c r="A57" s="18"/>
      <c r="B57" s="18"/>
      <c r="C57" s="18"/>
      <c r="D57" s="18"/>
      <c r="E57" s="18"/>
      <c r="F57" s="18"/>
      <c r="G57" s="18"/>
      <c r="H57" s="18"/>
      <c r="I57" s="18"/>
      <c r="J57" s="18"/>
      <c r="K57" s="18"/>
      <c r="L57" s="18"/>
      <c r="M57" s="18"/>
      <c r="N57" s="18"/>
      <c r="O57" s="18"/>
      <c r="P57" s="18"/>
      <c r="Q57" s="18"/>
      <c r="R57" s="18"/>
      <c r="S57" s="18"/>
      <c r="T57" s="18"/>
      <c r="U57" s="18"/>
      <c r="V57" s="18"/>
      <c r="W57" s="18"/>
    </row>
    <row r="58" spans="1:23" ht="12.75">
      <c r="A58" s="18"/>
      <c r="B58" s="18"/>
      <c r="C58" s="18"/>
      <c r="D58" s="18"/>
      <c r="E58" s="18"/>
      <c r="F58" s="18"/>
      <c r="G58" s="18"/>
      <c r="H58" s="18"/>
      <c r="I58" s="18"/>
      <c r="J58" s="18"/>
      <c r="K58" s="18"/>
      <c r="L58" s="18"/>
      <c r="M58" s="18"/>
      <c r="N58" s="18"/>
      <c r="O58" s="18"/>
      <c r="P58" s="18"/>
      <c r="Q58" s="18"/>
      <c r="R58" s="18"/>
      <c r="S58" s="18"/>
      <c r="T58" s="18"/>
      <c r="U58" s="18"/>
      <c r="V58" s="18"/>
      <c r="W58" s="18"/>
    </row>
    <row r="59" spans="1:23" ht="12.75">
      <c r="A59" s="18"/>
      <c r="B59" s="18"/>
      <c r="C59" s="18"/>
      <c r="D59" s="18"/>
      <c r="E59" s="18"/>
      <c r="F59" s="18"/>
      <c r="G59" s="18"/>
      <c r="H59" s="18"/>
      <c r="I59" s="18"/>
      <c r="J59" s="18"/>
      <c r="K59" s="18"/>
      <c r="L59" s="18"/>
      <c r="M59" s="18"/>
      <c r="N59" s="18"/>
      <c r="O59" s="18"/>
      <c r="P59" s="18"/>
      <c r="Q59" s="18"/>
      <c r="R59" s="18"/>
      <c r="S59" s="18"/>
      <c r="T59" s="18"/>
      <c r="U59" s="18"/>
      <c r="V59" s="18"/>
      <c r="W59" s="18"/>
    </row>
    <row r="60" spans="1:23" ht="12.75">
      <c r="A60" s="18"/>
      <c r="B60" s="18"/>
      <c r="C60" s="18"/>
      <c r="D60" s="18"/>
      <c r="E60" s="18"/>
      <c r="F60" s="18"/>
      <c r="G60" s="18"/>
      <c r="H60" s="18"/>
      <c r="I60" s="18"/>
      <c r="J60" s="18"/>
      <c r="K60" s="18"/>
      <c r="L60" s="18"/>
      <c r="M60" s="18"/>
      <c r="N60" s="18"/>
      <c r="O60" s="18"/>
      <c r="P60" s="18"/>
      <c r="Q60" s="18"/>
      <c r="R60" s="18"/>
      <c r="S60" s="18"/>
      <c r="T60" s="18"/>
      <c r="U60" s="18"/>
      <c r="V60" s="18"/>
      <c r="W60" s="18"/>
    </row>
    <row r="61" spans="1:23" ht="12.75">
      <c r="A61" s="18"/>
      <c r="B61" s="18"/>
      <c r="C61" s="18"/>
      <c r="D61" s="18"/>
      <c r="E61" s="18"/>
      <c r="F61" s="18"/>
      <c r="G61" s="18"/>
      <c r="H61" s="18"/>
      <c r="I61" s="18"/>
      <c r="J61" s="18"/>
      <c r="K61" s="18"/>
      <c r="L61" s="18"/>
      <c r="M61" s="18"/>
      <c r="N61" s="18"/>
      <c r="O61" s="18"/>
      <c r="P61" s="18"/>
      <c r="Q61" s="18"/>
      <c r="R61" s="18"/>
      <c r="S61" s="18"/>
      <c r="T61" s="18"/>
      <c r="U61" s="18"/>
      <c r="V61" s="18"/>
      <c r="W61" s="18"/>
    </row>
    <row r="62" spans="1:23" ht="12.75">
      <c r="A62" s="18"/>
      <c r="B62" s="18"/>
      <c r="C62" s="18"/>
      <c r="D62" s="18"/>
      <c r="E62" s="18"/>
      <c r="F62" s="18"/>
      <c r="G62" s="18"/>
      <c r="H62" s="18"/>
      <c r="I62" s="18"/>
      <c r="J62" s="18"/>
      <c r="K62" s="18"/>
      <c r="L62" s="18"/>
      <c r="M62" s="18"/>
      <c r="N62" s="18"/>
      <c r="O62" s="18"/>
      <c r="P62" s="18"/>
      <c r="Q62" s="18"/>
      <c r="R62" s="18"/>
      <c r="S62" s="18"/>
      <c r="T62" s="18"/>
      <c r="U62" s="18"/>
      <c r="V62" s="18"/>
      <c r="W62" s="18"/>
    </row>
    <row r="63" spans="1:23" ht="12.75">
      <c r="A63" s="18"/>
      <c r="B63" s="18"/>
      <c r="C63" s="18"/>
      <c r="D63" s="18"/>
      <c r="E63" s="18"/>
      <c r="F63" s="18"/>
      <c r="G63" s="18"/>
      <c r="H63" s="18"/>
      <c r="I63" s="18"/>
      <c r="J63" s="18"/>
      <c r="K63" s="18"/>
      <c r="L63" s="18"/>
      <c r="M63" s="18"/>
      <c r="N63" s="18"/>
      <c r="O63" s="18"/>
      <c r="P63" s="18"/>
      <c r="Q63" s="18"/>
      <c r="R63" s="18"/>
      <c r="S63" s="18"/>
      <c r="T63" s="18"/>
      <c r="U63" s="18"/>
      <c r="V63" s="18"/>
      <c r="W63" s="18"/>
    </row>
    <row r="64" spans="1:23" ht="12.75">
      <c r="A64" s="18"/>
      <c r="B64" s="18"/>
      <c r="C64" s="18"/>
      <c r="D64" s="18"/>
      <c r="E64" s="18"/>
      <c r="F64" s="18"/>
      <c r="G64" s="18"/>
      <c r="H64" s="18"/>
      <c r="I64" s="18"/>
      <c r="J64" s="18"/>
      <c r="K64" s="18"/>
      <c r="L64" s="18"/>
      <c r="M64" s="18"/>
      <c r="N64" s="18"/>
      <c r="O64" s="18"/>
      <c r="P64" s="18"/>
      <c r="Q64" s="18"/>
      <c r="R64" s="18"/>
      <c r="S64" s="18"/>
      <c r="T64" s="18"/>
      <c r="U64" s="18"/>
      <c r="V64" s="18"/>
      <c r="W64" s="18"/>
    </row>
    <row r="65" spans="1:23" ht="12.75">
      <c r="A65" s="18"/>
      <c r="B65" s="18"/>
      <c r="C65" s="18"/>
      <c r="D65" s="18"/>
      <c r="E65" s="18"/>
      <c r="F65" s="18"/>
      <c r="G65" s="18"/>
      <c r="H65" s="18"/>
      <c r="I65" s="18"/>
      <c r="J65" s="18"/>
      <c r="K65" s="18"/>
      <c r="L65" s="18"/>
      <c r="M65" s="18"/>
      <c r="N65" s="18"/>
      <c r="O65" s="18"/>
      <c r="P65" s="18"/>
      <c r="Q65" s="18"/>
      <c r="R65" s="18"/>
      <c r="S65" s="18"/>
      <c r="T65" s="18"/>
      <c r="U65" s="18"/>
      <c r="V65" s="18"/>
      <c r="W65" s="18"/>
    </row>
    <row r="66" spans="1:23" ht="12.75">
      <c r="A66" s="18"/>
      <c r="B66" s="18"/>
      <c r="C66" s="18"/>
      <c r="D66" s="18"/>
      <c r="E66" s="18"/>
      <c r="F66" s="18"/>
      <c r="G66" s="18"/>
      <c r="H66" s="18"/>
      <c r="I66" s="18"/>
      <c r="J66" s="18"/>
      <c r="K66" s="18"/>
      <c r="L66" s="18"/>
      <c r="M66" s="18"/>
      <c r="N66" s="18"/>
      <c r="O66" s="18"/>
      <c r="P66" s="18"/>
      <c r="Q66" s="18"/>
      <c r="R66" s="18"/>
      <c r="S66" s="18"/>
      <c r="T66" s="18"/>
      <c r="U66" s="18"/>
      <c r="V66" s="18"/>
      <c r="W66" s="18"/>
    </row>
    <row r="67" spans="1:23" ht="12.75">
      <c r="A67" s="18"/>
      <c r="B67" s="18"/>
      <c r="C67" s="18"/>
      <c r="D67" s="18"/>
      <c r="E67" s="18"/>
      <c r="F67" s="18"/>
      <c r="G67" s="18"/>
      <c r="H67" s="18"/>
      <c r="I67" s="18"/>
      <c r="J67" s="18"/>
      <c r="K67" s="18"/>
      <c r="L67" s="18"/>
      <c r="M67" s="18"/>
      <c r="N67" s="18"/>
      <c r="O67" s="18"/>
      <c r="P67" s="18"/>
      <c r="Q67" s="18"/>
      <c r="R67" s="18"/>
      <c r="S67" s="18"/>
      <c r="T67" s="18"/>
      <c r="U67" s="18"/>
      <c r="V67" s="18"/>
      <c r="W67" s="18"/>
    </row>
    <row r="68" spans="1:23" ht="12.75">
      <c r="A68" s="18"/>
      <c r="B68" s="18"/>
      <c r="C68" s="18"/>
      <c r="D68" s="18"/>
      <c r="E68" s="18"/>
      <c r="F68" s="18"/>
      <c r="G68" s="18"/>
      <c r="H68" s="18"/>
      <c r="I68" s="18"/>
      <c r="J68" s="18"/>
      <c r="K68" s="18"/>
      <c r="L68" s="18"/>
      <c r="M68" s="18"/>
      <c r="N68" s="18"/>
      <c r="O68" s="18"/>
      <c r="P68" s="18"/>
      <c r="Q68" s="18"/>
      <c r="R68" s="18"/>
      <c r="S68" s="18"/>
      <c r="T68" s="18"/>
      <c r="U68" s="18"/>
      <c r="V68" s="18"/>
      <c r="W68" s="18"/>
    </row>
    <row r="69" spans="1:23" ht="12.75">
      <c r="A69" s="18"/>
      <c r="B69" s="18"/>
      <c r="C69" s="18"/>
      <c r="D69" s="18"/>
      <c r="E69" s="18"/>
      <c r="F69" s="18"/>
      <c r="G69" s="18"/>
      <c r="H69" s="18"/>
      <c r="I69" s="18"/>
      <c r="J69" s="18"/>
      <c r="K69" s="18"/>
      <c r="L69" s="18"/>
      <c r="M69" s="18"/>
      <c r="N69" s="18"/>
      <c r="O69" s="18"/>
      <c r="P69" s="18"/>
      <c r="Q69" s="18"/>
      <c r="R69" s="18"/>
      <c r="S69" s="18"/>
      <c r="T69" s="18"/>
      <c r="U69" s="18"/>
      <c r="V69" s="18"/>
      <c r="W69" s="18"/>
    </row>
    <row r="70" spans="1:23" ht="12.75">
      <c r="A70" s="18"/>
      <c r="B70" s="18"/>
      <c r="C70" s="18"/>
      <c r="D70" s="18"/>
      <c r="E70" s="18"/>
      <c r="F70" s="18"/>
      <c r="G70" s="18"/>
      <c r="H70" s="18"/>
      <c r="I70" s="18"/>
      <c r="J70" s="18"/>
      <c r="K70" s="18"/>
      <c r="L70" s="18"/>
      <c r="M70" s="18"/>
      <c r="N70" s="18"/>
      <c r="O70" s="18"/>
      <c r="P70" s="18"/>
      <c r="Q70" s="18"/>
      <c r="R70" s="18"/>
      <c r="S70" s="18"/>
      <c r="T70" s="18"/>
      <c r="U70" s="18"/>
      <c r="V70" s="18"/>
      <c r="W70" s="18"/>
    </row>
    <row r="71" spans="1:23" ht="12.75">
      <c r="A71" s="18"/>
      <c r="B71" s="18"/>
      <c r="C71" s="18"/>
      <c r="D71" s="18"/>
      <c r="E71" s="18"/>
      <c r="F71" s="18"/>
      <c r="G71" s="18"/>
      <c r="H71" s="18"/>
      <c r="I71" s="18"/>
      <c r="J71" s="18"/>
      <c r="K71" s="18"/>
      <c r="L71" s="18"/>
      <c r="M71" s="18"/>
      <c r="N71" s="18"/>
      <c r="O71" s="18"/>
      <c r="P71" s="18"/>
      <c r="Q71" s="18"/>
      <c r="R71" s="18"/>
      <c r="S71" s="18"/>
      <c r="T71" s="18"/>
      <c r="U71" s="18"/>
      <c r="V71" s="18"/>
      <c r="W71" s="18"/>
    </row>
    <row r="72" spans="1:23" ht="12.75">
      <c r="A72" s="18"/>
      <c r="B72" s="18"/>
      <c r="C72" s="18"/>
      <c r="D72" s="18"/>
      <c r="E72" s="18"/>
      <c r="F72" s="18"/>
      <c r="G72" s="18"/>
      <c r="H72" s="18"/>
      <c r="I72" s="18"/>
      <c r="J72" s="18"/>
      <c r="K72" s="18"/>
      <c r="L72" s="18"/>
      <c r="M72" s="18"/>
      <c r="N72" s="18"/>
      <c r="O72" s="18"/>
      <c r="P72" s="18"/>
      <c r="Q72" s="18"/>
      <c r="R72" s="18"/>
      <c r="S72" s="18"/>
      <c r="T72" s="18"/>
      <c r="U72" s="18"/>
      <c r="V72" s="18"/>
      <c r="W72" s="18"/>
    </row>
    <row r="73" spans="1:23" ht="12.75">
      <c r="A73" s="18"/>
      <c r="B73" s="18"/>
      <c r="C73" s="18"/>
      <c r="D73" s="18"/>
      <c r="E73" s="18"/>
      <c r="F73" s="18"/>
      <c r="G73" s="18"/>
      <c r="H73" s="18"/>
      <c r="I73" s="18"/>
      <c r="J73" s="18"/>
      <c r="K73" s="18"/>
      <c r="L73" s="18"/>
      <c r="M73" s="18"/>
      <c r="N73" s="18"/>
      <c r="O73" s="18"/>
      <c r="P73" s="18"/>
      <c r="Q73" s="18"/>
      <c r="R73" s="18"/>
      <c r="S73" s="18"/>
      <c r="T73" s="18"/>
      <c r="U73" s="18"/>
      <c r="V73" s="18"/>
      <c r="W73" s="18"/>
    </row>
    <row r="74" spans="1:23" ht="12.75">
      <c r="A74" s="18"/>
      <c r="B74" s="18"/>
      <c r="C74" s="18"/>
      <c r="D74" s="18"/>
      <c r="E74" s="18"/>
      <c r="F74" s="18"/>
      <c r="G74" s="18"/>
      <c r="H74" s="18"/>
      <c r="I74" s="18"/>
      <c r="J74" s="18"/>
      <c r="K74" s="18"/>
      <c r="L74" s="18"/>
      <c r="M74" s="18"/>
      <c r="N74" s="18"/>
      <c r="O74" s="18"/>
      <c r="P74" s="18"/>
      <c r="Q74" s="18"/>
      <c r="R74" s="18"/>
      <c r="S74" s="18"/>
      <c r="T74" s="18"/>
      <c r="U74" s="18"/>
      <c r="V74" s="18"/>
      <c r="W74" s="18"/>
    </row>
    <row r="75" spans="1:23" ht="12.75">
      <c r="A75" s="18"/>
      <c r="B75" s="18"/>
      <c r="C75" s="18"/>
      <c r="D75" s="18"/>
      <c r="E75" s="18"/>
      <c r="F75" s="18"/>
      <c r="G75" s="18"/>
      <c r="H75" s="18"/>
      <c r="I75" s="18"/>
      <c r="J75" s="18"/>
      <c r="K75" s="18"/>
      <c r="L75" s="18"/>
      <c r="M75" s="18"/>
      <c r="N75" s="18"/>
      <c r="O75" s="18"/>
      <c r="P75" s="18"/>
      <c r="Q75" s="18"/>
      <c r="R75" s="18"/>
      <c r="S75" s="18"/>
      <c r="T75" s="18"/>
      <c r="U75" s="18"/>
      <c r="V75" s="18"/>
      <c r="W75" s="18"/>
    </row>
    <row r="76" spans="1:23" ht="12.75">
      <c r="A76" s="18"/>
      <c r="B76" s="18"/>
      <c r="C76" s="18"/>
      <c r="D76" s="18"/>
      <c r="E76" s="18"/>
      <c r="F76" s="18"/>
      <c r="G76" s="18"/>
      <c r="H76" s="18"/>
      <c r="I76" s="18"/>
      <c r="J76" s="18"/>
      <c r="K76" s="18"/>
      <c r="L76" s="18"/>
      <c r="M76" s="18"/>
      <c r="N76" s="18"/>
      <c r="O76" s="18"/>
      <c r="P76" s="18"/>
      <c r="Q76" s="18"/>
      <c r="R76" s="18"/>
      <c r="S76" s="18"/>
      <c r="T76" s="18"/>
      <c r="U76" s="18"/>
      <c r="V76" s="18"/>
      <c r="W76" s="18"/>
    </row>
    <row r="77" spans="1:23" ht="12.75">
      <c r="A77" s="18"/>
      <c r="B77" s="18"/>
      <c r="C77" s="18"/>
      <c r="D77" s="18"/>
      <c r="E77" s="18"/>
      <c r="F77" s="18"/>
      <c r="G77" s="18"/>
      <c r="H77" s="18"/>
      <c r="I77" s="18"/>
      <c r="J77" s="18"/>
      <c r="K77" s="18"/>
      <c r="L77" s="18"/>
      <c r="M77" s="18"/>
      <c r="N77" s="18"/>
      <c r="O77" s="18"/>
      <c r="P77" s="18"/>
      <c r="Q77" s="18"/>
      <c r="R77" s="18"/>
      <c r="S77" s="18"/>
      <c r="T77" s="18"/>
      <c r="U77" s="18"/>
      <c r="V77" s="18"/>
      <c r="W77" s="18"/>
    </row>
    <row r="78" spans="1:23" ht="12.75">
      <c r="A78" s="18"/>
      <c r="B78" s="18"/>
      <c r="C78" s="18"/>
      <c r="D78" s="18"/>
      <c r="E78" s="18"/>
      <c r="F78" s="18"/>
      <c r="G78" s="18"/>
      <c r="H78" s="18"/>
      <c r="I78" s="18"/>
      <c r="J78" s="18"/>
      <c r="K78" s="18"/>
      <c r="L78" s="18"/>
      <c r="M78" s="18"/>
      <c r="N78" s="18"/>
      <c r="O78" s="18"/>
      <c r="P78" s="18"/>
      <c r="Q78" s="18"/>
      <c r="R78" s="18"/>
      <c r="S78" s="18"/>
      <c r="T78" s="18"/>
      <c r="U78" s="18"/>
      <c r="V78" s="18"/>
      <c r="W78" s="18"/>
    </row>
    <row r="79" spans="1:23" ht="12.75">
      <c r="A79" s="18"/>
      <c r="B79" s="18"/>
      <c r="C79" s="18"/>
      <c r="D79" s="18"/>
      <c r="E79" s="18"/>
      <c r="F79" s="18"/>
      <c r="G79" s="18"/>
      <c r="H79" s="18"/>
      <c r="I79" s="18"/>
      <c r="J79" s="18"/>
      <c r="K79" s="18"/>
      <c r="L79" s="18"/>
      <c r="M79" s="18"/>
      <c r="N79" s="18"/>
      <c r="O79" s="18"/>
      <c r="P79" s="18"/>
      <c r="Q79" s="18"/>
      <c r="R79" s="18"/>
      <c r="S79" s="18"/>
      <c r="T79" s="18"/>
      <c r="U79" s="18"/>
      <c r="V79" s="18"/>
      <c r="W79" s="18"/>
    </row>
    <row r="80" spans="1:23" ht="12.75">
      <c r="A80" s="18"/>
      <c r="B80" s="18"/>
      <c r="C80" s="18"/>
      <c r="D80" s="18"/>
      <c r="E80" s="18"/>
      <c r="F80" s="18"/>
      <c r="G80" s="18"/>
      <c r="H80" s="18"/>
      <c r="I80" s="18"/>
      <c r="J80" s="18"/>
      <c r="K80" s="18"/>
      <c r="L80" s="18"/>
      <c r="M80" s="18"/>
      <c r="N80" s="18"/>
      <c r="O80" s="18"/>
      <c r="P80" s="18"/>
      <c r="Q80" s="18"/>
      <c r="R80" s="18"/>
      <c r="S80" s="18"/>
      <c r="T80" s="18"/>
      <c r="U80" s="18"/>
      <c r="V80" s="18"/>
      <c r="W80" s="18"/>
    </row>
    <row r="81" spans="1:23" ht="12.75">
      <c r="A81" s="18"/>
      <c r="B81" s="18"/>
      <c r="C81" s="18"/>
      <c r="D81" s="18"/>
      <c r="E81" s="18"/>
      <c r="F81" s="18"/>
      <c r="G81" s="18"/>
      <c r="H81" s="18"/>
      <c r="I81" s="18"/>
      <c r="J81" s="18"/>
      <c r="K81" s="18"/>
      <c r="L81" s="18"/>
      <c r="M81" s="18"/>
      <c r="N81" s="18"/>
      <c r="O81" s="18"/>
      <c r="P81" s="18"/>
      <c r="Q81" s="18"/>
      <c r="R81" s="18"/>
      <c r="S81" s="18"/>
      <c r="T81" s="18"/>
      <c r="U81" s="18"/>
      <c r="V81" s="18"/>
      <c r="W81" s="18"/>
    </row>
    <row r="82" spans="1:23" ht="12.75">
      <c r="A82" s="18"/>
      <c r="B82" s="18"/>
      <c r="C82" s="18"/>
      <c r="D82" s="18"/>
      <c r="E82" s="18"/>
      <c r="F82" s="18"/>
      <c r="G82" s="18"/>
      <c r="H82" s="18"/>
      <c r="I82" s="18"/>
      <c r="J82" s="18"/>
      <c r="K82" s="18"/>
      <c r="L82" s="18"/>
      <c r="M82" s="18"/>
      <c r="N82" s="18"/>
      <c r="O82" s="18"/>
      <c r="P82" s="18"/>
      <c r="Q82" s="18"/>
      <c r="R82" s="18"/>
      <c r="S82" s="18"/>
      <c r="T82" s="18"/>
      <c r="U82" s="18"/>
      <c r="V82" s="18"/>
      <c r="W82" s="18"/>
    </row>
    <row r="83" spans="1:23" ht="12.75">
      <c r="A83" s="18"/>
      <c r="B83" s="18"/>
      <c r="C83" s="18"/>
      <c r="D83" s="18"/>
      <c r="E83" s="18"/>
      <c r="F83" s="18"/>
      <c r="G83" s="18"/>
      <c r="H83" s="18"/>
      <c r="I83" s="18"/>
      <c r="J83" s="18"/>
      <c r="K83" s="18"/>
      <c r="L83" s="18"/>
      <c r="M83" s="18"/>
      <c r="N83" s="18"/>
      <c r="O83" s="18"/>
      <c r="P83" s="18"/>
      <c r="Q83" s="18"/>
      <c r="R83" s="18"/>
      <c r="S83" s="18"/>
      <c r="T83" s="18"/>
      <c r="U83" s="18"/>
      <c r="V83" s="18"/>
      <c r="W83" s="18"/>
    </row>
    <row r="84" spans="1:23" ht="12.75">
      <c r="A84" s="18"/>
      <c r="B84" s="18"/>
      <c r="C84" s="18"/>
      <c r="D84" s="18"/>
      <c r="E84" s="18"/>
      <c r="F84" s="18"/>
      <c r="G84" s="18"/>
      <c r="H84" s="18"/>
      <c r="I84" s="18"/>
      <c r="J84" s="18"/>
      <c r="K84" s="18"/>
      <c r="L84" s="18"/>
      <c r="M84" s="18"/>
      <c r="N84" s="18"/>
      <c r="O84" s="18"/>
      <c r="P84" s="18"/>
      <c r="Q84" s="18"/>
      <c r="R84" s="18"/>
      <c r="S84" s="18"/>
      <c r="T84" s="18"/>
      <c r="U84" s="18"/>
      <c r="V84" s="18"/>
      <c r="W84" s="18"/>
    </row>
    <row r="85" spans="1:23" ht="12.75">
      <c r="A85" s="18"/>
      <c r="B85" s="18"/>
      <c r="C85" s="18"/>
      <c r="D85" s="18"/>
      <c r="E85" s="18"/>
      <c r="F85" s="18"/>
      <c r="G85" s="18"/>
      <c r="H85" s="18"/>
      <c r="I85" s="18"/>
      <c r="J85" s="18"/>
      <c r="K85" s="18"/>
      <c r="L85" s="18"/>
      <c r="M85" s="18"/>
      <c r="N85" s="18"/>
      <c r="O85" s="18"/>
      <c r="P85" s="18"/>
      <c r="Q85" s="18"/>
      <c r="R85" s="18"/>
      <c r="S85" s="18"/>
      <c r="T85" s="18"/>
      <c r="U85" s="18"/>
      <c r="V85" s="18"/>
      <c r="W85" s="18"/>
    </row>
    <row r="86" spans="1:23" ht="12.75">
      <c r="A86" s="18"/>
      <c r="B86" s="18"/>
      <c r="C86" s="18"/>
      <c r="D86" s="18"/>
      <c r="E86" s="18"/>
      <c r="F86" s="18"/>
      <c r="G86" s="18"/>
      <c r="H86" s="18"/>
      <c r="I86" s="18"/>
      <c r="J86" s="18"/>
      <c r="K86" s="18"/>
      <c r="L86" s="18"/>
      <c r="M86" s="18"/>
      <c r="N86" s="18"/>
      <c r="O86" s="18"/>
      <c r="P86" s="18"/>
      <c r="Q86" s="18"/>
      <c r="R86" s="18"/>
      <c r="S86" s="18"/>
      <c r="T86" s="18"/>
      <c r="U86" s="18"/>
      <c r="V86" s="18"/>
      <c r="W86" s="18"/>
    </row>
    <row r="87" spans="1:23" ht="12.75">
      <c r="A87" s="18"/>
      <c r="B87" s="18"/>
      <c r="C87" s="18"/>
      <c r="D87" s="18"/>
      <c r="E87" s="18"/>
      <c r="F87" s="18"/>
      <c r="G87" s="18"/>
      <c r="H87" s="18"/>
      <c r="I87" s="18"/>
      <c r="J87" s="18"/>
      <c r="K87" s="18"/>
      <c r="L87" s="18"/>
      <c r="M87" s="18"/>
      <c r="N87" s="18"/>
      <c r="O87" s="18"/>
      <c r="P87" s="18"/>
      <c r="Q87" s="18"/>
      <c r="R87" s="18"/>
      <c r="S87" s="18"/>
      <c r="T87" s="18"/>
      <c r="U87" s="18"/>
      <c r="V87" s="18"/>
      <c r="W87" s="18"/>
    </row>
    <row r="88" spans="1:23" ht="12.75">
      <c r="A88" s="18"/>
      <c r="B88" s="18"/>
      <c r="C88" s="18"/>
      <c r="D88" s="18"/>
      <c r="E88" s="18"/>
      <c r="F88" s="18"/>
      <c r="G88" s="18"/>
      <c r="H88" s="18"/>
      <c r="I88" s="18"/>
      <c r="J88" s="18"/>
      <c r="K88" s="18"/>
      <c r="L88" s="18"/>
      <c r="M88" s="18"/>
      <c r="N88" s="18"/>
      <c r="O88" s="18"/>
      <c r="P88" s="18"/>
      <c r="Q88" s="18"/>
      <c r="R88" s="18"/>
      <c r="S88" s="18"/>
      <c r="T88" s="18"/>
      <c r="U88" s="18"/>
      <c r="V88" s="18"/>
      <c r="W88" s="18"/>
    </row>
    <row r="89" spans="1:23" ht="12.75">
      <c r="A89" s="18"/>
      <c r="B89" s="18"/>
      <c r="C89" s="18"/>
      <c r="D89" s="18"/>
      <c r="E89" s="18"/>
      <c r="F89" s="18"/>
      <c r="G89" s="18"/>
      <c r="H89" s="18"/>
      <c r="I89" s="18"/>
      <c r="J89" s="18"/>
      <c r="K89" s="18"/>
      <c r="L89" s="18"/>
      <c r="M89" s="18"/>
      <c r="N89" s="18"/>
      <c r="O89" s="18"/>
      <c r="P89" s="18"/>
      <c r="Q89" s="18"/>
      <c r="R89" s="18"/>
      <c r="S89" s="18"/>
      <c r="T89" s="18"/>
      <c r="U89" s="18"/>
      <c r="V89" s="18"/>
      <c r="W89" s="18"/>
    </row>
    <row r="90" spans="1:23" ht="12.75">
      <c r="A90" s="18"/>
      <c r="B90" s="18"/>
      <c r="C90" s="18"/>
      <c r="D90" s="18"/>
      <c r="E90" s="18"/>
      <c r="F90" s="18"/>
      <c r="G90" s="18"/>
      <c r="H90" s="18"/>
      <c r="I90" s="18"/>
      <c r="J90" s="18"/>
      <c r="K90" s="18"/>
      <c r="L90" s="18"/>
      <c r="M90" s="18"/>
      <c r="N90" s="18"/>
      <c r="O90" s="18"/>
      <c r="P90" s="18"/>
      <c r="Q90" s="18"/>
      <c r="R90" s="18"/>
      <c r="S90" s="18"/>
      <c r="T90" s="18"/>
      <c r="U90" s="18"/>
      <c r="V90" s="18"/>
      <c r="W90" s="18"/>
    </row>
    <row r="91" spans="1:23" ht="12.75">
      <c r="A91" s="18"/>
      <c r="B91" s="18"/>
      <c r="C91" s="18"/>
      <c r="D91" s="18"/>
      <c r="E91" s="18"/>
      <c r="F91" s="18"/>
      <c r="G91" s="18"/>
      <c r="H91" s="18"/>
      <c r="I91" s="18"/>
      <c r="J91" s="18"/>
      <c r="K91" s="18"/>
      <c r="L91" s="18"/>
      <c r="M91" s="18"/>
      <c r="N91" s="18"/>
      <c r="O91" s="18"/>
      <c r="P91" s="18"/>
      <c r="Q91" s="18"/>
      <c r="R91" s="18"/>
      <c r="S91" s="18"/>
      <c r="T91" s="18"/>
      <c r="U91" s="18"/>
      <c r="V91" s="18"/>
      <c r="W91" s="18"/>
    </row>
    <row r="92" spans="1:23" ht="12.75">
      <c r="A92" s="18"/>
      <c r="B92" s="18"/>
      <c r="C92" s="18"/>
      <c r="D92" s="18"/>
      <c r="E92" s="18"/>
      <c r="F92" s="18"/>
      <c r="G92" s="18"/>
      <c r="H92" s="18"/>
      <c r="I92" s="18"/>
      <c r="J92" s="18"/>
      <c r="K92" s="18"/>
      <c r="L92" s="18"/>
      <c r="M92" s="18"/>
      <c r="N92" s="18"/>
      <c r="O92" s="18"/>
      <c r="P92" s="18"/>
      <c r="Q92" s="18"/>
      <c r="R92" s="18"/>
      <c r="S92" s="18"/>
      <c r="T92" s="18"/>
      <c r="U92" s="18"/>
      <c r="V92" s="18"/>
      <c r="W92" s="18"/>
    </row>
    <row r="93" spans="1:23" ht="12.75">
      <c r="A93" s="18"/>
      <c r="B93" s="18"/>
      <c r="C93" s="18"/>
      <c r="D93" s="18"/>
      <c r="E93" s="18"/>
      <c r="F93" s="18"/>
      <c r="G93" s="18"/>
      <c r="H93" s="18"/>
      <c r="I93" s="18"/>
      <c r="J93" s="18"/>
      <c r="K93" s="18"/>
      <c r="L93" s="18"/>
      <c r="M93" s="18"/>
      <c r="N93" s="18"/>
      <c r="O93" s="18"/>
      <c r="P93" s="18"/>
      <c r="Q93" s="18"/>
      <c r="R93" s="18"/>
      <c r="S93" s="18"/>
      <c r="T93" s="18"/>
      <c r="U93" s="18"/>
      <c r="V93" s="18"/>
      <c r="W93" s="18"/>
    </row>
    <row r="94" spans="1:23" ht="12.75">
      <c r="A94" s="18"/>
      <c r="B94" s="18"/>
      <c r="C94" s="18"/>
      <c r="D94" s="18"/>
      <c r="E94" s="18"/>
      <c r="F94" s="18"/>
      <c r="G94" s="18"/>
      <c r="H94" s="18"/>
      <c r="I94" s="18"/>
      <c r="J94" s="18"/>
      <c r="K94" s="18"/>
      <c r="L94" s="18"/>
      <c r="M94" s="18"/>
      <c r="N94" s="18"/>
      <c r="O94" s="18"/>
      <c r="P94" s="18"/>
      <c r="Q94" s="18"/>
      <c r="R94" s="18"/>
      <c r="S94" s="18"/>
      <c r="T94" s="18"/>
      <c r="U94" s="18"/>
      <c r="V94" s="18"/>
      <c r="W94" s="18"/>
    </row>
    <row r="95" spans="1:23" ht="12.75">
      <c r="A95" s="18"/>
      <c r="B95" s="18"/>
      <c r="C95" s="18"/>
      <c r="D95" s="18"/>
      <c r="E95" s="18"/>
      <c r="F95" s="18"/>
      <c r="G95" s="18"/>
      <c r="H95" s="18"/>
      <c r="I95" s="18"/>
      <c r="J95" s="18"/>
      <c r="K95" s="18"/>
      <c r="L95" s="18"/>
      <c r="M95" s="18"/>
      <c r="N95" s="18"/>
      <c r="O95" s="18"/>
      <c r="P95" s="18"/>
      <c r="Q95" s="18"/>
      <c r="R95" s="18"/>
      <c r="S95" s="18"/>
      <c r="T95" s="18"/>
      <c r="U95" s="18"/>
      <c r="V95" s="18"/>
      <c r="W95" s="18"/>
    </row>
    <row r="96" spans="1:23" ht="12.75">
      <c r="A96" s="18"/>
      <c r="B96" s="18"/>
      <c r="C96" s="18"/>
      <c r="D96" s="18"/>
      <c r="E96" s="18"/>
      <c r="F96" s="18"/>
      <c r="G96" s="18"/>
      <c r="H96" s="18"/>
      <c r="I96" s="18"/>
      <c r="J96" s="18"/>
      <c r="K96" s="18"/>
      <c r="L96" s="18"/>
      <c r="M96" s="18"/>
      <c r="N96" s="18"/>
      <c r="O96" s="18"/>
      <c r="P96" s="18"/>
      <c r="Q96" s="18"/>
      <c r="R96" s="18"/>
      <c r="S96" s="18"/>
      <c r="T96" s="18"/>
      <c r="U96" s="18"/>
      <c r="V96" s="18"/>
      <c r="W96" s="18"/>
    </row>
    <row r="97" spans="1:23" ht="12.75">
      <c r="A97" s="18"/>
      <c r="B97" s="18"/>
      <c r="C97" s="18"/>
      <c r="D97" s="18"/>
      <c r="E97" s="18"/>
      <c r="F97" s="18"/>
      <c r="G97" s="18"/>
      <c r="H97" s="18"/>
      <c r="I97" s="18"/>
      <c r="J97" s="18"/>
      <c r="K97" s="18"/>
      <c r="L97" s="18"/>
      <c r="M97" s="18"/>
      <c r="N97" s="18"/>
      <c r="O97" s="18"/>
      <c r="P97" s="18"/>
      <c r="Q97" s="18"/>
      <c r="R97" s="18"/>
      <c r="S97" s="18"/>
      <c r="T97" s="18"/>
      <c r="U97" s="18"/>
      <c r="V97" s="18"/>
      <c r="W97" s="18"/>
    </row>
    <row r="98" spans="1:23" ht="12.75">
      <c r="A98" s="18"/>
      <c r="B98" s="18"/>
      <c r="C98" s="18"/>
      <c r="D98" s="18"/>
      <c r="E98" s="18"/>
      <c r="F98" s="18"/>
      <c r="G98" s="18"/>
      <c r="H98" s="18"/>
      <c r="I98" s="18"/>
      <c r="J98" s="18"/>
      <c r="K98" s="18"/>
      <c r="L98" s="18"/>
      <c r="M98" s="18"/>
      <c r="N98" s="18"/>
      <c r="O98" s="18"/>
      <c r="P98" s="18"/>
      <c r="Q98" s="18"/>
      <c r="R98" s="18"/>
      <c r="S98" s="18"/>
      <c r="T98" s="18"/>
      <c r="U98" s="18"/>
      <c r="V98" s="18"/>
      <c r="W98" s="18"/>
    </row>
    <row r="99" spans="1:23" ht="12.75">
      <c r="A99" s="18"/>
      <c r="B99" s="18"/>
      <c r="C99" s="18"/>
      <c r="D99" s="18"/>
      <c r="E99" s="18"/>
      <c r="F99" s="18"/>
      <c r="G99" s="18"/>
      <c r="H99" s="18"/>
      <c r="I99" s="18"/>
      <c r="J99" s="18"/>
      <c r="K99" s="18"/>
      <c r="L99" s="18"/>
      <c r="M99" s="18"/>
      <c r="N99" s="18"/>
      <c r="O99" s="18"/>
      <c r="P99" s="18"/>
      <c r="Q99" s="18"/>
      <c r="R99" s="18"/>
      <c r="S99" s="18"/>
      <c r="T99" s="18"/>
      <c r="U99" s="18"/>
      <c r="V99" s="18"/>
      <c r="W99" s="18"/>
    </row>
    <row r="100" spans="1:23" ht="12.75">
      <c r="A100" s="18"/>
      <c r="B100" s="18"/>
      <c r="C100" s="18"/>
      <c r="D100" s="18"/>
      <c r="E100" s="18"/>
      <c r="F100" s="18"/>
      <c r="G100" s="18"/>
      <c r="H100" s="18"/>
      <c r="I100" s="18"/>
      <c r="J100" s="18"/>
      <c r="K100" s="18"/>
      <c r="L100" s="18"/>
      <c r="M100" s="18"/>
      <c r="N100" s="18"/>
      <c r="O100" s="18"/>
      <c r="P100" s="18"/>
      <c r="Q100" s="18"/>
      <c r="R100" s="18"/>
      <c r="S100" s="18"/>
      <c r="T100" s="18"/>
      <c r="U100" s="18"/>
      <c r="V100" s="18"/>
      <c r="W100" s="18"/>
    </row>
    <row r="101" spans="1:23" ht="12.75">
      <c r="A101" s="18"/>
      <c r="B101" s="18"/>
      <c r="C101" s="18"/>
      <c r="D101" s="18"/>
      <c r="E101" s="18"/>
      <c r="F101" s="18"/>
      <c r="G101" s="18"/>
      <c r="H101" s="18"/>
      <c r="I101" s="18"/>
      <c r="J101" s="18"/>
      <c r="K101" s="18"/>
      <c r="L101" s="18"/>
      <c r="M101" s="18"/>
      <c r="N101" s="18"/>
      <c r="O101" s="18"/>
      <c r="P101" s="18"/>
      <c r="Q101" s="18"/>
      <c r="R101" s="18"/>
      <c r="S101" s="18"/>
      <c r="T101" s="18"/>
      <c r="U101" s="18"/>
      <c r="V101" s="18"/>
      <c r="W101" s="18"/>
    </row>
    <row r="102" spans="1:23" ht="12.75">
      <c r="A102" s="18"/>
      <c r="B102" s="18"/>
      <c r="C102" s="18"/>
      <c r="D102" s="18"/>
      <c r="E102" s="18"/>
      <c r="F102" s="18"/>
      <c r="G102" s="18"/>
      <c r="H102" s="18"/>
      <c r="I102" s="18"/>
      <c r="J102" s="18"/>
      <c r="K102" s="18"/>
      <c r="L102" s="18"/>
      <c r="M102" s="18"/>
      <c r="N102" s="18"/>
      <c r="O102" s="18"/>
      <c r="P102" s="18"/>
      <c r="Q102" s="18"/>
      <c r="R102" s="18"/>
      <c r="S102" s="18"/>
      <c r="T102" s="18"/>
      <c r="U102" s="18"/>
      <c r="V102" s="18"/>
      <c r="W102" s="18"/>
    </row>
    <row r="103" spans="1:23" ht="12.75">
      <c r="A103" s="18"/>
      <c r="B103" s="18"/>
      <c r="C103" s="18"/>
      <c r="D103" s="18"/>
      <c r="E103" s="18"/>
      <c r="F103" s="18"/>
      <c r="G103" s="18"/>
      <c r="H103" s="18"/>
      <c r="I103" s="18"/>
      <c r="J103" s="18"/>
      <c r="K103" s="18"/>
      <c r="L103" s="18"/>
      <c r="M103" s="18"/>
      <c r="N103" s="18"/>
      <c r="O103" s="18"/>
      <c r="P103" s="18"/>
      <c r="Q103" s="18"/>
      <c r="R103" s="18"/>
      <c r="S103" s="18"/>
      <c r="T103" s="18"/>
      <c r="U103" s="18"/>
      <c r="V103" s="18"/>
      <c r="W103" s="18"/>
    </row>
    <row r="104" spans="1:23" ht="12.75">
      <c r="A104" s="18"/>
      <c r="B104" s="18"/>
      <c r="C104" s="18"/>
      <c r="D104" s="18"/>
      <c r="E104" s="18"/>
      <c r="F104" s="18"/>
      <c r="G104" s="18"/>
      <c r="H104" s="18"/>
      <c r="I104" s="18"/>
      <c r="J104" s="18"/>
      <c r="K104" s="18"/>
      <c r="L104" s="18"/>
      <c r="M104" s="18"/>
      <c r="N104" s="18"/>
      <c r="O104" s="18"/>
      <c r="P104" s="18"/>
      <c r="Q104" s="18"/>
      <c r="R104" s="18"/>
      <c r="S104" s="18"/>
      <c r="T104" s="18"/>
      <c r="U104" s="18"/>
      <c r="V104" s="18"/>
      <c r="W104" s="18"/>
    </row>
    <row r="105" spans="1:23" ht="12.75">
      <c r="A105" s="18"/>
      <c r="B105" s="18"/>
      <c r="C105" s="18"/>
      <c r="D105" s="18"/>
      <c r="E105" s="18"/>
      <c r="F105" s="18"/>
      <c r="G105" s="18"/>
      <c r="H105" s="18"/>
      <c r="I105" s="18"/>
      <c r="J105" s="18"/>
      <c r="K105" s="18"/>
      <c r="L105" s="18"/>
      <c r="M105" s="18"/>
      <c r="N105" s="18"/>
      <c r="O105" s="18"/>
      <c r="P105" s="18"/>
      <c r="Q105" s="18"/>
      <c r="R105" s="18"/>
      <c r="S105" s="18"/>
      <c r="T105" s="18"/>
      <c r="U105" s="18"/>
      <c r="V105" s="18"/>
      <c r="W105" s="18"/>
    </row>
    <row r="106" spans="1:23" ht="12.75">
      <c r="A106" s="18"/>
      <c r="B106" s="18"/>
      <c r="C106" s="18"/>
      <c r="D106" s="18"/>
      <c r="E106" s="18"/>
      <c r="F106" s="18"/>
      <c r="G106" s="18"/>
      <c r="H106" s="18"/>
      <c r="I106" s="18"/>
      <c r="J106" s="18"/>
      <c r="K106" s="18"/>
      <c r="L106" s="18"/>
      <c r="M106" s="18"/>
      <c r="N106" s="18"/>
      <c r="O106" s="18"/>
      <c r="P106" s="18"/>
      <c r="Q106" s="18"/>
      <c r="R106" s="18"/>
      <c r="S106" s="18"/>
      <c r="T106" s="18"/>
      <c r="U106" s="18"/>
      <c r="V106" s="18"/>
      <c r="W106" s="18"/>
    </row>
    <row r="107" spans="1:23" ht="12.75">
      <c r="A107" s="18"/>
      <c r="B107" s="18"/>
      <c r="C107" s="18"/>
      <c r="D107" s="18"/>
      <c r="E107" s="18"/>
      <c r="F107" s="18"/>
      <c r="G107" s="18"/>
      <c r="H107" s="18"/>
      <c r="I107" s="18"/>
      <c r="J107" s="18"/>
      <c r="K107" s="18"/>
      <c r="L107" s="18"/>
      <c r="M107" s="18"/>
      <c r="N107" s="18"/>
      <c r="O107" s="18"/>
      <c r="P107" s="18"/>
      <c r="Q107" s="18"/>
      <c r="R107" s="18"/>
      <c r="S107" s="18"/>
      <c r="T107" s="18"/>
      <c r="U107" s="18"/>
      <c r="V107" s="18"/>
      <c r="W107" s="18"/>
    </row>
    <row r="108" spans="1:23" ht="12.75">
      <c r="A108" s="18"/>
      <c r="B108" s="18"/>
      <c r="C108" s="18"/>
      <c r="D108" s="18"/>
      <c r="E108" s="18"/>
      <c r="F108" s="18"/>
      <c r="G108" s="18"/>
      <c r="H108" s="18"/>
      <c r="I108" s="18"/>
      <c r="J108" s="18"/>
      <c r="K108" s="18"/>
      <c r="L108" s="18"/>
      <c r="M108" s="18"/>
      <c r="N108" s="18"/>
      <c r="O108" s="18"/>
      <c r="P108" s="18"/>
      <c r="Q108" s="18"/>
      <c r="R108" s="18"/>
      <c r="S108" s="18"/>
      <c r="T108" s="18"/>
      <c r="U108" s="18"/>
      <c r="V108" s="18"/>
      <c r="W108" s="18"/>
    </row>
    <row r="109" spans="1:23" ht="12.75">
      <c r="A109" s="18"/>
      <c r="B109" s="18"/>
      <c r="C109" s="18"/>
      <c r="D109" s="18"/>
      <c r="E109" s="18"/>
      <c r="F109" s="18"/>
      <c r="G109" s="18"/>
      <c r="H109" s="18"/>
      <c r="I109" s="18"/>
      <c r="J109" s="18"/>
      <c r="K109" s="18"/>
      <c r="L109" s="18"/>
      <c r="M109" s="18"/>
      <c r="N109" s="18"/>
      <c r="O109" s="18"/>
      <c r="P109" s="18"/>
      <c r="Q109" s="18"/>
      <c r="R109" s="18"/>
      <c r="S109" s="18"/>
      <c r="T109" s="18"/>
      <c r="U109" s="18"/>
      <c r="V109" s="18"/>
      <c r="W109" s="18"/>
    </row>
    <row r="110" spans="1:23" ht="12.75">
      <c r="A110" s="18"/>
      <c r="B110" s="18"/>
      <c r="C110" s="18"/>
      <c r="D110" s="18"/>
      <c r="E110" s="18"/>
      <c r="F110" s="18"/>
      <c r="G110" s="18"/>
      <c r="H110" s="18"/>
      <c r="I110" s="18"/>
      <c r="J110" s="18"/>
      <c r="K110" s="18"/>
      <c r="L110" s="18"/>
      <c r="M110" s="18"/>
      <c r="N110" s="18"/>
      <c r="O110" s="18"/>
      <c r="P110" s="18"/>
      <c r="Q110" s="18"/>
      <c r="R110" s="18"/>
      <c r="S110" s="18"/>
      <c r="T110" s="18"/>
      <c r="U110" s="18"/>
      <c r="V110" s="18"/>
      <c r="W110" s="18"/>
    </row>
    <row r="111" spans="1:23" ht="12.75">
      <c r="A111" s="18"/>
      <c r="B111" s="18"/>
      <c r="C111" s="18"/>
      <c r="D111" s="18"/>
      <c r="E111" s="18"/>
      <c r="F111" s="18"/>
      <c r="G111" s="18"/>
      <c r="H111" s="18"/>
      <c r="I111" s="18"/>
      <c r="J111" s="18"/>
      <c r="K111" s="18"/>
      <c r="L111" s="18"/>
      <c r="M111" s="18"/>
      <c r="N111" s="18"/>
      <c r="O111" s="18"/>
      <c r="P111" s="18"/>
      <c r="Q111" s="18"/>
      <c r="R111" s="18"/>
      <c r="S111" s="18"/>
      <c r="T111" s="18"/>
      <c r="U111" s="18"/>
      <c r="V111" s="18"/>
      <c r="W111" s="18"/>
    </row>
    <row r="112" spans="1:23" ht="12.75">
      <c r="A112" s="18"/>
      <c r="B112" s="18"/>
      <c r="C112" s="18"/>
      <c r="D112" s="18"/>
      <c r="E112" s="18"/>
      <c r="F112" s="18"/>
      <c r="G112" s="18"/>
      <c r="H112" s="18"/>
      <c r="I112" s="18"/>
      <c r="J112" s="18"/>
      <c r="K112" s="18"/>
      <c r="L112" s="18"/>
      <c r="M112" s="18"/>
      <c r="N112" s="18"/>
      <c r="O112" s="18"/>
      <c r="P112" s="18"/>
      <c r="Q112" s="18"/>
      <c r="R112" s="18"/>
      <c r="S112" s="18"/>
      <c r="T112" s="18"/>
      <c r="U112" s="18"/>
      <c r="V112" s="18"/>
      <c r="W112" s="18"/>
    </row>
    <row r="113" spans="1:23" ht="12.75">
      <c r="A113" s="18"/>
      <c r="B113" s="18"/>
      <c r="C113" s="18"/>
      <c r="D113" s="18"/>
      <c r="E113" s="18"/>
      <c r="F113" s="18"/>
      <c r="G113" s="18"/>
      <c r="H113" s="18"/>
      <c r="I113" s="18"/>
      <c r="J113" s="18"/>
      <c r="K113" s="18"/>
      <c r="L113" s="18"/>
      <c r="M113" s="18"/>
      <c r="N113" s="18"/>
      <c r="O113" s="18"/>
      <c r="P113" s="18"/>
      <c r="Q113" s="18"/>
      <c r="R113" s="18"/>
      <c r="S113" s="18"/>
      <c r="T113" s="18"/>
      <c r="U113" s="18"/>
      <c r="V113" s="18"/>
      <c r="W113" s="18"/>
    </row>
    <row r="114" spans="1:23" ht="12.75">
      <c r="A114" s="18"/>
      <c r="B114" s="18"/>
      <c r="C114" s="18"/>
      <c r="D114" s="18"/>
      <c r="E114" s="18"/>
      <c r="F114" s="18"/>
      <c r="G114" s="18"/>
      <c r="H114" s="18"/>
      <c r="I114" s="18"/>
      <c r="J114" s="18"/>
      <c r="K114" s="18"/>
      <c r="L114" s="18"/>
      <c r="M114" s="18"/>
      <c r="N114" s="18"/>
      <c r="O114" s="18"/>
      <c r="P114" s="18"/>
      <c r="Q114" s="18"/>
      <c r="R114" s="18"/>
      <c r="S114" s="18"/>
      <c r="T114" s="18"/>
      <c r="U114" s="18"/>
      <c r="V114" s="18"/>
      <c r="W114" s="18"/>
    </row>
    <row r="115" spans="1:23" ht="12.75">
      <c r="A115" s="18"/>
      <c r="B115" s="18"/>
      <c r="C115" s="18"/>
      <c r="D115" s="18"/>
      <c r="E115" s="18"/>
      <c r="F115" s="18"/>
      <c r="G115" s="18"/>
      <c r="H115" s="18"/>
      <c r="I115" s="18"/>
      <c r="J115" s="18"/>
      <c r="K115" s="18"/>
      <c r="L115" s="18"/>
      <c r="M115" s="18"/>
      <c r="N115" s="18"/>
      <c r="O115" s="18"/>
      <c r="P115" s="18"/>
      <c r="Q115" s="18"/>
      <c r="R115" s="18"/>
      <c r="S115" s="18"/>
      <c r="T115" s="18"/>
      <c r="U115" s="18"/>
      <c r="V115" s="18"/>
      <c r="W115" s="18"/>
    </row>
    <row r="116" spans="1:23" ht="12.75">
      <c r="A116" s="18"/>
      <c r="B116" s="18"/>
      <c r="C116" s="18"/>
      <c r="D116" s="18"/>
      <c r="E116" s="18"/>
      <c r="F116" s="18"/>
      <c r="G116" s="18"/>
      <c r="H116" s="18"/>
      <c r="I116" s="18"/>
      <c r="J116" s="18"/>
      <c r="K116" s="18"/>
      <c r="L116" s="18"/>
      <c r="M116" s="18"/>
      <c r="N116" s="18"/>
      <c r="O116" s="18"/>
      <c r="P116" s="18"/>
      <c r="Q116" s="18"/>
      <c r="R116" s="18"/>
      <c r="S116" s="18"/>
      <c r="T116" s="18"/>
      <c r="U116" s="18"/>
      <c r="V116" s="18"/>
      <c r="W116" s="18"/>
    </row>
    <row r="117" spans="1:23" ht="12.75">
      <c r="A117" s="18"/>
      <c r="B117" s="18"/>
      <c r="C117" s="18"/>
      <c r="D117" s="18"/>
      <c r="E117" s="18"/>
      <c r="F117" s="18"/>
      <c r="G117" s="18"/>
      <c r="H117" s="18"/>
      <c r="I117" s="18"/>
      <c r="J117" s="18"/>
      <c r="K117" s="18"/>
      <c r="L117" s="18"/>
      <c r="M117" s="18"/>
      <c r="N117" s="18"/>
      <c r="O117" s="18"/>
      <c r="P117" s="18"/>
      <c r="Q117" s="18"/>
      <c r="R117" s="18"/>
      <c r="S117" s="18"/>
      <c r="T117" s="18"/>
      <c r="U117" s="18"/>
      <c r="V117" s="18"/>
      <c r="W117" s="18"/>
    </row>
    <row r="118" spans="1:23" ht="12.75">
      <c r="A118" s="18"/>
      <c r="B118" s="18"/>
      <c r="C118" s="18"/>
      <c r="D118" s="18"/>
      <c r="E118" s="18"/>
      <c r="F118" s="18"/>
      <c r="G118" s="18"/>
      <c r="H118" s="18"/>
      <c r="I118" s="18"/>
      <c r="J118" s="18"/>
      <c r="K118" s="18"/>
      <c r="L118" s="18"/>
      <c r="M118" s="18"/>
      <c r="N118" s="18"/>
      <c r="O118" s="18"/>
      <c r="P118" s="18"/>
      <c r="Q118" s="18"/>
      <c r="R118" s="18"/>
      <c r="S118" s="18"/>
      <c r="T118" s="18"/>
      <c r="U118" s="18"/>
      <c r="V118" s="18"/>
      <c r="W118" s="18"/>
    </row>
    <row r="119" spans="1:23" ht="12.75">
      <c r="A119" s="18"/>
      <c r="B119" s="18"/>
      <c r="C119" s="18"/>
      <c r="D119" s="18"/>
      <c r="E119" s="18"/>
      <c r="F119" s="18"/>
      <c r="G119" s="18"/>
      <c r="H119" s="18"/>
      <c r="I119" s="18"/>
      <c r="J119" s="18"/>
      <c r="K119" s="18"/>
      <c r="L119" s="18"/>
      <c r="M119" s="18"/>
      <c r="N119" s="18"/>
      <c r="O119" s="18"/>
      <c r="P119" s="18"/>
      <c r="Q119" s="18"/>
      <c r="R119" s="18"/>
      <c r="S119" s="18"/>
      <c r="T119" s="18"/>
      <c r="U119" s="18"/>
      <c r="V119" s="18"/>
      <c r="W119" s="18"/>
    </row>
    <row r="120" spans="1:23" ht="12.75">
      <c r="A120" s="18"/>
      <c r="B120" s="18"/>
      <c r="C120" s="18"/>
      <c r="D120" s="18"/>
      <c r="E120" s="18"/>
      <c r="F120" s="18"/>
      <c r="G120" s="18"/>
      <c r="H120" s="18"/>
      <c r="I120" s="18"/>
      <c r="J120" s="18"/>
      <c r="K120" s="18"/>
      <c r="L120" s="18"/>
      <c r="M120" s="18"/>
      <c r="N120" s="18"/>
      <c r="O120" s="18"/>
      <c r="P120" s="18"/>
      <c r="Q120" s="18"/>
      <c r="R120" s="18"/>
      <c r="S120" s="18"/>
      <c r="T120" s="18"/>
      <c r="U120" s="18"/>
      <c r="V120" s="18"/>
      <c r="W120" s="18"/>
    </row>
    <row r="121" spans="1:23" ht="12.75">
      <c r="A121" s="18"/>
      <c r="B121" s="18"/>
      <c r="C121" s="18"/>
      <c r="D121" s="18"/>
      <c r="E121" s="18"/>
      <c r="F121" s="18"/>
      <c r="G121" s="18"/>
      <c r="H121" s="18"/>
      <c r="I121" s="18"/>
      <c r="J121" s="18"/>
      <c r="K121" s="18"/>
      <c r="L121" s="18"/>
      <c r="M121" s="18"/>
      <c r="N121" s="18"/>
      <c r="O121" s="18"/>
      <c r="P121" s="18"/>
      <c r="Q121" s="18"/>
      <c r="R121" s="18"/>
      <c r="S121" s="18"/>
      <c r="T121" s="18"/>
      <c r="U121" s="18"/>
      <c r="V121" s="18"/>
      <c r="W121" s="18"/>
    </row>
    <row r="122" spans="1:23" ht="12.75">
      <c r="A122" s="18"/>
      <c r="B122" s="18"/>
      <c r="C122" s="18"/>
      <c r="D122" s="18"/>
      <c r="E122" s="18"/>
      <c r="F122" s="18"/>
      <c r="G122" s="18"/>
      <c r="H122" s="18"/>
      <c r="I122" s="18"/>
      <c r="J122" s="18"/>
      <c r="K122" s="18"/>
      <c r="L122" s="18"/>
      <c r="M122" s="18"/>
      <c r="N122" s="18"/>
      <c r="O122" s="18"/>
      <c r="P122" s="18"/>
      <c r="Q122" s="18"/>
      <c r="R122" s="18"/>
      <c r="S122" s="18"/>
      <c r="T122" s="18"/>
      <c r="U122" s="18"/>
      <c r="V122" s="18"/>
      <c r="W122" s="18"/>
    </row>
    <row r="123" spans="1:23" ht="12.75">
      <c r="A123" s="18"/>
      <c r="B123" s="18"/>
      <c r="C123" s="18"/>
      <c r="D123" s="18"/>
      <c r="E123" s="18"/>
      <c r="F123" s="18"/>
      <c r="G123" s="18"/>
      <c r="H123" s="18"/>
      <c r="I123" s="18"/>
      <c r="J123" s="18"/>
      <c r="K123" s="18"/>
      <c r="L123" s="18"/>
      <c r="M123" s="18"/>
      <c r="N123" s="18"/>
      <c r="O123" s="18"/>
      <c r="P123" s="18"/>
      <c r="Q123" s="18"/>
      <c r="R123" s="18"/>
      <c r="S123" s="18"/>
      <c r="T123" s="18"/>
      <c r="U123" s="18"/>
      <c r="V123" s="18"/>
      <c r="W123" s="18"/>
    </row>
    <row r="124" spans="1:23" ht="12.75">
      <c r="A124" s="18"/>
      <c r="B124" s="18"/>
      <c r="C124" s="18"/>
      <c r="D124" s="18"/>
      <c r="E124" s="18"/>
      <c r="F124" s="18"/>
      <c r="G124" s="18"/>
      <c r="H124" s="18"/>
      <c r="I124" s="18"/>
      <c r="J124" s="18"/>
      <c r="K124" s="18"/>
      <c r="L124" s="18"/>
      <c r="M124" s="18"/>
      <c r="N124" s="18"/>
      <c r="O124" s="18"/>
      <c r="P124" s="18"/>
      <c r="Q124" s="18"/>
      <c r="R124" s="18"/>
      <c r="S124" s="18"/>
      <c r="T124" s="18"/>
      <c r="U124" s="18"/>
      <c r="V124" s="18"/>
      <c r="W124" s="18"/>
    </row>
    <row r="125" spans="1:23" ht="12.75">
      <c r="A125" s="18"/>
      <c r="B125" s="18"/>
      <c r="C125" s="18"/>
      <c r="D125" s="18"/>
      <c r="E125" s="18"/>
      <c r="F125" s="18"/>
      <c r="G125" s="18"/>
      <c r="H125" s="18"/>
      <c r="I125" s="18"/>
      <c r="J125" s="18"/>
      <c r="K125" s="18"/>
      <c r="L125" s="18"/>
      <c r="M125" s="18"/>
      <c r="N125" s="18"/>
      <c r="O125" s="18"/>
      <c r="P125" s="18"/>
      <c r="Q125" s="18"/>
      <c r="R125" s="18"/>
      <c r="S125" s="18"/>
      <c r="T125" s="18"/>
      <c r="U125" s="18"/>
      <c r="V125" s="18"/>
      <c r="W125" s="18"/>
    </row>
    <row r="126" spans="1:23" ht="12.75">
      <c r="A126" s="18"/>
      <c r="B126" s="18"/>
      <c r="C126" s="18"/>
      <c r="D126" s="18"/>
      <c r="E126" s="18"/>
      <c r="F126" s="18"/>
      <c r="G126" s="18"/>
      <c r="H126" s="18"/>
      <c r="I126" s="18"/>
      <c r="J126" s="18"/>
      <c r="K126" s="18"/>
      <c r="L126" s="18"/>
      <c r="M126" s="18"/>
      <c r="N126" s="18"/>
      <c r="O126" s="18"/>
      <c r="P126" s="18"/>
      <c r="Q126" s="18"/>
      <c r="R126" s="18"/>
      <c r="S126" s="18"/>
      <c r="T126" s="18"/>
      <c r="U126" s="18"/>
      <c r="V126" s="18"/>
      <c r="W126" s="18"/>
    </row>
    <row r="127" spans="1:23" ht="12.75">
      <c r="A127" s="18"/>
      <c r="B127" s="18"/>
      <c r="C127" s="18"/>
      <c r="D127" s="18"/>
      <c r="E127" s="18"/>
      <c r="F127" s="18"/>
      <c r="G127" s="18"/>
      <c r="H127" s="18"/>
      <c r="I127" s="18"/>
      <c r="J127" s="18"/>
      <c r="K127" s="18"/>
      <c r="L127" s="18"/>
      <c r="M127" s="18"/>
      <c r="N127" s="18"/>
      <c r="O127" s="18"/>
      <c r="P127" s="18"/>
      <c r="Q127" s="18"/>
      <c r="R127" s="18"/>
      <c r="S127" s="18"/>
      <c r="T127" s="18"/>
      <c r="U127" s="18"/>
      <c r="V127" s="18"/>
      <c r="W127" s="18"/>
    </row>
    <row r="128" spans="1:23" ht="12.75">
      <c r="A128" s="18"/>
      <c r="B128" s="18"/>
      <c r="C128" s="18"/>
      <c r="D128" s="18"/>
      <c r="E128" s="18"/>
      <c r="F128" s="18"/>
      <c r="G128" s="18"/>
      <c r="H128" s="18"/>
      <c r="I128" s="18"/>
      <c r="J128" s="18"/>
      <c r="K128" s="18"/>
      <c r="L128" s="18"/>
      <c r="M128" s="18"/>
      <c r="N128" s="18"/>
      <c r="O128" s="18"/>
      <c r="P128" s="18"/>
      <c r="Q128" s="18"/>
      <c r="R128" s="18"/>
      <c r="S128" s="18"/>
      <c r="T128" s="18"/>
      <c r="U128" s="18"/>
      <c r="V128" s="18"/>
      <c r="W128" s="18"/>
    </row>
    <row r="129" spans="1:23" ht="12.75">
      <c r="A129" s="18"/>
      <c r="B129" s="18"/>
      <c r="C129" s="18"/>
      <c r="D129" s="18"/>
      <c r="E129" s="18"/>
      <c r="F129" s="18"/>
      <c r="G129" s="18"/>
      <c r="H129" s="18"/>
      <c r="I129" s="18"/>
      <c r="J129" s="18"/>
      <c r="K129" s="18"/>
      <c r="L129" s="18"/>
      <c r="M129" s="18"/>
      <c r="N129" s="18"/>
      <c r="O129" s="18"/>
      <c r="P129" s="18"/>
      <c r="Q129" s="18"/>
      <c r="R129" s="18"/>
      <c r="S129" s="18"/>
      <c r="T129" s="18"/>
      <c r="U129" s="18"/>
      <c r="V129" s="18"/>
      <c r="W129" s="18"/>
    </row>
    <row r="130" spans="1:23" ht="12.75">
      <c r="A130" s="18"/>
      <c r="B130" s="18"/>
      <c r="C130" s="18"/>
      <c r="D130" s="18"/>
      <c r="E130" s="18"/>
      <c r="F130" s="18"/>
      <c r="G130" s="18"/>
      <c r="H130" s="18"/>
      <c r="I130" s="18"/>
      <c r="J130" s="18"/>
      <c r="K130" s="18"/>
      <c r="L130" s="18"/>
      <c r="M130" s="18"/>
      <c r="N130" s="18"/>
      <c r="O130" s="18"/>
      <c r="P130" s="18"/>
      <c r="Q130" s="18"/>
      <c r="R130" s="18"/>
      <c r="S130" s="18"/>
      <c r="T130" s="18"/>
      <c r="U130" s="18"/>
      <c r="V130" s="18"/>
      <c r="W130" s="18"/>
    </row>
    <row r="131" spans="1:23" ht="12.75">
      <c r="A131" s="18"/>
      <c r="B131" s="18"/>
      <c r="C131" s="18"/>
      <c r="D131" s="18"/>
      <c r="E131" s="18"/>
      <c r="F131" s="18"/>
      <c r="G131" s="18"/>
      <c r="H131" s="18"/>
      <c r="I131" s="18"/>
      <c r="J131" s="18"/>
      <c r="K131" s="18"/>
      <c r="L131" s="18"/>
      <c r="M131" s="18"/>
      <c r="N131" s="18"/>
      <c r="O131" s="18"/>
      <c r="P131" s="18"/>
      <c r="Q131" s="18"/>
      <c r="R131" s="18"/>
      <c r="S131" s="18"/>
      <c r="T131" s="18"/>
      <c r="U131" s="18"/>
      <c r="V131" s="18"/>
      <c r="W131" s="18"/>
    </row>
    <row r="132" spans="1:23" ht="12.75">
      <c r="A132" s="18"/>
      <c r="B132" s="18"/>
      <c r="C132" s="18"/>
      <c r="D132" s="18"/>
      <c r="E132" s="18"/>
      <c r="F132" s="18"/>
      <c r="G132" s="18"/>
      <c r="H132" s="18"/>
      <c r="I132" s="18"/>
      <c r="J132" s="18"/>
      <c r="K132" s="18"/>
      <c r="L132" s="18"/>
      <c r="M132" s="18"/>
      <c r="N132" s="18"/>
      <c r="O132" s="18"/>
      <c r="P132" s="18"/>
      <c r="Q132" s="18"/>
      <c r="R132" s="18"/>
      <c r="S132" s="18"/>
      <c r="T132" s="18"/>
      <c r="U132" s="18"/>
      <c r="V132" s="18"/>
      <c r="W132" s="18"/>
    </row>
    <row r="133" spans="1:23" ht="12.75">
      <c r="A133" s="18"/>
      <c r="B133" s="18"/>
      <c r="C133" s="18"/>
      <c r="D133" s="18"/>
      <c r="E133" s="18"/>
      <c r="F133" s="18"/>
      <c r="G133" s="18"/>
      <c r="H133" s="18"/>
      <c r="I133" s="18"/>
      <c r="J133" s="18"/>
      <c r="K133" s="18"/>
      <c r="L133" s="18"/>
      <c r="M133" s="18"/>
      <c r="N133" s="18"/>
      <c r="O133" s="18"/>
      <c r="P133" s="18"/>
      <c r="Q133" s="18"/>
      <c r="R133" s="18"/>
      <c r="S133" s="18"/>
      <c r="T133" s="18"/>
      <c r="U133" s="18"/>
      <c r="V133" s="18"/>
      <c r="W133" s="18"/>
    </row>
    <row r="134" spans="1:23" ht="12.75">
      <c r="A134" s="18"/>
      <c r="B134" s="18"/>
      <c r="C134" s="18"/>
      <c r="D134" s="18"/>
      <c r="E134" s="18"/>
      <c r="F134" s="18"/>
      <c r="G134" s="18"/>
      <c r="H134" s="18"/>
      <c r="I134" s="18"/>
      <c r="J134" s="18"/>
      <c r="K134" s="18"/>
      <c r="L134" s="18"/>
      <c r="M134" s="18"/>
      <c r="N134" s="18"/>
      <c r="O134" s="18"/>
      <c r="P134" s="18"/>
      <c r="Q134" s="18"/>
      <c r="R134" s="18"/>
      <c r="S134" s="18"/>
      <c r="T134" s="18"/>
      <c r="U134" s="18"/>
      <c r="V134" s="18"/>
      <c r="W134" s="18"/>
    </row>
    <row r="135" spans="1:23" ht="12.75">
      <c r="A135" s="18"/>
      <c r="B135" s="18"/>
      <c r="C135" s="18"/>
      <c r="D135" s="18"/>
      <c r="E135" s="18"/>
      <c r="F135" s="18"/>
      <c r="G135" s="18"/>
      <c r="H135" s="18"/>
      <c r="I135" s="18"/>
      <c r="J135" s="18"/>
      <c r="K135" s="18"/>
      <c r="L135" s="18"/>
      <c r="M135" s="18"/>
      <c r="N135" s="18"/>
      <c r="O135" s="18"/>
      <c r="P135" s="18"/>
      <c r="Q135" s="18"/>
      <c r="R135" s="18"/>
      <c r="S135" s="18"/>
      <c r="T135" s="18"/>
      <c r="U135" s="18"/>
      <c r="V135" s="18"/>
      <c r="W135" s="18"/>
    </row>
    <row r="136" spans="1:23" ht="12.75">
      <c r="A136" s="18"/>
      <c r="B136" s="18"/>
      <c r="C136" s="18"/>
      <c r="D136" s="18"/>
      <c r="E136" s="18"/>
      <c r="F136" s="18"/>
      <c r="G136" s="18"/>
      <c r="H136" s="18"/>
      <c r="I136" s="18"/>
      <c r="J136" s="18"/>
      <c r="K136" s="18"/>
      <c r="L136" s="18"/>
      <c r="M136" s="18"/>
      <c r="N136" s="18"/>
      <c r="O136" s="18"/>
      <c r="P136" s="18"/>
      <c r="Q136" s="18"/>
      <c r="R136" s="18"/>
      <c r="S136" s="18"/>
      <c r="T136" s="18"/>
      <c r="U136" s="18"/>
      <c r="V136" s="18"/>
      <c r="W136" s="18"/>
    </row>
    <row r="137" spans="1:23" ht="12.75">
      <c r="A137" s="18"/>
      <c r="B137" s="18"/>
      <c r="C137" s="18"/>
      <c r="D137" s="18"/>
      <c r="E137" s="18"/>
      <c r="F137" s="18"/>
      <c r="G137" s="18"/>
      <c r="H137" s="18"/>
      <c r="I137" s="18"/>
      <c r="J137" s="18"/>
      <c r="K137" s="18"/>
      <c r="L137" s="18"/>
      <c r="M137" s="18"/>
      <c r="N137" s="18"/>
      <c r="O137" s="18"/>
      <c r="P137" s="18"/>
      <c r="Q137" s="18"/>
      <c r="R137" s="18"/>
      <c r="S137" s="18"/>
      <c r="T137" s="18"/>
      <c r="U137" s="18"/>
      <c r="V137" s="18"/>
      <c r="W137" s="18"/>
    </row>
    <row r="138" spans="1:23" ht="12.75">
      <c r="A138" s="18"/>
      <c r="B138" s="18"/>
      <c r="C138" s="18"/>
      <c r="D138" s="18"/>
      <c r="E138" s="18"/>
      <c r="F138" s="18"/>
      <c r="G138" s="18"/>
      <c r="H138" s="18"/>
      <c r="I138" s="18"/>
      <c r="J138" s="18"/>
      <c r="K138" s="18"/>
      <c r="L138" s="18"/>
      <c r="M138" s="18"/>
      <c r="N138" s="18"/>
      <c r="O138" s="18"/>
      <c r="P138" s="18"/>
      <c r="Q138" s="18"/>
      <c r="R138" s="18"/>
      <c r="S138" s="18"/>
      <c r="T138" s="18"/>
      <c r="U138" s="18"/>
      <c r="V138" s="18"/>
      <c r="W138" s="18"/>
    </row>
    <row r="139" spans="1:23" ht="12.75">
      <c r="A139" s="18"/>
      <c r="B139" s="18"/>
      <c r="C139" s="18"/>
      <c r="D139" s="18"/>
      <c r="E139" s="18"/>
      <c r="F139" s="18"/>
      <c r="G139" s="18"/>
      <c r="H139" s="18"/>
      <c r="I139" s="18"/>
      <c r="J139" s="18"/>
      <c r="K139" s="18"/>
      <c r="L139" s="18"/>
      <c r="M139" s="18"/>
      <c r="N139" s="18"/>
      <c r="O139" s="18"/>
      <c r="P139" s="18"/>
      <c r="Q139" s="18"/>
      <c r="R139" s="18"/>
      <c r="S139" s="18"/>
      <c r="T139" s="18"/>
      <c r="U139" s="18"/>
      <c r="V139" s="18"/>
      <c r="W139" s="18"/>
    </row>
    <row r="140" spans="1:23" ht="12.75">
      <c r="A140" s="18"/>
      <c r="B140" s="18"/>
      <c r="C140" s="18"/>
      <c r="D140" s="18"/>
      <c r="E140" s="18"/>
      <c r="F140" s="18"/>
      <c r="G140" s="18"/>
      <c r="H140" s="18"/>
      <c r="I140" s="18"/>
      <c r="J140" s="18"/>
      <c r="K140" s="18"/>
      <c r="L140" s="18"/>
      <c r="M140" s="18"/>
      <c r="N140" s="18"/>
      <c r="O140" s="18"/>
      <c r="P140" s="18"/>
      <c r="Q140" s="18"/>
      <c r="R140" s="18"/>
      <c r="S140" s="18"/>
      <c r="T140" s="18"/>
      <c r="U140" s="18"/>
      <c r="V140" s="18"/>
      <c r="W140" s="18"/>
    </row>
    <row r="141" spans="1:23" ht="12.75">
      <c r="A141" s="18"/>
      <c r="B141" s="18"/>
      <c r="C141" s="18"/>
      <c r="D141" s="18"/>
      <c r="E141" s="18"/>
      <c r="F141" s="18"/>
      <c r="G141" s="18"/>
      <c r="H141" s="18"/>
      <c r="I141" s="18"/>
      <c r="J141" s="18"/>
      <c r="K141" s="18"/>
      <c r="L141" s="18"/>
      <c r="M141" s="18"/>
      <c r="N141" s="18"/>
      <c r="O141" s="18"/>
      <c r="P141" s="18"/>
      <c r="Q141" s="18"/>
      <c r="R141" s="18"/>
      <c r="S141" s="18"/>
      <c r="T141" s="18"/>
      <c r="U141" s="18"/>
      <c r="V141" s="18"/>
      <c r="W141" s="18"/>
    </row>
    <row r="142" spans="1:23" ht="12.75">
      <c r="A142" s="18"/>
      <c r="B142" s="18"/>
      <c r="C142" s="18"/>
      <c r="D142" s="18"/>
      <c r="E142" s="18"/>
      <c r="F142" s="18"/>
      <c r="G142" s="18"/>
      <c r="H142" s="18"/>
      <c r="I142" s="18"/>
      <c r="J142" s="18"/>
      <c r="K142" s="18"/>
      <c r="L142" s="18"/>
      <c r="M142" s="18"/>
      <c r="N142" s="18"/>
      <c r="O142" s="18"/>
      <c r="P142" s="18"/>
      <c r="Q142" s="18"/>
      <c r="R142" s="18"/>
      <c r="S142" s="18"/>
      <c r="T142" s="18"/>
      <c r="U142" s="18"/>
      <c r="V142" s="18"/>
      <c r="W142" s="18"/>
    </row>
    <row r="143" spans="1:23" ht="12.75">
      <c r="A143" s="18"/>
      <c r="B143" s="18"/>
      <c r="C143" s="18"/>
      <c r="D143" s="18"/>
      <c r="E143" s="18"/>
      <c r="F143" s="18"/>
      <c r="G143" s="18"/>
      <c r="H143" s="18"/>
      <c r="I143" s="18"/>
      <c r="J143" s="18"/>
      <c r="K143" s="18"/>
      <c r="L143" s="18"/>
      <c r="M143" s="18"/>
      <c r="N143" s="18"/>
      <c r="O143" s="18"/>
      <c r="P143" s="18"/>
      <c r="Q143" s="18"/>
      <c r="R143" s="18"/>
      <c r="S143" s="18"/>
      <c r="T143" s="18"/>
      <c r="U143" s="18"/>
      <c r="V143" s="18"/>
      <c r="W143" s="18"/>
    </row>
    <row r="144" spans="1:23" ht="12.75">
      <c r="A144" s="18"/>
      <c r="B144" s="18"/>
      <c r="C144" s="18"/>
      <c r="D144" s="18"/>
      <c r="E144" s="18"/>
      <c r="F144" s="18"/>
      <c r="G144" s="18"/>
      <c r="H144" s="18"/>
      <c r="I144" s="18"/>
      <c r="J144" s="18"/>
      <c r="K144" s="18"/>
      <c r="L144" s="18"/>
      <c r="M144" s="18"/>
      <c r="N144" s="18"/>
      <c r="O144" s="18"/>
      <c r="P144" s="18"/>
      <c r="Q144" s="18"/>
      <c r="R144" s="18"/>
      <c r="S144" s="18"/>
      <c r="T144" s="18"/>
      <c r="U144" s="18"/>
      <c r="V144" s="18"/>
      <c r="W144" s="18"/>
    </row>
    <row r="145" spans="1:23" ht="12.75">
      <c r="A145" s="18"/>
      <c r="B145" s="18"/>
      <c r="C145" s="18"/>
      <c r="D145" s="18"/>
      <c r="E145" s="18"/>
      <c r="F145" s="18"/>
      <c r="G145" s="18"/>
      <c r="H145" s="18"/>
      <c r="I145" s="18"/>
      <c r="J145" s="18"/>
      <c r="K145" s="18"/>
      <c r="L145" s="18"/>
      <c r="M145" s="18"/>
      <c r="N145" s="18"/>
      <c r="O145" s="18"/>
      <c r="P145" s="18"/>
      <c r="Q145" s="18"/>
      <c r="R145" s="18"/>
      <c r="S145" s="18"/>
      <c r="T145" s="18"/>
      <c r="U145" s="18"/>
      <c r="V145" s="18"/>
      <c r="W145" s="18"/>
    </row>
    <row r="146" spans="1:23" ht="12.75">
      <c r="A146" s="18"/>
      <c r="B146" s="18"/>
      <c r="C146" s="18"/>
      <c r="D146" s="18"/>
      <c r="E146" s="18"/>
      <c r="F146" s="18"/>
      <c r="G146" s="18"/>
      <c r="H146" s="18"/>
      <c r="I146" s="18"/>
      <c r="J146" s="18"/>
      <c r="K146" s="18"/>
      <c r="L146" s="18"/>
      <c r="M146" s="18"/>
      <c r="N146" s="18"/>
      <c r="O146" s="18"/>
      <c r="P146" s="18"/>
      <c r="Q146" s="18"/>
      <c r="R146" s="18"/>
      <c r="S146" s="18"/>
      <c r="T146" s="18"/>
      <c r="U146" s="18"/>
      <c r="V146" s="18"/>
      <c r="W146" s="18"/>
    </row>
    <row r="147" spans="1:23" ht="12.75">
      <c r="A147" s="18"/>
      <c r="B147" s="18"/>
      <c r="C147" s="18"/>
      <c r="D147" s="18"/>
      <c r="E147" s="18"/>
      <c r="F147" s="18"/>
      <c r="G147" s="18"/>
      <c r="H147" s="18"/>
      <c r="I147" s="18"/>
      <c r="J147" s="18"/>
      <c r="K147" s="18"/>
      <c r="L147" s="18"/>
      <c r="M147" s="18"/>
      <c r="N147" s="18"/>
      <c r="O147" s="18"/>
      <c r="P147" s="18"/>
      <c r="Q147" s="18"/>
      <c r="R147" s="18"/>
      <c r="S147" s="18"/>
      <c r="T147" s="18"/>
      <c r="U147" s="18"/>
      <c r="V147" s="18"/>
      <c r="W147" s="18"/>
    </row>
    <row r="148" spans="1:23" ht="12.75">
      <c r="A148" s="18"/>
      <c r="B148" s="18"/>
      <c r="C148" s="18"/>
      <c r="D148" s="18"/>
      <c r="E148" s="18"/>
      <c r="F148" s="18"/>
      <c r="G148" s="18"/>
      <c r="H148" s="18"/>
      <c r="I148" s="18"/>
      <c r="J148" s="18"/>
      <c r="K148" s="18"/>
      <c r="L148" s="18"/>
      <c r="M148" s="18"/>
      <c r="N148" s="18"/>
      <c r="O148" s="18"/>
      <c r="P148" s="18"/>
      <c r="Q148" s="18"/>
      <c r="R148" s="18"/>
      <c r="S148" s="18"/>
      <c r="T148" s="18"/>
      <c r="U148" s="18"/>
      <c r="V148" s="18"/>
      <c r="W148" s="18"/>
    </row>
    <row r="149" spans="1:23" ht="12.75">
      <c r="A149" s="18"/>
      <c r="B149" s="18"/>
      <c r="C149" s="18"/>
      <c r="D149" s="18"/>
      <c r="E149" s="18"/>
      <c r="F149" s="18"/>
      <c r="G149" s="18"/>
      <c r="H149" s="18"/>
      <c r="I149" s="18"/>
      <c r="J149" s="18"/>
      <c r="K149" s="18"/>
      <c r="L149" s="18"/>
      <c r="M149" s="18"/>
      <c r="N149" s="18"/>
      <c r="O149" s="18"/>
      <c r="P149" s="18"/>
      <c r="Q149" s="18"/>
      <c r="R149" s="18"/>
      <c r="S149" s="18"/>
      <c r="T149" s="18"/>
      <c r="U149" s="18"/>
      <c r="V149" s="18"/>
      <c r="W149" s="18"/>
    </row>
    <row r="150" spans="1:23" ht="12.75">
      <c r="A150" s="18"/>
      <c r="B150" s="18"/>
      <c r="C150" s="18"/>
      <c r="D150" s="18"/>
      <c r="E150" s="18"/>
      <c r="F150" s="18"/>
      <c r="G150" s="18"/>
      <c r="H150" s="18"/>
      <c r="I150" s="18"/>
      <c r="J150" s="18"/>
      <c r="K150" s="18"/>
      <c r="L150" s="18"/>
      <c r="M150" s="18"/>
      <c r="N150" s="18"/>
      <c r="O150" s="18"/>
      <c r="P150" s="18"/>
      <c r="Q150" s="18"/>
      <c r="R150" s="18"/>
      <c r="S150" s="18"/>
      <c r="T150" s="18"/>
      <c r="U150" s="18"/>
      <c r="V150" s="18"/>
      <c r="W150" s="18"/>
    </row>
    <row r="151" spans="1:23" ht="12.75">
      <c r="A151" s="18"/>
      <c r="B151" s="18"/>
      <c r="C151" s="18"/>
      <c r="D151" s="18"/>
      <c r="E151" s="18"/>
      <c r="F151" s="18"/>
      <c r="G151" s="18"/>
      <c r="H151" s="18"/>
      <c r="I151" s="18"/>
      <c r="J151" s="18"/>
      <c r="K151" s="18"/>
      <c r="L151" s="18"/>
      <c r="M151" s="18"/>
      <c r="N151" s="18"/>
      <c r="O151" s="18"/>
      <c r="P151" s="18"/>
      <c r="Q151" s="18"/>
      <c r="R151" s="18"/>
      <c r="S151" s="18"/>
      <c r="T151" s="18"/>
      <c r="U151" s="18"/>
      <c r="V151" s="18"/>
      <c r="W151" s="18"/>
    </row>
    <row r="152" spans="1:23" ht="12.75">
      <c r="A152" s="18"/>
      <c r="B152" s="18"/>
      <c r="C152" s="18"/>
      <c r="D152" s="18"/>
      <c r="E152" s="18"/>
      <c r="F152" s="18"/>
      <c r="G152" s="18"/>
      <c r="H152" s="18"/>
      <c r="I152" s="18"/>
      <c r="J152" s="18"/>
      <c r="K152" s="18"/>
      <c r="L152" s="18"/>
      <c r="M152" s="18"/>
      <c r="N152" s="18"/>
      <c r="O152" s="18"/>
      <c r="P152" s="18"/>
      <c r="Q152" s="18"/>
      <c r="R152" s="18"/>
      <c r="S152" s="18"/>
      <c r="T152" s="18"/>
      <c r="U152" s="18"/>
      <c r="V152" s="18"/>
      <c r="W152" s="18"/>
    </row>
    <row r="153" spans="1:23" ht="12.75">
      <c r="A153" s="18"/>
      <c r="B153" s="18"/>
      <c r="C153" s="18"/>
      <c r="D153" s="18"/>
      <c r="E153" s="18"/>
      <c r="F153" s="18"/>
      <c r="G153" s="18"/>
      <c r="H153" s="18"/>
      <c r="I153" s="18"/>
      <c r="J153" s="18"/>
      <c r="K153" s="18"/>
      <c r="L153" s="18"/>
      <c r="M153" s="18"/>
      <c r="N153" s="18"/>
      <c r="O153" s="18"/>
      <c r="P153" s="18"/>
      <c r="Q153" s="18"/>
      <c r="R153" s="18"/>
      <c r="S153" s="18"/>
      <c r="T153" s="18"/>
      <c r="U153" s="18"/>
      <c r="V153" s="18"/>
      <c r="W153" s="18"/>
    </row>
    <row r="154" spans="1:23" ht="12.75">
      <c r="A154" s="18"/>
      <c r="B154" s="18"/>
      <c r="C154" s="18"/>
      <c r="D154" s="18"/>
      <c r="E154" s="18"/>
      <c r="F154" s="18"/>
      <c r="G154" s="18"/>
      <c r="H154" s="18"/>
      <c r="I154" s="18"/>
      <c r="J154" s="18"/>
      <c r="K154" s="18"/>
      <c r="L154" s="18"/>
      <c r="M154" s="18"/>
      <c r="N154" s="18"/>
      <c r="O154" s="18"/>
      <c r="P154" s="18"/>
      <c r="Q154" s="18"/>
      <c r="R154" s="18"/>
      <c r="S154" s="18"/>
      <c r="T154" s="18"/>
      <c r="U154" s="18"/>
      <c r="V154" s="18"/>
      <c r="W154" s="18"/>
    </row>
    <row r="155" spans="1:23" ht="12.75">
      <c r="A155" s="18"/>
      <c r="B155" s="18"/>
      <c r="C155" s="18"/>
      <c r="D155" s="18"/>
      <c r="E155" s="18"/>
      <c r="F155" s="18"/>
      <c r="G155" s="18"/>
      <c r="H155" s="18"/>
      <c r="I155" s="18"/>
      <c r="J155" s="18"/>
      <c r="K155" s="18"/>
      <c r="L155" s="18"/>
      <c r="M155" s="18"/>
      <c r="N155" s="18"/>
      <c r="O155" s="18"/>
      <c r="P155" s="18"/>
      <c r="Q155" s="18"/>
      <c r="R155" s="18"/>
      <c r="S155" s="18"/>
      <c r="T155" s="18"/>
      <c r="U155" s="18"/>
      <c r="V155" s="18"/>
      <c r="W155" s="18"/>
    </row>
    <row r="156" spans="1:23" ht="12.75">
      <c r="A156" s="18"/>
      <c r="B156" s="18"/>
      <c r="C156" s="18"/>
      <c r="D156" s="18"/>
      <c r="E156" s="18"/>
      <c r="F156" s="18"/>
      <c r="G156" s="18"/>
      <c r="H156" s="18"/>
      <c r="I156" s="18"/>
      <c r="J156" s="18"/>
      <c r="K156" s="18"/>
      <c r="L156" s="18"/>
      <c r="M156" s="18"/>
      <c r="N156" s="18"/>
      <c r="O156" s="18"/>
      <c r="P156" s="18"/>
      <c r="Q156" s="18"/>
      <c r="R156" s="18"/>
      <c r="S156" s="18"/>
      <c r="T156" s="18"/>
      <c r="U156" s="18"/>
      <c r="V156" s="18"/>
      <c r="W156" s="18"/>
    </row>
    <row r="157" spans="1:23" ht="12.75">
      <c r="A157" s="18"/>
      <c r="B157" s="18"/>
      <c r="C157" s="18"/>
      <c r="D157" s="18"/>
      <c r="E157" s="18"/>
      <c r="F157" s="18"/>
      <c r="G157" s="18"/>
      <c r="H157" s="18"/>
      <c r="I157" s="18"/>
      <c r="J157" s="18"/>
      <c r="K157" s="18"/>
      <c r="L157" s="18"/>
      <c r="M157" s="18"/>
      <c r="N157" s="18"/>
      <c r="O157" s="18"/>
      <c r="P157" s="18"/>
      <c r="Q157" s="18"/>
      <c r="R157" s="18"/>
      <c r="S157" s="18"/>
      <c r="T157" s="18"/>
      <c r="U157" s="18"/>
      <c r="V157" s="18"/>
      <c r="W157" s="18"/>
    </row>
    <row r="158" spans="1:23" ht="12.75">
      <c r="A158" s="18"/>
      <c r="B158" s="18"/>
      <c r="C158" s="18"/>
      <c r="D158" s="18"/>
      <c r="E158" s="18"/>
      <c r="F158" s="18"/>
      <c r="G158" s="18"/>
      <c r="H158" s="18"/>
      <c r="I158" s="18"/>
      <c r="J158" s="18"/>
      <c r="K158" s="18"/>
      <c r="L158" s="18"/>
      <c r="M158" s="18"/>
      <c r="N158" s="18"/>
      <c r="O158" s="18"/>
      <c r="P158" s="18"/>
      <c r="Q158" s="18"/>
      <c r="R158" s="18"/>
      <c r="S158" s="18"/>
      <c r="T158" s="18"/>
      <c r="U158" s="18"/>
      <c r="V158" s="18"/>
      <c r="W158" s="18"/>
    </row>
    <row r="159" spans="1:23" ht="12.75">
      <c r="A159" s="18"/>
      <c r="B159" s="18"/>
      <c r="C159" s="18"/>
      <c r="D159" s="18"/>
      <c r="E159" s="18"/>
      <c r="F159" s="18"/>
      <c r="G159" s="18"/>
      <c r="H159" s="18"/>
      <c r="I159" s="18"/>
      <c r="J159" s="18"/>
      <c r="K159" s="18"/>
      <c r="L159" s="18"/>
      <c r="M159" s="18"/>
      <c r="N159" s="18"/>
      <c r="O159" s="18"/>
      <c r="P159" s="18"/>
      <c r="Q159" s="18"/>
      <c r="R159" s="18"/>
      <c r="S159" s="18"/>
      <c r="T159" s="18"/>
      <c r="U159" s="18"/>
      <c r="V159" s="18"/>
      <c r="W159" s="18"/>
    </row>
    <row r="160" spans="1:23" ht="12.75">
      <c r="A160" s="18"/>
      <c r="B160" s="18"/>
      <c r="C160" s="18"/>
      <c r="D160" s="18"/>
      <c r="E160" s="18"/>
      <c r="F160" s="18"/>
      <c r="G160" s="18"/>
      <c r="H160" s="18"/>
      <c r="I160" s="18"/>
      <c r="J160" s="18"/>
      <c r="K160" s="18"/>
      <c r="L160" s="18"/>
      <c r="M160" s="18"/>
      <c r="N160" s="18"/>
      <c r="O160" s="18"/>
      <c r="P160" s="18"/>
      <c r="Q160" s="18"/>
      <c r="R160" s="18"/>
      <c r="S160" s="18"/>
      <c r="T160" s="18"/>
      <c r="U160" s="18"/>
      <c r="V160" s="18"/>
      <c r="W160" s="18"/>
    </row>
    <row r="161" spans="1:23" ht="12.75">
      <c r="A161" s="18"/>
      <c r="B161" s="18"/>
      <c r="C161" s="18"/>
      <c r="D161" s="18"/>
      <c r="E161" s="18"/>
      <c r="F161" s="18"/>
      <c r="G161" s="18"/>
      <c r="H161" s="18"/>
      <c r="I161" s="18"/>
      <c r="J161" s="18"/>
      <c r="K161" s="18"/>
      <c r="L161" s="18"/>
      <c r="M161" s="18"/>
      <c r="N161" s="18"/>
      <c r="O161" s="18"/>
      <c r="P161" s="18"/>
      <c r="Q161" s="18"/>
      <c r="R161" s="18"/>
      <c r="S161" s="18"/>
      <c r="T161" s="18"/>
      <c r="U161" s="18"/>
      <c r="V161" s="18"/>
      <c r="W161" s="18"/>
    </row>
    <row r="162" spans="1:23" ht="12.75">
      <c r="A162" s="18"/>
      <c r="B162" s="18"/>
      <c r="C162" s="18"/>
      <c r="D162" s="18"/>
      <c r="E162" s="18"/>
      <c r="F162" s="18"/>
      <c r="G162" s="18"/>
      <c r="H162" s="18"/>
      <c r="I162" s="18"/>
      <c r="J162" s="18"/>
      <c r="K162" s="18"/>
      <c r="L162" s="18"/>
      <c r="M162" s="18"/>
      <c r="N162" s="18"/>
      <c r="O162" s="18"/>
      <c r="P162" s="18"/>
      <c r="Q162" s="18"/>
      <c r="R162" s="18"/>
      <c r="S162" s="18"/>
      <c r="T162" s="18"/>
      <c r="U162" s="18"/>
      <c r="V162" s="18"/>
      <c r="W162" s="18"/>
    </row>
    <row r="163" spans="1:23" ht="12.75">
      <c r="A163" s="18"/>
      <c r="B163" s="18"/>
      <c r="C163" s="18"/>
      <c r="D163" s="18"/>
      <c r="E163" s="18"/>
      <c r="F163" s="18"/>
      <c r="G163" s="18"/>
      <c r="H163" s="18"/>
      <c r="I163" s="18"/>
      <c r="J163" s="18"/>
      <c r="K163" s="18"/>
      <c r="L163" s="18"/>
      <c r="M163" s="18"/>
      <c r="N163" s="18"/>
      <c r="O163" s="18"/>
      <c r="P163" s="18"/>
      <c r="Q163" s="18"/>
      <c r="R163" s="18"/>
      <c r="S163" s="18"/>
      <c r="T163" s="18"/>
      <c r="U163" s="18"/>
      <c r="V163" s="18"/>
      <c r="W163" s="18"/>
    </row>
    <row r="164" spans="1:23" ht="12.75">
      <c r="A164" s="18"/>
      <c r="B164" s="18"/>
      <c r="C164" s="18"/>
      <c r="D164" s="18"/>
      <c r="E164" s="18"/>
      <c r="F164" s="18"/>
      <c r="G164" s="18"/>
      <c r="H164" s="18"/>
      <c r="I164" s="18"/>
      <c r="J164" s="18"/>
      <c r="K164" s="18"/>
      <c r="L164" s="18"/>
      <c r="M164" s="18"/>
      <c r="N164" s="18"/>
      <c r="O164" s="18"/>
      <c r="P164" s="18"/>
      <c r="Q164" s="18"/>
      <c r="R164" s="18"/>
      <c r="S164" s="18"/>
      <c r="T164" s="18"/>
      <c r="U164" s="18"/>
      <c r="V164" s="18"/>
      <c r="W164" s="18"/>
    </row>
    <row r="165" spans="1:23" ht="12.75">
      <c r="A165" s="18"/>
      <c r="B165" s="18"/>
      <c r="C165" s="18"/>
      <c r="D165" s="18"/>
      <c r="E165" s="18"/>
      <c r="F165" s="18"/>
      <c r="G165" s="18"/>
      <c r="H165" s="18"/>
      <c r="I165" s="18"/>
      <c r="J165" s="18"/>
      <c r="K165" s="18"/>
      <c r="L165" s="18"/>
      <c r="M165" s="18"/>
      <c r="N165" s="18"/>
      <c r="O165" s="18"/>
      <c r="P165" s="18"/>
      <c r="Q165" s="18"/>
      <c r="R165" s="18"/>
      <c r="S165" s="18"/>
      <c r="T165" s="18"/>
      <c r="U165" s="18"/>
      <c r="V165" s="18"/>
      <c r="W165" s="18"/>
    </row>
    <row r="166" spans="1:23" ht="12.75">
      <c r="A166" s="18"/>
      <c r="B166" s="18"/>
      <c r="C166" s="18"/>
      <c r="D166" s="18"/>
      <c r="E166" s="18"/>
      <c r="F166" s="18"/>
      <c r="G166" s="18"/>
      <c r="H166" s="18"/>
      <c r="I166" s="18"/>
      <c r="J166" s="18"/>
      <c r="K166" s="18"/>
      <c r="L166" s="18"/>
      <c r="M166" s="18"/>
      <c r="N166" s="18"/>
      <c r="O166" s="18"/>
      <c r="P166" s="18"/>
      <c r="Q166" s="18"/>
      <c r="R166" s="18"/>
      <c r="S166" s="18"/>
      <c r="T166" s="18"/>
      <c r="U166" s="18"/>
      <c r="V166" s="18"/>
      <c r="W166" s="18"/>
    </row>
    <row r="167" spans="1:23" ht="12.75">
      <c r="A167" s="18"/>
      <c r="B167" s="18"/>
      <c r="C167" s="18"/>
      <c r="D167" s="18"/>
      <c r="E167" s="18"/>
      <c r="F167" s="18"/>
      <c r="G167" s="18"/>
      <c r="H167" s="18"/>
      <c r="I167" s="18"/>
      <c r="J167" s="18"/>
      <c r="K167" s="18"/>
      <c r="L167" s="18"/>
      <c r="M167" s="18"/>
      <c r="N167" s="18"/>
      <c r="O167" s="18"/>
      <c r="P167" s="18"/>
      <c r="Q167" s="18"/>
      <c r="R167" s="18"/>
      <c r="S167" s="18"/>
      <c r="T167" s="18"/>
      <c r="U167" s="18"/>
      <c r="V167" s="18"/>
      <c r="W167" s="18"/>
    </row>
    <row r="168" spans="1:23" ht="12.75">
      <c r="A168" s="18"/>
      <c r="B168" s="18"/>
      <c r="C168" s="18"/>
      <c r="D168" s="18"/>
      <c r="E168" s="18"/>
      <c r="F168" s="18"/>
      <c r="G168" s="18"/>
      <c r="H168" s="18"/>
      <c r="I168" s="18"/>
      <c r="J168" s="18"/>
      <c r="K168" s="18"/>
      <c r="L168" s="18"/>
      <c r="M168" s="18"/>
      <c r="N168" s="18"/>
      <c r="O168" s="18"/>
      <c r="P168" s="18"/>
      <c r="Q168" s="18"/>
      <c r="R168" s="18"/>
      <c r="S168" s="18"/>
      <c r="T168" s="18"/>
      <c r="U168" s="18"/>
      <c r="V168" s="18"/>
      <c r="W168" s="18"/>
    </row>
    <row r="169" spans="1:23" ht="12.75">
      <c r="A169" s="18"/>
      <c r="B169" s="18"/>
      <c r="C169" s="18"/>
      <c r="D169" s="18"/>
      <c r="E169" s="18"/>
      <c r="F169" s="18"/>
      <c r="G169" s="18"/>
      <c r="H169" s="18"/>
      <c r="I169" s="18"/>
      <c r="J169" s="18"/>
      <c r="K169" s="18"/>
      <c r="L169" s="18"/>
      <c r="M169" s="18"/>
      <c r="N169" s="18"/>
      <c r="O169" s="18"/>
      <c r="P169" s="18"/>
      <c r="Q169" s="18"/>
      <c r="R169" s="18"/>
      <c r="S169" s="18"/>
      <c r="T169" s="18"/>
      <c r="U169" s="18"/>
      <c r="V169" s="18"/>
      <c r="W169" s="18"/>
    </row>
    <row r="170" spans="1:23" ht="12.75">
      <c r="A170" s="18"/>
      <c r="B170" s="18"/>
      <c r="C170" s="18"/>
      <c r="D170" s="18"/>
      <c r="E170" s="18"/>
      <c r="F170" s="18"/>
      <c r="G170" s="18"/>
      <c r="H170" s="18"/>
      <c r="I170" s="18"/>
      <c r="J170" s="18"/>
      <c r="K170" s="18"/>
      <c r="L170" s="18"/>
      <c r="M170" s="18"/>
      <c r="N170" s="18"/>
      <c r="O170" s="18"/>
      <c r="P170" s="18"/>
      <c r="Q170" s="18"/>
      <c r="R170" s="18"/>
      <c r="S170" s="18"/>
      <c r="T170" s="18"/>
      <c r="U170" s="18"/>
      <c r="V170" s="18"/>
      <c r="W170" s="18"/>
    </row>
    <row r="171" spans="1:23" ht="12.75">
      <c r="A171" s="18"/>
      <c r="B171" s="18"/>
      <c r="C171" s="18"/>
      <c r="D171" s="18"/>
      <c r="E171" s="18"/>
      <c r="F171" s="18"/>
      <c r="G171" s="18"/>
      <c r="H171" s="18"/>
      <c r="I171" s="18"/>
      <c r="J171" s="18"/>
      <c r="K171" s="18"/>
      <c r="L171" s="18"/>
      <c r="M171" s="18"/>
      <c r="N171" s="18"/>
      <c r="O171" s="18"/>
      <c r="P171" s="18"/>
      <c r="Q171" s="18"/>
      <c r="R171" s="18"/>
      <c r="S171" s="18"/>
      <c r="T171" s="18"/>
      <c r="U171" s="18"/>
      <c r="V171" s="18"/>
      <c r="W171" s="18"/>
    </row>
    <row r="172" spans="1:23" ht="12.75">
      <c r="A172" s="18"/>
      <c r="B172" s="18"/>
      <c r="C172" s="18"/>
      <c r="D172" s="18"/>
      <c r="E172" s="18"/>
      <c r="F172" s="18"/>
      <c r="G172" s="18"/>
      <c r="H172" s="18"/>
      <c r="I172" s="18"/>
      <c r="J172" s="18"/>
      <c r="K172" s="18"/>
      <c r="L172" s="18"/>
      <c r="M172" s="18"/>
      <c r="N172" s="18"/>
      <c r="O172" s="18"/>
      <c r="P172" s="18"/>
      <c r="Q172" s="18"/>
      <c r="R172" s="18"/>
      <c r="S172" s="18"/>
      <c r="T172" s="18"/>
      <c r="U172" s="18"/>
      <c r="V172" s="18"/>
      <c r="W172" s="18"/>
    </row>
    <row r="173" spans="1:23" ht="12.75">
      <c r="A173" s="18"/>
      <c r="B173" s="18"/>
      <c r="C173" s="18"/>
      <c r="D173" s="18"/>
      <c r="E173" s="18"/>
      <c r="F173" s="18"/>
      <c r="G173" s="18"/>
      <c r="H173" s="18"/>
      <c r="I173" s="18"/>
      <c r="J173" s="18"/>
      <c r="K173" s="18"/>
      <c r="L173" s="18"/>
      <c r="M173" s="18"/>
      <c r="N173" s="18"/>
      <c r="O173" s="18"/>
      <c r="P173" s="18"/>
      <c r="Q173" s="18"/>
      <c r="R173" s="18"/>
      <c r="S173" s="18"/>
      <c r="T173" s="18"/>
      <c r="U173" s="18"/>
      <c r="V173" s="18"/>
      <c r="W173" s="18"/>
    </row>
    <row r="174" spans="1:23" ht="12.75">
      <c r="A174" s="18"/>
      <c r="B174" s="18"/>
      <c r="C174" s="18"/>
      <c r="D174" s="18"/>
      <c r="E174" s="18"/>
      <c r="F174" s="18"/>
      <c r="G174" s="18"/>
      <c r="H174" s="18"/>
      <c r="I174" s="18"/>
      <c r="J174" s="18"/>
      <c r="K174" s="18"/>
      <c r="L174" s="18"/>
      <c r="M174" s="18"/>
      <c r="N174" s="18"/>
      <c r="O174" s="18"/>
      <c r="P174" s="18"/>
      <c r="Q174" s="18"/>
      <c r="R174" s="18"/>
      <c r="S174" s="18"/>
      <c r="T174" s="18"/>
      <c r="U174" s="18"/>
      <c r="V174" s="18"/>
      <c r="W174" s="18"/>
    </row>
    <row r="175" spans="1:23" ht="12.75">
      <c r="A175" s="18"/>
      <c r="B175" s="18"/>
      <c r="C175" s="18"/>
      <c r="D175" s="18"/>
      <c r="E175" s="18"/>
      <c r="F175" s="18"/>
      <c r="G175" s="18"/>
      <c r="H175" s="18"/>
      <c r="I175" s="18"/>
      <c r="J175" s="18"/>
      <c r="K175" s="18"/>
      <c r="L175" s="18"/>
      <c r="M175" s="18"/>
      <c r="N175" s="18"/>
      <c r="O175" s="18"/>
      <c r="P175" s="18"/>
      <c r="Q175" s="18"/>
      <c r="R175" s="18"/>
      <c r="S175" s="18"/>
      <c r="T175" s="18"/>
      <c r="U175" s="18"/>
      <c r="V175" s="18"/>
      <c r="W175" s="18"/>
    </row>
    <row r="176" spans="1:23" ht="12.75">
      <c r="A176" s="18"/>
      <c r="B176" s="18"/>
      <c r="C176" s="18"/>
      <c r="D176" s="18"/>
      <c r="E176" s="18"/>
      <c r="F176" s="18"/>
      <c r="G176" s="18"/>
      <c r="H176" s="18"/>
      <c r="I176" s="18"/>
      <c r="J176" s="18"/>
      <c r="K176" s="18"/>
      <c r="L176" s="18"/>
      <c r="M176" s="18"/>
      <c r="N176" s="18"/>
      <c r="O176" s="18"/>
      <c r="P176" s="18"/>
      <c r="Q176" s="18"/>
      <c r="R176" s="18"/>
      <c r="S176" s="18"/>
      <c r="T176" s="18"/>
      <c r="U176" s="18"/>
      <c r="V176" s="18"/>
      <c r="W176" s="18"/>
    </row>
    <row r="177" spans="1:23" ht="12.75">
      <c r="A177" s="18"/>
      <c r="B177" s="18"/>
      <c r="C177" s="18"/>
      <c r="D177" s="18"/>
      <c r="E177" s="18"/>
      <c r="F177" s="18"/>
      <c r="G177" s="18"/>
      <c r="H177" s="18"/>
      <c r="I177" s="18"/>
      <c r="J177" s="18"/>
      <c r="K177" s="18"/>
      <c r="L177" s="18"/>
      <c r="M177" s="18"/>
      <c r="N177" s="18"/>
      <c r="O177" s="18"/>
      <c r="P177" s="18"/>
      <c r="Q177" s="18"/>
      <c r="R177" s="18"/>
      <c r="S177" s="18"/>
      <c r="T177" s="18"/>
      <c r="U177" s="18"/>
      <c r="V177" s="18"/>
      <c r="W177" s="18"/>
    </row>
    <row r="178" spans="1:23" ht="12.75">
      <c r="A178" s="18"/>
      <c r="B178" s="18"/>
      <c r="C178" s="18"/>
      <c r="D178" s="18"/>
      <c r="E178" s="18"/>
      <c r="F178" s="18"/>
      <c r="G178" s="18"/>
      <c r="H178" s="18"/>
      <c r="I178" s="18"/>
      <c r="J178" s="18"/>
      <c r="K178" s="18"/>
      <c r="L178" s="18"/>
      <c r="M178" s="18"/>
      <c r="N178" s="18"/>
      <c r="O178" s="18"/>
      <c r="P178" s="18"/>
      <c r="Q178" s="18"/>
      <c r="R178" s="18"/>
      <c r="S178" s="18"/>
      <c r="T178" s="18"/>
      <c r="U178" s="18"/>
      <c r="V178" s="18"/>
      <c r="W178" s="18"/>
    </row>
    <row r="179" spans="1:23" ht="12.75">
      <c r="A179" s="18"/>
      <c r="B179" s="18"/>
      <c r="C179" s="18"/>
      <c r="D179" s="18"/>
      <c r="E179" s="18"/>
      <c r="F179" s="18"/>
      <c r="G179" s="18"/>
      <c r="H179" s="18"/>
      <c r="I179" s="18"/>
      <c r="J179" s="18"/>
      <c r="K179" s="18"/>
      <c r="L179" s="18"/>
      <c r="M179" s="18"/>
      <c r="N179" s="18"/>
      <c r="O179" s="18"/>
      <c r="P179" s="18"/>
      <c r="Q179" s="18"/>
      <c r="R179" s="18"/>
      <c r="S179" s="18"/>
      <c r="T179" s="18"/>
      <c r="U179" s="18"/>
      <c r="V179" s="18"/>
      <c r="W179" s="18"/>
    </row>
    <row r="180" spans="1:23" ht="12.75">
      <c r="A180" s="18"/>
      <c r="B180" s="18"/>
      <c r="C180" s="18"/>
      <c r="D180" s="18"/>
      <c r="E180" s="18"/>
      <c r="F180" s="18"/>
      <c r="G180" s="18"/>
      <c r="H180" s="18"/>
      <c r="I180" s="18"/>
      <c r="J180" s="18"/>
      <c r="K180" s="18"/>
      <c r="L180" s="18"/>
      <c r="M180" s="18"/>
      <c r="N180" s="18"/>
      <c r="O180" s="18"/>
      <c r="P180" s="18"/>
      <c r="Q180" s="18"/>
      <c r="R180" s="18"/>
      <c r="S180" s="18"/>
      <c r="T180" s="18"/>
      <c r="U180" s="18"/>
      <c r="V180" s="18"/>
      <c r="W180" s="18"/>
    </row>
    <row r="181" spans="1:23" ht="12.75">
      <c r="A181" s="18"/>
      <c r="B181" s="18"/>
      <c r="C181" s="18"/>
      <c r="D181" s="18"/>
      <c r="E181" s="18"/>
      <c r="F181" s="18"/>
      <c r="G181" s="18"/>
      <c r="H181" s="18"/>
      <c r="I181" s="18"/>
      <c r="J181" s="18"/>
      <c r="K181" s="18"/>
      <c r="L181" s="18"/>
      <c r="M181" s="18"/>
      <c r="N181" s="18"/>
      <c r="O181" s="18"/>
      <c r="P181" s="18"/>
      <c r="Q181" s="18"/>
      <c r="R181" s="18"/>
      <c r="S181" s="18"/>
      <c r="T181" s="18"/>
      <c r="U181" s="18"/>
      <c r="V181" s="18"/>
      <c r="W181" s="18"/>
    </row>
    <row r="182" spans="1:23" ht="12.75">
      <c r="A182" s="18"/>
      <c r="B182" s="18"/>
      <c r="C182" s="18"/>
      <c r="D182" s="18"/>
      <c r="E182" s="18"/>
      <c r="F182" s="18"/>
      <c r="G182" s="18"/>
      <c r="H182" s="18"/>
      <c r="I182" s="18"/>
      <c r="J182" s="18"/>
      <c r="K182" s="18"/>
      <c r="L182" s="18"/>
      <c r="M182" s="18"/>
      <c r="N182" s="18"/>
      <c r="O182" s="18"/>
      <c r="P182" s="18"/>
      <c r="Q182" s="18"/>
      <c r="R182" s="18"/>
      <c r="S182" s="18"/>
      <c r="T182" s="18"/>
      <c r="U182" s="18"/>
      <c r="V182" s="18"/>
      <c r="W182" s="18"/>
    </row>
    <row r="183" spans="1:23" ht="12.75">
      <c r="A183" s="18"/>
      <c r="B183" s="18"/>
      <c r="C183" s="18"/>
      <c r="D183" s="18"/>
      <c r="E183" s="18"/>
      <c r="F183" s="18"/>
      <c r="G183" s="18"/>
      <c r="H183" s="18"/>
      <c r="I183" s="18"/>
      <c r="J183" s="18"/>
      <c r="K183" s="18"/>
      <c r="L183" s="18"/>
      <c r="M183" s="18"/>
      <c r="N183" s="18"/>
      <c r="O183" s="18"/>
      <c r="P183" s="18"/>
      <c r="Q183" s="18"/>
      <c r="R183" s="18"/>
      <c r="S183" s="18"/>
      <c r="T183" s="18"/>
      <c r="U183" s="18"/>
      <c r="V183" s="18"/>
      <c r="W183" s="18"/>
    </row>
    <row r="184" spans="1:23" ht="12.75">
      <c r="A184" s="18"/>
      <c r="B184" s="18"/>
      <c r="C184" s="18"/>
      <c r="D184" s="18"/>
      <c r="E184" s="18"/>
      <c r="F184" s="18"/>
      <c r="G184" s="18"/>
      <c r="H184" s="18"/>
      <c r="I184" s="18"/>
      <c r="J184" s="18"/>
      <c r="K184" s="18"/>
      <c r="L184" s="18"/>
      <c r="M184" s="18"/>
      <c r="N184" s="18"/>
      <c r="O184" s="18"/>
      <c r="P184" s="18"/>
      <c r="Q184" s="18"/>
      <c r="R184" s="18"/>
      <c r="S184" s="18"/>
      <c r="T184" s="18"/>
      <c r="U184" s="18"/>
      <c r="V184" s="18"/>
      <c r="W184" s="18"/>
    </row>
    <row r="185" spans="1:23" ht="12.75">
      <c r="A185" s="18"/>
      <c r="B185" s="18"/>
      <c r="C185" s="18"/>
      <c r="D185" s="18"/>
      <c r="E185" s="18"/>
      <c r="F185" s="18"/>
      <c r="G185" s="18"/>
      <c r="H185" s="18"/>
      <c r="I185" s="18"/>
      <c r="J185" s="18"/>
      <c r="K185" s="18"/>
      <c r="L185" s="18"/>
      <c r="M185" s="18"/>
      <c r="N185" s="18"/>
      <c r="O185" s="18"/>
      <c r="P185" s="18"/>
      <c r="Q185" s="18"/>
      <c r="R185" s="18"/>
      <c r="S185" s="18"/>
      <c r="T185" s="18"/>
      <c r="U185" s="18"/>
      <c r="V185" s="18"/>
      <c r="W185" s="18"/>
    </row>
    <row r="186" spans="1:23" ht="12.75">
      <c r="A186" s="18"/>
      <c r="B186" s="18"/>
      <c r="C186" s="18"/>
      <c r="D186" s="18"/>
      <c r="E186" s="18"/>
      <c r="F186" s="18"/>
      <c r="G186" s="18"/>
      <c r="H186" s="18"/>
      <c r="I186" s="18"/>
      <c r="J186" s="18"/>
      <c r="K186" s="18"/>
      <c r="L186" s="18"/>
      <c r="M186" s="18"/>
      <c r="N186" s="18"/>
      <c r="O186" s="18"/>
      <c r="P186" s="18"/>
      <c r="Q186" s="18"/>
      <c r="R186" s="18"/>
      <c r="S186" s="18"/>
      <c r="T186" s="18"/>
      <c r="U186" s="18"/>
      <c r="V186" s="18"/>
      <c r="W186" s="18"/>
    </row>
    <row r="187" spans="1:23" ht="12.75">
      <c r="A187" s="18"/>
      <c r="B187" s="18"/>
      <c r="C187" s="18"/>
      <c r="D187" s="18"/>
      <c r="E187" s="18"/>
      <c r="F187" s="18"/>
      <c r="G187" s="18"/>
      <c r="H187" s="18"/>
      <c r="I187" s="18"/>
      <c r="J187" s="18"/>
      <c r="K187" s="18"/>
      <c r="L187" s="18"/>
      <c r="M187" s="18"/>
      <c r="N187" s="18"/>
      <c r="O187" s="18"/>
      <c r="P187" s="18"/>
      <c r="Q187" s="18"/>
      <c r="R187" s="18"/>
      <c r="S187" s="18"/>
      <c r="T187" s="18"/>
      <c r="U187" s="18"/>
      <c r="V187" s="18"/>
      <c r="W187" s="18"/>
    </row>
    <row r="188" spans="1:23" ht="12.75">
      <c r="A188" s="18"/>
      <c r="B188" s="18"/>
      <c r="C188" s="18"/>
      <c r="D188" s="18"/>
      <c r="E188" s="18"/>
      <c r="F188" s="18"/>
      <c r="G188" s="18"/>
      <c r="H188" s="18"/>
      <c r="I188" s="18"/>
      <c r="J188" s="18"/>
      <c r="K188" s="18"/>
      <c r="L188" s="18"/>
      <c r="M188" s="18"/>
      <c r="N188" s="18"/>
      <c r="O188" s="18"/>
      <c r="P188" s="18"/>
      <c r="Q188" s="18"/>
      <c r="R188" s="18"/>
      <c r="S188" s="18"/>
      <c r="T188" s="18"/>
      <c r="U188" s="18"/>
      <c r="V188" s="18"/>
      <c r="W188" s="18"/>
    </row>
    <row r="189" spans="1:23" ht="12.75">
      <c r="A189" s="18"/>
      <c r="B189" s="18"/>
      <c r="C189" s="18"/>
      <c r="D189" s="18"/>
      <c r="E189" s="18"/>
      <c r="F189" s="18"/>
      <c r="G189" s="18"/>
      <c r="H189" s="18"/>
      <c r="I189" s="18"/>
      <c r="J189" s="18"/>
      <c r="K189" s="18"/>
      <c r="L189" s="18"/>
      <c r="M189" s="18"/>
      <c r="N189" s="18"/>
      <c r="O189" s="18"/>
      <c r="P189" s="18"/>
      <c r="Q189" s="18"/>
      <c r="R189" s="18"/>
      <c r="S189" s="18"/>
      <c r="T189" s="18"/>
      <c r="U189" s="18"/>
      <c r="V189" s="18"/>
      <c r="W189" s="18"/>
    </row>
    <row r="190" spans="1:23" ht="12.75">
      <c r="A190" s="18"/>
      <c r="B190" s="18"/>
      <c r="C190" s="18"/>
      <c r="D190" s="18"/>
      <c r="E190" s="18"/>
      <c r="F190" s="18"/>
      <c r="G190" s="18"/>
      <c r="H190" s="18"/>
      <c r="I190" s="18"/>
      <c r="J190" s="18"/>
      <c r="K190" s="18"/>
      <c r="L190" s="18"/>
      <c r="M190" s="18"/>
      <c r="N190" s="18"/>
      <c r="O190" s="18"/>
      <c r="P190" s="18"/>
      <c r="Q190" s="18"/>
      <c r="R190" s="18"/>
      <c r="S190" s="18"/>
      <c r="T190" s="18"/>
      <c r="U190" s="18"/>
      <c r="V190" s="18"/>
      <c r="W190" s="18"/>
    </row>
    <row r="191" spans="1:23" ht="12.75">
      <c r="A191" s="18"/>
      <c r="B191" s="18"/>
      <c r="C191" s="18"/>
      <c r="D191" s="18"/>
      <c r="E191" s="18"/>
      <c r="F191" s="18"/>
      <c r="G191" s="18"/>
      <c r="H191" s="18"/>
      <c r="I191" s="18"/>
      <c r="J191" s="18"/>
      <c r="K191" s="18"/>
      <c r="L191" s="18"/>
      <c r="M191" s="18"/>
      <c r="N191" s="18"/>
      <c r="O191" s="18"/>
      <c r="P191" s="18"/>
      <c r="Q191" s="18"/>
      <c r="R191" s="18"/>
      <c r="S191" s="18"/>
      <c r="T191" s="18"/>
      <c r="U191" s="18"/>
      <c r="V191" s="18"/>
      <c r="W191" s="18"/>
    </row>
    <row r="192" spans="1:23" ht="12.75">
      <c r="A192" s="18"/>
      <c r="B192" s="18"/>
      <c r="C192" s="18"/>
      <c r="D192" s="18"/>
      <c r="E192" s="18"/>
      <c r="F192" s="18"/>
      <c r="G192" s="18"/>
      <c r="H192" s="18"/>
      <c r="I192" s="18"/>
      <c r="J192" s="18"/>
      <c r="K192" s="18"/>
      <c r="L192" s="18"/>
      <c r="M192" s="18"/>
      <c r="N192" s="18"/>
      <c r="O192" s="18"/>
      <c r="P192" s="18"/>
      <c r="Q192" s="18"/>
      <c r="R192" s="18"/>
      <c r="S192" s="18"/>
      <c r="T192" s="18"/>
      <c r="U192" s="18"/>
      <c r="V192" s="18"/>
      <c r="W192" s="18"/>
    </row>
    <row r="193" spans="1:23" ht="12.75">
      <c r="A193" s="18"/>
      <c r="B193" s="18"/>
      <c r="C193" s="18"/>
      <c r="D193" s="18"/>
      <c r="E193" s="18"/>
      <c r="F193" s="18"/>
      <c r="G193" s="18"/>
      <c r="H193" s="18"/>
      <c r="I193" s="18"/>
      <c r="J193" s="18"/>
      <c r="K193" s="18"/>
      <c r="L193" s="18"/>
      <c r="M193" s="18"/>
      <c r="N193" s="18"/>
      <c r="O193" s="18"/>
      <c r="P193" s="18"/>
      <c r="Q193" s="18"/>
      <c r="R193" s="18"/>
      <c r="S193" s="18"/>
      <c r="T193" s="18"/>
      <c r="U193" s="18"/>
      <c r="V193" s="18"/>
      <c r="W193" s="18"/>
    </row>
    <row r="194" spans="1:23" ht="12.75">
      <c r="A194" s="18"/>
      <c r="B194" s="18"/>
      <c r="C194" s="18"/>
      <c r="D194" s="18"/>
      <c r="E194" s="18"/>
      <c r="F194" s="18"/>
      <c r="G194" s="18"/>
      <c r="H194" s="18"/>
      <c r="I194" s="18"/>
      <c r="J194" s="18"/>
      <c r="K194" s="18"/>
      <c r="L194" s="18"/>
      <c r="M194" s="18"/>
      <c r="N194" s="18"/>
      <c r="O194" s="18"/>
      <c r="P194" s="18"/>
      <c r="Q194" s="18"/>
      <c r="R194" s="18"/>
      <c r="S194" s="18"/>
      <c r="T194" s="18"/>
      <c r="U194" s="18"/>
      <c r="V194" s="18"/>
      <c r="W194" s="18"/>
    </row>
    <row r="195" spans="1:23" ht="12.75">
      <c r="A195" s="18"/>
      <c r="B195" s="18"/>
      <c r="C195" s="18"/>
      <c r="D195" s="18"/>
      <c r="E195" s="18"/>
      <c r="F195" s="18"/>
      <c r="G195" s="18"/>
      <c r="H195" s="18"/>
      <c r="I195" s="18"/>
      <c r="J195" s="18"/>
      <c r="K195" s="18"/>
      <c r="L195" s="18"/>
      <c r="M195" s="18"/>
      <c r="N195" s="18"/>
      <c r="O195" s="18"/>
      <c r="P195" s="18"/>
      <c r="Q195" s="18"/>
      <c r="R195" s="18"/>
      <c r="S195" s="18"/>
      <c r="T195" s="18"/>
      <c r="U195" s="18"/>
      <c r="V195" s="18"/>
      <c r="W195" s="18"/>
    </row>
    <row r="196" spans="1:23" ht="12.75">
      <c r="A196" s="18"/>
      <c r="B196" s="18"/>
      <c r="C196" s="18"/>
      <c r="D196" s="18"/>
      <c r="E196" s="18"/>
      <c r="F196" s="18"/>
      <c r="G196" s="18"/>
      <c r="H196" s="18"/>
      <c r="I196" s="18"/>
      <c r="J196" s="18"/>
      <c r="K196" s="18"/>
      <c r="L196" s="18"/>
      <c r="M196" s="18"/>
      <c r="N196" s="18"/>
      <c r="O196" s="18"/>
      <c r="P196" s="18"/>
      <c r="Q196" s="18"/>
      <c r="R196" s="18"/>
      <c r="S196" s="18"/>
      <c r="T196" s="18"/>
      <c r="U196" s="18"/>
      <c r="V196" s="18"/>
      <c r="W196" s="18"/>
    </row>
    <row r="197" spans="1:23" ht="12.75">
      <c r="A197" s="18"/>
      <c r="B197" s="18"/>
      <c r="C197" s="18"/>
      <c r="D197" s="18"/>
      <c r="E197" s="18"/>
      <c r="F197" s="18"/>
      <c r="G197" s="18"/>
      <c r="H197" s="18"/>
      <c r="I197" s="18"/>
      <c r="J197" s="18"/>
      <c r="K197" s="18"/>
      <c r="L197" s="18"/>
      <c r="M197" s="18"/>
      <c r="N197" s="18"/>
      <c r="O197" s="18"/>
      <c r="P197" s="18"/>
      <c r="Q197" s="18"/>
      <c r="R197" s="18"/>
      <c r="S197" s="18"/>
      <c r="T197" s="18"/>
      <c r="U197" s="18"/>
      <c r="V197" s="18"/>
      <c r="W197" s="18"/>
    </row>
    <row r="198" spans="1:23" ht="12.75">
      <c r="A198" s="18"/>
      <c r="B198" s="18"/>
      <c r="C198" s="18"/>
      <c r="D198" s="18"/>
      <c r="E198" s="18"/>
      <c r="F198" s="18"/>
      <c r="G198" s="18"/>
      <c r="H198" s="18"/>
      <c r="I198" s="18"/>
      <c r="J198" s="18"/>
      <c r="K198" s="18"/>
      <c r="L198" s="18"/>
      <c r="M198" s="18"/>
      <c r="N198" s="18"/>
      <c r="O198" s="18"/>
      <c r="P198" s="18"/>
      <c r="Q198" s="18"/>
      <c r="R198" s="18"/>
      <c r="S198" s="18"/>
      <c r="T198" s="18"/>
      <c r="U198" s="18"/>
      <c r="V198" s="18"/>
      <c r="W198" s="18"/>
    </row>
    <row r="199" spans="1:23" ht="12.75">
      <c r="A199" s="18"/>
      <c r="B199" s="18"/>
      <c r="C199" s="18"/>
      <c r="D199" s="18"/>
      <c r="E199" s="18"/>
      <c r="F199" s="18"/>
      <c r="G199" s="18"/>
      <c r="H199" s="18"/>
      <c r="I199" s="18"/>
      <c r="J199" s="18"/>
      <c r="K199" s="18"/>
      <c r="L199" s="18"/>
      <c r="M199" s="18"/>
      <c r="N199" s="18"/>
      <c r="O199" s="18"/>
      <c r="P199" s="18"/>
      <c r="Q199" s="18"/>
      <c r="R199" s="18"/>
      <c r="S199" s="18"/>
      <c r="T199" s="18"/>
      <c r="U199" s="18"/>
      <c r="V199" s="18"/>
      <c r="W199" s="18"/>
    </row>
    <row r="200" spans="1:23" ht="12.75">
      <c r="A200" s="18"/>
      <c r="B200" s="18"/>
      <c r="C200" s="18"/>
      <c r="D200" s="18"/>
      <c r="E200" s="18"/>
      <c r="F200" s="18"/>
      <c r="G200" s="18"/>
      <c r="H200" s="18"/>
      <c r="I200" s="18"/>
      <c r="J200" s="18"/>
      <c r="K200" s="18"/>
      <c r="L200" s="18"/>
      <c r="M200" s="18"/>
      <c r="N200" s="18"/>
      <c r="O200" s="18"/>
      <c r="P200" s="18"/>
      <c r="Q200" s="18"/>
      <c r="R200" s="18"/>
      <c r="S200" s="18"/>
      <c r="T200" s="18"/>
      <c r="U200" s="18"/>
      <c r="V200" s="18"/>
      <c r="W200" s="18"/>
    </row>
    <row r="201" spans="1:23" ht="12.75">
      <c r="A201" s="18"/>
      <c r="B201" s="18"/>
      <c r="C201" s="18"/>
      <c r="D201" s="18"/>
      <c r="E201" s="18"/>
      <c r="F201" s="18"/>
      <c r="G201" s="18"/>
      <c r="H201" s="18"/>
      <c r="I201" s="18"/>
      <c r="J201" s="18"/>
      <c r="K201" s="18"/>
      <c r="L201" s="18"/>
      <c r="M201" s="18"/>
      <c r="N201" s="18"/>
      <c r="O201" s="18"/>
      <c r="P201" s="18"/>
      <c r="Q201" s="18"/>
      <c r="R201" s="18"/>
      <c r="S201" s="18"/>
      <c r="T201" s="18"/>
      <c r="U201" s="18"/>
      <c r="V201" s="18"/>
      <c r="W201" s="18"/>
    </row>
    <row r="202" spans="1:23" ht="12.75">
      <c r="A202" s="18"/>
      <c r="B202" s="18"/>
      <c r="C202" s="18"/>
      <c r="D202" s="18"/>
      <c r="E202" s="18"/>
      <c r="F202" s="18"/>
      <c r="G202" s="18"/>
      <c r="H202" s="18"/>
      <c r="I202" s="18"/>
      <c r="J202" s="18"/>
      <c r="K202" s="18"/>
      <c r="L202" s="18"/>
      <c r="M202" s="18"/>
      <c r="N202" s="18"/>
      <c r="O202" s="18"/>
      <c r="P202" s="18"/>
      <c r="Q202" s="18"/>
      <c r="R202" s="18"/>
      <c r="S202" s="18"/>
      <c r="T202" s="18"/>
      <c r="U202" s="18"/>
      <c r="V202" s="18"/>
      <c r="W202" s="18"/>
    </row>
    <row r="203" spans="1:23" ht="12.75">
      <c r="A203" s="18"/>
      <c r="B203" s="18"/>
      <c r="C203" s="18"/>
      <c r="D203" s="18"/>
      <c r="E203" s="18"/>
      <c r="F203" s="18"/>
      <c r="G203" s="18"/>
      <c r="H203" s="18"/>
      <c r="I203" s="18"/>
      <c r="J203" s="18"/>
      <c r="K203" s="18"/>
      <c r="L203" s="18"/>
      <c r="M203" s="18"/>
      <c r="N203" s="18"/>
      <c r="O203" s="18"/>
      <c r="P203" s="18"/>
      <c r="Q203" s="18"/>
      <c r="R203" s="18"/>
      <c r="S203" s="18"/>
      <c r="T203" s="18"/>
      <c r="U203" s="18"/>
      <c r="V203" s="18"/>
      <c r="W203" s="18"/>
    </row>
    <row r="204" spans="1:23" ht="12.75">
      <c r="A204" s="18"/>
      <c r="B204" s="18"/>
      <c r="C204" s="18"/>
      <c r="D204" s="18"/>
      <c r="E204" s="18"/>
      <c r="F204" s="18"/>
      <c r="G204" s="18"/>
      <c r="H204" s="18"/>
      <c r="I204" s="18"/>
      <c r="J204" s="18"/>
      <c r="K204" s="18"/>
      <c r="L204" s="18"/>
      <c r="M204" s="18"/>
      <c r="N204" s="18"/>
      <c r="O204" s="18"/>
      <c r="P204" s="18"/>
      <c r="Q204" s="18"/>
      <c r="R204" s="18"/>
      <c r="S204" s="18"/>
      <c r="T204" s="18"/>
      <c r="U204" s="18"/>
      <c r="V204" s="18"/>
      <c r="W204" s="18"/>
    </row>
    <row r="205" spans="1:23" ht="12.75">
      <c r="A205" s="18"/>
      <c r="B205" s="18"/>
      <c r="C205" s="18"/>
      <c r="D205" s="18"/>
      <c r="E205" s="18"/>
      <c r="F205" s="18"/>
      <c r="G205" s="18"/>
      <c r="H205" s="18"/>
      <c r="I205" s="18"/>
      <c r="J205" s="18"/>
      <c r="K205" s="18"/>
      <c r="L205" s="18"/>
      <c r="M205" s="18"/>
      <c r="N205" s="18"/>
      <c r="O205" s="18"/>
      <c r="P205" s="18"/>
      <c r="Q205" s="18"/>
      <c r="R205" s="18"/>
      <c r="S205" s="18"/>
      <c r="T205" s="18"/>
      <c r="U205" s="18"/>
      <c r="V205" s="18"/>
      <c r="W205" s="18"/>
    </row>
    <row r="206" spans="1:23" ht="12.75">
      <c r="A206" s="18"/>
      <c r="B206" s="18"/>
      <c r="C206" s="18"/>
      <c r="D206" s="18"/>
      <c r="E206" s="18"/>
      <c r="F206" s="18"/>
      <c r="G206" s="18"/>
      <c r="H206" s="18"/>
      <c r="I206" s="18"/>
      <c r="J206" s="18"/>
      <c r="K206" s="18"/>
      <c r="L206" s="18"/>
      <c r="M206" s="18"/>
      <c r="N206" s="18"/>
      <c r="O206" s="18"/>
      <c r="P206" s="18"/>
      <c r="Q206" s="18"/>
      <c r="R206" s="18"/>
      <c r="S206" s="18"/>
      <c r="T206" s="18"/>
      <c r="U206" s="18"/>
      <c r="V206" s="18"/>
      <c r="W206" s="18"/>
    </row>
    <row r="207" spans="1:23" ht="12.75">
      <c r="A207" s="18"/>
      <c r="B207" s="18"/>
      <c r="C207" s="18"/>
      <c r="D207" s="18"/>
      <c r="E207" s="18"/>
      <c r="F207" s="18"/>
      <c r="G207" s="18"/>
      <c r="H207" s="18"/>
      <c r="I207" s="18"/>
      <c r="J207" s="18"/>
      <c r="K207" s="18"/>
      <c r="L207" s="18"/>
      <c r="M207" s="18"/>
      <c r="N207" s="18"/>
      <c r="O207" s="18"/>
      <c r="P207" s="18"/>
      <c r="Q207" s="18"/>
      <c r="R207" s="18"/>
      <c r="S207" s="18"/>
      <c r="T207" s="18"/>
      <c r="U207" s="18"/>
      <c r="V207" s="18"/>
      <c r="W207" s="18"/>
    </row>
    <row r="208" spans="1:23" ht="12.75">
      <c r="A208" s="18"/>
      <c r="B208" s="18"/>
      <c r="C208" s="18"/>
      <c r="D208" s="18"/>
      <c r="E208" s="18"/>
      <c r="F208" s="18"/>
      <c r="G208" s="18"/>
      <c r="H208" s="18"/>
      <c r="I208" s="18"/>
      <c r="J208" s="18"/>
      <c r="K208" s="18"/>
      <c r="L208" s="18"/>
      <c r="M208" s="18"/>
      <c r="N208" s="18"/>
      <c r="O208" s="18"/>
      <c r="P208" s="18"/>
      <c r="Q208" s="18"/>
      <c r="R208" s="18"/>
      <c r="S208" s="18"/>
      <c r="T208" s="18"/>
      <c r="U208" s="18"/>
      <c r="V208" s="18"/>
      <c r="W208" s="18"/>
    </row>
    <row r="209" spans="1:23" ht="12.75">
      <c r="A209" s="18"/>
      <c r="B209" s="18"/>
      <c r="C209" s="18"/>
      <c r="D209" s="18"/>
      <c r="E209" s="18"/>
      <c r="F209" s="18"/>
      <c r="G209" s="18"/>
      <c r="H209" s="18"/>
      <c r="I209" s="18"/>
      <c r="J209" s="18"/>
      <c r="K209" s="18"/>
      <c r="L209" s="18"/>
      <c r="M209" s="18"/>
      <c r="N209" s="18"/>
      <c r="O209" s="18"/>
      <c r="P209" s="18"/>
      <c r="Q209" s="18"/>
      <c r="R209" s="18"/>
      <c r="S209" s="18"/>
      <c r="T209" s="18"/>
      <c r="U209" s="18"/>
      <c r="V209" s="18"/>
      <c r="W209" s="18"/>
    </row>
    <row r="210" spans="1:23" ht="12.75">
      <c r="A210" s="18"/>
      <c r="B210" s="18"/>
      <c r="C210" s="18"/>
      <c r="D210" s="18"/>
      <c r="E210" s="18"/>
      <c r="F210" s="18"/>
      <c r="G210" s="18"/>
      <c r="H210" s="18"/>
      <c r="I210" s="18"/>
      <c r="J210" s="18"/>
      <c r="K210" s="18"/>
      <c r="L210" s="18"/>
      <c r="M210" s="18"/>
      <c r="N210" s="18"/>
      <c r="O210" s="18"/>
      <c r="P210" s="18"/>
      <c r="Q210" s="18"/>
      <c r="R210" s="18"/>
      <c r="S210" s="18"/>
      <c r="T210" s="18"/>
      <c r="U210" s="18"/>
      <c r="V210" s="18"/>
      <c r="W210" s="18"/>
    </row>
    <row r="211" spans="1:23" ht="12.75">
      <c r="A211" s="18"/>
      <c r="B211" s="18"/>
      <c r="C211" s="18"/>
      <c r="D211" s="18"/>
      <c r="E211" s="18"/>
      <c r="F211" s="18"/>
      <c r="G211" s="18"/>
      <c r="H211" s="18"/>
      <c r="I211" s="18"/>
      <c r="J211" s="18"/>
      <c r="K211" s="18"/>
      <c r="L211" s="18"/>
      <c r="M211" s="18"/>
      <c r="N211" s="18"/>
      <c r="O211" s="18"/>
      <c r="P211" s="18"/>
      <c r="Q211" s="18"/>
      <c r="R211" s="18"/>
      <c r="S211" s="18"/>
      <c r="T211" s="18"/>
      <c r="U211" s="18"/>
      <c r="V211" s="18"/>
      <c r="W211" s="18"/>
    </row>
    <row r="212" spans="1:23" ht="12.75">
      <c r="A212" s="18"/>
      <c r="B212" s="18"/>
      <c r="C212" s="18"/>
      <c r="D212" s="18"/>
      <c r="E212" s="18"/>
      <c r="F212" s="18"/>
      <c r="G212" s="18"/>
      <c r="H212" s="18"/>
      <c r="I212" s="18"/>
      <c r="J212" s="18"/>
      <c r="K212" s="18"/>
      <c r="L212" s="18"/>
      <c r="M212" s="18"/>
      <c r="N212" s="18"/>
      <c r="O212" s="18"/>
      <c r="P212" s="18"/>
      <c r="Q212" s="18"/>
      <c r="R212" s="18"/>
      <c r="S212" s="18"/>
      <c r="T212" s="18"/>
      <c r="U212" s="18"/>
      <c r="V212" s="18"/>
      <c r="W212" s="18"/>
    </row>
    <row r="213" spans="1:23" ht="12.75">
      <c r="A213" s="18"/>
      <c r="B213" s="18"/>
      <c r="C213" s="18"/>
      <c r="D213" s="18"/>
      <c r="E213" s="18"/>
      <c r="F213" s="18"/>
      <c r="G213" s="18"/>
      <c r="H213" s="18"/>
      <c r="I213" s="18"/>
      <c r="J213" s="18"/>
      <c r="K213" s="18"/>
      <c r="L213" s="18"/>
      <c r="M213" s="18"/>
      <c r="N213" s="18"/>
      <c r="O213" s="18"/>
      <c r="P213" s="18"/>
      <c r="Q213" s="18"/>
      <c r="R213" s="18"/>
      <c r="S213" s="18"/>
      <c r="T213" s="18"/>
      <c r="U213" s="18"/>
      <c r="V213" s="18"/>
      <c r="W213" s="18"/>
    </row>
    <row r="214" spans="1:23" ht="12.75">
      <c r="A214" s="18"/>
      <c r="B214" s="18"/>
      <c r="C214" s="18"/>
      <c r="D214" s="18"/>
      <c r="E214" s="18"/>
      <c r="F214" s="18"/>
      <c r="G214" s="18"/>
      <c r="H214" s="18"/>
      <c r="I214" s="18"/>
      <c r="J214" s="18"/>
      <c r="K214" s="18"/>
      <c r="L214" s="18"/>
      <c r="M214" s="18"/>
      <c r="N214" s="18"/>
      <c r="O214" s="18"/>
      <c r="P214" s="18"/>
      <c r="Q214" s="18"/>
      <c r="R214" s="18"/>
      <c r="S214" s="18"/>
      <c r="T214" s="18"/>
      <c r="U214" s="18"/>
      <c r="V214" s="18"/>
      <c r="W214" s="18"/>
    </row>
    <row r="215" spans="1:23" ht="12.75">
      <c r="A215" s="18"/>
      <c r="B215" s="18"/>
      <c r="C215" s="18"/>
      <c r="D215" s="18"/>
      <c r="E215" s="18"/>
      <c r="F215" s="18"/>
      <c r="G215" s="18"/>
      <c r="H215" s="18"/>
      <c r="I215" s="18"/>
      <c r="J215" s="18"/>
      <c r="K215" s="18"/>
      <c r="L215" s="18"/>
      <c r="M215" s="18"/>
      <c r="N215" s="18"/>
      <c r="O215" s="18"/>
      <c r="P215" s="18"/>
      <c r="Q215" s="18"/>
      <c r="R215" s="18"/>
      <c r="S215" s="18"/>
      <c r="T215" s="18"/>
      <c r="U215" s="18"/>
      <c r="V215" s="18"/>
      <c r="W215" s="18"/>
    </row>
    <row r="216" spans="1:23" ht="12.75">
      <c r="A216" s="18"/>
      <c r="B216" s="18"/>
      <c r="C216" s="18"/>
      <c r="D216" s="18"/>
      <c r="E216" s="18"/>
      <c r="F216" s="18"/>
      <c r="G216" s="18"/>
      <c r="H216" s="18"/>
      <c r="I216" s="18"/>
      <c r="J216" s="18"/>
      <c r="K216" s="18"/>
      <c r="L216" s="18"/>
      <c r="M216" s="18"/>
      <c r="N216" s="18"/>
      <c r="O216" s="18"/>
      <c r="P216" s="18"/>
      <c r="Q216" s="18"/>
      <c r="R216" s="18"/>
      <c r="S216" s="18"/>
      <c r="T216" s="18"/>
      <c r="U216" s="18"/>
      <c r="V216" s="18"/>
      <c r="W216" s="18"/>
    </row>
    <row r="217" spans="1:23" ht="12.75">
      <c r="A217" s="18"/>
      <c r="B217" s="18"/>
      <c r="C217" s="18"/>
      <c r="D217" s="18"/>
      <c r="E217" s="18"/>
      <c r="F217" s="18"/>
      <c r="G217" s="18"/>
      <c r="H217" s="18"/>
      <c r="I217" s="18"/>
      <c r="J217" s="18"/>
      <c r="K217" s="18"/>
      <c r="L217" s="18"/>
      <c r="M217" s="18"/>
      <c r="N217" s="18"/>
      <c r="O217" s="18"/>
      <c r="P217" s="18"/>
      <c r="Q217" s="18"/>
      <c r="R217" s="18"/>
      <c r="S217" s="18"/>
      <c r="T217" s="18"/>
      <c r="U217" s="18"/>
      <c r="V217" s="18"/>
      <c r="W217" s="18"/>
    </row>
    <row r="218" spans="1:23" ht="12.75">
      <c r="A218" s="18"/>
      <c r="B218" s="18"/>
      <c r="C218" s="18"/>
      <c r="D218" s="18"/>
      <c r="E218" s="18"/>
      <c r="F218" s="18"/>
      <c r="G218" s="18"/>
      <c r="H218" s="18"/>
      <c r="I218" s="18"/>
      <c r="J218" s="18"/>
      <c r="K218" s="18"/>
      <c r="L218" s="18"/>
      <c r="M218" s="18"/>
      <c r="N218" s="18"/>
      <c r="O218" s="18"/>
      <c r="P218" s="18"/>
      <c r="Q218" s="18"/>
      <c r="R218" s="18"/>
      <c r="S218" s="18"/>
      <c r="T218" s="18"/>
      <c r="U218" s="18"/>
      <c r="V218" s="18"/>
      <c r="W218" s="18"/>
    </row>
    <row r="219" spans="1:23" ht="12.75">
      <c r="A219" s="18"/>
      <c r="B219" s="18"/>
      <c r="C219" s="18"/>
      <c r="D219" s="18"/>
      <c r="E219" s="18"/>
      <c r="F219" s="18"/>
      <c r="G219" s="18"/>
      <c r="H219" s="18"/>
      <c r="I219" s="18"/>
      <c r="J219" s="18"/>
      <c r="K219" s="18"/>
      <c r="L219" s="18"/>
      <c r="M219" s="18"/>
      <c r="N219" s="18"/>
      <c r="O219" s="18"/>
      <c r="P219" s="18"/>
      <c r="Q219" s="18"/>
      <c r="R219" s="18"/>
      <c r="S219" s="18"/>
      <c r="T219" s="18"/>
      <c r="U219" s="18"/>
      <c r="V219" s="18"/>
      <c r="W219" s="18"/>
    </row>
    <row r="220" spans="1:23" ht="12.75">
      <c r="A220" s="18"/>
      <c r="B220" s="18"/>
      <c r="C220" s="18"/>
      <c r="D220" s="18"/>
      <c r="E220" s="18"/>
      <c r="F220" s="18"/>
      <c r="G220" s="18"/>
      <c r="H220" s="18"/>
      <c r="I220" s="18"/>
      <c r="J220" s="18"/>
      <c r="K220" s="18"/>
      <c r="L220" s="18"/>
      <c r="M220" s="18"/>
      <c r="N220" s="18"/>
      <c r="O220" s="18"/>
      <c r="P220" s="18"/>
      <c r="Q220" s="18"/>
      <c r="R220" s="18"/>
      <c r="S220" s="18"/>
      <c r="T220" s="18"/>
      <c r="U220" s="18"/>
      <c r="V220" s="18"/>
      <c r="W220" s="18"/>
    </row>
    <row r="221" spans="1:23" ht="12.75">
      <c r="A221" s="18"/>
      <c r="B221" s="18"/>
      <c r="C221" s="18"/>
      <c r="D221" s="18"/>
      <c r="E221" s="18"/>
      <c r="F221" s="18"/>
      <c r="G221" s="18"/>
      <c r="H221" s="18"/>
      <c r="I221" s="18"/>
      <c r="J221" s="18"/>
      <c r="K221" s="18"/>
      <c r="L221" s="18"/>
      <c r="M221" s="18"/>
      <c r="N221" s="18"/>
      <c r="O221" s="18"/>
      <c r="P221" s="18"/>
      <c r="Q221" s="18"/>
      <c r="R221" s="18"/>
      <c r="S221" s="18"/>
      <c r="T221" s="18"/>
      <c r="U221" s="18"/>
      <c r="V221" s="18"/>
      <c r="W221" s="18"/>
    </row>
    <row r="222" spans="1:23" ht="12.75">
      <c r="A222" s="18"/>
      <c r="B222" s="18"/>
      <c r="C222" s="18"/>
      <c r="D222" s="18"/>
      <c r="E222" s="18"/>
      <c r="F222" s="18"/>
      <c r="G222" s="18"/>
      <c r="H222" s="18"/>
      <c r="I222" s="18"/>
      <c r="J222" s="18"/>
      <c r="K222" s="18"/>
      <c r="L222" s="18"/>
      <c r="M222" s="18"/>
      <c r="N222" s="18"/>
      <c r="O222" s="18"/>
      <c r="P222" s="18"/>
      <c r="Q222" s="18"/>
      <c r="R222" s="18"/>
      <c r="S222" s="18"/>
      <c r="T222" s="18"/>
      <c r="U222" s="18"/>
      <c r="V222" s="18"/>
      <c r="W222" s="18"/>
    </row>
    <row r="223" spans="1:23" ht="12.75">
      <c r="A223" s="18"/>
      <c r="B223" s="18"/>
      <c r="C223" s="18"/>
      <c r="D223" s="18"/>
      <c r="E223" s="18"/>
      <c r="F223" s="18"/>
      <c r="G223" s="18"/>
      <c r="H223" s="18"/>
      <c r="I223" s="18"/>
      <c r="J223" s="18"/>
      <c r="K223" s="18"/>
      <c r="L223" s="18"/>
      <c r="M223" s="18"/>
      <c r="N223" s="18"/>
      <c r="O223" s="18"/>
      <c r="P223" s="18"/>
      <c r="Q223" s="18"/>
      <c r="R223" s="18"/>
      <c r="S223" s="18"/>
      <c r="T223" s="18"/>
      <c r="U223" s="18"/>
      <c r="V223" s="18"/>
      <c r="W223" s="18"/>
    </row>
    <row r="224" spans="1:23" ht="12.75">
      <c r="A224" s="18"/>
      <c r="B224" s="18"/>
      <c r="C224" s="18"/>
      <c r="D224" s="18"/>
      <c r="E224" s="18"/>
      <c r="F224" s="18"/>
      <c r="G224" s="18"/>
      <c r="H224" s="18"/>
      <c r="I224" s="18"/>
      <c r="J224" s="18"/>
      <c r="K224" s="18"/>
      <c r="L224" s="18"/>
      <c r="M224" s="18"/>
      <c r="N224" s="18"/>
      <c r="O224" s="18"/>
      <c r="P224" s="18"/>
      <c r="Q224" s="18"/>
      <c r="R224" s="18"/>
      <c r="S224" s="18"/>
      <c r="T224" s="18"/>
      <c r="U224" s="18"/>
      <c r="V224" s="18"/>
      <c r="W224" s="18"/>
    </row>
    <row r="225" spans="1:23" ht="12.75">
      <c r="A225" s="18"/>
      <c r="B225" s="18"/>
      <c r="C225" s="18"/>
      <c r="D225" s="18"/>
      <c r="E225" s="18"/>
      <c r="F225" s="18"/>
      <c r="G225" s="18"/>
      <c r="H225" s="18"/>
      <c r="I225" s="18"/>
      <c r="J225" s="18"/>
      <c r="K225" s="18"/>
      <c r="L225" s="18"/>
      <c r="M225" s="18"/>
      <c r="N225" s="18"/>
      <c r="O225" s="18"/>
      <c r="P225" s="18"/>
      <c r="Q225" s="18"/>
      <c r="R225" s="18"/>
      <c r="S225" s="18"/>
      <c r="T225" s="18"/>
      <c r="U225" s="18"/>
      <c r="V225" s="18"/>
      <c r="W225" s="18"/>
    </row>
    <row r="226" spans="1:23" ht="12.75">
      <c r="A226" s="18"/>
      <c r="B226" s="18"/>
      <c r="C226" s="18"/>
      <c r="D226" s="18"/>
      <c r="E226" s="18"/>
      <c r="F226" s="18"/>
      <c r="G226" s="18"/>
      <c r="H226" s="18"/>
      <c r="I226" s="18"/>
      <c r="J226" s="18"/>
      <c r="K226" s="18"/>
      <c r="L226" s="18"/>
      <c r="M226" s="18"/>
      <c r="N226" s="18"/>
      <c r="O226" s="18"/>
      <c r="P226" s="18"/>
      <c r="Q226" s="18"/>
      <c r="R226" s="18"/>
      <c r="S226" s="18"/>
      <c r="T226" s="18"/>
      <c r="U226" s="18"/>
      <c r="V226" s="18"/>
      <c r="W226" s="18"/>
    </row>
    <row r="227" spans="1:23" ht="12.75">
      <c r="A227" s="18"/>
      <c r="B227" s="18"/>
      <c r="C227" s="18"/>
      <c r="D227" s="18"/>
      <c r="E227" s="18"/>
      <c r="F227" s="18"/>
      <c r="G227" s="18"/>
      <c r="H227" s="18"/>
      <c r="I227" s="18"/>
      <c r="J227" s="18"/>
      <c r="K227" s="18"/>
      <c r="L227" s="18"/>
      <c r="M227" s="18"/>
      <c r="N227" s="18"/>
      <c r="O227" s="18"/>
      <c r="P227" s="18"/>
      <c r="Q227" s="18"/>
      <c r="R227" s="18"/>
      <c r="S227" s="18"/>
      <c r="T227" s="18"/>
      <c r="U227" s="18"/>
      <c r="V227" s="18"/>
      <c r="W227" s="18"/>
    </row>
    <row r="228" spans="1:23" ht="12.75">
      <c r="A228" s="18"/>
      <c r="B228" s="18"/>
      <c r="C228" s="18"/>
      <c r="D228" s="18"/>
      <c r="E228" s="18"/>
      <c r="F228" s="18"/>
      <c r="G228" s="18"/>
      <c r="H228" s="18"/>
      <c r="I228" s="18"/>
      <c r="J228" s="18"/>
      <c r="K228" s="18"/>
      <c r="L228" s="18"/>
      <c r="M228" s="18"/>
      <c r="N228" s="18"/>
      <c r="O228" s="18"/>
      <c r="P228" s="18"/>
      <c r="Q228" s="18"/>
      <c r="R228" s="18"/>
      <c r="S228" s="18"/>
      <c r="T228" s="18"/>
      <c r="U228" s="18"/>
      <c r="V228" s="18"/>
      <c r="W228" s="18"/>
    </row>
    <row r="229" spans="1:23" ht="12.75">
      <c r="A229" s="18"/>
      <c r="B229" s="18"/>
      <c r="C229" s="18"/>
      <c r="D229" s="18"/>
      <c r="E229" s="18"/>
      <c r="F229" s="18"/>
      <c r="G229" s="18"/>
      <c r="H229" s="18"/>
      <c r="I229" s="18"/>
      <c r="J229" s="18"/>
      <c r="K229" s="18"/>
      <c r="L229" s="18"/>
      <c r="M229" s="18"/>
      <c r="N229" s="18"/>
      <c r="O229" s="18"/>
      <c r="P229" s="18"/>
      <c r="Q229" s="18"/>
      <c r="R229" s="18"/>
      <c r="S229" s="18"/>
      <c r="T229" s="18"/>
      <c r="U229" s="18"/>
      <c r="V229" s="18"/>
      <c r="W229" s="18"/>
    </row>
    <row r="230" spans="1:23" ht="12.75">
      <c r="A230" s="18"/>
      <c r="B230" s="18"/>
      <c r="C230" s="18"/>
      <c r="D230" s="18"/>
      <c r="E230" s="18"/>
      <c r="F230" s="18"/>
      <c r="G230" s="18"/>
      <c r="H230" s="18"/>
      <c r="I230" s="18"/>
      <c r="J230" s="18"/>
      <c r="K230" s="18"/>
      <c r="L230" s="18"/>
      <c r="M230" s="18"/>
      <c r="N230" s="18"/>
      <c r="O230" s="18"/>
      <c r="P230" s="18"/>
      <c r="Q230" s="18"/>
      <c r="R230" s="18"/>
      <c r="S230" s="18"/>
      <c r="T230" s="18"/>
      <c r="U230" s="18"/>
      <c r="V230" s="18"/>
      <c r="W230" s="18"/>
    </row>
    <row r="231" spans="1:23" ht="12.75">
      <c r="A231" s="18"/>
      <c r="B231" s="18"/>
      <c r="C231" s="18"/>
      <c r="D231" s="18"/>
      <c r="E231" s="18"/>
      <c r="F231" s="18"/>
      <c r="G231" s="18"/>
      <c r="H231" s="18"/>
      <c r="I231" s="18"/>
      <c r="J231" s="18"/>
      <c r="K231" s="18"/>
      <c r="L231" s="18"/>
      <c r="M231" s="18"/>
      <c r="N231" s="18"/>
      <c r="O231" s="18"/>
      <c r="P231" s="18"/>
      <c r="Q231" s="18"/>
      <c r="R231" s="18"/>
      <c r="S231" s="18"/>
      <c r="T231" s="18"/>
      <c r="U231" s="18"/>
      <c r="V231" s="18"/>
      <c r="W231" s="18"/>
    </row>
    <row r="232" spans="1:23" ht="12.75">
      <c r="A232" s="18"/>
      <c r="B232" s="18"/>
      <c r="C232" s="18"/>
      <c r="D232" s="18"/>
      <c r="E232" s="18"/>
      <c r="F232" s="18"/>
      <c r="G232" s="18"/>
      <c r="H232" s="18"/>
      <c r="I232" s="18"/>
      <c r="J232" s="18"/>
      <c r="K232" s="18"/>
      <c r="L232" s="18"/>
      <c r="M232" s="18"/>
      <c r="N232" s="18"/>
      <c r="O232" s="18"/>
      <c r="P232" s="18"/>
      <c r="Q232" s="18"/>
      <c r="R232" s="18"/>
      <c r="S232" s="18"/>
      <c r="T232" s="18"/>
      <c r="U232" s="18"/>
      <c r="V232" s="18"/>
      <c r="W232" s="18"/>
    </row>
    <row r="233" spans="1:23" ht="12.75">
      <c r="A233" s="18"/>
      <c r="B233" s="18"/>
      <c r="C233" s="18"/>
      <c r="D233" s="18"/>
      <c r="E233" s="18"/>
      <c r="F233" s="18"/>
      <c r="G233" s="18"/>
      <c r="H233" s="18"/>
      <c r="I233" s="18"/>
      <c r="J233" s="18"/>
      <c r="K233" s="18"/>
      <c r="L233" s="18"/>
      <c r="M233" s="18"/>
      <c r="N233" s="18"/>
      <c r="O233" s="18"/>
      <c r="P233" s="18"/>
      <c r="Q233" s="18"/>
      <c r="R233" s="18"/>
      <c r="S233" s="18"/>
      <c r="T233" s="18"/>
      <c r="U233" s="18"/>
      <c r="V233" s="18"/>
      <c r="W233" s="18"/>
    </row>
    <row r="234" spans="1:23" ht="12.75">
      <c r="A234" s="18"/>
      <c r="B234" s="18"/>
      <c r="C234" s="18"/>
      <c r="D234" s="18"/>
      <c r="E234" s="18"/>
      <c r="F234" s="18"/>
      <c r="G234" s="18"/>
      <c r="H234" s="18"/>
      <c r="I234" s="18"/>
      <c r="J234" s="18"/>
      <c r="K234" s="18"/>
      <c r="L234" s="18"/>
      <c r="M234" s="18"/>
      <c r="N234" s="18"/>
      <c r="O234" s="18"/>
      <c r="P234" s="18"/>
      <c r="Q234" s="18"/>
      <c r="R234" s="18"/>
      <c r="S234" s="18"/>
      <c r="T234" s="18"/>
      <c r="U234" s="18"/>
      <c r="V234" s="18"/>
      <c r="W234" s="18"/>
    </row>
    <row r="235" spans="1:23" ht="12.75">
      <c r="A235" s="18"/>
      <c r="B235" s="18"/>
      <c r="C235" s="18"/>
      <c r="D235" s="18"/>
      <c r="E235" s="18"/>
      <c r="F235" s="18"/>
      <c r="G235" s="18"/>
      <c r="H235" s="18"/>
      <c r="I235" s="18"/>
      <c r="J235" s="18"/>
      <c r="K235" s="18"/>
      <c r="L235" s="18"/>
      <c r="M235" s="18"/>
      <c r="N235" s="18"/>
      <c r="O235" s="18"/>
      <c r="P235" s="18"/>
      <c r="Q235" s="18"/>
      <c r="R235" s="18"/>
      <c r="S235" s="18"/>
      <c r="T235" s="18"/>
      <c r="U235" s="18"/>
      <c r="V235" s="18"/>
      <c r="W235" s="18"/>
    </row>
    <row r="236" spans="1:23" ht="12.75">
      <c r="A236" s="18"/>
      <c r="B236" s="18"/>
      <c r="C236" s="18"/>
      <c r="D236" s="18"/>
      <c r="E236" s="18"/>
      <c r="F236" s="18"/>
      <c r="G236" s="18"/>
      <c r="H236" s="18"/>
      <c r="I236" s="18"/>
      <c r="J236" s="18"/>
      <c r="K236" s="18"/>
      <c r="L236" s="18"/>
      <c r="M236" s="18"/>
      <c r="N236" s="18"/>
      <c r="O236" s="18"/>
      <c r="P236" s="18"/>
      <c r="Q236" s="18"/>
      <c r="R236" s="18"/>
      <c r="S236" s="18"/>
      <c r="T236" s="18"/>
      <c r="U236" s="18"/>
      <c r="V236" s="18"/>
      <c r="W236" s="18"/>
    </row>
    <row r="237" spans="1:23" ht="12.75">
      <c r="A237" s="18"/>
      <c r="B237" s="18"/>
      <c r="C237" s="18"/>
      <c r="D237" s="18"/>
      <c r="E237" s="18"/>
      <c r="F237" s="18"/>
      <c r="G237" s="18"/>
      <c r="H237" s="18"/>
      <c r="I237" s="18"/>
      <c r="J237" s="18"/>
      <c r="K237" s="18"/>
      <c r="L237" s="18"/>
      <c r="M237" s="18"/>
      <c r="N237" s="18"/>
      <c r="O237" s="18"/>
      <c r="P237" s="18"/>
      <c r="Q237" s="18"/>
      <c r="R237" s="18"/>
      <c r="S237" s="18"/>
      <c r="T237" s="18"/>
      <c r="U237" s="18"/>
      <c r="V237" s="18"/>
      <c r="W237" s="18"/>
    </row>
    <row r="238" spans="1:23" ht="12.75">
      <c r="A238" s="18"/>
      <c r="B238" s="18"/>
      <c r="C238" s="18"/>
      <c r="D238" s="18"/>
      <c r="E238" s="18"/>
      <c r="F238" s="18"/>
      <c r="G238" s="18"/>
      <c r="H238" s="18"/>
      <c r="I238" s="18"/>
      <c r="J238" s="18"/>
      <c r="K238" s="18"/>
      <c r="L238" s="18"/>
      <c r="M238" s="18"/>
      <c r="N238" s="18"/>
      <c r="O238" s="18"/>
      <c r="P238" s="18"/>
      <c r="Q238" s="18"/>
      <c r="R238" s="18"/>
      <c r="S238" s="18"/>
      <c r="T238" s="18"/>
      <c r="U238" s="18"/>
      <c r="V238" s="18"/>
      <c r="W238" s="18"/>
    </row>
    <row r="239" spans="1:23" ht="12.75">
      <c r="A239" s="18"/>
      <c r="B239" s="18"/>
      <c r="C239" s="18"/>
      <c r="D239" s="18"/>
      <c r="E239" s="18"/>
      <c r="F239" s="18"/>
      <c r="G239" s="18"/>
      <c r="H239" s="18"/>
      <c r="I239" s="18"/>
      <c r="J239" s="18"/>
      <c r="K239" s="18"/>
      <c r="L239" s="18"/>
      <c r="M239" s="18"/>
      <c r="N239" s="18"/>
      <c r="O239" s="18"/>
      <c r="P239" s="18"/>
      <c r="Q239" s="18"/>
      <c r="R239" s="18"/>
      <c r="S239" s="18"/>
      <c r="T239" s="18"/>
      <c r="U239" s="18"/>
      <c r="V239" s="18"/>
      <c r="W239" s="18"/>
    </row>
    <row r="240" spans="1:23" ht="12.75">
      <c r="A240" s="18"/>
      <c r="B240" s="18"/>
      <c r="C240" s="18"/>
      <c r="D240" s="18"/>
      <c r="E240" s="18"/>
      <c r="F240" s="18"/>
      <c r="G240" s="18"/>
      <c r="H240" s="18"/>
      <c r="I240" s="18"/>
      <c r="J240" s="18"/>
      <c r="K240" s="18"/>
      <c r="L240" s="18"/>
      <c r="M240" s="18"/>
      <c r="N240" s="18"/>
      <c r="O240" s="18"/>
      <c r="P240" s="18"/>
      <c r="Q240" s="18"/>
      <c r="R240" s="18"/>
      <c r="S240" s="18"/>
      <c r="T240" s="18"/>
      <c r="U240" s="18"/>
      <c r="V240" s="18"/>
      <c r="W240" s="18"/>
    </row>
    <row r="241" spans="1:23" ht="12.75">
      <c r="A241" s="18"/>
      <c r="B241" s="18"/>
      <c r="C241" s="18"/>
      <c r="D241" s="18"/>
      <c r="E241" s="18"/>
      <c r="F241" s="18"/>
      <c r="G241" s="18"/>
      <c r="H241" s="18"/>
      <c r="I241" s="18"/>
      <c r="J241" s="18"/>
      <c r="K241" s="18"/>
      <c r="L241" s="18"/>
      <c r="M241" s="18"/>
      <c r="N241" s="18"/>
      <c r="O241" s="18"/>
      <c r="P241" s="18"/>
      <c r="Q241" s="18"/>
      <c r="R241" s="18"/>
      <c r="S241" s="18"/>
      <c r="T241" s="18"/>
      <c r="U241" s="18"/>
      <c r="V241" s="18"/>
      <c r="W241" s="18"/>
    </row>
    <row r="242" spans="1:23" ht="12.75">
      <c r="A242" s="18"/>
      <c r="B242" s="18"/>
      <c r="C242" s="18"/>
      <c r="D242" s="18"/>
      <c r="E242" s="18"/>
      <c r="F242" s="18"/>
      <c r="G242" s="18"/>
      <c r="H242" s="18"/>
      <c r="I242" s="18"/>
      <c r="J242" s="18"/>
      <c r="K242" s="18"/>
      <c r="L242" s="18"/>
      <c r="M242" s="18"/>
      <c r="N242" s="18"/>
      <c r="O242" s="18"/>
      <c r="P242" s="18"/>
      <c r="Q242" s="18"/>
      <c r="R242" s="18"/>
      <c r="S242" s="18"/>
      <c r="T242" s="18"/>
      <c r="U242" s="18"/>
      <c r="V242" s="18"/>
      <c r="W242" s="18"/>
    </row>
    <row r="243" spans="1:23" ht="12.75">
      <c r="A243" s="18"/>
      <c r="B243" s="18"/>
      <c r="C243" s="18"/>
      <c r="D243" s="18"/>
      <c r="E243" s="18"/>
      <c r="F243" s="18"/>
      <c r="G243" s="18"/>
      <c r="H243" s="18"/>
      <c r="I243" s="18"/>
      <c r="J243" s="18"/>
      <c r="K243" s="18"/>
      <c r="L243" s="18"/>
      <c r="M243" s="18"/>
      <c r="N243" s="18"/>
      <c r="O243" s="18"/>
      <c r="P243" s="18"/>
      <c r="Q243" s="18"/>
      <c r="R243" s="18"/>
      <c r="S243" s="18"/>
      <c r="T243" s="18"/>
      <c r="U243" s="18"/>
      <c r="V243" s="18"/>
      <c r="W243" s="18"/>
    </row>
    <row r="244" spans="1:23" ht="12.75">
      <c r="A244" s="18"/>
      <c r="B244" s="18"/>
      <c r="C244" s="18"/>
      <c r="D244" s="18"/>
      <c r="E244" s="18"/>
      <c r="F244" s="18"/>
      <c r="G244" s="18"/>
      <c r="H244" s="18"/>
      <c r="I244" s="18"/>
      <c r="J244" s="18"/>
      <c r="K244" s="18"/>
      <c r="L244" s="18"/>
      <c r="M244" s="18"/>
      <c r="N244" s="18"/>
      <c r="O244" s="18"/>
      <c r="P244" s="18"/>
      <c r="Q244" s="18"/>
      <c r="R244" s="18"/>
      <c r="S244" s="18"/>
      <c r="T244" s="18"/>
      <c r="U244" s="18"/>
      <c r="V244" s="18"/>
      <c r="W244" s="18"/>
    </row>
    <row r="245" spans="1:23" ht="12.75">
      <c r="A245" s="18"/>
      <c r="B245" s="18"/>
      <c r="C245" s="18"/>
      <c r="D245" s="18"/>
      <c r="E245" s="18"/>
      <c r="F245" s="18"/>
      <c r="G245" s="18"/>
      <c r="H245" s="18"/>
      <c r="I245" s="18"/>
      <c r="J245" s="18"/>
      <c r="K245" s="18"/>
      <c r="L245" s="18"/>
      <c r="M245" s="18"/>
      <c r="N245" s="18"/>
      <c r="O245" s="18"/>
      <c r="P245" s="18"/>
      <c r="Q245" s="18"/>
      <c r="R245" s="18"/>
      <c r="S245" s="18"/>
      <c r="T245" s="18"/>
      <c r="U245" s="18"/>
      <c r="V245" s="18"/>
      <c r="W245" s="18"/>
    </row>
    <row r="246" spans="1:23" ht="12.75">
      <c r="A246" s="18"/>
      <c r="B246" s="18"/>
      <c r="C246" s="18"/>
      <c r="D246" s="18"/>
      <c r="E246" s="18"/>
      <c r="F246" s="18"/>
      <c r="G246" s="18"/>
      <c r="H246" s="18"/>
      <c r="I246" s="18"/>
      <c r="J246" s="18"/>
      <c r="K246" s="18"/>
      <c r="L246" s="18"/>
      <c r="M246" s="18"/>
      <c r="N246" s="18"/>
      <c r="O246" s="18"/>
      <c r="P246" s="18"/>
      <c r="Q246" s="18"/>
      <c r="R246" s="18"/>
      <c r="S246" s="18"/>
      <c r="T246" s="18"/>
      <c r="U246" s="18"/>
      <c r="V246" s="18"/>
      <c r="W246" s="18"/>
    </row>
    <row r="247" spans="1:23" ht="12.75">
      <c r="A247" s="18"/>
      <c r="B247" s="18"/>
      <c r="C247" s="18"/>
      <c r="D247" s="18"/>
      <c r="E247" s="18"/>
      <c r="F247" s="18"/>
      <c r="G247" s="18"/>
      <c r="H247" s="18"/>
      <c r="I247" s="18"/>
      <c r="J247" s="18"/>
      <c r="K247" s="18"/>
      <c r="L247" s="18"/>
      <c r="M247" s="18"/>
      <c r="N247" s="18"/>
      <c r="O247" s="18"/>
      <c r="P247" s="18"/>
      <c r="Q247" s="18"/>
      <c r="R247" s="18"/>
      <c r="S247" s="18"/>
      <c r="T247" s="18"/>
      <c r="U247" s="18"/>
      <c r="V247" s="18"/>
      <c r="W247" s="18"/>
    </row>
    <row r="248" spans="1:23" ht="12.75">
      <c r="A248" s="18"/>
      <c r="B248" s="18"/>
      <c r="C248" s="18"/>
      <c r="D248" s="18"/>
      <c r="E248" s="18"/>
      <c r="F248" s="18"/>
      <c r="G248" s="18"/>
      <c r="H248" s="18"/>
      <c r="I248" s="18"/>
      <c r="J248" s="18"/>
      <c r="K248" s="18"/>
      <c r="L248" s="18"/>
      <c r="M248" s="18"/>
      <c r="N248" s="18"/>
      <c r="O248" s="18"/>
      <c r="P248" s="18"/>
      <c r="Q248" s="18"/>
      <c r="R248" s="18"/>
      <c r="S248" s="18"/>
      <c r="T248" s="18"/>
      <c r="U248" s="18"/>
      <c r="V248" s="18"/>
      <c r="W248" s="18"/>
    </row>
    <row r="249" spans="1:23" ht="12.75">
      <c r="A249" s="18"/>
      <c r="B249" s="18"/>
      <c r="C249" s="18"/>
      <c r="D249" s="18"/>
      <c r="E249" s="18"/>
      <c r="F249" s="18"/>
      <c r="G249" s="18"/>
      <c r="H249" s="18"/>
      <c r="I249" s="18"/>
      <c r="J249" s="18"/>
      <c r="K249" s="18"/>
      <c r="L249" s="18"/>
      <c r="M249" s="18"/>
      <c r="N249" s="18"/>
      <c r="O249" s="18"/>
      <c r="P249" s="18"/>
      <c r="Q249" s="18"/>
      <c r="R249" s="18"/>
      <c r="S249" s="18"/>
      <c r="T249" s="18"/>
      <c r="U249" s="18"/>
      <c r="V249" s="18"/>
      <c r="W249" s="18"/>
    </row>
    <row r="250" spans="1:23" ht="12.75">
      <c r="A250" s="18"/>
      <c r="B250" s="18"/>
      <c r="C250" s="18"/>
      <c r="D250" s="18"/>
      <c r="E250" s="18"/>
      <c r="F250" s="18"/>
      <c r="G250" s="18"/>
      <c r="H250" s="18"/>
      <c r="I250" s="18"/>
      <c r="J250" s="18"/>
      <c r="K250" s="18"/>
      <c r="L250" s="18"/>
      <c r="M250" s="18"/>
      <c r="N250" s="18"/>
      <c r="O250" s="18"/>
      <c r="P250" s="18"/>
      <c r="Q250" s="18"/>
      <c r="R250" s="18"/>
      <c r="S250" s="18"/>
      <c r="T250" s="18"/>
      <c r="U250" s="18"/>
      <c r="V250" s="18"/>
      <c r="W250" s="18"/>
    </row>
    <row r="251" spans="1:23" ht="12.75">
      <c r="A251" s="18"/>
      <c r="B251" s="18"/>
      <c r="C251" s="18"/>
      <c r="D251" s="18"/>
      <c r="E251" s="18"/>
      <c r="F251" s="18"/>
      <c r="G251" s="18"/>
      <c r="H251" s="18"/>
      <c r="I251" s="18"/>
      <c r="J251" s="18"/>
      <c r="K251" s="18"/>
      <c r="L251" s="18"/>
      <c r="M251" s="18"/>
      <c r="N251" s="18"/>
      <c r="O251" s="18"/>
      <c r="P251" s="18"/>
      <c r="Q251" s="18"/>
      <c r="R251" s="18"/>
      <c r="S251" s="18"/>
      <c r="T251" s="18"/>
      <c r="U251" s="18"/>
      <c r="V251" s="18"/>
      <c r="W251" s="18"/>
    </row>
    <row r="252" spans="1:23" ht="12.75">
      <c r="A252" s="18"/>
      <c r="B252" s="18"/>
      <c r="C252" s="18"/>
      <c r="D252" s="18"/>
      <c r="E252" s="18"/>
      <c r="F252" s="18"/>
      <c r="G252" s="18"/>
      <c r="H252" s="18"/>
      <c r="I252" s="18"/>
      <c r="J252" s="18"/>
      <c r="K252" s="18"/>
      <c r="L252" s="18"/>
      <c r="M252" s="18"/>
      <c r="N252" s="18"/>
      <c r="O252" s="18"/>
      <c r="P252" s="18"/>
      <c r="Q252" s="18"/>
      <c r="R252" s="18"/>
      <c r="S252" s="18"/>
      <c r="T252" s="18"/>
      <c r="U252" s="18"/>
      <c r="V252" s="18"/>
      <c r="W252" s="18"/>
    </row>
    <row r="253" spans="1:23" ht="12.75">
      <c r="A253" s="18"/>
      <c r="B253" s="18"/>
      <c r="C253" s="18"/>
      <c r="D253" s="18"/>
      <c r="E253" s="18"/>
      <c r="F253" s="18"/>
      <c r="G253" s="18"/>
      <c r="H253" s="18"/>
      <c r="I253" s="18"/>
      <c r="J253" s="18"/>
      <c r="K253" s="18"/>
      <c r="L253" s="18"/>
      <c r="M253" s="18"/>
      <c r="N253" s="18"/>
      <c r="O253" s="18"/>
      <c r="P253" s="18"/>
      <c r="Q253" s="18"/>
      <c r="R253" s="18"/>
      <c r="S253" s="18"/>
      <c r="T253" s="18"/>
      <c r="U253" s="18"/>
      <c r="V253" s="18"/>
      <c r="W253" s="18"/>
    </row>
    <row r="254" spans="1:23" ht="12.75">
      <c r="A254" s="18"/>
      <c r="B254" s="18"/>
      <c r="C254" s="18"/>
      <c r="D254" s="18"/>
      <c r="E254" s="18"/>
      <c r="F254" s="18"/>
      <c r="G254" s="18"/>
      <c r="H254" s="18"/>
      <c r="I254" s="18"/>
      <c r="J254" s="18"/>
      <c r="K254" s="18"/>
      <c r="L254" s="18"/>
      <c r="M254" s="18"/>
      <c r="N254" s="18"/>
      <c r="O254" s="18"/>
      <c r="P254" s="18"/>
      <c r="Q254" s="18"/>
      <c r="R254" s="18"/>
      <c r="S254" s="18"/>
      <c r="T254" s="18"/>
      <c r="U254" s="18"/>
      <c r="V254" s="18"/>
      <c r="W254" s="18"/>
    </row>
    <row r="255" spans="1:23" ht="12.75">
      <c r="A255" s="18"/>
      <c r="B255" s="18"/>
      <c r="C255" s="18"/>
      <c r="D255" s="18"/>
      <c r="E255" s="18"/>
      <c r="F255" s="18"/>
      <c r="G255" s="18"/>
      <c r="H255" s="18"/>
      <c r="I255" s="18"/>
      <c r="J255" s="18"/>
      <c r="K255" s="18"/>
      <c r="L255" s="18"/>
      <c r="M255" s="18"/>
      <c r="N255" s="18"/>
      <c r="O255" s="18"/>
      <c r="P255" s="18"/>
      <c r="Q255" s="18"/>
      <c r="R255" s="18"/>
      <c r="S255" s="18"/>
      <c r="T255" s="18"/>
      <c r="U255" s="18"/>
      <c r="V255" s="18"/>
      <c r="W255" s="18"/>
    </row>
    <row r="256" spans="1:23" ht="12.75">
      <c r="A256" s="18"/>
      <c r="B256" s="18"/>
      <c r="C256" s="18"/>
      <c r="D256" s="18"/>
      <c r="E256" s="18"/>
      <c r="F256" s="18"/>
      <c r="G256" s="18"/>
      <c r="H256" s="18"/>
      <c r="I256" s="18"/>
      <c r="J256" s="18"/>
      <c r="K256" s="18"/>
      <c r="L256" s="18"/>
      <c r="M256" s="18"/>
      <c r="N256" s="18"/>
      <c r="O256" s="18"/>
      <c r="P256" s="18"/>
      <c r="Q256" s="18"/>
      <c r="R256" s="18"/>
      <c r="S256" s="18"/>
      <c r="T256" s="18"/>
      <c r="U256" s="18"/>
      <c r="V256" s="18"/>
      <c r="W256" s="18"/>
    </row>
    <row r="257" spans="1:23" ht="12.75">
      <c r="A257" s="18"/>
      <c r="B257" s="18"/>
      <c r="C257" s="18"/>
      <c r="D257" s="18"/>
      <c r="E257" s="18"/>
      <c r="F257" s="18"/>
      <c r="G257" s="18"/>
      <c r="H257" s="18"/>
      <c r="I257" s="18"/>
      <c r="J257" s="18"/>
      <c r="K257" s="18"/>
      <c r="L257" s="18"/>
      <c r="M257" s="18"/>
      <c r="N257" s="18"/>
      <c r="O257" s="18"/>
      <c r="P257" s="18"/>
      <c r="Q257" s="18"/>
      <c r="R257" s="18"/>
      <c r="S257" s="18"/>
      <c r="T257" s="18"/>
      <c r="U257" s="18"/>
      <c r="V257" s="18"/>
      <c r="W257" s="18"/>
    </row>
    <row r="258" spans="1:23" ht="12.75">
      <c r="A258" s="18"/>
      <c r="B258" s="18"/>
      <c r="C258" s="18"/>
      <c r="D258" s="18"/>
      <c r="E258" s="18"/>
      <c r="F258" s="18"/>
      <c r="G258" s="18"/>
      <c r="H258" s="18"/>
      <c r="I258" s="18"/>
      <c r="J258" s="18"/>
      <c r="K258" s="18"/>
      <c r="L258" s="18"/>
      <c r="M258" s="18"/>
      <c r="N258" s="18"/>
      <c r="O258" s="18"/>
      <c r="P258" s="18"/>
      <c r="Q258" s="18"/>
      <c r="R258" s="18"/>
      <c r="S258" s="18"/>
      <c r="T258" s="18"/>
      <c r="U258" s="18"/>
      <c r="V258" s="18"/>
      <c r="W258" s="18"/>
    </row>
    <row r="259" spans="1:23" ht="12.75">
      <c r="A259" s="18"/>
      <c r="B259" s="18"/>
      <c r="C259" s="18"/>
      <c r="D259" s="18"/>
      <c r="E259" s="18"/>
      <c r="F259" s="18"/>
      <c r="G259" s="18"/>
      <c r="H259" s="18"/>
      <c r="I259" s="18"/>
      <c r="J259" s="18"/>
      <c r="K259" s="18"/>
      <c r="L259" s="18"/>
      <c r="M259" s="18"/>
      <c r="N259" s="18"/>
      <c r="O259" s="18"/>
      <c r="P259" s="18"/>
      <c r="Q259" s="18"/>
      <c r="R259" s="18"/>
      <c r="S259" s="18"/>
      <c r="T259" s="18"/>
      <c r="U259" s="18"/>
      <c r="V259" s="18"/>
      <c r="W259" s="18"/>
    </row>
    <row r="260" spans="1:23" ht="12.75">
      <c r="A260" s="18"/>
      <c r="B260" s="18"/>
      <c r="C260" s="18"/>
      <c r="D260" s="18"/>
      <c r="E260" s="18"/>
      <c r="F260" s="18"/>
      <c r="G260" s="18"/>
      <c r="H260" s="18"/>
      <c r="I260" s="18"/>
      <c r="J260" s="18"/>
      <c r="K260" s="18"/>
      <c r="L260" s="18"/>
      <c r="M260" s="18"/>
      <c r="N260" s="18"/>
      <c r="O260" s="18"/>
      <c r="P260" s="18"/>
      <c r="Q260" s="18"/>
      <c r="R260" s="18"/>
      <c r="S260" s="18"/>
      <c r="T260" s="18"/>
      <c r="U260" s="18"/>
      <c r="V260" s="18"/>
      <c r="W260" s="18"/>
    </row>
    <row r="261" spans="1:23" ht="12.75">
      <c r="A261" s="18"/>
      <c r="B261" s="18"/>
      <c r="C261" s="18"/>
      <c r="D261" s="18"/>
      <c r="E261" s="18"/>
      <c r="F261" s="18"/>
      <c r="G261" s="18"/>
      <c r="H261" s="18"/>
      <c r="I261" s="18"/>
      <c r="J261" s="18"/>
      <c r="K261" s="18"/>
      <c r="L261" s="18"/>
      <c r="M261" s="18"/>
      <c r="N261" s="18"/>
      <c r="O261" s="18"/>
      <c r="P261" s="18"/>
      <c r="Q261" s="18"/>
      <c r="R261" s="18"/>
      <c r="S261" s="18"/>
      <c r="T261" s="18"/>
      <c r="U261" s="18"/>
      <c r="V261" s="18"/>
      <c r="W261" s="18"/>
    </row>
    <row r="262" spans="1:23" ht="12.75">
      <c r="A262" s="18"/>
      <c r="B262" s="18"/>
      <c r="C262" s="18"/>
      <c r="D262" s="18"/>
      <c r="E262" s="18"/>
      <c r="F262" s="18"/>
      <c r="G262" s="18"/>
      <c r="H262" s="18"/>
      <c r="I262" s="18"/>
      <c r="J262" s="18"/>
      <c r="K262" s="18"/>
      <c r="L262" s="18"/>
      <c r="M262" s="18"/>
      <c r="N262" s="18"/>
      <c r="O262" s="18"/>
      <c r="P262" s="18"/>
      <c r="Q262" s="18"/>
      <c r="R262" s="18"/>
      <c r="S262" s="18"/>
      <c r="T262" s="18"/>
      <c r="U262" s="18"/>
      <c r="V262" s="18"/>
      <c r="W262" s="18"/>
    </row>
    <row r="263" spans="1:23" ht="12.75">
      <c r="A263" s="18"/>
      <c r="B263" s="18"/>
      <c r="C263" s="18"/>
      <c r="D263" s="18"/>
      <c r="E263" s="18"/>
      <c r="F263" s="18"/>
      <c r="G263" s="18"/>
      <c r="H263" s="18"/>
      <c r="I263" s="18"/>
      <c r="J263" s="18"/>
      <c r="K263" s="18"/>
      <c r="L263" s="18"/>
      <c r="M263" s="18"/>
      <c r="N263" s="18"/>
      <c r="O263" s="18"/>
      <c r="P263" s="18"/>
      <c r="Q263" s="18"/>
      <c r="R263" s="18"/>
      <c r="S263" s="18"/>
      <c r="T263" s="18"/>
      <c r="U263" s="18"/>
      <c r="V263" s="18"/>
      <c r="W263" s="18"/>
    </row>
    <row r="264" spans="1:23" ht="12.75">
      <c r="A264" s="18"/>
      <c r="B264" s="18"/>
      <c r="C264" s="18"/>
      <c r="D264" s="18"/>
      <c r="E264" s="18"/>
      <c r="F264" s="18"/>
      <c r="G264" s="18"/>
      <c r="H264" s="18"/>
      <c r="I264" s="18"/>
      <c r="J264" s="18"/>
      <c r="K264" s="18"/>
      <c r="L264" s="18"/>
      <c r="M264" s="18"/>
      <c r="N264" s="18"/>
      <c r="O264" s="18"/>
      <c r="P264" s="18"/>
      <c r="Q264" s="18"/>
      <c r="R264" s="18"/>
      <c r="S264" s="18"/>
      <c r="T264" s="18"/>
      <c r="U264" s="18"/>
      <c r="V264" s="18"/>
      <c r="W264" s="18"/>
    </row>
    <row r="265" spans="1:23" ht="12.75">
      <c r="A265" s="18"/>
      <c r="B265" s="18"/>
      <c r="C265" s="18"/>
      <c r="D265" s="18"/>
      <c r="E265" s="18"/>
      <c r="F265" s="18"/>
      <c r="G265" s="18"/>
      <c r="H265" s="18"/>
      <c r="I265" s="18"/>
      <c r="J265" s="18"/>
      <c r="K265" s="18"/>
      <c r="L265" s="18"/>
      <c r="M265" s="18"/>
      <c r="N265" s="18"/>
      <c r="O265" s="18"/>
      <c r="P265" s="18"/>
      <c r="Q265" s="18"/>
      <c r="R265" s="18"/>
      <c r="S265" s="18"/>
      <c r="T265" s="18"/>
      <c r="U265" s="18"/>
      <c r="V265" s="18"/>
      <c r="W265" s="18"/>
    </row>
    <row r="266" spans="1:23" ht="12.75">
      <c r="A266" s="18"/>
      <c r="B266" s="18"/>
      <c r="C266" s="18"/>
      <c r="D266" s="18"/>
      <c r="E266" s="18"/>
      <c r="F266" s="18"/>
      <c r="G266" s="18"/>
      <c r="H266" s="18"/>
      <c r="I266" s="18"/>
      <c r="J266" s="18"/>
      <c r="K266" s="18"/>
      <c r="L266" s="18"/>
      <c r="M266" s="18"/>
      <c r="N266" s="18"/>
      <c r="O266" s="18"/>
      <c r="P266" s="18"/>
      <c r="Q266" s="18"/>
      <c r="R266" s="18"/>
      <c r="S266" s="18"/>
      <c r="T266" s="18"/>
      <c r="U266" s="18"/>
      <c r="V266" s="18"/>
      <c r="W266" s="18"/>
    </row>
    <row r="267" spans="1:23" ht="12.75">
      <c r="A267" s="18"/>
      <c r="B267" s="18"/>
      <c r="C267" s="18"/>
      <c r="D267" s="18"/>
      <c r="E267" s="18"/>
      <c r="F267" s="18"/>
      <c r="G267" s="18"/>
      <c r="H267" s="18"/>
      <c r="I267" s="18"/>
      <c r="J267" s="18"/>
      <c r="K267" s="18"/>
      <c r="L267" s="18"/>
      <c r="M267" s="18"/>
      <c r="N267" s="18"/>
      <c r="O267" s="18"/>
      <c r="P267" s="18"/>
      <c r="Q267" s="18"/>
      <c r="R267" s="18"/>
      <c r="S267" s="18"/>
      <c r="T267" s="18"/>
      <c r="U267" s="18"/>
      <c r="V267" s="18"/>
      <c r="W267" s="18"/>
    </row>
    <row r="268" spans="1:23" ht="12.75">
      <c r="A268" s="18"/>
      <c r="B268" s="18"/>
      <c r="C268" s="18"/>
      <c r="D268" s="18"/>
      <c r="E268" s="18"/>
      <c r="F268" s="18"/>
      <c r="G268" s="18"/>
      <c r="H268" s="18"/>
      <c r="I268" s="18"/>
      <c r="J268" s="18"/>
      <c r="K268" s="18"/>
      <c r="L268" s="18"/>
      <c r="M268" s="18"/>
      <c r="N268" s="18"/>
      <c r="O268" s="18"/>
      <c r="P268" s="18"/>
      <c r="Q268" s="18"/>
      <c r="R268" s="18"/>
      <c r="S268" s="18"/>
      <c r="T268" s="18"/>
      <c r="U268" s="18"/>
      <c r="V268" s="18"/>
      <c r="W268" s="18"/>
    </row>
    <row r="269" spans="1:23" ht="12.75">
      <c r="A269" s="18"/>
      <c r="B269" s="18"/>
      <c r="C269" s="18"/>
      <c r="D269" s="18"/>
      <c r="E269" s="18"/>
      <c r="F269" s="18"/>
      <c r="G269" s="18"/>
      <c r="H269" s="18"/>
      <c r="I269" s="18"/>
      <c r="J269" s="18"/>
      <c r="K269" s="18"/>
      <c r="L269" s="18"/>
      <c r="M269" s="18"/>
      <c r="N269" s="18"/>
      <c r="O269" s="18"/>
      <c r="P269" s="18"/>
      <c r="Q269" s="18"/>
      <c r="R269" s="18"/>
      <c r="S269" s="18"/>
      <c r="T269" s="18"/>
      <c r="U269" s="18"/>
      <c r="V269" s="18"/>
      <c r="W269" s="18"/>
    </row>
    <row r="270" spans="1:23" ht="12.75">
      <c r="A270" s="18"/>
      <c r="B270" s="18"/>
      <c r="C270" s="18"/>
      <c r="D270" s="18"/>
      <c r="E270" s="18"/>
      <c r="F270" s="18"/>
      <c r="G270" s="18"/>
      <c r="H270" s="18"/>
      <c r="I270" s="18"/>
      <c r="J270" s="18"/>
      <c r="K270" s="18"/>
      <c r="L270" s="18"/>
      <c r="M270" s="18"/>
      <c r="N270" s="18"/>
      <c r="O270" s="18"/>
      <c r="P270" s="18"/>
      <c r="Q270" s="18"/>
      <c r="R270" s="18"/>
      <c r="S270" s="18"/>
      <c r="T270" s="18"/>
      <c r="U270" s="18"/>
      <c r="V270" s="18"/>
      <c r="W270" s="18"/>
    </row>
    <row r="271" spans="1:23" ht="12.75">
      <c r="A271" s="18"/>
      <c r="B271" s="18"/>
      <c r="C271" s="18"/>
      <c r="D271" s="18"/>
      <c r="E271" s="18"/>
      <c r="F271" s="18"/>
      <c r="G271" s="18"/>
      <c r="H271" s="18"/>
      <c r="I271" s="18"/>
      <c r="J271" s="18"/>
      <c r="K271" s="18"/>
      <c r="L271" s="18"/>
      <c r="M271" s="18"/>
      <c r="N271" s="18"/>
      <c r="O271" s="18"/>
      <c r="P271" s="18"/>
      <c r="Q271" s="18"/>
      <c r="R271" s="18"/>
      <c r="S271" s="18"/>
      <c r="T271" s="18"/>
      <c r="U271" s="18"/>
      <c r="V271" s="18"/>
      <c r="W271" s="18"/>
    </row>
    <row r="272" spans="1:23" ht="12.75">
      <c r="A272" s="18"/>
      <c r="B272" s="18"/>
      <c r="C272" s="18"/>
      <c r="D272" s="18"/>
      <c r="E272" s="18"/>
      <c r="F272" s="18"/>
      <c r="G272" s="18"/>
      <c r="H272" s="18"/>
      <c r="I272" s="18"/>
      <c r="J272" s="18"/>
      <c r="K272" s="18"/>
      <c r="L272" s="18"/>
      <c r="M272" s="18"/>
      <c r="N272" s="18"/>
      <c r="O272" s="18"/>
      <c r="P272" s="18"/>
      <c r="Q272" s="18"/>
      <c r="R272" s="18"/>
      <c r="S272" s="18"/>
      <c r="T272" s="18"/>
      <c r="U272" s="18"/>
      <c r="V272" s="18"/>
      <c r="W272" s="18"/>
    </row>
    <row r="273" spans="1:23" ht="12.75">
      <c r="A273" s="18"/>
      <c r="B273" s="18"/>
      <c r="C273" s="18"/>
      <c r="D273" s="18"/>
      <c r="E273" s="18"/>
      <c r="F273" s="18"/>
      <c r="G273" s="18"/>
      <c r="H273" s="18"/>
      <c r="I273" s="18"/>
      <c r="J273" s="18"/>
      <c r="K273" s="18"/>
      <c r="L273" s="18"/>
      <c r="M273" s="18"/>
      <c r="N273" s="18"/>
      <c r="O273" s="18"/>
      <c r="P273" s="18"/>
      <c r="Q273" s="18"/>
      <c r="R273" s="18"/>
      <c r="S273" s="18"/>
      <c r="T273" s="18"/>
      <c r="U273" s="18"/>
      <c r="V273" s="18"/>
      <c r="W273" s="18"/>
    </row>
    <row r="274" spans="1:23" ht="12.75">
      <c r="A274" s="18"/>
      <c r="B274" s="18"/>
      <c r="C274" s="18"/>
      <c r="D274" s="18"/>
      <c r="E274" s="18"/>
      <c r="F274" s="18"/>
      <c r="G274" s="18"/>
      <c r="H274" s="18"/>
      <c r="I274" s="18"/>
      <c r="J274" s="18"/>
      <c r="K274" s="18"/>
      <c r="L274" s="18"/>
      <c r="M274" s="18"/>
      <c r="N274" s="18"/>
      <c r="O274" s="18"/>
      <c r="P274" s="18"/>
      <c r="Q274" s="18"/>
      <c r="R274" s="18"/>
      <c r="S274" s="18"/>
      <c r="T274" s="18"/>
      <c r="U274" s="18"/>
      <c r="V274" s="18"/>
      <c r="W274" s="18"/>
    </row>
    <row r="275" spans="1:23" ht="1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row>
    <row r="276" spans="1:23" ht="12.75">
      <c r="A276" s="18"/>
      <c r="B276" s="18"/>
      <c r="C276" s="18"/>
      <c r="D276" s="18"/>
      <c r="E276" s="18"/>
      <c r="F276" s="18"/>
      <c r="G276" s="18"/>
      <c r="H276" s="18"/>
      <c r="I276" s="18"/>
      <c r="J276" s="18"/>
      <c r="K276" s="18"/>
      <c r="L276" s="18"/>
      <c r="M276" s="18"/>
      <c r="N276" s="18"/>
      <c r="O276" s="18"/>
      <c r="P276" s="18"/>
      <c r="Q276" s="18"/>
      <c r="R276" s="18"/>
      <c r="S276" s="18"/>
      <c r="T276" s="18"/>
      <c r="U276" s="18"/>
      <c r="V276" s="18"/>
      <c r="W276" s="18"/>
    </row>
    <row r="277" spans="1:23" ht="12.75">
      <c r="A277" s="18"/>
      <c r="B277" s="18"/>
      <c r="C277" s="18"/>
      <c r="D277" s="18"/>
      <c r="E277" s="18"/>
      <c r="F277" s="18"/>
      <c r="G277" s="18"/>
      <c r="H277" s="18"/>
      <c r="I277" s="18"/>
      <c r="J277" s="18"/>
      <c r="K277" s="18"/>
      <c r="L277" s="18"/>
      <c r="M277" s="18"/>
      <c r="N277" s="18"/>
      <c r="O277" s="18"/>
      <c r="P277" s="18"/>
      <c r="Q277" s="18"/>
      <c r="R277" s="18"/>
      <c r="S277" s="18"/>
      <c r="T277" s="18"/>
      <c r="U277" s="18"/>
      <c r="V277" s="18"/>
      <c r="W277" s="18"/>
    </row>
    <row r="278" spans="1:23" ht="12.75">
      <c r="A278" s="18"/>
      <c r="B278" s="18"/>
      <c r="C278" s="18"/>
      <c r="D278" s="18"/>
      <c r="E278" s="18"/>
      <c r="F278" s="18"/>
      <c r="G278" s="18"/>
      <c r="H278" s="18"/>
      <c r="I278" s="18"/>
      <c r="J278" s="18"/>
      <c r="K278" s="18"/>
      <c r="L278" s="18"/>
      <c r="M278" s="18"/>
      <c r="N278" s="18"/>
      <c r="O278" s="18"/>
      <c r="P278" s="18"/>
      <c r="Q278" s="18"/>
      <c r="R278" s="18"/>
      <c r="S278" s="18"/>
      <c r="T278" s="18"/>
      <c r="U278" s="18"/>
      <c r="V278" s="18"/>
      <c r="W278" s="18"/>
    </row>
    <row r="279" spans="1:23" ht="12.75">
      <c r="A279" s="18"/>
      <c r="B279" s="18"/>
      <c r="C279" s="18"/>
      <c r="D279" s="18"/>
      <c r="E279" s="18"/>
      <c r="F279" s="18"/>
      <c r="G279" s="18"/>
      <c r="H279" s="18"/>
      <c r="I279" s="18"/>
      <c r="J279" s="18"/>
      <c r="K279" s="18"/>
      <c r="L279" s="18"/>
      <c r="M279" s="18"/>
      <c r="N279" s="18"/>
      <c r="O279" s="18"/>
      <c r="P279" s="18"/>
      <c r="Q279" s="18"/>
      <c r="R279" s="18"/>
      <c r="S279" s="18"/>
      <c r="T279" s="18"/>
      <c r="U279" s="18"/>
      <c r="V279" s="18"/>
      <c r="W279" s="18"/>
    </row>
    <row r="280" spans="1:23" ht="12.75">
      <c r="A280" s="18"/>
      <c r="B280" s="18"/>
      <c r="C280" s="18"/>
      <c r="D280" s="18"/>
      <c r="E280" s="18"/>
      <c r="F280" s="18"/>
      <c r="G280" s="18"/>
      <c r="H280" s="18"/>
      <c r="I280" s="18"/>
      <c r="J280" s="18"/>
      <c r="K280" s="18"/>
      <c r="L280" s="18"/>
      <c r="M280" s="18"/>
      <c r="N280" s="18"/>
      <c r="O280" s="18"/>
      <c r="P280" s="18"/>
      <c r="Q280" s="18"/>
      <c r="R280" s="18"/>
      <c r="S280" s="18"/>
      <c r="T280" s="18"/>
      <c r="U280" s="18"/>
      <c r="V280" s="18"/>
      <c r="W280" s="18"/>
    </row>
    <row r="281" spans="1:23" ht="12.75">
      <c r="A281" s="18"/>
      <c r="B281" s="18"/>
      <c r="C281" s="18"/>
      <c r="D281" s="18"/>
      <c r="E281" s="18"/>
      <c r="F281" s="18"/>
      <c r="G281" s="18"/>
      <c r="H281" s="18"/>
      <c r="I281" s="18"/>
      <c r="J281" s="18"/>
      <c r="K281" s="18"/>
      <c r="L281" s="18"/>
      <c r="M281" s="18"/>
      <c r="N281" s="18"/>
      <c r="O281" s="18"/>
      <c r="P281" s="18"/>
      <c r="Q281" s="18"/>
      <c r="R281" s="18"/>
      <c r="S281" s="18"/>
      <c r="T281" s="18"/>
      <c r="U281" s="18"/>
      <c r="V281" s="18"/>
      <c r="W281" s="18"/>
    </row>
    <row r="282" spans="1:23" ht="12.75">
      <c r="A282" s="18"/>
      <c r="B282" s="18"/>
      <c r="C282" s="18"/>
      <c r="D282" s="18"/>
      <c r="E282" s="18"/>
      <c r="F282" s="18"/>
      <c r="G282" s="18"/>
      <c r="H282" s="18"/>
      <c r="I282" s="18"/>
      <c r="J282" s="18"/>
      <c r="K282" s="18"/>
      <c r="L282" s="18"/>
      <c r="M282" s="18"/>
      <c r="N282" s="18"/>
      <c r="O282" s="18"/>
      <c r="P282" s="18"/>
      <c r="Q282" s="18"/>
      <c r="R282" s="18"/>
      <c r="S282" s="18"/>
      <c r="T282" s="18"/>
      <c r="U282" s="18"/>
      <c r="V282" s="18"/>
      <c r="W282" s="18"/>
    </row>
    <row r="283" spans="1:23" ht="12.75">
      <c r="A283" s="18"/>
      <c r="B283" s="18"/>
      <c r="C283" s="18"/>
      <c r="D283" s="18"/>
      <c r="E283" s="18"/>
      <c r="F283" s="18"/>
      <c r="G283" s="18"/>
      <c r="H283" s="18"/>
      <c r="I283" s="18"/>
      <c r="J283" s="18"/>
      <c r="K283" s="18"/>
      <c r="L283" s="18"/>
      <c r="M283" s="18"/>
      <c r="N283" s="18"/>
      <c r="O283" s="18"/>
      <c r="P283" s="18"/>
      <c r="Q283" s="18"/>
      <c r="R283" s="18"/>
      <c r="S283" s="18"/>
      <c r="T283" s="18"/>
      <c r="U283" s="18"/>
      <c r="V283" s="18"/>
      <c r="W283" s="18"/>
    </row>
    <row r="284" spans="1:23" ht="12.75">
      <c r="A284" s="18"/>
      <c r="B284" s="18"/>
      <c r="C284" s="18"/>
      <c r="D284" s="18"/>
      <c r="E284" s="18"/>
      <c r="F284" s="18"/>
      <c r="G284" s="18"/>
      <c r="H284" s="18"/>
      <c r="I284" s="18"/>
      <c r="J284" s="18"/>
      <c r="K284" s="18"/>
      <c r="L284" s="18"/>
      <c r="M284" s="18"/>
      <c r="N284" s="18"/>
      <c r="O284" s="18"/>
      <c r="P284" s="18"/>
      <c r="Q284" s="18"/>
      <c r="R284" s="18"/>
      <c r="S284" s="18"/>
      <c r="T284" s="18"/>
      <c r="U284" s="18"/>
      <c r="V284" s="18"/>
      <c r="W284" s="18"/>
    </row>
    <row r="285" spans="1:23" ht="12.75">
      <c r="A285" s="18"/>
      <c r="B285" s="18"/>
      <c r="C285" s="18"/>
      <c r="D285" s="18"/>
      <c r="E285" s="18"/>
      <c r="F285" s="18"/>
      <c r="G285" s="18"/>
      <c r="H285" s="18"/>
      <c r="I285" s="18"/>
      <c r="J285" s="18"/>
      <c r="K285" s="18"/>
      <c r="L285" s="18"/>
      <c r="M285" s="18"/>
      <c r="N285" s="18"/>
      <c r="O285" s="18"/>
      <c r="P285" s="18"/>
      <c r="Q285" s="18"/>
      <c r="R285" s="18"/>
      <c r="S285" s="18"/>
      <c r="T285" s="18"/>
      <c r="U285" s="18"/>
      <c r="V285" s="18"/>
      <c r="W285" s="18"/>
    </row>
    <row r="286" spans="1:23" ht="12.75">
      <c r="A286" s="18"/>
      <c r="B286" s="18"/>
      <c r="C286" s="18"/>
      <c r="D286" s="18"/>
      <c r="E286" s="18"/>
      <c r="F286" s="18"/>
      <c r="G286" s="18"/>
      <c r="H286" s="18"/>
      <c r="I286" s="18"/>
      <c r="J286" s="18"/>
      <c r="K286" s="18"/>
      <c r="L286" s="18"/>
      <c r="M286" s="18"/>
      <c r="N286" s="18"/>
      <c r="O286" s="18"/>
      <c r="P286" s="18"/>
      <c r="Q286" s="18"/>
      <c r="R286" s="18"/>
      <c r="S286" s="18"/>
      <c r="T286" s="18"/>
      <c r="U286" s="18"/>
      <c r="V286" s="18"/>
      <c r="W286" s="18"/>
    </row>
    <row r="287" spans="1:23" ht="12.75">
      <c r="A287" s="18"/>
      <c r="B287" s="18"/>
      <c r="C287" s="18"/>
      <c r="D287" s="18"/>
      <c r="E287" s="18"/>
      <c r="F287" s="18"/>
      <c r="G287" s="18"/>
      <c r="H287" s="18"/>
      <c r="I287" s="18"/>
      <c r="J287" s="18"/>
      <c r="K287" s="18"/>
      <c r="L287" s="18"/>
      <c r="M287" s="18"/>
      <c r="N287" s="18"/>
      <c r="O287" s="18"/>
      <c r="P287" s="18"/>
      <c r="Q287" s="18"/>
      <c r="R287" s="18"/>
      <c r="S287" s="18"/>
      <c r="T287" s="18"/>
      <c r="U287" s="18"/>
      <c r="V287" s="18"/>
      <c r="W287" s="18"/>
    </row>
    <row r="288" spans="1:23" ht="12.75">
      <c r="A288" s="18"/>
      <c r="B288" s="18"/>
      <c r="C288" s="18"/>
      <c r="D288" s="18"/>
      <c r="E288" s="18"/>
      <c r="F288" s="18"/>
      <c r="G288" s="18"/>
      <c r="H288" s="18"/>
      <c r="I288" s="18"/>
      <c r="J288" s="18"/>
      <c r="K288" s="18"/>
      <c r="L288" s="18"/>
      <c r="M288" s="18"/>
      <c r="N288" s="18"/>
      <c r="O288" s="18"/>
      <c r="P288" s="18"/>
      <c r="Q288" s="18"/>
      <c r="R288" s="18"/>
      <c r="S288" s="18"/>
      <c r="T288" s="18"/>
      <c r="U288" s="18"/>
      <c r="V288" s="18"/>
      <c r="W288" s="18"/>
    </row>
    <row r="289" spans="1:23" ht="12.75">
      <c r="A289" s="18"/>
      <c r="B289" s="18"/>
      <c r="C289" s="18"/>
      <c r="D289" s="18"/>
      <c r="E289" s="18"/>
      <c r="F289" s="18"/>
      <c r="G289" s="18"/>
      <c r="H289" s="18"/>
      <c r="I289" s="18"/>
      <c r="J289" s="18"/>
      <c r="K289" s="18"/>
      <c r="L289" s="18"/>
      <c r="M289" s="18"/>
      <c r="N289" s="18"/>
      <c r="O289" s="18"/>
      <c r="P289" s="18"/>
      <c r="Q289" s="18"/>
      <c r="R289" s="18"/>
      <c r="S289" s="18"/>
      <c r="T289" s="18"/>
      <c r="U289" s="18"/>
      <c r="V289" s="18"/>
      <c r="W289" s="18"/>
    </row>
    <row r="290" spans="1:23" ht="12.75">
      <c r="A290" s="18"/>
      <c r="B290" s="18"/>
      <c r="C290" s="18"/>
      <c r="D290" s="18"/>
      <c r="E290" s="18"/>
      <c r="F290" s="18"/>
      <c r="G290" s="18"/>
      <c r="H290" s="18"/>
      <c r="I290" s="18"/>
      <c r="J290" s="18"/>
      <c r="K290" s="18"/>
      <c r="L290" s="18"/>
      <c r="M290" s="18"/>
      <c r="N290" s="18"/>
      <c r="O290" s="18"/>
      <c r="P290" s="18"/>
      <c r="Q290" s="18"/>
      <c r="R290" s="18"/>
      <c r="S290" s="18"/>
      <c r="T290" s="18"/>
      <c r="U290" s="18"/>
      <c r="V290" s="18"/>
      <c r="W290" s="18"/>
    </row>
    <row r="291" spans="1:23" ht="12.75">
      <c r="A291" s="18"/>
      <c r="B291" s="18"/>
      <c r="C291" s="18"/>
      <c r="D291" s="18"/>
      <c r="E291" s="18"/>
      <c r="F291" s="18"/>
      <c r="G291" s="18"/>
      <c r="H291" s="18"/>
      <c r="I291" s="18"/>
      <c r="J291" s="18"/>
      <c r="K291" s="18"/>
      <c r="L291" s="18"/>
      <c r="M291" s="18"/>
      <c r="N291" s="18"/>
      <c r="O291" s="18"/>
      <c r="P291" s="18"/>
      <c r="Q291" s="18"/>
      <c r="R291" s="18"/>
      <c r="S291" s="18"/>
      <c r="T291" s="18"/>
      <c r="U291" s="18"/>
      <c r="V291" s="18"/>
      <c r="W291" s="18"/>
    </row>
    <row r="292" spans="1:23" ht="12.75">
      <c r="A292" s="18"/>
      <c r="B292" s="18"/>
      <c r="C292" s="18"/>
      <c r="D292" s="18"/>
      <c r="E292" s="18"/>
      <c r="F292" s="18"/>
      <c r="G292" s="18"/>
      <c r="H292" s="18"/>
      <c r="I292" s="18"/>
      <c r="J292" s="18"/>
      <c r="K292" s="18"/>
      <c r="L292" s="18"/>
      <c r="M292" s="18"/>
      <c r="N292" s="18"/>
      <c r="O292" s="18"/>
      <c r="P292" s="18"/>
      <c r="Q292" s="18"/>
      <c r="R292" s="18"/>
      <c r="S292" s="18"/>
      <c r="T292" s="18"/>
      <c r="U292" s="18"/>
      <c r="V292" s="18"/>
      <c r="W292" s="18"/>
    </row>
    <row r="293" spans="1:23" ht="12.75">
      <c r="A293" s="18"/>
      <c r="B293" s="18"/>
      <c r="C293" s="18"/>
      <c r="D293" s="18"/>
      <c r="E293" s="18"/>
      <c r="F293" s="18"/>
      <c r="G293" s="18"/>
      <c r="H293" s="18"/>
      <c r="I293" s="18"/>
      <c r="J293" s="18"/>
      <c r="K293" s="18"/>
      <c r="L293" s="18"/>
      <c r="M293" s="18"/>
      <c r="N293" s="18"/>
      <c r="O293" s="18"/>
      <c r="P293" s="18"/>
      <c r="Q293" s="18"/>
      <c r="R293" s="18"/>
      <c r="S293" s="18"/>
      <c r="T293" s="18"/>
      <c r="U293" s="18"/>
      <c r="V293" s="18"/>
      <c r="W293" s="18"/>
    </row>
    <row r="294" spans="1:23" ht="12.75">
      <c r="A294" s="18"/>
      <c r="B294" s="18"/>
      <c r="C294" s="18"/>
      <c r="D294" s="18"/>
      <c r="E294" s="18"/>
      <c r="F294" s="18"/>
      <c r="G294" s="18"/>
      <c r="H294" s="18"/>
      <c r="I294" s="18"/>
      <c r="J294" s="18"/>
      <c r="K294" s="18"/>
      <c r="L294" s="18"/>
      <c r="M294" s="18"/>
      <c r="N294" s="18"/>
      <c r="O294" s="18"/>
      <c r="P294" s="18"/>
      <c r="Q294" s="18"/>
      <c r="R294" s="18"/>
      <c r="S294" s="18"/>
      <c r="T294" s="18"/>
      <c r="U294" s="18"/>
      <c r="V294" s="18"/>
      <c r="W294" s="18"/>
    </row>
    <row r="295" spans="1:23" ht="12.75">
      <c r="A295" s="18"/>
      <c r="B295" s="18"/>
      <c r="C295" s="18"/>
      <c r="D295" s="18"/>
      <c r="E295" s="18"/>
      <c r="F295" s="18"/>
      <c r="G295" s="18"/>
      <c r="H295" s="18"/>
      <c r="I295" s="18"/>
      <c r="J295" s="18"/>
      <c r="K295" s="18"/>
      <c r="L295" s="18"/>
      <c r="M295" s="18"/>
      <c r="N295" s="18"/>
      <c r="O295" s="18"/>
      <c r="P295" s="18"/>
      <c r="Q295" s="18"/>
      <c r="R295" s="18"/>
      <c r="S295" s="18"/>
      <c r="T295" s="18"/>
      <c r="U295" s="18"/>
      <c r="V295" s="18"/>
      <c r="W295" s="18"/>
    </row>
    <row r="296" spans="1:23" ht="12.75">
      <c r="A296" s="18"/>
      <c r="B296" s="18"/>
      <c r="C296" s="18"/>
      <c r="D296" s="18"/>
      <c r="E296" s="18"/>
      <c r="F296" s="18"/>
      <c r="G296" s="18"/>
      <c r="H296" s="18"/>
      <c r="I296" s="18"/>
      <c r="J296" s="18"/>
      <c r="K296" s="18"/>
      <c r="L296" s="18"/>
      <c r="M296" s="18"/>
      <c r="N296" s="18"/>
      <c r="O296" s="18"/>
      <c r="P296" s="18"/>
      <c r="Q296" s="18"/>
      <c r="R296" s="18"/>
      <c r="S296" s="18"/>
      <c r="T296" s="18"/>
      <c r="U296" s="18"/>
      <c r="V296" s="18"/>
      <c r="W296" s="18"/>
    </row>
    <row r="297" spans="1:23" ht="12.75">
      <c r="A297" s="18"/>
      <c r="B297" s="18"/>
      <c r="C297" s="18"/>
      <c r="D297" s="18"/>
      <c r="E297" s="18"/>
      <c r="F297" s="18"/>
      <c r="G297" s="18"/>
      <c r="H297" s="18"/>
      <c r="I297" s="18"/>
      <c r="J297" s="18"/>
      <c r="K297" s="18"/>
      <c r="L297" s="18"/>
      <c r="M297" s="18"/>
      <c r="N297" s="18"/>
      <c r="O297" s="18"/>
      <c r="P297" s="18"/>
      <c r="Q297" s="18"/>
      <c r="R297" s="18"/>
      <c r="S297" s="18"/>
      <c r="T297" s="18"/>
      <c r="U297" s="18"/>
      <c r="V297" s="18"/>
      <c r="W297" s="18"/>
    </row>
    <row r="298" spans="1:23" ht="12.75">
      <c r="A298" s="18"/>
      <c r="B298" s="18"/>
      <c r="C298" s="18"/>
      <c r="D298" s="18"/>
      <c r="E298" s="18"/>
      <c r="F298" s="18"/>
      <c r="G298" s="18"/>
      <c r="H298" s="18"/>
      <c r="I298" s="18"/>
      <c r="J298" s="18"/>
      <c r="K298" s="18"/>
      <c r="L298" s="18"/>
      <c r="M298" s="18"/>
      <c r="N298" s="18"/>
      <c r="O298" s="18"/>
      <c r="P298" s="18"/>
      <c r="Q298" s="18"/>
      <c r="R298" s="18"/>
      <c r="S298" s="18"/>
      <c r="T298" s="18"/>
      <c r="U298" s="18"/>
      <c r="V298" s="18"/>
      <c r="W298" s="18"/>
    </row>
    <row r="299" spans="1:23" ht="12.75">
      <c r="A299" s="18"/>
      <c r="B299" s="18"/>
      <c r="C299" s="18"/>
      <c r="D299" s="18"/>
      <c r="E299" s="18"/>
      <c r="F299" s="18"/>
      <c r="G299" s="18"/>
      <c r="H299" s="18"/>
      <c r="I299" s="18"/>
      <c r="J299" s="18"/>
      <c r="K299" s="18"/>
      <c r="L299" s="18"/>
      <c r="M299" s="18"/>
      <c r="N299" s="18"/>
      <c r="O299" s="18"/>
      <c r="P299" s="18"/>
      <c r="Q299" s="18"/>
      <c r="R299" s="18"/>
      <c r="S299" s="18"/>
      <c r="T299" s="18"/>
      <c r="U299" s="18"/>
      <c r="V299" s="18"/>
      <c r="W299" s="18"/>
    </row>
    <row r="300" spans="1:23" ht="12.75">
      <c r="A300" s="18"/>
      <c r="B300" s="18"/>
      <c r="C300" s="18"/>
      <c r="D300" s="18"/>
      <c r="E300" s="18"/>
      <c r="F300" s="18"/>
      <c r="G300" s="18"/>
      <c r="H300" s="18"/>
      <c r="I300" s="18"/>
      <c r="J300" s="18"/>
      <c r="K300" s="18"/>
      <c r="L300" s="18"/>
      <c r="M300" s="18"/>
      <c r="N300" s="18"/>
      <c r="O300" s="18"/>
      <c r="P300" s="18"/>
      <c r="Q300" s="18"/>
      <c r="R300" s="18"/>
      <c r="S300" s="18"/>
      <c r="T300" s="18"/>
      <c r="U300" s="18"/>
      <c r="V300" s="18"/>
      <c r="W300" s="18"/>
    </row>
    <row r="301" spans="1:23" ht="12.75">
      <c r="A301" s="18"/>
      <c r="B301" s="18"/>
      <c r="C301" s="18"/>
      <c r="D301" s="18"/>
      <c r="E301" s="18"/>
      <c r="F301" s="18"/>
      <c r="G301" s="18"/>
      <c r="H301" s="18"/>
      <c r="I301" s="18"/>
      <c r="J301" s="18"/>
      <c r="K301" s="18"/>
      <c r="L301" s="18"/>
      <c r="M301" s="18"/>
      <c r="N301" s="18"/>
      <c r="O301" s="18"/>
      <c r="P301" s="18"/>
      <c r="Q301" s="18"/>
      <c r="R301" s="18"/>
      <c r="S301" s="18"/>
      <c r="T301" s="18"/>
      <c r="U301" s="18"/>
      <c r="V301" s="18"/>
      <c r="W301" s="18"/>
    </row>
    <row r="302" spans="1:23" ht="12.75">
      <c r="A302" s="18"/>
      <c r="B302" s="18"/>
      <c r="C302" s="18"/>
      <c r="D302" s="18"/>
      <c r="E302" s="18"/>
      <c r="F302" s="18"/>
      <c r="G302" s="18"/>
      <c r="H302" s="18"/>
      <c r="I302" s="18"/>
      <c r="J302" s="18"/>
      <c r="K302" s="18"/>
      <c r="L302" s="18"/>
      <c r="M302" s="18"/>
      <c r="N302" s="18"/>
      <c r="O302" s="18"/>
      <c r="P302" s="18"/>
      <c r="Q302" s="18"/>
      <c r="R302" s="18"/>
      <c r="S302" s="18"/>
      <c r="T302" s="18"/>
      <c r="U302" s="18"/>
      <c r="V302" s="18"/>
      <c r="W302" s="18"/>
    </row>
    <row r="303" spans="1:23" ht="12.75">
      <c r="A303" s="18"/>
      <c r="B303" s="18"/>
      <c r="C303" s="18"/>
      <c r="D303" s="18"/>
      <c r="E303" s="18"/>
      <c r="F303" s="18"/>
      <c r="G303" s="18"/>
      <c r="H303" s="18"/>
      <c r="I303" s="18"/>
      <c r="J303" s="18"/>
      <c r="K303" s="18"/>
      <c r="L303" s="18"/>
      <c r="M303" s="18"/>
      <c r="N303" s="18"/>
      <c r="O303" s="18"/>
      <c r="P303" s="18"/>
      <c r="Q303" s="18"/>
      <c r="R303" s="18"/>
      <c r="S303" s="18"/>
      <c r="T303" s="18"/>
      <c r="U303" s="18"/>
      <c r="V303" s="18"/>
      <c r="W303" s="18"/>
    </row>
    <row r="304" spans="1:23" ht="12.75">
      <c r="A304" s="18"/>
      <c r="B304" s="18"/>
      <c r="C304" s="18"/>
      <c r="D304" s="18"/>
      <c r="E304" s="18"/>
      <c r="F304" s="18"/>
      <c r="G304" s="18"/>
      <c r="H304" s="18"/>
      <c r="I304" s="18"/>
      <c r="J304" s="18"/>
      <c r="K304" s="18"/>
      <c r="L304" s="18"/>
      <c r="M304" s="18"/>
      <c r="N304" s="18"/>
      <c r="O304" s="18"/>
      <c r="P304" s="18"/>
      <c r="Q304" s="18"/>
      <c r="R304" s="18"/>
      <c r="S304" s="18"/>
      <c r="T304" s="18"/>
      <c r="U304" s="18"/>
      <c r="V304" s="18"/>
      <c r="W304" s="18"/>
    </row>
    <row r="305" spans="1:23" ht="12.75">
      <c r="A305" s="18"/>
      <c r="B305" s="18"/>
      <c r="C305" s="18"/>
      <c r="D305" s="18"/>
      <c r="E305" s="18"/>
      <c r="F305" s="18"/>
      <c r="G305" s="18"/>
      <c r="H305" s="18"/>
      <c r="I305" s="18"/>
      <c r="J305" s="18"/>
      <c r="K305" s="18"/>
      <c r="L305" s="18"/>
      <c r="M305" s="18"/>
      <c r="N305" s="18"/>
      <c r="O305" s="18"/>
      <c r="P305" s="18"/>
      <c r="Q305" s="18"/>
      <c r="R305" s="18"/>
      <c r="S305" s="18"/>
      <c r="T305" s="18"/>
      <c r="U305" s="18"/>
      <c r="V305" s="18"/>
      <c r="W305" s="18"/>
    </row>
    <row r="306" spans="1:23" ht="12.75">
      <c r="A306" s="18"/>
      <c r="B306" s="18"/>
      <c r="C306" s="18"/>
      <c r="D306" s="18"/>
      <c r="E306" s="18"/>
      <c r="F306" s="18"/>
      <c r="G306" s="18"/>
      <c r="H306" s="18"/>
      <c r="I306" s="18"/>
      <c r="J306" s="18"/>
      <c r="K306" s="18"/>
      <c r="L306" s="18"/>
      <c r="M306" s="18"/>
      <c r="N306" s="18"/>
      <c r="O306" s="18"/>
      <c r="P306" s="18"/>
      <c r="Q306" s="18"/>
      <c r="R306" s="18"/>
      <c r="S306" s="18"/>
      <c r="T306" s="18"/>
      <c r="U306" s="18"/>
      <c r="V306" s="18"/>
      <c r="W306" s="18"/>
    </row>
    <row r="307" spans="1:23" ht="12.75">
      <c r="A307" s="18"/>
      <c r="B307" s="18"/>
      <c r="C307" s="18"/>
      <c r="D307" s="18"/>
      <c r="E307" s="18"/>
      <c r="F307" s="18"/>
      <c r="G307" s="18"/>
      <c r="H307" s="18"/>
      <c r="I307" s="18"/>
      <c r="J307" s="18"/>
      <c r="K307" s="18"/>
      <c r="L307" s="18"/>
      <c r="M307" s="18"/>
      <c r="N307" s="18"/>
      <c r="O307" s="18"/>
      <c r="P307" s="18"/>
      <c r="Q307" s="18"/>
      <c r="R307" s="18"/>
      <c r="S307" s="18"/>
      <c r="T307" s="18"/>
      <c r="U307" s="18"/>
      <c r="V307" s="18"/>
      <c r="W307" s="18"/>
    </row>
    <row r="308" spans="1:23" ht="12.75">
      <c r="A308" s="18"/>
      <c r="B308" s="18"/>
      <c r="C308" s="18"/>
      <c r="D308" s="18"/>
      <c r="E308" s="18"/>
      <c r="F308" s="18"/>
      <c r="G308" s="18"/>
      <c r="H308" s="18"/>
      <c r="I308" s="18"/>
      <c r="J308" s="18"/>
      <c r="K308" s="18"/>
      <c r="L308" s="18"/>
      <c r="M308" s="18"/>
      <c r="N308" s="18"/>
      <c r="O308" s="18"/>
      <c r="P308" s="18"/>
      <c r="Q308" s="18"/>
      <c r="R308" s="18"/>
      <c r="S308" s="18"/>
      <c r="T308" s="18"/>
      <c r="U308" s="18"/>
      <c r="V308" s="18"/>
      <c r="W308" s="18"/>
    </row>
    <row r="309" spans="1:23" ht="12.75">
      <c r="A309" s="18"/>
      <c r="B309" s="18"/>
      <c r="C309" s="18"/>
      <c r="D309" s="18"/>
      <c r="E309" s="18"/>
      <c r="F309" s="18"/>
      <c r="G309" s="18"/>
      <c r="H309" s="18"/>
      <c r="I309" s="18"/>
      <c r="J309" s="18"/>
      <c r="K309" s="18"/>
      <c r="L309" s="18"/>
      <c r="M309" s="18"/>
      <c r="N309" s="18"/>
      <c r="O309" s="18"/>
      <c r="P309" s="18"/>
      <c r="Q309" s="18"/>
      <c r="R309" s="18"/>
      <c r="S309" s="18"/>
      <c r="T309" s="18"/>
      <c r="U309" s="18"/>
      <c r="V309" s="18"/>
      <c r="W309" s="18"/>
    </row>
    <row r="310" spans="1:23" ht="12.75">
      <c r="A310" s="18"/>
      <c r="B310" s="18"/>
      <c r="C310" s="18"/>
      <c r="D310" s="18"/>
      <c r="E310" s="18"/>
      <c r="F310" s="18"/>
      <c r="G310" s="18"/>
      <c r="H310" s="18"/>
      <c r="I310" s="18"/>
      <c r="J310" s="18"/>
      <c r="K310" s="18"/>
      <c r="L310" s="18"/>
      <c r="M310" s="18"/>
      <c r="N310" s="18"/>
      <c r="O310" s="18"/>
      <c r="P310" s="18"/>
      <c r="Q310" s="18"/>
      <c r="R310" s="18"/>
      <c r="S310" s="18"/>
      <c r="T310" s="18"/>
      <c r="U310" s="18"/>
      <c r="V310" s="18"/>
      <c r="W310" s="18"/>
    </row>
    <row r="311" spans="1:23" ht="12.75">
      <c r="A311" s="18"/>
      <c r="B311" s="18"/>
      <c r="C311" s="18"/>
      <c r="D311" s="18"/>
      <c r="E311" s="18"/>
      <c r="F311" s="18"/>
      <c r="G311" s="18"/>
      <c r="H311" s="18"/>
      <c r="I311" s="18"/>
      <c r="J311" s="18"/>
      <c r="K311" s="18"/>
      <c r="L311" s="18"/>
      <c r="M311" s="18"/>
      <c r="N311" s="18"/>
      <c r="O311" s="18"/>
      <c r="P311" s="18"/>
      <c r="Q311" s="18"/>
      <c r="R311" s="18"/>
      <c r="S311" s="18"/>
      <c r="T311" s="18"/>
      <c r="U311" s="18"/>
      <c r="V311" s="18"/>
      <c r="W311" s="18"/>
    </row>
    <row r="312" spans="1:23" ht="12.75">
      <c r="A312" s="18"/>
      <c r="B312" s="18"/>
      <c r="C312" s="18"/>
      <c r="D312" s="18"/>
      <c r="E312" s="18"/>
      <c r="F312" s="18"/>
      <c r="G312" s="18"/>
      <c r="H312" s="18"/>
      <c r="I312" s="18"/>
      <c r="J312" s="18"/>
      <c r="K312" s="18"/>
      <c r="L312" s="18"/>
      <c r="M312" s="18"/>
      <c r="N312" s="18"/>
      <c r="O312" s="18"/>
      <c r="P312" s="18"/>
      <c r="Q312" s="18"/>
      <c r="R312" s="18"/>
      <c r="S312" s="18"/>
      <c r="T312" s="18"/>
      <c r="U312" s="18"/>
      <c r="V312" s="18"/>
      <c r="W312" s="18"/>
    </row>
    <row r="313" spans="1:23" ht="12.75">
      <c r="A313" s="18"/>
      <c r="B313" s="18"/>
      <c r="C313" s="18"/>
      <c r="D313" s="18"/>
      <c r="E313" s="18"/>
      <c r="F313" s="18"/>
      <c r="G313" s="18"/>
      <c r="H313" s="18"/>
      <c r="I313" s="18"/>
      <c r="J313" s="18"/>
      <c r="K313" s="18"/>
      <c r="L313" s="18"/>
      <c r="M313" s="18"/>
      <c r="N313" s="18"/>
      <c r="O313" s="18"/>
      <c r="P313" s="18"/>
      <c r="Q313" s="18"/>
      <c r="R313" s="18"/>
      <c r="S313" s="18"/>
      <c r="T313" s="18"/>
      <c r="U313" s="18"/>
      <c r="V313" s="18"/>
      <c r="W313" s="18"/>
    </row>
    <row r="314" spans="1:23" ht="12.75">
      <c r="A314" s="18"/>
      <c r="B314" s="18"/>
      <c r="C314" s="18"/>
      <c r="D314" s="18"/>
      <c r="E314" s="18"/>
      <c r="F314" s="18"/>
      <c r="G314" s="18"/>
      <c r="H314" s="18"/>
      <c r="I314" s="18"/>
      <c r="J314" s="18"/>
      <c r="K314" s="18"/>
      <c r="L314" s="18"/>
      <c r="M314" s="18"/>
      <c r="N314" s="18"/>
      <c r="O314" s="18"/>
      <c r="P314" s="18"/>
      <c r="Q314" s="18"/>
      <c r="R314" s="18"/>
      <c r="S314" s="18"/>
      <c r="T314" s="18"/>
      <c r="U314" s="18"/>
      <c r="V314" s="18"/>
      <c r="W314" s="18"/>
    </row>
    <row r="315" spans="1:23" ht="12.75">
      <c r="A315" s="18"/>
      <c r="B315" s="18"/>
      <c r="C315" s="18"/>
      <c r="D315" s="18"/>
      <c r="E315" s="18"/>
      <c r="F315" s="18"/>
      <c r="G315" s="18"/>
      <c r="H315" s="18"/>
      <c r="I315" s="18"/>
      <c r="J315" s="18"/>
      <c r="K315" s="18"/>
      <c r="L315" s="18"/>
      <c r="M315" s="18"/>
      <c r="N315" s="18"/>
      <c r="O315" s="18"/>
      <c r="P315" s="18"/>
      <c r="Q315" s="18"/>
      <c r="R315" s="18"/>
      <c r="S315" s="18"/>
      <c r="T315" s="18"/>
      <c r="U315" s="18"/>
      <c r="V315" s="18"/>
      <c r="W315" s="18"/>
    </row>
    <row r="316" spans="1:23" ht="12.75">
      <c r="A316" s="18"/>
      <c r="B316" s="18"/>
      <c r="C316" s="18"/>
      <c r="D316" s="18"/>
      <c r="E316" s="18"/>
      <c r="F316" s="18"/>
      <c r="G316" s="18"/>
      <c r="H316" s="18"/>
      <c r="I316" s="18"/>
      <c r="J316" s="18"/>
      <c r="K316" s="18"/>
      <c r="L316" s="18"/>
      <c r="M316" s="18"/>
      <c r="N316" s="18"/>
      <c r="O316" s="18"/>
      <c r="P316" s="18"/>
      <c r="Q316" s="18"/>
      <c r="R316" s="18"/>
      <c r="S316" s="18"/>
      <c r="T316" s="18"/>
      <c r="U316" s="18"/>
      <c r="V316" s="18"/>
      <c r="W316" s="18"/>
    </row>
    <row r="317" spans="1:23" ht="12.75">
      <c r="A317" s="18"/>
      <c r="B317" s="18"/>
      <c r="C317" s="18"/>
      <c r="D317" s="18"/>
      <c r="E317" s="18"/>
      <c r="F317" s="18"/>
      <c r="G317" s="18"/>
      <c r="H317" s="18"/>
      <c r="I317" s="18"/>
      <c r="J317" s="18"/>
      <c r="K317" s="18"/>
      <c r="L317" s="18"/>
      <c r="M317" s="18"/>
      <c r="N317" s="18"/>
      <c r="O317" s="18"/>
      <c r="P317" s="18"/>
      <c r="Q317" s="18"/>
      <c r="R317" s="18"/>
      <c r="S317" s="18"/>
      <c r="T317" s="18"/>
      <c r="U317" s="18"/>
      <c r="V317" s="18"/>
      <c r="W317" s="18"/>
    </row>
    <row r="318" spans="1:23" ht="12.75">
      <c r="A318" s="18"/>
      <c r="B318" s="18"/>
      <c r="C318" s="18"/>
      <c r="D318" s="18"/>
      <c r="E318" s="18"/>
      <c r="F318" s="18"/>
      <c r="G318" s="18"/>
      <c r="H318" s="18"/>
      <c r="I318" s="18"/>
      <c r="J318" s="18"/>
      <c r="K318" s="18"/>
      <c r="L318" s="18"/>
      <c r="M318" s="18"/>
      <c r="N318" s="18"/>
      <c r="O318" s="18"/>
      <c r="P318" s="18"/>
      <c r="Q318" s="18"/>
      <c r="R318" s="18"/>
      <c r="S318" s="18"/>
      <c r="T318" s="18"/>
      <c r="U318" s="18"/>
      <c r="V318" s="18"/>
      <c r="W318" s="18"/>
    </row>
    <row r="319" spans="1:23" ht="12.75">
      <c r="A319" s="18"/>
      <c r="B319" s="18"/>
      <c r="C319" s="18"/>
      <c r="D319" s="18"/>
      <c r="E319" s="18"/>
      <c r="F319" s="18"/>
      <c r="G319" s="18"/>
      <c r="H319" s="18"/>
      <c r="I319" s="18"/>
      <c r="J319" s="18"/>
      <c r="K319" s="18"/>
      <c r="L319" s="18"/>
      <c r="M319" s="18"/>
      <c r="N319" s="18"/>
      <c r="O319" s="18"/>
      <c r="P319" s="18"/>
      <c r="Q319" s="18"/>
      <c r="R319" s="18"/>
      <c r="S319" s="18"/>
      <c r="T319" s="18"/>
      <c r="U319" s="18"/>
      <c r="V319" s="18"/>
      <c r="W319" s="18"/>
    </row>
    <row r="320" spans="1:23" ht="12.75">
      <c r="A320" s="18"/>
      <c r="B320" s="18"/>
      <c r="C320" s="18"/>
      <c r="D320" s="18"/>
      <c r="E320" s="18"/>
      <c r="F320" s="18"/>
      <c r="G320" s="18"/>
      <c r="H320" s="18"/>
      <c r="I320" s="18"/>
      <c r="J320" s="18"/>
      <c r="K320" s="18"/>
      <c r="L320" s="18"/>
      <c r="M320" s="18"/>
      <c r="N320" s="18"/>
      <c r="O320" s="18"/>
      <c r="P320" s="18"/>
      <c r="Q320" s="18"/>
      <c r="R320" s="18"/>
      <c r="S320" s="18"/>
      <c r="T320" s="18"/>
      <c r="U320" s="18"/>
      <c r="V320" s="18"/>
      <c r="W320" s="18"/>
    </row>
    <row r="321" spans="1:23" ht="12.75">
      <c r="A321" s="18"/>
      <c r="B321" s="18"/>
      <c r="C321" s="18"/>
      <c r="D321" s="18"/>
      <c r="E321" s="18"/>
      <c r="F321" s="18"/>
      <c r="G321" s="18"/>
      <c r="H321" s="18"/>
      <c r="I321" s="18"/>
      <c r="J321" s="18"/>
      <c r="K321" s="18"/>
      <c r="L321" s="18"/>
      <c r="M321" s="18"/>
      <c r="N321" s="18"/>
      <c r="O321" s="18"/>
      <c r="P321" s="18"/>
      <c r="Q321" s="18"/>
      <c r="R321" s="18"/>
      <c r="S321" s="18"/>
      <c r="T321" s="18"/>
      <c r="U321" s="18"/>
      <c r="V321" s="18"/>
      <c r="W321" s="18"/>
    </row>
    <row r="322" spans="1:23" ht="12.75">
      <c r="A322" s="18"/>
      <c r="B322" s="18"/>
      <c r="C322" s="18"/>
      <c r="D322" s="18"/>
      <c r="E322" s="18"/>
      <c r="F322" s="18"/>
      <c r="G322" s="18"/>
      <c r="H322" s="18"/>
      <c r="I322" s="18"/>
      <c r="J322" s="18"/>
      <c r="K322" s="18"/>
      <c r="L322" s="18"/>
      <c r="M322" s="18"/>
      <c r="N322" s="18"/>
      <c r="O322" s="18"/>
      <c r="P322" s="18"/>
      <c r="Q322" s="18"/>
      <c r="R322" s="18"/>
      <c r="S322" s="18"/>
      <c r="T322" s="18"/>
      <c r="U322" s="18"/>
      <c r="V322" s="18"/>
      <c r="W322" s="18"/>
    </row>
    <row r="323" spans="1:23" ht="12.75">
      <c r="A323" s="18"/>
      <c r="B323" s="18"/>
      <c r="C323" s="18"/>
      <c r="D323" s="18"/>
      <c r="E323" s="18"/>
      <c r="F323" s="18"/>
      <c r="G323" s="18"/>
      <c r="H323" s="18"/>
      <c r="I323" s="18"/>
      <c r="J323" s="18"/>
      <c r="K323" s="18"/>
      <c r="L323" s="18"/>
      <c r="M323" s="18"/>
      <c r="N323" s="18"/>
      <c r="O323" s="18"/>
      <c r="P323" s="18"/>
      <c r="Q323" s="18"/>
      <c r="R323" s="18"/>
      <c r="S323" s="18"/>
      <c r="T323" s="18"/>
      <c r="U323" s="18"/>
      <c r="V323" s="18"/>
      <c r="W323" s="18"/>
    </row>
    <row r="324" spans="1:23" ht="12.75">
      <c r="A324" s="18"/>
      <c r="B324" s="18"/>
      <c r="C324" s="18"/>
      <c r="D324" s="18"/>
      <c r="E324" s="18"/>
      <c r="F324" s="18"/>
      <c r="G324" s="18"/>
      <c r="H324" s="18"/>
      <c r="I324" s="18"/>
      <c r="J324" s="18"/>
      <c r="K324" s="18"/>
      <c r="L324" s="18"/>
      <c r="M324" s="18"/>
      <c r="N324" s="18"/>
      <c r="O324" s="18"/>
      <c r="P324" s="18"/>
      <c r="Q324" s="18"/>
      <c r="R324" s="18"/>
      <c r="S324" s="18"/>
      <c r="T324" s="18"/>
      <c r="U324" s="18"/>
      <c r="V324" s="18"/>
      <c r="W324" s="18"/>
    </row>
    <row r="325" spans="1:23" ht="12.75">
      <c r="A325" s="18"/>
      <c r="B325" s="18"/>
      <c r="C325" s="18"/>
      <c r="D325" s="18"/>
      <c r="E325" s="18"/>
      <c r="F325" s="18"/>
      <c r="G325" s="18"/>
      <c r="H325" s="18"/>
      <c r="I325" s="18"/>
      <c r="J325" s="18"/>
      <c r="K325" s="18"/>
      <c r="L325" s="18"/>
      <c r="M325" s="18"/>
      <c r="N325" s="18"/>
      <c r="O325" s="18"/>
      <c r="P325" s="18"/>
      <c r="Q325" s="18"/>
      <c r="R325" s="18"/>
      <c r="S325" s="18"/>
      <c r="T325" s="18"/>
      <c r="U325" s="18"/>
      <c r="V325" s="18"/>
      <c r="W325" s="18"/>
    </row>
    <row r="326" spans="1:23" ht="12.75">
      <c r="A326" s="18"/>
      <c r="B326" s="18"/>
      <c r="C326" s="18"/>
      <c r="D326" s="18"/>
      <c r="E326" s="18"/>
      <c r="F326" s="18"/>
      <c r="G326" s="18"/>
      <c r="H326" s="18"/>
      <c r="I326" s="18"/>
      <c r="J326" s="18"/>
      <c r="K326" s="18"/>
      <c r="L326" s="18"/>
      <c r="M326" s="18"/>
      <c r="N326" s="18"/>
      <c r="O326" s="18"/>
      <c r="P326" s="18"/>
      <c r="Q326" s="18"/>
      <c r="R326" s="18"/>
      <c r="S326" s="18"/>
      <c r="T326" s="18"/>
      <c r="U326" s="18"/>
      <c r="V326" s="18"/>
      <c r="W326" s="18"/>
    </row>
    <row r="327" spans="1:23" ht="12.75">
      <c r="A327" s="18"/>
      <c r="B327" s="18"/>
      <c r="C327" s="18"/>
      <c r="D327" s="18"/>
      <c r="E327" s="18"/>
      <c r="F327" s="18"/>
      <c r="G327" s="18"/>
      <c r="H327" s="18"/>
      <c r="I327" s="18"/>
      <c r="J327" s="18"/>
      <c r="K327" s="18"/>
      <c r="L327" s="18"/>
      <c r="M327" s="18"/>
      <c r="N327" s="18"/>
      <c r="O327" s="18"/>
      <c r="P327" s="18"/>
      <c r="Q327" s="18"/>
      <c r="R327" s="18"/>
      <c r="S327" s="18"/>
      <c r="T327" s="18"/>
      <c r="U327" s="18"/>
      <c r="V327" s="18"/>
      <c r="W327" s="18"/>
    </row>
    <row r="328" spans="1:23" ht="12.75">
      <c r="A328" s="18"/>
      <c r="B328" s="18"/>
      <c r="C328" s="18"/>
      <c r="D328" s="18"/>
      <c r="E328" s="18"/>
      <c r="F328" s="18"/>
      <c r="G328" s="18"/>
      <c r="H328" s="18"/>
      <c r="I328" s="18"/>
      <c r="J328" s="18"/>
      <c r="K328" s="18"/>
      <c r="L328" s="18"/>
      <c r="M328" s="18"/>
      <c r="N328" s="18"/>
      <c r="O328" s="18"/>
      <c r="P328" s="18"/>
      <c r="Q328" s="18"/>
      <c r="R328" s="18"/>
      <c r="S328" s="18"/>
      <c r="T328" s="18"/>
      <c r="U328" s="18"/>
      <c r="V328" s="18"/>
      <c r="W328" s="18"/>
    </row>
    <row r="329" spans="1:23" ht="12.75">
      <c r="A329" s="18"/>
      <c r="B329" s="18"/>
      <c r="C329" s="18"/>
      <c r="D329" s="18"/>
      <c r="E329" s="18"/>
      <c r="F329" s="18"/>
      <c r="G329" s="18"/>
      <c r="H329" s="18"/>
      <c r="I329" s="18"/>
      <c r="J329" s="18"/>
      <c r="K329" s="18"/>
      <c r="L329" s="18"/>
      <c r="M329" s="18"/>
      <c r="N329" s="18"/>
      <c r="O329" s="18"/>
      <c r="P329" s="18"/>
      <c r="Q329" s="18"/>
      <c r="R329" s="18"/>
      <c r="S329" s="18"/>
      <c r="T329" s="18"/>
      <c r="U329" s="18"/>
      <c r="V329" s="18"/>
      <c r="W329" s="18"/>
    </row>
    <row r="330" spans="1:23" ht="12.75">
      <c r="A330" s="18"/>
      <c r="B330" s="18"/>
      <c r="C330" s="18"/>
      <c r="D330" s="18"/>
      <c r="E330" s="18"/>
      <c r="F330" s="18"/>
      <c r="G330" s="18"/>
      <c r="H330" s="18"/>
      <c r="I330" s="18"/>
      <c r="J330" s="18"/>
      <c r="K330" s="18"/>
      <c r="L330" s="18"/>
      <c r="M330" s="18"/>
      <c r="N330" s="18"/>
      <c r="O330" s="18"/>
      <c r="P330" s="18"/>
      <c r="Q330" s="18"/>
      <c r="R330" s="18"/>
      <c r="S330" s="18"/>
      <c r="T330" s="18"/>
      <c r="U330" s="18"/>
      <c r="V330" s="18"/>
      <c r="W330" s="18"/>
    </row>
    <row r="331" spans="1:23" ht="12.75">
      <c r="A331" s="18"/>
      <c r="B331" s="18"/>
      <c r="C331" s="18"/>
      <c r="D331" s="18"/>
      <c r="E331" s="18"/>
      <c r="F331" s="18"/>
      <c r="G331" s="18"/>
      <c r="H331" s="18"/>
      <c r="I331" s="18"/>
      <c r="J331" s="18"/>
      <c r="K331" s="18"/>
      <c r="L331" s="18"/>
      <c r="M331" s="18"/>
      <c r="N331" s="18"/>
      <c r="O331" s="18"/>
      <c r="P331" s="18"/>
      <c r="Q331" s="18"/>
      <c r="R331" s="18"/>
      <c r="S331" s="18"/>
      <c r="T331" s="18"/>
      <c r="U331" s="18"/>
      <c r="V331" s="18"/>
      <c r="W331" s="18"/>
    </row>
    <row r="332" spans="1:23" ht="12.75">
      <c r="A332" s="18"/>
      <c r="B332" s="18"/>
      <c r="C332" s="18"/>
      <c r="D332" s="18"/>
      <c r="E332" s="18"/>
      <c r="F332" s="18"/>
      <c r="G332" s="18"/>
      <c r="H332" s="18"/>
      <c r="I332" s="18"/>
      <c r="J332" s="18"/>
      <c r="K332" s="18"/>
      <c r="L332" s="18"/>
      <c r="M332" s="18"/>
      <c r="N332" s="18"/>
      <c r="O332" s="18"/>
      <c r="P332" s="18"/>
      <c r="Q332" s="18"/>
      <c r="R332" s="18"/>
      <c r="S332" s="18"/>
      <c r="T332" s="18"/>
      <c r="U332" s="18"/>
      <c r="V332" s="18"/>
      <c r="W332" s="18"/>
    </row>
    <row r="333" spans="1:23" ht="12.75">
      <c r="A333" s="18"/>
      <c r="B333" s="18"/>
      <c r="C333" s="18"/>
      <c r="D333" s="18"/>
      <c r="E333" s="18"/>
      <c r="F333" s="18"/>
      <c r="G333" s="18"/>
      <c r="H333" s="18"/>
      <c r="I333" s="18"/>
      <c r="J333" s="18"/>
      <c r="K333" s="18"/>
      <c r="L333" s="18"/>
      <c r="M333" s="18"/>
      <c r="N333" s="18"/>
      <c r="O333" s="18"/>
      <c r="P333" s="18"/>
      <c r="Q333" s="18"/>
      <c r="R333" s="18"/>
      <c r="S333" s="18"/>
      <c r="T333" s="18"/>
      <c r="U333" s="18"/>
      <c r="V333" s="18"/>
      <c r="W333" s="18"/>
    </row>
    <row r="334" spans="1:23" ht="12.75">
      <c r="A334" s="18"/>
      <c r="B334" s="18"/>
      <c r="C334" s="18"/>
      <c r="D334" s="18"/>
      <c r="E334" s="18"/>
      <c r="F334" s="18"/>
      <c r="G334" s="18"/>
      <c r="H334" s="18"/>
      <c r="I334" s="18"/>
      <c r="J334" s="18"/>
      <c r="K334" s="18"/>
      <c r="L334" s="18"/>
      <c r="M334" s="18"/>
      <c r="N334" s="18"/>
      <c r="O334" s="18"/>
      <c r="P334" s="18"/>
      <c r="Q334" s="18"/>
      <c r="R334" s="18"/>
      <c r="S334" s="18"/>
      <c r="T334" s="18"/>
      <c r="U334" s="18"/>
      <c r="V334" s="18"/>
      <c r="W334" s="18"/>
    </row>
    <row r="335" spans="1:23" ht="12.75">
      <c r="A335" s="18"/>
      <c r="B335" s="18"/>
      <c r="C335" s="18"/>
      <c r="D335" s="18"/>
      <c r="E335" s="18"/>
      <c r="F335" s="18"/>
      <c r="G335" s="18"/>
      <c r="H335" s="18"/>
      <c r="I335" s="18"/>
      <c r="J335" s="18"/>
      <c r="K335" s="18"/>
      <c r="L335" s="18"/>
      <c r="M335" s="18"/>
      <c r="N335" s="18"/>
      <c r="O335" s="18"/>
      <c r="P335" s="18"/>
      <c r="Q335" s="18"/>
      <c r="R335" s="18"/>
      <c r="S335" s="18"/>
      <c r="T335" s="18"/>
      <c r="U335" s="18"/>
      <c r="V335" s="18"/>
      <c r="W335" s="18"/>
    </row>
    <row r="336" spans="1:23" ht="12.75">
      <c r="A336" s="18"/>
      <c r="B336" s="18"/>
      <c r="C336" s="18"/>
      <c r="D336" s="18"/>
      <c r="E336" s="18"/>
      <c r="F336" s="18"/>
      <c r="G336" s="18"/>
      <c r="H336" s="18"/>
      <c r="I336" s="18"/>
      <c r="J336" s="18"/>
      <c r="K336" s="18"/>
      <c r="L336" s="18"/>
      <c r="M336" s="18"/>
      <c r="N336" s="18"/>
      <c r="O336" s="18"/>
      <c r="P336" s="18"/>
      <c r="Q336" s="18"/>
      <c r="R336" s="18"/>
      <c r="S336" s="18"/>
      <c r="T336" s="18"/>
      <c r="U336" s="18"/>
      <c r="V336" s="18"/>
      <c r="W336" s="18"/>
    </row>
    <row r="337" spans="1:23" ht="12.75">
      <c r="A337" s="18"/>
      <c r="B337" s="18"/>
      <c r="C337" s="18"/>
      <c r="D337" s="18"/>
      <c r="E337" s="18"/>
      <c r="F337" s="18"/>
      <c r="G337" s="18"/>
      <c r="H337" s="18"/>
      <c r="I337" s="18"/>
      <c r="J337" s="18"/>
      <c r="K337" s="18"/>
      <c r="L337" s="18"/>
      <c r="M337" s="18"/>
      <c r="N337" s="18"/>
      <c r="O337" s="18"/>
      <c r="P337" s="18"/>
      <c r="Q337" s="18"/>
      <c r="R337" s="18"/>
      <c r="S337" s="18"/>
      <c r="T337" s="18"/>
      <c r="U337" s="18"/>
      <c r="V337" s="18"/>
      <c r="W337" s="18"/>
    </row>
    <row r="338" spans="1:23" ht="12.75">
      <c r="A338" s="18"/>
      <c r="B338" s="18"/>
      <c r="C338" s="18"/>
      <c r="D338" s="18"/>
      <c r="E338" s="18"/>
      <c r="F338" s="18"/>
      <c r="G338" s="18"/>
      <c r="H338" s="18"/>
      <c r="I338" s="18"/>
      <c r="J338" s="18"/>
      <c r="K338" s="18"/>
      <c r="L338" s="18"/>
      <c r="M338" s="18"/>
      <c r="N338" s="18"/>
      <c r="O338" s="18"/>
      <c r="P338" s="18"/>
      <c r="Q338" s="18"/>
      <c r="R338" s="18"/>
      <c r="S338" s="18"/>
      <c r="T338" s="18"/>
      <c r="U338" s="18"/>
      <c r="V338" s="18"/>
      <c r="W338" s="18"/>
    </row>
    <row r="339" spans="1:23" ht="12.75">
      <c r="A339" s="18"/>
      <c r="B339" s="18"/>
      <c r="C339" s="18"/>
      <c r="D339" s="18"/>
      <c r="E339" s="18"/>
      <c r="F339" s="18"/>
      <c r="G339" s="18"/>
      <c r="H339" s="18"/>
      <c r="I339" s="18"/>
      <c r="J339" s="18"/>
      <c r="K339" s="18"/>
      <c r="L339" s="18"/>
      <c r="M339" s="18"/>
      <c r="N339" s="18"/>
      <c r="O339" s="18"/>
      <c r="P339" s="18"/>
      <c r="Q339" s="18"/>
      <c r="R339" s="18"/>
      <c r="S339" s="18"/>
      <c r="T339" s="18"/>
      <c r="U339" s="18"/>
      <c r="V339" s="18"/>
      <c r="W339" s="18"/>
    </row>
    <row r="340" spans="1:23" ht="12.75">
      <c r="A340" s="18"/>
      <c r="B340" s="18"/>
      <c r="C340" s="18"/>
      <c r="D340" s="18"/>
      <c r="E340" s="18"/>
      <c r="F340" s="18"/>
      <c r="G340" s="18"/>
      <c r="H340" s="18"/>
      <c r="I340" s="18"/>
      <c r="J340" s="18"/>
      <c r="K340" s="18"/>
      <c r="L340" s="18"/>
      <c r="M340" s="18"/>
      <c r="N340" s="18"/>
      <c r="O340" s="18"/>
      <c r="P340" s="18"/>
      <c r="Q340" s="18"/>
      <c r="R340" s="18"/>
      <c r="S340" s="18"/>
      <c r="T340" s="18"/>
      <c r="U340" s="18"/>
      <c r="V340" s="18"/>
      <c r="W340" s="18"/>
    </row>
    <row r="341" spans="1:23" ht="12.75">
      <c r="A341" s="18"/>
      <c r="B341" s="18"/>
      <c r="C341" s="18"/>
      <c r="D341" s="18"/>
      <c r="E341" s="18"/>
      <c r="F341" s="18"/>
      <c r="G341" s="18"/>
      <c r="H341" s="18"/>
      <c r="I341" s="18"/>
      <c r="J341" s="18"/>
      <c r="K341" s="18"/>
      <c r="L341" s="18"/>
      <c r="M341" s="18"/>
      <c r="N341" s="18"/>
      <c r="O341" s="18"/>
      <c r="P341" s="18"/>
      <c r="Q341" s="18"/>
      <c r="R341" s="18"/>
      <c r="S341" s="18"/>
      <c r="T341" s="18"/>
      <c r="U341" s="18"/>
      <c r="V341" s="18"/>
      <c r="W341" s="18"/>
    </row>
    <row r="342" spans="1:23" ht="12.75">
      <c r="A342" s="18"/>
      <c r="B342" s="18"/>
      <c r="C342" s="18"/>
      <c r="D342" s="18"/>
      <c r="E342" s="18"/>
      <c r="F342" s="18"/>
      <c r="G342" s="18"/>
      <c r="H342" s="18"/>
      <c r="I342" s="18"/>
      <c r="J342" s="18"/>
      <c r="K342" s="18"/>
      <c r="L342" s="18"/>
      <c r="M342" s="18"/>
      <c r="N342" s="18"/>
      <c r="O342" s="18"/>
      <c r="P342" s="18"/>
      <c r="Q342" s="18"/>
      <c r="R342" s="18"/>
      <c r="S342" s="18"/>
      <c r="T342" s="18"/>
      <c r="U342" s="18"/>
      <c r="V342" s="18"/>
      <c r="W342" s="18"/>
    </row>
    <row r="343" spans="1:23" ht="12.75">
      <c r="A343" s="18"/>
      <c r="B343" s="18"/>
      <c r="C343" s="18"/>
      <c r="D343" s="18"/>
      <c r="E343" s="18"/>
      <c r="F343" s="18"/>
      <c r="G343" s="18"/>
      <c r="H343" s="18"/>
      <c r="I343" s="18"/>
      <c r="J343" s="18"/>
      <c r="K343" s="18"/>
      <c r="L343" s="18"/>
      <c r="M343" s="18"/>
      <c r="N343" s="18"/>
      <c r="O343" s="18"/>
      <c r="P343" s="18"/>
      <c r="Q343" s="18"/>
      <c r="R343" s="18"/>
      <c r="S343" s="18"/>
      <c r="T343" s="18"/>
      <c r="U343" s="18"/>
      <c r="V343" s="18"/>
      <c r="W343" s="18"/>
    </row>
    <row r="344" spans="1:23" ht="12.75">
      <c r="A344" s="18"/>
      <c r="B344" s="18"/>
      <c r="C344" s="18"/>
      <c r="D344" s="18"/>
      <c r="E344" s="18"/>
      <c r="F344" s="18"/>
      <c r="G344" s="18"/>
      <c r="H344" s="18"/>
      <c r="I344" s="18"/>
      <c r="J344" s="18"/>
      <c r="K344" s="18"/>
      <c r="L344" s="18"/>
      <c r="M344" s="18"/>
      <c r="N344" s="18"/>
      <c r="O344" s="18"/>
      <c r="P344" s="18"/>
      <c r="Q344" s="18"/>
      <c r="R344" s="18"/>
      <c r="S344" s="18"/>
      <c r="T344" s="18"/>
      <c r="U344" s="18"/>
      <c r="V344" s="18"/>
      <c r="W344" s="18"/>
    </row>
    <row r="345" spans="1:23" ht="12.75">
      <c r="A345" s="18"/>
      <c r="B345" s="18"/>
      <c r="C345" s="18"/>
      <c r="D345" s="18"/>
      <c r="E345" s="18"/>
      <c r="F345" s="18"/>
      <c r="G345" s="18"/>
      <c r="H345" s="18"/>
      <c r="I345" s="18"/>
      <c r="J345" s="18"/>
      <c r="K345" s="18"/>
      <c r="L345" s="18"/>
      <c r="M345" s="18"/>
      <c r="N345" s="18"/>
      <c r="O345" s="18"/>
      <c r="P345" s="18"/>
      <c r="Q345" s="18"/>
      <c r="R345" s="18"/>
      <c r="S345" s="18"/>
      <c r="T345" s="18"/>
      <c r="U345" s="18"/>
      <c r="V345" s="18"/>
      <c r="W345" s="18"/>
    </row>
    <row r="346" spans="1:23" ht="12.75">
      <c r="A346" s="18"/>
      <c r="B346" s="18"/>
      <c r="C346" s="18"/>
      <c r="D346" s="18"/>
      <c r="E346" s="18"/>
      <c r="F346" s="18"/>
      <c r="G346" s="18"/>
      <c r="H346" s="18"/>
      <c r="I346" s="18"/>
      <c r="J346" s="18"/>
      <c r="K346" s="18"/>
      <c r="L346" s="18"/>
      <c r="M346" s="18"/>
      <c r="N346" s="18"/>
      <c r="O346" s="18"/>
      <c r="P346" s="18"/>
      <c r="Q346" s="18"/>
      <c r="R346" s="18"/>
      <c r="S346" s="18"/>
      <c r="T346" s="18"/>
      <c r="U346" s="18"/>
      <c r="V346" s="18"/>
      <c r="W346" s="18"/>
    </row>
    <row r="347" spans="1:23" ht="12.75">
      <c r="A347" s="18"/>
      <c r="B347" s="18"/>
      <c r="C347" s="18"/>
      <c r="D347" s="18"/>
      <c r="E347" s="18"/>
      <c r="F347" s="18"/>
      <c r="G347" s="18"/>
      <c r="H347" s="18"/>
      <c r="I347" s="18"/>
      <c r="J347" s="18"/>
      <c r="K347" s="18"/>
      <c r="L347" s="18"/>
      <c r="M347" s="18"/>
      <c r="N347" s="18"/>
      <c r="O347" s="18"/>
      <c r="P347" s="18"/>
      <c r="Q347" s="18"/>
      <c r="R347" s="18"/>
      <c r="S347" s="18"/>
      <c r="T347" s="18"/>
      <c r="U347" s="18"/>
      <c r="V347" s="18"/>
      <c r="W347" s="18"/>
    </row>
    <row r="348" spans="1:23" ht="12.75">
      <c r="A348" s="18"/>
      <c r="B348" s="18"/>
      <c r="C348" s="18"/>
      <c r="D348" s="18"/>
      <c r="E348" s="18"/>
      <c r="F348" s="18"/>
      <c r="G348" s="18"/>
      <c r="H348" s="18"/>
      <c r="I348" s="18"/>
      <c r="J348" s="18"/>
      <c r="K348" s="18"/>
      <c r="L348" s="18"/>
      <c r="M348" s="18"/>
      <c r="N348" s="18"/>
      <c r="O348" s="18"/>
      <c r="P348" s="18"/>
      <c r="Q348" s="18"/>
      <c r="R348" s="18"/>
      <c r="S348" s="18"/>
      <c r="T348" s="18"/>
      <c r="U348" s="18"/>
      <c r="V348" s="18"/>
      <c r="W348" s="18"/>
    </row>
    <row r="349" spans="1:23" ht="12.75">
      <c r="A349" s="18"/>
      <c r="B349" s="18"/>
      <c r="C349" s="18"/>
      <c r="D349" s="18"/>
      <c r="E349" s="18"/>
      <c r="F349" s="18"/>
      <c r="G349" s="18"/>
      <c r="H349" s="18"/>
      <c r="I349" s="18"/>
      <c r="J349" s="18"/>
      <c r="K349" s="18"/>
      <c r="L349" s="18"/>
      <c r="M349" s="18"/>
      <c r="N349" s="18"/>
      <c r="O349" s="18"/>
      <c r="P349" s="18"/>
      <c r="Q349" s="18"/>
      <c r="R349" s="18"/>
      <c r="S349" s="18"/>
      <c r="T349" s="18"/>
      <c r="U349" s="18"/>
      <c r="V349" s="18"/>
      <c r="W349" s="18"/>
    </row>
    <row r="350" spans="1:23" ht="12.75">
      <c r="A350" s="18"/>
      <c r="B350" s="18"/>
      <c r="C350" s="18"/>
      <c r="D350" s="18"/>
      <c r="E350" s="18"/>
      <c r="F350" s="18"/>
      <c r="G350" s="18"/>
      <c r="H350" s="18"/>
      <c r="I350" s="18"/>
      <c r="J350" s="18"/>
      <c r="K350" s="18"/>
      <c r="L350" s="18"/>
      <c r="M350" s="18"/>
      <c r="N350" s="18"/>
      <c r="O350" s="18"/>
      <c r="P350" s="18"/>
      <c r="Q350" s="18"/>
      <c r="R350" s="18"/>
      <c r="S350" s="18"/>
      <c r="T350" s="18"/>
      <c r="U350" s="18"/>
      <c r="V350" s="18"/>
      <c r="W350" s="18"/>
    </row>
    <row r="351" spans="1:23" ht="12.75">
      <c r="A351" s="18"/>
      <c r="B351" s="18"/>
      <c r="C351" s="18"/>
      <c r="D351" s="18"/>
      <c r="E351" s="18"/>
      <c r="F351" s="18"/>
      <c r="G351" s="18"/>
      <c r="H351" s="18"/>
      <c r="I351" s="18"/>
      <c r="J351" s="18"/>
      <c r="K351" s="18"/>
      <c r="L351" s="18"/>
      <c r="M351" s="18"/>
      <c r="N351" s="18"/>
      <c r="O351" s="18"/>
      <c r="P351" s="18"/>
      <c r="Q351" s="18"/>
      <c r="R351" s="18"/>
      <c r="S351" s="18"/>
      <c r="T351" s="18"/>
      <c r="U351" s="18"/>
      <c r="V351" s="18"/>
      <c r="W351" s="18"/>
    </row>
    <row r="352" spans="1:23" ht="12.75">
      <c r="A352" s="18"/>
      <c r="B352" s="18"/>
      <c r="C352" s="18"/>
      <c r="D352" s="18"/>
      <c r="E352" s="18"/>
      <c r="F352" s="18"/>
      <c r="G352" s="18"/>
      <c r="H352" s="18"/>
      <c r="I352" s="18"/>
      <c r="J352" s="18"/>
      <c r="K352" s="18"/>
      <c r="L352" s="18"/>
      <c r="M352" s="18"/>
      <c r="N352" s="18"/>
      <c r="O352" s="18"/>
      <c r="P352" s="18"/>
      <c r="Q352" s="18"/>
      <c r="R352" s="18"/>
      <c r="S352" s="18"/>
      <c r="T352" s="18"/>
      <c r="U352" s="18"/>
      <c r="V352" s="18"/>
      <c r="W352" s="18"/>
    </row>
    <row r="353" spans="1:23" ht="12.75">
      <c r="A353" s="18"/>
      <c r="B353" s="18"/>
      <c r="C353" s="18"/>
      <c r="D353" s="18"/>
      <c r="E353" s="18"/>
      <c r="F353" s="18"/>
      <c r="G353" s="18"/>
      <c r="H353" s="18"/>
      <c r="I353" s="18"/>
      <c r="J353" s="18"/>
      <c r="K353" s="18"/>
      <c r="L353" s="18"/>
      <c r="M353" s="18"/>
      <c r="N353" s="18"/>
      <c r="O353" s="18"/>
      <c r="P353" s="18"/>
      <c r="Q353" s="18"/>
      <c r="R353" s="18"/>
      <c r="S353" s="18"/>
      <c r="T353" s="18"/>
      <c r="U353" s="18"/>
      <c r="V353" s="18"/>
      <c r="W353" s="18"/>
    </row>
    <row r="354" spans="1:23" ht="12.75">
      <c r="A354" s="18"/>
      <c r="B354" s="18"/>
      <c r="C354" s="18"/>
      <c r="D354" s="18"/>
      <c r="E354" s="18"/>
      <c r="F354" s="18"/>
      <c r="G354" s="18"/>
      <c r="H354" s="18"/>
      <c r="I354" s="18"/>
      <c r="J354" s="18"/>
      <c r="K354" s="18"/>
      <c r="L354" s="18"/>
      <c r="M354" s="18"/>
      <c r="N354" s="18"/>
      <c r="O354" s="18"/>
      <c r="P354" s="18"/>
      <c r="Q354" s="18"/>
      <c r="R354" s="18"/>
      <c r="S354" s="18"/>
      <c r="T354" s="18"/>
      <c r="U354" s="18"/>
      <c r="V354" s="18"/>
      <c r="W354" s="18"/>
    </row>
    <row r="355" spans="1:23" ht="12.75">
      <c r="A355" s="18"/>
      <c r="B355" s="18"/>
      <c r="C355" s="18"/>
      <c r="D355" s="18"/>
      <c r="E355" s="18"/>
      <c r="F355" s="18"/>
      <c r="G355" s="18"/>
      <c r="H355" s="18"/>
      <c r="I355" s="18"/>
      <c r="J355" s="18"/>
      <c r="K355" s="18"/>
      <c r="L355" s="18"/>
      <c r="M355" s="18"/>
      <c r="N355" s="18"/>
      <c r="O355" s="18"/>
      <c r="P355" s="18"/>
      <c r="Q355" s="18"/>
      <c r="R355" s="18"/>
      <c r="S355" s="18"/>
      <c r="T355" s="18"/>
      <c r="U355" s="18"/>
      <c r="V355" s="18"/>
      <c r="W355" s="18"/>
    </row>
    <row r="356" spans="1:23" ht="12.75">
      <c r="A356" s="18"/>
      <c r="B356" s="18"/>
      <c r="C356" s="18"/>
      <c r="D356" s="18"/>
      <c r="E356" s="18"/>
      <c r="F356" s="18"/>
      <c r="G356" s="18"/>
      <c r="H356" s="18"/>
      <c r="I356" s="18"/>
      <c r="J356" s="18"/>
      <c r="K356" s="18"/>
      <c r="L356" s="18"/>
      <c r="M356" s="18"/>
      <c r="N356" s="18"/>
      <c r="O356" s="18"/>
      <c r="P356" s="18"/>
      <c r="Q356" s="18"/>
      <c r="R356" s="18"/>
      <c r="S356" s="18"/>
      <c r="T356" s="18"/>
      <c r="U356" s="18"/>
      <c r="V356" s="18"/>
      <c r="W356" s="18"/>
    </row>
    <row r="357" spans="1:23" ht="12.75">
      <c r="A357" s="18"/>
      <c r="B357" s="18"/>
      <c r="C357" s="18"/>
      <c r="D357" s="18"/>
      <c r="E357" s="18"/>
      <c r="F357" s="18"/>
      <c r="G357" s="18"/>
      <c r="H357" s="18"/>
      <c r="I357" s="18"/>
      <c r="J357" s="18"/>
      <c r="K357" s="18"/>
      <c r="L357" s="18"/>
      <c r="M357" s="18"/>
      <c r="N357" s="18"/>
      <c r="O357" s="18"/>
      <c r="P357" s="18"/>
      <c r="Q357" s="18"/>
      <c r="R357" s="18"/>
      <c r="S357" s="18"/>
      <c r="T357" s="18"/>
      <c r="U357" s="18"/>
      <c r="V357" s="18"/>
      <c r="W357" s="18"/>
    </row>
    <row r="358" spans="1:23" ht="12.75">
      <c r="A358" s="18"/>
      <c r="B358" s="18"/>
      <c r="C358" s="18"/>
      <c r="D358" s="18"/>
      <c r="E358" s="18"/>
      <c r="F358" s="18"/>
      <c r="G358" s="18"/>
      <c r="H358" s="18"/>
      <c r="I358" s="18"/>
      <c r="J358" s="18"/>
      <c r="K358" s="18"/>
      <c r="L358" s="18"/>
      <c r="M358" s="18"/>
      <c r="N358" s="18"/>
      <c r="O358" s="18"/>
      <c r="P358" s="18"/>
      <c r="Q358" s="18"/>
      <c r="R358" s="18"/>
      <c r="S358" s="18"/>
      <c r="T358" s="18"/>
      <c r="U358" s="18"/>
      <c r="V358" s="18"/>
      <c r="W358" s="18"/>
    </row>
    <row r="359" spans="1:23" ht="12.75">
      <c r="A359" s="18"/>
      <c r="B359" s="18"/>
      <c r="C359" s="18"/>
      <c r="D359" s="18"/>
      <c r="E359" s="18"/>
      <c r="F359" s="18"/>
      <c r="G359" s="18"/>
      <c r="H359" s="18"/>
      <c r="I359" s="18"/>
      <c r="J359" s="18"/>
      <c r="K359" s="18"/>
      <c r="L359" s="18"/>
      <c r="M359" s="18"/>
      <c r="N359" s="18"/>
      <c r="O359" s="18"/>
      <c r="P359" s="18"/>
      <c r="Q359" s="18"/>
      <c r="R359" s="18"/>
      <c r="S359" s="18"/>
      <c r="T359" s="18"/>
      <c r="U359" s="18"/>
      <c r="V359" s="18"/>
      <c r="W359" s="18"/>
    </row>
    <row r="360" spans="1:23" ht="12.75">
      <c r="A360" s="18"/>
      <c r="B360" s="18"/>
      <c r="C360" s="18"/>
      <c r="D360" s="18"/>
      <c r="E360" s="18"/>
      <c r="F360" s="18"/>
      <c r="G360" s="18"/>
      <c r="H360" s="18"/>
      <c r="I360" s="18"/>
      <c r="J360" s="18"/>
      <c r="K360" s="18"/>
      <c r="L360" s="18"/>
      <c r="M360" s="18"/>
      <c r="N360" s="18"/>
      <c r="O360" s="18"/>
      <c r="P360" s="18"/>
      <c r="Q360" s="18"/>
      <c r="R360" s="18"/>
      <c r="S360" s="18"/>
      <c r="T360" s="18"/>
      <c r="U360" s="18"/>
      <c r="V360" s="18"/>
      <c r="W360" s="18"/>
    </row>
    <row r="361" spans="1:23" ht="12.75">
      <c r="A361" s="18"/>
      <c r="B361" s="18"/>
      <c r="C361" s="18"/>
      <c r="D361" s="18"/>
      <c r="E361" s="18"/>
      <c r="F361" s="18"/>
      <c r="G361" s="18"/>
      <c r="H361" s="18"/>
      <c r="I361" s="18"/>
      <c r="J361" s="18"/>
      <c r="K361" s="18"/>
      <c r="L361" s="18"/>
      <c r="M361" s="18"/>
      <c r="N361" s="18"/>
      <c r="O361" s="18"/>
      <c r="P361" s="18"/>
      <c r="Q361" s="18"/>
      <c r="R361" s="18"/>
      <c r="S361" s="18"/>
      <c r="T361" s="18"/>
      <c r="U361" s="18"/>
      <c r="V361" s="18"/>
      <c r="W361" s="18"/>
    </row>
    <row r="362" spans="1:23" ht="12.75">
      <c r="A362" s="18"/>
      <c r="B362" s="18"/>
      <c r="C362" s="18"/>
      <c r="D362" s="18"/>
      <c r="E362" s="18"/>
      <c r="F362" s="18"/>
      <c r="G362" s="18"/>
      <c r="H362" s="18"/>
      <c r="I362" s="18"/>
      <c r="J362" s="18"/>
      <c r="K362" s="18"/>
      <c r="L362" s="18"/>
      <c r="M362" s="18"/>
      <c r="N362" s="18"/>
      <c r="O362" s="18"/>
      <c r="P362" s="18"/>
      <c r="Q362" s="18"/>
      <c r="R362" s="18"/>
      <c r="S362" s="18"/>
      <c r="T362" s="18"/>
      <c r="U362" s="18"/>
      <c r="V362" s="18"/>
      <c r="W362" s="18"/>
    </row>
    <row r="363" spans="1:23" ht="12.75">
      <c r="A363" s="18"/>
      <c r="B363" s="18"/>
      <c r="C363" s="18"/>
      <c r="D363" s="18"/>
      <c r="E363" s="18"/>
      <c r="F363" s="18"/>
      <c r="G363" s="18"/>
      <c r="H363" s="18"/>
      <c r="I363" s="18"/>
      <c r="J363" s="18"/>
      <c r="K363" s="18"/>
      <c r="L363" s="18"/>
      <c r="M363" s="18"/>
      <c r="N363" s="18"/>
      <c r="O363" s="18"/>
      <c r="P363" s="18"/>
      <c r="Q363" s="18"/>
      <c r="R363" s="18"/>
      <c r="S363" s="18"/>
      <c r="T363" s="18"/>
      <c r="U363" s="18"/>
      <c r="V363" s="18"/>
      <c r="W363" s="18"/>
    </row>
    <row r="364" spans="1:23" ht="12.75">
      <c r="A364" s="18"/>
      <c r="B364" s="18"/>
      <c r="C364" s="18"/>
      <c r="D364" s="18"/>
      <c r="E364" s="18"/>
      <c r="F364" s="18"/>
      <c r="G364" s="18"/>
      <c r="H364" s="18"/>
      <c r="I364" s="18"/>
      <c r="J364" s="18"/>
      <c r="K364" s="18"/>
      <c r="L364" s="18"/>
      <c r="M364" s="18"/>
      <c r="N364" s="18"/>
      <c r="O364" s="18"/>
      <c r="P364" s="18"/>
      <c r="Q364" s="18"/>
      <c r="R364" s="18"/>
      <c r="S364" s="18"/>
      <c r="T364" s="18"/>
      <c r="U364" s="18"/>
      <c r="V364" s="18"/>
      <c r="W364" s="18"/>
    </row>
    <row r="365" spans="1:23" ht="12.75">
      <c r="A365" s="18"/>
      <c r="B365" s="18"/>
      <c r="C365" s="18"/>
      <c r="D365" s="18"/>
      <c r="E365" s="18"/>
      <c r="F365" s="18"/>
      <c r="G365" s="18"/>
      <c r="H365" s="18"/>
      <c r="I365" s="18"/>
      <c r="J365" s="18"/>
      <c r="K365" s="18"/>
      <c r="L365" s="18"/>
      <c r="M365" s="18"/>
      <c r="N365" s="18"/>
      <c r="O365" s="18"/>
      <c r="P365" s="18"/>
      <c r="Q365" s="18"/>
      <c r="R365" s="18"/>
      <c r="S365" s="18"/>
      <c r="T365" s="18"/>
      <c r="U365" s="18"/>
      <c r="V365" s="18"/>
      <c r="W365" s="18"/>
    </row>
    <row r="366" spans="1:23" ht="12.75">
      <c r="A366" s="18"/>
      <c r="B366" s="18"/>
      <c r="C366" s="18"/>
      <c r="D366" s="18"/>
      <c r="E366" s="18"/>
      <c r="F366" s="18"/>
      <c r="G366" s="18"/>
      <c r="H366" s="18"/>
      <c r="I366" s="18"/>
      <c r="J366" s="18"/>
      <c r="K366" s="18"/>
      <c r="L366" s="18"/>
      <c r="M366" s="18"/>
      <c r="N366" s="18"/>
      <c r="O366" s="18"/>
      <c r="P366" s="18"/>
      <c r="Q366" s="18"/>
      <c r="R366" s="18"/>
      <c r="S366" s="18"/>
      <c r="T366" s="18"/>
      <c r="U366" s="18"/>
      <c r="V366" s="18"/>
      <c r="W366" s="18"/>
    </row>
    <row r="367" spans="1:23" ht="12.75">
      <c r="A367" s="18"/>
      <c r="B367" s="18"/>
      <c r="C367" s="18"/>
      <c r="D367" s="18"/>
      <c r="E367" s="18"/>
      <c r="F367" s="18"/>
      <c r="G367" s="18"/>
      <c r="H367" s="18"/>
      <c r="I367" s="18"/>
      <c r="J367" s="18"/>
      <c r="K367" s="18"/>
      <c r="L367" s="18"/>
      <c r="M367" s="18"/>
      <c r="N367" s="18"/>
      <c r="O367" s="18"/>
      <c r="P367" s="18"/>
      <c r="Q367" s="18"/>
      <c r="R367" s="18"/>
      <c r="S367" s="18"/>
      <c r="T367" s="18"/>
      <c r="U367" s="18"/>
      <c r="V367" s="18"/>
      <c r="W367" s="18"/>
    </row>
    <row r="368" spans="1:23" ht="12.75">
      <c r="A368" s="18"/>
      <c r="B368" s="18"/>
      <c r="C368" s="18"/>
      <c r="D368" s="18"/>
      <c r="E368" s="18"/>
      <c r="F368" s="18"/>
      <c r="G368" s="18"/>
      <c r="H368" s="18"/>
      <c r="I368" s="18"/>
      <c r="J368" s="18"/>
      <c r="K368" s="18"/>
      <c r="L368" s="18"/>
      <c r="M368" s="18"/>
      <c r="N368" s="18"/>
      <c r="O368" s="18"/>
      <c r="P368" s="18"/>
      <c r="Q368" s="18"/>
      <c r="R368" s="18"/>
      <c r="S368" s="18"/>
      <c r="T368" s="18"/>
      <c r="U368" s="18"/>
      <c r="V368" s="18"/>
      <c r="W368" s="18"/>
    </row>
    <row r="369" spans="1:23" ht="12.75">
      <c r="A369" s="18"/>
      <c r="B369" s="18"/>
      <c r="C369" s="18"/>
      <c r="D369" s="18"/>
      <c r="E369" s="18"/>
      <c r="F369" s="18"/>
      <c r="G369" s="18"/>
      <c r="H369" s="18"/>
      <c r="I369" s="18"/>
      <c r="J369" s="18"/>
      <c r="K369" s="18"/>
      <c r="L369" s="18"/>
      <c r="M369" s="18"/>
      <c r="N369" s="18"/>
      <c r="O369" s="18"/>
      <c r="P369" s="18"/>
      <c r="Q369" s="18"/>
      <c r="R369" s="18"/>
      <c r="S369" s="18"/>
      <c r="T369" s="18"/>
      <c r="U369" s="18"/>
      <c r="V369" s="18"/>
      <c r="W369" s="18"/>
    </row>
    <row r="370" spans="1:23" ht="12.75">
      <c r="A370" s="18"/>
      <c r="B370" s="18"/>
      <c r="C370" s="18"/>
      <c r="D370" s="18"/>
      <c r="E370" s="18"/>
      <c r="F370" s="18"/>
      <c r="G370" s="18"/>
      <c r="H370" s="18"/>
      <c r="I370" s="18"/>
      <c r="J370" s="18"/>
      <c r="K370" s="18"/>
      <c r="L370" s="18"/>
      <c r="M370" s="18"/>
      <c r="N370" s="18"/>
      <c r="O370" s="18"/>
      <c r="P370" s="18"/>
      <c r="Q370" s="18"/>
      <c r="R370" s="18"/>
      <c r="S370" s="18"/>
      <c r="T370" s="18"/>
      <c r="U370" s="18"/>
      <c r="V370" s="18"/>
      <c r="W370" s="18"/>
    </row>
    <row r="371" spans="1:23" ht="12.75">
      <c r="A371" s="18"/>
      <c r="B371" s="18"/>
      <c r="C371" s="18"/>
      <c r="D371" s="18"/>
      <c r="E371" s="18"/>
      <c r="F371" s="18"/>
      <c r="G371" s="18"/>
      <c r="H371" s="18"/>
      <c r="I371" s="18"/>
      <c r="J371" s="18"/>
      <c r="K371" s="18"/>
      <c r="L371" s="18"/>
      <c r="M371" s="18"/>
      <c r="N371" s="18"/>
      <c r="O371" s="18"/>
      <c r="P371" s="18"/>
      <c r="Q371" s="18"/>
      <c r="R371" s="18"/>
      <c r="S371" s="18"/>
      <c r="T371" s="18"/>
      <c r="U371" s="18"/>
      <c r="V371" s="18"/>
      <c r="W371" s="18"/>
    </row>
    <row r="372" spans="1:23" ht="12.75">
      <c r="A372" s="18"/>
      <c r="B372" s="18"/>
      <c r="C372" s="18"/>
      <c r="D372" s="18"/>
      <c r="E372" s="18"/>
      <c r="F372" s="18"/>
      <c r="G372" s="18"/>
      <c r="H372" s="18"/>
      <c r="I372" s="18"/>
      <c r="J372" s="18"/>
      <c r="K372" s="18"/>
      <c r="L372" s="18"/>
      <c r="M372" s="18"/>
      <c r="N372" s="18"/>
      <c r="O372" s="18"/>
      <c r="P372" s="18"/>
      <c r="Q372" s="18"/>
      <c r="R372" s="18"/>
      <c r="S372" s="18"/>
      <c r="T372" s="18"/>
      <c r="U372" s="18"/>
      <c r="V372" s="18"/>
      <c r="W372" s="18"/>
    </row>
    <row r="373" spans="1:23" ht="12.75">
      <c r="A373" s="18"/>
      <c r="B373" s="18"/>
      <c r="C373" s="18"/>
      <c r="D373" s="18"/>
      <c r="E373" s="18"/>
      <c r="F373" s="18"/>
      <c r="G373" s="18"/>
      <c r="H373" s="18"/>
      <c r="I373" s="18"/>
      <c r="J373" s="18"/>
      <c r="K373" s="18"/>
      <c r="L373" s="18"/>
      <c r="M373" s="18"/>
      <c r="N373" s="18"/>
      <c r="O373" s="18"/>
      <c r="P373" s="18"/>
      <c r="Q373" s="18"/>
      <c r="R373" s="18"/>
      <c r="S373" s="18"/>
      <c r="T373" s="18"/>
      <c r="U373" s="18"/>
      <c r="V373" s="18"/>
      <c r="W373" s="18"/>
    </row>
    <row r="374" spans="1:23" ht="12.75">
      <c r="A374" s="18"/>
      <c r="B374" s="18"/>
      <c r="C374" s="18"/>
      <c r="D374" s="18"/>
      <c r="E374" s="18"/>
      <c r="F374" s="18"/>
      <c r="G374" s="18"/>
      <c r="H374" s="18"/>
      <c r="I374" s="18"/>
      <c r="J374" s="18"/>
      <c r="K374" s="18"/>
      <c r="L374" s="18"/>
      <c r="M374" s="18"/>
      <c r="N374" s="18"/>
      <c r="O374" s="18"/>
      <c r="P374" s="18"/>
      <c r="Q374" s="18"/>
      <c r="R374" s="18"/>
      <c r="S374" s="18"/>
      <c r="T374" s="18"/>
      <c r="U374" s="18"/>
      <c r="V374" s="18"/>
      <c r="W374" s="18"/>
    </row>
    <row r="375" spans="1:23" ht="12.75">
      <c r="A375" s="18"/>
      <c r="B375" s="18"/>
      <c r="C375" s="18"/>
      <c r="D375" s="18"/>
      <c r="E375" s="18"/>
      <c r="F375" s="18"/>
      <c r="G375" s="18"/>
      <c r="H375" s="18"/>
      <c r="I375" s="18"/>
      <c r="J375" s="18"/>
      <c r="K375" s="18"/>
      <c r="L375" s="18"/>
      <c r="M375" s="18"/>
      <c r="N375" s="18"/>
      <c r="O375" s="18"/>
      <c r="P375" s="18"/>
      <c r="Q375" s="18"/>
      <c r="R375" s="18"/>
      <c r="S375" s="18"/>
      <c r="T375" s="18"/>
      <c r="U375" s="18"/>
      <c r="V375" s="18"/>
      <c r="W375" s="18"/>
    </row>
    <row r="376" spans="1:23" ht="12.75">
      <c r="A376" s="18"/>
      <c r="B376" s="18"/>
      <c r="C376" s="18"/>
      <c r="D376" s="18"/>
      <c r="E376" s="18"/>
      <c r="F376" s="18"/>
      <c r="G376" s="18"/>
      <c r="H376" s="18"/>
      <c r="I376" s="18"/>
      <c r="J376" s="18"/>
      <c r="K376" s="18"/>
      <c r="L376" s="18"/>
      <c r="M376" s="18"/>
      <c r="N376" s="18"/>
      <c r="O376" s="18"/>
      <c r="P376" s="18"/>
      <c r="Q376" s="18"/>
      <c r="R376" s="18"/>
      <c r="S376" s="18"/>
      <c r="T376" s="18"/>
      <c r="U376" s="18"/>
      <c r="V376" s="18"/>
      <c r="W376" s="18"/>
    </row>
    <row r="377" spans="1:23" ht="12.75">
      <c r="A377" s="18"/>
      <c r="B377" s="18"/>
      <c r="C377" s="18"/>
      <c r="D377" s="18"/>
      <c r="E377" s="18"/>
      <c r="F377" s="18"/>
      <c r="G377" s="18"/>
      <c r="H377" s="18"/>
      <c r="I377" s="18"/>
      <c r="J377" s="18"/>
      <c r="K377" s="18"/>
      <c r="L377" s="18"/>
      <c r="M377" s="18"/>
      <c r="N377" s="18"/>
      <c r="O377" s="18"/>
      <c r="P377" s="18"/>
      <c r="Q377" s="18"/>
      <c r="R377" s="18"/>
      <c r="S377" s="18"/>
      <c r="T377" s="18"/>
      <c r="U377" s="18"/>
      <c r="V377" s="18"/>
      <c r="W377" s="18"/>
    </row>
    <row r="378" spans="1:23" ht="12.75">
      <c r="A378" s="18"/>
      <c r="B378" s="18"/>
      <c r="C378" s="18"/>
      <c r="D378" s="18"/>
      <c r="E378" s="18"/>
      <c r="F378" s="18"/>
      <c r="G378" s="18"/>
      <c r="H378" s="18"/>
      <c r="I378" s="18"/>
      <c r="J378" s="18"/>
      <c r="K378" s="18"/>
      <c r="L378" s="18"/>
      <c r="M378" s="18"/>
      <c r="N378" s="18"/>
      <c r="O378" s="18"/>
      <c r="P378" s="18"/>
      <c r="Q378" s="18"/>
      <c r="R378" s="18"/>
      <c r="S378" s="18"/>
      <c r="T378" s="18"/>
      <c r="U378" s="18"/>
      <c r="V378" s="18"/>
      <c r="W378" s="18"/>
    </row>
    <row r="379" spans="1:23" ht="12.75">
      <c r="A379" s="18"/>
      <c r="B379" s="18"/>
      <c r="C379" s="18"/>
      <c r="D379" s="18"/>
      <c r="E379" s="18"/>
      <c r="F379" s="18"/>
      <c r="G379" s="18"/>
      <c r="H379" s="18"/>
      <c r="I379" s="18"/>
      <c r="J379" s="18"/>
      <c r="K379" s="18"/>
      <c r="L379" s="18"/>
      <c r="M379" s="18"/>
      <c r="N379" s="18"/>
      <c r="O379" s="18"/>
      <c r="P379" s="18"/>
      <c r="Q379" s="18"/>
      <c r="R379" s="18"/>
      <c r="S379" s="18"/>
      <c r="T379" s="18"/>
      <c r="U379" s="18"/>
      <c r="V379" s="18"/>
      <c r="W379" s="18"/>
    </row>
    <row r="380" spans="1:23" ht="12.75">
      <c r="A380" s="18"/>
      <c r="B380" s="18"/>
      <c r="C380" s="18"/>
      <c r="D380" s="18"/>
      <c r="E380" s="18"/>
      <c r="F380" s="18"/>
      <c r="G380" s="18"/>
      <c r="H380" s="18"/>
      <c r="I380" s="18"/>
      <c r="J380" s="18"/>
      <c r="K380" s="18"/>
      <c r="L380" s="18"/>
      <c r="M380" s="18"/>
      <c r="N380" s="18"/>
      <c r="O380" s="18"/>
      <c r="P380" s="18"/>
      <c r="Q380" s="18"/>
      <c r="R380" s="18"/>
      <c r="S380" s="18"/>
      <c r="T380" s="18"/>
      <c r="U380" s="18"/>
      <c r="V380" s="18"/>
      <c r="W380" s="18"/>
    </row>
    <row r="381" spans="1:23" ht="12.75">
      <c r="A381" s="18"/>
      <c r="B381" s="18"/>
      <c r="C381" s="18"/>
      <c r="D381" s="18"/>
      <c r="E381" s="18"/>
      <c r="F381" s="18"/>
      <c r="G381" s="18"/>
      <c r="H381" s="18"/>
      <c r="I381" s="18"/>
      <c r="J381" s="18"/>
      <c r="K381" s="18"/>
      <c r="L381" s="18"/>
      <c r="M381" s="18"/>
      <c r="N381" s="18"/>
      <c r="O381" s="18"/>
      <c r="P381" s="18"/>
      <c r="Q381" s="18"/>
      <c r="R381" s="18"/>
      <c r="S381" s="18"/>
      <c r="T381" s="18"/>
      <c r="U381" s="18"/>
      <c r="V381" s="18"/>
      <c r="W381" s="18"/>
    </row>
    <row r="382" spans="1:23" ht="12.75">
      <c r="A382" s="18"/>
      <c r="B382" s="18"/>
      <c r="C382" s="18"/>
      <c r="D382" s="18"/>
      <c r="E382" s="18"/>
      <c r="F382" s="18"/>
      <c r="G382" s="18"/>
      <c r="H382" s="18"/>
      <c r="I382" s="18"/>
      <c r="J382" s="18"/>
      <c r="K382" s="18"/>
      <c r="L382" s="18"/>
      <c r="M382" s="18"/>
      <c r="N382" s="18"/>
      <c r="O382" s="18"/>
      <c r="P382" s="18"/>
      <c r="Q382" s="18"/>
      <c r="R382" s="18"/>
      <c r="S382" s="18"/>
      <c r="T382" s="18"/>
      <c r="U382" s="18"/>
      <c r="V382" s="18"/>
      <c r="W382" s="18"/>
    </row>
    <row r="383" spans="1:23" ht="12.75">
      <c r="A383" s="18"/>
      <c r="B383" s="18"/>
      <c r="C383" s="18"/>
      <c r="D383" s="18"/>
      <c r="E383" s="18"/>
      <c r="F383" s="18"/>
      <c r="G383" s="18"/>
      <c r="H383" s="18"/>
      <c r="I383" s="18"/>
      <c r="J383" s="18"/>
      <c r="K383" s="18"/>
      <c r="L383" s="18"/>
      <c r="M383" s="18"/>
      <c r="N383" s="18"/>
      <c r="O383" s="18"/>
      <c r="P383" s="18"/>
      <c r="Q383" s="18"/>
      <c r="R383" s="18"/>
      <c r="S383" s="18"/>
      <c r="T383" s="18"/>
      <c r="U383" s="18"/>
      <c r="V383" s="18"/>
      <c r="W383" s="18"/>
    </row>
    <row r="384" spans="1:23" ht="12.75">
      <c r="A384" s="18"/>
      <c r="B384" s="18"/>
      <c r="C384" s="18"/>
      <c r="D384" s="18"/>
      <c r="E384" s="18"/>
      <c r="F384" s="18"/>
      <c r="G384" s="18"/>
      <c r="H384" s="18"/>
      <c r="I384" s="18"/>
      <c r="J384" s="18"/>
      <c r="K384" s="18"/>
      <c r="L384" s="18"/>
      <c r="M384" s="18"/>
      <c r="N384" s="18"/>
      <c r="O384" s="18"/>
      <c r="P384" s="18"/>
      <c r="Q384" s="18"/>
      <c r="R384" s="18"/>
      <c r="S384" s="18"/>
      <c r="T384" s="18"/>
      <c r="U384" s="18"/>
      <c r="V384" s="18"/>
      <c r="W384" s="18"/>
    </row>
    <row r="385" spans="1:23" ht="12.75">
      <c r="A385" s="18"/>
      <c r="B385" s="18"/>
      <c r="C385" s="18"/>
      <c r="D385" s="18"/>
      <c r="E385" s="18"/>
      <c r="F385" s="18"/>
      <c r="G385" s="18"/>
      <c r="H385" s="18"/>
      <c r="I385" s="18"/>
      <c r="J385" s="18"/>
      <c r="K385" s="18"/>
      <c r="L385" s="18"/>
      <c r="M385" s="18"/>
      <c r="N385" s="18"/>
      <c r="O385" s="18"/>
      <c r="P385" s="18"/>
      <c r="Q385" s="18"/>
      <c r="R385" s="18"/>
      <c r="S385" s="18"/>
      <c r="T385" s="18"/>
      <c r="U385" s="18"/>
      <c r="V385" s="18"/>
      <c r="W385" s="18"/>
    </row>
    <row r="386" spans="1:23" ht="12.75">
      <c r="A386" s="18"/>
      <c r="B386" s="18"/>
      <c r="C386" s="18"/>
      <c r="D386" s="18"/>
      <c r="E386" s="18"/>
      <c r="F386" s="18"/>
      <c r="G386" s="18"/>
      <c r="H386" s="18"/>
      <c r="I386" s="18"/>
      <c r="J386" s="18"/>
      <c r="K386" s="18"/>
      <c r="L386" s="18"/>
      <c r="M386" s="18"/>
      <c r="N386" s="18"/>
      <c r="O386" s="18"/>
      <c r="P386" s="18"/>
      <c r="Q386" s="18"/>
      <c r="R386" s="18"/>
      <c r="S386" s="18"/>
      <c r="T386" s="18"/>
      <c r="U386" s="18"/>
      <c r="V386" s="18"/>
      <c r="W386" s="18"/>
    </row>
    <row r="387" spans="1:23" ht="12.75">
      <c r="A387" s="18"/>
      <c r="B387" s="18"/>
      <c r="C387" s="18"/>
      <c r="D387" s="18"/>
      <c r="E387" s="18"/>
      <c r="F387" s="18"/>
      <c r="G387" s="18"/>
      <c r="H387" s="18"/>
      <c r="I387" s="18"/>
      <c r="J387" s="18"/>
      <c r="K387" s="18"/>
      <c r="L387" s="18"/>
      <c r="M387" s="18"/>
      <c r="N387" s="18"/>
      <c r="O387" s="18"/>
      <c r="P387" s="18"/>
      <c r="Q387" s="18"/>
      <c r="R387" s="18"/>
      <c r="S387" s="18"/>
      <c r="T387" s="18"/>
      <c r="U387" s="18"/>
      <c r="V387" s="18"/>
      <c r="W387" s="18"/>
    </row>
    <row r="388" spans="1:23" ht="12.75">
      <c r="A388" s="18"/>
      <c r="B388" s="18"/>
      <c r="C388" s="18"/>
      <c r="D388" s="18"/>
      <c r="E388" s="18"/>
      <c r="F388" s="18"/>
      <c r="G388" s="18"/>
      <c r="H388" s="18"/>
      <c r="I388" s="18"/>
      <c r="J388" s="18"/>
      <c r="K388" s="18"/>
      <c r="L388" s="18"/>
      <c r="M388" s="18"/>
      <c r="N388" s="18"/>
      <c r="O388" s="18"/>
      <c r="P388" s="18"/>
      <c r="Q388" s="18"/>
      <c r="R388" s="18"/>
      <c r="S388" s="18"/>
      <c r="T388" s="18"/>
      <c r="U388" s="18"/>
      <c r="V388" s="18"/>
      <c r="W388" s="18"/>
    </row>
    <row r="389" spans="1:23" ht="12.75">
      <c r="A389" s="18"/>
      <c r="B389" s="18"/>
      <c r="C389" s="18"/>
      <c r="D389" s="18"/>
      <c r="E389" s="18"/>
      <c r="F389" s="18"/>
      <c r="G389" s="18"/>
      <c r="H389" s="18"/>
      <c r="I389" s="18"/>
      <c r="J389" s="18"/>
      <c r="K389" s="18"/>
      <c r="L389" s="18"/>
      <c r="M389" s="18"/>
      <c r="N389" s="18"/>
      <c r="O389" s="18"/>
      <c r="P389" s="18"/>
      <c r="Q389" s="18"/>
      <c r="R389" s="18"/>
      <c r="S389" s="18"/>
      <c r="T389" s="18"/>
      <c r="U389" s="18"/>
      <c r="V389" s="18"/>
      <c r="W389" s="18"/>
    </row>
    <row r="390" spans="1:23" ht="12.75">
      <c r="A390" s="18"/>
      <c r="B390" s="18"/>
      <c r="C390" s="18"/>
      <c r="D390" s="18"/>
      <c r="E390" s="18"/>
      <c r="F390" s="18"/>
      <c r="G390" s="18"/>
      <c r="H390" s="18"/>
      <c r="I390" s="18"/>
      <c r="J390" s="18"/>
      <c r="K390" s="18"/>
      <c r="L390" s="18"/>
      <c r="M390" s="18"/>
      <c r="N390" s="18"/>
      <c r="O390" s="18"/>
      <c r="P390" s="18"/>
      <c r="Q390" s="18"/>
      <c r="R390" s="18"/>
      <c r="S390" s="18"/>
      <c r="T390" s="18"/>
      <c r="U390" s="18"/>
      <c r="V390" s="18"/>
      <c r="W390" s="18"/>
    </row>
    <row r="391" spans="1:23" ht="12.75">
      <c r="A391" s="18"/>
      <c r="B391" s="18"/>
      <c r="C391" s="18"/>
      <c r="D391" s="18"/>
      <c r="E391" s="18"/>
      <c r="F391" s="18"/>
      <c r="G391" s="18"/>
      <c r="H391" s="18"/>
      <c r="I391" s="18"/>
      <c r="J391" s="18"/>
      <c r="K391" s="18"/>
      <c r="L391" s="18"/>
      <c r="M391" s="18"/>
      <c r="N391" s="18"/>
      <c r="O391" s="18"/>
      <c r="P391" s="18"/>
      <c r="Q391" s="18"/>
      <c r="R391" s="18"/>
      <c r="S391" s="18"/>
      <c r="T391" s="18"/>
      <c r="U391" s="18"/>
      <c r="V391" s="18"/>
      <c r="W391" s="18"/>
    </row>
    <row r="392" spans="1:23" ht="12.75">
      <c r="A392" s="18"/>
      <c r="B392" s="18"/>
      <c r="C392" s="18"/>
      <c r="D392" s="18"/>
      <c r="E392" s="18"/>
      <c r="F392" s="18"/>
      <c r="G392" s="18"/>
      <c r="H392" s="18"/>
      <c r="I392" s="18"/>
      <c r="J392" s="18"/>
      <c r="K392" s="18"/>
      <c r="L392" s="18"/>
      <c r="M392" s="18"/>
      <c r="N392" s="18"/>
      <c r="O392" s="18"/>
      <c r="P392" s="18"/>
      <c r="Q392" s="18"/>
      <c r="R392" s="18"/>
      <c r="S392" s="18"/>
      <c r="T392" s="18"/>
      <c r="U392" s="18"/>
      <c r="V392" s="18"/>
      <c r="W392" s="18"/>
    </row>
    <row r="393" spans="1:23" ht="12.75">
      <c r="A393" s="18"/>
      <c r="B393" s="18"/>
      <c r="C393" s="18"/>
      <c r="D393" s="18"/>
      <c r="E393" s="18"/>
      <c r="F393" s="18"/>
      <c r="G393" s="18"/>
      <c r="H393" s="18"/>
      <c r="I393" s="18"/>
      <c r="J393" s="18"/>
      <c r="K393" s="18"/>
      <c r="L393" s="18"/>
      <c r="M393" s="18"/>
      <c r="N393" s="18"/>
      <c r="O393" s="18"/>
      <c r="P393" s="18"/>
      <c r="Q393" s="18"/>
      <c r="R393" s="18"/>
      <c r="S393" s="18"/>
      <c r="T393" s="18"/>
      <c r="U393" s="18"/>
      <c r="V393" s="18"/>
      <c r="W393" s="18"/>
    </row>
    <row r="394" spans="1:23" ht="12.75">
      <c r="A394" s="18"/>
      <c r="B394" s="18"/>
      <c r="C394" s="18"/>
      <c r="D394" s="18"/>
      <c r="E394" s="18"/>
      <c r="F394" s="18"/>
      <c r="G394" s="18"/>
      <c r="H394" s="18"/>
      <c r="I394" s="18"/>
      <c r="J394" s="18"/>
      <c r="K394" s="18"/>
      <c r="L394" s="18"/>
      <c r="M394" s="18"/>
      <c r="N394" s="18"/>
      <c r="O394" s="18"/>
      <c r="P394" s="18"/>
      <c r="Q394" s="18"/>
      <c r="R394" s="18"/>
      <c r="S394" s="18"/>
      <c r="T394" s="18"/>
      <c r="U394" s="18"/>
      <c r="V394" s="18"/>
      <c r="W394" s="18"/>
    </row>
    <row r="395" spans="1:23" ht="12.75">
      <c r="A395" s="18"/>
      <c r="B395" s="18"/>
      <c r="C395" s="18"/>
      <c r="D395" s="18"/>
      <c r="E395" s="18"/>
      <c r="F395" s="18"/>
      <c r="G395" s="18"/>
      <c r="H395" s="18"/>
      <c r="I395" s="18"/>
      <c r="J395" s="18"/>
      <c r="K395" s="18"/>
      <c r="L395" s="18"/>
      <c r="M395" s="18"/>
      <c r="N395" s="18"/>
      <c r="O395" s="18"/>
      <c r="P395" s="18"/>
      <c r="Q395" s="18"/>
      <c r="R395" s="18"/>
      <c r="S395" s="18"/>
      <c r="T395" s="18"/>
      <c r="U395" s="18"/>
      <c r="V395" s="18"/>
      <c r="W395" s="18"/>
    </row>
    <row r="396" spans="1:23" ht="12.75">
      <c r="A396" s="18"/>
      <c r="B396" s="18"/>
      <c r="C396" s="18"/>
      <c r="D396" s="18"/>
      <c r="E396" s="18"/>
      <c r="F396" s="18"/>
      <c r="G396" s="18"/>
      <c r="H396" s="18"/>
      <c r="I396" s="18"/>
      <c r="J396" s="18"/>
      <c r="K396" s="18"/>
      <c r="L396" s="18"/>
      <c r="M396" s="18"/>
      <c r="N396" s="18"/>
      <c r="O396" s="18"/>
      <c r="P396" s="18"/>
      <c r="Q396" s="18"/>
      <c r="R396" s="18"/>
      <c r="S396" s="18"/>
      <c r="T396" s="18"/>
      <c r="U396" s="18"/>
      <c r="V396" s="18"/>
      <c r="W396" s="18"/>
    </row>
    <row r="397" spans="1:23" ht="12.75">
      <c r="A397" s="18"/>
      <c r="B397" s="18"/>
      <c r="C397" s="18"/>
      <c r="D397" s="18"/>
      <c r="E397" s="18"/>
      <c r="F397" s="18"/>
      <c r="G397" s="18"/>
      <c r="H397" s="18"/>
      <c r="I397" s="18"/>
      <c r="J397" s="18"/>
      <c r="K397" s="18"/>
      <c r="L397" s="18"/>
      <c r="M397" s="18"/>
      <c r="N397" s="18"/>
      <c r="O397" s="18"/>
      <c r="P397" s="18"/>
      <c r="Q397" s="18"/>
      <c r="R397" s="18"/>
      <c r="S397" s="18"/>
      <c r="T397" s="18"/>
      <c r="U397" s="18"/>
      <c r="V397" s="18"/>
      <c r="W397" s="18"/>
    </row>
    <row r="398" spans="1:23" ht="12.75">
      <c r="A398" s="18"/>
      <c r="B398" s="18"/>
      <c r="C398" s="18"/>
      <c r="D398" s="18"/>
      <c r="E398" s="18"/>
      <c r="F398" s="18"/>
      <c r="G398" s="18"/>
      <c r="H398" s="18"/>
      <c r="I398" s="18"/>
      <c r="J398" s="18"/>
      <c r="K398" s="18"/>
      <c r="L398" s="18"/>
      <c r="M398" s="18"/>
      <c r="N398" s="18"/>
      <c r="O398" s="18"/>
      <c r="P398" s="18"/>
      <c r="Q398" s="18"/>
      <c r="R398" s="18"/>
      <c r="S398" s="18"/>
      <c r="T398" s="18"/>
      <c r="U398" s="18"/>
      <c r="V398" s="18"/>
      <c r="W398" s="18"/>
    </row>
    <row r="399" spans="1:23" ht="12.75">
      <c r="A399" s="18"/>
      <c r="B399" s="18"/>
      <c r="C399" s="18"/>
      <c r="D399" s="18"/>
      <c r="E399" s="18"/>
      <c r="F399" s="18"/>
      <c r="G399" s="18"/>
      <c r="H399" s="18"/>
      <c r="I399" s="18"/>
      <c r="J399" s="18"/>
      <c r="K399" s="18"/>
      <c r="L399" s="18"/>
      <c r="M399" s="18"/>
      <c r="N399" s="18"/>
      <c r="O399" s="18"/>
      <c r="P399" s="18"/>
      <c r="Q399" s="18"/>
      <c r="R399" s="18"/>
      <c r="S399" s="18"/>
      <c r="T399" s="18"/>
      <c r="U399" s="18"/>
      <c r="V399" s="18"/>
      <c r="W399" s="18"/>
    </row>
    <row r="400" spans="1:23" ht="12.75">
      <c r="A400" s="18"/>
      <c r="B400" s="18"/>
      <c r="C400" s="18"/>
      <c r="D400" s="18"/>
      <c r="E400" s="18"/>
      <c r="F400" s="18"/>
      <c r="G400" s="18"/>
      <c r="H400" s="18"/>
      <c r="I400" s="18"/>
      <c r="J400" s="18"/>
      <c r="K400" s="18"/>
      <c r="L400" s="18"/>
      <c r="M400" s="18"/>
      <c r="N400" s="18"/>
      <c r="O400" s="18"/>
      <c r="P400" s="18"/>
      <c r="Q400" s="18"/>
      <c r="R400" s="18"/>
      <c r="S400" s="18"/>
      <c r="T400" s="18"/>
      <c r="U400" s="18"/>
      <c r="V400" s="18"/>
      <c r="W400" s="18"/>
    </row>
    <row r="401" spans="1:23" ht="12.75">
      <c r="A401" s="18"/>
      <c r="B401" s="18"/>
      <c r="C401" s="18"/>
      <c r="D401" s="18"/>
      <c r="E401" s="18"/>
      <c r="F401" s="18"/>
      <c r="G401" s="18"/>
      <c r="H401" s="18"/>
      <c r="I401" s="18"/>
      <c r="J401" s="18"/>
      <c r="K401" s="18"/>
      <c r="L401" s="18"/>
      <c r="M401" s="18"/>
      <c r="N401" s="18"/>
      <c r="O401" s="18"/>
      <c r="P401" s="18"/>
      <c r="Q401" s="18"/>
      <c r="R401" s="18"/>
      <c r="S401" s="18"/>
      <c r="T401" s="18"/>
      <c r="U401" s="18"/>
      <c r="V401" s="18"/>
      <c r="W401" s="18"/>
    </row>
    <row r="402" spans="1:23" ht="12.75">
      <c r="A402" s="18"/>
      <c r="B402" s="18"/>
      <c r="C402" s="18"/>
      <c r="D402" s="18"/>
      <c r="E402" s="18"/>
      <c r="F402" s="18"/>
      <c r="G402" s="18"/>
      <c r="H402" s="18"/>
      <c r="I402" s="18"/>
      <c r="J402" s="18"/>
      <c r="K402" s="18"/>
      <c r="L402" s="18"/>
      <c r="M402" s="18"/>
      <c r="N402" s="18"/>
      <c r="O402" s="18"/>
      <c r="P402" s="18"/>
      <c r="Q402" s="18"/>
      <c r="R402" s="18"/>
      <c r="S402" s="18"/>
      <c r="T402" s="18"/>
      <c r="U402" s="18"/>
      <c r="V402" s="18"/>
      <c r="W402" s="18"/>
    </row>
    <row r="403" spans="1:23" ht="12.75">
      <c r="A403" s="18"/>
      <c r="B403" s="18"/>
      <c r="C403" s="18"/>
      <c r="D403" s="18"/>
      <c r="E403" s="18"/>
      <c r="F403" s="18"/>
      <c r="G403" s="18"/>
      <c r="H403" s="18"/>
      <c r="I403" s="18"/>
      <c r="J403" s="18"/>
      <c r="K403" s="18"/>
      <c r="L403" s="18"/>
      <c r="M403" s="18"/>
      <c r="N403" s="18"/>
      <c r="O403" s="18"/>
      <c r="P403" s="18"/>
      <c r="Q403" s="18"/>
      <c r="R403" s="18"/>
      <c r="S403" s="18"/>
      <c r="T403" s="18"/>
      <c r="U403" s="18"/>
      <c r="V403" s="18"/>
      <c r="W403" s="18"/>
    </row>
    <row r="404" spans="1:23" ht="12.75">
      <c r="A404" s="18"/>
      <c r="B404" s="18"/>
      <c r="C404" s="18"/>
      <c r="D404" s="18"/>
      <c r="E404" s="18"/>
      <c r="F404" s="18"/>
      <c r="G404" s="18"/>
      <c r="H404" s="18"/>
      <c r="I404" s="18"/>
      <c r="J404" s="18"/>
      <c r="K404" s="18"/>
      <c r="L404" s="18"/>
      <c r="M404" s="18"/>
      <c r="N404" s="18"/>
      <c r="O404" s="18"/>
      <c r="P404" s="18"/>
      <c r="Q404" s="18"/>
      <c r="R404" s="18"/>
      <c r="S404" s="18"/>
      <c r="T404" s="18"/>
      <c r="U404" s="18"/>
      <c r="V404" s="18"/>
      <c r="W404" s="18"/>
    </row>
    <row r="405" spans="1:23" ht="12.75">
      <c r="A405" s="18"/>
      <c r="B405" s="18"/>
      <c r="C405" s="18"/>
      <c r="D405" s="18"/>
      <c r="E405" s="18"/>
      <c r="F405" s="18"/>
      <c r="G405" s="18"/>
      <c r="H405" s="18"/>
      <c r="I405" s="18"/>
      <c r="J405" s="18"/>
      <c r="K405" s="18"/>
      <c r="L405" s="18"/>
      <c r="M405" s="18"/>
      <c r="N405" s="18"/>
      <c r="O405" s="18"/>
      <c r="P405" s="18"/>
      <c r="Q405" s="18"/>
      <c r="R405" s="18"/>
      <c r="S405" s="18"/>
      <c r="T405" s="18"/>
      <c r="U405" s="18"/>
      <c r="V405" s="18"/>
      <c r="W405" s="18"/>
    </row>
    <row r="406" spans="1:23" ht="12.75">
      <c r="A406" s="18"/>
      <c r="B406" s="18"/>
      <c r="C406" s="18"/>
      <c r="D406" s="18"/>
      <c r="E406" s="18"/>
      <c r="F406" s="18"/>
      <c r="G406" s="18"/>
      <c r="H406" s="18"/>
      <c r="I406" s="18"/>
      <c r="J406" s="18"/>
      <c r="K406" s="18"/>
      <c r="L406" s="18"/>
      <c r="M406" s="18"/>
      <c r="N406" s="18"/>
      <c r="O406" s="18"/>
      <c r="P406" s="18"/>
      <c r="Q406" s="18"/>
      <c r="R406" s="18"/>
      <c r="S406" s="18"/>
      <c r="T406" s="18"/>
      <c r="U406" s="18"/>
      <c r="V406" s="18"/>
      <c r="W406" s="18"/>
    </row>
    <row r="407" spans="1:23" ht="12.75">
      <c r="A407" s="18"/>
      <c r="B407" s="18"/>
      <c r="C407" s="18"/>
      <c r="D407" s="18"/>
      <c r="E407" s="18"/>
      <c r="F407" s="18"/>
      <c r="G407" s="18"/>
      <c r="H407" s="18"/>
      <c r="I407" s="18"/>
      <c r="J407" s="18"/>
      <c r="K407" s="18"/>
      <c r="L407" s="18"/>
      <c r="M407" s="18"/>
      <c r="N407" s="18"/>
      <c r="O407" s="18"/>
      <c r="P407" s="18"/>
      <c r="Q407" s="18"/>
      <c r="R407" s="18"/>
      <c r="S407" s="18"/>
      <c r="T407" s="18"/>
      <c r="U407" s="18"/>
      <c r="V407" s="18"/>
      <c r="W407" s="18"/>
    </row>
    <row r="408" spans="1:23" ht="12.75">
      <c r="A408" s="18"/>
      <c r="B408" s="18"/>
      <c r="C408" s="18"/>
      <c r="D408" s="18"/>
      <c r="E408" s="18"/>
      <c r="F408" s="18"/>
      <c r="G408" s="18"/>
      <c r="H408" s="18"/>
      <c r="I408" s="18"/>
      <c r="J408" s="18"/>
      <c r="K408" s="18"/>
      <c r="L408" s="18"/>
      <c r="M408" s="18"/>
      <c r="N408" s="18"/>
      <c r="O408" s="18"/>
      <c r="P408" s="18"/>
      <c r="Q408" s="18"/>
      <c r="R408" s="18"/>
      <c r="S408" s="18"/>
      <c r="T408" s="18"/>
      <c r="U408" s="18"/>
      <c r="V408" s="18"/>
      <c r="W408" s="18"/>
    </row>
    <row r="409" spans="1:23" ht="12.75">
      <c r="A409" s="18"/>
      <c r="B409" s="18"/>
      <c r="C409" s="18"/>
      <c r="D409" s="18"/>
      <c r="E409" s="18"/>
      <c r="F409" s="18"/>
      <c r="G409" s="18"/>
      <c r="H409" s="18"/>
      <c r="I409" s="18"/>
      <c r="J409" s="18"/>
      <c r="K409" s="18"/>
      <c r="L409" s="18"/>
      <c r="M409" s="18"/>
      <c r="N409" s="18"/>
      <c r="O409" s="18"/>
      <c r="P409" s="18"/>
      <c r="Q409" s="18"/>
      <c r="R409" s="18"/>
      <c r="S409" s="18"/>
      <c r="T409" s="18"/>
      <c r="U409" s="18"/>
      <c r="V409" s="18"/>
      <c r="W409" s="18"/>
    </row>
    <row r="410" spans="1:23" ht="12.75">
      <c r="A410" s="18"/>
      <c r="B410" s="18"/>
      <c r="C410" s="18"/>
      <c r="D410" s="18"/>
      <c r="E410" s="18"/>
      <c r="F410" s="18"/>
      <c r="G410" s="18"/>
      <c r="H410" s="18"/>
      <c r="I410" s="18"/>
      <c r="J410" s="18"/>
      <c r="K410" s="18"/>
      <c r="L410" s="18"/>
      <c r="M410" s="18"/>
      <c r="N410" s="18"/>
      <c r="O410" s="18"/>
      <c r="P410" s="18"/>
      <c r="Q410" s="18"/>
      <c r="R410" s="18"/>
      <c r="S410" s="18"/>
      <c r="T410" s="18"/>
      <c r="U410" s="18"/>
      <c r="V410" s="18"/>
      <c r="W410" s="18"/>
    </row>
    <row r="411" spans="1:23" ht="12.75">
      <c r="A411" s="18"/>
      <c r="B411" s="18"/>
      <c r="C411" s="18"/>
      <c r="D411" s="18"/>
      <c r="E411" s="18"/>
      <c r="F411" s="18"/>
      <c r="G411" s="18"/>
      <c r="H411" s="18"/>
      <c r="I411" s="18"/>
      <c r="J411" s="18"/>
      <c r="K411" s="18"/>
      <c r="L411" s="18"/>
      <c r="M411" s="18"/>
      <c r="N411" s="18"/>
      <c r="O411" s="18"/>
      <c r="P411" s="18"/>
      <c r="Q411" s="18"/>
      <c r="R411" s="18"/>
      <c r="S411" s="18"/>
      <c r="T411" s="18"/>
      <c r="U411" s="18"/>
      <c r="V411" s="18"/>
      <c r="W411" s="18"/>
    </row>
    <row r="412" spans="1:23" ht="12.75">
      <c r="A412" s="18"/>
      <c r="B412" s="18"/>
      <c r="C412" s="18"/>
      <c r="D412" s="18"/>
      <c r="E412" s="18"/>
      <c r="F412" s="18"/>
      <c r="G412" s="18"/>
      <c r="H412" s="18"/>
      <c r="I412" s="18"/>
      <c r="J412" s="18"/>
      <c r="K412" s="18"/>
      <c r="L412" s="18"/>
      <c r="M412" s="18"/>
      <c r="N412" s="18"/>
      <c r="O412" s="18"/>
      <c r="P412" s="18"/>
      <c r="Q412" s="18"/>
      <c r="R412" s="18"/>
      <c r="S412" s="18"/>
      <c r="T412" s="18"/>
      <c r="U412" s="18"/>
      <c r="V412" s="18"/>
      <c r="W412" s="18"/>
    </row>
    <row r="413" spans="1:23" ht="12.75">
      <c r="A413" s="18"/>
      <c r="B413" s="18"/>
      <c r="C413" s="18"/>
      <c r="D413" s="18"/>
      <c r="E413" s="18"/>
      <c r="F413" s="18"/>
      <c r="G413" s="18"/>
      <c r="H413" s="18"/>
      <c r="I413" s="18"/>
      <c r="J413" s="18"/>
      <c r="K413" s="18"/>
      <c r="L413" s="18"/>
      <c r="M413" s="18"/>
      <c r="N413" s="18"/>
      <c r="O413" s="18"/>
      <c r="P413" s="18"/>
      <c r="Q413" s="18"/>
      <c r="R413" s="18"/>
      <c r="S413" s="18"/>
      <c r="T413" s="18"/>
      <c r="U413" s="18"/>
      <c r="V413" s="18"/>
      <c r="W413" s="18"/>
    </row>
    <row r="414" spans="1:23" ht="12.75">
      <c r="A414" s="18"/>
      <c r="B414" s="18"/>
      <c r="C414" s="18"/>
      <c r="D414" s="18"/>
      <c r="E414" s="18"/>
      <c r="F414" s="18"/>
      <c r="G414" s="18"/>
      <c r="H414" s="18"/>
      <c r="I414" s="18"/>
      <c r="J414" s="18"/>
      <c r="K414" s="18"/>
      <c r="L414" s="18"/>
      <c r="M414" s="18"/>
      <c r="N414" s="18"/>
      <c r="O414" s="18"/>
      <c r="P414" s="18"/>
      <c r="Q414" s="18"/>
      <c r="R414" s="18"/>
      <c r="S414" s="18"/>
      <c r="T414" s="18"/>
      <c r="U414" s="18"/>
      <c r="V414" s="18"/>
      <c r="W414" s="18"/>
    </row>
    <row r="415" spans="1:23" ht="12.75">
      <c r="A415" s="18"/>
      <c r="B415" s="18"/>
      <c r="C415" s="18"/>
      <c r="D415" s="18"/>
      <c r="E415" s="18"/>
      <c r="F415" s="18"/>
      <c r="G415" s="18"/>
      <c r="H415" s="18"/>
      <c r="I415" s="18"/>
      <c r="J415" s="18"/>
      <c r="K415" s="18"/>
      <c r="L415" s="18"/>
      <c r="M415" s="18"/>
      <c r="N415" s="18"/>
      <c r="O415" s="18"/>
      <c r="P415" s="18"/>
      <c r="Q415" s="18"/>
      <c r="R415" s="18"/>
      <c r="S415" s="18"/>
      <c r="T415" s="18"/>
      <c r="U415" s="18"/>
      <c r="V415" s="18"/>
      <c r="W415" s="18"/>
    </row>
    <row r="416" spans="1:23" ht="12.75">
      <c r="A416" s="18"/>
      <c r="B416" s="18"/>
      <c r="C416" s="18"/>
      <c r="D416" s="18"/>
      <c r="E416" s="18"/>
      <c r="F416" s="18"/>
      <c r="G416" s="18"/>
      <c r="H416" s="18"/>
      <c r="I416" s="18"/>
      <c r="J416" s="18"/>
      <c r="K416" s="18"/>
      <c r="L416" s="18"/>
      <c r="M416" s="18"/>
      <c r="N416" s="18"/>
      <c r="O416" s="18"/>
      <c r="P416" s="18"/>
      <c r="Q416" s="18"/>
      <c r="R416" s="18"/>
      <c r="S416" s="18"/>
      <c r="T416" s="18"/>
      <c r="U416" s="18"/>
      <c r="V416" s="18"/>
      <c r="W416" s="18"/>
    </row>
    <row r="417" spans="1:23" ht="12.75">
      <c r="A417" s="18"/>
      <c r="B417" s="18"/>
      <c r="C417" s="18"/>
      <c r="D417" s="18"/>
      <c r="E417" s="18"/>
      <c r="F417" s="18"/>
      <c r="G417" s="18"/>
      <c r="H417" s="18"/>
      <c r="I417" s="18"/>
      <c r="J417" s="18"/>
      <c r="K417" s="18"/>
      <c r="L417" s="18"/>
      <c r="M417" s="18"/>
      <c r="N417" s="18"/>
      <c r="O417" s="18"/>
      <c r="P417" s="18"/>
      <c r="Q417" s="18"/>
      <c r="R417" s="18"/>
      <c r="S417" s="18"/>
      <c r="T417" s="18"/>
      <c r="U417" s="18"/>
      <c r="V417" s="18"/>
      <c r="W417" s="18"/>
    </row>
    <row r="418" spans="1:23" ht="12.75">
      <c r="A418" s="18"/>
      <c r="B418" s="18"/>
      <c r="C418" s="18"/>
      <c r="D418" s="18"/>
      <c r="E418" s="18"/>
      <c r="F418" s="18"/>
      <c r="G418" s="18"/>
      <c r="H418" s="18"/>
      <c r="I418" s="18"/>
      <c r="J418" s="18"/>
      <c r="K418" s="18"/>
      <c r="L418" s="18"/>
      <c r="M418" s="18"/>
      <c r="N418" s="18"/>
      <c r="O418" s="18"/>
      <c r="P418" s="18"/>
      <c r="Q418" s="18"/>
      <c r="R418" s="18"/>
      <c r="S418" s="18"/>
      <c r="T418" s="18"/>
      <c r="U418" s="18"/>
      <c r="V418" s="18"/>
      <c r="W418" s="18"/>
    </row>
    <row r="419" spans="1:23" ht="12.75">
      <c r="A419" s="18"/>
      <c r="B419" s="18"/>
      <c r="C419" s="18"/>
      <c r="D419" s="18"/>
      <c r="E419" s="18"/>
      <c r="F419" s="18"/>
      <c r="G419" s="18"/>
      <c r="H419" s="18"/>
      <c r="I419" s="18"/>
      <c r="J419" s="18"/>
      <c r="K419" s="18"/>
      <c r="L419" s="18"/>
      <c r="M419" s="18"/>
      <c r="N419" s="18"/>
      <c r="O419" s="18"/>
      <c r="P419" s="18"/>
      <c r="Q419" s="18"/>
      <c r="R419" s="18"/>
      <c r="S419" s="18"/>
      <c r="T419" s="18"/>
      <c r="U419" s="18"/>
      <c r="V419" s="18"/>
      <c r="W419" s="18"/>
    </row>
    <row r="420" spans="1:23" ht="12.75">
      <c r="A420" s="18"/>
      <c r="B420" s="18"/>
      <c r="C420" s="18"/>
      <c r="D420" s="18"/>
      <c r="E420" s="18"/>
      <c r="F420" s="18"/>
      <c r="G420" s="18"/>
      <c r="H420" s="18"/>
      <c r="I420" s="18"/>
      <c r="J420" s="18"/>
      <c r="K420" s="18"/>
      <c r="L420" s="18"/>
      <c r="M420" s="18"/>
      <c r="N420" s="18"/>
      <c r="O420" s="18"/>
      <c r="P420" s="18"/>
      <c r="Q420" s="18"/>
      <c r="R420" s="18"/>
      <c r="S420" s="18"/>
      <c r="T420" s="18"/>
      <c r="U420" s="18"/>
      <c r="V420" s="18"/>
      <c r="W420" s="18"/>
    </row>
    <row r="421" spans="1:23" ht="12.75">
      <c r="A421" s="18"/>
      <c r="B421" s="18"/>
      <c r="C421" s="18"/>
      <c r="D421" s="18"/>
      <c r="E421" s="18"/>
      <c r="F421" s="18"/>
      <c r="G421" s="18"/>
      <c r="H421" s="18"/>
      <c r="I421" s="18"/>
      <c r="J421" s="18"/>
      <c r="K421" s="18"/>
      <c r="L421" s="18"/>
      <c r="M421" s="18"/>
      <c r="N421" s="18"/>
      <c r="O421" s="18"/>
      <c r="P421" s="18"/>
      <c r="Q421" s="18"/>
      <c r="R421" s="18"/>
      <c r="S421" s="18"/>
      <c r="T421" s="18"/>
      <c r="U421" s="18"/>
      <c r="V421" s="18"/>
      <c r="W421" s="18"/>
    </row>
    <row r="422" spans="1:23" ht="12.75">
      <c r="A422" s="18"/>
      <c r="B422" s="18"/>
      <c r="C422" s="18"/>
      <c r="D422" s="18"/>
      <c r="E422" s="18"/>
      <c r="F422" s="18"/>
      <c r="G422" s="18"/>
      <c r="H422" s="18"/>
      <c r="I422" s="18"/>
      <c r="J422" s="18"/>
      <c r="K422" s="18"/>
      <c r="L422" s="18"/>
      <c r="M422" s="18"/>
      <c r="N422" s="18"/>
      <c r="O422" s="18"/>
      <c r="P422" s="18"/>
      <c r="Q422" s="18"/>
      <c r="R422" s="18"/>
      <c r="S422" s="18"/>
      <c r="T422" s="18"/>
      <c r="U422" s="18"/>
      <c r="V422" s="18"/>
      <c r="W422" s="18"/>
    </row>
    <row r="423" spans="1:23" ht="12.75">
      <c r="A423" s="18"/>
      <c r="B423" s="18"/>
      <c r="C423" s="18"/>
      <c r="D423" s="18"/>
      <c r="E423" s="18"/>
      <c r="F423" s="18"/>
      <c r="G423" s="18"/>
      <c r="H423" s="18"/>
      <c r="I423" s="18"/>
      <c r="J423" s="18"/>
      <c r="K423" s="18"/>
      <c r="L423" s="18"/>
      <c r="M423" s="18"/>
      <c r="N423" s="18"/>
      <c r="O423" s="18"/>
      <c r="P423" s="18"/>
      <c r="Q423" s="18"/>
      <c r="R423" s="18"/>
      <c r="S423" s="18"/>
      <c r="T423" s="18"/>
      <c r="U423" s="18"/>
      <c r="V423" s="18"/>
      <c r="W423" s="18"/>
    </row>
    <row r="424" spans="1:23" ht="12.75">
      <c r="A424" s="18"/>
      <c r="B424" s="18"/>
      <c r="C424" s="18"/>
      <c r="D424" s="18"/>
      <c r="E424" s="18"/>
      <c r="F424" s="18"/>
      <c r="G424" s="18"/>
      <c r="H424" s="18"/>
      <c r="I424" s="18"/>
      <c r="J424" s="18"/>
      <c r="K424" s="18"/>
      <c r="L424" s="18"/>
      <c r="M424" s="18"/>
      <c r="N424" s="18"/>
      <c r="O424" s="18"/>
      <c r="P424" s="18"/>
      <c r="Q424" s="18"/>
      <c r="R424" s="18"/>
      <c r="S424" s="18"/>
      <c r="T424" s="18"/>
      <c r="U424" s="18"/>
      <c r="V424" s="18"/>
      <c r="W424" s="18"/>
    </row>
    <row r="425" spans="1:23" ht="12.75">
      <c r="A425" s="18"/>
      <c r="B425" s="18"/>
      <c r="C425" s="18"/>
      <c r="D425" s="18"/>
      <c r="E425" s="18"/>
      <c r="F425" s="18"/>
      <c r="G425" s="18"/>
      <c r="H425" s="18"/>
      <c r="I425" s="18"/>
      <c r="J425" s="18"/>
      <c r="K425" s="18"/>
      <c r="L425" s="18"/>
      <c r="M425" s="18"/>
      <c r="N425" s="18"/>
      <c r="O425" s="18"/>
      <c r="P425" s="18"/>
      <c r="Q425" s="18"/>
      <c r="R425" s="18"/>
      <c r="S425" s="18"/>
      <c r="T425" s="18"/>
      <c r="U425" s="18"/>
      <c r="V425" s="18"/>
      <c r="W425" s="18"/>
    </row>
    <row r="426" spans="1:23" ht="12.75">
      <c r="A426" s="18"/>
      <c r="B426" s="18"/>
      <c r="C426" s="18"/>
      <c r="D426" s="18"/>
      <c r="E426" s="18"/>
      <c r="F426" s="18"/>
      <c r="G426" s="18"/>
      <c r="H426" s="18"/>
      <c r="I426" s="18"/>
      <c r="J426" s="18"/>
      <c r="K426" s="18"/>
      <c r="L426" s="18"/>
      <c r="M426" s="18"/>
      <c r="N426" s="18"/>
      <c r="O426" s="18"/>
      <c r="P426" s="18"/>
      <c r="Q426" s="18"/>
      <c r="R426" s="18"/>
      <c r="S426" s="18"/>
      <c r="T426" s="18"/>
      <c r="U426" s="18"/>
      <c r="V426" s="18"/>
      <c r="W426" s="18"/>
    </row>
    <row r="427" spans="1:23" ht="12.75">
      <c r="A427" s="18"/>
      <c r="B427" s="18"/>
      <c r="C427" s="18"/>
      <c r="D427" s="18"/>
      <c r="E427" s="18"/>
      <c r="F427" s="18"/>
      <c r="G427" s="18"/>
      <c r="H427" s="18"/>
      <c r="I427" s="18"/>
      <c r="J427" s="18"/>
      <c r="K427" s="18"/>
      <c r="L427" s="18"/>
      <c r="M427" s="18"/>
      <c r="N427" s="18"/>
      <c r="O427" s="18"/>
      <c r="P427" s="18"/>
      <c r="Q427" s="18"/>
      <c r="R427" s="18"/>
      <c r="S427" s="18"/>
      <c r="T427" s="18"/>
      <c r="U427" s="18"/>
      <c r="V427" s="18"/>
      <c r="W427" s="18"/>
    </row>
    <row r="428" spans="1:23" ht="12.75">
      <c r="A428" s="18"/>
      <c r="B428" s="18"/>
      <c r="C428" s="18"/>
      <c r="D428" s="18"/>
      <c r="E428" s="18"/>
      <c r="F428" s="18"/>
      <c r="G428" s="18"/>
      <c r="H428" s="18"/>
      <c r="I428" s="18"/>
      <c r="J428" s="18"/>
      <c r="K428" s="18"/>
      <c r="L428" s="18"/>
      <c r="M428" s="18"/>
      <c r="N428" s="18"/>
      <c r="O428" s="18"/>
      <c r="P428" s="18"/>
      <c r="Q428" s="18"/>
      <c r="R428" s="18"/>
      <c r="S428" s="18"/>
      <c r="T428" s="18"/>
      <c r="U428" s="18"/>
      <c r="V428" s="18"/>
      <c r="W428" s="18"/>
    </row>
    <row r="429" spans="1:23" ht="12.75">
      <c r="A429" s="18"/>
      <c r="B429" s="18"/>
      <c r="C429" s="18"/>
      <c r="D429" s="18"/>
      <c r="E429" s="18"/>
      <c r="F429" s="18"/>
      <c r="G429" s="18"/>
      <c r="H429" s="18"/>
      <c r="I429" s="18"/>
      <c r="J429" s="18"/>
      <c r="K429" s="18"/>
      <c r="L429" s="18"/>
      <c r="M429" s="18"/>
      <c r="N429" s="18"/>
      <c r="O429" s="18"/>
      <c r="P429" s="18"/>
      <c r="Q429" s="18"/>
      <c r="R429" s="18"/>
      <c r="S429" s="18"/>
      <c r="T429" s="18"/>
      <c r="U429" s="18"/>
      <c r="V429" s="18"/>
      <c r="W429" s="18"/>
    </row>
    <row r="430" spans="1:23" ht="12.75">
      <c r="A430" s="18"/>
      <c r="B430" s="18"/>
      <c r="C430" s="18"/>
      <c r="D430" s="18"/>
      <c r="E430" s="18"/>
      <c r="F430" s="18"/>
      <c r="G430" s="18"/>
      <c r="H430" s="18"/>
      <c r="I430" s="18"/>
      <c r="J430" s="18"/>
      <c r="K430" s="18"/>
      <c r="L430" s="18"/>
      <c r="M430" s="18"/>
      <c r="N430" s="18"/>
      <c r="O430" s="18"/>
      <c r="P430" s="18"/>
      <c r="Q430" s="18"/>
      <c r="R430" s="18"/>
      <c r="S430" s="18"/>
      <c r="T430" s="18"/>
      <c r="U430" s="18"/>
      <c r="V430" s="18"/>
      <c r="W430" s="18"/>
    </row>
    <row r="431" spans="1:23" ht="12.75">
      <c r="A431" s="18"/>
      <c r="B431" s="18"/>
      <c r="C431" s="18"/>
      <c r="D431" s="18"/>
      <c r="E431" s="18"/>
      <c r="F431" s="18"/>
      <c r="G431" s="18"/>
      <c r="H431" s="18"/>
      <c r="I431" s="18"/>
      <c r="J431" s="18"/>
      <c r="K431" s="18"/>
      <c r="L431" s="18"/>
      <c r="M431" s="18"/>
      <c r="N431" s="18"/>
      <c r="O431" s="18"/>
      <c r="P431" s="18"/>
      <c r="Q431" s="18"/>
      <c r="R431" s="18"/>
      <c r="S431" s="18"/>
      <c r="T431" s="18"/>
      <c r="U431" s="18"/>
      <c r="V431" s="18"/>
      <c r="W431" s="18"/>
    </row>
    <row r="432" spans="1:23" ht="12.75">
      <c r="A432" s="18"/>
      <c r="B432" s="18"/>
      <c r="C432" s="18"/>
      <c r="D432" s="18"/>
      <c r="E432" s="18"/>
      <c r="F432" s="18"/>
      <c r="G432" s="18"/>
      <c r="H432" s="18"/>
      <c r="I432" s="18"/>
      <c r="J432" s="18"/>
      <c r="K432" s="18"/>
      <c r="L432" s="18"/>
      <c r="M432" s="18"/>
      <c r="N432" s="18"/>
      <c r="O432" s="18"/>
      <c r="P432" s="18"/>
      <c r="Q432" s="18"/>
      <c r="R432" s="18"/>
      <c r="S432" s="18"/>
      <c r="T432" s="18"/>
      <c r="U432" s="18"/>
      <c r="V432" s="18"/>
      <c r="W432" s="18"/>
    </row>
    <row r="433" spans="1:23" ht="12.75">
      <c r="A433" s="18"/>
      <c r="B433" s="18"/>
      <c r="C433" s="18"/>
      <c r="D433" s="18"/>
      <c r="E433" s="18"/>
      <c r="F433" s="18"/>
      <c r="G433" s="18"/>
      <c r="H433" s="18"/>
      <c r="I433" s="18"/>
      <c r="J433" s="18"/>
      <c r="K433" s="18"/>
      <c r="L433" s="18"/>
      <c r="M433" s="18"/>
      <c r="N433" s="18"/>
      <c r="O433" s="18"/>
      <c r="P433" s="18"/>
      <c r="Q433" s="18"/>
      <c r="R433" s="18"/>
      <c r="S433" s="18"/>
      <c r="T433" s="18"/>
      <c r="U433" s="18"/>
      <c r="V433" s="18"/>
      <c r="W433" s="18"/>
    </row>
    <row r="434" spans="1:23" ht="12.75">
      <c r="A434" s="18"/>
      <c r="B434" s="18"/>
      <c r="C434" s="18"/>
      <c r="D434" s="18"/>
      <c r="E434" s="18"/>
      <c r="F434" s="18"/>
      <c r="G434" s="18"/>
      <c r="H434" s="18"/>
      <c r="I434" s="18"/>
      <c r="J434" s="18"/>
      <c r="K434" s="18"/>
      <c r="L434" s="18"/>
      <c r="M434" s="18"/>
      <c r="N434" s="18"/>
      <c r="O434" s="18"/>
      <c r="P434" s="18"/>
      <c r="Q434" s="18"/>
      <c r="R434" s="18"/>
      <c r="S434" s="18"/>
      <c r="T434" s="18"/>
      <c r="U434" s="18"/>
      <c r="V434" s="18"/>
      <c r="W434" s="18"/>
    </row>
    <row r="435" spans="1:23" ht="12.75">
      <c r="A435" s="18"/>
      <c r="B435" s="18"/>
      <c r="C435" s="18"/>
      <c r="D435" s="18"/>
      <c r="E435" s="18"/>
      <c r="F435" s="18"/>
      <c r="G435" s="18"/>
      <c r="H435" s="18"/>
      <c r="I435" s="18"/>
      <c r="J435" s="18"/>
      <c r="K435" s="18"/>
      <c r="L435" s="18"/>
      <c r="M435" s="18"/>
      <c r="N435" s="18"/>
      <c r="O435" s="18"/>
      <c r="P435" s="18"/>
      <c r="Q435" s="18"/>
      <c r="R435" s="18"/>
      <c r="S435" s="18"/>
      <c r="T435" s="18"/>
      <c r="U435" s="18"/>
      <c r="V435" s="18"/>
      <c r="W435" s="18"/>
    </row>
    <row r="436" spans="1:23" ht="12.75">
      <c r="A436" s="18"/>
      <c r="B436" s="18"/>
      <c r="C436" s="18"/>
      <c r="D436" s="18"/>
      <c r="E436" s="18"/>
      <c r="F436" s="18"/>
      <c r="G436" s="18"/>
      <c r="H436" s="18"/>
      <c r="I436" s="18"/>
      <c r="J436" s="18"/>
      <c r="K436" s="18"/>
      <c r="L436" s="18"/>
      <c r="M436" s="18"/>
      <c r="N436" s="18"/>
      <c r="O436" s="18"/>
      <c r="P436" s="18"/>
      <c r="Q436" s="18"/>
      <c r="R436" s="18"/>
      <c r="S436" s="18"/>
      <c r="T436" s="18"/>
      <c r="U436" s="18"/>
      <c r="V436" s="18"/>
      <c r="W436" s="18"/>
    </row>
    <row r="437" spans="1:23" ht="12.75">
      <c r="A437" s="18"/>
      <c r="B437" s="18"/>
      <c r="C437" s="18"/>
      <c r="D437" s="18"/>
      <c r="E437" s="18"/>
      <c r="F437" s="18"/>
      <c r="G437" s="18"/>
      <c r="H437" s="18"/>
      <c r="I437" s="18"/>
      <c r="J437" s="18"/>
      <c r="K437" s="18"/>
      <c r="L437" s="18"/>
      <c r="M437" s="18"/>
      <c r="N437" s="18"/>
      <c r="O437" s="18"/>
      <c r="P437" s="18"/>
      <c r="Q437" s="18"/>
      <c r="R437" s="18"/>
      <c r="S437" s="18"/>
      <c r="T437" s="18"/>
      <c r="U437" s="18"/>
      <c r="V437" s="18"/>
      <c r="W437" s="18"/>
    </row>
    <row r="438" spans="1:23" ht="12.75">
      <c r="A438" s="18"/>
      <c r="B438" s="18"/>
      <c r="C438" s="18"/>
      <c r="D438" s="18"/>
      <c r="E438" s="18"/>
      <c r="F438" s="18"/>
      <c r="G438" s="18"/>
      <c r="H438" s="18"/>
      <c r="I438" s="18"/>
      <c r="J438" s="18"/>
      <c r="K438" s="18"/>
      <c r="L438" s="18"/>
      <c r="M438" s="18"/>
      <c r="N438" s="18"/>
      <c r="O438" s="18"/>
      <c r="P438" s="18"/>
      <c r="Q438" s="18"/>
      <c r="R438" s="18"/>
      <c r="S438" s="18"/>
      <c r="T438" s="18"/>
      <c r="U438" s="18"/>
      <c r="V438" s="18"/>
      <c r="W438" s="18"/>
    </row>
    <row r="439" spans="1:23" ht="12.75">
      <c r="A439" s="18"/>
      <c r="B439" s="18"/>
      <c r="C439" s="18"/>
      <c r="D439" s="18"/>
      <c r="E439" s="18"/>
      <c r="F439" s="18"/>
      <c r="G439" s="18"/>
      <c r="H439" s="18"/>
      <c r="I439" s="18"/>
      <c r="J439" s="18"/>
      <c r="K439" s="18"/>
      <c r="L439" s="18"/>
      <c r="M439" s="18"/>
      <c r="N439" s="18"/>
      <c r="O439" s="18"/>
      <c r="P439" s="18"/>
      <c r="Q439" s="18"/>
      <c r="R439" s="18"/>
      <c r="S439" s="18"/>
      <c r="T439" s="18"/>
      <c r="U439" s="18"/>
      <c r="V439" s="18"/>
      <c r="W439" s="18"/>
    </row>
    <row r="440" spans="1:23" ht="12.75">
      <c r="A440" s="18"/>
      <c r="B440" s="18"/>
      <c r="C440" s="18"/>
      <c r="D440" s="18"/>
      <c r="E440" s="18"/>
      <c r="F440" s="18"/>
      <c r="G440" s="18"/>
      <c r="H440" s="18"/>
      <c r="I440" s="18"/>
      <c r="J440" s="18"/>
      <c r="K440" s="18"/>
      <c r="L440" s="18"/>
      <c r="M440" s="18"/>
      <c r="N440" s="18"/>
      <c r="O440" s="18"/>
      <c r="P440" s="18"/>
      <c r="Q440" s="18"/>
      <c r="R440" s="18"/>
      <c r="S440" s="18"/>
      <c r="T440" s="18"/>
      <c r="U440" s="18"/>
      <c r="V440" s="18"/>
      <c r="W440" s="18"/>
    </row>
    <row r="441" spans="1:23" ht="12.75">
      <c r="A441" s="18"/>
      <c r="B441" s="18"/>
      <c r="C441" s="18"/>
      <c r="D441" s="18"/>
      <c r="E441" s="18"/>
      <c r="F441" s="18"/>
      <c r="G441" s="18"/>
      <c r="H441" s="18"/>
      <c r="I441" s="18"/>
      <c r="J441" s="18"/>
      <c r="K441" s="18"/>
      <c r="L441" s="18"/>
      <c r="M441" s="18"/>
      <c r="N441" s="18"/>
      <c r="O441" s="18"/>
      <c r="P441" s="18"/>
      <c r="Q441" s="18"/>
      <c r="R441" s="18"/>
      <c r="S441" s="18"/>
      <c r="T441" s="18"/>
      <c r="U441" s="18"/>
      <c r="V441" s="18"/>
      <c r="W441" s="18"/>
    </row>
    <row r="442" spans="1:23" ht="12.75">
      <c r="A442" s="18"/>
      <c r="B442" s="18"/>
      <c r="C442" s="18"/>
      <c r="D442" s="18"/>
      <c r="E442" s="18"/>
      <c r="F442" s="18"/>
      <c r="G442" s="18"/>
      <c r="H442" s="18"/>
      <c r="I442" s="18"/>
      <c r="J442" s="18"/>
      <c r="K442" s="18"/>
      <c r="L442" s="18"/>
      <c r="M442" s="18"/>
      <c r="N442" s="18"/>
      <c r="O442" s="18"/>
      <c r="P442" s="18"/>
      <c r="Q442" s="18"/>
      <c r="R442" s="18"/>
      <c r="S442" s="18"/>
      <c r="T442" s="18"/>
      <c r="U442" s="18"/>
      <c r="V442" s="18"/>
      <c r="W442" s="18"/>
    </row>
    <row r="443" spans="1:23" ht="12.75">
      <c r="A443" s="18"/>
      <c r="B443" s="18"/>
      <c r="C443" s="18"/>
      <c r="D443" s="18"/>
      <c r="E443" s="18"/>
      <c r="F443" s="18"/>
      <c r="G443" s="18"/>
      <c r="H443" s="18"/>
      <c r="I443" s="18"/>
      <c r="J443" s="18"/>
      <c r="K443" s="18"/>
      <c r="L443" s="18"/>
      <c r="M443" s="18"/>
      <c r="N443" s="18"/>
      <c r="O443" s="18"/>
      <c r="P443" s="18"/>
      <c r="Q443" s="18"/>
      <c r="R443" s="18"/>
      <c r="S443" s="18"/>
      <c r="T443" s="18"/>
      <c r="U443" s="18"/>
      <c r="V443" s="18"/>
      <c r="W443" s="18"/>
    </row>
    <row r="444" spans="1:23" ht="12.75">
      <c r="A444" s="18"/>
      <c r="B444" s="18"/>
      <c r="C444" s="18"/>
      <c r="D444" s="18"/>
      <c r="E444" s="18"/>
      <c r="F444" s="18"/>
      <c r="G444" s="18"/>
      <c r="H444" s="18"/>
      <c r="I444" s="18"/>
      <c r="J444" s="18"/>
      <c r="K444" s="18"/>
      <c r="L444" s="18"/>
      <c r="M444" s="18"/>
      <c r="N444" s="18"/>
      <c r="O444" s="18"/>
      <c r="P444" s="18"/>
      <c r="Q444" s="18"/>
      <c r="R444" s="18"/>
      <c r="S444" s="18"/>
      <c r="T444" s="18"/>
      <c r="U444" s="18"/>
      <c r="V444" s="18"/>
      <c r="W444" s="18"/>
    </row>
    <row r="445" spans="1:23" ht="12.75">
      <c r="A445" s="18"/>
      <c r="B445" s="18"/>
      <c r="C445" s="18"/>
      <c r="D445" s="18"/>
      <c r="E445" s="18"/>
      <c r="F445" s="18"/>
      <c r="G445" s="18"/>
      <c r="H445" s="18"/>
      <c r="I445" s="18"/>
      <c r="J445" s="18"/>
      <c r="K445" s="18"/>
      <c r="L445" s="18"/>
      <c r="M445" s="18"/>
      <c r="N445" s="18"/>
      <c r="O445" s="18"/>
      <c r="P445" s="18"/>
      <c r="Q445" s="18"/>
      <c r="R445" s="18"/>
      <c r="S445" s="18"/>
      <c r="T445" s="18"/>
      <c r="U445" s="18"/>
      <c r="V445" s="18"/>
      <c r="W445" s="18"/>
    </row>
    <row r="446" spans="1:23" ht="12.75">
      <c r="A446" s="18"/>
      <c r="B446" s="18"/>
      <c r="C446" s="18"/>
      <c r="D446" s="18"/>
      <c r="E446" s="18"/>
      <c r="F446" s="18"/>
      <c r="G446" s="18"/>
      <c r="H446" s="18"/>
      <c r="I446" s="18"/>
      <c r="J446" s="18"/>
      <c r="K446" s="18"/>
      <c r="L446" s="18"/>
      <c r="M446" s="18"/>
      <c r="N446" s="18"/>
      <c r="O446" s="18"/>
      <c r="P446" s="18"/>
      <c r="Q446" s="18"/>
      <c r="R446" s="18"/>
      <c r="S446" s="18"/>
      <c r="T446" s="18"/>
      <c r="U446" s="18"/>
      <c r="V446" s="18"/>
      <c r="W446" s="18"/>
    </row>
    <row r="447" spans="1:23" ht="12.75">
      <c r="A447" s="18"/>
      <c r="B447" s="18"/>
      <c r="C447" s="18"/>
      <c r="D447" s="18"/>
      <c r="E447" s="18"/>
      <c r="F447" s="18"/>
      <c r="G447" s="18"/>
      <c r="H447" s="18"/>
      <c r="I447" s="18"/>
      <c r="J447" s="18"/>
      <c r="K447" s="18"/>
      <c r="L447" s="18"/>
      <c r="M447" s="18"/>
      <c r="N447" s="18"/>
      <c r="O447" s="18"/>
      <c r="P447" s="18"/>
      <c r="Q447" s="18"/>
      <c r="R447" s="18"/>
      <c r="S447" s="18"/>
      <c r="T447" s="18"/>
      <c r="U447" s="18"/>
      <c r="V447" s="18"/>
      <c r="W447" s="18"/>
    </row>
    <row r="448" spans="1:23" ht="12.75">
      <c r="A448" s="18"/>
      <c r="B448" s="18"/>
      <c r="C448" s="18"/>
      <c r="D448" s="18"/>
      <c r="E448" s="18"/>
      <c r="F448" s="18"/>
      <c r="G448" s="18"/>
      <c r="H448" s="18"/>
      <c r="I448" s="18"/>
      <c r="J448" s="18"/>
      <c r="K448" s="18"/>
      <c r="L448" s="18"/>
      <c r="M448" s="18"/>
      <c r="N448" s="18"/>
      <c r="O448" s="18"/>
      <c r="P448" s="18"/>
      <c r="Q448" s="18"/>
      <c r="R448" s="18"/>
      <c r="S448" s="18"/>
      <c r="T448" s="18"/>
      <c r="U448" s="18"/>
      <c r="V448" s="18"/>
      <c r="W448" s="18"/>
    </row>
    <row r="449" spans="1:23" ht="12.75">
      <c r="A449" s="18"/>
      <c r="B449" s="18"/>
      <c r="C449" s="18"/>
      <c r="D449" s="18"/>
      <c r="E449" s="18"/>
      <c r="F449" s="18"/>
      <c r="G449" s="18"/>
      <c r="H449" s="18"/>
      <c r="I449" s="18"/>
      <c r="J449" s="18"/>
      <c r="K449" s="18"/>
      <c r="L449" s="18"/>
      <c r="M449" s="18"/>
      <c r="N449" s="18"/>
      <c r="O449" s="18"/>
      <c r="P449" s="18"/>
      <c r="Q449" s="18"/>
      <c r="R449" s="18"/>
      <c r="S449" s="18"/>
      <c r="T449" s="18"/>
      <c r="U449" s="18"/>
      <c r="V449" s="18"/>
      <c r="W449" s="18"/>
    </row>
    <row r="450" spans="1:23" ht="12.75">
      <c r="A450" s="18"/>
      <c r="B450" s="18"/>
      <c r="C450" s="18"/>
      <c r="D450" s="18"/>
      <c r="E450" s="18"/>
      <c r="F450" s="18"/>
      <c r="G450" s="18"/>
      <c r="H450" s="18"/>
      <c r="I450" s="18"/>
      <c r="J450" s="18"/>
      <c r="K450" s="18"/>
      <c r="L450" s="18"/>
      <c r="M450" s="18"/>
      <c r="N450" s="18"/>
      <c r="O450" s="18"/>
      <c r="P450" s="18"/>
      <c r="Q450" s="18"/>
      <c r="R450" s="18"/>
      <c r="S450" s="18"/>
      <c r="T450" s="18"/>
      <c r="U450" s="18"/>
      <c r="V450" s="18"/>
      <c r="W450" s="18"/>
    </row>
    <row r="451" spans="1:23" ht="12.75">
      <c r="A451" s="18"/>
      <c r="B451" s="18"/>
      <c r="C451" s="18"/>
      <c r="D451" s="18"/>
      <c r="E451" s="18"/>
      <c r="F451" s="18"/>
      <c r="G451" s="18"/>
      <c r="H451" s="18"/>
      <c r="I451" s="18"/>
      <c r="J451" s="18"/>
      <c r="K451" s="18"/>
      <c r="L451" s="18"/>
      <c r="M451" s="18"/>
      <c r="N451" s="18"/>
      <c r="O451" s="18"/>
      <c r="P451" s="18"/>
      <c r="Q451" s="18"/>
      <c r="R451" s="18"/>
      <c r="S451" s="18"/>
      <c r="T451" s="18"/>
      <c r="U451" s="18"/>
      <c r="V451" s="18"/>
      <c r="W451" s="18"/>
    </row>
    <row r="452" spans="1:23" ht="12.75">
      <c r="A452" s="18"/>
      <c r="B452" s="18"/>
      <c r="C452" s="18"/>
      <c r="D452" s="18"/>
      <c r="E452" s="18"/>
      <c r="F452" s="18"/>
      <c r="G452" s="18"/>
      <c r="H452" s="18"/>
      <c r="I452" s="18"/>
      <c r="J452" s="18"/>
      <c r="K452" s="18"/>
      <c r="L452" s="18"/>
      <c r="M452" s="18"/>
      <c r="N452" s="18"/>
      <c r="O452" s="18"/>
      <c r="P452" s="18"/>
      <c r="Q452" s="18"/>
      <c r="R452" s="18"/>
      <c r="S452" s="18"/>
      <c r="T452" s="18"/>
      <c r="U452" s="18"/>
      <c r="V452" s="18"/>
      <c r="W452" s="18"/>
    </row>
    <row r="453" spans="1:23" ht="12.75">
      <c r="A453" s="18"/>
      <c r="B453" s="18"/>
      <c r="C453" s="18"/>
      <c r="D453" s="18"/>
      <c r="E453" s="18"/>
      <c r="F453" s="18"/>
      <c r="G453" s="18"/>
      <c r="H453" s="18"/>
      <c r="I453" s="18"/>
      <c r="J453" s="18"/>
      <c r="K453" s="18"/>
      <c r="L453" s="18"/>
      <c r="M453" s="18"/>
      <c r="N453" s="18"/>
      <c r="O453" s="18"/>
      <c r="P453" s="18"/>
      <c r="Q453" s="18"/>
      <c r="R453" s="18"/>
      <c r="S453" s="18"/>
      <c r="T453" s="18"/>
      <c r="U453" s="18"/>
      <c r="V453" s="18"/>
      <c r="W453" s="18"/>
    </row>
    <row r="454" spans="1:23" ht="12.75">
      <c r="A454" s="18"/>
      <c r="B454" s="18"/>
      <c r="C454" s="18"/>
      <c r="D454" s="18"/>
      <c r="E454" s="18"/>
      <c r="F454" s="18"/>
      <c r="G454" s="18"/>
      <c r="H454" s="18"/>
      <c r="I454" s="18"/>
      <c r="J454" s="18"/>
      <c r="K454" s="18"/>
      <c r="L454" s="18"/>
      <c r="M454" s="18"/>
      <c r="N454" s="18"/>
      <c r="O454" s="18"/>
      <c r="P454" s="18"/>
      <c r="Q454" s="18"/>
      <c r="R454" s="18"/>
      <c r="S454" s="18"/>
      <c r="T454" s="18"/>
      <c r="U454" s="18"/>
      <c r="V454" s="18"/>
      <c r="W454" s="18"/>
    </row>
    <row r="455" spans="1:23" ht="12.75">
      <c r="A455" s="18"/>
      <c r="B455" s="18"/>
      <c r="C455" s="18"/>
      <c r="D455" s="18"/>
      <c r="E455" s="18"/>
      <c r="F455" s="18"/>
      <c r="G455" s="18"/>
      <c r="H455" s="18"/>
      <c r="I455" s="18"/>
      <c r="J455" s="18"/>
      <c r="K455" s="18"/>
      <c r="L455" s="18"/>
      <c r="M455" s="18"/>
      <c r="N455" s="18"/>
      <c r="O455" s="18"/>
      <c r="P455" s="18"/>
      <c r="Q455" s="18"/>
      <c r="R455" s="18"/>
      <c r="S455" s="18"/>
      <c r="T455" s="18"/>
      <c r="U455" s="18"/>
      <c r="V455" s="18"/>
      <c r="W455" s="18"/>
    </row>
    <row r="456" spans="1:23" ht="12.75">
      <c r="A456" s="18"/>
      <c r="B456" s="18"/>
      <c r="C456" s="18"/>
      <c r="D456" s="18"/>
      <c r="E456" s="18"/>
      <c r="F456" s="18"/>
      <c r="G456" s="18"/>
      <c r="H456" s="18"/>
      <c r="I456" s="18"/>
      <c r="J456" s="18"/>
      <c r="K456" s="18"/>
      <c r="L456" s="18"/>
      <c r="M456" s="18"/>
      <c r="N456" s="18"/>
      <c r="O456" s="18"/>
      <c r="P456" s="18"/>
      <c r="Q456" s="18"/>
      <c r="R456" s="18"/>
      <c r="S456" s="18"/>
      <c r="T456" s="18"/>
      <c r="U456" s="18"/>
      <c r="V456" s="18"/>
      <c r="W456" s="18"/>
    </row>
    <row r="457" spans="1:23" ht="12.75">
      <c r="A457" s="18"/>
      <c r="B457" s="18"/>
      <c r="C457" s="18"/>
      <c r="D457" s="18"/>
      <c r="E457" s="18"/>
      <c r="F457" s="18"/>
      <c r="G457" s="18"/>
      <c r="H457" s="18"/>
      <c r="I457" s="18"/>
      <c r="J457" s="18"/>
      <c r="K457" s="18"/>
      <c r="L457" s="18"/>
      <c r="M457" s="18"/>
      <c r="N457" s="18"/>
      <c r="O457" s="18"/>
      <c r="P457" s="18"/>
      <c r="Q457" s="18"/>
      <c r="R457" s="18"/>
      <c r="S457" s="18"/>
      <c r="T457" s="18"/>
      <c r="U457" s="18"/>
      <c r="V457" s="18"/>
      <c r="W457" s="18"/>
    </row>
    <row r="458" spans="1:23" ht="12.75">
      <c r="A458" s="18"/>
      <c r="B458" s="18"/>
      <c r="C458" s="18"/>
      <c r="D458" s="18"/>
      <c r="E458" s="18"/>
      <c r="F458" s="18"/>
      <c r="G458" s="18"/>
      <c r="H458" s="18"/>
      <c r="I458" s="18"/>
      <c r="J458" s="18"/>
      <c r="K458" s="18"/>
      <c r="L458" s="18"/>
      <c r="M458" s="18"/>
      <c r="N458" s="18"/>
      <c r="O458" s="18"/>
      <c r="P458" s="18"/>
      <c r="Q458" s="18"/>
      <c r="R458" s="18"/>
      <c r="S458" s="18"/>
      <c r="T458" s="18"/>
      <c r="U458" s="18"/>
      <c r="V458" s="18"/>
      <c r="W458" s="18"/>
    </row>
    <row r="459" spans="1:23" ht="12.75">
      <c r="A459" s="18"/>
      <c r="B459" s="18"/>
      <c r="C459" s="18"/>
      <c r="D459" s="18"/>
      <c r="E459" s="18"/>
      <c r="F459" s="18"/>
      <c r="G459" s="18"/>
      <c r="H459" s="18"/>
      <c r="I459" s="18"/>
      <c r="J459" s="18"/>
      <c r="K459" s="18"/>
      <c r="L459" s="18"/>
      <c r="M459" s="18"/>
      <c r="N459" s="18"/>
      <c r="O459" s="18"/>
      <c r="P459" s="18"/>
      <c r="Q459" s="18"/>
      <c r="R459" s="18"/>
      <c r="S459" s="18"/>
      <c r="T459" s="18"/>
      <c r="U459" s="18"/>
      <c r="V459" s="18"/>
      <c r="W459" s="18"/>
    </row>
    <row r="460" spans="1:23" ht="12.75">
      <c r="A460" s="18"/>
      <c r="B460" s="18"/>
      <c r="C460" s="18"/>
      <c r="D460" s="18"/>
      <c r="E460" s="18"/>
      <c r="F460" s="18"/>
      <c r="G460" s="18"/>
      <c r="H460" s="18"/>
      <c r="I460" s="18"/>
      <c r="J460" s="18"/>
      <c r="K460" s="18"/>
      <c r="L460" s="18"/>
      <c r="M460" s="18"/>
      <c r="N460" s="18"/>
      <c r="O460" s="18"/>
      <c r="P460" s="18"/>
      <c r="Q460" s="18"/>
      <c r="R460" s="18"/>
      <c r="S460" s="18"/>
      <c r="T460" s="18"/>
      <c r="U460" s="18"/>
      <c r="V460" s="18"/>
      <c r="W460" s="18"/>
    </row>
    <row r="461" spans="1:23" ht="12.75">
      <c r="A461" s="18"/>
      <c r="B461" s="18"/>
      <c r="C461" s="18"/>
      <c r="D461" s="18"/>
      <c r="E461" s="18"/>
      <c r="F461" s="18"/>
      <c r="G461" s="18"/>
      <c r="H461" s="18"/>
      <c r="I461" s="18"/>
      <c r="J461" s="18"/>
      <c r="K461" s="18"/>
      <c r="L461" s="18"/>
      <c r="M461" s="18"/>
      <c r="N461" s="18"/>
      <c r="O461" s="18"/>
      <c r="P461" s="18"/>
      <c r="Q461" s="18"/>
      <c r="R461" s="18"/>
      <c r="S461" s="18"/>
      <c r="T461" s="18"/>
      <c r="U461" s="18"/>
      <c r="V461" s="18"/>
      <c r="W461" s="18"/>
    </row>
    <row r="462" spans="1:23" ht="12.75">
      <c r="A462" s="18"/>
      <c r="B462" s="18"/>
      <c r="C462" s="18"/>
      <c r="D462" s="18"/>
      <c r="E462" s="18"/>
      <c r="F462" s="18"/>
      <c r="G462" s="18"/>
      <c r="H462" s="18"/>
      <c r="I462" s="18"/>
      <c r="J462" s="18"/>
      <c r="K462" s="18"/>
      <c r="L462" s="18"/>
      <c r="M462" s="18"/>
      <c r="N462" s="18"/>
      <c r="O462" s="18"/>
      <c r="P462" s="18"/>
      <c r="Q462" s="18"/>
      <c r="R462" s="18"/>
      <c r="S462" s="18"/>
      <c r="T462" s="18"/>
      <c r="U462" s="18"/>
      <c r="V462" s="18"/>
      <c r="W462" s="18"/>
    </row>
    <row r="463" spans="1:23" ht="12.75">
      <c r="A463" s="18"/>
      <c r="B463" s="18"/>
      <c r="C463" s="18"/>
      <c r="D463" s="18"/>
      <c r="E463" s="18"/>
      <c r="F463" s="18"/>
      <c r="G463" s="18"/>
      <c r="H463" s="18"/>
      <c r="I463" s="18"/>
      <c r="J463" s="18"/>
      <c r="K463" s="18"/>
      <c r="L463" s="18"/>
      <c r="M463" s="18"/>
      <c r="N463" s="18"/>
      <c r="O463" s="18"/>
      <c r="P463" s="18"/>
      <c r="Q463" s="18"/>
      <c r="R463" s="18"/>
      <c r="S463" s="18"/>
      <c r="T463" s="18"/>
      <c r="U463" s="18"/>
      <c r="V463" s="18"/>
      <c r="W463" s="18"/>
    </row>
    <row r="464" spans="1:23" ht="12.75">
      <c r="A464" s="18"/>
      <c r="B464" s="18"/>
      <c r="C464" s="18"/>
      <c r="D464" s="18"/>
      <c r="E464" s="18"/>
      <c r="F464" s="18"/>
      <c r="G464" s="18"/>
      <c r="H464" s="18"/>
      <c r="I464" s="18"/>
      <c r="J464" s="18"/>
      <c r="K464" s="18"/>
      <c r="L464" s="18"/>
      <c r="M464" s="18"/>
      <c r="N464" s="18"/>
      <c r="O464" s="18"/>
      <c r="P464" s="18"/>
      <c r="Q464" s="18"/>
      <c r="R464" s="18"/>
      <c r="S464" s="18"/>
      <c r="T464" s="18"/>
      <c r="U464" s="18"/>
      <c r="V464" s="18"/>
      <c r="W464" s="18"/>
    </row>
    <row r="465" spans="1:23" ht="12.75">
      <c r="A465" s="18"/>
      <c r="B465" s="18"/>
      <c r="C465" s="18"/>
      <c r="D465" s="18"/>
      <c r="E465" s="18"/>
      <c r="F465" s="18"/>
      <c r="G465" s="18"/>
      <c r="H465" s="18"/>
      <c r="I465" s="18"/>
      <c r="J465" s="18"/>
      <c r="K465" s="18"/>
      <c r="L465" s="18"/>
      <c r="M465" s="18"/>
      <c r="N465" s="18"/>
      <c r="O465" s="18"/>
      <c r="P465" s="18"/>
      <c r="Q465" s="18"/>
      <c r="R465" s="18"/>
      <c r="S465" s="18"/>
      <c r="T465" s="18"/>
      <c r="U465" s="18"/>
      <c r="V465" s="18"/>
      <c r="W465" s="18"/>
    </row>
    <row r="466" spans="1:23" ht="12.75">
      <c r="A466" s="18"/>
      <c r="B466" s="18"/>
      <c r="C466" s="18"/>
      <c r="D466" s="18"/>
      <c r="E466" s="18"/>
      <c r="F466" s="18"/>
      <c r="G466" s="18"/>
      <c r="H466" s="18"/>
      <c r="I466" s="18"/>
      <c r="J466" s="18"/>
      <c r="K466" s="18"/>
      <c r="L466" s="18"/>
      <c r="M466" s="18"/>
      <c r="N466" s="18"/>
      <c r="O466" s="18"/>
      <c r="P466" s="18"/>
      <c r="Q466" s="18"/>
      <c r="R466" s="18"/>
      <c r="S466" s="18"/>
      <c r="T466" s="18"/>
      <c r="U466" s="18"/>
      <c r="V466" s="18"/>
      <c r="W466" s="18"/>
    </row>
    <row r="467" spans="1:23" ht="12.75">
      <c r="A467" s="18"/>
      <c r="B467" s="18"/>
      <c r="C467" s="18"/>
      <c r="D467" s="18"/>
      <c r="E467" s="18"/>
      <c r="F467" s="18"/>
      <c r="G467" s="18"/>
      <c r="H467" s="18"/>
      <c r="I467" s="18"/>
      <c r="J467" s="18"/>
      <c r="K467" s="18"/>
      <c r="L467" s="18"/>
      <c r="M467" s="18"/>
      <c r="N467" s="18"/>
      <c r="O467" s="18"/>
      <c r="P467" s="18"/>
      <c r="Q467" s="18"/>
      <c r="R467" s="18"/>
      <c r="S467" s="18"/>
      <c r="T467" s="18"/>
      <c r="U467" s="18"/>
      <c r="V467" s="18"/>
      <c r="W467" s="18"/>
    </row>
    <row r="468" spans="1:23" ht="12.75">
      <c r="A468" s="18"/>
      <c r="B468" s="18"/>
      <c r="C468" s="18"/>
      <c r="D468" s="18"/>
      <c r="E468" s="18"/>
      <c r="F468" s="18"/>
      <c r="G468" s="18"/>
      <c r="H468" s="18"/>
      <c r="I468" s="18"/>
      <c r="J468" s="18"/>
      <c r="K468" s="18"/>
      <c r="L468" s="18"/>
      <c r="M468" s="18"/>
      <c r="N468" s="18"/>
      <c r="O468" s="18"/>
      <c r="P468" s="18"/>
      <c r="Q468" s="18"/>
      <c r="R468" s="18"/>
      <c r="S468" s="18"/>
      <c r="T468" s="18"/>
      <c r="U468" s="18"/>
      <c r="V468" s="18"/>
      <c r="W468" s="18"/>
    </row>
    <row r="469" spans="1:23" ht="12.75">
      <c r="A469" s="18"/>
      <c r="B469" s="18"/>
      <c r="C469" s="18"/>
      <c r="D469" s="18"/>
      <c r="E469" s="18"/>
      <c r="F469" s="18"/>
      <c r="G469" s="18"/>
      <c r="H469" s="18"/>
      <c r="I469" s="18"/>
      <c r="J469" s="18"/>
      <c r="K469" s="18"/>
      <c r="L469" s="18"/>
      <c r="M469" s="18"/>
      <c r="N469" s="18"/>
      <c r="O469" s="18"/>
      <c r="P469" s="18"/>
      <c r="Q469" s="18"/>
      <c r="R469" s="18"/>
      <c r="S469" s="18"/>
      <c r="T469" s="18"/>
      <c r="U469" s="18"/>
      <c r="V469" s="18"/>
      <c r="W469" s="18"/>
    </row>
    <row r="470" spans="1:23" ht="12.75">
      <c r="A470" s="18"/>
      <c r="B470" s="18"/>
      <c r="C470" s="18"/>
      <c r="D470" s="18"/>
      <c r="E470" s="18"/>
      <c r="F470" s="18"/>
      <c r="G470" s="18"/>
      <c r="H470" s="18"/>
      <c r="I470" s="18"/>
      <c r="J470" s="18"/>
      <c r="K470" s="18"/>
      <c r="L470" s="18"/>
      <c r="M470" s="18"/>
      <c r="N470" s="18"/>
      <c r="O470" s="18"/>
      <c r="P470" s="18"/>
      <c r="Q470" s="18"/>
      <c r="R470" s="18"/>
      <c r="S470" s="18"/>
      <c r="T470" s="18"/>
      <c r="U470" s="18"/>
      <c r="V470" s="18"/>
      <c r="W470" s="18"/>
    </row>
    <row r="471" spans="1:23" ht="12.75">
      <c r="A471" s="18"/>
      <c r="B471" s="18"/>
      <c r="C471" s="18"/>
      <c r="D471" s="18"/>
      <c r="E471" s="18"/>
      <c r="F471" s="18"/>
      <c r="G471" s="18"/>
      <c r="H471" s="18"/>
      <c r="I471" s="18"/>
      <c r="J471" s="18"/>
      <c r="K471" s="18"/>
      <c r="L471" s="18"/>
      <c r="M471" s="18"/>
      <c r="N471" s="18"/>
      <c r="O471" s="18"/>
      <c r="P471" s="18"/>
      <c r="Q471" s="18"/>
      <c r="R471" s="18"/>
      <c r="S471" s="18"/>
      <c r="T471" s="18"/>
      <c r="U471" s="18"/>
      <c r="V471" s="18"/>
      <c r="W471" s="18"/>
    </row>
    <row r="472" spans="1:23" ht="12.75">
      <c r="A472" s="18"/>
      <c r="B472" s="18"/>
      <c r="C472" s="18"/>
      <c r="D472" s="18"/>
      <c r="E472" s="18"/>
      <c r="F472" s="18"/>
      <c r="G472" s="18"/>
      <c r="H472" s="18"/>
      <c r="I472" s="18"/>
      <c r="J472" s="18"/>
      <c r="K472" s="18"/>
      <c r="L472" s="18"/>
      <c r="M472" s="18"/>
      <c r="N472" s="18"/>
      <c r="O472" s="18"/>
      <c r="P472" s="18"/>
      <c r="Q472" s="18"/>
      <c r="R472" s="18"/>
      <c r="S472" s="18"/>
      <c r="T472" s="18"/>
      <c r="U472" s="18"/>
      <c r="V472" s="18"/>
      <c r="W472" s="18"/>
    </row>
    <row r="473" spans="1:23" ht="12.75">
      <c r="A473" s="18"/>
      <c r="B473" s="18"/>
      <c r="C473" s="18"/>
      <c r="D473" s="18"/>
      <c r="E473" s="18"/>
      <c r="F473" s="18"/>
      <c r="G473" s="18"/>
      <c r="H473" s="18"/>
      <c r="I473" s="18"/>
      <c r="J473" s="18"/>
      <c r="K473" s="18"/>
      <c r="L473" s="18"/>
      <c r="M473" s="18"/>
      <c r="N473" s="18"/>
      <c r="O473" s="18"/>
      <c r="P473" s="18"/>
      <c r="Q473" s="18"/>
      <c r="R473" s="18"/>
      <c r="S473" s="18"/>
      <c r="T473" s="18"/>
      <c r="U473" s="18"/>
      <c r="V473" s="18"/>
      <c r="W473" s="18"/>
    </row>
    <row r="474" spans="1:23" ht="12.75">
      <c r="A474" s="18"/>
      <c r="B474" s="18"/>
      <c r="C474" s="18"/>
      <c r="D474" s="18"/>
      <c r="E474" s="18"/>
      <c r="F474" s="18"/>
      <c r="G474" s="18"/>
      <c r="H474" s="18"/>
      <c r="I474" s="18"/>
      <c r="J474" s="18"/>
      <c r="K474" s="18"/>
      <c r="L474" s="18"/>
      <c r="M474" s="18"/>
      <c r="N474" s="18"/>
      <c r="O474" s="18"/>
      <c r="P474" s="18"/>
      <c r="Q474" s="18"/>
      <c r="R474" s="18"/>
      <c r="S474" s="18"/>
      <c r="T474" s="18"/>
      <c r="U474" s="18"/>
      <c r="V474" s="18"/>
      <c r="W474" s="18"/>
    </row>
    <row r="475" spans="1:23" ht="12.75">
      <c r="A475" s="18"/>
      <c r="B475" s="18"/>
      <c r="C475" s="18"/>
      <c r="D475" s="18"/>
      <c r="E475" s="18"/>
      <c r="F475" s="18"/>
      <c r="G475" s="18"/>
      <c r="H475" s="18"/>
      <c r="I475" s="18"/>
      <c r="J475" s="18"/>
      <c r="K475" s="18"/>
      <c r="L475" s="18"/>
      <c r="M475" s="18"/>
      <c r="N475" s="18"/>
      <c r="O475" s="18"/>
      <c r="P475" s="18"/>
      <c r="Q475" s="18"/>
      <c r="R475" s="18"/>
      <c r="S475" s="18"/>
      <c r="T475" s="18"/>
      <c r="U475" s="18"/>
      <c r="V475" s="18"/>
      <c r="W475" s="18"/>
    </row>
    <row r="476" spans="1:23" ht="12.75">
      <c r="A476" s="18"/>
      <c r="B476" s="18"/>
      <c r="C476" s="18"/>
      <c r="D476" s="18"/>
      <c r="E476" s="18"/>
      <c r="F476" s="18"/>
      <c r="G476" s="18"/>
      <c r="H476" s="18"/>
      <c r="I476" s="18"/>
      <c r="J476" s="18"/>
      <c r="K476" s="18"/>
      <c r="L476" s="18"/>
      <c r="M476" s="18"/>
      <c r="N476" s="18"/>
      <c r="O476" s="18"/>
      <c r="P476" s="18"/>
      <c r="Q476" s="18"/>
      <c r="R476" s="18"/>
      <c r="S476" s="18"/>
      <c r="T476" s="18"/>
      <c r="U476" s="18"/>
      <c r="V476" s="18"/>
      <c r="W476" s="18"/>
    </row>
    <row r="477" spans="1:23" ht="12.75">
      <c r="A477" s="18"/>
      <c r="B477" s="18"/>
      <c r="C477" s="18"/>
      <c r="D477" s="18"/>
      <c r="E477" s="18"/>
      <c r="F477" s="18"/>
      <c r="G477" s="18"/>
      <c r="H477" s="18"/>
      <c r="I477" s="18"/>
      <c r="J477" s="18"/>
      <c r="K477" s="18"/>
      <c r="L477" s="18"/>
      <c r="M477" s="18"/>
      <c r="N477" s="18"/>
      <c r="O477" s="18"/>
      <c r="P477" s="18"/>
      <c r="Q477" s="18"/>
      <c r="R477" s="18"/>
      <c r="S477" s="18"/>
      <c r="T477" s="18"/>
      <c r="U477" s="18"/>
      <c r="V477" s="18"/>
      <c r="W477" s="18"/>
    </row>
    <row r="478" spans="1:23" ht="12.75">
      <c r="A478" s="18"/>
      <c r="B478" s="18"/>
      <c r="C478" s="18"/>
      <c r="D478" s="18"/>
      <c r="E478" s="18"/>
      <c r="F478" s="18"/>
      <c r="G478" s="18"/>
      <c r="H478" s="18"/>
      <c r="I478" s="18"/>
      <c r="J478" s="18"/>
      <c r="K478" s="18"/>
      <c r="L478" s="18"/>
      <c r="M478" s="18"/>
      <c r="N478" s="18"/>
      <c r="O478" s="18"/>
      <c r="P478" s="18"/>
      <c r="Q478" s="18"/>
      <c r="R478" s="18"/>
      <c r="S478" s="18"/>
      <c r="T478" s="18"/>
      <c r="U478" s="18"/>
      <c r="V478" s="18"/>
      <c r="W478" s="18"/>
    </row>
    <row r="479" spans="1:23" ht="12.75">
      <c r="A479" s="18"/>
      <c r="B479" s="18"/>
      <c r="C479" s="18"/>
      <c r="D479" s="18"/>
      <c r="E479" s="18"/>
      <c r="F479" s="18"/>
      <c r="G479" s="18"/>
      <c r="H479" s="18"/>
      <c r="I479" s="18"/>
      <c r="J479" s="18"/>
      <c r="K479" s="18"/>
      <c r="L479" s="18"/>
      <c r="M479" s="18"/>
      <c r="N479" s="18"/>
      <c r="O479" s="18"/>
      <c r="P479" s="18"/>
      <c r="Q479" s="18"/>
      <c r="R479" s="18"/>
      <c r="S479" s="18"/>
      <c r="T479" s="18"/>
      <c r="U479" s="18"/>
      <c r="V479" s="18"/>
      <c r="W479" s="18"/>
    </row>
    <row r="480" spans="1:23" ht="12.75">
      <c r="A480" s="18"/>
      <c r="B480" s="18"/>
      <c r="C480" s="18"/>
      <c r="D480" s="18"/>
      <c r="E480" s="18"/>
      <c r="F480" s="18"/>
      <c r="G480" s="18"/>
      <c r="H480" s="18"/>
      <c r="I480" s="18"/>
      <c r="J480" s="18"/>
      <c r="K480" s="18"/>
      <c r="L480" s="18"/>
      <c r="M480" s="18"/>
      <c r="N480" s="18"/>
      <c r="O480" s="18"/>
      <c r="P480" s="18"/>
      <c r="Q480" s="18"/>
      <c r="R480" s="18"/>
      <c r="S480" s="18"/>
      <c r="T480" s="18"/>
      <c r="U480" s="18"/>
      <c r="V480" s="18"/>
      <c r="W480" s="18"/>
    </row>
    <row r="481" spans="1:23" ht="12.75">
      <c r="A481" s="18"/>
      <c r="B481" s="18"/>
      <c r="C481" s="18"/>
      <c r="D481" s="18"/>
      <c r="E481" s="18"/>
      <c r="F481" s="18"/>
      <c r="G481" s="18"/>
      <c r="H481" s="18"/>
      <c r="I481" s="18"/>
      <c r="J481" s="18"/>
      <c r="K481" s="18"/>
      <c r="L481" s="18"/>
      <c r="M481" s="18"/>
      <c r="N481" s="18"/>
      <c r="O481" s="18"/>
      <c r="P481" s="18"/>
      <c r="Q481" s="18"/>
      <c r="R481" s="18"/>
      <c r="S481" s="18"/>
      <c r="T481" s="18"/>
      <c r="U481" s="18"/>
      <c r="V481" s="18"/>
      <c r="W481" s="18"/>
    </row>
    <row r="482" spans="1:23" ht="12.75">
      <c r="A482" s="18"/>
      <c r="B482" s="18"/>
      <c r="C482" s="18"/>
      <c r="D482" s="18"/>
      <c r="E482" s="18"/>
      <c r="F482" s="18"/>
      <c r="G482" s="18"/>
      <c r="H482" s="18"/>
      <c r="I482" s="18"/>
      <c r="J482" s="18"/>
      <c r="K482" s="18"/>
      <c r="L482" s="18"/>
      <c r="M482" s="18"/>
      <c r="N482" s="18"/>
      <c r="O482" s="18"/>
      <c r="P482" s="18"/>
      <c r="Q482" s="18"/>
      <c r="R482" s="18"/>
      <c r="S482" s="18"/>
      <c r="T482" s="18"/>
      <c r="U482" s="18"/>
      <c r="V482" s="18"/>
      <c r="W482" s="18"/>
    </row>
    <row r="483" spans="1:23" ht="12.75">
      <c r="A483" s="18"/>
      <c r="B483" s="18"/>
      <c r="C483" s="18"/>
      <c r="D483" s="18"/>
      <c r="E483" s="18"/>
      <c r="F483" s="18"/>
      <c r="G483" s="18"/>
      <c r="H483" s="18"/>
      <c r="I483" s="18"/>
      <c r="J483" s="18"/>
      <c r="K483" s="18"/>
      <c r="L483" s="18"/>
      <c r="M483" s="18"/>
      <c r="N483" s="18"/>
      <c r="O483" s="18"/>
      <c r="P483" s="18"/>
      <c r="Q483" s="18"/>
      <c r="R483" s="18"/>
      <c r="S483" s="18"/>
      <c r="T483" s="18"/>
      <c r="U483" s="18"/>
      <c r="V483" s="18"/>
      <c r="W483" s="18"/>
    </row>
    <row r="484" spans="1:23" ht="12.75">
      <c r="A484" s="18"/>
      <c r="B484" s="18"/>
      <c r="C484" s="18"/>
      <c r="D484" s="18"/>
      <c r="E484" s="18"/>
      <c r="F484" s="18"/>
      <c r="G484" s="18"/>
      <c r="H484" s="18"/>
      <c r="I484" s="18"/>
      <c r="J484" s="18"/>
      <c r="K484" s="18"/>
      <c r="L484" s="18"/>
      <c r="M484" s="18"/>
      <c r="N484" s="18"/>
      <c r="O484" s="18"/>
      <c r="P484" s="18"/>
      <c r="Q484" s="18"/>
      <c r="R484" s="18"/>
      <c r="S484" s="18"/>
      <c r="T484" s="18"/>
      <c r="U484" s="18"/>
      <c r="V484" s="18"/>
      <c r="W484" s="18"/>
    </row>
    <row r="485" spans="1:23" ht="12.75">
      <c r="A485" s="18"/>
      <c r="B485" s="18"/>
      <c r="C485" s="18"/>
      <c r="D485" s="18"/>
      <c r="E485" s="18"/>
      <c r="F485" s="18"/>
      <c r="G485" s="18"/>
      <c r="H485" s="18"/>
      <c r="I485" s="18"/>
      <c r="J485" s="18"/>
      <c r="K485" s="18"/>
      <c r="L485" s="18"/>
      <c r="M485" s="18"/>
      <c r="N485" s="18"/>
      <c r="O485" s="18"/>
      <c r="P485" s="18"/>
      <c r="Q485" s="18"/>
      <c r="R485" s="18"/>
      <c r="S485" s="18"/>
      <c r="T485" s="18"/>
      <c r="U485" s="18"/>
      <c r="V485" s="18"/>
      <c r="W485" s="18"/>
    </row>
    <row r="486" spans="1:23" ht="12.75">
      <c r="A486" s="18"/>
      <c r="B486" s="18"/>
      <c r="C486" s="18"/>
      <c r="D486" s="18"/>
      <c r="E486" s="18"/>
      <c r="F486" s="18"/>
      <c r="G486" s="18"/>
      <c r="H486" s="18"/>
      <c r="I486" s="18"/>
      <c r="J486" s="18"/>
      <c r="K486" s="18"/>
      <c r="L486" s="18"/>
      <c r="M486" s="18"/>
      <c r="N486" s="18"/>
      <c r="O486" s="18"/>
      <c r="P486" s="18"/>
      <c r="Q486" s="18"/>
      <c r="R486" s="18"/>
      <c r="S486" s="18"/>
      <c r="T486" s="18"/>
      <c r="U486" s="18"/>
      <c r="V486" s="18"/>
      <c r="W486" s="18"/>
    </row>
    <row r="487" spans="1:23" ht="12.75">
      <c r="A487" s="18"/>
      <c r="B487" s="18"/>
      <c r="C487" s="18"/>
      <c r="D487" s="18"/>
      <c r="E487" s="18"/>
      <c r="F487" s="18"/>
      <c r="G487" s="18"/>
      <c r="H487" s="18"/>
      <c r="I487" s="18"/>
      <c r="J487" s="18"/>
      <c r="K487" s="18"/>
      <c r="L487" s="18"/>
      <c r="M487" s="18"/>
      <c r="N487" s="18"/>
      <c r="O487" s="18"/>
      <c r="P487" s="18"/>
      <c r="Q487" s="18"/>
      <c r="R487" s="18"/>
      <c r="S487" s="18"/>
      <c r="T487" s="18"/>
      <c r="U487" s="18"/>
      <c r="V487" s="18"/>
      <c r="W487" s="18"/>
    </row>
    <row r="488" spans="1:23" ht="12.75">
      <c r="A488" s="18"/>
      <c r="B488" s="18"/>
      <c r="C488" s="18"/>
      <c r="D488" s="18"/>
      <c r="E488" s="18"/>
      <c r="F488" s="18"/>
      <c r="G488" s="18"/>
      <c r="H488" s="18"/>
      <c r="I488" s="18"/>
      <c r="J488" s="18"/>
      <c r="K488" s="18"/>
      <c r="L488" s="18"/>
      <c r="M488" s="18"/>
      <c r="N488" s="18"/>
      <c r="O488" s="18"/>
      <c r="P488" s="18"/>
      <c r="Q488" s="18"/>
      <c r="R488" s="18"/>
      <c r="S488" s="18"/>
      <c r="T488" s="18"/>
      <c r="U488" s="18"/>
      <c r="V488" s="18"/>
      <c r="W488" s="18"/>
    </row>
    <row r="489" spans="1:23" ht="12.75">
      <c r="A489" s="18"/>
      <c r="B489" s="18"/>
      <c r="C489" s="18"/>
      <c r="D489" s="18"/>
      <c r="E489" s="18"/>
      <c r="F489" s="18"/>
      <c r="G489" s="18"/>
      <c r="H489" s="18"/>
      <c r="I489" s="18"/>
      <c r="J489" s="18"/>
      <c r="K489" s="18"/>
      <c r="L489" s="18"/>
      <c r="M489" s="18"/>
      <c r="N489" s="18"/>
      <c r="O489" s="18"/>
      <c r="P489" s="18"/>
      <c r="Q489" s="18"/>
      <c r="R489" s="18"/>
      <c r="S489" s="18"/>
      <c r="T489" s="18"/>
      <c r="U489" s="18"/>
      <c r="V489" s="18"/>
      <c r="W489" s="18"/>
    </row>
    <row r="490" spans="1:23" ht="12.75">
      <c r="A490" s="18"/>
      <c r="B490" s="18"/>
      <c r="C490" s="18"/>
      <c r="D490" s="18"/>
      <c r="E490" s="18"/>
      <c r="F490" s="18"/>
      <c r="G490" s="18"/>
      <c r="H490" s="18"/>
      <c r="I490" s="18"/>
      <c r="J490" s="18"/>
      <c r="K490" s="18"/>
      <c r="L490" s="18"/>
      <c r="M490" s="18"/>
      <c r="N490" s="18"/>
      <c r="O490" s="18"/>
      <c r="P490" s="18"/>
      <c r="Q490" s="18"/>
      <c r="R490" s="18"/>
      <c r="S490" s="18"/>
      <c r="T490" s="18"/>
      <c r="U490" s="18"/>
      <c r="V490" s="18"/>
      <c r="W490" s="18"/>
    </row>
    <row r="491" spans="1:23" ht="12.75">
      <c r="A491" s="18"/>
      <c r="B491" s="18"/>
      <c r="C491" s="18"/>
      <c r="D491" s="18"/>
      <c r="E491" s="18"/>
      <c r="F491" s="18"/>
      <c r="G491" s="18"/>
      <c r="H491" s="18"/>
      <c r="I491" s="18"/>
      <c r="J491" s="18"/>
      <c r="K491" s="18"/>
      <c r="L491" s="18"/>
      <c r="M491" s="18"/>
      <c r="N491" s="18"/>
      <c r="O491" s="18"/>
      <c r="P491" s="18"/>
      <c r="Q491" s="18"/>
      <c r="R491" s="18"/>
      <c r="S491" s="18"/>
      <c r="T491" s="18"/>
      <c r="U491" s="18"/>
      <c r="V491" s="18"/>
      <c r="W491" s="18"/>
    </row>
    <row r="492" spans="1:23" ht="12.75">
      <c r="A492" s="18"/>
      <c r="B492" s="18"/>
      <c r="C492" s="18"/>
      <c r="D492" s="18"/>
      <c r="E492" s="18"/>
      <c r="F492" s="18"/>
      <c r="G492" s="18"/>
      <c r="H492" s="18"/>
      <c r="I492" s="18"/>
      <c r="J492" s="18"/>
      <c r="K492" s="18"/>
      <c r="L492" s="18"/>
      <c r="M492" s="18"/>
      <c r="N492" s="18"/>
      <c r="O492" s="18"/>
      <c r="P492" s="18"/>
      <c r="Q492" s="18"/>
      <c r="R492" s="18"/>
      <c r="S492" s="18"/>
      <c r="T492" s="18"/>
      <c r="U492" s="18"/>
      <c r="V492" s="18"/>
      <c r="W492" s="18"/>
    </row>
    <row r="493" spans="1:23" ht="12.75">
      <c r="A493" s="18"/>
      <c r="B493" s="18"/>
      <c r="C493" s="18"/>
      <c r="D493" s="18"/>
      <c r="E493" s="18"/>
      <c r="F493" s="18"/>
      <c r="G493" s="18"/>
      <c r="H493" s="18"/>
      <c r="I493" s="18"/>
      <c r="J493" s="18"/>
      <c r="K493" s="18"/>
      <c r="L493" s="18"/>
      <c r="M493" s="18"/>
      <c r="N493" s="18"/>
      <c r="O493" s="18"/>
      <c r="P493" s="18"/>
      <c r="Q493" s="18"/>
      <c r="R493" s="18"/>
      <c r="S493" s="18"/>
      <c r="T493" s="18"/>
      <c r="U493" s="18"/>
      <c r="V493" s="18"/>
      <c r="W493" s="18"/>
    </row>
    <row r="494" spans="1:23" ht="12.75">
      <c r="A494" s="18"/>
      <c r="B494" s="18"/>
      <c r="C494" s="18"/>
      <c r="D494" s="18"/>
      <c r="E494" s="18"/>
      <c r="F494" s="18"/>
      <c r="G494" s="18"/>
      <c r="H494" s="18"/>
      <c r="I494" s="18"/>
      <c r="J494" s="18"/>
      <c r="K494" s="18"/>
      <c r="L494" s="18"/>
      <c r="M494" s="18"/>
      <c r="N494" s="18"/>
      <c r="O494" s="18"/>
      <c r="P494" s="18"/>
      <c r="Q494" s="18"/>
      <c r="R494" s="18"/>
      <c r="S494" s="18"/>
      <c r="T494" s="18"/>
      <c r="U494" s="18"/>
      <c r="V494" s="18"/>
      <c r="W494" s="18"/>
    </row>
    <row r="495" spans="1:23" ht="12.75">
      <c r="A495" s="18"/>
      <c r="B495" s="18"/>
      <c r="C495" s="18"/>
      <c r="D495" s="18"/>
      <c r="E495" s="18"/>
      <c r="F495" s="18"/>
      <c r="G495" s="18"/>
      <c r="H495" s="18"/>
      <c r="I495" s="18"/>
      <c r="J495" s="18"/>
      <c r="K495" s="18"/>
      <c r="L495" s="18"/>
      <c r="M495" s="18"/>
      <c r="N495" s="18"/>
      <c r="O495" s="18"/>
      <c r="P495" s="18"/>
      <c r="Q495" s="18"/>
      <c r="R495" s="18"/>
      <c r="S495" s="18"/>
      <c r="T495" s="18"/>
      <c r="U495" s="18"/>
      <c r="V495" s="18"/>
      <c r="W495" s="18"/>
    </row>
    <row r="496" spans="1:23" ht="12.75">
      <c r="A496" s="18"/>
      <c r="B496" s="18"/>
      <c r="C496" s="18"/>
      <c r="D496" s="18"/>
      <c r="E496" s="18"/>
      <c r="F496" s="18"/>
      <c r="G496" s="18"/>
      <c r="H496" s="18"/>
      <c r="I496" s="18"/>
      <c r="J496" s="18"/>
      <c r="K496" s="18"/>
      <c r="L496" s="18"/>
      <c r="M496" s="18"/>
      <c r="N496" s="18"/>
      <c r="O496" s="18"/>
      <c r="P496" s="18"/>
      <c r="Q496" s="18"/>
      <c r="R496" s="18"/>
      <c r="S496" s="18"/>
      <c r="T496" s="18"/>
      <c r="U496" s="18"/>
      <c r="V496" s="18"/>
      <c r="W496" s="18"/>
    </row>
    <row r="497" spans="1:23" ht="12.75">
      <c r="A497" s="18"/>
      <c r="B497" s="18"/>
      <c r="C497" s="18"/>
      <c r="D497" s="18"/>
      <c r="E497" s="18"/>
      <c r="F497" s="18"/>
      <c r="G497" s="18"/>
      <c r="H497" s="18"/>
      <c r="I497" s="18"/>
      <c r="J497" s="18"/>
      <c r="K497" s="18"/>
      <c r="L497" s="18"/>
      <c r="M497" s="18"/>
      <c r="N497" s="18"/>
      <c r="O497" s="18"/>
      <c r="P497" s="18"/>
      <c r="Q497" s="18"/>
      <c r="R497" s="18"/>
      <c r="S497" s="18"/>
      <c r="T497" s="18"/>
      <c r="U497" s="18"/>
      <c r="V497" s="18"/>
      <c r="W497" s="18"/>
    </row>
    <row r="498" spans="1:23" ht="12.75">
      <c r="A498" s="18"/>
      <c r="B498" s="18"/>
      <c r="C498" s="18"/>
      <c r="D498" s="18"/>
      <c r="E498" s="18"/>
      <c r="F498" s="18"/>
      <c r="G498" s="18"/>
      <c r="H498" s="18"/>
      <c r="I498" s="18"/>
      <c r="J498" s="18"/>
      <c r="K498" s="18"/>
      <c r="L498" s="18"/>
      <c r="M498" s="18"/>
      <c r="N498" s="18"/>
      <c r="O498" s="18"/>
      <c r="P498" s="18"/>
      <c r="Q498" s="18"/>
      <c r="R498" s="18"/>
      <c r="S498" s="18"/>
      <c r="T498" s="18"/>
      <c r="U498" s="18"/>
      <c r="V498" s="18"/>
      <c r="W498" s="18"/>
    </row>
    <row r="499" spans="1:23" ht="12.75">
      <c r="A499" s="18"/>
      <c r="B499" s="18"/>
      <c r="C499" s="18"/>
      <c r="D499" s="18"/>
      <c r="E499" s="18"/>
      <c r="F499" s="18"/>
      <c r="G499" s="18"/>
      <c r="H499" s="18"/>
      <c r="I499" s="18"/>
      <c r="J499" s="18"/>
      <c r="K499" s="18"/>
      <c r="L499" s="18"/>
      <c r="M499" s="18"/>
      <c r="N499" s="18"/>
      <c r="O499" s="18"/>
      <c r="P499" s="18"/>
      <c r="Q499" s="18"/>
      <c r="R499" s="18"/>
      <c r="S499" s="18"/>
      <c r="T499" s="18"/>
      <c r="U499" s="18"/>
      <c r="V499" s="18"/>
      <c r="W499" s="18"/>
    </row>
    <row r="500" spans="1:23" ht="12.75">
      <c r="A500" s="18"/>
      <c r="B500" s="18"/>
      <c r="C500" s="18"/>
      <c r="D500" s="18"/>
      <c r="E500" s="18"/>
      <c r="F500" s="18"/>
      <c r="G500" s="18"/>
      <c r="H500" s="18"/>
      <c r="I500" s="18"/>
      <c r="J500" s="18"/>
      <c r="K500" s="18"/>
      <c r="L500" s="18"/>
      <c r="M500" s="18"/>
      <c r="N500" s="18"/>
      <c r="O500" s="18"/>
      <c r="P500" s="18"/>
      <c r="Q500" s="18"/>
      <c r="R500" s="18"/>
      <c r="S500" s="18"/>
      <c r="T500" s="18"/>
      <c r="U500" s="18"/>
      <c r="V500" s="18"/>
      <c r="W500" s="18"/>
    </row>
    <row r="501" spans="1:23" ht="12.75">
      <c r="A501" s="18"/>
      <c r="B501" s="18"/>
      <c r="C501" s="18"/>
      <c r="D501" s="18"/>
      <c r="E501" s="18"/>
      <c r="F501" s="18"/>
      <c r="G501" s="18"/>
      <c r="H501" s="18"/>
      <c r="I501" s="18"/>
      <c r="J501" s="18"/>
      <c r="K501" s="18"/>
      <c r="L501" s="18"/>
      <c r="M501" s="18"/>
      <c r="N501" s="18"/>
      <c r="O501" s="18"/>
      <c r="P501" s="18"/>
      <c r="Q501" s="18"/>
      <c r="R501" s="18"/>
      <c r="S501" s="18"/>
      <c r="T501" s="18"/>
      <c r="U501" s="18"/>
      <c r="V501" s="18"/>
      <c r="W501" s="18"/>
    </row>
    <row r="502" spans="1:23" ht="12.75">
      <c r="A502" s="18"/>
      <c r="B502" s="18"/>
      <c r="C502" s="18"/>
      <c r="D502" s="18"/>
      <c r="E502" s="18"/>
      <c r="F502" s="18"/>
      <c r="G502" s="18"/>
      <c r="H502" s="18"/>
      <c r="I502" s="18"/>
      <c r="J502" s="18"/>
      <c r="K502" s="18"/>
      <c r="L502" s="18"/>
      <c r="M502" s="18"/>
      <c r="N502" s="18"/>
      <c r="O502" s="18"/>
      <c r="P502" s="18"/>
      <c r="Q502" s="18"/>
      <c r="R502" s="18"/>
      <c r="S502" s="18"/>
      <c r="T502" s="18"/>
      <c r="U502" s="18"/>
      <c r="V502" s="18"/>
      <c r="W502" s="18"/>
    </row>
    <row r="503" spans="1:23" ht="12.75">
      <c r="A503" s="18"/>
      <c r="B503" s="18"/>
      <c r="C503" s="18"/>
      <c r="D503" s="18"/>
      <c r="E503" s="18"/>
      <c r="F503" s="18"/>
      <c r="G503" s="18"/>
      <c r="H503" s="18"/>
      <c r="I503" s="18"/>
      <c r="J503" s="18"/>
      <c r="K503" s="18"/>
      <c r="L503" s="18"/>
      <c r="M503" s="18"/>
      <c r="N503" s="18"/>
      <c r="O503" s="18"/>
      <c r="P503" s="18"/>
      <c r="Q503" s="18"/>
      <c r="R503" s="18"/>
      <c r="S503" s="18"/>
      <c r="T503" s="18"/>
      <c r="U503" s="18"/>
      <c r="V503" s="18"/>
      <c r="W503" s="18"/>
    </row>
    <row r="504" spans="1:23" ht="12.75">
      <c r="A504" s="18"/>
      <c r="B504" s="18"/>
      <c r="C504" s="18"/>
      <c r="D504" s="18"/>
      <c r="E504" s="18"/>
      <c r="F504" s="18"/>
      <c r="G504" s="18"/>
      <c r="H504" s="18"/>
      <c r="I504" s="18"/>
      <c r="J504" s="18"/>
      <c r="K504" s="18"/>
      <c r="L504" s="18"/>
      <c r="M504" s="18"/>
      <c r="N504" s="18"/>
      <c r="O504" s="18"/>
      <c r="P504" s="18"/>
      <c r="Q504" s="18"/>
      <c r="R504" s="18"/>
      <c r="S504" s="18"/>
      <c r="T504" s="18"/>
      <c r="U504" s="18"/>
      <c r="V504" s="18"/>
      <c r="W504" s="18"/>
    </row>
    <row r="505" spans="1:23" ht="12.75">
      <c r="A505" s="18"/>
      <c r="B505" s="18"/>
      <c r="C505" s="18"/>
      <c r="D505" s="18"/>
      <c r="E505" s="18"/>
      <c r="F505" s="18"/>
      <c r="G505" s="18"/>
      <c r="H505" s="18"/>
      <c r="I505" s="18"/>
      <c r="J505" s="18"/>
      <c r="K505" s="18"/>
      <c r="L505" s="18"/>
      <c r="M505" s="18"/>
      <c r="N505" s="18"/>
      <c r="O505" s="18"/>
      <c r="P505" s="18"/>
      <c r="Q505" s="18"/>
      <c r="R505" s="18"/>
      <c r="S505" s="18"/>
      <c r="T505" s="18"/>
      <c r="U505" s="18"/>
      <c r="V505" s="18"/>
      <c r="W505" s="18"/>
    </row>
    <row r="506" spans="1:23" ht="12.75">
      <c r="A506" s="18"/>
      <c r="B506" s="18"/>
      <c r="C506" s="18"/>
      <c r="D506" s="18"/>
      <c r="E506" s="18"/>
      <c r="F506" s="18"/>
      <c r="G506" s="18"/>
      <c r="H506" s="18"/>
      <c r="I506" s="18"/>
      <c r="J506" s="18"/>
      <c r="K506" s="18"/>
      <c r="L506" s="18"/>
      <c r="M506" s="18"/>
      <c r="N506" s="18"/>
      <c r="O506" s="18"/>
      <c r="P506" s="18"/>
      <c r="Q506" s="18"/>
      <c r="R506" s="18"/>
      <c r="S506" s="18"/>
      <c r="T506" s="18"/>
      <c r="U506" s="18"/>
      <c r="V506" s="18"/>
      <c r="W506" s="18"/>
    </row>
    <row r="507" spans="1:23" ht="12.75">
      <c r="A507" s="18"/>
      <c r="B507" s="18"/>
      <c r="C507" s="18"/>
      <c r="D507" s="18"/>
      <c r="E507" s="18"/>
      <c r="F507" s="18"/>
      <c r="G507" s="18"/>
      <c r="H507" s="18"/>
      <c r="I507" s="18"/>
      <c r="J507" s="18"/>
      <c r="K507" s="18"/>
      <c r="L507" s="18"/>
      <c r="M507" s="18"/>
      <c r="N507" s="18"/>
      <c r="O507" s="18"/>
      <c r="P507" s="18"/>
      <c r="Q507" s="18"/>
      <c r="R507" s="18"/>
      <c r="S507" s="18"/>
      <c r="T507" s="18"/>
      <c r="U507" s="18"/>
      <c r="V507" s="18"/>
      <c r="W507" s="18"/>
    </row>
    <row r="508" spans="1:23" ht="12.75">
      <c r="A508" s="18"/>
      <c r="B508" s="18"/>
      <c r="C508" s="18"/>
      <c r="D508" s="18"/>
      <c r="E508" s="18"/>
      <c r="F508" s="18"/>
      <c r="G508" s="18"/>
      <c r="H508" s="18"/>
      <c r="I508" s="18"/>
      <c r="J508" s="18"/>
      <c r="K508" s="18"/>
      <c r="L508" s="18"/>
      <c r="M508" s="18"/>
      <c r="N508" s="18"/>
      <c r="O508" s="18"/>
      <c r="P508" s="18"/>
      <c r="Q508" s="18"/>
      <c r="R508" s="18"/>
      <c r="S508" s="18"/>
      <c r="T508" s="18"/>
      <c r="U508" s="18"/>
      <c r="V508" s="18"/>
      <c r="W508" s="18"/>
    </row>
    <row r="509" spans="1:23" ht="12.75">
      <c r="A509" s="18"/>
      <c r="B509" s="18"/>
      <c r="C509" s="18"/>
      <c r="D509" s="18"/>
      <c r="E509" s="18"/>
      <c r="F509" s="18"/>
      <c r="G509" s="18"/>
      <c r="H509" s="18"/>
      <c r="I509" s="18"/>
      <c r="J509" s="18"/>
      <c r="K509" s="18"/>
      <c r="L509" s="18"/>
      <c r="M509" s="18"/>
      <c r="N509" s="18"/>
      <c r="O509" s="18"/>
      <c r="P509" s="18"/>
      <c r="Q509" s="18"/>
      <c r="R509" s="18"/>
      <c r="S509" s="18"/>
      <c r="T509" s="18"/>
      <c r="U509" s="18"/>
      <c r="V509" s="18"/>
      <c r="W509" s="18"/>
    </row>
    <row r="510" spans="1:23" ht="12.75">
      <c r="A510" s="18"/>
      <c r="B510" s="18"/>
      <c r="C510" s="18"/>
      <c r="D510" s="18"/>
      <c r="E510" s="18"/>
      <c r="F510" s="18"/>
      <c r="G510" s="18"/>
      <c r="H510" s="18"/>
      <c r="I510" s="18"/>
      <c r="J510" s="18"/>
      <c r="K510" s="18"/>
      <c r="L510" s="18"/>
      <c r="M510" s="18"/>
      <c r="N510" s="18"/>
      <c r="O510" s="18"/>
      <c r="P510" s="18"/>
      <c r="Q510" s="18"/>
      <c r="R510" s="18"/>
      <c r="S510" s="18"/>
      <c r="T510" s="18"/>
      <c r="U510" s="18"/>
      <c r="V510" s="18"/>
      <c r="W510" s="18"/>
    </row>
    <row r="511" spans="1:23" ht="12.75">
      <c r="A511" s="18"/>
      <c r="B511" s="18"/>
      <c r="C511" s="18"/>
      <c r="D511" s="18"/>
      <c r="E511" s="18"/>
      <c r="F511" s="18"/>
      <c r="G511" s="18"/>
      <c r="H511" s="18"/>
      <c r="I511" s="18"/>
      <c r="J511" s="18"/>
      <c r="K511" s="18"/>
      <c r="L511" s="18"/>
      <c r="M511" s="18"/>
      <c r="N511" s="18"/>
      <c r="O511" s="18"/>
      <c r="P511" s="18"/>
      <c r="Q511" s="18"/>
      <c r="R511" s="18"/>
      <c r="S511" s="18"/>
      <c r="T511" s="18"/>
      <c r="U511" s="18"/>
      <c r="V511" s="18"/>
      <c r="W511" s="18"/>
    </row>
    <row r="512" spans="1:23" ht="12.75">
      <c r="A512" s="18"/>
      <c r="B512" s="18"/>
      <c r="C512" s="18"/>
      <c r="D512" s="18"/>
      <c r="E512" s="18"/>
      <c r="F512" s="18"/>
      <c r="G512" s="18"/>
      <c r="H512" s="18"/>
      <c r="I512" s="18"/>
      <c r="J512" s="18"/>
      <c r="K512" s="18"/>
      <c r="L512" s="18"/>
      <c r="M512" s="18"/>
      <c r="N512" s="18"/>
      <c r="O512" s="18"/>
      <c r="P512" s="18"/>
      <c r="Q512" s="18"/>
      <c r="R512" s="18"/>
      <c r="S512" s="18"/>
      <c r="T512" s="18"/>
      <c r="U512" s="18"/>
      <c r="V512" s="18"/>
      <c r="W512" s="18"/>
    </row>
    <row r="513" spans="1:23" ht="12.75">
      <c r="A513" s="18"/>
      <c r="B513" s="18"/>
      <c r="C513" s="18"/>
      <c r="D513" s="18"/>
      <c r="E513" s="18"/>
      <c r="F513" s="18"/>
      <c r="G513" s="18"/>
      <c r="H513" s="18"/>
      <c r="I513" s="18"/>
      <c r="J513" s="18"/>
      <c r="K513" s="18"/>
      <c r="L513" s="18"/>
      <c r="M513" s="18"/>
      <c r="N513" s="18"/>
      <c r="O513" s="18"/>
      <c r="P513" s="18"/>
      <c r="Q513" s="18"/>
      <c r="R513" s="18"/>
      <c r="S513" s="18"/>
      <c r="T513" s="18"/>
      <c r="U513" s="18"/>
      <c r="V513" s="18"/>
      <c r="W513" s="18"/>
    </row>
    <row r="514" spans="1:23" ht="12.75">
      <c r="A514" s="18"/>
      <c r="B514" s="18"/>
      <c r="C514" s="18"/>
      <c r="D514" s="18"/>
      <c r="E514" s="18"/>
      <c r="F514" s="18"/>
      <c r="G514" s="18"/>
      <c r="H514" s="18"/>
      <c r="I514" s="18"/>
      <c r="J514" s="18"/>
      <c r="K514" s="18"/>
      <c r="L514" s="18"/>
      <c r="M514" s="18"/>
      <c r="N514" s="18"/>
      <c r="O514" s="18"/>
      <c r="P514" s="18"/>
      <c r="Q514" s="18"/>
      <c r="R514" s="18"/>
      <c r="S514" s="18"/>
      <c r="T514" s="18"/>
      <c r="U514" s="18"/>
      <c r="V514" s="18"/>
      <c r="W514" s="18"/>
    </row>
    <row r="515" spans="1:23" ht="12.75">
      <c r="A515" s="18"/>
      <c r="B515" s="18"/>
      <c r="C515" s="18"/>
      <c r="D515" s="18"/>
      <c r="E515" s="18"/>
      <c r="F515" s="18"/>
      <c r="G515" s="18"/>
      <c r="H515" s="18"/>
      <c r="I515" s="18"/>
      <c r="J515" s="18"/>
      <c r="K515" s="18"/>
      <c r="L515" s="18"/>
      <c r="M515" s="18"/>
      <c r="N515" s="18"/>
      <c r="O515" s="18"/>
      <c r="P515" s="18"/>
      <c r="Q515" s="18"/>
      <c r="R515" s="18"/>
      <c r="S515" s="18"/>
      <c r="T515" s="18"/>
      <c r="U515" s="18"/>
      <c r="V515" s="18"/>
      <c r="W515" s="18"/>
    </row>
    <row r="516" spans="1:23" ht="12.75">
      <c r="A516" s="18"/>
      <c r="B516" s="18"/>
      <c r="C516" s="18"/>
      <c r="D516" s="18"/>
      <c r="E516" s="18"/>
      <c r="F516" s="18"/>
      <c r="G516" s="18"/>
      <c r="H516" s="18"/>
      <c r="I516" s="18"/>
      <c r="J516" s="18"/>
      <c r="K516" s="18"/>
      <c r="L516" s="18"/>
      <c r="M516" s="18"/>
      <c r="N516" s="18"/>
      <c r="O516" s="18"/>
      <c r="P516" s="18"/>
      <c r="Q516" s="18"/>
      <c r="R516" s="18"/>
      <c r="S516" s="18"/>
      <c r="T516" s="18"/>
      <c r="U516" s="18"/>
      <c r="V516" s="18"/>
      <c r="W516" s="18"/>
    </row>
    <row r="517" spans="1:23" ht="12.75">
      <c r="A517" s="18"/>
      <c r="B517" s="18"/>
      <c r="C517" s="18"/>
      <c r="D517" s="18"/>
      <c r="E517" s="18"/>
      <c r="F517" s="18"/>
      <c r="G517" s="18"/>
      <c r="H517" s="18"/>
      <c r="I517" s="18"/>
      <c r="J517" s="18"/>
      <c r="K517" s="18"/>
      <c r="L517" s="18"/>
      <c r="M517" s="18"/>
      <c r="N517" s="18"/>
      <c r="O517" s="18"/>
      <c r="P517" s="18"/>
      <c r="Q517" s="18"/>
      <c r="R517" s="18"/>
      <c r="S517" s="18"/>
      <c r="T517" s="18"/>
      <c r="U517" s="18"/>
      <c r="V517" s="18"/>
      <c r="W517" s="18"/>
    </row>
    <row r="518" spans="1:23" ht="12.75">
      <c r="A518" s="18"/>
      <c r="B518" s="18"/>
      <c r="C518" s="18"/>
      <c r="D518" s="18"/>
      <c r="E518" s="18"/>
      <c r="F518" s="18"/>
      <c r="G518" s="18"/>
      <c r="H518" s="18"/>
      <c r="I518" s="18"/>
      <c r="J518" s="18"/>
      <c r="K518" s="18"/>
      <c r="L518" s="18"/>
      <c r="M518" s="18"/>
      <c r="N518" s="18"/>
      <c r="O518" s="18"/>
      <c r="P518" s="18"/>
      <c r="Q518" s="18"/>
      <c r="R518" s="18"/>
      <c r="S518" s="18"/>
      <c r="T518" s="18"/>
      <c r="U518" s="18"/>
      <c r="V518" s="18"/>
      <c r="W518" s="18"/>
    </row>
    <row r="519" spans="1:23" ht="12.75">
      <c r="A519" s="18"/>
      <c r="B519" s="18"/>
      <c r="C519" s="18"/>
      <c r="D519" s="18"/>
      <c r="E519" s="18"/>
      <c r="F519" s="18"/>
      <c r="G519" s="18"/>
      <c r="H519" s="18"/>
      <c r="I519" s="18"/>
      <c r="J519" s="18"/>
      <c r="K519" s="18"/>
      <c r="L519" s="18"/>
      <c r="M519" s="18"/>
      <c r="N519" s="18"/>
      <c r="O519" s="18"/>
      <c r="P519" s="18"/>
      <c r="Q519" s="18"/>
      <c r="R519" s="18"/>
      <c r="S519" s="18"/>
      <c r="T519" s="18"/>
      <c r="U519" s="18"/>
      <c r="V519" s="18"/>
      <c r="W519" s="18"/>
    </row>
    <row r="520" spans="1:23" ht="12.75">
      <c r="A520" s="18"/>
      <c r="B520" s="18"/>
      <c r="C520" s="18"/>
      <c r="D520" s="18"/>
      <c r="E520" s="18"/>
      <c r="F520" s="18"/>
      <c r="G520" s="18"/>
      <c r="H520" s="18"/>
      <c r="I520" s="18"/>
      <c r="J520" s="18"/>
      <c r="K520" s="18"/>
      <c r="L520" s="18"/>
      <c r="M520" s="18"/>
      <c r="N520" s="18"/>
      <c r="O520" s="18"/>
      <c r="P520" s="18"/>
      <c r="Q520" s="18"/>
      <c r="R520" s="18"/>
      <c r="S520" s="18"/>
      <c r="T520" s="18"/>
      <c r="U520" s="18"/>
      <c r="V520" s="18"/>
      <c r="W520" s="18"/>
    </row>
    <row r="521" spans="1:23" ht="12.75">
      <c r="A521" s="18"/>
      <c r="B521" s="18"/>
      <c r="C521" s="18"/>
      <c r="D521" s="18"/>
      <c r="E521" s="18"/>
      <c r="F521" s="18"/>
      <c r="G521" s="18"/>
      <c r="H521" s="18"/>
      <c r="I521" s="18"/>
      <c r="J521" s="18"/>
      <c r="K521" s="18"/>
      <c r="L521" s="18"/>
      <c r="M521" s="18"/>
      <c r="N521" s="18"/>
      <c r="O521" s="18"/>
      <c r="P521" s="18"/>
      <c r="Q521" s="18"/>
      <c r="R521" s="18"/>
      <c r="S521" s="18"/>
      <c r="T521" s="18"/>
      <c r="U521" s="18"/>
      <c r="V521" s="18"/>
      <c r="W521" s="18"/>
    </row>
    <row r="522" spans="1:23" ht="12.75">
      <c r="A522" s="18"/>
      <c r="B522" s="18"/>
      <c r="C522" s="18"/>
      <c r="D522" s="18"/>
      <c r="E522" s="18"/>
      <c r="F522" s="18"/>
      <c r="G522" s="18"/>
      <c r="H522" s="18"/>
      <c r="I522" s="18"/>
      <c r="J522" s="18"/>
      <c r="K522" s="18"/>
      <c r="L522" s="18"/>
      <c r="M522" s="18"/>
      <c r="N522" s="18"/>
      <c r="O522" s="18"/>
      <c r="P522" s="18"/>
      <c r="Q522" s="18"/>
      <c r="R522" s="18"/>
      <c r="S522" s="18"/>
      <c r="T522" s="18"/>
      <c r="U522" s="18"/>
      <c r="V522" s="18"/>
      <c r="W522" s="18"/>
    </row>
    <row r="523" spans="1:23" ht="12.75">
      <c r="A523" s="18"/>
      <c r="B523" s="18"/>
      <c r="C523" s="18"/>
      <c r="D523" s="18"/>
      <c r="E523" s="18"/>
      <c r="F523" s="18"/>
      <c r="G523" s="18"/>
      <c r="H523" s="18"/>
      <c r="I523" s="18"/>
      <c r="J523" s="18"/>
      <c r="K523" s="18"/>
      <c r="L523" s="18"/>
      <c r="M523" s="18"/>
      <c r="N523" s="18"/>
      <c r="O523" s="18"/>
      <c r="P523" s="18"/>
      <c r="Q523" s="18"/>
      <c r="R523" s="18"/>
      <c r="S523" s="18"/>
      <c r="T523" s="18"/>
      <c r="U523" s="18"/>
      <c r="V523" s="18"/>
      <c r="W523" s="18"/>
    </row>
    <row r="524" spans="1:23" ht="12.75">
      <c r="A524" s="18"/>
      <c r="B524" s="18"/>
      <c r="C524" s="18"/>
      <c r="D524" s="18"/>
      <c r="E524" s="18"/>
      <c r="F524" s="18"/>
      <c r="G524" s="18"/>
      <c r="H524" s="18"/>
      <c r="I524" s="18"/>
      <c r="J524" s="18"/>
      <c r="K524" s="18"/>
      <c r="L524" s="18"/>
      <c r="M524" s="18"/>
      <c r="N524" s="18"/>
      <c r="O524" s="18"/>
      <c r="P524" s="18"/>
      <c r="Q524" s="18"/>
      <c r="R524" s="18"/>
      <c r="S524" s="18"/>
      <c r="T524" s="18"/>
      <c r="U524" s="18"/>
      <c r="V524" s="18"/>
      <c r="W524" s="18"/>
    </row>
    <row r="525" spans="1:23" ht="12.75">
      <c r="A525" s="18"/>
      <c r="B525" s="18"/>
      <c r="C525" s="18"/>
      <c r="D525" s="18"/>
      <c r="E525" s="18"/>
      <c r="F525" s="18"/>
      <c r="G525" s="18"/>
      <c r="H525" s="18"/>
      <c r="I525" s="18"/>
      <c r="J525" s="18"/>
      <c r="K525" s="18"/>
      <c r="L525" s="18"/>
      <c r="M525" s="18"/>
      <c r="N525" s="18"/>
      <c r="O525" s="18"/>
      <c r="P525" s="18"/>
      <c r="Q525" s="18"/>
      <c r="R525" s="18"/>
      <c r="S525" s="18"/>
      <c r="T525" s="18"/>
      <c r="U525" s="18"/>
      <c r="V525" s="18"/>
      <c r="W525" s="18"/>
    </row>
    <row r="526" spans="1:23" ht="12.75">
      <c r="A526" s="18"/>
      <c r="B526" s="18"/>
      <c r="C526" s="18"/>
      <c r="D526" s="18"/>
      <c r="E526" s="18"/>
      <c r="F526" s="18"/>
      <c r="G526" s="18"/>
      <c r="H526" s="18"/>
      <c r="I526" s="18"/>
      <c r="J526" s="18"/>
      <c r="K526" s="18"/>
      <c r="L526" s="18"/>
      <c r="M526" s="18"/>
      <c r="N526" s="18"/>
      <c r="O526" s="18"/>
      <c r="P526" s="18"/>
      <c r="Q526" s="18"/>
      <c r="R526" s="18"/>
      <c r="S526" s="18"/>
      <c r="T526" s="18"/>
      <c r="U526" s="18"/>
      <c r="V526" s="18"/>
      <c r="W526" s="18"/>
    </row>
    <row r="527" spans="1:23" ht="12.75">
      <c r="A527" s="18"/>
      <c r="B527" s="18"/>
      <c r="C527" s="18"/>
      <c r="D527" s="18"/>
      <c r="E527" s="18"/>
      <c r="F527" s="18"/>
      <c r="G527" s="18"/>
      <c r="H527" s="18"/>
      <c r="I527" s="18"/>
      <c r="J527" s="18"/>
      <c r="K527" s="18"/>
      <c r="L527" s="18"/>
      <c r="M527" s="18"/>
      <c r="N527" s="18"/>
      <c r="O527" s="18"/>
      <c r="P527" s="18"/>
      <c r="Q527" s="18"/>
      <c r="R527" s="18"/>
      <c r="S527" s="18"/>
      <c r="T527" s="18"/>
      <c r="U527" s="18"/>
      <c r="V527" s="18"/>
      <c r="W527" s="18"/>
    </row>
    <row r="528" spans="1:23" ht="12.75">
      <c r="A528" s="18"/>
      <c r="B528" s="18"/>
      <c r="C528" s="18"/>
      <c r="D528" s="18"/>
      <c r="E528" s="18"/>
      <c r="F528" s="18"/>
      <c r="G528" s="18"/>
      <c r="H528" s="18"/>
      <c r="I528" s="18"/>
      <c r="J528" s="18"/>
      <c r="K528" s="18"/>
      <c r="L528" s="18"/>
      <c r="M528" s="18"/>
      <c r="N528" s="18"/>
      <c r="O528" s="18"/>
      <c r="P528" s="18"/>
      <c r="Q528" s="18"/>
      <c r="R528" s="18"/>
      <c r="S528" s="18"/>
      <c r="T528" s="18"/>
      <c r="U528" s="18"/>
      <c r="V528" s="18"/>
      <c r="W528" s="18"/>
    </row>
    <row r="529" spans="1:23" ht="12.75">
      <c r="A529" s="18"/>
      <c r="B529" s="18"/>
      <c r="C529" s="18"/>
      <c r="D529" s="18"/>
      <c r="E529" s="18"/>
      <c r="F529" s="18"/>
      <c r="G529" s="18"/>
      <c r="H529" s="18"/>
      <c r="I529" s="18"/>
      <c r="J529" s="18"/>
      <c r="K529" s="18"/>
      <c r="L529" s="18"/>
      <c r="M529" s="18"/>
      <c r="N529" s="18"/>
      <c r="O529" s="18"/>
      <c r="P529" s="18"/>
      <c r="Q529" s="18"/>
      <c r="R529" s="18"/>
      <c r="S529" s="18"/>
      <c r="T529" s="18"/>
      <c r="U529" s="18"/>
      <c r="V529" s="18"/>
      <c r="W529" s="18"/>
    </row>
    <row r="530" spans="1:23" ht="12.75">
      <c r="A530" s="18"/>
      <c r="B530" s="18"/>
      <c r="C530" s="18"/>
      <c r="D530" s="18"/>
      <c r="E530" s="18"/>
      <c r="F530" s="18"/>
      <c r="G530" s="18"/>
      <c r="H530" s="18"/>
      <c r="I530" s="18"/>
      <c r="J530" s="18"/>
      <c r="K530" s="18"/>
      <c r="L530" s="18"/>
      <c r="M530" s="18"/>
      <c r="N530" s="18"/>
      <c r="O530" s="18"/>
      <c r="P530" s="18"/>
      <c r="Q530" s="18"/>
      <c r="R530" s="18"/>
      <c r="S530" s="18"/>
      <c r="T530" s="18"/>
      <c r="U530" s="18"/>
      <c r="V530" s="18"/>
      <c r="W530" s="18"/>
    </row>
    <row r="531" spans="1:23" ht="12.75">
      <c r="A531" s="18"/>
      <c r="B531" s="18"/>
      <c r="C531" s="18"/>
      <c r="D531" s="18"/>
      <c r="E531" s="18"/>
      <c r="F531" s="18"/>
      <c r="G531" s="18"/>
      <c r="H531" s="18"/>
      <c r="I531" s="18"/>
      <c r="J531" s="18"/>
      <c r="K531" s="18"/>
      <c r="L531" s="18"/>
      <c r="M531" s="18"/>
      <c r="N531" s="18"/>
      <c r="O531" s="18"/>
      <c r="P531" s="18"/>
      <c r="Q531" s="18"/>
      <c r="R531" s="18"/>
      <c r="S531" s="18"/>
      <c r="T531" s="18"/>
      <c r="U531" s="18"/>
      <c r="V531" s="18"/>
      <c r="W531" s="18"/>
    </row>
    <row r="532" spans="1:23" ht="12.75">
      <c r="A532" s="18"/>
      <c r="B532" s="18"/>
      <c r="C532" s="18"/>
      <c r="D532" s="18"/>
      <c r="E532" s="18"/>
      <c r="F532" s="18"/>
      <c r="G532" s="18"/>
      <c r="H532" s="18"/>
      <c r="I532" s="18"/>
      <c r="J532" s="18"/>
      <c r="K532" s="18"/>
      <c r="L532" s="18"/>
      <c r="M532" s="18"/>
      <c r="N532" s="18"/>
      <c r="O532" s="18"/>
      <c r="P532" s="18"/>
      <c r="Q532" s="18"/>
      <c r="R532" s="18"/>
      <c r="S532" s="18"/>
      <c r="T532" s="18"/>
      <c r="U532" s="18"/>
      <c r="V532" s="18"/>
      <c r="W532" s="18"/>
    </row>
    <row r="533" spans="1:23" ht="12.75">
      <c r="A533" s="18"/>
      <c r="B533" s="18"/>
      <c r="C533" s="18"/>
      <c r="D533" s="18"/>
      <c r="E533" s="18"/>
      <c r="F533" s="18"/>
      <c r="G533" s="18"/>
      <c r="H533" s="18"/>
      <c r="I533" s="18"/>
      <c r="J533" s="18"/>
      <c r="K533" s="18"/>
      <c r="L533" s="18"/>
      <c r="M533" s="18"/>
      <c r="N533" s="18"/>
      <c r="O533" s="18"/>
      <c r="P533" s="18"/>
      <c r="Q533" s="18"/>
      <c r="R533" s="18"/>
      <c r="S533" s="18"/>
      <c r="T533" s="18"/>
      <c r="U533" s="18"/>
      <c r="V533" s="18"/>
      <c r="W533" s="18"/>
    </row>
    <row r="534" spans="1:23" ht="12.75">
      <c r="A534" s="18"/>
      <c r="B534" s="18"/>
      <c r="C534" s="18"/>
      <c r="D534" s="18"/>
      <c r="E534" s="18"/>
      <c r="F534" s="18"/>
      <c r="G534" s="18"/>
      <c r="H534" s="18"/>
      <c r="I534" s="18"/>
      <c r="J534" s="18"/>
      <c r="K534" s="18"/>
      <c r="L534" s="18"/>
      <c r="M534" s="18"/>
      <c r="N534" s="18"/>
      <c r="O534" s="18"/>
      <c r="P534" s="18"/>
      <c r="Q534" s="18"/>
      <c r="R534" s="18"/>
      <c r="S534" s="18"/>
      <c r="T534" s="18"/>
      <c r="U534" s="18"/>
      <c r="V534" s="18"/>
      <c r="W534" s="18"/>
    </row>
    <row r="535" spans="1:23" ht="12.75">
      <c r="A535" s="18"/>
      <c r="B535" s="18"/>
      <c r="C535" s="18"/>
      <c r="D535" s="18"/>
      <c r="E535" s="18"/>
      <c r="F535" s="18"/>
      <c r="G535" s="18"/>
      <c r="H535" s="18"/>
      <c r="I535" s="18"/>
      <c r="J535" s="18"/>
      <c r="K535" s="18"/>
      <c r="L535" s="18"/>
      <c r="M535" s="18"/>
      <c r="N535" s="18"/>
      <c r="O535" s="18"/>
      <c r="P535" s="18"/>
      <c r="Q535" s="18"/>
      <c r="R535" s="18"/>
      <c r="S535" s="18"/>
      <c r="T535" s="18"/>
      <c r="U535" s="18"/>
      <c r="V535" s="18"/>
      <c r="W535" s="18"/>
    </row>
    <row r="536" spans="1:23" ht="12.75">
      <c r="A536" s="18"/>
      <c r="B536" s="18"/>
      <c r="C536" s="18"/>
      <c r="D536" s="18"/>
      <c r="E536" s="18"/>
      <c r="F536" s="18"/>
      <c r="G536" s="18"/>
      <c r="H536" s="18"/>
      <c r="I536" s="18"/>
      <c r="J536" s="18"/>
      <c r="K536" s="18"/>
      <c r="L536" s="18"/>
      <c r="M536" s="18"/>
      <c r="N536" s="18"/>
      <c r="O536" s="18"/>
      <c r="P536" s="18"/>
      <c r="Q536" s="18"/>
      <c r="R536" s="18"/>
      <c r="S536" s="18"/>
      <c r="T536" s="18"/>
      <c r="U536" s="18"/>
      <c r="V536" s="18"/>
      <c r="W536" s="18"/>
    </row>
    <row r="537" spans="1:23" ht="12.75">
      <c r="A537" s="18"/>
      <c r="B537" s="18"/>
      <c r="C537" s="18"/>
      <c r="D537" s="18"/>
      <c r="E537" s="18"/>
      <c r="F537" s="18"/>
      <c r="G537" s="18"/>
      <c r="H537" s="18"/>
      <c r="I537" s="18"/>
      <c r="J537" s="18"/>
      <c r="K537" s="18"/>
      <c r="L537" s="18"/>
      <c r="M537" s="18"/>
      <c r="N537" s="18"/>
      <c r="O537" s="18"/>
      <c r="P537" s="18"/>
      <c r="Q537" s="18"/>
      <c r="R537" s="18"/>
      <c r="S537" s="18"/>
      <c r="T537" s="18"/>
      <c r="U537" s="18"/>
      <c r="V537" s="18"/>
      <c r="W537" s="18"/>
    </row>
    <row r="538" spans="1:23" ht="12.75">
      <c r="A538" s="18"/>
      <c r="B538" s="18"/>
      <c r="C538" s="18"/>
      <c r="D538" s="18"/>
      <c r="E538" s="18"/>
      <c r="F538" s="18"/>
      <c r="G538" s="18"/>
      <c r="H538" s="18"/>
      <c r="I538" s="18"/>
      <c r="J538" s="18"/>
      <c r="K538" s="18"/>
      <c r="L538" s="18"/>
      <c r="M538" s="18"/>
      <c r="N538" s="18"/>
      <c r="O538" s="18"/>
      <c r="P538" s="18"/>
      <c r="Q538" s="18"/>
      <c r="R538" s="18"/>
      <c r="S538" s="18"/>
      <c r="T538" s="18"/>
      <c r="U538" s="18"/>
      <c r="V538" s="18"/>
      <c r="W538" s="18"/>
    </row>
    <row r="539" spans="1:23" ht="12.75">
      <c r="A539" s="18"/>
      <c r="B539" s="18"/>
      <c r="C539" s="18"/>
      <c r="D539" s="18"/>
      <c r="E539" s="18"/>
      <c r="F539" s="18"/>
      <c r="G539" s="18"/>
      <c r="H539" s="18"/>
      <c r="I539" s="18"/>
      <c r="J539" s="18"/>
      <c r="K539" s="18"/>
      <c r="L539" s="18"/>
      <c r="M539" s="18"/>
      <c r="N539" s="18"/>
      <c r="O539" s="18"/>
      <c r="P539" s="18"/>
      <c r="Q539" s="18"/>
      <c r="R539" s="18"/>
      <c r="S539" s="18"/>
      <c r="T539" s="18"/>
      <c r="U539" s="18"/>
      <c r="V539" s="18"/>
      <c r="W539" s="18"/>
    </row>
    <row r="540" spans="1:23" ht="12.75">
      <c r="A540" s="18"/>
      <c r="B540" s="18"/>
      <c r="C540" s="18"/>
      <c r="D540" s="18"/>
      <c r="E540" s="18"/>
      <c r="F540" s="18"/>
      <c r="G540" s="18"/>
      <c r="H540" s="18"/>
      <c r="I540" s="18"/>
      <c r="J540" s="18"/>
      <c r="K540" s="18"/>
      <c r="L540" s="18"/>
      <c r="M540" s="18"/>
      <c r="N540" s="18"/>
      <c r="O540" s="18"/>
      <c r="P540" s="18"/>
      <c r="Q540" s="18"/>
      <c r="R540" s="18"/>
      <c r="S540" s="18"/>
      <c r="T540" s="18"/>
      <c r="U540" s="18"/>
      <c r="V540" s="18"/>
      <c r="W540" s="18"/>
    </row>
    <row r="541" spans="1:23" ht="12.75">
      <c r="A541" s="18"/>
      <c r="B541" s="18"/>
      <c r="C541" s="18"/>
      <c r="D541" s="18"/>
      <c r="E541" s="18"/>
      <c r="F541" s="18"/>
      <c r="G541" s="18"/>
      <c r="H541" s="18"/>
      <c r="I541" s="18"/>
      <c r="J541" s="18"/>
      <c r="K541" s="18"/>
      <c r="L541" s="18"/>
      <c r="M541" s="18"/>
      <c r="N541" s="18"/>
      <c r="O541" s="18"/>
      <c r="P541" s="18"/>
      <c r="Q541" s="18"/>
      <c r="R541" s="18"/>
      <c r="S541" s="18"/>
      <c r="T541" s="18"/>
      <c r="U541" s="18"/>
      <c r="V541" s="18"/>
      <c r="W541" s="18"/>
    </row>
    <row r="542" spans="1:23" ht="12.75">
      <c r="A542" s="18"/>
      <c r="B542" s="18"/>
      <c r="C542" s="18"/>
      <c r="D542" s="18"/>
      <c r="E542" s="18"/>
      <c r="F542" s="18"/>
      <c r="G542" s="18"/>
      <c r="H542" s="18"/>
      <c r="I542" s="18"/>
      <c r="J542" s="18"/>
      <c r="K542" s="18"/>
      <c r="L542" s="18"/>
      <c r="M542" s="18"/>
      <c r="N542" s="18"/>
      <c r="O542" s="18"/>
      <c r="P542" s="18"/>
      <c r="Q542" s="18"/>
      <c r="R542" s="18"/>
      <c r="S542" s="18"/>
      <c r="T542" s="18"/>
      <c r="U542" s="18"/>
      <c r="V542" s="18"/>
      <c r="W542" s="18"/>
    </row>
    <row r="543" spans="1:23" ht="12.75">
      <c r="A543" s="18"/>
      <c r="B543" s="18"/>
      <c r="C543" s="18"/>
      <c r="D543" s="18"/>
      <c r="E543" s="18"/>
      <c r="F543" s="18"/>
      <c r="G543" s="18"/>
      <c r="H543" s="18"/>
      <c r="I543" s="18"/>
      <c r="J543" s="18"/>
      <c r="K543" s="18"/>
      <c r="L543" s="18"/>
      <c r="M543" s="18"/>
      <c r="N543" s="18"/>
      <c r="O543" s="18"/>
      <c r="P543" s="18"/>
      <c r="Q543" s="18"/>
      <c r="R543" s="18"/>
      <c r="S543" s="18"/>
      <c r="T543" s="18"/>
      <c r="U543" s="18"/>
      <c r="V543" s="18"/>
      <c r="W543" s="18"/>
    </row>
    <row r="544" spans="1:23" ht="12.75">
      <c r="A544" s="18"/>
      <c r="B544" s="18"/>
      <c r="C544" s="18"/>
      <c r="D544" s="18"/>
      <c r="E544" s="18"/>
      <c r="F544" s="18"/>
      <c r="G544" s="18"/>
      <c r="H544" s="18"/>
      <c r="I544" s="18"/>
      <c r="J544" s="18"/>
      <c r="K544" s="18"/>
      <c r="L544" s="18"/>
      <c r="M544" s="18"/>
      <c r="N544" s="18"/>
      <c r="O544" s="18"/>
      <c r="P544" s="18"/>
      <c r="Q544" s="18"/>
      <c r="R544" s="18"/>
      <c r="S544" s="18"/>
      <c r="T544" s="18"/>
      <c r="U544" s="18"/>
      <c r="V544" s="18"/>
      <c r="W544" s="18"/>
    </row>
    <row r="545" spans="1:23" ht="12.75">
      <c r="A545" s="18"/>
      <c r="B545" s="18"/>
      <c r="C545" s="18"/>
      <c r="D545" s="18"/>
      <c r="E545" s="18"/>
      <c r="F545" s="18"/>
      <c r="G545" s="18"/>
      <c r="H545" s="18"/>
      <c r="I545" s="18"/>
      <c r="J545" s="18"/>
      <c r="K545" s="18"/>
      <c r="L545" s="18"/>
      <c r="M545" s="18"/>
      <c r="N545" s="18"/>
      <c r="O545" s="18"/>
      <c r="P545" s="18"/>
      <c r="Q545" s="18"/>
      <c r="R545" s="18"/>
      <c r="S545" s="18"/>
      <c r="T545" s="18"/>
      <c r="U545" s="18"/>
      <c r="V545" s="18"/>
      <c r="W545" s="18"/>
    </row>
    <row r="546" spans="1:23" ht="12.75">
      <c r="A546" s="18"/>
      <c r="B546" s="18"/>
      <c r="C546" s="18"/>
      <c r="D546" s="18"/>
      <c r="E546" s="18"/>
      <c r="F546" s="18"/>
      <c r="G546" s="18"/>
      <c r="H546" s="18"/>
      <c r="I546" s="18"/>
      <c r="J546" s="18"/>
      <c r="K546" s="18"/>
      <c r="L546" s="18"/>
      <c r="M546" s="18"/>
      <c r="N546" s="18"/>
      <c r="O546" s="18"/>
      <c r="P546" s="18"/>
      <c r="Q546" s="18"/>
      <c r="R546" s="18"/>
      <c r="S546" s="18"/>
      <c r="T546" s="18"/>
      <c r="U546" s="18"/>
      <c r="V546" s="18"/>
      <c r="W546" s="18"/>
    </row>
    <row r="547" spans="1:23" ht="12.75">
      <c r="A547" s="18"/>
      <c r="B547" s="18"/>
      <c r="C547" s="18"/>
      <c r="D547" s="18"/>
      <c r="E547" s="18"/>
      <c r="F547" s="18"/>
      <c r="G547" s="18"/>
      <c r="H547" s="18"/>
      <c r="I547" s="18"/>
      <c r="J547" s="18"/>
      <c r="K547" s="18"/>
      <c r="L547" s="18"/>
      <c r="M547" s="18"/>
      <c r="N547" s="18"/>
      <c r="O547" s="18"/>
      <c r="P547" s="18"/>
      <c r="Q547" s="18"/>
      <c r="R547" s="18"/>
      <c r="S547" s="18"/>
      <c r="T547" s="18"/>
      <c r="U547" s="18"/>
      <c r="V547" s="18"/>
      <c r="W547" s="18"/>
    </row>
    <row r="548" spans="1:23" ht="12.75">
      <c r="A548" s="18"/>
      <c r="B548" s="18"/>
      <c r="C548" s="18"/>
      <c r="D548" s="18"/>
      <c r="E548" s="18"/>
      <c r="F548" s="18"/>
      <c r="G548" s="18"/>
      <c r="H548" s="18"/>
      <c r="I548" s="18"/>
      <c r="J548" s="18"/>
      <c r="K548" s="18"/>
      <c r="L548" s="18"/>
      <c r="M548" s="18"/>
      <c r="N548" s="18"/>
      <c r="O548" s="18"/>
      <c r="P548" s="18"/>
      <c r="Q548" s="18"/>
      <c r="R548" s="18"/>
      <c r="S548" s="18"/>
      <c r="T548" s="18"/>
      <c r="U548" s="18"/>
      <c r="V548" s="18"/>
      <c r="W548" s="18"/>
    </row>
    <row r="549" spans="1:23" ht="12.75">
      <c r="A549" s="18"/>
      <c r="B549" s="18"/>
      <c r="C549" s="18"/>
      <c r="D549" s="18"/>
      <c r="E549" s="18"/>
      <c r="F549" s="18"/>
      <c r="G549" s="18"/>
      <c r="H549" s="18"/>
      <c r="I549" s="18"/>
      <c r="J549" s="18"/>
      <c r="K549" s="18"/>
      <c r="L549" s="18"/>
      <c r="M549" s="18"/>
      <c r="N549" s="18"/>
      <c r="O549" s="18"/>
      <c r="P549" s="18"/>
      <c r="Q549" s="18"/>
      <c r="R549" s="18"/>
      <c r="S549" s="18"/>
      <c r="T549" s="18"/>
      <c r="U549" s="18"/>
      <c r="V549" s="18"/>
      <c r="W549" s="18"/>
    </row>
    <row r="550" spans="1:23" ht="12.75">
      <c r="A550" s="18"/>
      <c r="B550" s="18"/>
      <c r="C550" s="18"/>
      <c r="D550" s="18"/>
      <c r="E550" s="18"/>
      <c r="F550" s="18"/>
      <c r="G550" s="18"/>
      <c r="H550" s="18"/>
      <c r="I550" s="18"/>
      <c r="J550" s="18"/>
      <c r="K550" s="18"/>
      <c r="L550" s="18"/>
      <c r="M550" s="18"/>
      <c r="N550" s="18"/>
      <c r="O550" s="18"/>
      <c r="P550" s="18"/>
      <c r="Q550" s="18"/>
      <c r="R550" s="18"/>
      <c r="S550" s="18"/>
      <c r="T550" s="18"/>
      <c r="U550" s="18"/>
      <c r="V550" s="18"/>
      <c r="W550" s="18"/>
    </row>
    <row r="551" spans="1:23" ht="12.75">
      <c r="A551" s="18"/>
      <c r="B551" s="18"/>
      <c r="C551" s="18"/>
      <c r="D551" s="18"/>
      <c r="E551" s="18"/>
      <c r="F551" s="18"/>
      <c r="G551" s="18"/>
      <c r="H551" s="18"/>
      <c r="I551" s="18"/>
      <c r="J551" s="18"/>
      <c r="K551" s="18"/>
      <c r="L551" s="18"/>
      <c r="M551" s="18"/>
      <c r="N551" s="18"/>
      <c r="O551" s="18"/>
      <c r="P551" s="18"/>
      <c r="Q551" s="18"/>
      <c r="R551" s="18"/>
      <c r="S551" s="18"/>
      <c r="T551" s="18"/>
      <c r="U551" s="18"/>
      <c r="V551" s="18"/>
      <c r="W551" s="18"/>
    </row>
    <row r="552" spans="1:23" ht="12.75">
      <c r="A552" s="18"/>
      <c r="B552" s="18"/>
      <c r="C552" s="18"/>
      <c r="D552" s="18"/>
      <c r="E552" s="18"/>
      <c r="F552" s="18"/>
      <c r="G552" s="18"/>
      <c r="H552" s="18"/>
      <c r="I552" s="18"/>
      <c r="J552" s="18"/>
      <c r="K552" s="18"/>
      <c r="L552" s="18"/>
      <c r="M552" s="18"/>
      <c r="N552" s="18"/>
      <c r="O552" s="18"/>
      <c r="P552" s="18"/>
      <c r="Q552" s="18"/>
      <c r="R552" s="18"/>
      <c r="S552" s="18"/>
      <c r="T552" s="18"/>
      <c r="U552" s="18"/>
      <c r="V552" s="18"/>
      <c r="W552" s="18"/>
    </row>
    <row r="553" spans="1:23" ht="12.75">
      <c r="A553" s="18"/>
      <c r="B553" s="18"/>
      <c r="C553" s="18"/>
      <c r="D553" s="18"/>
      <c r="E553" s="18"/>
      <c r="F553" s="18"/>
      <c r="G553" s="18"/>
      <c r="H553" s="18"/>
      <c r="I553" s="18"/>
      <c r="J553" s="18"/>
      <c r="K553" s="18"/>
      <c r="L553" s="18"/>
      <c r="M553" s="18"/>
      <c r="N553" s="18"/>
      <c r="O553" s="18"/>
      <c r="P553" s="18"/>
      <c r="Q553" s="18"/>
      <c r="R553" s="18"/>
      <c r="S553" s="18"/>
      <c r="T553" s="18"/>
      <c r="U553" s="18"/>
      <c r="V553" s="18"/>
      <c r="W553" s="18"/>
    </row>
    <row r="554" spans="1:23" ht="12.75">
      <c r="A554" s="18"/>
      <c r="B554" s="18"/>
      <c r="C554" s="18"/>
      <c r="D554" s="18"/>
      <c r="E554" s="18"/>
      <c r="F554" s="18"/>
      <c r="G554" s="18"/>
      <c r="H554" s="18"/>
      <c r="I554" s="18"/>
      <c r="J554" s="18"/>
      <c r="K554" s="18"/>
      <c r="L554" s="18"/>
      <c r="M554" s="18"/>
      <c r="N554" s="18"/>
      <c r="O554" s="18"/>
      <c r="P554" s="18"/>
      <c r="Q554" s="18"/>
      <c r="R554" s="18"/>
      <c r="S554" s="18"/>
      <c r="T554" s="18"/>
      <c r="U554" s="18"/>
      <c r="V554" s="18"/>
      <c r="W554" s="18"/>
    </row>
    <row r="555" spans="1:23" ht="12.75">
      <c r="A555" s="18"/>
      <c r="B555" s="18"/>
      <c r="C555" s="18"/>
      <c r="D555" s="18"/>
      <c r="E555" s="18"/>
      <c r="F555" s="18"/>
      <c r="G555" s="18"/>
      <c r="H555" s="18"/>
      <c r="I555" s="18"/>
      <c r="J555" s="18"/>
      <c r="K555" s="18"/>
      <c r="L555" s="18"/>
      <c r="M555" s="18"/>
      <c r="N555" s="18"/>
      <c r="O555" s="18"/>
      <c r="P555" s="18"/>
      <c r="Q555" s="18"/>
      <c r="R555" s="18"/>
      <c r="S555" s="18"/>
      <c r="T555" s="18"/>
      <c r="U555" s="18"/>
      <c r="V555" s="18"/>
      <c r="W555" s="18"/>
    </row>
    <row r="556" spans="1:23" ht="12.75">
      <c r="A556" s="18"/>
      <c r="B556" s="18"/>
      <c r="C556" s="18"/>
      <c r="D556" s="18"/>
      <c r="E556" s="18"/>
      <c r="F556" s="18"/>
      <c r="G556" s="18"/>
      <c r="H556" s="18"/>
      <c r="I556" s="18"/>
      <c r="J556" s="18"/>
      <c r="K556" s="18"/>
      <c r="L556" s="18"/>
      <c r="M556" s="18"/>
      <c r="N556" s="18"/>
      <c r="O556" s="18"/>
      <c r="P556" s="18"/>
      <c r="Q556" s="18"/>
      <c r="R556" s="18"/>
      <c r="S556" s="18"/>
      <c r="T556" s="18"/>
      <c r="U556" s="18"/>
      <c r="V556" s="18"/>
      <c r="W556" s="18"/>
    </row>
    <row r="557" spans="1:23" ht="12.75">
      <c r="A557" s="18"/>
      <c r="B557" s="18"/>
      <c r="C557" s="18"/>
      <c r="D557" s="18"/>
      <c r="E557" s="18"/>
      <c r="F557" s="18"/>
      <c r="G557" s="18"/>
      <c r="H557" s="18"/>
      <c r="I557" s="18"/>
      <c r="J557" s="18"/>
      <c r="K557" s="18"/>
      <c r="L557" s="18"/>
      <c r="M557" s="18"/>
      <c r="N557" s="18"/>
      <c r="O557" s="18"/>
      <c r="P557" s="18"/>
      <c r="Q557" s="18"/>
      <c r="R557" s="18"/>
      <c r="S557" s="18"/>
      <c r="T557" s="18"/>
      <c r="U557" s="18"/>
      <c r="V557" s="18"/>
      <c r="W557" s="18"/>
    </row>
    <row r="558" spans="1:23" ht="12.75">
      <c r="A558" s="18"/>
      <c r="B558" s="18"/>
      <c r="C558" s="18"/>
      <c r="D558" s="18"/>
      <c r="E558" s="18"/>
      <c r="F558" s="18"/>
      <c r="G558" s="18"/>
      <c r="H558" s="18"/>
      <c r="I558" s="18"/>
      <c r="J558" s="18"/>
      <c r="K558" s="18"/>
      <c r="L558" s="18"/>
      <c r="M558" s="18"/>
      <c r="N558" s="18"/>
      <c r="O558" s="18"/>
      <c r="P558" s="18"/>
      <c r="Q558" s="18"/>
      <c r="R558" s="18"/>
      <c r="S558" s="18"/>
      <c r="T558" s="18"/>
      <c r="U558" s="18"/>
      <c r="V558" s="18"/>
      <c r="W558" s="18"/>
    </row>
    <row r="559" spans="1:23" ht="12.75">
      <c r="A559" s="18"/>
      <c r="B559" s="18"/>
      <c r="C559" s="18"/>
      <c r="D559" s="18"/>
      <c r="E559" s="18"/>
      <c r="F559" s="18"/>
      <c r="G559" s="18"/>
      <c r="H559" s="18"/>
      <c r="I559" s="18"/>
      <c r="J559" s="18"/>
      <c r="K559" s="18"/>
      <c r="L559" s="18"/>
      <c r="M559" s="18"/>
      <c r="N559" s="18"/>
      <c r="O559" s="18"/>
      <c r="P559" s="18"/>
      <c r="Q559" s="18"/>
      <c r="R559" s="18"/>
      <c r="S559" s="18"/>
      <c r="T559" s="18"/>
      <c r="U559" s="18"/>
      <c r="V559" s="18"/>
      <c r="W559" s="18"/>
    </row>
    <row r="560" spans="1:23" ht="12.75">
      <c r="A560" s="18"/>
      <c r="B560" s="18"/>
      <c r="C560" s="18"/>
      <c r="D560" s="18"/>
      <c r="E560" s="18"/>
      <c r="F560" s="18"/>
      <c r="G560" s="18"/>
      <c r="H560" s="18"/>
      <c r="I560" s="18"/>
      <c r="J560" s="18"/>
      <c r="K560" s="18"/>
      <c r="L560" s="18"/>
      <c r="M560" s="18"/>
      <c r="N560" s="18"/>
      <c r="O560" s="18"/>
      <c r="P560" s="18"/>
      <c r="Q560" s="18"/>
      <c r="R560" s="18"/>
      <c r="S560" s="18"/>
      <c r="T560" s="18"/>
      <c r="U560" s="18"/>
      <c r="V560" s="18"/>
      <c r="W560" s="18"/>
    </row>
    <row r="561" spans="1:23" ht="12.75">
      <c r="A561" s="18"/>
      <c r="B561" s="18"/>
      <c r="C561" s="18"/>
      <c r="D561" s="18"/>
      <c r="E561" s="18"/>
      <c r="F561" s="18"/>
      <c r="G561" s="18"/>
      <c r="H561" s="18"/>
      <c r="I561" s="18"/>
      <c r="J561" s="18"/>
      <c r="K561" s="18"/>
      <c r="L561" s="18"/>
      <c r="M561" s="18"/>
      <c r="N561" s="18"/>
      <c r="O561" s="18"/>
      <c r="P561" s="18"/>
      <c r="Q561" s="18"/>
      <c r="R561" s="18"/>
      <c r="S561" s="18"/>
      <c r="T561" s="18"/>
      <c r="U561" s="18"/>
      <c r="V561" s="18"/>
      <c r="W561" s="18"/>
    </row>
    <row r="562" spans="1:23" ht="12.75">
      <c r="A562" s="18"/>
      <c r="B562" s="18"/>
      <c r="C562" s="18"/>
      <c r="D562" s="18"/>
      <c r="E562" s="18"/>
      <c r="F562" s="18"/>
      <c r="G562" s="18"/>
      <c r="H562" s="18"/>
      <c r="I562" s="18"/>
      <c r="J562" s="18"/>
      <c r="K562" s="18"/>
      <c r="L562" s="18"/>
      <c r="M562" s="18"/>
      <c r="N562" s="18"/>
      <c r="O562" s="18"/>
      <c r="P562" s="18"/>
      <c r="Q562" s="18"/>
      <c r="R562" s="18"/>
      <c r="S562" s="18"/>
      <c r="T562" s="18"/>
      <c r="U562" s="18"/>
      <c r="V562" s="18"/>
      <c r="W562" s="18"/>
    </row>
    <row r="563" spans="1:23" ht="12.75">
      <c r="A563" s="18"/>
      <c r="B563" s="18"/>
      <c r="C563" s="18"/>
      <c r="D563" s="18"/>
      <c r="E563" s="18"/>
      <c r="F563" s="18"/>
      <c r="G563" s="18"/>
      <c r="H563" s="18"/>
      <c r="I563" s="18"/>
      <c r="J563" s="18"/>
      <c r="K563" s="18"/>
      <c r="L563" s="18"/>
      <c r="M563" s="18"/>
      <c r="N563" s="18"/>
      <c r="O563" s="18"/>
      <c r="P563" s="18"/>
      <c r="Q563" s="18"/>
      <c r="R563" s="18"/>
      <c r="S563" s="18"/>
      <c r="T563" s="18"/>
      <c r="U563" s="18"/>
      <c r="V563" s="18"/>
      <c r="W563" s="18"/>
    </row>
    <row r="564" spans="1:23" ht="12.75">
      <c r="A564" s="18"/>
      <c r="B564" s="18"/>
      <c r="C564" s="18"/>
      <c r="D564" s="18"/>
      <c r="E564" s="18"/>
      <c r="F564" s="18"/>
      <c r="G564" s="18"/>
      <c r="H564" s="18"/>
      <c r="I564" s="18"/>
      <c r="J564" s="18"/>
      <c r="K564" s="18"/>
      <c r="L564" s="18"/>
      <c r="M564" s="18"/>
      <c r="N564" s="18"/>
      <c r="O564" s="18"/>
      <c r="P564" s="18"/>
      <c r="Q564" s="18"/>
      <c r="R564" s="18"/>
      <c r="S564" s="18"/>
      <c r="T564" s="18"/>
      <c r="U564" s="18"/>
      <c r="V564" s="18"/>
      <c r="W564" s="18"/>
    </row>
    <row r="565" spans="1:23" ht="12.75">
      <c r="A565" s="18"/>
      <c r="B565" s="18"/>
      <c r="C565" s="18"/>
      <c r="D565" s="18"/>
      <c r="E565" s="18"/>
      <c r="F565" s="18"/>
      <c r="G565" s="18"/>
      <c r="H565" s="18"/>
      <c r="I565" s="18"/>
      <c r="J565" s="18"/>
      <c r="K565" s="18"/>
      <c r="L565" s="18"/>
      <c r="M565" s="18"/>
      <c r="N565" s="18"/>
      <c r="O565" s="18"/>
      <c r="P565" s="18"/>
      <c r="Q565" s="18"/>
      <c r="R565" s="18"/>
      <c r="S565" s="18"/>
      <c r="T565" s="18"/>
      <c r="U565" s="18"/>
      <c r="V565" s="18"/>
      <c r="W565" s="18"/>
    </row>
    <row r="566" spans="1:23" ht="12.75">
      <c r="A566" s="18"/>
      <c r="B566" s="18"/>
      <c r="C566" s="18"/>
      <c r="D566" s="18"/>
      <c r="E566" s="18"/>
      <c r="F566" s="18"/>
      <c r="G566" s="18"/>
      <c r="H566" s="18"/>
      <c r="I566" s="18"/>
      <c r="J566" s="18"/>
      <c r="K566" s="18"/>
      <c r="L566" s="18"/>
      <c r="M566" s="18"/>
      <c r="N566" s="18"/>
      <c r="O566" s="18"/>
      <c r="P566" s="18"/>
      <c r="Q566" s="18"/>
      <c r="R566" s="18"/>
      <c r="S566" s="18"/>
      <c r="T566" s="18"/>
      <c r="U566" s="18"/>
      <c r="V566" s="18"/>
      <c r="W566" s="18"/>
    </row>
    <row r="567" spans="1:23" ht="12.75">
      <c r="A567" s="18"/>
      <c r="B567" s="18"/>
      <c r="C567" s="18"/>
      <c r="D567" s="18"/>
      <c r="E567" s="18"/>
      <c r="F567" s="18"/>
      <c r="G567" s="18"/>
      <c r="H567" s="18"/>
      <c r="I567" s="18"/>
      <c r="J567" s="18"/>
      <c r="K567" s="18"/>
      <c r="L567" s="18"/>
      <c r="M567" s="18"/>
      <c r="N567" s="18"/>
      <c r="O567" s="18"/>
      <c r="P567" s="18"/>
      <c r="Q567" s="18"/>
      <c r="R567" s="18"/>
      <c r="S567" s="18"/>
      <c r="T567" s="18"/>
      <c r="U567" s="18"/>
      <c r="V567" s="18"/>
      <c r="W567" s="18"/>
    </row>
    <row r="568" spans="1:23" ht="12.75">
      <c r="A568" s="18"/>
      <c r="B568" s="18"/>
      <c r="C568" s="18"/>
      <c r="D568" s="18"/>
      <c r="E568" s="18"/>
      <c r="F568" s="18"/>
      <c r="G568" s="18"/>
      <c r="H568" s="18"/>
      <c r="I568" s="18"/>
      <c r="J568" s="18"/>
      <c r="K568" s="18"/>
      <c r="L568" s="18"/>
      <c r="M568" s="18"/>
      <c r="N568" s="18"/>
      <c r="O568" s="18"/>
      <c r="P568" s="18"/>
      <c r="Q568" s="18"/>
      <c r="R568" s="18"/>
      <c r="S568" s="18"/>
      <c r="T568" s="18"/>
      <c r="U568" s="18"/>
      <c r="V568" s="18"/>
      <c r="W568" s="18"/>
    </row>
    <row r="569" spans="1:23" ht="12.75">
      <c r="A569" s="18"/>
      <c r="B569" s="18"/>
      <c r="C569" s="18"/>
      <c r="D569" s="18"/>
      <c r="E569" s="18"/>
      <c r="F569" s="18"/>
      <c r="G569" s="18"/>
      <c r="H569" s="18"/>
      <c r="I569" s="18"/>
      <c r="J569" s="18"/>
      <c r="K569" s="18"/>
      <c r="L569" s="18"/>
      <c r="M569" s="18"/>
      <c r="N569" s="18"/>
      <c r="O569" s="18"/>
      <c r="P569" s="18"/>
      <c r="Q569" s="18"/>
      <c r="R569" s="18"/>
      <c r="S569" s="18"/>
      <c r="T569" s="18"/>
      <c r="U569" s="18"/>
      <c r="V569" s="18"/>
      <c r="W569" s="18"/>
    </row>
    <row r="570" spans="1:23" ht="12.75">
      <c r="A570" s="18"/>
      <c r="B570" s="18"/>
      <c r="C570" s="18"/>
      <c r="D570" s="18"/>
      <c r="E570" s="18"/>
      <c r="F570" s="18"/>
      <c r="G570" s="18"/>
      <c r="H570" s="18"/>
      <c r="I570" s="18"/>
      <c r="J570" s="18"/>
      <c r="K570" s="18"/>
      <c r="L570" s="18"/>
      <c r="M570" s="18"/>
      <c r="N570" s="18"/>
      <c r="O570" s="18"/>
      <c r="P570" s="18"/>
      <c r="Q570" s="18"/>
      <c r="R570" s="18"/>
      <c r="S570" s="18"/>
      <c r="T570" s="18"/>
      <c r="U570" s="18"/>
      <c r="V570" s="18"/>
      <c r="W570" s="18"/>
    </row>
    <row r="571" spans="1:23" ht="12.75">
      <c r="A571" s="18"/>
      <c r="B571" s="18"/>
      <c r="C571" s="18"/>
      <c r="D571" s="18"/>
      <c r="E571" s="18"/>
      <c r="F571" s="18"/>
      <c r="G571" s="18"/>
      <c r="H571" s="18"/>
      <c r="I571" s="18"/>
      <c r="J571" s="18"/>
      <c r="K571" s="18"/>
      <c r="L571" s="18"/>
      <c r="M571" s="18"/>
      <c r="N571" s="18"/>
      <c r="O571" s="18"/>
      <c r="P571" s="18"/>
      <c r="Q571" s="18"/>
      <c r="R571" s="18"/>
      <c r="S571" s="18"/>
      <c r="T571" s="18"/>
      <c r="U571" s="18"/>
      <c r="V571" s="18"/>
      <c r="W571" s="18"/>
    </row>
    <row r="572" spans="1:23" ht="12.75">
      <c r="A572" s="18"/>
      <c r="B572" s="18"/>
      <c r="C572" s="18"/>
      <c r="D572" s="18"/>
      <c r="E572" s="18"/>
      <c r="F572" s="18"/>
      <c r="G572" s="18"/>
      <c r="H572" s="18"/>
      <c r="I572" s="18"/>
      <c r="J572" s="18"/>
      <c r="K572" s="18"/>
      <c r="L572" s="18"/>
      <c r="M572" s="18"/>
      <c r="N572" s="18"/>
      <c r="O572" s="18"/>
      <c r="P572" s="18"/>
      <c r="Q572" s="18"/>
      <c r="R572" s="18"/>
      <c r="S572" s="18"/>
      <c r="T572" s="18"/>
      <c r="U572" s="18"/>
      <c r="V572" s="18"/>
      <c r="W572" s="18"/>
    </row>
    <row r="573" spans="1:23" ht="12.75">
      <c r="A573" s="18"/>
      <c r="B573" s="18"/>
      <c r="C573" s="18"/>
      <c r="D573" s="18"/>
      <c r="E573" s="18"/>
      <c r="F573" s="18"/>
      <c r="G573" s="18"/>
      <c r="H573" s="18"/>
      <c r="I573" s="18"/>
      <c r="J573" s="18"/>
      <c r="K573" s="18"/>
      <c r="L573" s="18"/>
      <c r="M573" s="18"/>
      <c r="N573" s="18"/>
      <c r="O573" s="18"/>
      <c r="P573" s="18"/>
      <c r="Q573" s="18"/>
      <c r="R573" s="18"/>
      <c r="S573" s="18"/>
      <c r="T573" s="18"/>
      <c r="U573" s="18"/>
      <c r="V573" s="18"/>
      <c r="W573" s="18"/>
    </row>
    <row r="574" spans="1:23" ht="12.75">
      <c r="A574" s="18"/>
      <c r="B574" s="18"/>
      <c r="C574" s="18"/>
      <c r="D574" s="18"/>
      <c r="E574" s="18"/>
      <c r="F574" s="18"/>
      <c r="G574" s="18"/>
      <c r="H574" s="18"/>
      <c r="I574" s="18"/>
      <c r="J574" s="18"/>
      <c r="K574" s="18"/>
      <c r="L574" s="18"/>
      <c r="M574" s="18"/>
      <c r="N574" s="18"/>
      <c r="O574" s="18"/>
      <c r="P574" s="18"/>
      <c r="Q574" s="18"/>
      <c r="R574" s="18"/>
      <c r="S574" s="18"/>
      <c r="T574" s="18"/>
      <c r="U574" s="18"/>
      <c r="V574" s="18"/>
      <c r="W574" s="18"/>
    </row>
    <row r="575" spans="1:23" ht="12.75">
      <c r="A575" s="18"/>
      <c r="B575" s="18"/>
      <c r="C575" s="18"/>
      <c r="D575" s="18"/>
      <c r="E575" s="18"/>
      <c r="F575" s="18"/>
      <c r="G575" s="18"/>
      <c r="H575" s="18"/>
      <c r="I575" s="18"/>
      <c r="J575" s="18"/>
      <c r="K575" s="18"/>
      <c r="L575" s="18"/>
      <c r="M575" s="18"/>
      <c r="N575" s="18"/>
      <c r="O575" s="18"/>
      <c r="P575" s="18"/>
      <c r="Q575" s="18"/>
      <c r="R575" s="18"/>
      <c r="S575" s="18"/>
      <c r="T575" s="18"/>
      <c r="U575" s="18"/>
      <c r="V575" s="18"/>
      <c r="W575" s="18"/>
    </row>
    <row r="576" spans="1:23" ht="12.75">
      <c r="A576" s="18"/>
      <c r="B576" s="18"/>
      <c r="C576" s="18"/>
      <c r="D576" s="18"/>
      <c r="E576" s="18"/>
      <c r="F576" s="18"/>
      <c r="G576" s="18"/>
      <c r="H576" s="18"/>
      <c r="I576" s="18"/>
      <c r="J576" s="18"/>
      <c r="K576" s="18"/>
      <c r="L576" s="18"/>
      <c r="M576" s="18"/>
      <c r="N576" s="18"/>
      <c r="O576" s="18"/>
      <c r="P576" s="18"/>
      <c r="Q576" s="18"/>
      <c r="R576" s="18"/>
      <c r="S576" s="18"/>
      <c r="T576" s="18"/>
      <c r="U576" s="18"/>
      <c r="V576" s="18"/>
      <c r="W576" s="18"/>
    </row>
    <row r="577" spans="1:23" ht="12.75">
      <c r="A577" s="18"/>
      <c r="B577" s="18"/>
      <c r="C577" s="18"/>
      <c r="D577" s="18"/>
      <c r="E577" s="18"/>
      <c r="F577" s="18"/>
      <c r="G577" s="18"/>
      <c r="H577" s="18"/>
      <c r="I577" s="18"/>
      <c r="J577" s="18"/>
      <c r="K577" s="18"/>
      <c r="L577" s="18"/>
      <c r="M577" s="18"/>
      <c r="N577" s="18"/>
      <c r="O577" s="18"/>
      <c r="P577" s="18"/>
      <c r="Q577" s="18"/>
      <c r="R577" s="18"/>
      <c r="S577" s="18"/>
      <c r="T577" s="18"/>
      <c r="U577" s="18"/>
      <c r="V577" s="18"/>
      <c r="W577" s="18"/>
    </row>
    <row r="578" spans="1:23" ht="12.75">
      <c r="A578" s="18"/>
      <c r="B578" s="18"/>
      <c r="C578" s="18"/>
      <c r="D578" s="18"/>
      <c r="E578" s="18"/>
      <c r="F578" s="18"/>
      <c r="G578" s="18"/>
      <c r="H578" s="18"/>
      <c r="I578" s="18"/>
      <c r="J578" s="18"/>
      <c r="K578" s="18"/>
      <c r="L578" s="18"/>
      <c r="M578" s="18"/>
      <c r="N578" s="18"/>
      <c r="O578" s="18"/>
      <c r="P578" s="18"/>
      <c r="Q578" s="18"/>
      <c r="R578" s="18"/>
      <c r="S578" s="18"/>
      <c r="T578" s="18"/>
      <c r="U578" s="18"/>
      <c r="V578" s="18"/>
      <c r="W578" s="18"/>
    </row>
    <row r="579" spans="1:23" ht="12.75">
      <c r="A579" s="18"/>
      <c r="B579" s="18"/>
      <c r="C579" s="18"/>
      <c r="D579" s="18"/>
      <c r="E579" s="18"/>
      <c r="F579" s="18"/>
      <c r="G579" s="18"/>
      <c r="H579" s="18"/>
      <c r="I579" s="18"/>
      <c r="J579" s="18"/>
      <c r="K579" s="18"/>
      <c r="L579" s="18"/>
      <c r="M579" s="18"/>
      <c r="N579" s="18"/>
      <c r="O579" s="18"/>
      <c r="P579" s="18"/>
      <c r="Q579" s="18"/>
      <c r="R579" s="18"/>
      <c r="S579" s="18"/>
      <c r="T579" s="18"/>
      <c r="U579" s="18"/>
      <c r="V579" s="18"/>
      <c r="W579" s="18"/>
    </row>
    <row r="580" spans="1:23" ht="12.75">
      <c r="A580" s="18"/>
      <c r="B580" s="18"/>
      <c r="C580" s="18"/>
      <c r="D580" s="18"/>
      <c r="E580" s="18"/>
      <c r="F580" s="18"/>
      <c r="G580" s="18"/>
      <c r="H580" s="18"/>
      <c r="I580" s="18"/>
      <c r="J580" s="18"/>
      <c r="K580" s="18"/>
      <c r="L580" s="18"/>
      <c r="M580" s="18"/>
      <c r="N580" s="18"/>
      <c r="O580" s="18"/>
      <c r="P580" s="18"/>
      <c r="Q580" s="18"/>
      <c r="R580" s="18"/>
      <c r="S580" s="18"/>
      <c r="T580" s="18"/>
      <c r="U580" s="18"/>
      <c r="V580" s="18"/>
      <c r="W580" s="18"/>
    </row>
    <row r="581" spans="1:23" ht="12.75">
      <c r="A581" s="18"/>
      <c r="B581" s="18"/>
      <c r="C581" s="18"/>
      <c r="D581" s="18"/>
      <c r="E581" s="18"/>
      <c r="F581" s="18"/>
      <c r="G581" s="18"/>
      <c r="H581" s="18"/>
      <c r="I581" s="18"/>
      <c r="J581" s="18"/>
      <c r="K581" s="18"/>
      <c r="L581" s="18"/>
      <c r="M581" s="18"/>
      <c r="N581" s="18"/>
      <c r="O581" s="18"/>
      <c r="P581" s="18"/>
      <c r="Q581" s="18"/>
      <c r="R581" s="18"/>
      <c r="S581" s="18"/>
      <c r="T581" s="18"/>
      <c r="U581" s="18"/>
      <c r="V581" s="18"/>
      <c r="W581" s="18"/>
    </row>
    <row r="582" spans="1:23" ht="12.75">
      <c r="A582" s="18"/>
      <c r="B582" s="18"/>
      <c r="C582" s="18"/>
      <c r="D582" s="18"/>
      <c r="E582" s="18"/>
      <c r="F582" s="18"/>
      <c r="G582" s="18"/>
      <c r="H582" s="18"/>
      <c r="I582" s="18"/>
      <c r="J582" s="18"/>
      <c r="K582" s="18"/>
      <c r="L582" s="18"/>
      <c r="M582" s="18"/>
      <c r="N582" s="18"/>
      <c r="O582" s="18"/>
      <c r="P582" s="18"/>
      <c r="Q582" s="18"/>
      <c r="R582" s="18"/>
      <c r="S582" s="18"/>
      <c r="T582" s="18"/>
      <c r="U582" s="18"/>
      <c r="V582" s="18"/>
      <c r="W582" s="18"/>
    </row>
    <row r="583" spans="1:23" ht="12.75">
      <c r="A583" s="18"/>
      <c r="B583" s="18"/>
      <c r="C583" s="18"/>
      <c r="D583" s="18"/>
      <c r="E583" s="18"/>
      <c r="F583" s="18"/>
      <c r="G583" s="18"/>
      <c r="H583" s="18"/>
      <c r="I583" s="18"/>
      <c r="J583" s="18"/>
      <c r="K583" s="18"/>
      <c r="L583" s="18"/>
      <c r="M583" s="18"/>
      <c r="N583" s="18"/>
      <c r="O583" s="18"/>
      <c r="P583" s="18"/>
      <c r="Q583" s="18"/>
      <c r="R583" s="18"/>
      <c r="S583" s="18"/>
      <c r="T583" s="18"/>
      <c r="U583" s="18"/>
      <c r="V583" s="18"/>
      <c r="W583" s="18"/>
    </row>
    <row r="584" spans="1:23" ht="12.75">
      <c r="A584" s="18"/>
      <c r="B584" s="18"/>
      <c r="C584" s="18"/>
      <c r="D584" s="18"/>
      <c r="E584" s="18"/>
      <c r="F584" s="18"/>
      <c r="G584" s="18"/>
      <c r="H584" s="18"/>
      <c r="I584" s="18"/>
      <c r="J584" s="18"/>
      <c r="K584" s="18"/>
      <c r="L584" s="18"/>
      <c r="M584" s="18"/>
      <c r="N584" s="18"/>
      <c r="O584" s="18"/>
      <c r="P584" s="18"/>
      <c r="Q584" s="18"/>
      <c r="R584" s="18"/>
      <c r="S584" s="18"/>
      <c r="T584" s="18"/>
      <c r="U584" s="18"/>
      <c r="V584" s="18"/>
      <c r="W584" s="18"/>
    </row>
    <row r="585" spans="1:23" ht="12.75">
      <c r="A585" s="18"/>
      <c r="B585" s="18"/>
      <c r="C585" s="18"/>
      <c r="D585" s="18"/>
      <c r="E585" s="18"/>
      <c r="F585" s="18"/>
      <c r="G585" s="18"/>
      <c r="H585" s="18"/>
      <c r="I585" s="18"/>
      <c r="J585" s="18"/>
      <c r="K585" s="18"/>
      <c r="L585" s="18"/>
      <c r="M585" s="18"/>
      <c r="N585" s="18"/>
      <c r="O585" s="18"/>
      <c r="P585" s="18"/>
      <c r="Q585" s="18"/>
      <c r="R585" s="18"/>
      <c r="S585" s="18"/>
      <c r="T585" s="18"/>
      <c r="U585" s="18"/>
      <c r="V585" s="18"/>
      <c r="W585" s="18"/>
    </row>
    <row r="586" spans="1:23" ht="12.75">
      <c r="A586" s="18"/>
      <c r="B586" s="18"/>
      <c r="C586" s="18"/>
      <c r="D586" s="18"/>
      <c r="E586" s="18"/>
      <c r="F586" s="18"/>
      <c r="G586" s="18"/>
      <c r="H586" s="18"/>
      <c r="I586" s="18"/>
      <c r="J586" s="18"/>
      <c r="K586" s="18"/>
      <c r="L586" s="18"/>
      <c r="M586" s="18"/>
      <c r="N586" s="18"/>
      <c r="O586" s="18"/>
      <c r="P586" s="18"/>
      <c r="Q586" s="18"/>
      <c r="R586" s="18"/>
      <c r="S586" s="18"/>
      <c r="T586" s="18"/>
      <c r="U586" s="18"/>
      <c r="V586" s="18"/>
      <c r="W586" s="18"/>
    </row>
    <row r="587" spans="1:23" ht="12.75">
      <c r="A587" s="18"/>
      <c r="B587" s="18"/>
      <c r="C587" s="18"/>
      <c r="D587" s="18"/>
      <c r="E587" s="18"/>
      <c r="F587" s="18"/>
      <c r="G587" s="18"/>
      <c r="H587" s="18"/>
      <c r="I587" s="18"/>
      <c r="J587" s="18"/>
      <c r="K587" s="18"/>
      <c r="L587" s="18"/>
      <c r="M587" s="18"/>
      <c r="N587" s="18"/>
      <c r="O587" s="18"/>
      <c r="P587" s="18"/>
      <c r="Q587" s="18"/>
      <c r="R587" s="18"/>
      <c r="S587" s="18"/>
      <c r="T587" s="18"/>
      <c r="U587" s="18"/>
      <c r="V587" s="18"/>
      <c r="W587" s="18"/>
    </row>
    <row r="588" spans="1:23" ht="12.75">
      <c r="A588" s="18"/>
      <c r="B588" s="18"/>
      <c r="C588" s="18"/>
      <c r="D588" s="18"/>
      <c r="E588" s="18"/>
      <c r="F588" s="18"/>
      <c r="G588" s="18"/>
      <c r="H588" s="18"/>
      <c r="I588" s="18"/>
      <c r="J588" s="18"/>
      <c r="K588" s="18"/>
      <c r="L588" s="18"/>
      <c r="M588" s="18"/>
      <c r="N588" s="18"/>
      <c r="O588" s="18"/>
      <c r="P588" s="18"/>
      <c r="Q588" s="18"/>
      <c r="R588" s="18"/>
      <c r="S588" s="18"/>
      <c r="T588" s="18"/>
      <c r="U588" s="18"/>
      <c r="V588" s="18"/>
      <c r="W588" s="18"/>
    </row>
    <row r="589" spans="1:23" ht="12.75">
      <c r="A589" s="18"/>
      <c r="B589" s="18"/>
      <c r="C589" s="18"/>
      <c r="D589" s="18"/>
      <c r="E589" s="18"/>
      <c r="F589" s="18"/>
      <c r="G589" s="18"/>
      <c r="H589" s="18"/>
      <c r="I589" s="18"/>
      <c r="J589" s="18"/>
      <c r="K589" s="18"/>
      <c r="L589" s="18"/>
      <c r="M589" s="18"/>
      <c r="N589" s="18"/>
      <c r="O589" s="18"/>
      <c r="P589" s="18"/>
      <c r="Q589" s="18"/>
      <c r="R589" s="18"/>
      <c r="S589" s="18"/>
      <c r="T589" s="18"/>
      <c r="U589" s="18"/>
      <c r="V589" s="18"/>
      <c r="W589" s="18"/>
    </row>
    <row r="590" spans="1:23" ht="12.75">
      <c r="A590" s="18"/>
      <c r="B590" s="18"/>
      <c r="C590" s="18"/>
      <c r="D590" s="18"/>
      <c r="E590" s="18"/>
      <c r="F590" s="18"/>
      <c r="G590" s="18"/>
      <c r="H590" s="18"/>
      <c r="I590" s="18"/>
      <c r="J590" s="18"/>
      <c r="K590" s="18"/>
      <c r="L590" s="18"/>
      <c r="M590" s="18"/>
      <c r="N590" s="18"/>
      <c r="O590" s="18"/>
      <c r="P590" s="18"/>
      <c r="Q590" s="18"/>
      <c r="R590" s="18"/>
      <c r="S590" s="18"/>
      <c r="T590" s="18"/>
      <c r="U590" s="18"/>
      <c r="V590" s="18"/>
      <c r="W590" s="18"/>
    </row>
    <row r="591" spans="1:23" ht="12.75">
      <c r="A591" s="18"/>
      <c r="B591" s="18"/>
      <c r="C591" s="18"/>
      <c r="D591" s="18"/>
      <c r="E591" s="18"/>
      <c r="F591" s="18"/>
      <c r="G591" s="18"/>
      <c r="H591" s="18"/>
      <c r="I591" s="18"/>
      <c r="J591" s="18"/>
      <c r="K591" s="18"/>
      <c r="L591" s="18"/>
      <c r="M591" s="18"/>
      <c r="N591" s="18"/>
      <c r="O591" s="18"/>
      <c r="P591" s="18"/>
      <c r="Q591" s="18"/>
      <c r="R591" s="18"/>
      <c r="S591" s="18"/>
      <c r="T591" s="18"/>
      <c r="U591" s="18"/>
      <c r="V591" s="18"/>
      <c r="W591" s="18"/>
    </row>
    <row r="592" spans="1:23" ht="12.75">
      <c r="A592" s="18"/>
      <c r="B592" s="18"/>
      <c r="C592" s="18"/>
      <c r="D592" s="18"/>
      <c r="E592" s="18"/>
      <c r="F592" s="18"/>
      <c r="G592" s="18"/>
      <c r="H592" s="18"/>
      <c r="I592" s="18"/>
      <c r="J592" s="18"/>
      <c r="K592" s="18"/>
      <c r="L592" s="18"/>
      <c r="M592" s="18"/>
      <c r="N592" s="18"/>
      <c r="O592" s="18"/>
      <c r="P592" s="18"/>
      <c r="Q592" s="18"/>
      <c r="R592" s="18"/>
      <c r="S592" s="18"/>
      <c r="T592" s="18"/>
      <c r="U592" s="18"/>
      <c r="V592" s="18"/>
      <c r="W592" s="18"/>
    </row>
    <row r="593" spans="1:23" ht="12.75">
      <c r="A593" s="18"/>
      <c r="B593" s="18"/>
      <c r="C593" s="18"/>
      <c r="D593" s="18"/>
      <c r="E593" s="18"/>
      <c r="F593" s="18"/>
      <c r="G593" s="18"/>
      <c r="H593" s="18"/>
      <c r="I593" s="18"/>
      <c r="J593" s="18"/>
      <c r="K593" s="18"/>
      <c r="L593" s="18"/>
      <c r="M593" s="18"/>
      <c r="N593" s="18"/>
      <c r="O593" s="18"/>
      <c r="P593" s="18"/>
      <c r="Q593" s="18"/>
      <c r="R593" s="18"/>
      <c r="S593" s="18"/>
      <c r="T593" s="18"/>
      <c r="U593" s="18"/>
      <c r="V593" s="18"/>
      <c r="W593" s="18"/>
    </row>
    <row r="594" spans="1:23" ht="12.75">
      <c r="A594" s="18"/>
      <c r="B594" s="18"/>
      <c r="C594" s="18"/>
      <c r="D594" s="18"/>
      <c r="E594" s="18"/>
      <c r="F594" s="18"/>
      <c r="G594" s="18"/>
      <c r="H594" s="18"/>
      <c r="I594" s="18"/>
      <c r="J594" s="18"/>
      <c r="K594" s="18"/>
      <c r="L594" s="18"/>
      <c r="M594" s="18"/>
      <c r="N594" s="18"/>
      <c r="O594" s="18"/>
      <c r="P594" s="18"/>
      <c r="Q594" s="18"/>
      <c r="R594" s="18"/>
      <c r="S594" s="18"/>
      <c r="T594" s="18"/>
      <c r="U594" s="18"/>
      <c r="V594" s="18"/>
      <c r="W594" s="18"/>
    </row>
    <row r="595" spans="1:23" ht="12.75">
      <c r="A595" s="18"/>
      <c r="B595" s="18"/>
      <c r="C595" s="18"/>
      <c r="D595" s="18"/>
      <c r="E595" s="18"/>
      <c r="F595" s="18"/>
      <c r="G595" s="18"/>
      <c r="H595" s="18"/>
      <c r="I595" s="18"/>
      <c r="J595" s="18"/>
      <c r="K595" s="18"/>
      <c r="L595" s="18"/>
      <c r="M595" s="18"/>
      <c r="N595" s="18"/>
      <c r="O595" s="18"/>
      <c r="P595" s="18"/>
      <c r="Q595" s="18"/>
      <c r="R595" s="18"/>
      <c r="S595" s="18"/>
      <c r="T595" s="18"/>
      <c r="U595" s="18"/>
      <c r="V595" s="18"/>
      <c r="W595" s="18"/>
    </row>
    <row r="596" spans="1:23" ht="12.75">
      <c r="A596" s="18"/>
      <c r="B596" s="18"/>
      <c r="C596" s="18"/>
      <c r="D596" s="18"/>
      <c r="E596" s="18"/>
      <c r="F596" s="18"/>
      <c r="G596" s="18"/>
      <c r="H596" s="18"/>
      <c r="I596" s="18"/>
      <c r="J596" s="18"/>
      <c r="K596" s="18"/>
      <c r="L596" s="18"/>
      <c r="M596" s="18"/>
      <c r="N596" s="18"/>
      <c r="O596" s="18"/>
      <c r="P596" s="18"/>
      <c r="Q596" s="18"/>
      <c r="R596" s="18"/>
      <c r="S596" s="18"/>
      <c r="T596" s="18"/>
      <c r="U596" s="18"/>
      <c r="V596" s="18"/>
      <c r="W596" s="18"/>
    </row>
    <row r="597" spans="1:23" ht="12.75">
      <c r="A597" s="18"/>
      <c r="B597" s="18"/>
      <c r="C597" s="18"/>
      <c r="D597" s="18"/>
      <c r="E597" s="18"/>
      <c r="F597" s="18"/>
      <c r="G597" s="18"/>
      <c r="H597" s="18"/>
      <c r="I597" s="18"/>
      <c r="J597" s="18"/>
      <c r="K597" s="18"/>
      <c r="L597" s="18"/>
      <c r="M597" s="18"/>
      <c r="N597" s="18"/>
      <c r="O597" s="18"/>
      <c r="P597" s="18"/>
      <c r="Q597" s="18"/>
      <c r="R597" s="18"/>
      <c r="S597" s="18"/>
      <c r="T597" s="18"/>
      <c r="U597" s="18"/>
      <c r="V597" s="18"/>
      <c r="W597" s="18"/>
    </row>
    <row r="598" spans="1:23" ht="12.75">
      <c r="A598" s="18"/>
      <c r="B598" s="18"/>
      <c r="C598" s="18"/>
      <c r="D598" s="18"/>
      <c r="E598" s="18"/>
      <c r="F598" s="18"/>
      <c r="G598" s="18"/>
      <c r="H598" s="18"/>
      <c r="I598" s="18"/>
      <c r="J598" s="18"/>
      <c r="K598" s="18"/>
      <c r="L598" s="18"/>
      <c r="M598" s="18"/>
      <c r="N598" s="18"/>
      <c r="O598" s="18"/>
      <c r="P598" s="18"/>
      <c r="Q598" s="18"/>
      <c r="R598" s="18"/>
      <c r="S598" s="18"/>
      <c r="T598" s="18"/>
      <c r="U598" s="18"/>
      <c r="V598" s="18"/>
      <c r="W598" s="18"/>
    </row>
    <row r="599" spans="1:23" ht="12.75">
      <c r="A599" s="18"/>
      <c r="B599" s="18"/>
      <c r="C599" s="18"/>
      <c r="D599" s="18"/>
      <c r="E599" s="18"/>
      <c r="F599" s="18"/>
      <c r="G599" s="18"/>
      <c r="H599" s="18"/>
      <c r="I599" s="18"/>
      <c r="J599" s="18"/>
      <c r="K599" s="18"/>
      <c r="L599" s="18"/>
      <c r="M599" s="18"/>
      <c r="N599" s="18"/>
      <c r="O599" s="18"/>
      <c r="P599" s="18"/>
      <c r="Q599" s="18"/>
      <c r="R599" s="18"/>
      <c r="S599" s="18"/>
      <c r="T599" s="18"/>
      <c r="U599" s="18"/>
      <c r="V599" s="18"/>
      <c r="W599" s="18"/>
    </row>
    <row r="600" spans="1:23" ht="12.75">
      <c r="A600" s="18"/>
      <c r="B600" s="18"/>
      <c r="C600" s="18"/>
      <c r="D600" s="18"/>
      <c r="E600" s="18"/>
      <c r="F600" s="18"/>
      <c r="G600" s="18"/>
      <c r="H600" s="18"/>
      <c r="I600" s="18"/>
      <c r="J600" s="18"/>
      <c r="K600" s="18"/>
      <c r="L600" s="18"/>
      <c r="M600" s="18"/>
      <c r="N600" s="18"/>
      <c r="O600" s="18"/>
      <c r="P600" s="18"/>
      <c r="Q600" s="18"/>
      <c r="R600" s="18"/>
      <c r="S600" s="18"/>
      <c r="T600" s="18"/>
      <c r="U600" s="18"/>
      <c r="V600" s="18"/>
      <c r="W600" s="18"/>
    </row>
    <row r="601" spans="1:23" ht="12.75">
      <c r="A601" s="18"/>
      <c r="B601" s="18"/>
      <c r="C601" s="18"/>
      <c r="D601" s="18"/>
      <c r="E601" s="18"/>
      <c r="F601" s="18"/>
      <c r="G601" s="18"/>
      <c r="H601" s="18"/>
      <c r="I601" s="18"/>
      <c r="J601" s="18"/>
      <c r="K601" s="18"/>
      <c r="L601" s="18"/>
      <c r="M601" s="18"/>
      <c r="N601" s="18"/>
      <c r="O601" s="18"/>
      <c r="P601" s="18"/>
      <c r="Q601" s="18"/>
      <c r="R601" s="18"/>
      <c r="S601" s="18"/>
      <c r="T601" s="18"/>
      <c r="U601" s="18"/>
      <c r="V601" s="18"/>
      <c r="W601" s="18"/>
    </row>
    <row r="602" spans="1:23" ht="12.75">
      <c r="A602" s="18"/>
      <c r="B602" s="18"/>
      <c r="C602" s="18"/>
      <c r="D602" s="18"/>
      <c r="E602" s="18"/>
      <c r="F602" s="18"/>
      <c r="G602" s="18"/>
      <c r="H602" s="18"/>
      <c r="I602" s="18"/>
      <c r="J602" s="18"/>
      <c r="K602" s="18"/>
      <c r="L602" s="18"/>
      <c r="M602" s="18"/>
      <c r="N602" s="18"/>
      <c r="O602" s="18"/>
      <c r="P602" s="18"/>
      <c r="Q602" s="18"/>
      <c r="R602" s="18"/>
      <c r="S602" s="18"/>
      <c r="T602" s="18"/>
      <c r="U602" s="18"/>
      <c r="V602" s="18"/>
      <c r="W602" s="18"/>
    </row>
    <row r="603" spans="1:23" ht="12.75">
      <c r="A603" s="18"/>
      <c r="B603" s="18"/>
      <c r="C603" s="18"/>
      <c r="D603" s="18"/>
      <c r="E603" s="18"/>
      <c r="F603" s="18"/>
      <c r="G603" s="18"/>
      <c r="H603" s="18"/>
      <c r="I603" s="18"/>
      <c r="J603" s="18"/>
      <c r="K603" s="18"/>
      <c r="L603" s="18"/>
      <c r="M603" s="18"/>
      <c r="N603" s="18"/>
      <c r="O603" s="18"/>
      <c r="P603" s="18"/>
      <c r="Q603" s="18"/>
      <c r="R603" s="18"/>
      <c r="S603" s="18"/>
      <c r="T603" s="18"/>
      <c r="U603" s="18"/>
      <c r="V603" s="18"/>
      <c r="W603" s="18"/>
    </row>
    <row r="604" spans="1:23" ht="12.75">
      <c r="A604" s="18"/>
      <c r="B604" s="18"/>
      <c r="C604" s="18"/>
      <c r="D604" s="18"/>
      <c r="E604" s="18"/>
      <c r="F604" s="18"/>
      <c r="G604" s="18"/>
      <c r="H604" s="18"/>
      <c r="I604" s="18"/>
      <c r="J604" s="18"/>
      <c r="K604" s="18"/>
      <c r="L604" s="18"/>
      <c r="M604" s="18"/>
      <c r="N604" s="18"/>
      <c r="O604" s="18"/>
      <c r="P604" s="18"/>
      <c r="Q604" s="18"/>
      <c r="R604" s="18"/>
      <c r="S604" s="18"/>
      <c r="T604" s="18"/>
      <c r="U604" s="18"/>
      <c r="V604" s="18"/>
      <c r="W604" s="18"/>
    </row>
    <row r="605" spans="1:23" ht="12.75">
      <c r="A605" s="18"/>
      <c r="B605" s="18"/>
      <c r="C605" s="18"/>
      <c r="D605" s="18"/>
      <c r="E605" s="18"/>
      <c r="F605" s="18"/>
      <c r="G605" s="18"/>
      <c r="H605" s="18"/>
      <c r="I605" s="18"/>
      <c r="J605" s="18"/>
      <c r="K605" s="18"/>
      <c r="L605" s="18"/>
      <c r="M605" s="18"/>
      <c r="N605" s="18"/>
      <c r="O605" s="18"/>
      <c r="P605" s="18"/>
      <c r="Q605" s="18"/>
      <c r="R605" s="18"/>
      <c r="S605" s="18"/>
      <c r="T605" s="18"/>
      <c r="U605" s="18"/>
      <c r="V605" s="18"/>
      <c r="W605" s="18"/>
    </row>
    <row r="606" spans="1:23" ht="12.75">
      <c r="A606" s="18"/>
      <c r="B606" s="18"/>
      <c r="C606" s="18"/>
      <c r="D606" s="18"/>
      <c r="E606" s="18"/>
      <c r="F606" s="18"/>
      <c r="G606" s="18"/>
      <c r="H606" s="18"/>
      <c r="I606" s="18"/>
      <c r="J606" s="18"/>
      <c r="K606" s="18"/>
      <c r="L606" s="18"/>
      <c r="M606" s="18"/>
      <c r="N606" s="18"/>
      <c r="O606" s="18"/>
      <c r="P606" s="18"/>
      <c r="Q606" s="18"/>
      <c r="R606" s="18"/>
      <c r="S606" s="18"/>
      <c r="T606" s="18"/>
      <c r="U606" s="18"/>
      <c r="V606" s="18"/>
      <c r="W606" s="18"/>
    </row>
    <row r="607" spans="1:23" ht="12.75">
      <c r="A607" s="18"/>
      <c r="B607" s="18"/>
      <c r="C607" s="18"/>
      <c r="D607" s="18"/>
      <c r="E607" s="18"/>
      <c r="F607" s="18"/>
      <c r="G607" s="18"/>
      <c r="H607" s="18"/>
      <c r="I607" s="18"/>
      <c r="J607" s="18"/>
      <c r="K607" s="18"/>
      <c r="L607" s="18"/>
      <c r="M607" s="18"/>
      <c r="N607" s="18"/>
      <c r="O607" s="18"/>
      <c r="P607" s="18"/>
      <c r="Q607" s="18"/>
      <c r="R607" s="18"/>
      <c r="S607" s="18"/>
      <c r="T607" s="18"/>
      <c r="U607" s="18"/>
      <c r="V607" s="18"/>
      <c r="W607" s="18"/>
    </row>
    <row r="608" spans="1:23" ht="12.75">
      <c r="A608" s="18"/>
      <c r="B608" s="18"/>
      <c r="C608" s="18"/>
      <c r="D608" s="18"/>
      <c r="E608" s="18"/>
      <c r="F608" s="18"/>
      <c r="G608" s="18"/>
      <c r="H608" s="18"/>
      <c r="I608" s="18"/>
      <c r="J608" s="18"/>
      <c r="K608" s="18"/>
      <c r="L608" s="18"/>
      <c r="M608" s="18"/>
      <c r="N608" s="18"/>
      <c r="O608" s="18"/>
      <c r="P608" s="18"/>
      <c r="Q608" s="18"/>
      <c r="R608" s="18"/>
      <c r="S608" s="18"/>
      <c r="T608" s="18"/>
      <c r="U608" s="18"/>
      <c r="V608" s="18"/>
      <c r="W608" s="18"/>
    </row>
    <row r="609" spans="1:23" ht="12.75">
      <c r="A609" s="18"/>
      <c r="B609" s="18"/>
      <c r="C609" s="18"/>
      <c r="D609" s="18"/>
      <c r="E609" s="18"/>
      <c r="F609" s="18"/>
      <c r="G609" s="18"/>
      <c r="H609" s="18"/>
      <c r="I609" s="18"/>
      <c r="J609" s="18"/>
      <c r="K609" s="18"/>
      <c r="L609" s="18"/>
      <c r="M609" s="18"/>
      <c r="N609" s="18"/>
      <c r="O609" s="18"/>
      <c r="P609" s="18"/>
      <c r="Q609" s="18"/>
      <c r="R609" s="18"/>
      <c r="S609" s="18"/>
      <c r="T609" s="18"/>
      <c r="U609" s="18"/>
      <c r="V609" s="18"/>
      <c r="W609" s="18"/>
    </row>
    <row r="610" spans="1:23" ht="12.75">
      <c r="A610" s="18"/>
      <c r="B610" s="18"/>
      <c r="C610" s="18"/>
      <c r="D610" s="18"/>
      <c r="E610" s="18"/>
      <c r="F610" s="18"/>
      <c r="G610" s="18"/>
      <c r="H610" s="18"/>
      <c r="I610" s="18"/>
      <c r="J610" s="18"/>
      <c r="K610" s="18"/>
      <c r="L610" s="18"/>
      <c r="M610" s="18"/>
      <c r="N610" s="18"/>
      <c r="O610" s="18"/>
      <c r="P610" s="18"/>
      <c r="Q610" s="18"/>
      <c r="R610" s="18"/>
      <c r="S610" s="18"/>
      <c r="T610" s="18"/>
      <c r="U610" s="18"/>
      <c r="V610" s="18"/>
      <c r="W610" s="18"/>
    </row>
    <row r="611" spans="1:23" ht="12.75">
      <c r="A611" s="18"/>
      <c r="B611" s="18"/>
      <c r="C611" s="18"/>
      <c r="D611" s="18"/>
      <c r="E611" s="18"/>
      <c r="F611" s="18"/>
      <c r="G611" s="18"/>
      <c r="H611" s="18"/>
      <c r="I611" s="18"/>
      <c r="J611" s="18"/>
      <c r="K611" s="18"/>
      <c r="L611" s="18"/>
      <c r="M611" s="18"/>
      <c r="N611" s="18"/>
      <c r="O611" s="18"/>
      <c r="P611" s="18"/>
      <c r="Q611" s="18"/>
      <c r="R611" s="18"/>
      <c r="S611" s="18"/>
      <c r="T611" s="18"/>
      <c r="U611" s="18"/>
      <c r="V611" s="18"/>
      <c r="W611" s="18"/>
    </row>
    <row r="612" spans="1:23" ht="12.75">
      <c r="A612" s="18"/>
      <c r="B612" s="18"/>
      <c r="C612" s="18"/>
      <c r="D612" s="18"/>
      <c r="E612" s="18"/>
      <c r="F612" s="18"/>
      <c r="G612" s="18"/>
      <c r="H612" s="18"/>
      <c r="I612" s="18"/>
      <c r="J612" s="18"/>
      <c r="K612" s="18"/>
      <c r="L612" s="18"/>
      <c r="M612" s="18"/>
      <c r="N612" s="18"/>
      <c r="O612" s="18"/>
      <c r="P612" s="18"/>
      <c r="Q612" s="18"/>
      <c r="R612" s="18"/>
      <c r="S612" s="18"/>
      <c r="T612" s="18"/>
      <c r="U612" s="18"/>
      <c r="V612" s="18"/>
      <c r="W612" s="18"/>
    </row>
    <row r="613" spans="1:23" ht="12.75">
      <c r="A613" s="18"/>
      <c r="B613" s="18"/>
      <c r="C613" s="18"/>
      <c r="D613" s="18"/>
      <c r="E613" s="18"/>
      <c r="F613" s="18"/>
      <c r="G613" s="18"/>
      <c r="H613" s="18"/>
      <c r="I613" s="18"/>
      <c r="J613" s="18"/>
      <c r="K613" s="18"/>
      <c r="L613" s="18"/>
      <c r="M613" s="18"/>
      <c r="N613" s="18"/>
      <c r="O613" s="18"/>
      <c r="P613" s="18"/>
      <c r="Q613" s="18"/>
      <c r="R613" s="18"/>
      <c r="S613" s="18"/>
      <c r="T613" s="18"/>
      <c r="U613" s="18"/>
      <c r="V613" s="18"/>
      <c r="W613" s="18"/>
    </row>
    <row r="614" spans="1:23" ht="12.75">
      <c r="A614" s="18"/>
      <c r="B614" s="18"/>
      <c r="C614" s="18"/>
      <c r="D614" s="18"/>
      <c r="E614" s="18"/>
      <c r="F614" s="18"/>
      <c r="G614" s="18"/>
      <c r="H614" s="18"/>
      <c r="I614" s="18"/>
      <c r="J614" s="18"/>
      <c r="K614" s="18"/>
      <c r="L614" s="18"/>
      <c r="M614" s="18"/>
      <c r="N614" s="18"/>
      <c r="O614" s="18"/>
      <c r="P614" s="18"/>
      <c r="Q614" s="18"/>
      <c r="R614" s="18"/>
      <c r="S614" s="18"/>
      <c r="T614" s="18"/>
      <c r="U614" s="18"/>
      <c r="V614" s="18"/>
      <c r="W614" s="18"/>
    </row>
    <row r="615" spans="1:23" ht="12.75">
      <c r="A615" s="18"/>
      <c r="B615" s="18"/>
      <c r="C615" s="18"/>
      <c r="D615" s="18"/>
      <c r="E615" s="18"/>
      <c r="F615" s="18"/>
      <c r="G615" s="18"/>
      <c r="H615" s="18"/>
      <c r="I615" s="18"/>
      <c r="J615" s="18"/>
      <c r="K615" s="18"/>
      <c r="L615" s="18"/>
      <c r="M615" s="18"/>
      <c r="N615" s="18"/>
      <c r="O615" s="18"/>
      <c r="P615" s="18"/>
      <c r="Q615" s="18"/>
      <c r="R615" s="18"/>
      <c r="S615" s="18"/>
      <c r="T615" s="18"/>
      <c r="U615" s="18"/>
      <c r="V615" s="18"/>
      <c r="W615" s="18"/>
    </row>
    <row r="616" spans="1:23" ht="12.75">
      <c r="A616" s="18"/>
      <c r="B616" s="18"/>
      <c r="C616" s="18"/>
      <c r="D616" s="18"/>
      <c r="E616" s="18"/>
      <c r="F616" s="18"/>
      <c r="G616" s="18"/>
      <c r="H616" s="18"/>
      <c r="I616" s="18"/>
      <c r="J616" s="18"/>
      <c r="K616" s="18"/>
      <c r="L616" s="18"/>
      <c r="M616" s="18"/>
      <c r="N616" s="18"/>
      <c r="O616" s="18"/>
      <c r="P616" s="18"/>
      <c r="Q616" s="18"/>
      <c r="R616" s="18"/>
      <c r="S616" s="18"/>
      <c r="T616" s="18"/>
      <c r="U616" s="18"/>
      <c r="V616" s="18"/>
      <c r="W616" s="18"/>
    </row>
    <row r="617" spans="1:23" ht="12.75">
      <c r="A617" s="18"/>
      <c r="B617" s="18"/>
      <c r="C617" s="18"/>
      <c r="D617" s="18"/>
      <c r="E617" s="18"/>
      <c r="F617" s="18"/>
      <c r="G617" s="18"/>
      <c r="H617" s="18"/>
      <c r="I617" s="18"/>
      <c r="J617" s="18"/>
      <c r="K617" s="18"/>
      <c r="L617" s="18"/>
      <c r="M617" s="18"/>
      <c r="N617" s="18"/>
      <c r="O617" s="18"/>
      <c r="P617" s="18"/>
      <c r="Q617" s="18"/>
      <c r="R617" s="18"/>
      <c r="S617" s="18"/>
      <c r="T617" s="18"/>
      <c r="U617" s="18"/>
      <c r="V617" s="18"/>
      <c r="W617" s="18"/>
    </row>
    <row r="618" spans="1:23" ht="12.75">
      <c r="A618" s="18"/>
      <c r="B618" s="18"/>
      <c r="C618" s="18"/>
      <c r="D618" s="18"/>
      <c r="E618" s="18"/>
      <c r="F618" s="18"/>
      <c r="G618" s="18"/>
      <c r="H618" s="18"/>
      <c r="I618" s="18"/>
      <c r="J618" s="18"/>
      <c r="K618" s="18"/>
      <c r="L618" s="18"/>
      <c r="M618" s="18"/>
      <c r="N618" s="18"/>
      <c r="O618" s="18"/>
      <c r="P618" s="18"/>
      <c r="Q618" s="18"/>
      <c r="R618" s="18"/>
      <c r="S618" s="18"/>
      <c r="T618" s="18"/>
      <c r="U618" s="18"/>
      <c r="V618" s="18"/>
      <c r="W618" s="18"/>
    </row>
    <row r="619" spans="1:23" ht="12.75">
      <c r="A619" s="18"/>
      <c r="B619" s="18"/>
      <c r="C619" s="18"/>
      <c r="D619" s="18"/>
      <c r="E619" s="18"/>
      <c r="F619" s="18"/>
      <c r="G619" s="18"/>
      <c r="H619" s="18"/>
      <c r="I619" s="18"/>
      <c r="J619" s="18"/>
      <c r="K619" s="18"/>
      <c r="L619" s="18"/>
      <c r="M619" s="18"/>
      <c r="N619" s="18"/>
      <c r="O619" s="18"/>
      <c r="P619" s="18"/>
      <c r="Q619" s="18"/>
      <c r="R619" s="18"/>
      <c r="S619" s="18"/>
      <c r="T619" s="18"/>
      <c r="U619" s="18"/>
      <c r="V619" s="18"/>
      <c r="W619" s="18"/>
    </row>
    <row r="620" spans="1:23" ht="12.75">
      <c r="A620" s="18"/>
      <c r="B620" s="18"/>
      <c r="C620" s="18"/>
      <c r="D620" s="18"/>
      <c r="E620" s="18"/>
      <c r="F620" s="18"/>
      <c r="G620" s="18"/>
      <c r="H620" s="18"/>
      <c r="I620" s="18"/>
      <c r="J620" s="18"/>
      <c r="K620" s="18"/>
      <c r="L620" s="18"/>
      <c r="M620" s="18"/>
      <c r="N620" s="18"/>
      <c r="O620" s="18"/>
      <c r="P620" s="18"/>
      <c r="Q620" s="18"/>
      <c r="R620" s="18"/>
      <c r="S620" s="18"/>
      <c r="T620" s="18"/>
      <c r="U620" s="18"/>
      <c r="V620" s="18"/>
      <c r="W620" s="18"/>
    </row>
    <row r="621" spans="1:23" ht="12.75">
      <c r="A621" s="18"/>
      <c r="B621" s="18"/>
      <c r="C621" s="18"/>
      <c r="D621" s="18"/>
      <c r="E621" s="18"/>
      <c r="F621" s="18"/>
      <c r="G621" s="18"/>
      <c r="H621" s="18"/>
      <c r="I621" s="18"/>
      <c r="J621" s="18"/>
      <c r="K621" s="18"/>
      <c r="L621" s="18"/>
      <c r="M621" s="18"/>
      <c r="N621" s="18"/>
      <c r="O621" s="18"/>
      <c r="P621" s="18"/>
      <c r="Q621" s="18"/>
      <c r="R621" s="18"/>
      <c r="S621" s="18"/>
      <c r="T621" s="18"/>
      <c r="U621" s="18"/>
      <c r="V621" s="18"/>
      <c r="W621" s="18"/>
    </row>
    <row r="622" spans="1:23" ht="12.75">
      <c r="A622" s="18"/>
      <c r="B622" s="18"/>
      <c r="C622" s="18"/>
      <c r="D622" s="18"/>
      <c r="E622" s="18"/>
      <c r="F622" s="18"/>
      <c r="G622" s="18"/>
      <c r="H622" s="18"/>
      <c r="I622" s="18"/>
      <c r="J622" s="18"/>
      <c r="K622" s="18"/>
      <c r="L622" s="18"/>
      <c r="M622" s="18"/>
      <c r="N622" s="18"/>
      <c r="O622" s="18"/>
      <c r="P622" s="18"/>
      <c r="Q622" s="18"/>
      <c r="R622" s="18"/>
      <c r="S622" s="18"/>
      <c r="T622" s="18"/>
      <c r="U622" s="18"/>
      <c r="V622" s="18"/>
      <c r="W622" s="18"/>
    </row>
    <row r="623" spans="1:23" ht="12.75">
      <c r="A623" s="18"/>
      <c r="B623" s="18"/>
      <c r="C623" s="18"/>
      <c r="D623" s="18"/>
      <c r="E623" s="18"/>
      <c r="F623" s="18"/>
      <c r="G623" s="18"/>
      <c r="H623" s="18"/>
      <c r="I623" s="18"/>
      <c r="J623" s="18"/>
      <c r="K623" s="18"/>
      <c r="L623" s="18"/>
      <c r="M623" s="18"/>
      <c r="N623" s="18"/>
      <c r="O623" s="18"/>
      <c r="P623" s="18"/>
      <c r="Q623" s="18"/>
      <c r="R623" s="18"/>
      <c r="S623" s="18"/>
      <c r="T623" s="18"/>
      <c r="U623" s="18"/>
      <c r="V623" s="18"/>
      <c r="W623" s="18"/>
    </row>
    <row r="624" spans="1:23" ht="12.75">
      <c r="A624" s="18"/>
      <c r="B624" s="18"/>
      <c r="C624" s="18"/>
      <c r="D624" s="18"/>
      <c r="E624" s="18"/>
      <c r="F624" s="18"/>
      <c r="G624" s="18"/>
      <c r="H624" s="18"/>
      <c r="I624" s="18"/>
      <c r="J624" s="18"/>
      <c r="K624" s="18"/>
      <c r="L624" s="18"/>
      <c r="M624" s="18"/>
      <c r="N624" s="18"/>
      <c r="O624" s="18"/>
      <c r="P624" s="18"/>
      <c r="Q624" s="18"/>
      <c r="R624" s="18"/>
      <c r="S624" s="18"/>
      <c r="T624" s="18"/>
      <c r="U624" s="18"/>
      <c r="V624" s="18"/>
      <c r="W624" s="18"/>
    </row>
    <row r="625" spans="1:23" ht="12.75">
      <c r="A625" s="18"/>
      <c r="B625" s="18"/>
      <c r="C625" s="18"/>
      <c r="D625" s="18"/>
      <c r="E625" s="18"/>
      <c r="F625" s="18"/>
      <c r="G625" s="18"/>
      <c r="H625" s="18"/>
      <c r="I625" s="18"/>
      <c r="J625" s="18"/>
      <c r="K625" s="18"/>
      <c r="L625" s="18"/>
      <c r="M625" s="18"/>
      <c r="N625" s="18"/>
      <c r="O625" s="18"/>
      <c r="P625" s="18"/>
      <c r="Q625" s="18"/>
      <c r="R625" s="18"/>
      <c r="S625" s="18"/>
      <c r="T625" s="18"/>
      <c r="U625" s="18"/>
      <c r="V625" s="18"/>
      <c r="W625" s="18"/>
    </row>
    <row r="626" spans="1:23" ht="12.75">
      <c r="A626" s="18"/>
      <c r="B626" s="18"/>
      <c r="C626" s="18"/>
      <c r="D626" s="18"/>
      <c r="E626" s="18"/>
      <c r="F626" s="18"/>
      <c r="G626" s="18"/>
      <c r="H626" s="18"/>
      <c r="I626" s="18"/>
      <c r="J626" s="18"/>
      <c r="K626" s="18"/>
      <c r="L626" s="18"/>
      <c r="M626" s="18"/>
      <c r="N626" s="18"/>
      <c r="O626" s="18"/>
      <c r="P626" s="18"/>
      <c r="Q626" s="18"/>
      <c r="R626" s="18"/>
      <c r="S626" s="18"/>
      <c r="T626" s="18"/>
      <c r="U626" s="18"/>
      <c r="V626" s="18"/>
      <c r="W626" s="18"/>
    </row>
    <row r="627" spans="1:23" ht="12.75">
      <c r="A627" s="18"/>
      <c r="B627" s="18"/>
      <c r="C627" s="18"/>
      <c r="D627" s="18"/>
      <c r="E627" s="18"/>
      <c r="F627" s="18"/>
      <c r="G627" s="18"/>
      <c r="H627" s="18"/>
      <c r="I627" s="18"/>
      <c r="J627" s="18"/>
      <c r="K627" s="18"/>
      <c r="L627" s="18"/>
      <c r="M627" s="18"/>
      <c r="N627" s="18"/>
      <c r="O627" s="18"/>
      <c r="P627" s="18"/>
      <c r="Q627" s="18"/>
      <c r="R627" s="18"/>
      <c r="S627" s="18"/>
      <c r="T627" s="18"/>
      <c r="U627" s="18"/>
      <c r="V627" s="18"/>
      <c r="W627" s="18"/>
    </row>
    <row r="628" spans="1:23" ht="12.75">
      <c r="A628" s="18"/>
      <c r="B628" s="18"/>
      <c r="C628" s="18"/>
      <c r="D628" s="18"/>
      <c r="E628" s="18"/>
      <c r="F628" s="18"/>
      <c r="G628" s="18"/>
      <c r="H628" s="18"/>
      <c r="I628" s="18"/>
      <c r="J628" s="18"/>
      <c r="K628" s="18"/>
      <c r="L628" s="18"/>
      <c r="M628" s="18"/>
      <c r="N628" s="18"/>
      <c r="O628" s="18"/>
      <c r="P628" s="18"/>
      <c r="Q628" s="18"/>
      <c r="R628" s="18"/>
      <c r="S628" s="18"/>
      <c r="T628" s="18"/>
      <c r="U628" s="18"/>
      <c r="V628" s="18"/>
      <c r="W628" s="18"/>
    </row>
    <row r="629" spans="1:23" ht="12.75">
      <c r="A629" s="18"/>
      <c r="B629" s="18"/>
      <c r="C629" s="18"/>
      <c r="D629" s="18"/>
      <c r="E629" s="18"/>
      <c r="F629" s="18"/>
      <c r="G629" s="18"/>
      <c r="H629" s="18"/>
      <c r="I629" s="18"/>
      <c r="J629" s="18"/>
      <c r="K629" s="18"/>
      <c r="L629" s="18"/>
      <c r="M629" s="18"/>
      <c r="N629" s="18"/>
      <c r="O629" s="18"/>
      <c r="P629" s="18"/>
      <c r="Q629" s="18"/>
      <c r="R629" s="18"/>
      <c r="S629" s="18"/>
      <c r="T629" s="18"/>
      <c r="U629" s="18"/>
      <c r="V629" s="18"/>
      <c r="W629" s="18"/>
    </row>
    <row r="630" spans="1:23" ht="12.75">
      <c r="A630" s="18"/>
      <c r="B630" s="18"/>
      <c r="C630" s="18"/>
      <c r="D630" s="18"/>
      <c r="E630" s="18"/>
      <c r="F630" s="18"/>
      <c r="G630" s="18"/>
      <c r="H630" s="18"/>
      <c r="I630" s="18"/>
      <c r="J630" s="18"/>
      <c r="K630" s="18"/>
      <c r="L630" s="18"/>
      <c r="M630" s="18"/>
      <c r="N630" s="18"/>
      <c r="O630" s="18"/>
      <c r="P630" s="18"/>
      <c r="Q630" s="18"/>
      <c r="R630" s="18"/>
      <c r="S630" s="18"/>
      <c r="T630" s="18"/>
      <c r="U630" s="18"/>
      <c r="V630" s="18"/>
      <c r="W630" s="18"/>
    </row>
    <row r="631" spans="1:23" ht="12.75">
      <c r="A631" s="18"/>
      <c r="B631" s="18"/>
      <c r="C631" s="18"/>
      <c r="D631" s="18"/>
      <c r="E631" s="18"/>
      <c r="F631" s="18"/>
      <c r="G631" s="18"/>
      <c r="H631" s="18"/>
      <c r="I631" s="18"/>
      <c r="J631" s="18"/>
      <c r="K631" s="18"/>
      <c r="L631" s="18"/>
      <c r="M631" s="18"/>
      <c r="N631" s="18"/>
      <c r="O631" s="18"/>
      <c r="P631" s="18"/>
      <c r="Q631" s="18"/>
      <c r="R631" s="18"/>
      <c r="S631" s="18"/>
      <c r="T631" s="18"/>
      <c r="U631" s="18"/>
      <c r="V631" s="18"/>
      <c r="W631" s="18"/>
    </row>
    <row r="632" spans="1:23" ht="12.75">
      <c r="A632" s="18"/>
      <c r="B632" s="18"/>
      <c r="C632" s="18"/>
      <c r="D632" s="18"/>
      <c r="E632" s="18"/>
      <c r="F632" s="18"/>
      <c r="G632" s="18"/>
      <c r="H632" s="18"/>
      <c r="I632" s="18"/>
      <c r="J632" s="18"/>
      <c r="K632" s="18"/>
      <c r="L632" s="18"/>
      <c r="M632" s="18"/>
      <c r="N632" s="18"/>
      <c r="O632" s="18"/>
      <c r="P632" s="18"/>
      <c r="Q632" s="18"/>
      <c r="R632" s="18"/>
      <c r="S632" s="18"/>
      <c r="T632" s="18"/>
      <c r="U632" s="18"/>
      <c r="V632" s="18"/>
      <c r="W632" s="18"/>
    </row>
    <row r="633" spans="1:23" ht="12.75">
      <c r="A633" s="18"/>
      <c r="B633" s="18"/>
      <c r="C633" s="18"/>
      <c r="D633" s="18"/>
      <c r="E633" s="18"/>
      <c r="F633" s="18"/>
      <c r="G633" s="18"/>
      <c r="H633" s="18"/>
      <c r="I633" s="18"/>
      <c r="J633" s="18"/>
      <c r="K633" s="18"/>
      <c r="L633" s="18"/>
      <c r="M633" s="18"/>
      <c r="N633" s="18"/>
      <c r="O633" s="18"/>
      <c r="P633" s="18"/>
      <c r="Q633" s="18"/>
      <c r="R633" s="18"/>
      <c r="S633" s="18"/>
      <c r="T633" s="18"/>
      <c r="U633" s="18"/>
      <c r="V633" s="18"/>
      <c r="W633" s="18"/>
    </row>
    <row r="634" spans="1:23" ht="12.75">
      <c r="A634" s="18"/>
      <c r="B634" s="18"/>
      <c r="C634" s="18"/>
      <c r="D634" s="18"/>
      <c r="E634" s="18"/>
      <c r="F634" s="18"/>
      <c r="G634" s="18"/>
      <c r="H634" s="18"/>
      <c r="I634" s="18"/>
      <c r="J634" s="18"/>
      <c r="K634" s="18"/>
      <c r="L634" s="18"/>
      <c r="M634" s="18"/>
      <c r="N634" s="18"/>
      <c r="O634" s="18"/>
      <c r="P634" s="18"/>
      <c r="Q634" s="18"/>
      <c r="R634" s="18"/>
      <c r="S634" s="18"/>
      <c r="T634" s="18"/>
      <c r="U634" s="18"/>
      <c r="V634" s="18"/>
      <c r="W634" s="18"/>
    </row>
    <row r="635" spans="1:23" ht="12.75">
      <c r="A635" s="18"/>
      <c r="B635" s="18"/>
      <c r="C635" s="18"/>
      <c r="D635" s="18"/>
      <c r="E635" s="18"/>
      <c r="F635" s="18"/>
      <c r="G635" s="18"/>
      <c r="H635" s="18"/>
      <c r="I635" s="18"/>
      <c r="J635" s="18"/>
      <c r="K635" s="18"/>
      <c r="L635" s="18"/>
      <c r="M635" s="18"/>
      <c r="N635" s="18"/>
      <c r="O635" s="18"/>
      <c r="P635" s="18"/>
      <c r="Q635" s="18"/>
      <c r="R635" s="18"/>
      <c r="S635" s="18"/>
      <c r="T635" s="18"/>
      <c r="U635" s="18"/>
      <c r="V635" s="18"/>
      <c r="W635" s="18"/>
    </row>
    <row r="636" spans="1:23" ht="12.75">
      <c r="A636" s="18"/>
      <c r="B636" s="18"/>
      <c r="C636" s="18"/>
      <c r="D636" s="18"/>
      <c r="E636" s="18"/>
      <c r="F636" s="18"/>
      <c r="G636" s="18"/>
      <c r="H636" s="18"/>
      <c r="I636" s="18"/>
      <c r="J636" s="18"/>
      <c r="K636" s="18"/>
      <c r="L636" s="18"/>
      <c r="M636" s="18"/>
      <c r="N636" s="18"/>
      <c r="O636" s="18"/>
      <c r="P636" s="18"/>
      <c r="Q636" s="18"/>
      <c r="R636" s="18"/>
      <c r="S636" s="18"/>
      <c r="T636" s="18"/>
      <c r="U636" s="18"/>
      <c r="V636" s="18"/>
      <c r="W636" s="18"/>
    </row>
    <row r="637" spans="1:23" ht="12.75">
      <c r="A637" s="18"/>
      <c r="B637" s="18"/>
      <c r="C637" s="18"/>
      <c r="D637" s="18"/>
      <c r="E637" s="18"/>
      <c r="F637" s="18"/>
      <c r="G637" s="18"/>
      <c r="H637" s="18"/>
      <c r="I637" s="18"/>
      <c r="J637" s="18"/>
      <c r="K637" s="18"/>
      <c r="L637" s="18"/>
      <c r="M637" s="18"/>
      <c r="N637" s="18"/>
      <c r="O637" s="18"/>
      <c r="P637" s="18"/>
      <c r="Q637" s="18"/>
      <c r="R637" s="18"/>
      <c r="S637" s="18"/>
      <c r="T637" s="18"/>
      <c r="U637" s="18"/>
      <c r="V637" s="18"/>
      <c r="W637" s="18"/>
    </row>
    <row r="638" spans="1:23" ht="12.75">
      <c r="A638" s="18"/>
      <c r="B638" s="18"/>
      <c r="C638" s="18"/>
      <c r="D638" s="18"/>
      <c r="E638" s="18"/>
      <c r="F638" s="18"/>
      <c r="G638" s="18"/>
      <c r="H638" s="18"/>
      <c r="I638" s="18"/>
      <c r="J638" s="18"/>
      <c r="K638" s="18"/>
      <c r="L638" s="18"/>
      <c r="M638" s="18"/>
      <c r="N638" s="18"/>
      <c r="O638" s="18"/>
      <c r="P638" s="18"/>
      <c r="Q638" s="18"/>
      <c r="R638" s="18"/>
      <c r="S638" s="18"/>
      <c r="T638" s="18"/>
      <c r="U638" s="18"/>
      <c r="V638" s="18"/>
      <c r="W638" s="18"/>
    </row>
    <row r="639" spans="1:23" ht="12.75">
      <c r="A639" s="18"/>
      <c r="B639" s="18"/>
      <c r="C639" s="18"/>
      <c r="D639" s="18"/>
      <c r="E639" s="18"/>
      <c r="F639" s="18"/>
      <c r="G639" s="18"/>
      <c r="H639" s="18"/>
      <c r="I639" s="18"/>
      <c r="J639" s="18"/>
      <c r="K639" s="18"/>
      <c r="L639" s="18"/>
      <c r="M639" s="18"/>
      <c r="N639" s="18"/>
      <c r="O639" s="18"/>
      <c r="P639" s="18"/>
      <c r="Q639" s="18"/>
      <c r="R639" s="18"/>
      <c r="S639" s="18"/>
      <c r="T639" s="18"/>
      <c r="U639" s="18"/>
      <c r="V639" s="18"/>
      <c r="W639" s="18"/>
    </row>
    <row r="640" spans="1:23" ht="12.75">
      <c r="A640" s="18"/>
      <c r="B640" s="18"/>
      <c r="C640" s="18"/>
      <c r="D640" s="18"/>
      <c r="E640" s="18"/>
      <c r="F640" s="18"/>
      <c r="G640" s="18"/>
      <c r="H640" s="18"/>
      <c r="I640" s="18"/>
      <c r="J640" s="18"/>
      <c r="K640" s="18"/>
      <c r="L640" s="18"/>
      <c r="M640" s="18"/>
      <c r="N640" s="18"/>
      <c r="O640" s="18"/>
      <c r="P640" s="18"/>
      <c r="Q640" s="18"/>
      <c r="R640" s="18"/>
      <c r="S640" s="18"/>
      <c r="T640" s="18"/>
      <c r="U640" s="18"/>
      <c r="V640" s="18"/>
      <c r="W640" s="18"/>
    </row>
    <row r="641" spans="1:23" ht="12.75">
      <c r="A641" s="18"/>
      <c r="B641" s="18"/>
      <c r="C641" s="18"/>
      <c r="D641" s="18"/>
      <c r="E641" s="18"/>
      <c r="F641" s="18"/>
      <c r="G641" s="18"/>
      <c r="H641" s="18"/>
      <c r="I641" s="18"/>
      <c r="J641" s="18"/>
      <c r="K641" s="18"/>
      <c r="L641" s="18"/>
      <c r="M641" s="18"/>
      <c r="N641" s="18"/>
      <c r="O641" s="18"/>
      <c r="P641" s="18"/>
      <c r="Q641" s="18"/>
      <c r="R641" s="18"/>
      <c r="S641" s="18"/>
      <c r="T641" s="18"/>
      <c r="U641" s="18"/>
      <c r="V641" s="18"/>
      <c r="W641" s="18"/>
    </row>
    <row r="642" spans="1:23" ht="12.75">
      <c r="A642" s="18"/>
      <c r="B642" s="18"/>
      <c r="C642" s="18"/>
      <c r="D642" s="18"/>
      <c r="E642" s="18"/>
      <c r="F642" s="18"/>
      <c r="G642" s="18"/>
      <c r="H642" s="18"/>
      <c r="I642" s="18"/>
      <c r="J642" s="18"/>
      <c r="K642" s="18"/>
      <c r="L642" s="18"/>
      <c r="M642" s="18"/>
      <c r="N642" s="18"/>
      <c r="O642" s="18"/>
      <c r="P642" s="18"/>
      <c r="Q642" s="18"/>
      <c r="R642" s="18"/>
      <c r="S642" s="18"/>
      <c r="T642" s="18"/>
      <c r="U642" s="18"/>
      <c r="V642" s="18"/>
      <c r="W642" s="18"/>
    </row>
    <row r="643" spans="1:23" ht="12.75">
      <c r="A643" s="18"/>
      <c r="B643" s="18"/>
      <c r="C643" s="18"/>
      <c r="D643" s="18"/>
      <c r="E643" s="18"/>
      <c r="F643" s="18"/>
      <c r="G643" s="18"/>
      <c r="H643" s="18"/>
      <c r="I643" s="18"/>
      <c r="J643" s="18"/>
      <c r="K643" s="18"/>
      <c r="L643" s="18"/>
      <c r="M643" s="18"/>
      <c r="N643" s="18"/>
      <c r="O643" s="18"/>
      <c r="P643" s="18"/>
      <c r="Q643" s="18"/>
      <c r="R643" s="18"/>
      <c r="S643" s="18"/>
      <c r="T643" s="18"/>
      <c r="U643" s="18"/>
      <c r="V643" s="18"/>
      <c r="W643" s="18"/>
    </row>
    <row r="644" spans="1:23" ht="12.75">
      <c r="A644" s="18"/>
      <c r="B644" s="18"/>
      <c r="C644" s="18"/>
      <c r="D644" s="18"/>
      <c r="E644" s="18"/>
      <c r="F644" s="18"/>
      <c r="G644" s="18"/>
      <c r="H644" s="18"/>
      <c r="I644" s="18"/>
      <c r="J644" s="18"/>
      <c r="K644" s="18"/>
      <c r="L644" s="18"/>
      <c r="M644" s="18"/>
      <c r="N644" s="18"/>
      <c r="O644" s="18"/>
      <c r="P644" s="18"/>
      <c r="Q644" s="18"/>
      <c r="R644" s="18"/>
      <c r="S644" s="18"/>
      <c r="T644" s="18"/>
      <c r="U644" s="18"/>
      <c r="V644" s="18"/>
      <c r="W644" s="18"/>
    </row>
    <row r="645" spans="1:23" ht="12.75">
      <c r="A645" s="18"/>
      <c r="B645" s="18"/>
      <c r="C645" s="18"/>
      <c r="D645" s="18"/>
      <c r="E645" s="18"/>
      <c r="F645" s="18"/>
      <c r="G645" s="18"/>
      <c r="H645" s="18"/>
      <c r="I645" s="18"/>
      <c r="J645" s="18"/>
      <c r="K645" s="18"/>
      <c r="L645" s="18"/>
      <c r="M645" s="18"/>
      <c r="N645" s="18"/>
      <c r="O645" s="18"/>
      <c r="P645" s="18"/>
      <c r="Q645" s="18"/>
      <c r="R645" s="18"/>
      <c r="S645" s="18"/>
      <c r="T645" s="18"/>
      <c r="U645" s="18"/>
      <c r="V645" s="18"/>
      <c r="W645" s="18"/>
    </row>
    <row r="646" spans="1:23" ht="12.75">
      <c r="A646" s="18"/>
      <c r="B646" s="18"/>
      <c r="C646" s="18"/>
      <c r="D646" s="18"/>
      <c r="E646" s="18"/>
      <c r="F646" s="18"/>
      <c r="G646" s="18"/>
      <c r="H646" s="18"/>
      <c r="I646" s="18"/>
      <c r="J646" s="18"/>
      <c r="K646" s="18"/>
      <c r="L646" s="18"/>
      <c r="M646" s="18"/>
      <c r="N646" s="18"/>
      <c r="O646" s="18"/>
      <c r="P646" s="18"/>
      <c r="Q646" s="18"/>
      <c r="R646" s="18"/>
      <c r="S646" s="18"/>
      <c r="T646" s="18"/>
      <c r="U646" s="18"/>
      <c r="V646" s="18"/>
      <c r="W646" s="18"/>
    </row>
    <row r="647" spans="1:23" ht="12.75">
      <c r="A647" s="18"/>
      <c r="B647" s="18"/>
      <c r="C647" s="18"/>
      <c r="D647" s="18"/>
      <c r="E647" s="18"/>
      <c r="F647" s="18"/>
      <c r="G647" s="18"/>
      <c r="H647" s="18"/>
      <c r="I647" s="18"/>
      <c r="J647" s="18"/>
      <c r="K647" s="18"/>
      <c r="L647" s="18"/>
      <c r="M647" s="18"/>
      <c r="N647" s="18"/>
      <c r="O647" s="18"/>
      <c r="P647" s="18"/>
      <c r="Q647" s="18"/>
      <c r="R647" s="18"/>
      <c r="S647" s="18"/>
      <c r="T647" s="18"/>
      <c r="U647" s="18"/>
      <c r="V647" s="18"/>
      <c r="W647" s="18"/>
    </row>
    <row r="648" spans="1:23" ht="12.75">
      <c r="A648" s="18"/>
      <c r="B648" s="18"/>
      <c r="C648" s="18"/>
      <c r="D648" s="18"/>
      <c r="E648" s="18"/>
      <c r="F648" s="18"/>
      <c r="G648" s="18"/>
      <c r="H648" s="18"/>
      <c r="I648" s="18"/>
      <c r="J648" s="18"/>
      <c r="K648" s="18"/>
      <c r="L648" s="18"/>
      <c r="M648" s="18"/>
      <c r="N648" s="18"/>
      <c r="O648" s="18"/>
      <c r="P648" s="18"/>
      <c r="Q648" s="18"/>
      <c r="R648" s="18"/>
      <c r="S648" s="18"/>
      <c r="T648" s="18"/>
      <c r="U648" s="18"/>
      <c r="V648" s="18"/>
      <c r="W648" s="18"/>
    </row>
    <row r="649" spans="1:23" ht="12.75">
      <c r="A649" s="18"/>
      <c r="B649" s="18"/>
      <c r="C649" s="18"/>
      <c r="D649" s="18"/>
      <c r="E649" s="18"/>
      <c r="F649" s="18"/>
      <c r="G649" s="18"/>
      <c r="H649" s="18"/>
      <c r="I649" s="18"/>
      <c r="J649" s="18"/>
      <c r="K649" s="18"/>
      <c r="L649" s="18"/>
      <c r="M649" s="18"/>
      <c r="N649" s="18"/>
      <c r="O649" s="18"/>
      <c r="P649" s="18"/>
      <c r="Q649" s="18"/>
      <c r="R649" s="18"/>
      <c r="S649" s="18"/>
      <c r="T649" s="18"/>
      <c r="U649" s="18"/>
      <c r="V649" s="18"/>
      <c r="W649" s="18"/>
    </row>
    <row r="650" spans="1:23" ht="12.75">
      <c r="A650" s="18"/>
      <c r="B650" s="18"/>
      <c r="C650" s="18"/>
      <c r="D650" s="18"/>
      <c r="E650" s="18"/>
      <c r="F650" s="18"/>
      <c r="G650" s="18"/>
      <c r="H650" s="18"/>
      <c r="I650" s="18"/>
      <c r="J650" s="18"/>
      <c r="K650" s="18"/>
      <c r="L650" s="18"/>
      <c r="M650" s="18"/>
      <c r="N650" s="18"/>
      <c r="O650" s="18"/>
      <c r="P650" s="18"/>
      <c r="Q650" s="18"/>
      <c r="R650" s="18"/>
      <c r="S650" s="18"/>
      <c r="T650" s="18"/>
      <c r="U650" s="18"/>
      <c r="V650" s="18"/>
      <c r="W650" s="18"/>
    </row>
    <row r="651" spans="1:23" ht="12.75">
      <c r="A651" s="18"/>
      <c r="B651" s="18"/>
      <c r="C651" s="18"/>
      <c r="D651" s="18"/>
      <c r="E651" s="18"/>
      <c r="F651" s="18"/>
      <c r="G651" s="18"/>
      <c r="H651" s="18"/>
      <c r="I651" s="18"/>
      <c r="J651" s="18"/>
      <c r="K651" s="18"/>
      <c r="L651" s="18"/>
      <c r="M651" s="18"/>
      <c r="N651" s="18"/>
      <c r="O651" s="18"/>
      <c r="P651" s="18"/>
      <c r="Q651" s="18"/>
      <c r="R651" s="18"/>
      <c r="S651" s="18"/>
      <c r="T651" s="18"/>
      <c r="U651" s="18"/>
      <c r="V651" s="18"/>
      <c r="W651" s="18"/>
    </row>
    <row r="652" spans="1:23" ht="12.75">
      <c r="A652" s="18"/>
      <c r="B652" s="18"/>
      <c r="C652" s="18"/>
      <c r="D652" s="18"/>
      <c r="E652" s="18"/>
      <c r="F652" s="18"/>
      <c r="G652" s="18"/>
      <c r="H652" s="18"/>
      <c r="I652" s="18"/>
      <c r="J652" s="18"/>
      <c r="K652" s="18"/>
      <c r="L652" s="18"/>
      <c r="M652" s="18"/>
      <c r="N652" s="18"/>
      <c r="O652" s="18"/>
      <c r="P652" s="18"/>
      <c r="Q652" s="18"/>
      <c r="R652" s="18"/>
      <c r="S652" s="18"/>
      <c r="T652" s="18"/>
      <c r="U652" s="18"/>
      <c r="V652" s="18"/>
      <c r="W652" s="18"/>
    </row>
    <row r="653" spans="1:23" ht="12.75">
      <c r="A653" s="18"/>
      <c r="B653" s="18"/>
      <c r="C653" s="18"/>
      <c r="D653" s="18"/>
      <c r="E653" s="18"/>
      <c r="F653" s="18"/>
      <c r="G653" s="18"/>
      <c r="H653" s="18"/>
      <c r="I653" s="18"/>
      <c r="J653" s="18"/>
      <c r="K653" s="18"/>
      <c r="L653" s="18"/>
      <c r="M653" s="18"/>
      <c r="N653" s="18"/>
      <c r="O653" s="18"/>
      <c r="P653" s="18"/>
      <c r="Q653" s="18"/>
      <c r="R653" s="18"/>
      <c r="S653" s="18"/>
      <c r="T653" s="18"/>
      <c r="U653" s="18"/>
      <c r="V653" s="18"/>
      <c r="W653" s="18"/>
    </row>
    <row r="654" spans="1:23" ht="12.75">
      <c r="A654" s="18"/>
      <c r="B654" s="18"/>
      <c r="C654" s="18"/>
      <c r="D654" s="18"/>
      <c r="E654" s="18"/>
      <c r="F654" s="18"/>
      <c r="G654" s="18"/>
      <c r="H654" s="18"/>
      <c r="I654" s="18"/>
      <c r="J654" s="18"/>
      <c r="K654" s="18"/>
      <c r="L654" s="18"/>
      <c r="M654" s="18"/>
      <c r="N654" s="18"/>
      <c r="O654" s="18"/>
      <c r="P654" s="18"/>
      <c r="Q654" s="18"/>
      <c r="R654" s="18"/>
      <c r="S654" s="18"/>
      <c r="T654" s="18"/>
      <c r="U654" s="18"/>
      <c r="V654" s="18"/>
      <c r="W654" s="18"/>
    </row>
    <row r="655" spans="1:23" ht="12.75">
      <c r="A655" s="18"/>
      <c r="B655" s="18"/>
      <c r="C655" s="18"/>
      <c r="D655" s="18"/>
      <c r="E655" s="18"/>
      <c r="F655" s="18"/>
      <c r="G655" s="18"/>
      <c r="H655" s="18"/>
      <c r="I655" s="18"/>
      <c r="J655" s="18"/>
      <c r="K655" s="18"/>
      <c r="L655" s="18"/>
      <c r="M655" s="18"/>
      <c r="N655" s="18"/>
      <c r="O655" s="18"/>
      <c r="P655" s="18"/>
      <c r="Q655" s="18"/>
      <c r="R655" s="18"/>
      <c r="S655" s="18"/>
      <c r="T655" s="18"/>
      <c r="U655" s="18"/>
      <c r="V655" s="18"/>
      <c r="W655" s="18"/>
    </row>
    <row r="656" spans="1:23" ht="12.75">
      <c r="A656" s="18"/>
      <c r="B656" s="18"/>
      <c r="C656" s="18"/>
      <c r="D656" s="18"/>
      <c r="E656" s="18"/>
      <c r="F656" s="18"/>
      <c r="G656" s="18"/>
      <c r="H656" s="18"/>
      <c r="I656" s="18"/>
      <c r="J656" s="18"/>
      <c r="K656" s="18"/>
      <c r="L656" s="18"/>
      <c r="M656" s="18"/>
      <c r="N656" s="18"/>
      <c r="O656" s="18"/>
      <c r="P656" s="18"/>
      <c r="Q656" s="18"/>
      <c r="R656" s="18"/>
      <c r="S656" s="18"/>
      <c r="T656" s="18"/>
      <c r="U656" s="18"/>
      <c r="V656" s="18"/>
      <c r="W656" s="18"/>
    </row>
    <row r="657" spans="1:23" ht="12.75">
      <c r="A657" s="18"/>
      <c r="B657" s="18"/>
      <c r="C657" s="18"/>
      <c r="D657" s="18"/>
      <c r="E657" s="18"/>
      <c r="F657" s="18"/>
      <c r="G657" s="18"/>
      <c r="H657" s="18"/>
      <c r="I657" s="18"/>
      <c r="J657" s="18"/>
      <c r="K657" s="18"/>
      <c r="L657" s="18"/>
      <c r="M657" s="18"/>
      <c r="N657" s="18"/>
      <c r="O657" s="18"/>
      <c r="P657" s="18"/>
      <c r="Q657" s="18"/>
      <c r="R657" s="18"/>
      <c r="S657" s="18"/>
      <c r="T657" s="18"/>
      <c r="U657" s="18"/>
      <c r="V657" s="18"/>
      <c r="W657" s="18"/>
    </row>
    <row r="658" spans="1:23" ht="12.75">
      <c r="A658" s="18"/>
      <c r="B658" s="18"/>
      <c r="C658" s="18"/>
      <c r="D658" s="18"/>
      <c r="E658" s="18"/>
      <c r="F658" s="18"/>
      <c r="G658" s="18"/>
      <c r="H658" s="18"/>
      <c r="I658" s="18"/>
      <c r="J658" s="18"/>
      <c r="K658" s="18"/>
      <c r="L658" s="18"/>
      <c r="M658" s="18"/>
      <c r="N658" s="18"/>
      <c r="O658" s="18"/>
      <c r="P658" s="18"/>
      <c r="Q658" s="18"/>
      <c r="R658" s="18"/>
      <c r="S658" s="18"/>
      <c r="T658" s="18"/>
      <c r="U658" s="18"/>
      <c r="V658" s="18"/>
      <c r="W658" s="18"/>
    </row>
    <row r="659" spans="1:23" ht="12.75">
      <c r="A659" s="18"/>
      <c r="B659" s="18"/>
      <c r="C659" s="18"/>
      <c r="D659" s="18"/>
      <c r="E659" s="18"/>
      <c r="F659" s="18"/>
      <c r="G659" s="18"/>
      <c r="H659" s="18"/>
      <c r="I659" s="18"/>
      <c r="J659" s="18"/>
      <c r="K659" s="18"/>
      <c r="L659" s="18"/>
      <c r="M659" s="18"/>
      <c r="N659" s="18"/>
      <c r="O659" s="18"/>
      <c r="P659" s="18"/>
      <c r="Q659" s="18"/>
      <c r="R659" s="18"/>
      <c r="S659" s="18"/>
      <c r="T659" s="18"/>
      <c r="U659" s="18"/>
      <c r="V659" s="18"/>
      <c r="W659" s="18"/>
    </row>
    <row r="660" spans="1:23" ht="12.75">
      <c r="A660" s="18"/>
      <c r="B660" s="18"/>
      <c r="C660" s="18"/>
      <c r="D660" s="18"/>
      <c r="E660" s="18"/>
      <c r="F660" s="18"/>
      <c r="G660" s="18"/>
      <c r="H660" s="18"/>
      <c r="I660" s="18"/>
      <c r="J660" s="18"/>
      <c r="K660" s="18"/>
      <c r="L660" s="18"/>
      <c r="M660" s="18"/>
      <c r="N660" s="18"/>
      <c r="O660" s="18"/>
      <c r="P660" s="18"/>
      <c r="Q660" s="18"/>
      <c r="R660" s="18"/>
      <c r="S660" s="18"/>
      <c r="T660" s="18"/>
      <c r="U660" s="18"/>
      <c r="V660" s="18"/>
      <c r="W660" s="18"/>
    </row>
    <row r="661" spans="1:23" ht="12.75">
      <c r="A661" s="18"/>
      <c r="B661" s="18"/>
      <c r="C661" s="18"/>
      <c r="D661" s="18"/>
      <c r="E661" s="18"/>
      <c r="F661" s="18"/>
      <c r="G661" s="18"/>
      <c r="H661" s="18"/>
      <c r="I661" s="18"/>
      <c r="J661" s="18"/>
      <c r="K661" s="18"/>
      <c r="L661" s="18"/>
      <c r="M661" s="18"/>
      <c r="N661" s="18"/>
      <c r="O661" s="18"/>
      <c r="P661" s="18"/>
      <c r="Q661" s="18"/>
      <c r="R661" s="18"/>
      <c r="S661" s="18"/>
      <c r="T661" s="18"/>
      <c r="U661" s="18"/>
      <c r="V661" s="18"/>
      <c r="W661" s="18"/>
    </row>
    <row r="662" spans="1:23" ht="12.75">
      <c r="A662" s="18"/>
      <c r="B662" s="18"/>
      <c r="C662" s="18"/>
      <c r="D662" s="18"/>
      <c r="E662" s="18"/>
      <c r="F662" s="18"/>
      <c r="G662" s="18"/>
      <c r="H662" s="18"/>
      <c r="I662" s="18"/>
      <c r="J662" s="18"/>
      <c r="K662" s="18"/>
      <c r="L662" s="18"/>
      <c r="M662" s="18"/>
      <c r="N662" s="18"/>
      <c r="O662" s="18"/>
      <c r="P662" s="18"/>
      <c r="Q662" s="18"/>
      <c r="R662" s="18"/>
      <c r="S662" s="18"/>
      <c r="T662" s="18"/>
      <c r="U662" s="18"/>
      <c r="V662" s="18"/>
      <c r="W662" s="18"/>
    </row>
    <row r="663" spans="1:23" ht="12.75">
      <c r="A663" s="18"/>
      <c r="B663" s="18"/>
      <c r="C663" s="18"/>
      <c r="D663" s="18"/>
      <c r="E663" s="18"/>
      <c r="F663" s="18"/>
      <c r="G663" s="18"/>
      <c r="H663" s="18"/>
      <c r="I663" s="18"/>
      <c r="J663" s="18"/>
      <c r="K663" s="18"/>
      <c r="L663" s="18"/>
      <c r="M663" s="18"/>
      <c r="N663" s="18"/>
      <c r="O663" s="18"/>
      <c r="P663" s="18"/>
      <c r="Q663" s="18"/>
      <c r="R663" s="18"/>
      <c r="S663" s="18"/>
      <c r="T663" s="18"/>
      <c r="U663" s="18"/>
      <c r="V663" s="18"/>
      <c r="W663" s="18"/>
    </row>
    <row r="664" spans="1:23" ht="12.75">
      <c r="A664" s="18"/>
      <c r="B664" s="18"/>
      <c r="C664" s="18"/>
      <c r="D664" s="18"/>
      <c r="E664" s="18"/>
      <c r="F664" s="18"/>
      <c r="G664" s="18"/>
      <c r="H664" s="18"/>
      <c r="I664" s="18"/>
      <c r="J664" s="18"/>
      <c r="K664" s="18"/>
      <c r="L664" s="18"/>
      <c r="M664" s="18"/>
      <c r="N664" s="18"/>
      <c r="O664" s="18"/>
      <c r="P664" s="18"/>
      <c r="Q664" s="18"/>
      <c r="R664" s="18"/>
      <c r="S664" s="18"/>
      <c r="T664" s="18"/>
      <c r="U664" s="18"/>
      <c r="V664" s="18"/>
      <c r="W664" s="18"/>
    </row>
    <row r="665" spans="1:23" ht="12.75">
      <c r="A665" s="18"/>
      <c r="B665" s="18"/>
      <c r="C665" s="18"/>
      <c r="D665" s="18"/>
      <c r="E665" s="18"/>
      <c r="F665" s="18"/>
      <c r="G665" s="18"/>
      <c r="H665" s="18"/>
      <c r="I665" s="18"/>
      <c r="J665" s="18"/>
      <c r="K665" s="18"/>
      <c r="L665" s="18"/>
      <c r="M665" s="18"/>
      <c r="N665" s="18"/>
      <c r="O665" s="18"/>
      <c r="P665" s="18"/>
      <c r="Q665" s="18"/>
      <c r="R665" s="18"/>
      <c r="S665" s="18"/>
      <c r="T665" s="18"/>
      <c r="U665" s="18"/>
      <c r="V665" s="18"/>
      <c r="W665" s="18"/>
    </row>
    <row r="666" spans="1:23" ht="12.75">
      <c r="A666" s="18"/>
      <c r="B666" s="18"/>
      <c r="C666" s="18"/>
      <c r="D666" s="18"/>
      <c r="E666" s="18"/>
      <c r="F666" s="18"/>
      <c r="G666" s="18"/>
      <c r="H666" s="18"/>
      <c r="I666" s="18"/>
      <c r="J666" s="18"/>
      <c r="K666" s="18"/>
      <c r="L666" s="18"/>
      <c r="M666" s="18"/>
      <c r="N666" s="18"/>
      <c r="O666" s="18"/>
      <c r="P666" s="18"/>
      <c r="Q666" s="18"/>
      <c r="R666" s="18"/>
      <c r="S666" s="18"/>
      <c r="T666" s="18"/>
      <c r="U666" s="18"/>
      <c r="V666" s="18"/>
      <c r="W666" s="18"/>
    </row>
    <row r="667" spans="1:23" ht="12.75">
      <c r="A667" s="18"/>
      <c r="B667" s="18"/>
      <c r="C667" s="18"/>
      <c r="D667" s="18"/>
      <c r="E667" s="18"/>
      <c r="F667" s="18"/>
      <c r="G667" s="18"/>
      <c r="H667" s="18"/>
      <c r="I667" s="18"/>
      <c r="J667" s="18"/>
      <c r="K667" s="18"/>
      <c r="L667" s="18"/>
      <c r="M667" s="18"/>
      <c r="N667" s="18"/>
      <c r="O667" s="18"/>
      <c r="P667" s="18"/>
      <c r="Q667" s="18"/>
      <c r="R667" s="18"/>
      <c r="S667" s="18"/>
      <c r="T667" s="18"/>
      <c r="U667" s="18"/>
      <c r="V667" s="18"/>
      <c r="W667" s="18"/>
    </row>
    <row r="668" spans="1:23" ht="12.75">
      <c r="A668" s="18"/>
      <c r="B668" s="18"/>
      <c r="C668" s="18"/>
      <c r="D668" s="18"/>
      <c r="E668" s="18"/>
      <c r="F668" s="18"/>
      <c r="G668" s="18"/>
      <c r="H668" s="18"/>
      <c r="I668" s="18"/>
      <c r="J668" s="18"/>
      <c r="K668" s="18"/>
      <c r="L668" s="18"/>
      <c r="M668" s="18"/>
      <c r="N668" s="18"/>
      <c r="O668" s="18"/>
      <c r="P668" s="18"/>
      <c r="Q668" s="18"/>
      <c r="R668" s="18"/>
      <c r="S668" s="18"/>
      <c r="T668" s="18"/>
      <c r="U668" s="18"/>
      <c r="V668" s="18"/>
      <c r="W668" s="18"/>
    </row>
    <row r="669" spans="1:23" ht="12.75">
      <c r="A669" s="18"/>
      <c r="B669" s="18"/>
      <c r="C669" s="18"/>
      <c r="D669" s="18"/>
      <c r="E669" s="18"/>
      <c r="F669" s="18"/>
      <c r="G669" s="18"/>
      <c r="H669" s="18"/>
      <c r="I669" s="18"/>
      <c r="J669" s="18"/>
      <c r="K669" s="18"/>
      <c r="L669" s="18"/>
      <c r="M669" s="18"/>
      <c r="N669" s="18"/>
      <c r="O669" s="18"/>
      <c r="P669" s="18"/>
      <c r="Q669" s="18"/>
      <c r="R669" s="18"/>
      <c r="S669" s="18"/>
      <c r="T669" s="18"/>
      <c r="U669" s="18"/>
      <c r="V669" s="18"/>
      <c r="W669" s="18"/>
    </row>
    <row r="670" spans="1:23" ht="12.75">
      <c r="A670" s="18"/>
      <c r="B670" s="18"/>
      <c r="C670" s="18"/>
      <c r="D670" s="18"/>
      <c r="E670" s="18"/>
      <c r="F670" s="18"/>
      <c r="G670" s="18"/>
      <c r="H670" s="18"/>
      <c r="I670" s="18"/>
      <c r="J670" s="18"/>
      <c r="K670" s="18"/>
      <c r="L670" s="18"/>
      <c r="M670" s="18"/>
      <c r="N670" s="18"/>
      <c r="O670" s="18"/>
      <c r="P670" s="18"/>
      <c r="Q670" s="18"/>
      <c r="R670" s="18"/>
      <c r="S670" s="18"/>
      <c r="T670" s="18"/>
      <c r="U670" s="18"/>
      <c r="V670" s="18"/>
      <c r="W670" s="18"/>
    </row>
    <row r="671" spans="1:23" ht="12.75">
      <c r="A671" s="18"/>
      <c r="B671" s="18"/>
      <c r="C671" s="18"/>
      <c r="D671" s="18"/>
      <c r="E671" s="18"/>
      <c r="F671" s="18"/>
      <c r="G671" s="18"/>
      <c r="H671" s="18"/>
      <c r="I671" s="18"/>
      <c r="J671" s="18"/>
      <c r="K671" s="18"/>
      <c r="L671" s="18"/>
      <c r="M671" s="18"/>
      <c r="N671" s="18"/>
      <c r="O671" s="18"/>
      <c r="P671" s="18"/>
      <c r="Q671" s="18"/>
      <c r="R671" s="18"/>
      <c r="S671" s="18"/>
      <c r="T671" s="18"/>
      <c r="U671" s="18"/>
      <c r="V671" s="18"/>
      <c r="W671" s="18"/>
    </row>
    <row r="672" spans="1:23" ht="12.75">
      <c r="A672" s="18"/>
      <c r="B672" s="18"/>
      <c r="C672" s="18"/>
      <c r="D672" s="18"/>
      <c r="E672" s="18"/>
      <c r="F672" s="18"/>
      <c r="G672" s="18"/>
      <c r="H672" s="18"/>
      <c r="I672" s="18"/>
      <c r="J672" s="18"/>
      <c r="K672" s="18"/>
      <c r="L672" s="18"/>
      <c r="M672" s="18"/>
      <c r="N672" s="18"/>
      <c r="O672" s="18"/>
      <c r="P672" s="18"/>
      <c r="Q672" s="18"/>
      <c r="R672" s="18"/>
      <c r="S672" s="18"/>
      <c r="T672" s="18"/>
      <c r="U672" s="18"/>
      <c r="V672" s="18"/>
      <c r="W672" s="18"/>
    </row>
    <row r="673" spans="1:23" ht="12.75">
      <c r="A673" s="18"/>
      <c r="B673" s="18"/>
      <c r="C673" s="18"/>
      <c r="D673" s="18"/>
      <c r="E673" s="18"/>
      <c r="F673" s="18"/>
      <c r="G673" s="18"/>
      <c r="H673" s="18"/>
      <c r="I673" s="18"/>
      <c r="J673" s="18"/>
      <c r="K673" s="18"/>
      <c r="L673" s="18"/>
      <c r="M673" s="18"/>
      <c r="N673" s="18"/>
      <c r="O673" s="18"/>
      <c r="P673" s="18"/>
      <c r="Q673" s="18"/>
      <c r="R673" s="18"/>
      <c r="S673" s="18"/>
      <c r="T673" s="18"/>
      <c r="U673" s="18"/>
      <c r="V673" s="18"/>
      <c r="W673" s="18"/>
    </row>
    <row r="674" spans="1:23" ht="12.75">
      <c r="A674" s="18"/>
      <c r="B674" s="18"/>
      <c r="C674" s="18"/>
      <c r="D674" s="18"/>
      <c r="E674" s="18"/>
      <c r="F674" s="18"/>
      <c r="G674" s="18"/>
      <c r="H674" s="18"/>
      <c r="I674" s="18"/>
      <c r="J674" s="18"/>
      <c r="K674" s="18"/>
      <c r="L674" s="18"/>
      <c r="M674" s="18"/>
      <c r="N674" s="18"/>
      <c r="O674" s="18"/>
      <c r="P674" s="18"/>
      <c r="Q674" s="18"/>
      <c r="R674" s="18"/>
      <c r="S674" s="18"/>
      <c r="T674" s="18"/>
      <c r="U674" s="18"/>
      <c r="V674" s="18"/>
      <c r="W674" s="18"/>
    </row>
    <row r="675" spans="1:23" ht="12.75">
      <c r="A675" s="18"/>
      <c r="B675" s="18"/>
      <c r="C675" s="18"/>
      <c r="D675" s="18"/>
      <c r="E675" s="18"/>
      <c r="F675" s="18"/>
      <c r="G675" s="18"/>
      <c r="H675" s="18"/>
      <c r="I675" s="18"/>
      <c r="J675" s="18"/>
      <c r="K675" s="18"/>
      <c r="L675" s="18"/>
      <c r="M675" s="18"/>
      <c r="N675" s="18"/>
      <c r="O675" s="18"/>
      <c r="P675" s="18"/>
      <c r="Q675" s="18"/>
      <c r="R675" s="18"/>
      <c r="S675" s="18"/>
      <c r="T675" s="18"/>
      <c r="U675" s="18"/>
      <c r="V675" s="18"/>
      <c r="W675" s="18"/>
    </row>
    <row r="676" spans="1:23" ht="12.75">
      <c r="A676" s="18"/>
      <c r="B676" s="18"/>
      <c r="C676" s="18"/>
      <c r="D676" s="18"/>
      <c r="E676" s="18"/>
      <c r="F676" s="18"/>
      <c r="G676" s="18"/>
      <c r="H676" s="18"/>
      <c r="I676" s="18"/>
      <c r="J676" s="18"/>
      <c r="K676" s="18"/>
      <c r="L676" s="18"/>
      <c r="M676" s="18"/>
      <c r="N676" s="18"/>
      <c r="O676" s="18"/>
      <c r="P676" s="18"/>
      <c r="Q676" s="18"/>
      <c r="R676" s="18"/>
      <c r="S676" s="18"/>
      <c r="T676" s="18"/>
      <c r="U676" s="18"/>
      <c r="V676" s="18"/>
      <c r="W676" s="18"/>
    </row>
    <row r="677" spans="1:23" ht="12.75">
      <c r="A677" s="18"/>
      <c r="B677" s="18"/>
      <c r="C677" s="18"/>
      <c r="D677" s="18"/>
      <c r="E677" s="18"/>
      <c r="F677" s="18"/>
      <c r="G677" s="18"/>
      <c r="H677" s="18"/>
      <c r="I677" s="18"/>
      <c r="J677" s="18"/>
      <c r="K677" s="18"/>
      <c r="L677" s="18"/>
      <c r="M677" s="18"/>
      <c r="N677" s="18"/>
      <c r="O677" s="18"/>
      <c r="P677" s="18"/>
      <c r="Q677" s="18"/>
      <c r="R677" s="18"/>
      <c r="S677" s="18"/>
      <c r="T677" s="18"/>
      <c r="U677" s="18"/>
      <c r="V677" s="18"/>
      <c r="W677" s="18"/>
    </row>
    <row r="678" spans="1:23" ht="12.75">
      <c r="A678" s="18"/>
      <c r="B678" s="18"/>
      <c r="C678" s="18"/>
      <c r="D678" s="18"/>
      <c r="E678" s="18"/>
      <c r="F678" s="18"/>
      <c r="G678" s="18"/>
      <c r="H678" s="18"/>
      <c r="I678" s="18"/>
      <c r="J678" s="18"/>
      <c r="K678" s="18"/>
      <c r="L678" s="18"/>
      <c r="M678" s="18"/>
      <c r="N678" s="18"/>
      <c r="O678" s="18"/>
      <c r="P678" s="18"/>
      <c r="Q678" s="18"/>
      <c r="R678" s="18"/>
      <c r="S678" s="18"/>
      <c r="T678" s="18"/>
      <c r="U678" s="18"/>
      <c r="V678" s="18"/>
      <c r="W678" s="18"/>
    </row>
    <row r="679" spans="1:23" ht="12.75">
      <c r="A679" s="18"/>
      <c r="B679" s="18"/>
      <c r="C679" s="18"/>
      <c r="D679" s="18"/>
      <c r="E679" s="18"/>
      <c r="F679" s="18"/>
      <c r="G679" s="18"/>
      <c r="H679" s="18"/>
      <c r="I679" s="18"/>
      <c r="J679" s="18"/>
      <c r="K679" s="18"/>
      <c r="L679" s="18"/>
      <c r="M679" s="18"/>
      <c r="N679" s="18"/>
      <c r="O679" s="18"/>
      <c r="P679" s="18"/>
      <c r="Q679" s="18"/>
      <c r="R679" s="18"/>
      <c r="S679" s="18"/>
      <c r="T679" s="18"/>
      <c r="U679" s="18"/>
      <c r="V679" s="18"/>
      <c r="W679" s="18"/>
    </row>
    <row r="680" spans="1:23" ht="12.75">
      <c r="A680" s="18"/>
      <c r="B680" s="18"/>
      <c r="C680" s="18"/>
      <c r="D680" s="18"/>
      <c r="E680" s="18"/>
      <c r="F680" s="18"/>
      <c r="G680" s="18"/>
      <c r="H680" s="18"/>
      <c r="I680" s="18"/>
      <c r="J680" s="18"/>
      <c r="K680" s="18"/>
      <c r="L680" s="18"/>
      <c r="M680" s="18"/>
      <c r="N680" s="18"/>
      <c r="O680" s="18"/>
      <c r="P680" s="18"/>
      <c r="Q680" s="18"/>
      <c r="R680" s="18"/>
      <c r="S680" s="18"/>
      <c r="T680" s="18"/>
      <c r="U680" s="18"/>
      <c r="V680" s="18"/>
      <c r="W680" s="18"/>
    </row>
    <row r="681" spans="1:23" ht="12.75">
      <c r="A681" s="18"/>
      <c r="B681" s="18"/>
      <c r="C681" s="18"/>
      <c r="D681" s="18"/>
      <c r="E681" s="18"/>
      <c r="F681" s="18"/>
      <c r="G681" s="18"/>
      <c r="H681" s="18"/>
      <c r="I681" s="18"/>
      <c r="J681" s="18"/>
      <c r="K681" s="18"/>
      <c r="L681" s="18"/>
      <c r="M681" s="18"/>
      <c r="N681" s="18"/>
      <c r="O681" s="18"/>
      <c r="P681" s="18"/>
      <c r="Q681" s="18"/>
      <c r="R681" s="18"/>
      <c r="S681" s="18"/>
      <c r="T681" s="18"/>
      <c r="U681" s="18"/>
      <c r="V681" s="18"/>
      <c r="W681" s="18"/>
    </row>
    <row r="682" spans="1:23" ht="12.75">
      <c r="A682" s="18"/>
      <c r="B682" s="18"/>
      <c r="C682" s="18"/>
      <c r="D682" s="18"/>
      <c r="E682" s="18"/>
      <c r="F682" s="18"/>
      <c r="G682" s="18"/>
      <c r="H682" s="18"/>
      <c r="I682" s="18"/>
      <c r="J682" s="18"/>
      <c r="K682" s="18"/>
      <c r="L682" s="18"/>
      <c r="M682" s="18"/>
      <c r="N682" s="18"/>
      <c r="O682" s="18"/>
      <c r="P682" s="18"/>
      <c r="Q682" s="18"/>
      <c r="R682" s="18"/>
      <c r="S682" s="18"/>
      <c r="T682" s="18"/>
      <c r="U682" s="18"/>
      <c r="V682" s="18"/>
      <c r="W682" s="18"/>
    </row>
    <row r="683" spans="1:23" ht="12.75">
      <c r="A683" s="18"/>
      <c r="B683" s="18"/>
      <c r="C683" s="18"/>
      <c r="D683" s="18"/>
      <c r="E683" s="18"/>
      <c r="F683" s="18"/>
      <c r="G683" s="18"/>
      <c r="H683" s="18"/>
      <c r="I683" s="18"/>
      <c r="J683" s="18"/>
      <c r="K683" s="18"/>
      <c r="L683" s="18"/>
      <c r="M683" s="18"/>
      <c r="N683" s="18"/>
      <c r="O683" s="18"/>
      <c r="P683" s="18"/>
      <c r="Q683" s="18"/>
      <c r="R683" s="18"/>
      <c r="S683" s="18"/>
      <c r="T683" s="18"/>
      <c r="U683" s="18"/>
      <c r="V683" s="18"/>
      <c r="W683" s="18"/>
    </row>
    <row r="684" spans="1:23" ht="12.75">
      <c r="A684" s="18"/>
      <c r="B684" s="18"/>
      <c r="C684" s="18"/>
      <c r="D684" s="18"/>
      <c r="E684" s="18"/>
      <c r="F684" s="18"/>
      <c r="G684" s="18"/>
      <c r="H684" s="18"/>
      <c r="I684" s="18"/>
      <c r="J684" s="18"/>
      <c r="K684" s="18"/>
      <c r="L684" s="18"/>
      <c r="M684" s="18"/>
      <c r="N684" s="18"/>
      <c r="O684" s="18"/>
      <c r="P684" s="18"/>
      <c r="Q684" s="18"/>
      <c r="R684" s="18"/>
      <c r="S684" s="18"/>
      <c r="T684" s="18"/>
      <c r="U684" s="18"/>
      <c r="V684" s="18"/>
      <c r="W684" s="18"/>
    </row>
    <row r="685" spans="1:23" ht="12.75">
      <c r="A685" s="18"/>
      <c r="B685" s="18"/>
      <c r="C685" s="18"/>
      <c r="D685" s="18"/>
      <c r="E685" s="18"/>
      <c r="F685" s="18"/>
      <c r="G685" s="18"/>
      <c r="H685" s="18"/>
      <c r="I685" s="18"/>
      <c r="J685" s="18"/>
      <c r="K685" s="18"/>
      <c r="L685" s="18"/>
      <c r="M685" s="18"/>
      <c r="N685" s="18"/>
      <c r="O685" s="18"/>
      <c r="P685" s="18"/>
      <c r="Q685" s="18"/>
      <c r="R685" s="18"/>
      <c r="S685" s="18"/>
      <c r="T685" s="18"/>
      <c r="U685" s="18"/>
      <c r="V685" s="18"/>
      <c r="W685" s="18"/>
    </row>
    <row r="686" spans="1:23" ht="12.75">
      <c r="A686" s="18"/>
      <c r="B686" s="18"/>
      <c r="C686" s="18"/>
      <c r="D686" s="18"/>
      <c r="E686" s="18"/>
      <c r="F686" s="18"/>
      <c r="G686" s="18"/>
      <c r="H686" s="18"/>
      <c r="I686" s="18"/>
      <c r="J686" s="18"/>
      <c r="K686" s="18"/>
      <c r="L686" s="18"/>
      <c r="M686" s="18"/>
      <c r="N686" s="18"/>
      <c r="O686" s="18"/>
      <c r="P686" s="18"/>
      <c r="Q686" s="18"/>
      <c r="R686" s="18"/>
      <c r="S686" s="18"/>
      <c r="T686" s="18"/>
      <c r="U686" s="18"/>
      <c r="V686" s="18"/>
      <c r="W686" s="18"/>
    </row>
    <row r="687" spans="1:23" ht="12.75">
      <c r="A687" s="18"/>
      <c r="B687" s="18"/>
      <c r="C687" s="18"/>
      <c r="D687" s="18"/>
      <c r="E687" s="18"/>
      <c r="F687" s="18"/>
      <c r="G687" s="18"/>
      <c r="H687" s="18"/>
      <c r="I687" s="18"/>
      <c r="J687" s="18"/>
      <c r="K687" s="18"/>
      <c r="L687" s="18"/>
      <c r="M687" s="18"/>
      <c r="N687" s="18"/>
      <c r="O687" s="18"/>
      <c r="P687" s="18"/>
      <c r="Q687" s="18"/>
      <c r="R687" s="18"/>
      <c r="S687" s="18"/>
      <c r="T687" s="18"/>
      <c r="U687" s="18"/>
      <c r="V687" s="18"/>
      <c r="W687" s="18"/>
    </row>
    <row r="688" spans="1:23" ht="12.75">
      <c r="A688" s="18"/>
      <c r="B688" s="18"/>
      <c r="C688" s="18"/>
      <c r="D688" s="18"/>
      <c r="E688" s="18"/>
      <c r="F688" s="18"/>
      <c r="G688" s="18"/>
      <c r="H688" s="18"/>
      <c r="I688" s="18"/>
      <c r="J688" s="18"/>
      <c r="K688" s="18"/>
      <c r="L688" s="18"/>
      <c r="M688" s="18"/>
      <c r="N688" s="18"/>
      <c r="O688" s="18"/>
      <c r="P688" s="18"/>
      <c r="Q688" s="18"/>
      <c r="R688" s="18"/>
      <c r="S688" s="18"/>
      <c r="T688" s="18"/>
      <c r="U688" s="18"/>
      <c r="V688" s="18"/>
      <c r="W688" s="18"/>
    </row>
    <row r="689" spans="1:23" ht="12.75">
      <c r="A689" s="18"/>
      <c r="B689" s="18"/>
      <c r="C689" s="18"/>
      <c r="D689" s="18"/>
      <c r="E689" s="18"/>
      <c r="F689" s="18"/>
      <c r="G689" s="18"/>
      <c r="H689" s="18"/>
      <c r="I689" s="18"/>
      <c r="J689" s="18"/>
      <c r="K689" s="18"/>
      <c r="L689" s="18"/>
      <c r="M689" s="18"/>
      <c r="N689" s="18"/>
      <c r="O689" s="18"/>
      <c r="P689" s="18"/>
      <c r="Q689" s="18"/>
      <c r="R689" s="18"/>
      <c r="S689" s="18"/>
      <c r="T689" s="18"/>
      <c r="U689" s="18"/>
      <c r="V689" s="18"/>
      <c r="W689" s="18"/>
    </row>
    <row r="690" spans="1:23" ht="12.75">
      <c r="A690" s="18"/>
      <c r="B690" s="18"/>
      <c r="C690" s="18"/>
      <c r="D690" s="18"/>
      <c r="E690" s="18"/>
      <c r="F690" s="18"/>
      <c r="G690" s="18"/>
      <c r="H690" s="18"/>
      <c r="I690" s="18"/>
      <c r="J690" s="18"/>
      <c r="K690" s="18"/>
      <c r="L690" s="18"/>
      <c r="M690" s="18"/>
      <c r="N690" s="18"/>
      <c r="O690" s="18"/>
      <c r="P690" s="18"/>
      <c r="Q690" s="18"/>
      <c r="R690" s="18"/>
      <c r="S690" s="18"/>
      <c r="T690" s="18"/>
      <c r="U690" s="18"/>
      <c r="V690" s="18"/>
      <c r="W690" s="18"/>
    </row>
    <row r="691" spans="1:23" ht="12.75">
      <c r="A691" s="18"/>
      <c r="B691" s="18"/>
      <c r="C691" s="18"/>
      <c r="D691" s="18"/>
      <c r="E691" s="18"/>
      <c r="F691" s="18"/>
      <c r="G691" s="18"/>
      <c r="H691" s="18"/>
      <c r="I691" s="18"/>
      <c r="J691" s="18"/>
      <c r="K691" s="18"/>
      <c r="L691" s="18"/>
      <c r="M691" s="18"/>
      <c r="N691" s="18"/>
      <c r="O691" s="18"/>
      <c r="P691" s="18"/>
      <c r="Q691" s="18"/>
      <c r="R691" s="18"/>
      <c r="S691" s="18"/>
      <c r="T691" s="18"/>
      <c r="U691" s="18"/>
      <c r="V691" s="18"/>
      <c r="W691" s="18"/>
    </row>
    <row r="692" spans="1:23" ht="12.75">
      <c r="A692" s="18"/>
      <c r="B692" s="18"/>
      <c r="C692" s="18"/>
      <c r="D692" s="18"/>
      <c r="E692" s="18"/>
      <c r="F692" s="18"/>
      <c r="G692" s="18"/>
      <c r="H692" s="18"/>
      <c r="I692" s="18"/>
      <c r="J692" s="18"/>
      <c r="K692" s="18"/>
      <c r="L692" s="18"/>
      <c r="M692" s="18"/>
      <c r="N692" s="18"/>
      <c r="O692" s="18"/>
      <c r="P692" s="18"/>
      <c r="Q692" s="18"/>
      <c r="R692" s="18"/>
      <c r="S692" s="18"/>
      <c r="T692" s="18"/>
      <c r="U692" s="18"/>
      <c r="V692" s="18"/>
      <c r="W692" s="18"/>
    </row>
    <row r="693" spans="1:23" ht="12.75">
      <c r="A693" s="18"/>
      <c r="B693" s="18"/>
      <c r="C693" s="18"/>
      <c r="D693" s="18"/>
      <c r="E693" s="18"/>
      <c r="F693" s="18"/>
      <c r="G693" s="18"/>
      <c r="H693" s="18"/>
      <c r="I693" s="18"/>
      <c r="J693" s="18"/>
      <c r="K693" s="18"/>
      <c r="L693" s="18"/>
      <c r="M693" s="18"/>
      <c r="N693" s="18"/>
      <c r="O693" s="18"/>
      <c r="P693" s="18"/>
      <c r="Q693" s="18"/>
      <c r="R693" s="18"/>
      <c r="S693" s="18"/>
      <c r="T693" s="18"/>
      <c r="U693" s="18"/>
      <c r="V693" s="18"/>
      <c r="W693" s="18"/>
    </row>
    <row r="694" spans="1:23" ht="12.75">
      <c r="A694" s="18"/>
      <c r="B694" s="18"/>
      <c r="C694" s="18"/>
      <c r="D694" s="18"/>
      <c r="E694" s="18"/>
      <c r="F694" s="18"/>
      <c r="G694" s="18"/>
      <c r="H694" s="18"/>
      <c r="I694" s="18"/>
      <c r="J694" s="18"/>
      <c r="K694" s="18"/>
      <c r="L694" s="18"/>
      <c r="M694" s="18"/>
      <c r="N694" s="18"/>
      <c r="O694" s="18"/>
      <c r="P694" s="18"/>
      <c r="Q694" s="18"/>
      <c r="R694" s="18"/>
      <c r="S694" s="18"/>
      <c r="T694" s="18"/>
      <c r="U694" s="18"/>
      <c r="V694" s="18"/>
      <c r="W694" s="18"/>
    </row>
    <row r="695" spans="1:23" ht="12.75">
      <c r="A695" s="18"/>
      <c r="B695" s="18"/>
      <c r="C695" s="18"/>
      <c r="D695" s="18"/>
      <c r="E695" s="18"/>
      <c r="F695" s="18"/>
      <c r="G695" s="18"/>
      <c r="H695" s="18"/>
      <c r="I695" s="18"/>
      <c r="J695" s="18"/>
      <c r="K695" s="18"/>
      <c r="L695" s="18"/>
      <c r="M695" s="18"/>
      <c r="N695" s="18"/>
      <c r="O695" s="18"/>
      <c r="P695" s="18"/>
      <c r="Q695" s="18"/>
      <c r="R695" s="18"/>
      <c r="S695" s="18"/>
      <c r="T695" s="18"/>
      <c r="U695" s="18"/>
      <c r="V695" s="18"/>
      <c r="W695" s="18"/>
    </row>
    <row r="696" spans="1:23" ht="12.75">
      <c r="A696" s="18"/>
      <c r="B696" s="18"/>
      <c r="C696" s="18"/>
      <c r="D696" s="18"/>
      <c r="E696" s="18"/>
      <c r="F696" s="18"/>
      <c r="G696" s="18"/>
      <c r="H696" s="18"/>
      <c r="I696" s="18"/>
      <c r="J696" s="18"/>
      <c r="K696" s="18"/>
      <c r="L696" s="18"/>
      <c r="M696" s="18"/>
      <c r="N696" s="18"/>
      <c r="O696" s="18"/>
      <c r="P696" s="18"/>
      <c r="Q696" s="18"/>
      <c r="R696" s="18"/>
      <c r="S696" s="18"/>
      <c r="T696" s="18"/>
      <c r="U696" s="18"/>
      <c r="V696" s="18"/>
      <c r="W696" s="18"/>
    </row>
    <row r="697" spans="1:23" ht="12.75">
      <c r="A697" s="18"/>
      <c r="B697" s="18"/>
      <c r="C697" s="18"/>
      <c r="D697" s="18"/>
      <c r="E697" s="18"/>
      <c r="F697" s="18"/>
      <c r="G697" s="18"/>
      <c r="H697" s="18"/>
      <c r="I697" s="18"/>
      <c r="J697" s="18"/>
      <c r="K697" s="18"/>
      <c r="L697" s="18"/>
      <c r="M697" s="18"/>
      <c r="N697" s="18"/>
      <c r="O697" s="18"/>
      <c r="P697" s="18"/>
      <c r="Q697" s="18"/>
      <c r="R697" s="18"/>
      <c r="S697" s="18"/>
      <c r="T697" s="18"/>
      <c r="U697" s="18"/>
      <c r="V697" s="18"/>
      <c r="W697" s="18"/>
    </row>
    <row r="698" spans="1:23" ht="12.75">
      <c r="A698" s="18"/>
      <c r="B698" s="18"/>
      <c r="C698" s="18"/>
      <c r="D698" s="18"/>
      <c r="E698" s="18"/>
      <c r="F698" s="18"/>
      <c r="G698" s="18"/>
      <c r="H698" s="18"/>
      <c r="I698" s="18"/>
      <c r="J698" s="18"/>
      <c r="K698" s="18"/>
      <c r="L698" s="18"/>
      <c r="M698" s="18"/>
      <c r="N698" s="18"/>
      <c r="O698" s="18"/>
      <c r="P698" s="18"/>
      <c r="Q698" s="18"/>
      <c r="R698" s="18"/>
      <c r="S698" s="18"/>
      <c r="T698" s="18"/>
      <c r="U698" s="18"/>
      <c r="V698" s="18"/>
      <c r="W698" s="18"/>
    </row>
    <row r="699" spans="1:23" ht="12.75">
      <c r="A699" s="18"/>
      <c r="B699" s="18"/>
      <c r="C699" s="18"/>
      <c r="D699" s="18"/>
      <c r="E699" s="18"/>
      <c r="F699" s="18"/>
      <c r="G699" s="18"/>
      <c r="H699" s="18"/>
      <c r="I699" s="18"/>
      <c r="J699" s="18"/>
      <c r="K699" s="18"/>
      <c r="L699" s="18"/>
      <c r="M699" s="18"/>
      <c r="N699" s="18"/>
      <c r="O699" s="18"/>
      <c r="P699" s="18"/>
      <c r="Q699" s="18"/>
      <c r="R699" s="18"/>
      <c r="S699" s="18"/>
      <c r="T699" s="18"/>
      <c r="U699" s="18"/>
      <c r="V699" s="18"/>
      <c r="W699" s="18"/>
    </row>
    <row r="700" spans="1:23" ht="12.75">
      <c r="A700" s="18"/>
      <c r="B700" s="18"/>
      <c r="C700" s="18"/>
      <c r="D700" s="18"/>
      <c r="E700" s="18"/>
      <c r="F700" s="18"/>
      <c r="G700" s="18"/>
      <c r="H700" s="18"/>
      <c r="I700" s="18"/>
      <c r="J700" s="18"/>
      <c r="K700" s="18"/>
      <c r="L700" s="18"/>
      <c r="M700" s="18"/>
      <c r="N700" s="18"/>
      <c r="O700" s="18"/>
      <c r="P700" s="18"/>
      <c r="Q700" s="18"/>
      <c r="R700" s="18"/>
      <c r="S700" s="18"/>
      <c r="T700" s="18"/>
      <c r="U700" s="18"/>
      <c r="V700" s="18"/>
      <c r="W700" s="18"/>
    </row>
    <row r="701" spans="1:23" ht="12.75">
      <c r="A701" s="18"/>
      <c r="B701" s="18"/>
      <c r="C701" s="18"/>
      <c r="D701" s="18"/>
      <c r="E701" s="18"/>
      <c r="F701" s="18"/>
      <c r="G701" s="18"/>
      <c r="H701" s="18"/>
      <c r="I701" s="18"/>
      <c r="J701" s="18"/>
      <c r="K701" s="18"/>
      <c r="L701" s="18"/>
      <c r="M701" s="18"/>
      <c r="N701" s="18"/>
      <c r="O701" s="18"/>
      <c r="P701" s="18"/>
      <c r="Q701" s="18"/>
      <c r="R701" s="18"/>
      <c r="S701" s="18"/>
      <c r="T701" s="18"/>
      <c r="U701" s="18"/>
      <c r="V701" s="18"/>
      <c r="W701" s="18"/>
    </row>
    <row r="702" spans="1:23" ht="12.75">
      <c r="A702" s="18"/>
      <c r="B702" s="18"/>
      <c r="C702" s="18"/>
      <c r="D702" s="18"/>
      <c r="E702" s="18"/>
      <c r="F702" s="18"/>
      <c r="G702" s="18"/>
      <c r="H702" s="18"/>
      <c r="I702" s="18"/>
      <c r="J702" s="18"/>
      <c r="K702" s="18"/>
      <c r="L702" s="18"/>
      <c r="M702" s="18"/>
      <c r="N702" s="18"/>
      <c r="O702" s="18"/>
      <c r="P702" s="18"/>
      <c r="Q702" s="18"/>
      <c r="R702" s="18"/>
      <c r="S702" s="18"/>
      <c r="T702" s="18"/>
      <c r="U702" s="18"/>
      <c r="V702" s="18"/>
      <c r="W702" s="18"/>
    </row>
    <row r="703" spans="1:23" ht="12.75">
      <c r="A703" s="18"/>
      <c r="B703" s="18"/>
      <c r="C703" s="18"/>
      <c r="D703" s="18"/>
      <c r="E703" s="18"/>
      <c r="F703" s="18"/>
      <c r="G703" s="18"/>
      <c r="H703" s="18"/>
      <c r="I703" s="18"/>
      <c r="J703" s="18"/>
      <c r="K703" s="18"/>
      <c r="L703" s="18"/>
      <c r="M703" s="18"/>
      <c r="N703" s="18"/>
      <c r="O703" s="18"/>
      <c r="P703" s="18"/>
      <c r="Q703" s="18"/>
      <c r="R703" s="18"/>
      <c r="S703" s="18"/>
      <c r="T703" s="18"/>
      <c r="U703" s="18"/>
      <c r="V703" s="18"/>
      <c r="W703" s="18"/>
    </row>
    <row r="704" spans="1:23" ht="12.75">
      <c r="A704" s="18"/>
      <c r="B704" s="18"/>
      <c r="C704" s="18"/>
      <c r="D704" s="18"/>
      <c r="E704" s="18"/>
      <c r="F704" s="18"/>
      <c r="G704" s="18"/>
      <c r="H704" s="18"/>
      <c r="I704" s="18"/>
      <c r="J704" s="18"/>
      <c r="K704" s="18"/>
      <c r="L704" s="18"/>
      <c r="M704" s="18"/>
      <c r="N704" s="18"/>
      <c r="O704" s="18"/>
      <c r="P704" s="18"/>
      <c r="Q704" s="18"/>
      <c r="R704" s="18"/>
      <c r="S704" s="18"/>
      <c r="T704" s="18"/>
      <c r="U704" s="18"/>
      <c r="V704" s="18"/>
      <c r="W704" s="18"/>
    </row>
    <row r="705" spans="1:23" ht="12.75">
      <c r="A705" s="18"/>
      <c r="B705" s="18"/>
      <c r="C705" s="18"/>
      <c r="D705" s="18"/>
      <c r="E705" s="18"/>
      <c r="F705" s="18"/>
      <c r="G705" s="18"/>
      <c r="H705" s="18"/>
      <c r="I705" s="18"/>
      <c r="J705" s="18"/>
      <c r="K705" s="18"/>
      <c r="L705" s="18"/>
      <c r="M705" s="18"/>
      <c r="N705" s="18"/>
      <c r="O705" s="18"/>
      <c r="P705" s="18"/>
      <c r="Q705" s="18"/>
      <c r="R705" s="18"/>
      <c r="S705" s="18"/>
      <c r="T705" s="18"/>
      <c r="U705" s="18"/>
      <c r="V705" s="18"/>
      <c r="W705" s="18"/>
    </row>
    <row r="706" spans="1:23" ht="12.75">
      <c r="A706" s="18"/>
      <c r="B706" s="18"/>
      <c r="C706" s="18"/>
      <c r="D706" s="18"/>
      <c r="E706" s="18"/>
      <c r="F706" s="18"/>
      <c r="G706" s="18"/>
      <c r="H706" s="18"/>
      <c r="I706" s="18"/>
      <c r="J706" s="18"/>
      <c r="K706" s="18"/>
      <c r="L706" s="18"/>
      <c r="M706" s="18"/>
      <c r="N706" s="18"/>
      <c r="O706" s="18"/>
      <c r="P706" s="18"/>
      <c r="Q706" s="18"/>
      <c r="R706" s="18"/>
      <c r="S706" s="18"/>
      <c r="T706" s="18"/>
      <c r="U706" s="18"/>
      <c r="V706" s="18"/>
      <c r="W706" s="18"/>
    </row>
    <row r="707" spans="1:23" ht="12.75">
      <c r="A707" s="18"/>
      <c r="B707" s="18"/>
      <c r="C707" s="18"/>
      <c r="D707" s="18"/>
      <c r="E707" s="18"/>
      <c r="F707" s="18"/>
      <c r="G707" s="18"/>
      <c r="H707" s="18"/>
      <c r="I707" s="18"/>
      <c r="J707" s="18"/>
      <c r="K707" s="18"/>
      <c r="L707" s="18"/>
      <c r="M707" s="18"/>
      <c r="N707" s="18"/>
      <c r="O707" s="18"/>
      <c r="P707" s="18"/>
      <c r="Q707" s="18"/>
      <c r="R707" s="18"/>
      <c r="S707" s="18"/>
      <c r="T707" s="18"/>
      <c r="U707" s="18"/>
      <c r="V707" s="18"/>
      <c r="W707" s="18"/>
    </row>
    <row r="708" spans="1:23" ht="12.75">
      <c r="A708" s="18"/>
      <c r="B708" s="18"/>
      <c r="C708" s="18"/>
      <c r="D708" s="18"/>
      <c r="E708" s="18"/>
      <c r="F708" s="18"/>
      <c r="G708" s="18"/>
      <c r="H708" s="18"/>
      <c r="I708" s="18"/>
      <c r="J708" s="18"/>
      <c r="K708" s="18"/>
      <c r="L708" s="18"/>
      <c r="M708" s="18"/>
      <c r="N708" s="18"/>
      <c r="O708" s="18"/>
      <c r="P708" s="18"/>
      <c r="Q708" s="18"/>
      <c r="R708" s="18"/>
      <c r="S708" s="18"/>
      <c r="T708" s="18"/>
      <c r="U708" s="18"/>
      <c r="V708" s="18"/>
      <c r="W708" s="18"/>
    </row>
    <row r="709" spans="1:23" ht="12.75">
      <c r="A709" s="18"/>
      <c r="B709" s="18"/>
      <c r="C709" s="18"/>
      <c r="D709" s="18"/>
      <c r="E709" s="18"/>
      <c r="F709" s="18"/>
      <c r="G709" s="18"/>
      <c r="H709" s="18"/>
      <c r="I709" s="18"/>
      <c r="J709" s="18"/>
      <c r="K709" s="18"/>
      <c r="L709" s="18"/>
      <c r="M709" s="18"/>
      <c r="N709" s="18"/>
      <c r="O709" s="18"/>
      <c r="P709" s="18"/>
      <c r="Q709" s="18"/>
      <c r="R709" s="18"/>
      <c r="S709" s="18"/>
      <c r="T709" s="18"/>
      <c r="U709" s="18"/>
      <c r="V709" s="18"/>
      <c r="W709" s="18"/>
    </row>
    <row r="710" spans="1:23" ht="12.75">
      <c r="A710" s="18"/>
      <c r="B710" s="18"/>
      <c r="C710" s="18"/>
      <c r="D710" s="18"/>
      <c r="E710" s="18"/>
      <c r="F710" s="18"/>
      <c r="G710" s="18"/>
      <c r="H710" s="18"/>
      <c r="I710" s="18"/>
      <c r="J710" s="18"/>
      <c r="K710" s="18"/>
      <c r="L710" s="18"/>
      <c r="M710" s="18"/>
      <c r="N710" s="18"/>
      <c r="O710" s="18"/>
      <c r="P710" s="18"/>
      <c r="Q710" s="18"/>
      <c r="R710" s="18"/>
      <c r="S710" s="18"/>
      <c r="T710" s="18"/>
      <c r="U710" s="18"/>
      <c r="V710" s="18"/>
      <c r="W710" s="18"/>
    </row>
    <row r="711" spans="1:23" ht="12.75">
      <c r="A711" s="18"/>
      <c r="B711" s="18"/>
      <c r="C711" s="18"/>
      <c r="D711" s="18"/>
      <c r="E711" s="18"/>
      <c r="F711" s="18"/>
      <c r="G711" s="18"/>
      <c r="H711" s="18"/>
      <c r="I711" s="18"/>
      <c r="J711" s="18"/>
      <c r="K711" s="18"/>
      <c r="L711" s="18"/>
      <c r="M711" s="18"/>
      <c r="N711" s="18"/>
      <c r="O711" s="18"/>
      <c r="P711" s="18"/>
      <c r="Q711" s="18"/>
      <c r="R711" s="18"/>
      <c r="S711" s="18"/>
      <c r="T711" s="18"/>
      <c r="U711" s="18"/>
      <c r="V711" s="18"/>
      <c r="W711" s="18"/>
    </row>
    <row r="712" spans="1:23" ht="12.75">
      <c r="A712" s="18"/>
      <c r="B712" s="18"/>
      <c r="C712" s="18"/>
      <c r="D712" s="18"/>
      <c r="E712" s="18"/>
      <c r="F712" s="18"/>
      <c r="G712" s="18"/>
      <c r="H712" s="18"/>
      <c r="I712" s="18"/>
      <c r="J712" s="18"/>
      <c r="K712" s="18"/>
      <c r="L712" s="18"/>
      <c r="M712" s="18"/>
      <c r="N712" s="18"/>
      <c r="O712" s="18"/>
      <c r="P712" s="18"/>
      <c r="Q712" s="18"/>
      <c r="R712" s="18"/>
      <c r="S712" s="18"/>
      <c r="T712" s="18"/>
      <c r="U712" s="18"/>
      <c r="V712" s="18"/>
      <c r="W712" s="18"/>
    </row>
    <row r="713" spans="1:23" ht="12.75">
      <c r="A713" s="18"/>
      <c r="B713" s="18"/>
      <c r="C713" s="18"/>
      <c r="D713" s="18"/>
      <c r="E713" s="18"/>
      <c r="F713" s="18"/>
      <c r="G713" s="18"/>
      <c r="H713" s="18"/>
      <c r="I713" s="18"/>
      <c r="J713" s="18"/>
      <c r="K713" s="18"/>
      <c r="L713" s="18"/>
      <c r="M713" s="18"/>
      <c r="N713" s="18"/>
      <c r="O713" s="18"/>
      <c r="P713" s="18"/>
      <c r="Q713" s="18"/>
      <c r="R713" s="18"/>
      <c r="S713" s="18"/>
      <c r="T713" s="18"/>
      <c r="U713" s="18"/>
      <c r="V713" s="18"/>
      <c r="W713" s="18"/>
    </row>
    <row r="714" spans="1:23" ht="12.75">
      <c r="A714" s="18"/>
      <c r="B714" s="18"/>
      <c r="C714" s="18"/>
      <c r="D714" s="18"/>
      <c r="E714" s="18"/>
      <c r="F714" s="18"/>
      <c r="G714" s="18"/>
      <c r="H714" s="18"/>
      <c r="I714" s="18"/>
      <c r="J714" s="18"/>
      <c r="K714" s="18"/>
      <c r="L714" s="18"/>
      <c r="M714" s="18"/>
      <c r="N714" s="18"/>
      <c r="O714" s="18"/>
      <c r="P714" s="18"/>
      <c r="Q714" s="18"/>
      <c r="R714" s="18"/>
      <c r="S714" s="18"/>
      <c r="T714" s="18"/>
      <c r="U714" s="18"/>
      <c r="V714" s="18"/>
      <c r="W714" s="18"/>
    </row>
    <row r="715" spans="1:23" ht="12.75">
      <c r="A715" s="18"/>
      <c r="B715" s="18"/>
      <c r="C715" s="18"/>
      <c r="D715" s="18"/>
      <c r="E715" s="18"/>
      <c r="F715" s="18"/>
      <c r="G715" s="18"/>
      <c r="H715" s="18"/>
      <c r="I715" s="18"/>
      <c r="J715" s="18"/>
      <c r="K715" s="18"/>
      <c r="L715" s="18"/>
      <c r="M715" s="18"/>
      <c r="N715" s="18"/>
      <c r="O715" s="18"/>
      <c r="P715" s="18"/>
      <c r="Q715" s="18"/>
      <c r="R715" s="18"/>
      <c r="S715" s="18"/>
      <c r="T715" s="18"/>
      <c r="U715" s="18"/>
      <c r="V715" s="18"/>
      <c r="W715" s="18"/>
    </row>
    <row r="716" spans="1:23" ht="12.75">
      <c r="A716" s="18"/>
      <c r="B716" s="18"/>
      <c r="C716" s="18"/>
      <c r="D716" s="18"/>
      <c r="E716" s="18"/>
      <c r="F716" s="18"/>
      <c r="G716" s="18"/>
      <c r="H716" s="18"/>
      <c r="I716" s="18"/>
      <c r="J716" s="18"/>
      <c r="K716" s="18"/>
      <c r="L716" s="18"/>
      <c r="M716" s="18"/>
      <c r="N716" s="18"/>
      <c r="O716" s="18"/>
      <c r="P716" s="18"/>
      <c r="Q716" s="18"/>
      <c r="R716" s="18"/>
      <c r="S716" s="18"/>
      <c r="T716" s="18"/>
      <c r="U716" s="18"/>
      <c r="V716" s="18"/>
      <c r="W716" s="18"/>
    </row>
    <row r="717" spans="1:23" ht="12.75">
      <c r="A717" s="18"/>
      <c r="B717" s="18"/>
      <c r="C717" s="18"/>
      <c r="D717" s="18"/>
      <c r="E717" s="18"/>
      <c r="F717" s="18"/>
      <c r="G717" s="18"/>
      <c r="H717" s="18"/>
      <c r="I717" s="18"/>
      <c r="J717" s="18"/>
      <c r="K717" s="18"/>
      <c r="L717" s="18"/>
      <c r="M717" s="18"/>
      <c r="N717" s="18"/>
      <c r="O717" s="18"/>
      <c r="P717" s="18"/>
      <c r="Q717" s="18"/>
      <c r="R717" s="18"/>
      <c r="S717" s="18"/>
      <c r="T717" s="18"/>
      <c r="U717" s="18"/>
      <c r="V717" s="18"/>
      <c r="W717" s="18"/>
    </row>
    <row r="718" spans="1:23" ht="12.75">
      <c r="A718" s="18"/>
      <c r="B718" s="18"/>
      <c r="C718" s="18"/>
      <c r="D718" s="18"/>
      <c r="E718" s="18"/>
      <c r="F718" s="18"/>
      <c r="G718" s="18"/>
      <c r="H718" s="18"/>
      <c r="I718" s="18"/>
      <c r="J718" s="18"/>
      <c r="K718" s="18"/>
      <c r="L718" s="18"/>
      <c r="M718" s="18"/>
      <c r="N718" s="18"/>
      <c r="O718" s="18"/>
      <c r="P718" s="18"/>
      <c r="Q718" s="18"/>
      <c r="R718" s="18"/>
      <c r="S718" s="18"/>
      <c r="T718" s="18"/>
      <c r="U718" s="18"/>
      <c r="V718" s="18"/>
      <c r="W718" s="18"/>
    </row>
    <row r="719" spans="1:23" ht="12.75">
      <c r="A719" s="18"/>
      <c r="B719" s="18"/>
      <c r="C719" s="18"/>
      <c r="D719" s="18"/>
      <c r="E719" s="18"/>
      <c r="F719" s="18"/>
      <c r="G719" s="18"/>
      <c r="H719" s="18"/>
      <c r="I719" s="18"/>
      <c r="J719" s="18"/>
      <c r="K719" s="18"/>
      <c r="L719" s="18"/>
      <c r="M719" s="18"/>
      <c r="N719" s="18"/>
      <c r="O719" s="18"/>
      <c r="P719" s="18"/>
      <c r="Q719" s="18"/>
      <c r="R719" s="18"/>
      <c r="S719" s="18"/>
      <c r="T719" s="18"/>
      <c r="U719" s="18"/>
      <c r="V719" s="18"/>
      <c r="W719" s="18"/>
    </row>
    <row r="720" spans="1:23" ht="12.75">
      <c r="A720" s="18"/>
      <c r="B720" s="18"/>
      <c r="C720" s="18"/>
      <c r="D720" s="18"/>
      <c r="E720" s="18"/>
      <c r="F720" s="18"/>
      <c r="G720" s="18"/>
      <c r="H720" s="18"/>
      <c r="I720" s="18"/>
      <c r="J720" s="18"/>
      <c r="K720" s="18"/>
      <c r="L720" s="18"/>
      <c r="M720" s="18"/>
      <c r="N720" s="18"/>
      <c r="O720" s="18"/>
      <c r="P720" s="18"/>
      <c r="Q720" s="18"/>
      <c r="R720" s="18"/>
      <c r="S720" s="18"/>
      <c r="T720" s="18"/>
      <c r="U720" s="18"/>
      <c r="V720" s="18"/>
      <c r="W720" s="18"/>
    </row>
    <row r="721" spans="1:23" ht="12.75">
      <c r="A721" s="18"/>
      <c r="B721" s="18"/>
      <c r="C721" s="18"/>
      <c r="D721" s="18"/>
      <c r="E721" s="18"/>
      <c r="F721" s="18"/>
      <c r="G721" s="18"/>
      <c r="H721" s="18"/>
      <c r="I721" s="18"/>
      <c r="J721" s="18"/>
      <c r="K721" s="18"/>
      <c r="L721" s="18"/>
      <c r="M721" s="18"/>
      <c r="N721" s="18"/>
      <c r="O721" s="18"/>
      <c r="P721" s="18"/>
      <c r="Q721" s="18"/>
      <c r="R721" s="18"/>
      <c r="S721" s="18"/>
      <c r="T721" s="18"/>
      <c r="U721" s="18"/>
      <c r="V721" s="18"/>
      <c r="W721" s="18"/>
    </row>
    <row r="722" spans="1:23" ht="12.75">
      <c r="A722" s="18"/>
      <c r="B722" s="18"/>
      <c r="C722" s="18"/>
      <c r="D722" s="18"/>
      <c r="E722" s="18"/>
      <c r="F722" s="18"/>
      <c r="G722" s="18"/>
      <c r="H722" s="18"/>
      <c r="I722" s="18"/>
      <c r="J722" s="18"/>
      <c r="K722" s="18"/>
      <c r="L722" s="18"/>
      <c r="M722" s="18"/>
      <c r="N722" s="18"/>
      <c r="O722" s="18"/>
      <c r="P722" s="18"/>
      <c r="Q722" s="18"/>
      <c r="R722" s="18"/>
      <c r="S722" s="18"/>
      <c r="T722" s="18"/>
      <c r="U722" s="18"/>
      <c r="V722" s="18"/>
      <c r="W722" s="18"/>
    </row>
    <row r="723" spans="1:23" ht="12.75">
      <c r="A723" s="18"/>
      <c r="B723" s="18"/>
      <c r="C723" s="18"/>
      <c r="D723" s="18"/>
      <c r="E723" s="18"/>
      <c r="F723" s="18"/>
      <c r="G723" s="18"/>
      <c r="H723" s="18"/>
      <c r="I723" s="18"/>
      <c r="J723" s="18"/>
      <c r="K723" s="18"/>
      <c r="L723" s="18"/>
      <c r="M723" s="18"/>
      <c r="N723" s="18"/>
      <c r="O723" s="18"/>
      <c r="P723" s="18"/>
      <c r="Q723" s="18"/>
      <c r="R723" s="18"/>
      <c r="S723" s="18"/>
      <c r="T723" s="18"/>
      <c r="U723" s="18"/>
      <c r="V723" s="18"/>
      <c r="W723" s="18"/>
    </row>
    <row r="724" spans="1:23" ht="12.75">
      <c r="A724" s="18"/>
      <c r="B724" s="18"/>
      <c r="C724" s="18"/>
      <c r="D724" s="18"/>
      <c r="E724" s="18"/>
      <c r="F724" s="18"/>
      <c r="G724" s="18"/>
      <c r="H724" s="18"/>
      <c r="I724" s="18"/>
      <c r="J724" s="18"/>
      <c r="K724" s="18"/>
      <c r="L724" s="18"/>
      <c r="M724" s="18"/>
      <c r="N724" s="18"/>
      <c r="O724" s="18"/>
      <c r="P724" s="18"/>
      <c r="Q724" s="18"/>
      <c r="R724" s="18"/>
      <c r="S724" s="18"/>
      <c r="T724" s="18"/>
      <c r="U724" s="18"/>
      <c r="V724" s="18"/>
      <c r="W724" s="18"/>
    </row>
    <row r="725" spans="1:23" ht="12.75">
      <c r="A725" s="18"/>
      <c r="B725" s="18"/>
      <c r="C725" s="18"/>
      <c r="D725" s="18"/>
      <c r="E725" s="18"/>
      <c r="F725" s="18"/>
      <c r="G725" s="18"/>
      <c r="H725" s="18"/>
      <c r="I725" s="18"/>
      <c r="J725" s="18"/>
      <c r="K725" s="18"/>
      <c r="L725" s="18"/>
      <c r="M725" s="18"/>
      <c r="N725" s="18"/>
      <c r="O725" s="18"/>
      <c r="P725" s="18"/>
      <c r="Q725" s="18"/>
      <c r="R725" s="18"/>
      <c r="S725" s="18"/>
      <c r="T725" s="18"/>
      <c r="U725" s="18"/>
      <c r="V725" s="18"/>
      <c r="W725" s="18"/>
    </row>
    <row r="726" spans="1:23" ht="12.75">
      <c r="A726" s="18"/>
      <c r="B726" s="18"/>
      <c r="C726" s="18"/>
      <c r="D726" s="18"/>
      <c r="E726" s="18"/>
      <c r="F726" s="18"/>
      <c r="G726" s="18"/>
      <c r="H726" s="18"/>
      <c r="I726" s="18"/>
      <c r="J726" s="18"/>
      <c r="K726" s="18"/>
      <c r="L726" s="18"/>
      <c r="M726" s="18"/>
      <c r="N726" s="18"/>
      <c r="O726" s="18"/>
      <c r="P726" s="18"/>
      <c r="Q726" s="18"/>
      <c r="R726" s="18"/>
      <c r="S726" s="18"/>
      <c r="T726" s="18"/>
      <c r="U726" s="18"/>
      <c r="V726" s="18"/>
      <c r="W726" s="18"/>
    </row>
    <row r="727" spans="1:23" ht="12.75">
      <c r="A727" s="18"/>
      <c r="B727" s="18"/>
      <c r="C727" s="18"/>
      <c r="D727" s="18"/>
      <c r="E727" s="18"/>
      <c r="F727" s="18"/>
      <c r="G727" s="18"/>
      <c r="H727" s="18"/>
      <c r="I727" s="18"/>
      <c r="J727" s="18"/>
      <c r="K727" s="18"/>
      <c r="L727" s="18"/>
      <c r="M727" s="18"/>
      <c r="N727" s="18"/>
      <c r="O727" s="18"/>
      <c r="P727" s="18"/>
      <c r="Q727" s="18"/>
      <c r="R727" s="18"/>
      <c r="S727" s="18"/>
      <c r="T727" s="18"/>
      <c r="U727" s="18"/>
      <c r="V727" s="18"/>
      <c r="W727" s="18"/>
    </row>
    <row r="728" spans="1:23" ht="12.75">
      <c r="A728" s="18"/>
      <c r="B728" s="18"/>
      <c r="C728" s="18"/>
      <c r="D728" s="18"/>
      <c r="E728" s="18"/>
      <c r="F728" s="18"/>
      <c r="G728" s="18"/>
      <c r="H728" s="18"/>
      <c r="I728" s="18"/>
      <c r="J728" s="18"/>
      <c r="K728" s="18"/>
      <c r="L728" s="18"/>
      <c r="M728" s="18"/>
      <c r="N728" s="18"/>
      <c r="O728" s="18"/>
      <c r="P728" s="18"/>
      <c r="Q728" s="18"/>
      <c r="R728" s="18"/>
      <c r="S728" s="18"/>
      <c r="T728" s="18"/>
      <c r="U728" s="18"/>
      <c r="V728" s="18"/>
      <c r="W728" s="18"/>
    </row>
    <row r="729" spans="1:23" ht="12.75">
      <c r="A729" s="18"/>
      <c r="B729" s="18"/>
      <c r="C729" s="18"/>
      <c r="D729" s="18"/>
      <c r="E729" s="18"/>
      <c r="F729" s="18"/>
      <c r="G729" s="18"/>
      <c r="H729" s="18"/>
      <c r="I729" s="18"/>
      <c r="J729" s="18"/>
      <c r="K729" s="18"/>
      <c r="L729" s="18"/>
      <c r="M729" s="18"/>
      <c r="N729" s="18"/>
      <c r="O729" s="18"/>
      <c r="P729" s="18"/>
      <c r="Q729" s="18"/>
      <c r="R729" s="18"/>
      <c r="S729" s="18"/>
      <c r="T729" s="18"/>
      <c r="U729" s="18"/>
      <c r="V729" s="18"/>
      <c r="W729" s="18"/>
    </row>
    <row r="730" spans="1:23" ht="12.75">
      <c r="A730" s="18"/>
      <c r="B730" s="18"/>
      <c r="C730" s="18"/>
      <c r="D730" s="18"/>
      <c r="E730" s="18"/>
      <c r="F730" s="18"/>
      <c r="G730" s="18"/>
      <c r="H730" s="18"/>
      <c r="I730" s="18"/>
      <c r="J730" s="18"/>
      <c r="K730" s="18"/>
      <c r="L730" s="18"/>
      <c r="M730" s="18"/>
      <c r="N730" s="18"/>
      <c r="O730" s="18"/>
      <c r="P730" s="18"/>
      <c r="Q730" s="18"/>
      <c r="R730" s="18"/>
      <c r="S730" s="18"/>
      <c r="T730" s="18"/>
      <c r="U730" s="18"/>
      <c r="V730" s="18"/>
      <c r="W730" s="18"/>
    </row>
    <row r="731" spans="1:23" ht="12.75">
      <c r="A731" s="18"/>
      <c r="B731" s="18"/>
      <c r="C731" s="18"/>
      <c r="D731" s="18"/>
      <c r="E731" s="18"/>
      <c r="F731" s="18"/>
      <c r="G731" s="18"/>
      <c r="H731" s="18"/>
      <c r="I731" s="18"/>
      <c r="J731" s="18"/>
      <c r="K731" s="18"/>
      <c r="L731" s="18"/>
      <c r="M731" s="18"/>
      <c r="N731" s="18"/>
      <c r="O731" s="18"/>
      <c r="P731" s="18"/>
      <c r="Q731" s="18"/>
      <c r="R731" s="18"/>
      <c r="S731" s="18"/>
      <c r="T731" s="18"/>
      <c r="U731" s="18"/>
      <c r="V731" s="18"/>
      <c r="W731" s="18"/>
    </row>
    <row r="732" spans="1:23" ht="12.75">
      <c r="A732" s="18"/>
      <c r="B732" s="18"/>
      <c r="C732" s="18"/>
      <c r="D732" s="18"/>
      <c r="E732" s="18"/>
      <c r="F732" s="18"/>
      <c r="G732" s="18"/>
      <c r="H732" s="18"/>
      <c r="I732" s="18"/>
      <c r="J732" s="18"/>
      <c r="K732" s="18"/>
      <c r="L732" s="18"/>
      <c r="M732" s="18"/>
      <c r="N732" s="18"/>
      <c r="O732" s="18"/>
      <c r="P732" s="18"/>
      <c r="Q732" s="18"/>
      <c r="R732" s="18"/>
      <c r="S732" s="18"/>
      <c r="T732" s="18"/>
      <c r="U732" s="18"/>
      <c r="V732" s="18"/>
      <c r="W732" s="18"/>
    </row>
    <row r="733" spans="1:23" ht="12.75">
      <c r="A733" s="18"/>
      <c r="B733" s="18"/>
      <c r="C733" s="18"/>
      <c r="D733" s="18"/>
      <c r="E733" s="18"/>
      <c r="F733" s="18"/>
      <c r="G733" s="18"/>
      <c r="H733" s="18"/>
      <c r="I733" s="18"/>
      <c r="J733" s="18"/>
      <c r="K733" s="18"/>
      <c r="L733" s="18"/>
      <c r="M733" s="18"/>
      <c r="N733" s="18"/>
      <c r="O733" s="18"/>
      <c r="P733" s="18"/>
      <c r="Q733" s="18"/>
      <c r="R733" s="18"/>
      <c r="S733" s="18"/>
      <c r="T733" s="18"/>
      <c r="U733" s="18"/>
      <c r="V733" s="18"/>
      <c r="W733" s="18"/>
    </row>
    <row r="734" spans="1:23" ht="12.75">
      <c r="A734" s="18"/>
      <c r="B734" s="18"/>
      <c r="C734" s="18"/>
      <c r="D734" s="18"/>
      <c r="E734" s="18"/>
      <c r="F734" s="18"/>
      <c r="G734" s="18"/>
      <c r="H734" s="18"/>
      <c r="I734" s="18"/>
      <c r="J734" s="18"/>
      <c r="K734" s="18"/>
      <c r="L734" s="18"/>
      <c r="M734" s="18"/>
      <c r="N734" s="18"/>
      <c r="O734" s="18"/>
      <c r="P734" s="18"/>
      <c r="Q734" s="18"/>
      <c r="R734" s="18"/>
      <c r="S734" s="18"/>
      <c r="T734" s="18"/>
      <c r="U734" s="18"/>
      <c r="V734" s="18"/>
      <c r="W734" s="18"/>
    </row>
    <row r="735" spans="1:23" ht="12.75">
      <c r="A735" s="18"/>
      <c r="B735" s="18"/>
      <c r="C735" s="18"/>
      <c r="D735" s="18"/>
      <c r="E735" s="18"/>
      <c r="F735" s="18"/>
      <c r="G735" s="18"/>
      <c r="H735" s="18"/>
      <c r="I735" s="18"/>
      <c r="J735" s="18"/>
      <c r="K735" s="18"/>
      <c r="L735" s="18"/>
      <c r="M735" s="18"/>
      <c r="N735" s="18"/>
      <c r="O735" s="18"/>
      <c r="P735" s="18"/>
      <c r="Q735" s="18"/>
      <c r="R735" s="18"/>
      <c r="S735" s="18"/>
      <c r="T735" s="18"/>
      <c r="U735" s="18"/>
      <c r="V735" s="18"/>
      <c r="W735" s="18"/>
    </row>
    <row r="736" spans="1:23" ht="12.75">
      <c r="A736" s="18"/>
      <c r="B736" s="18"/>
      <c r="C736" s="18"/>
      <c r="D736" s="18"/>
      <c r="E736" s="18"/>
      <c r="F736" s="18"/>
      <c r="G736" s="18"/>
      <c r="H736" s="18"/>
      <c r="I736" s="18"/>
      <c r="J736" s="18"/>
      <c r="K736" s="18"/>
      <c r="L736" s="18"/>
      <c r="M736" s="18"/>
      <c r="N736" s="18"/>
      <c r="O736" s="18"/>
      <c r="P736" s="18"/>
      <c r="Q736" s="18"/>
      <c r="R736" s="18"/>
      <c r="S736" s="18"/>
      <c r="T736" s="18"/>
      <c r="U736" s="18"/>
      <c r="V736" s="18"/>
      <c r="W736" s="18"/>
    </row>
    <row r="737" spans="1:23" ht="12.75">
      <c r="A737" s="18"/>
      <c r="B737" s="18"/>
      <c r="C737" s="18"/>
      <c r="D737" s="18"/>
      <c r="E737" s="18"/>
      <c r="F737" s="18"/>
      <c r="G737" s="18"/>
      <c r="H737" s="18"/>
      <c r="I737" s="18"/>
      <c r="J737" s="18"/>
      <c r="K737" s="18"/>
      <c r="L737" s="18"/>
      <c r="M737" s="18"/>
      <c r="N737" s="18"/>
      <c r="O737" s="18"/>
      <c r="P737" s="18"/>
      <c r="Q737" s="18"/>
      <c r="R737" s="18"/>
      <c r="S737" s="18"/>
      <c r="T737" s="18"/>
      <c r="U737" s="18"/>
      <c r="V737" s="18"/>
      <c r="W737" s="18"/>
    </row>
    <row r="738" spans="1:23" ht="12.75">
      <c r="A738" s="18"/>
      <c r="B738" s="18"/>
      <c r="C738" s="18"/>
      <c r="D738" s="18"/>
      <c r="E738" s="18"/>
      <c r="F738" s="18"/>
      <c r="G738" s="18"/>
      <c r="H738" s="18"/>
      <c r="I738" s="18"/>
      <c r="J738" s="18"/>
      <c r="K738" s="18"/>
      <c r="L738" s="18"/>
      <c r="M738" s="18"/>
      <c r="N738" s="18"/>
      <c r="O738" s="18"/>
      <c r="P738" s="18"/>
      <c r="Q738" s="18"/>
      <c r="R738" s="18"/>
      <c r="S738" s="18"/>
      <c r="T738" s="18"/>
      <c r="U738" s="18"/>
      <c r="V738" s="18"/>
      <c r="W738" s="18"/>
    </row>
    <row r="739" spans="1:23" ht="12.75">
      <c r="A739" s="18"/>
      <c r="B739" s="18"/>
      <c r="C739" s="18"/>
      <c r="D739" s="18"/>
      <c r="E739" s="18"/>
      <c r="F739" s="18"/>
      <c r="G739" s="18"/>
      <c r="H739" s="18"/>
      <c r="I739" s="18"/>
      <c r="J739" s="18"/>
      <c r="K739" s="18"/>
      <c r="L739" s="18"/>
      <c r="M739" s="18"/>
      <c r="N739" s="18"/>
      <c r="O739" s="18"/>
      <c r="P739" s="18"/>
      <c r="Q739" s="18"/>
      <c r="R739" s="18"/>
      <c r="S739" s="18"/>
      <c r="T739" s="18"/>
      <c r="U739" s="18"/>
      <c r="V739" s="18"/>
      <c r="W739" s="18"/>
    </row>
    <row r="740" spans="1:23" ht="12.75">
      <c r="A740" s="18"/>
      <c r="B740" s="18"/>
      <c r="C740" s="18"/>
      <c r="D740" s="18"/>
      <c r="E740" s="18"/>
      <c r="F740" s="18"/>
      <c r="G740" s="18"/>
      <c r="H740" s="18"/>
      <c r="I740" s="18"/>
      <c r="J740" s="18"/>
      <c r="K740" s="18"/>
      <c r="L740" s="18"/>
      <c r="M740" s="18"/>
      <c r="N740" s="18"/>
      <c r="O740" s="18"/>
      <c r="P740" s="18"/>
      <c r="Q740" s="18"/>
      <c r="R740" s="18"/>
      <c r="S740" s="18"/>
      <c r="T740" s="18"/>
      <c r="U740" s="18"/>
      <c r="V740" s="18"/>
      <c r="W740" s="18"/>
    </row>
    <row r="741" spans="1:23" ht="12.75">
      <c r="A741" s="18"/>
      <c r="B741" s="18"/>
      <c r="C741" s="18"/>
      <c r="D741" s="18"/>
      <c r="E741" s="18"/>
      <c r="F741" s="18"/>
      <c r="G741" s="18"/>
      <c r="H741" s="18"/>
      <c r="I741" s="18"/>
      <c r="J741" s="18"/>
      <c r="K741" s="18"/>
      <c r="L741" s="18"/>
      <c r="M741" s="18"/>
      <c r="N741" s="18"/>
      <c r="O741" s="18"/>
      <c r="P741" s="18"/>
      <c r="Q741" s="18"/>
      <c r="R741" s="18"/>
      <c r="S741" s="18"/>
      <c r="T741" s="18"/>
      <c r="U741" s="18"/>
      <c r="V741" s="18"/>
      <c r="W741" s="18"/>
    </row>
    <row r="742" spans="1:23" ht="12.75">
      <c r="A742" s="18"/>
      <c r="B742" s="18"/>
      <c r="C742" s="18"/>
      <c r="D742" s="18"/>
      <c r="E742" s="18"/>
      <c r="F742" s="18"/>
      <c r="G742" s="18"/>
      <c r="H742" s="18"/>
      <c r="I742" s="18"/>
      <c r="J742" s="18"/>
      <c r="K742" s="18"/>
      <c r="L742" s="18"/>
      <c r="M742" s="18"/>
      <c r="N742" s="18"/>
      <c r="O742" s="18"/>
      <c r="P742" s="18"/>
      <c r="Q742" s="18"/>
      <c r="R742" s="18"/>
      <c r="S742" s="18"/>
      <c r="T742" s="18"/>
      <c r="U742" s="18"/>
      <c r="V742" s="18"/>
      <c r="W742" s="18"/>
    </row>
    <row r="743" spans="1:23" ht="12.75">
      <c r="A743" s="18"/>
      <c r="B743" s="18"/>
      <c r="C743" s="18"/>
      <c r="D743" s="18"/>
      <c r="E743" s="18"/>
      <c r="F743" s="18"/>
      <c r="G743" s="18"/>
      <c r="H743" s="18"/>
      <c r="I743" s="18"/>
      <c r="J743" s="18"/>
      <c r="K743" s="18"/>
      <c r="L743" s="18"/>
      <c r="M743" s="18"/>
      <c r="N743" s="18"/>
      <c r="O743" s="18"/>
      <c r="P743" s="18"/>
      <c r="Q743" s="18"/>
      <c r="R743" s="18"/>
      <c r="S743" s="18"/>
      <c r="T743" s="18"/>
      <c r="U743" s="18"/>
      <c r="V743" s="18"/>
      <c r="W743" s="18"/>
    </row>
    <row r="744" spans="1:23" ht="12.75">
      <c r="A744" s="18"/>
      <c r="B744" s="18"/>
      <c r="C744" s="18"/>
      <c r="D744" s="18"/>
      <c r="E744" s="18"/>
      <c r="F744" s="18"/>
      <c r="G744" s="18"/>
      <c r="H744" s="18"/>
      <c r="I744" s="18"/>
      <c r="J744" s="18"/>
      <c r="K744" s="18"/>
      <c r="L744" s="18"/>
      <c r="M744" s="18"/>
      <c r="N744" s="18"/>
      <c r="O744" s="18"/>
      <c r="P744" s="18"/>
      <c r="Q744" s="18"/>
      <c r="R744" s="18"/>
      <c r="S744" s="18"/>
      <c r="T744" s="18"/>
      <c r="U744" s="18"/>
      <c r="V744" s="18"/>
      <c r="W744" s="18"/>
    </row>
    <row r="745" spans="1:23" ht="12.75">
      <c r="A745" s="18"/>
      <c r="B745" s="18"/>
      <c r="C745" s="18"/>
      <c r="D745" s="18"/>
      <c r="E745" s="18"/>
      <c r="F745" s="18"/>
      <c r="G745" s="18"/>
      <c r="H745" s="18"/>
      <c r="I745" s="18"/>
      <c r="J745" s="18"/>
      <c r="K745" s="18"/>
      <c r="L745" s="18"/>
      <c r="M745" s="18"/>
      <c r="N745" s="18"/>
      <c r="O745" s="18"/>
      <c r="P745" s="18"/>
      <c r="Q745" s="18"/>
      <c r="R745" s="18"/>
      <c r="S745" s="18"/>
      <c r="T745" s="18"/>
      <c r="U745" s="18"/>
      <c r="V745" s="18"/>
      <c r="W745" s="18"/>
    </row>
    <row r="746" spans="1:23" ht="12.75">
      <c r="A746" s="18"/>
      <c r="B746" s="18"/>
      <c r="C746" s="18"/>
      <c r="D746" s="18"/>
      <c r="E746" s="18"/>
      <c r="F746" s="18"/>
      <c r="G746" s="18"/>
      <c r="H746" s="18"/>
      <c r="I746" s="18"/>
      <c r="J746" s="18"/>
      <c r="K746" s="18"/>
      <c r="L746" s="18"/>
      <c r="M746" s="18"/>
      <c r="N746" s="18"/>
      <c r="O746" s="18"/>
      <c r="P746" s="18"/>
      <c r="Q746" s="18"/>
      <c r="R746" s="18"/>
      <c r="S746" s="18"/>
      <c r="T746" s="18"/>
      <c r="U746" s="18"/>
      <c r="V746" s="18"/>
      <c r="W746" s="18"/>
    </row>
    <row r="747" spans="1:23" ht="12.75">
      <c r="A747" s="18"/>
      <c r="B747" s="18"/>
      <c r="C747" s="18"/>
      <c r="D747" s="18"/>
      <c r="E747" s="18"/>
      <c r="F747" s="18"/>
      <c r="G747" s="18"/>
      <c r="H747" s="18"/>
      <c r="I747" s="18"/>
      <c r="J747" s="18"/>
      <c r="K747" s="18"/>
      <c r="L747" s="18"/>
      <c r="M747" s="18"/>
      <c r="N747" s="18"/>
      <c r="O747" s="18"/>
      <c r="P747" s="18"/>
      <c r="Q747" s="18"/>
      <c r="R747" s="18"/>
      <c r="S747" s="18"/>
      <c r="T747" s="18"/>
      <c r="U747" s="18"/>
      <c r="V747" s="18"/>
      <c r="W747" s="18"/>
    </row>
    <row r="748" spans="1:23" ht="12.75">
      <c r="A748" s="18"/>
      <c r="B748" s="18"/>
      <c r="C748" s="18"/>
      <c r="D748" s="18"/>
      <c r="E748" s="18"/>
      <c r="F748" s="18"/>
      <c r="G748" s="18"/>
      <c r="H748" s="18"/>
      <c r="I748" s="18"/>
      <c r="J748" s="18"/>
      <c r="K748" s="18"/>
      <c r="L748" s="18"/>
      <c r="M748" s="18"/>
      <c r="N748" s="18"/>
      <c r="O748" s="18"/>
      <c r="P748" s="18"/>
      <c r="Q748" s="18"/>
      <c r="R748" s="18"/>
      <c r="S748" s="18"/>
      <c r="T748" s="18"/>
      <c r="U748" s="18"/>
      <c r="V748" s="18"/>
      <c r="W748" s="18"/>
    </row>
    <row r="749" spans="1:23" ht="12.75">
      <c r="A749" s="18"/>
      <c r="B749" s="18"/>
      <c r="C749" s="18"/>
      <c r="D749" s="18"/>
      <c r="E749" s="18"/>
      <c r="F749" s="18"/>
      <c r="G749" s="18"/>
      <c r="H749" s="18"/>
      <c r="I749" s="18"/>
      <c r="J749" s="18"/>
      <c r="K749" s="18"/>
      <c r="L749" s="18"/>
      <c r="M749" s="18"/>
      <c r="N749" s="18"/>
      <c r="O749" s="18"/>
      <c r="P749" s="18"/>
      <c r="Q749" s="18"/>
      <c r="R749" s="18"/>
      <c r="S749" s="18"/>
      <c r="T749" s="18"/>
      <c r="U749" s="18"/>
      <c r="V749" s="18"/>
      <c r="W749" s="18"/>
    </row>
    <row r="750" spans="1:23" ht="12.75">
      <c r="A750" s="18"/>
      <c r="B750" s="18"/>
      <c r="C750" s="18"/>
      <c r="D750" s="18"/>
      <c r="E750" s="18"/>
      <c r="F750" s="18"/>
      <c r="G750" s="18"/>
      <c r="H750" s="18"/>
      <c r="I750" s="18"/>
      <c r="J750" s="18"/>
      <c r="K750" s="18"/>
      <c r="L750" s="18"/>
      <c r="M750" s="18"/>
      <c r="N750" s="18"/>
      <c r="O750" s="18"/>
      <c r="P750" s="18"/>
      <c r="Q750" s="18"/>
      <c r="R750" s="18"/>
      <c r="S750" s="18"/>
      <c r="T750" s="18"/>
      <c r="U750" s="18"/>
      <c r="V750" s="18"/>
      <c r="W750" s="18"/>
    </row>
    <row r="751" spans="1:23" ht="12.75">
      <c r="A751" s="18"/>
      <c r="B751" s="18"/>
      <c r="C751" s="18"/>
      <c r="D751" s="18"/>
      <c r="E751" s="18"/>
      <c r="F751" s="18"/>
      <c r="G751" s="18"/>
      <c r="H751" s="18"/>
      <c r="I751" s="18"/>
      <c r="J751" s="18"/>
      <c r="K751" s="18"/>
      <c r="L751" s="18"/>
      <c r="M751" s="18"/>
      <c r="N751" s="18"/>
      <c r="O751" s="18"/>
      <c r="P751" s="18"/>
      <c r="Q751" s="18"/>
      <c r="R751" s="18"/>
      <c r="S751" s="18"/>
      <c r="T751" s="18"/>
      <c r="U751" s="18"/>
      <c r="V751" s="18"/>
      <c r="W751" s="18"/>
    </row>
    <row r="752" spans="1:23" ht="12.75">
      <c r="A752" s="18"/>
      <c r="B752" s="18"/>
      <c r="C752" s="18"/>
      <c r="D752" s="18"/>
      <c r="E752" s="18"/>
      <c r="F752" s="18"/>
      <c r="G752" s="18"/>
      <c r="H752" s="18"/>
      <c r="I752" s="18"/>
      <c r="J752" s="18"/>
      <c r="K752" s="18"/>
      <c r="L752" s="18"/>
      <c r="M752" s="18"/>
      <c r="N752" s="18"/>
      <c r="O752" s="18"/>
      <c r="P752" s="18"/>
      <c r="Q752" s="18"/>
      <c r="R752" s="18"/>
      <c r="S752" s="18"/>
      <c r="T752" s="18"/>
      <c r="U752" s="18"/>
      <c r="V752" s="18"/>
      <c r="W752" s="18"/>
    </row>
    <row r="753" spans="1:23" ht="12.75">
      <c r="A753" s="18"/>
      <c r="B753" s="18"/>
      <c r="C753" s="18"/>
      <c r="D753" s="18"/>
      <c r="E753" s="18"/>
      <c r="F753" s="18"/>
      <c r="G753" s="18"/>
      <c r="H753" s="18"/>
      <c r="I753" s="18"/>
      <c r="J753" s="18"/>
      <c r="K753" s="18"/>
      <c r="L753" s="18"/>
      <c r="M753" s="18"/>
      <c r="N753" s="18"/>
      <c r="O753" s="18"/>
      <c r="P753" s="18"/>
      <c r="Q753" s="18"/>
      <c r="R753" s="18"/>
      <c r="S753" s="18"/>
      <c r="T753" s="18"/>
      <c r="U753" s="18"/>
      <c r="V753" s="18"/>
      <c r="W753" s="18"/>
    </row>
    <row r="754" spans="1:23" ht="12.75">
      <c r="A754" s="18"/>
      <c r="B754" s="18"/>
      <c r="C754" s="18"/>
      <c r="D754" s="18"/>
      <c r="E754" s="18"/>
      <c r="F754" s="18"/>
      <c r="G754" s="18"/>
      <c r="H754" s="18"/>
      <c r="I754" s="18"/>
      <c r="J754" s="18"/>
      <c r="K754" s="18"/>
      <c r="L754" s="18"/>
      <c r="M754" s="18"/>
      <c r="N754" s="18"/>
      <c r="O754" s="18"/>
      <c r="P754" s="18"/>
      <c r="Q754" s="18"/>
      <c r="R754" s="18"/>
      <c r="S754" s="18"/>
      <c r="T754" s="18"/>
      <c r="U754" s="18"/>
      <c r="V754" s="18"/>
      <c r="W754" s="18"/>
    </row>
    <row r="755" spans="1:23" ht="12.75">
      <c r="A755" s="18"/>
      <c r="B755" s="18"/>
      <c r="C755" s="18"/>
      <c r="D755" s="18"/>
      <c r="E755" s="18"/>
      <c r="F755" s="18"/>
      <c r="G755" s="18"/>
      <c r="H755" s="18"/>
      <c r="I755" s="18"/>
      <c r="J755" s="18"/>
      <c r="K755" s="18"/>
      <c r="L755" s="18"/>
      <c r="M755" s="18"/>
      <c r="N755" s="18"/>
      <c r="O755" s="18"/>
      <c r="P755" s="18"/>
      <c r="Q755" s="18"/>
      <c r="R755" s="18"/>
      <c r="S755" s="18"/>
      <c r="T755" s="18"/>
      <c r="U755" s="18"/>
      <c r="V755" s="18"/>
      <c r="W755" s="18"/>
    </row>
    <row r="756" spans="1:23" ht="12.75">
      <c r="A756" s="18"/>
      <c r="B756" s="18"/>
      <c r="C756" s="18"/>
      <c r="D756" s="18"/>
      <c r="E756" s="18"/>
      <c r="F756" s="18"/>
      <c r="G756" s="18"/>
      <c r="H756" s="18"/>
      <c r="I756" s="18"/>
      <c r="J756" s="18"/>
      <c r="K756" s="18"/>
      <c r="L756" s="18"/>
      <c r="M756" s="18"/>
      <c r="N756" s="18"/>
      <c r="O756" s="18"/>
      <c r="P756" s="18"/>
      <c r="Q756" s="18"/>
      <c r="R756" s="18"/>
      <c r="S756" s="18"/>
      <c r="T756" s="18"/>
      <c r="U756" s="18"/>
      <c r="V756" s="18"/>
      <c r="W756" s="18"/>
    </row>
    <row r="757" spans="1:23" ht="12.75">
      <c r="A757" s="18"/>
      <c r="B757" s="18"/>
      <c r="C757" s="18"/>
      <c r="D757" s="18"/>
      <c r="E757" s="18"/>
      <c r="F757" s="18"/>
      <c r="G757" s="18"/>
      <c r="H757" s="18"/>
      <c r="I757" s="18"/>
      <c r="J757" s="18"/>
      <c r="K757" s="18"/>
      <c r="L757" s="18"/>
      <c r="M757" s="18"/>
      <c r="N757" s="18"/>
      <c r="O757" s="18"/>
      <c r="P757" s="18"/>
      <c r="Q757" s="18"/>
      <c r="R757" s="18"/>
      <c r="S757" s="18"/>
      <c r="T757" s="18"/>
      <c r="U757" s="18"/>
      <c r="V757" s="18"/>
      <c r="W757" s="18"/>
    </row>
    <row r="758" spans="1:23" ht="12.75">
      <c r="A758" s="18"/>
      <c r="B758" s="18"/>
      <c r="C758" s="18"/>
      <c r="D758" s="18"/>
      <c r="E758" s="18"/>
      <c r="F758" s="18"/>
      <c r="G758" s="18"/>
      <c r="H758" s="18"/>
      <c r="I758" s="18"/>
      <c r="J758" s="18"/>
      <c r="K758" s="18"/>
      <c r="L758" s="18"/>
      <c r="M758" s="18"/>
      <c r="N758" s="18"/>
      <c r="O758" s="18"/>
      <c r="P758" s="18"/>
      <c r="Q758" s="18"/>
      <c r="R758" s="18"/>
      <c r="S758" s="18"/>
      <c r="T758" s="18"/>
      <c r="U758" s="18"/>
      <c r="V758" s="18"/>
      <c r="W758" s="18"/>
    </row>
    <row r="759" spans="1:23" ht="12.75">
      <c r="A759" s="18"/>
      <c r="B759" s="18"/>
      <c r="C759" s="18"/>
      <c r="D759" s="18"/>
      <c r="E759" s="18"/>
      <c r="F759" s="18"/>
      <c r="G759" s="18"/>
      <c r="H759" s="18"/>
      <c r="I759" s="18"/>
      <c r="J759" s="18"/>
      <c r="K759" s="18"/>
      <c r="L759" s="18"/>
      <c r="M759" s="18"/>
      <c r="N759" s="18"/>
      <c r="O759" s="18"/>
      <c r="P759" s="18"/>
      <c r="Q759" s="18"/>
      <c r="R759" s="18"/>
      <c r="S759" s="18"/>
      <c r="T759" s="18"/>
      <c r="U759" s="18"/>
      <c r="V759" s="18"/>
      <c r="W759" s="18"/>
    </row>
    <row r="760" spans="1:23" ht="12.75">
      <c r="A760" s="18"/>
      <c r="B760" s="18"/>
      <c r="C760" s="18"/>
      <c r="D760" s="18"/>
      <c r="E760" s="18"/>
      <c r="F760" s="18"/>
      <c r="G760" s="18"/>
      <c r="H760" s="18"/>
      <c r="I760" s="18"/>
      <c r="J760" s="18"/>
      <c r="K760" s="18"/>
      <c r="L760" s="18"/>
      <c r="M760" s="18"/>
      <c r="N760" s="18"/>
      <c r="O760" s="18"/>
      <c r="P760" s="18"/>
      <c r="Q760" s="18"/>
      <c r="R760" s="18"/>
      <c r="S760" s="18"/>
      <c r="T760" s="18"/>
      <c r="U760" s="18"/>
      <c r="V760" s="18"/>
      <c r="W760" s="18"/>
    </row>
    <row r="761" spans="1:23" ht="12.75">
      <c r="A761" s="18"/>
      <c r="B761" s="18"/>
      <c r="C761" s="18"/>
      <c r="D761" s="18"/>
      <c r="E761" s="18"/>
      <c r="F761" s="18"/>
      <c r="G761" s="18"/>
      <c r="H761" s="18"/>
      <c r="I761" s="18"/>
      <c r="J761" s="18"/>
      <c r="K761" s="18"/>
      <c r="L761" s="18"/>
      <c r="M761" s="18"/>
      <c r="N761" s="18"/>
      <c r="O761" s="18"/>
      <c r="P761" s="18"/>
      <c r="Q761" s="18"/>
      <c r="R761" s="18"/>
      <c r="S761" s="18"/>
      <c r="T761" s="18"/>
      <c r="U761" s="18"/>
      <c r="V761" s="18"/>
      <c r="W761" s="18"/>
    </row>
    <row r="762" spans="1:23" ht="12.75">
      <c r="A762" s="18"/>
      <c r="B762" s="18"/>
      <c r="C762" s="18"/>
      <c r="D762" s="18"/>
      <c r="E762" s="18"/>
      <c r="F762" s="18"/>
      <c r="G762" s="18"/>
      <c r="H762" s="18"/>
      <c r="I762" s="18"/>
      <c r="J762" s="18"/>
      <c r="K762" s="18"/>
      <c r="L762" s="18"/>
      <c r="M762" s="18"/>
      <c r="N762" s="18"/>
      <c r="O762" s="18"/>
      <c r="P762" s="18"/>
      <c r="Q762" s="18"/>
      <c r="R762" s="18"/>
      <c r="S762" s="18"/>
      <c r="T762" s="18"/>
      <c r="U762" s="18"/>
      <c r="V762" s="18"/>
      <c r="W762" s="18"/>
    </row>
    <row r="763" spans="1:23" ht="12.75">
      <c r="A763" s="18"/>
      <c r="B763" s="18"/>
      <c r="C763" s="18"/>
      <c r="D763" s="18"/>
      <c r="E763" s="18"/>
      <c r="F763" s="18"/>
      <c r="G763" s="18"/>
      <c r="H763" s="18"/>
      <c r="I763" s="18"/>
      <c r="J763" s="18"/>
      <c r="K763" s="18"/>
      <c r="L763" s="18"/>
      <c r="M763" s="18"/>
      <c r="N763" s="18"/>
      <c r="O763" s="18"/>
      <c r="P763" s="18"/>
      <c r="Q763" s="18"/>
      <c r="R763" s="18"/>
      <c r="S763" s="18"/>
      <c r="T763" s="18"/>
      <c r="U763" s="18"/>
      <c r="V763" s="18"/>
      <c r="W763" s="18"/>
    </row>
    <row r="764" spans="1:23" ht="12.75">
      <c r="A764" s="18"/>
      <c r="B764" s="18"/>
      <c r="C764" s="18"/>
      <c r="D764" s="18"/>
      <c r="E764" s="18"/>
      <c r="F764" s="18"/>
      <c r="G764" s="18"/>
      <c r="H764" s="18"/>
      <c r="I764" s="18"/>
      <c r="J764" s="18"/>
      <c r="K764" s="18"/>
      <c r="L764" s="18"/>
      <c r="M764" s="18"/>
      <c r="N764" s="18"/>
      <c r="O764" s="18"/>
      <c r="P764" s="18"/>
      <c r="Q764" s="18"/>
      <c r="R764" s="18"/>
      <c r="S764" s="18"/>
      <c r="T764" s="18"/>
      <c r="U764" s="18"/>
      <c r="V764" s="18"/>
      <c r="W764" s="18"/>
    </row>
    <row r="765" spans="1:23" ht="12.75">
      <c r="A765" s="18"/>
      <c r="B765" s="18"/>
      <c r="C765" s="18"/>
      <c r="D765" s="18"/>
      <c r="E765" s="18"/>
      <c r="F765" s="18"/>
      <c r="G765" s="18"/>
      <c r="H765" s="18"/>
      <c r="I765" s="18"/>
      <c r="J765" s="18"/>
      <c r="K765" s="18"/>
      <c r="L765" s="18"/>
      <c r="M765" s="18"/>
      <c r="N765" s="18"/>
      <c r="O765" s="18"/>
      <c r="P765" s="18"/>
      <c r="Q765" s="18"/>
      <c r="R765" s="18"/>
      <c r="S765" s="18"/>
      <c r="T765" s="18"/>
      <c r="U765" s="18"/>
      <c r="V765" s="18"/>
      <c r="W765" s="18"/>
    </row>
    <row r="766" spans="1:23" ht="12.75">
      <c r="A766" s="18"/>
      <c r="B766" s="18"/>
      <c r="C766" s="18"/>
      <c r="D766" s="18"/>
      <c r="E766" s="18"/>
      <c r="F766" s="18"/>
      <c r="G766" s="18"/>
      <c r="H766" s="18"/>
      <c r="I766" s="18"/>
      <c r="J766" s="18"/>
      <c r="K766" s="18"/>
      <c r="L766" s="18"/>
      <c r="M766" s="18"/>
      <c r="N766" s="18"/>
      <c r="O766" s="18"/>
      <c r="P766" s="18"/>
      <c r="Q766" s="18"/>
      <c r="R766" s="18"/>
      <c r="S766" s="18"/>
      <c r="T766" s="18"/>
      <c r="U766" s="18"/>
      <c r="V766" s="18"/>
      <c r="W766" s="18"/>
    </row>
    <row r="767" spans="1:23" ht="12.75">
      <c r="A767" s="18"/>
      <c r="B767" s="18"/>
      <c r="C767" s="18"/>
      <c r="D767" s="18"/>
      <c r="E767" s="18"/>
      <c r="F767" s="18"/>
      <c r="G767" s="18"/>
      <c r="H767" s="18"/>
      <c r="I767" s="18"/>
      <c r="J767" s="18"/>
      <c r="K767" s="18"/>
      <c r="L767" s="18"/>
      <c r="M767" s="18"/>
      <c r="N767" s="18"/>
      <c r="O767" s="18"/>
      <c r="P767" s="18"/>
      <c r="Q767" s="18"/>
      <c r="R767" s="18"/>
      <c r="S767" s="18"/>
      <c r="T767" s="18"/>
      <c r="U767" s="18"/>
      <c r="V767" s="18"/>
      <c r="W767" s="18"/>
    </row>
    <row r="768" spans="1:23" ht="12.75">
      <c r="A768" s="18"/>
      <c r="B768" s="18"/>
      <c r="C768" s="18"/>
      <c r="D768" s="18"/>
      <c r="E768" s="18"/>
      <c r="F768" s="18"/>
      <c r="G768" s="18"/>
      <c r="H768" s="18"/>
      <c r="I768" s="18"/>
      <c r="J768" s="18"/>
      <c r="K768" s="18"/>
      <c r="L768" s="18"/>
      <c r="M768" s="18"/>
      <c r="N768" s="18"/>
      <c r="O768" s="18"/>
      <c r="P768" s="18"/>
      <c r="Q768" s="18"/>
      <c r="R768" s="18"/>
      <c r="S768" s="18"/>
      <c r="T768" s="18"/>
      <c r="U768" s="18"/>
      <c r="V768" s="18"/>
      <c r="W768" s="18"/>
    </row>
    <row r="769" spans="1:23" ht="12.75">
      <c r="A769" s="18"/>
      <c r="B769" s="18"/>
      <c r="C769" s="18"/>
      <c r="D769" s="18"/>
      <c r="E769" s="18"/>
      <c r="F769" s="18"/>
      <c r="G769" s="18"/>
      <c r="H769" s="18"/>
      <c r="I769" s="18"/>
      <c r="J769" s="18"/>
      <c r="K769" s="18"/>
      <c r="L769" s="18"/>
      <c r="M769" s="18"/>
      <c r="N769" s="18"/>
      <c r="O769" s="18"/>
      <c r="P769" s="18"/>
      <c r="Q769" s="18"/>
      <c r="R769" s="18"/>
      <c r="S769" s="18"/>
      <c r="T769" s="18"/>
      <c r="U769" s="18"/>
      <c r="V769" s="18"/>
      <c r="W769" s="18"/>
    </row>
    <row r="770" spans="1:23" ht="12.75">
      <c r="A770" s="18"/>
      <c r="B770" s="18"/>
      <c r="C770" s="18"/>
      <c r="D770" s="18"/>
      <c r="E770" s="18"/>
      <c r="F770" s="18"/>
      <c r="G770" s="18"/>
      <c r="H770" s="18"/>
      <c r="I770" s="18"/>
      <c r="J770" s="18"/>
      <c r="K770" s="18"/>
      <c r="L770" s="18"/>
      <c r="M770" s="18"/>
      <c r="N770" s="18"/>
      <c r="O770" s="18"/>
      <c r="P770" s="18"/>
      <c r="Q770" s="18"/>
      <c r="R770" s="18"/>
      <c r="S770" s="18"/>
      <c r="T770" s="18"/>
      <c r="U770" s="18"/>
      <c r="V770" s="18"/>
      <c r="W770" s="18"/>
    </row>
    <row r="771" spans="1:23" ht="12.75">
      <c r="A771" s="18"/>
      <c r="B771" s="18"/>
      <c r="C771" s="18"/>
      <c r="D771" s="18"/>
      <c r="E771" s="18"/>
      <c r="F771" s="18"/>
      <c r="G771" s="18"/>
      <c r="H771" s="18"/>
      <c r="I771" s="18"/>
      <c r="J771" s="18"/>
      <c r="K771" s="18"/>
      <c r="L771" s="18"/>
      <c r="M771" s="18"/>
      <c r="N771" s="18"/>
      <c r="O771" s="18"/>
      <c r="P771" s="18"/>
      <c r="Q771" s="18"/>
      <c r="R771" s="18"/>
      <c r="S771" s="18"/>
      <c r="T771" s="18"/>
      <c r="U771" s="18"/>
      <c r="V771" s="18"/>
      <c r="W771" s="18"/>
    </row>
    <row r="772" spans="1:23" ht="12.75">
      <c r="A772" s="18"/>
      <c r="B772" s="18"/>
      <c r="C772" s="18"/>
      <c r="D772" s="18"/>
      <c r="E772" s="18"/>
      <c r="F772" s="18"/>
      <c r="G772" s="18"/>
      <c r="H772" s="18"/>
      <c r="I772" s="18"/>
      <c r="J772" s="18"/>
      <c r="K772" s="18"/>
      <c r="L772" s="18"/>
      <c r="M772" s="18"/>
      <c r="N772" s="18"/>
      <c r="O772" s="18"/>
      <c r="P772" s="18"/>
      <c r="Q772" s="18"/>
      <c r="R772" s="18"/>
      <c r="S772" s="18"/>
      <c r="T772" s="18"/>
      <c r="U772" s="18"/>
      <c r="V772" s="18"/>
      <c r="W772" s="18"/>
    </row>
    <row r="773" spans="1:23" ht="12.75">
      <c r="A773" s="18"/>
      <c r="B773" s="18"/>
      <c r="C773" s="18"/>
      <c r="D773" s="18"/>
      <c r="E773" s="18"/>
      <c r="F773" s="18"/>
      <c r="G773" s="18"/>
      <c r="H773" s="18"/>
      <c r="I773" s="18"/>
      <c r="J773" s="18"/>
      <c r="K773" s="18"/>
      <c r="L773" s="18"/>
      <c r="M773" s="18"/>
      <c r="N773" s="18"/>
      <c r="O773" s="18"/>
      <c r="P773" s="18"/>
      <c r="Q773" s="18"/>
      <c r="R773" s="18"/>
      <c r="S773" s="18"/>
      <c r="T773" s="18"/>
      <c r="U773" s="18"/>
      <c r="V773" s="18"/>
      <c r="W773" s="18"/>
    </row>
    <row r="774" spans="1:23" ht="12.75">
      <c r="A774" s="18"/>
      <c r="B774" s="18"/>
      <c r="C774" s="18"/>
      <c r="D774" s="18"/>
      <c r="E774" s="18"/>
      <c r="F774" s="18"/>
      <c r="G774" s="18"/>
      <c r="H774" s="18"/>
      <c r="I774" s="18"/>
      <c r="J774" s="18"/>
      <c r="K774" s="18"/>
      <c r="L774" s="18"/>
      <c r="M774" s="18"/>
      <c r="N774" s="18"/>
      <c r="O774" s="18"/>
      <c r="P774" s="18"/>
      <c r="Q774" s="18"/>
      <c r="R774" s="18"/>
      <c r="S774" s="18"/>
      <c r="T774" s="18"/>
      <c r="U774" s="18"/>
      <c r="V774" s="18"/>
      <c r="W774" s="18"/>
    </row>
    <row r="775" spans="1:23" ht="12.75">
      <c r="A775" s="18"/>
      <c r="B775" s="18"/>
      <c r="C775" s="18"/>
      <c r="D775" s="18"/>
      <c r="E775" s="18"/>
      <c r="F775" s="18"/>
      <c r="G775" s="18"/>
      <c r="H775" s="18"/>
      <c r="I775" s="18"/>
      <c r="J775" s="18"/>
      <c r="K775" s="18"/>
      <c r="L775" s="18"/>
      <c r="M775" s="18"/>
      <c r="N775" s="18"/>
      <c r="O775" s="18"/>
      <c r="P775" s="18"/>
      <c r="Q775" s="18"/>
      <c r="R775" s="18"/>
      <c r="S775" s="18"/>
      <c r="T775" s="18"/>
      <c r="U775" s="18"/>
      <c r="V775" s="18"/>
      <c r="W775" s="18"/>
    </row>
    <row r="776" spans="1:23" ht="12.75">
      <c r="A776" s="18"/>
      <c r="B776" s="18"/>
      <c r="C776" s="18"/>
      <c r="D776" s="18"/>
      <c r="E776" s="18"/>
      <c r="F776" s="18"/>
      <c r="G776" s="18"/>
      <c r="H776" s="18"/>
      <c r="I776" s="18"/>
      <c r="J776" s="18"/>
      <c r="K776" s="18"/>
      <c r="L776" s="18"/>
      <c r="M776" s="18"/>
      <c r="N776" s="18"/>
      <c r="O776" s="18"/>
      <c r="P776" s="18"/>
      <c r="Q776" s="18"/>
      <c r="R776" s="18"/>
      <c r="S776" s="18"/>
      <c r="T776" s="18"/>
      <c r="U776" s="18"/>
      <c r="V776" s="18"/>
      <c r="W776" s="18"/>
    </row>
    <row r="777" spans="1:23" ht="12.75">
      <c r="A777" s="18"/>
      <c r="B777" s="18"/>
      <c r="C777" s="18"/>
      <c r="D777" s="18"/>
      <c r="E777" s="18"/>
      <c r="F777" s="18"/>
      <c r="G777" s="18"/>
      <c r="H777" s="18"/>
      <c r="I777" s="18"/>
      <c r="J777" s="18"/>
      <c r="K777" s="18"/>
      <c r="L777" s="18"/>
      <c r="M777" s="18"/>
      <c r="N777" s="18"/>
      <c r="O777" s="18"/>
      <c r="P777" s="18"/>
      <c r="Q777" s="18"/>
      <c r="R777" s="18"/>
      <c r="S777" s="18"/>
      <c r="T777" s="18"/>
      <c r="U777" s="18"/>
      <c r="V777" s="18"/>
      <c r="W777" s="18"/>
    </row>
    <row r="778" spans="1:23" ht="12.75">
      <c r="A778" s="18"/>
      <c r="B778" s="18"/>
      <c r="C778" s="18"/>
      <c r="D778" s="18"/>
      <c r="E778" s="18"/>
      <c r="F778" s="18"/>
      <c r="G778" s="18"/>
      <c r="H778" s="18"/>
      <c r="I778" s="18"/>
      <c r="J778" s="18"/>
      <c r="K778" s="18"/>
      <c r="L778" s="18"/>
      <c r="M778" s="18"/>
      <c r="N778" s="18"/>
      <c r="O778" s="18"/>
      <c r="P778" s="18"/>
      <c r="Q778" s="18"/>
      <c r="R778" s="18"/>
      <c r="S778" s="18"/>
      <c r="T778" s="18"/>
      <c r="U778" s="18"/>
      <c r="V778" s="18"/>
      <c r="W778" s="18"/>
    </row>
    <row r="779" spans="1:23" ht="12.75">
      <c r="A779" s="18"/>
      <c r="B779" s="18"/>
      <c r="C779" s="18"/>
      <c r="D779" s="18"/>
      <c r="E779" s="18"/>
      <c r="F779" s="18"/>
      <c r="G779" s="18"/>
      <c r="H779" s="18"/>
      <c r="I779" s="18"/>
      <c r="J779" s="18"/>
      <c r="K779" s="18"/>
      <c r="L779" s="18"/>
      <c r="M779" s="18"/>
      <c r="N779" s="18"/>
      <c r="O779" s="18"/>
      <c r="P779" s="18"/>
      <c r="Q779" s="18"/>
      <c r="R779" s="18"/>
      <c r="S779" s="18"/>
      <c r="T779" s="18"/>
      <c r="U779" s="18"/>
      <c r="V779" s="18"/>
      <c r="W779" s="18"/>
    </row>
    <row r="780" spans="1:23" ht="12.75">
      <c r="A780" s="18"/>
      <c r="B780" s="18"/>
      <c r="C780" s="18"/>
      <c r="D780" s="18"/>
      <c r="E780" s="18"/>
      <c r="F780" s="18"/>
      <c r="G780" s="18"/>
      <c r="H780" s="18"/>
      <c r="I780" s="18"/>
      <c r="J780" s="18"/>
      <c r="K780" s="18"/>
      <c r="L780" s="18"/>
      <c r="M780" s="18"/>
      <c r="N780" s="18"/>
      <c r="O780" s="18"/>
      <c r="P780" s="18"/>
      <c r="Q780" s="18"/>
      <c r="R780" s="18"/>
      <c r="S780" s="18"/>
      <c r="T780" s="18"/>
      <c r="U780" s="18"/>
      <c r="V780" s="18"/>
      <c r="W780" s="18"/>
    </row>
    <row r="781" spans="1:23" ht="12.75">
      <c r="A781" s="18"/>
      <c r="B781" s="18"/>
      <c r="C781" s="18"/>
      <c r="D781" s="18"/>
      <c r="E781" s="18"/>
      <c r="F781" s="18"/>
      <c r="G781" s="18"/>
      <c r="H781" s="18"/>
      <c r="I781" s="18"/>
      <c r="J781" s="18"/>
      <c r="K781" s="18"/>
      <c r="L781" s="18"/>
      <c r="M781" s="18"/>
      <c r="N781" s="18"/>
      <c r="O781" s="18"/>
      <c r="P781" s="18"/>
      <c r="Q781" s="18"/>
      <c r="R781" s="18"/>
      <c r="S781" s="18"/>
      <c r="T781" s="18"/>
      <c r="U781" s="18"/>
      <c r="V781" s="18"/>
      <c r="W781" s="18"/>
    </row>
    <row r="782" spans="1:23" ht="12.75">
      <c r="A782" s="18"/>
      <c r="B782" s="18"/>
      <c r="C782" s="18"/>
      <c r="D782" s="18"/>
      <c r="E782" s="18"/>
      <c r="F782" s="18"/>
      <c r="G782" s="18"/>
      <c r="H782" s="18"/>
      <c r="I782" s="18"/>
      <c r="J782" s="18"/>
      <c r="K782" s="18"/>
      <c r="L782" s="18"/>
      <c r="M782" s="18"/>
      <c r="N782" s="18"/>
      <c r="O782" s="18"/>
      <c r="P782" s="18"/>
      <c r="Q782" s="18"/>
      <c r="R782" s="18"/>
      <c r="S782" s="18"/>
      <c r="T782" s="18"/>
      <c r="U782" s="18"/>
      <c r="V782" s="18"/>
      <c r="W782" s="18"/>
    </row>
    <row r="783" spans="1:23" ht="12.75">
      <c r="A783" s="18"/>
      <c r="B783" s="18"/>
      <c r="C783" s="18"/>
      <c r="D783" s="18"/>
      <c r="E783" s="18"/>
      <c r="F783" s="18"/>
      <c r="G783" s="18"/>
      <c r="H783" s="18"/>
      <c r="I783" s="18"/>
      <c r="J783" s="18"/>
      <c r="K783" s="18"/>
      <c r="L783" s="18"/>
      <c r="M783" s="18"/>
      <c r="N783" s="18"/>
      <c r="O783" s="18"/>
      <c r="P783" s="18"/>
      <c r="Q783" s="18"/>
      <c r="R783" s="18"/>
      <c r="S783" s="18"/>
      <c r="T783" s="18"/>
      <c r="U783" s="18"/>
      <c r="V783" s="18"/>
      <c r="W783" s="18"/>
    </row>
    <row r="784" spans="1:23" ht="12.75">
      <c r="A784" s="18"/>
      <c r="B784" s="18"/>
      <c r="C784" s="18"/>
      <c r="D784" s="18"/>
      <c r="E784" s="18"/>
      <c r="F784" s="18"/>
      <c r="G784" s="18"/>
      <c r="H784" s="18"/>
      <c r="I784" s="18"/>
      <c r="J784" s="18"/>
      <c r="K784" s="18"/>
      <c r="L784" s="18"/>
      <c r="M784" s="18"/>
      <c r="N784" s="18"/>
      <c r="O784" s="18"/>
      <c r="P784" s="18"/>
      <c r="Q784" s="18"/>
      <c r="R784" s="18"/>
      <c r="S784" s="18"/>
      <c r="T784" s="18"/>
      <c r="U784" s="18"/>
      <c r="V784" s="18"/>
      <c r="W784" s="18"/>
    </row>
    <row r="785" spans="1:23" ht="12.75">
      <c r="A785" s="18"/>
      <c r="B785" s="18"/>
      <c r="C785" s="18"/>
      <c r="D785" s="18"/>
      <c r="E785" s="18"/>
      <c r="F785" s="18"/>
      <c r="G785" s="18"/>
      <c r="H785" s="18"/>
      <c r="I785" s="18"/>
      <c r="J785" s="18"/>
      <c r="K785" s="18"/>
      <c r="L785" s="18"/>
      <c r="M785" s="18"/>
      <c r="N785" s="18"/>
      <c r="O785" s="18"/>
      <c r="P785" s="18"/>
      <c r="Q785" s="18"/>
      <c r="R785" s="18"/>
      <c r="S785" s="18"/>
      <c r="T785" s="18"/>
      <c r="U785" s="18"/>
      <c r="V785" s="18"/>
      <c r="W785" s="18"/>
    </row>
    <row r="786" spans="1:23" ht="12.75">
      <c r="A786" s="18"/>
      <c r="B786" s="18"/>
      <c r="C786" s="18"/>
      <c r="D786" s="18"/>
      <c r="E786" s="18"/>
      <c r="F786" s="18"/>
      <c r="G786" s="18"/>
      <c r="H786" s="18"/>
      <c r="I786" s="18"/>
      <c r="J786" s="18"/>
      <c r="K786" s="18"/>
      <c r="L786" s="18"/>
      <c r="M786" s="18"/>
      <c r="N786" s="18"/>
      <c r="O786" s="18"/>
      <c r="P786" s="18"/>
      <c r="Q786" s="18"/>
      <c r="R786" s="18"/>
      <c r="S786" s="18"/>
      <c r="T786" s="18"/>
      <c r="U786" s="18"/>
      <c r="V786" s="18"/>
      <c r="W786" s="18"/>
    </row>
    <row r="787" spans="1:23" ht="12.75">
      <c r="A787" s="18"/>
      <c r="B787" s="18"/>
      <c r="C787" s="18"/>
      <c r="D787" s="18"/>
      <c r="E787" s="18"/>
      <c r="F787" s="18"/>
      <c r="G787" s="18"/>
      <c r="H787" s="18"/>
      <c r="I787" s="18"/>
      <c r="J787" s="18"/>
      <c r="K787" s="18"/>
      <c r="L787" s="18"/>
      <c r="M787" s="18"/>
      <c r="N787" s="18"/>
      <c r="O787" s="18"/>
      <c r="P787" s="18"/>
      <c r="Q787" s="18"/>
      <c r="R787" s="18"/>
      <c r="S787" s="18"/>
      <c r="T787" s="18"/>
      <c r="U787" s="18"/>
      <c r="V787" s="18"/>
      <c r="W787" s="18"/>
    </row>
    <row r="788" spans="1:23" ht="12.75">
      <c r="A788" s="18"/>
      <c r="B788" s="18"/>
      <c r="C788" s="18"/>
      <c r="D788" s="18"/>
      <c r="E788" s="18"/>
      <c r="F788" s="18"/>
      <c r="G788" s="18"/>
      <c r="H788" s="18"/>
      <c r="I788" s="18"/>
      <c r="J788" s="18"/>
      <c r="K788" s="18"/>
      <c r="L788" s="18"/>
      <c r="M788" s="18"/>
      <c r="N788" s="18"/>
      <c r="O788" s="18"/>
      <c r="P788" s="18"/>
      <c r="Q788" s="18"/>
      <c r="R788" s="18"/>
      <c r="S788" s="18"/>
      <c r="T788" s="18"/>
      <c r="U788" s="18"/>
      <c r="V788" s="18"/>
      <c r="W788" s="18"/>
    </row>
    <row r="789" spans="1:23" ht="12.75">
      <c r="A789" s="18"/>
      <c r="B789" s="18"/>
      <c r="C789" s="18"/>
      <c r="D789" s="18"/>
      <c r="E789" s="18"/>
      <c r="F789" s="18"/>
      <c r="G789" s="18"/>
      <c r="H789" s="18"/>
      <c r="I789" s="18"/>
      <c r="J789" s="18"/>
      <c r="K789" s="18"/>
      <c r="L789" s="18"/>
      <c r="M789" s="18"/>
      <c r="N789" s="18"/>
      <c r="O789" s="18"/>
      <c r="P789" s="18"/>
      <c r="Q789" s="18"/>
      <c r="R789" s="18"/>
      <c r="S789" s="18"/>
      <c r="T789" s="18"/>
      <c r="U789" s="18"/>
      <c r="V789" s="18"/>
      <c r="W789" s="18"/>
    </row>
    <row r="790" spans="1:23" ht="12.75">
      <c r="A790" s="18"/>
      <c r="B790" s="18"/>
      <c r="C790" s="18"/>
      <c r="D790" s="18"/>
      <c r="E790" s="18"/>
      <c r="F790" s="18"/>
      <c r="G790" s="18"/>
      <c r="H790" s="18"/>
      <c r="I790" s="18"/>
      <c r="J790" s="18"/>
      <c r="K790" s="18"/>
      <c r="L790" s="18"/>
      <c r="M790" s="18"/>
      <c r="N790" s="18"/>
      <c r="O790" s="18"/>
      <c r="P790" s="18"/>
      <c r="Q790" s="18"/>
      <c r="R790" s="18"/>
      <c r="S790" s="18"/>
      <c r="T790" s="18"/>
      <c r="U790" s="18"/>
      <c r="V790" s="18"/>
      <c r="W790" s="18"/>
    </row>
    <row r="791" spans="1:23" ht="12.75">
      <c r="A791" s="18"/>
      <c r="B791" s="18"/>
      <c r="C791" s="18"/>
      <c r="D791" s="18"/>
      <c r="E791" s="18"/>
      <c r="F791" s="18"/>
      <c r="G791" s="18"/>
      <c r="H791" s="18"/>
      <c r="I791" s="18"/>
      <c r="J791" s="18"/>
      <c r="K791" s="18"/>
      <c r="L791" s="18"/>
      <c r="M791" s="18"/>
      <c r="N791" s="18"/>
      <c r="O791" s="18"/>
      <c r="P791" s="18"/>
      <c r="Q791" s="18"/>
      <c r="R791" s="18"/>
      <c r="S791" s="18"/>
      <c r="T791" s="18"/>
      <c r="U791" s="18"/>
      <c r="V791" s="18"/>
      <c r="W791" s="18"/>
    </row>
    <row r="792" spans="1:23" ht="12.75">
      <c r="A792" s="18"/>
      <c r="B792" s="18"/>
      <c r="C792" s="18"/>
      <c r="D792" s="18"/>
      <c r="E792" s="18"/>
      <c r="F792" s="18"/>
      <c r="G792" s="18"/>
      <c r="H792" s="18"/>
      <c r="I792" s="18"/>
      <c r="J792" s="18"/>
      <c r="K792" s="18"/>
      <c r="L792" s="18"/>
      <c r="M792" s="18"/>
      <c r="N792" s="18"/>
      <c r="O792" s="18"/>
      <c r="P792" s="18"/>
      <c r="Q792" s="18"/>
      <c r="R792" s="18"/>
      <c r="S792" s="18"/>
      <c r="T792" s="18"/>
      <c r="U792" s="18"/>
      <c r="V792" s="18"/>
      <c r="W792" s="18"/>
    </row>
    <row r="793" spans="1:23" ht="12.75">
      <c r="A793" s="18"/>
      <c r="B793" s="18"/>
      <c r="C793" s="18"/>
      <c r="D793" s="18"/>
      <c r="E793" s="18"/>
      <c r="F793" s="18"/>
      <c r="G793" s="18"/>
      <c r="H793" s="18"/>
      <c r="I793" s="18"/>
      <c r="J793" s="18"/>
      <c r="K793" s="18"/>
      <c r="L793" s="18"/>
      <c r="M793" s="18"/>
      <c r="N793" s="18"/>
      <c r="O793" s="18"/>
      <c r="P793" s="18"/>
      <c r="Q793" s="18"/>
      <c r="R793" s="18"/>
      <c r="S793" s="18"/>
      <c r="T793" s="18"/>
      <c r="U793" s="18"/>
      <c r="V793" s="18"/>
      <c r="W793" s="18"/>
    </row>
    <row r="794" spans="1:23" ht="12.75">
      <c r="A794" s="18"/>
      <c r="B794" s="18"/>
      <c r="C794" s="18"/>
      <c r="D794" s="18"/>
      <c r="E794" s="18"/>
      <c r="F794" s="18"/>
      <c r="G794" s="18"/>
      <c r="H794" s="18"/>
      <c r="I794" s="18"/>
      <c r="J794" s="18"/>
      <c r="K794" s="18"/>
      <c r="L794" s="18"/>
      <c r="M794" s="18"/>
      <c r="N794" s="18"/>
      <c r="O794" s="18"/>
      <c r="P794" s="18"/>
      <c r="Q794" s="18"/>
      <c r="R794" s="18"/>
      <c r="S794" s="18"/>
      <c r="T794" s="18"/>
      <c r="U794" s="18"/>
      <c r="V794" s="18"/>
      <c r="W794" s="18"/>
    </row>
    <row r="795" spans="1:23" ht="12.75">
      <c r="A795" s="18"/>
      <c r="B795" s="18"/>
      <c r="C795" s="18"/>
      <c r="D795" s="18"/>
      <c r="E795" s="18"/>
      <c r="F795" s="18"/>
      <c r="G795" s="18"/>
      <c r="H795" s="18"/>
      <c r="I795" s="18"/>
      <c r="J795" s="18"/>
      <c r="K795" s="18"/>
      <c r="L795" s="18"/>
      <c r="M795" s="18"/>
      <c r="N795" s="18"/>
      <c r="O795" s="18"/>
      <c r="P795" s="18"/>
      <c r="Q795" s="18"/>
      <c r="R795" s="18"/>
      <c r="S795" s="18"/>
      <c r="T795" s="18"/>
      <c r="U795" s="18"/>
      <c r="V795" s="18"/>
      <c r="W795" s="18"/>
    </row>
    <row r="796" spans="1:23" ht="12.75">
      <c r="A796" s="18"/>
      <c r="B796" s="18"/>
      <c r="C796" s="18"/>
      <c r="D796" s="18"/>
      <c r="E796" s="18"/>
      <c r="F796" s="18"/>
      <c r="G796" s="18"/>
      <c r="H796" s="18"/>
      <c r="I796" s="18"/>
      <c r="J796" s="18"/>
      <c r="K796" s="18"/>
      <c r="L796" s="18"/>
      <c r="M796" s="18"/>
      <c r="N796" s="18"/>
      <c r="O796" s="18"/>
      <c r="P796" s="18"/>
      <c r="Q796" s="18"/>
      <c r="R796" s="18"/>
      <c r="S796" s="18"/>
      <c r="T796" s="18"/>
      <c r="U796" s="18"/>
      <c r="V796" s="18"/>
      <c r="W796" s="18"/>
    </row>
    <row r="797" spans="1:23" ht="12.75">
      <c r="A797" s="18"/>
      <c r="B797" s="18"/>
      <c r="C797" s="18"/>
      <c r="D797" s="18"/>
      <c r="E797" s="18"/>
      <c r="F797" s="18"/>
      <c r="G797" s="18"/>
      <c r="H797" s="18"/>
      <c r="I797" s="18"/>
      <c r="J797" s="18"/>
      <c r="K797" s="18"/>
      <c r="L797" s="18"/>
      <c r="M797" s="18"/>
      <c r="N797" s="18"/>
      <c r="O797" s="18"/>
      <c r="P797" s="18"/>
      <c r="Q797" s="18"/>
      <c r="R797" s="18"/>
      <c r="S797" s="18"/>
      <c r="T797" s="18"/>
      <c r="U797" s="18"/>
      <c r="V797" s="18"/>
      <c r="W797" s="18"/>
    </row>
    <row r="798" spans="1:23" ht="12.75">
      <c r="A798" s="18"/>
      <c r="B798" s="18"/>
      <c r="C798" s="18"/>
      <c r="D798" s="18"/>
      <c r="E798" s="18"/>
      <c r="F798" s="18"/>
      <c r="G798" s="18"/>
      <c r="H798" s="18"/>
      <c r="I798" s="18"/>
      <c r="J798" s="18"/>
      <c r="K798" s="18"/>
      <c r="L798" s="18"/>
      <c r="M798" s="18"/>
      <c r="N798" s="18"/>
      <c r="O798" s="18"/>
      <c r="P798" s="18"/>
      <c r="Q798" s="18"/>
      <c r="R798" s="18"/>
      <c r="S798" s="18"/>
      <c r="T798" s="18"/>
      <c r="U798" s="18"/>
      <c r="V798" s="18"/>
      <c r="W798" s="18"/>
    </row>
    <row r="799" spans="1:23" ht="12.75">
      <c r="A799" s="18"/>
      <c r="B799" s="18"/>
      <c r="C799" s="18"/>
      <c r="D799" s="18"/>
      <c r="E799" s="18"/>
      <c r="F799" s="18"/>
      <c r="G799" s="18"/>
      <c r="H799" s="18"/>
      <c r="I799" s="18"/>
      <c r="J799" s="18"/>
      <c r="K799" s="18"/>
      <c r="L799" s="18"/>
      <c r="M799" s="18"/>
      <c r="N799" s="18"/>
      <c r="O799" s="18"/>
      <c r="P799" s="18"/>
      <c r="Q799" s="18"/>
      <c r="R799" s="18"/>
      <c r="S799" s="18"/>
      <c r="T799" s="18"/>
      <c r="U799" s="18"/>
      <c r="V799" s="18"/>
      <c r="W799" s="18"/>
    </row>
    <row r="800" spans="1:23" ht="12.75">
      <c r="A800" s="18"/>
      <c r="B800" s="18"/>
      <c r="C800" s="18"/>
      <c r="D800" s="18"/>
      <c r="E800" s="18"/>
      <c r="F800" s="18"/>
      <c r="G800" s="18"/>
      <c r="H800" s="18"/>
      <c r="I800" s="18"/>
      <c r="J800" s="18"/>
      <c r="K800" s="18"/>
      <c r="L800" s="18"/>
      <c r="M800" s="18"/>
      <c r="N800" s="18"/>
      <c r="O800" s="18"/>
      <c r="P800" s="18"/>
      <c r="Q800" s="18"/>
      <c r="R800" s="18"/>
      <c r="S800" s="18"/>
      <c r="T800" s="18"/>
      <c r="U800" s="18"/>
      <c r="V800" s="18"/>
      <c r="W800" s="18"/>
    </row>
    <row r="801" spans="1:23" ht="12.75">
      <c r="A801" s="18"/>
      <c r="B801" s="18"/>
      <c r="C801" s="18"/>
      <c r="D801" s="18"/>
      <c r="E801" s="18"/>
      <c r="F801" s="18"/>
      <c r="G801" s="18"/>
      <c r="H801" s="18"/>
      <c r="I801" s="18"/>
      <c r="J801" s="18"/>
      <c r="K801" s="18"/>
      <c r="L801" s="18"/>
      <c r="M801" s="18"/>
      <c r="N801" s="18"/>
      <c r="O801" s="18"/>
      <c r="P801" s="18"/>
      <c r="Q801" s="18"/>
      <c r="R801" s="18"/>
      <c r="S801" s="18"/>
      <c r="T801" s="18"/>
      <c r="U801" s="18"/>
      <c r="V801" s="18"/>
      <c r="W801" s="18"/>
    </row>
    <row r="802" spans="1:23" ht="12.75">
      <c r="A802" s="18"/>
      <c r="B802" s="18"/>
      <c r="C802" s="18"/>
      <c r="D802" s="18"/>
      <c r="E802" s="18"/>
      <c r="F802" s="18"/>
      <c r="G802" s="18"/>
      <c r="H802" s="18"/>
      <c r="I802" s="18"/>
      <c r="J802" s="18"/>
      <c r="K802" s="18"/>
      <c r="L802" s="18"/>
      <c r="M802" s="18"/>
      <c r="N802" s="18"/>
      <c r="O802" s="18"/>
      <c r="P802" s="18"/>
      <c r="Q802" s="18"/>
      <c r="R802" s="18"/>
      <c r="S802" s="18"/>
      <c r="T802" s="18"/>
      <c r="U802" s="18"/>
      <c r="V802" s="18"/>
      <c r="W802" s="18"/>
    </row>
    <row r="803" spans="1:23" ht="12.75">
      <c r="A803" s="18"/>
      <c r="B803" s="18"/>
      <c r="C803" s="18"/>
      <c r="D803" s="18"/>
      <c r="E803" s="18"/>
      <c r="F803" s="18"/>
      <c r="G803" s="18"/>
      <c r="H803" s="18"/>
      <c r="I803" s="18"/>
      <c r="J803" s="18"/>
      <c r="K803" s="18"/>
      <c r="L803" s="18"/>
      <c r="M803" s="18"/>
      <c r="N803" s="18"/>
      <c r="O803" s="18"/>
      <c r="P803" s="18"/>
      <c r="Q803" s="18"/>
      <c r="R803" s="18"/>
      <c r="S803" s="18"/>
      <c r="T803" s="18"/>
      <c r="U803" s="18"/>
      <c r="V803" s="18"/>
      <c r="W803" s="18"/>
    </row>
    <row r="804" spans="1:23" ht="12.75">
      <c r="A804" s="18"/>
      <c r="B804" s="18"/>
      <c r="C804" s="18"/>
      <c r="D804" s="18"/>
      <c r="E804" s="18"/>
      <c r="F804" s="18"/>
      <c r="G804" s="18"/>
      <c r="H804" s="18"/>
      <c r="I804" s="18"/>
      <c r="J804" s="18"/>
      <c r="K804" s="18"/>
      <c r="L804" s="18"/>
      <c r="M804" s="18"/>
      <c r="N804" s="18"/>
      <c r="O804" s="18"/>
      <c r="P804" s="18"/>
      <c r="Q804" s="18"/>
      <c r="R804" s="18"/>
      <c r="S804" s="18"/>
      <c r="T804" s="18"/>
      <c r="U804" s="18"/>
      <c r="V804" s="18"/>
      <c r="W804" s="18"/>
    </row>
    <row r="805" spans="1:23" ht="12.75">
      <c r="A805" s="18"/>
      <c r="B805" s="18"/>
      <c r="C805" s="18"/>
      <c r="D805" s="18"/>
      <c r="E805" s="18"/>
      <c r="F805" s="18"/>
      <c r="G805" s="18"/>
      <c r="H805" s="18"/>
      <c r="I805" s="18"/>
      <c r="J805" s="18"/>
      <c r="K805" s="18"/>
      <c r="L805" s="18"/>
      <c r="M805" s="18"/>
      <c r="N805" s="18"/>
      <c r="O805" s="18"/>
      <c r="P805" s="18"/>
      <c r="Q805" s="18"/>
      <c r="R805" s="18"/>
      <c r="S805" s="18"/>
      <c r="T805" s="18"/>
      <c r="U805" s="18"/>
      <c r="V805" s="18"/>
      <c r="W805" s="18"/>
    </row>
    <row r="806" spans="1:23" ht="12.75">
      <c r="A806" s="18"/>
      <c r="B806" s="18"/>
      <c r="C806" s="18"/>
      <c r="D806" s="18"/>
      <c r="E806" s="18"/>
      <c r="F806" s="18"/>
      <c r="G806" s="18"/>
      <c r="H806" s="18"/>
      <c r="I806" s="18"/>
      <c r="J806" s="18"/>
      <c r="K806" s="18"/>
      <c r="L806" s="18"/>
      <c r="M806" s="18"/>
      <c r="N806" s="18"/>
      <c r="O806" s="18"/>
      <c r="P806" s="18"/>
      <c r="Q806" s="18"/>
      <c r="R806" s="18"/>
      <c r="S806" s="18"/>
      <c r="T806" s="18"/>
      <c r="U806" s="18"/>
      <c r="V806" s="18"/>
      <c r="W806" s="18"/>
    </row>
    <row r="807" spans="1:23" ht="12.75">
      <c r="A807" s="18"/>
      <c r="B807" s="18"/>
      <c r="C807" s="18"/>
      <c r="D807" s="18"/>
      <c r="E807" s="18"/>
      <c r="F807" s="18"/>
      <c r="G807" s="18"/>
      <c r="H807" s="18"/>
      <c r="I807" s="18"/>
      <c r="J807" s="18"/>
      <c r="K807" s="18"/>
      <c r="L807" s="18"/>
      <c r="M807" s="18"/>
      <c r="N807" s="18"/>
      <c r="O807" s="18"/>
      <c r="P807" s="18"/>
      <c r="Q807" s="18"/>
      <c r="R807" s="18"/>
      <c r="S807" s="18"/>
      <c r="T807" s="18"/>
      <c r="U807" s="18"/>
      <c r="V807" s="18"/>
      <c r="W807" s="18"/>
    </row>
    <row r="808" spans="1:23" ht="12.75">
      <c r="A808" s="18"/>
      <c r="B808" s="18"/>
      <c r="C808" s="18"/>
      <c r="D808" s="18"/>
      <c r="E808" s="18"/>
      <c r="F808" s="18"/>
      <c r="G808" s="18"/>
      <c r="H808" s="18"/>
      <c r="I808" s="18"/>
      <c r="J808" s="18"/>
      <c r="K808" s="18"/>
      <c r="L808" s="18"/>
      <c r="M808" s="18"/>
      <c r="N808" s="18"/>
      <c r="O808" s="18"/>
      <c r="P808" s="18"/>
      <c r="Q808" s="18"/>
      <c r="R808" s="18"/>
      <c r="S808" s="18"/>
      <c r="T808" s="18"/>
      <c r="U808" s="18"/>
      <c r="V808" s="18"/>
      <c r="W808" s="18"/>
    </row>
    <row r="809" spans="1:23" ht="12.75">
      <c r="A809" s="18"/>
      <c r="B809" s="18"/>
      <c r="C809" s="18"/>
      <c r="D809" s="18"/>
      <c r="E809" s="18"/>
      <c r="F809" s="18"/>
      <c r="G809" s="18"/>
      <c r="H809" s="18"/>
      <c r="I809" s="18"/>
      <c r="J809" s="18"/>
      <c r="K809" s="18"/>
      <c r="L809" s="18"/>
      <c r="M809" s="18"/>
      <c r="N809" s="18"/>
      <c r="O809" s="18"/>
      <c r="P809" s="18"/>
      <c r="Q809" s="18"/>
      <c r="R809" s="18"/>
      <c r="S809" s="18"/>
      <c r="T809" s="18"/>
      <c r="U809" s="18"/>
      <c r="V809" s="18"/>
      <c r="W809" s="18"/>
    </row>
    <row r="810" spans="1:23" ht="12.75">
      <c r="A810" s="18"/>
      <c r="B810" s="18"/>
      <c r="C810" s="18"/>
      <c r="D810" s="18"/>
      <c r="E810" s="18"/>
      <c r="F810" s="18"/>
      <c r="G810" s="18"/>
      <c r="H810" s="18"/>
      <c r="I810" s="18"/>
      <c r="J810" s="18"/>
      <c r="K810" s="18"/>
      <c r="L810" s="18"/>
      <c r="M810" s="18"/>
      <c r="N810" s="18"/>
      <c r="O810" s="18"/>
      <c r="P810" s="18"/>
      <c r="Q810" s="18"/>
      <c r="R810" s="18"/>
      <c r="S810" s="18"/>
      <c r="T810" s="18"/>
      <c r="U810" s="18"/>
      <c r="V810" s="18"/>
      <c r="W810" s="18"/>
    </row>
    <row r="811" spans="1:23" ht="12.75">
      <c r="A811" s="18"/>
      <c r="B811" s="18"/>
      <c r="C811" s="18"/>
      <c r="D811" s="18"/>
      <c r="E811" s="18"/>
      <c r="F811" s="18"/>
      <c r="G811" s="18"/>
      <c r="H811" s="18"/>
      <c r="I811" s="18"/>
      <c r="J811" s="18"/>
      <c r="K811" s="18"/>
      <c r="L811" s="18"/>
      <c r="M811" s="18"/>
      <c r="N811" s="18"/>
      <c r="O811" s="18"/>
      <c r="P811" s="18"/>
      <c r="Q811" s="18"/>
      <c r="R811" s="18"/>
      <c r="S811" s="18"/>
      <c r="T811" s="18"/>
      <c r="U811" s="18"/>
      <c r="V811" s="18"/>
      <c r="W811" s="18"/>
    </row>
    <row r="812" spans="1:23" ht="12.75">
      <c r="A812" s="18"/>
      <c r="B812" s="18"/>
      <c r="C812" s="18"/>
      <c r="D812" s="18"/>
      <c r="E812" s="18"/>
      <c r="F812" s="18"/>
      <c r="G812" s="18"/>
      <c r="H812" s="18"/>
      <c r="I812" s="18"/>
      <c r="J812" s="18"/>
      <c r="K812" s="18"/>
      <c r="L812" s="18"/>
      <c r="M812" s="18"/>
      <c r="N812" s="18"/>
      <c r="O812" s="18"/>
      <c r="P812" s="18"/>
      <c r="Q812" s="18"/>
      <c r="R812" s="18"/>
      <c r="S812" s="18"/>
      <c r="T812" s="18"/>
      <c r="U812" s="18"/>
      <c r="V812" s="18"/>
      <c r="W812" s="18"/>
    </row>
    <row r="813" spans="1:23" ht="12.75">
      <c r="A813" s="18"/>
      <c r="B813" s="18"/>
      <c r="C813" s="18"/>
      <c r="D813" s="18"/>
      <c r="E813" s="18"/>
      <c r="F813" s="18"/>
      <c r="G813" s="18"/>
      <c r="H813" s="18"/>
      <c r="I813" s="18"/>
      <c r="J813" s="18"/>
      <c r="K813" s="18"/>
      <c r="L813" s="18"/>
      <c r="M813" s="18"/>
      <c r="N813" s="18"/>
      <c r="O813" s="18"/>
      <c r="P813" s="18"/>
      <c r="Q813" s="18"/>
      <c r="R813" s="18"/>
      <c r="S813" s="18"/>
      <c r="T813" s="18"/>
      <c r="U813" s="18"/>
      <c r="V813" s="18"/>
      <c r="W813" s="18"/>
    </row>
    <row r="814" spans="1:23" ht="12.75">
      <c r="A814" s="18"/>
      <c r="B814" s="18"/>
      <c r="C814" s="18"/>
      <c r="D814" s="18"/>
      <c r="E814" s="18"/>
      <c r="F814" s="18"/>
      <c r="G814" s="18"/>
      <c r="H814" s="18"/>
      <c r="I814" s="18"/>
      <c r="J814" s="18"/>
      <c r="K814" s="18"/>
      <c r="L814" s="18"/>
      <c r="M814" s="18"/>
      <c r="N814" s="18"/>
      <c r="O814" s="18"/>
      <c r="P814" s="18"/>
      <c r="Q814" s="18"/>
      <c r="R814" s="18"/>
      <c r="S814" s="18"/>
      <c r="T814" s="18"/>
      <c r="U814" s="18"/>
      <c r="V814" s="18"/>
      <c r="W814" s="18"/>
    </row>
    <row r="815" spans="1:23" ht="12.75">
      <c r="A815" s="18"/>
      <c r="B815" s="18"/>
      <c r="C815" s="18"/>
      <c r="D815" s="18"/>
      <c r="E815" s="18"/>
      <c r="F815" s="18"/>
      <c r="G815" s="18"/>
      <c r="H815" s="18"/>
      <c r="I815" s="18"/>
      <c r="J815" s="18"/>
      <c r="K815" s="18"/>
      <c r="L815" s="18"/>
      <c r="M815" s="18"/>
      <c r="N815" s="18"/>
      <c r="O815" s="18"/>
      <c r="P815" s="18"/>
      <c r="Q815" s="18"/>
      <c r="R815" s="18"/>
      <c r="S815" s="18"/>
      <c r="T815" s="18"/>
      <c r="U815" s="18"/>
      <c r="V815" s="18"/>
      <c r="W815" s="18"/>
    </row>
    <row r="816" spans="1:23" ht="12.75">
      <c r="A816" s="18"/>
      <c r="B816" s="18"/>
      <c r="C816" s="18"/>
      <c r="D816" s="18"/>
      <c r="E816" s="18"/>
      <c r="F816" s="18"/>
      <c r="G816" s="18"/>
      <c r="H816" s="18"/>
      <c r="I816" s="18"/>
      <c r="J816" s="18"/>
      <c r="K816" s="18"/>
      <c r="L816" s="18"/>
      <c r="M816" s="18"/>
      <c r="N816" s="18"/>
      <c r="O816" s="18"/>
      <c r="P816" s="18"/>
      <c r="Q816" s="18"/>
      <c r="R816" s="18"/>
      <c r="S816" s="18"/>
      <c r="T816" s="18"/>
      <c r="U816" s="18"/>
      <c r="V816" s="18"/>
      <c r="W816" s="18"/>
    </row>
    <row r="817" spans="1:23" ht="12.75">
      <c r="A817" s="18"/>
      <c r="B817" s="18"/>
      <c r="C817" s="18"/>
      <c r="D817" s="18"/>
      <c r="E817" s="18"/>
      <c r="F817" s="18"/>
      <c r="G817" s="18"/>
      <c r="H817" s="18"/>
      <c r="I817" s="18"/>
      <c r="J817" s="18"/>
      <c r="K817" s="18"/>
      <c r="L817" s="18"/>
      <c r="M817" s="18"/>
      <c r="N817" s="18"/>
      <c r="O817" s="18"/>
      <c r="P817" s="18"/>
      <c r="Q817" s="18"/>
      <c r="R817" s="18"/>
      <c r="S817" s="18"/>
      <c r="T817" s="18"/>
      <c r="U817" s="18"/>
      <c r="V817" s="18"/>
      <c r="W817" s="18"/>
    </row>
    <row r="818" spans="1:23" ht="12.75">
      <c r="A818" s="18"/>
      <c r="B818" s="18"/>
      <c r="C818" s="18"/>
      <c r="D818" s="18"/>
      <c r="E818" s="18"/>
      <c r="F818" s="18"/>
      <c r="G818" s="18"/>
      <c r="H818" s="18"/>
      <c r="I818" s="18"/>
      <c r="J818" s="18"/>
      <c r="K818" s="18"/>
      <c r="L818" s="18"/>
      <c r="M818" s="18"/>
      <c r="N818" s="18"/>
      <c r="O818" s="18"/>
      <c r="P818" s="18"/>
      <c r="Q818" s="18"/>
      <c r="R818" s="18"/>
      <c r="S818" s="18"/>
      <c r="T818" s="18"/>
      <c r="U818" s="18"/>
      <c r="V818" s="18"/>
      <c r="W818" s="18"/>
    </row>
    <row r="819" spans="1:23" ht="12.75">
      <c r="A819" s="18"/>
      <c r="B819" s="18"/>
      <c r="C819" s="18"/>
      <c r="D819" s="18"/>
      <c r="E819" s="18"/>
      <c r="F819" s="18"/>
      <c r="G819" s="18"/>
      <c r="H819" s="18"/>
      <c r="I819" s="18"/>
      <c r="J819" s="18"/>
      <c r="K819" s="18"/>
      <c r="L819" s="18"/>
      <c r="M819" s="18"/>
      <c r="N819" s="18"/>
      <c r="O819" s="18"/>
      <c r="P819" s="18"/>
      <c r="Q819" s="18"/>
      <c r="R819" s="18"/>
      <c r="S819" s="18"/>
      <c r="T819" s="18"/>
      <c r="U819" s="18"/>
      <c r="V819" s="18"/>
      <c r="W819" s="18"/>
    </row>
    <row r="820" spans="1:23" ht="12.75">
      <c r="A820" s="18"/>
      <c r="B820" s="18"/>
      <c r="C820" s="18"/>
      <c r="D820" s="18"/>
      <c r="E820" s="18"/>
      <c r="F820" s="18"/>
      <c r="G820" s="18"/>
      <c r="H820" s="18"/>
      <c r="I820" s="18"/>
      <c r="J820" s="18"/>
      <c r="K820" s="18"/>
      <c r="L820" s="18"/>
      <c r="M820" s="18"/>
      <c r="N820" s="18"/>
      <c r="O820" s="18"/>
      <c r="P820" s="18"/>
      <c r="Q820" s="18"/>
      <c r="R820" s="18"/>
      <c r="S820" s="18"/>
      <c r="T820" s="18"/>
      <c r="U820" s="18"/>
      <c r="V820" s="18"/>
      <c r="W820" s="18"/>
    </row>
    <row r="821" spans="1:23" ht="12.75">
      <c r="A821" s="18"/>
      <c r="B821" s="18"/>
      <c r="C821" s="18"/>
      <c r="D821" s="18"/>
      <c r="E821" s="18"/>
      <c r="F821" s="18"/>
      <c r="G821" s="18"/>
      <c r="H821" s="18"/>
      <c r="I821" s="18"/>
      <c r="J821" s="18"/>
      <c r="K821" s="18"/>
      <c r="L821" s="18"/>
      <c r="M821" s="18"/>
      <c r="N821" s="18"/>
      <c r="O821" s="18"/>
      <c r="P821" s="18"/>
      <c r="Q821" s="18"/>
      <c r="R821" s="18"/>
      <c r="S821" s="18"/>
      <c r="T821" s="18"/>
      <c r="U821" s="18"/>
      <c r="V821" s="18"/>
      <c r="W821" s="18"/>
    </row>
    <row r="822" spans="1:23" ht="12.75">
      <c r="A822" s="18"/>
      <c r="B822" s="18"/>
      <c r="C822" s="18"/>
      <c r="D822" s="18"/>
      <c r="E822" s="18"/>
      <c r="F822" s="18"/>
      <c r="G822" s="18"/>
      <c r="H822" s="18"/>
      <c r="I822" s="18"/>
      <c r="J822" s="18"/>
      <c r="K822" s="18"/>
      <c r="L822" s="18"/>
      <c r="M822" s="18"/>
      <c r="N822" s="18"/>
      <c r="O822" s="18"/>
      <c r="P822" s="18"/>
      <c r="Q822" s="18"/>
      <c r="R822" s="18"/>
      <c r="S822" s="18"/>
      <c r="T822" s="18"/>
      <c r="U822" s="18"/>
      <c r="V822" s="18"/>
      <c r="W822" s="18"/>
    </row>
    <row r="823" spans="1:23" ht="12.75">
      <c r="A823" s="18"/>
      <c r="B823" s="18"/>
      <c r="C823" s="18"/>
      <c r="D823" s="18"/>
      <c r="E823" s="18"/>
      <c r="F823" s="18"/>
      <c r="G823" s="18"/>
      <c r="H823" s="18"/>
      <c r="I823" s="18"/>
      <c r="J823" s="18"/>
      <c r="K823" s="18"/>
      <c r="L823" s="18"/>
      <c r="M823" s="18"/>
      <c r="N823" s="18"/>
      <c r="O823" s="18"/>
      <c r="P823" s="18"/>
      <c r="Q823" s="18"/>
      <c r="R823" s="18"/>
      <c r="S823" s="18"/>
      <c r="T823" s="18"/>
      <c r="U823" s="18"/>
      <c r="V823" s="18"/>
      <c r="W823" s="18"/>
    </row>
    <row r="824" spans="1:23" ht="12.75">
      <c r="A824" s="18"/>
      <c r="B824" s="18"/>
      <c r="C824" s="18"/>
      <c r="D824" s="18"/>
      <c r="E824" s="18"/>
      <c r="F824" s="18"/>
      <c r="G824" s="18"/>
      <c r="H824" s="18"/>
      <c r="I824" s="18"/>
      <c r="J824" s="18"/>
      <c r="K824" s="18"/>
      <c r="L824" s="18"/>
      <c r="M824" s="18"/>
      <c r="N824" s="18"/>
      <c r="O824" s="18"/>
      <c r="P824" s="18"/>
      <c r="Q824" s="18"/>
      <c r="R824" s="18"/>
      <c r="S824" s="18"/>
      <c r="T824" s="18"/>
      <c r="U824" s="18"/>
      <c r="V824" s="18"/>
      <c r="W824" s="18"/>
    </row>
    <row r="825" spans="1:23" ht="12.75">
      <c r="A825" s="18"/>
      <c r="B825" s="18"/>
      <c r="C825" s="18"/>
      <c r="D825" s="18"/>
      <c r="E825" s="18"/>
      <c r="F825" s="18"/>
      <c r="G825" s="18"/>
      <c r="H825" s="18"/>
      <c r="I825" s="18"/>
      <c r="J825" s="18"/>
      <c r="K825" s="18"/>
      <c r="L825" s="18"/>
      <c r="M825" s="18"/>
      <c r="N825" s="18"/>
      <c r="O825" s="18"/>
      <c r="P825" s="18"/>
      <c r="Q825" s="18"/>
      <c r="R825" s="18"/>
      <c r="S825" s="18"/>
      <c r="T825" s="18"/>
      <c r="U825" s="18"/>
      <c r="V825" s="18"/>
      <c r="W825" s="18"/>
    </row>
    <row r="826" spans="1:23" ht="12.75">
      <c r="A826" s="18"/>
      <c r="B826" s="18"/>
      <c r="C826" s="18"/>
      <c r="D826" s="18"/>
      <c r="E826" s="18"/>
      <c r="F826" s="18"/>
      <c r="G826" s="18"/>
      <c r="H826" s="18"/>
      <c r="I826" s="18"/>
      <c r="J826" s="18"/>
      <c r="K826" s="18"/>
      <c r="L826" s="18"/>
      <c r="M826" s="18"/>
      <c r="N826" s="18"/>
      <c r="O826" s="18"/>
      <c r="P826" s="18"/>
      <c r="Q826" s="18"/>
      <c r="R826" s="18"/>
      <c r="S826" s="18"/>
      <c r="T826" s="18"/>
      <c r="U826" s="18"/>
      <c r="V826" s="18"/>
      <c r="W826" s="18"/>
    </row>
    <row r="827" spans="1:23" ht="12.75">
      <c r="A827" s="18"/>
      <c r="B827" s="18"/>
      <c r="C827" s="18"/>
      <c r="D827" s="18"/>
      <c r="E827" s="18"/>
      <c r="F827" s="18"/>
      <c r="G827" s="18"/>
      <c r="H827" s="18"/>
      <c r="I827" s="18"/>
      <c r="J827" s="18"/>
      <c r="K827" s="18"/>
      <c r="L827" s="18"/>
      <c r="M827" s="18"/>
      <c r="N827" s="18"/>
      <c r="O827" s="18"/>
      <c r="P827" s="18"/>
      <c r="Q827" s="18"/>
      <c r="R827" s="18"/>
      <c r="S827" s="18"/>
      <c r="T827" s="18"/>
      <c r="U827" s="18"/>
      <c r="V827" s="18"/>
      <c r="W827" s="18"/>
    </row>
    <row r="828" spans="1:23" ht="12.75">
      <c r="A828" s="18"/>
      <c r="B828" s="18"/>
      <c r="C828" s="18"/>
      <c r="D828" s="18"/>
      <c r="E828" s="18"/>
      <c r="F828" s="18"/>
      <c r="G828" s="18"/>
      <c r="H828" s="18"/>
      <c r="I828" s="18"/>
      <c r="J828" s="18"/>
      <c r="K828" s="18"/>
      <c r="L828" s="18"/>
      <c r="M828" s="18"/>
      <c r="N828" s="18"/>
      <c r="O828" s="18"/>
      <c r="P828" s="18"/>
      <c r="Q828" s="18"/>
      <c r="R828" s="18"/>
      <c r="S828" s="18"/>
      <c r="T828" s="18"/>
      <c r="U828" s="18"/>
      <c r="V828" s="18"/>
      <c r="W828" s="18"/>
    </row>
    <row r="829" spans="1:23" ht="12.75">
      <c r="A829" s="18"/>
      <c r="B829" s="18"/>
      <c r="C829" s="18"/>
      <c r="D829" s="18"/>
      <c r="E829" s="18"/>
      <c r="F829" s="18"/>
      <c r="G829" s="18"/>
      <c r="H829" s="18"/>
      <c r="I829" s="18"/>
      <c r="J829" s="18"/>
      <c r="K829" s="18"/>
      <c r="L829" s="18"/>
      <c r="M829" s="18"/>
      <c r="N829" s="18"/>
      <c r="O829" s="18"/>
      <c r="P829" s="18"/>
      <c r="Q829" s="18"/>
      <c r="R829" s="18"/>
      <c r="S829" s="18"/>
      <c r="T829" s="18"/>
      <c r="U829" s="18"/>
      <c r="V829" s="18"/>
      <c r="W829" s="18"/>
    </row>
    <row r="830" spans="1:23" ht="12.75">
      <c r="A830" s="18"/>
      <c r="B830" s="18"/>
      <c r="C830" s="18"/>
      <c r="D830" s="18"/>
      <c r="E830" s="18"/>
      <c r="F830" s="18"/>
      <c r="G830" s="18"/>
      <c r="H830" s="18"/>
      <c r="I830" s="18"/>
      <c r="J830" s="18"/>
      <c r="K830" s="18"/>
      <c r="L830" s="18"/>
      <c r="M830" s="18"/>
      <c r="N830" s="18"/>
      <c r="O830" s="18"/>
      <c r="P830" s="18"/>
      <c r="Q830" s="18"/>
      <c r="R830" s="18"/>
      <c r="S830" s="18"/>
      <c r="T830" s="18"/>
      <c r="U830" s="18"/>
      <c r="V830" s="18"/>
      <c r="W830" s="18"/>
    </row>
    <row r="831" spans="1:23" ht="12.75">
      <c r="A831" s="18"/>
      <c r="B831" s="18"/>
      <c r="C831" s="18"/>
      <c r="D831" s="18"/>
      <c r="E831" s="18"/>
      <c r="F831" s="18"/>
      <c r="G831" s="18"/>
      <c r="H831" s="18"/>
      <c r="I831" s="18"/>
      <c r="J831" s="18"/>
      <c r="K831" s="18"/>
      <c r="L831" s="18"/>
      <c r="M831" s="18"/>
      <c r="N831" s="18"/>
      <c r="O831" s="18"/>
      <c r="P831" s="18"/>
      <c r="Q831" s="18"/>
      <c r="R831" s="18"/>
      <c r="S831" s="18"/>
      <c r="T831" s="18"/>
      <c r="U831" s="18"/>
      <c r="V831" s="18"/>
      <c r="W831" s="18"/>
    </row>
    <row r="832" spans="1:23" ht="12.75">
      <c r="A832" s="18"/>
      <c r="B832" s="18"/>
      <c r="C832" s="18"/>
      <c r="D832" s="18"/>
      <c r="E832" s="18"/>
      <c r="F832" s="18"/>
      <c r="G832" s="18"/>
      <c r="H832" s="18"/>
      <c r="I832" s="18"/>
      <c r="J832" s="18"/>
      <c r="K832" s="18"/>
      <c r="L832" s="18"/>
      <c r="M832" s="18"/>
      <c r="N832" s="18"/>
      <c r="O832" s="18"/>
      <c r="P832" s="18"/>
      <c r="Q832" s="18"/>
      <c r="R832" s="18"/>
      <c r="S832" s="18"/>
      <c r="T832" s="18"/>
      <c r="U832" s="18"/>
      <c r="V832" s="18"/>
      <c r="W832" s="18"/>
    </row>
    <row r="833" spans="1:23" ht="12.75">
      <c r="A833" s="18"/>
      <c r="B833" s="18"/>
      <c r="C833" s="18"/>
      <c r="D833" s="18"/>
      <c r="E833" s="18"/>
      <c r="F833" s="18"/>
      <c r="G833" s="18"/>
      <c r="H833" s="18"/>
      <c r="I833" s="18"/>
      <c r="J833" s="18"/>
      <c r="K833" s="18"/>
      <c r="L833" s="18"/>
      <c r="M833" s="18"/>
      <c r="N833" s="18"/>
      <c r="O833" s="18"/>
      <c r="P833" s="18"/>
      <c r="Q833" s="18"/>
      <c r="R833" s="18"/>
      <c r="S833" s="18"/>
      <c r="T833" s="18"/>
      <c r="U833" s="18"/>
      <c r="V833" s="18"/>
      <c r="W833" s="18"/>
    </row>
    <row r="834" spans="1:23" ht="12.75">
      <c r="A834" s="18"/>
      <c r="B834" s="18"/>
      <c r="C834" s="18"/>
      <c r="D834" s="18"/>
      <c r="E834" s="18"/>
      <c r="F834" s="18"/>
      <c r="G834" s="18"/>
      <c r="H834" s="18"/>
      <c r="I834" s="18"/>
      <c r="J834" s="18"/>
      <c r="K834" s="18"/>
      <c r="L834" s="18"/>
      <c r="M834" s="18"/>
      <c r="N834" s="18"/>
      <c r="O834" s="18"/>
      <c r="P834" s="18"/>
      <c r="Q834" s="18"/>
      <c r="R834" s="18"/>
      <c r="S834" s="18"/>
      <c r="T834" s="18"/>
      <c r="U834" s="18"/>
      <c r="V834" s="18"/>
      <c r="W834" s="18"/>
    </row>
    <row r="835" spans="1:23" ht="12.75">
      <c r="A835" s="18"/>
      <c r="B835" s="18"/>
      <c r="C835" s="18"/>
      <c r="D835" s="18"/>
      <c r="E835" s="18"/>
      <c r="F835" s="18"/>
      <c r="G835" s="18"/>
      <c r="H835" s="18"/>
      <c r="I835" s="18"/>
      <c r="J835" s="18"/>
      <c r="K835" s="18"/>
      <c r="L835" s="18"/>
      <c r="M835" s="18"/>
      <c r="N835" s="18"/>
      <c r="O835" s="18"/>
      <c r="P835" s="18"/>
      <c r="Q835" s="18"/>
      <c r="R835" s="18"/>
      <c r="S835" s="18"/>
      <c r="T835" s="18"/>
      <c r="U835" s="18"/>
      <c r="V835" s="18"/>
      <c r="W835" s="18"/>
    </row>
    <row r="836" spans="1:23" ht="12.75">
      <c r="A836" s="18"/>
      <c r="B836" s="18"/>
      <c r="C836" s="18"/>
      <c r="D836" s="18"/>
      <c r="E836" s="18"/>
      <c r="F836" s="18"/>
      <c r="G836" s="18"/>
      <c r="H836" s="18"/>
      <c r="I836" s="18"/>
      <c r="J836" s="18"/>
      <c r="K836" s="18"/>
      <c r="L836" s="18"/>
      <c r="M836" s="18"/>
      <c r="N836" s="18"/>
      <c r="O836" s="18"/>
      <c r="P836" s="18"/>
      <c r="Q836" s="18"/>
      <c r="R836" s="18"/>
      <c r="S836" s="18"/>
      <c r="T836" s="18"/>
      <c r="U836" s="18"/>
      <c r="V836" s="18"/>
      <c r="W836" s="18"/>
    </row>
    <row r="837" spans="1:23" ht="12.75">
      <c r="A837" s="18"/>
      <c r="B837" s="18"/>
      <c r="C837" s="18"/>
      <c r="D837" s="18"/>
      <c r="E837" s="18"/>
      <c r="F837" s="18"/>
      <c r="G837" s="18"/>
      <c r="H837" s="18"/>
      <c r="I837" s="18"/>
      <c r="J837" s="18"/>
      <c r="K837" s="18"/>
      <c r="L837" s="18"/>
      <c r="M837" s="18"/>
      <c r="N837" s="18"/>
      <c r="O837" s="18"/>
      <c r="P837" s="18"/>
      <c r="Q837" s="18"/>
      <c r="R837" s="18"/>
      <c r="S837" s="18"/>
      <c r="T837" s="18"/>
      <c r="U837" s="18"/>
      <c r="V837" s="18"/>
      <c r="W837" s="18"/>
    </row>
    <row r="838" spans="1:23" ht="12.75">
      <c r="A838" s="18"/>
      <c r="B838" s="18"/>
      <c r="C838" s="18"/>
      <c r="D838" s="18"/>
      <c r="E838" s="18"/>
      <c r="F838" s="18"/>
      <c r="G838" s="18"/>
      <c r="H838" s="18"/>
      <c r="I838" s="18"/>
      <c r="J838" s="18"/>
      <c r="K838" s="18"/>
      <c r="L838" s="18"/>
      <c r="M838" s="18"/>
      <c r="N838" s="18"/>
      <c r="O838" s="18"/>
      <c r="P838" s="18"/>
      <c r="Q838" s="18"/>
      <c r="R838" s="18"/>
      <c r="S838" s="18"/>
      <c r="T838" s="18"/>
      <c r="U838" s="18"/>
      <c r="V838" s="18"/>
      <c r="W838" s="18"/>
    </row>
    <row r="839" spans="1:23" ht="12.75">
      <c r="A839" s="18"/>
      <c r="B839" s="18"/>
      <c r="C839" s="18"/>
      <c r="D839" s="18"/>
      <c r="E839" s="18"/>
      <c r="F839" s="18"/>
      <c r="G839" s="18"/>
      <c r="H839" s="18"/>
      <c r="I839" s="18"/>
      <c r="J839" s="18"/>
      <c r="K839" s="18"/>
      <c r="L839" s="18"/>
      <c r="M839" s="18"/>
      <c r="N839" s="18"/>
      <c r="O839" s="18"/>
      <c r="P839" s="18"/>
      <c r="Q839" s="18"/>
      <c r="R839" s="18"/>
      <c r="S839" s="18"/>
      <c r="T839" s="18"/>
      <c r="U839" s="18"/>
      <c r="V839" s="18"/>
      <c r="W839" s="18"/>
    </row>
    <row r="840" spans="1:23" ht="12.75">
      <c r="A840" s="18"/>
      <c r="B840" s="18"/>
      <c r="C840" s="18"/>
      <c r="D840" s="18"/>
      <c r="E840" s="18"/>
      <c r="F840" s="18"/>
      <c r="G840" s="18"/>
      <c r="H840" s="18"/>
      <c r="I840" s="18"/>
      <c r="J840" s="18"/>
      <c r="K840" s="18"/>
      <c r="L840" s="18"/>
      <c r="M840" s="18"/>
      <c r="N840" s="18"/>
      <c r="O840" s="18"/>
      <c r="P840" s="18"/>
      <c r="Q840" s="18"/>
      <c r="R840" s="18"/>
      <c r="S840" s="18"/>
      <c r="T840" s="18"/>
      <c r="U840" s="18"/>
      <c r="V840" s="18"/>
      <c r="W840" s="18"/>
    </row>
    <row r="841" spans="1:23" ht="12.75">
      <c r="A841" s="18"/>
      <c r="B841" s="18"/>
      <c r="C841" s="18"/>
      <c r="D841" s="18"/>
      <c r="E841" s="18"/>
      <c r="F841" s="18"/>
      <c r="G841" s="18"/>
      <c r="H841" s="18"/>
      <c r="I841" s="18"/>
      <c r="J841" s="18"/>
      <c r="K841" s="18"/>
      <c r="L841" s="18"/>
      <c r="M841" s="18"/>
      <c r="N841" s="18"/>
      <c r="O841" s="18"/>
      <c r="P841" s="18"/>
      <c r="Q841" s="18"/>
      <c r="R841" s="18"/>
      <c r="S841" s="18"/>
      <c r="T841" s="18"/>
      <c r="U841" s="18"/>
      <c r="V841" s="18"/>
      <c r="W841" s="18"/>
    </row>
    <row r="842" spans="1:23" ht="12.75">
      <c r="A842" s="18"/>
      <c r="B842" s="18"/>
      <c r="C842" s="18"/>
      <c r="D842" s="18"/>
      <c r="E842" s="18"/>
      <c r="F842" s="18"/>
      <c r="G842" s="18"/>
      <c r="H842" s="18"/>
      <c r="I842" s="18"/>
      <c r="J842" s="18"/>
      <c r="K842" s="18"/>
      <c r="L842" s="18"/>
      <c r="M842" s="18"/>
      <c r="N842" s="18"/>
      <c r="O842" s="18"/>
      <c r="P842" s="18"/>
      <c r="Q842" s="18"/>
      <c r="R842" s="18"/>
      <c r="S842" s="18"/>
      <c r="T842" s="18"/>
      <c r="U842" s="18"/>
      <c r="V842" s="18"/>
      <c r="W842" s="18"/>
    </row>
    <row r="843" spans="1:23" ht="12.75">
      <c r="A843" s="18"/>
      <c r="B843" s="18"/>
      <c r="C843" s="18"/>
      <c r="D843" s="18"/>
      <c r="E843" s="18"/>
      <c r="F843" s="18"/>
      <c r="G843" s="18"/>
      <c r="H843" s="18"/>
      <c r="I843" s="18"/>
      <c r="J843" s="18"/>
      <c r="K843" s="18"/>
      <c r="L843" s="18"/>
      <c r="M843" s="18"/>
      <c r="N843" s="18"/>
      <c r="O843" s="18"/>
      <c r="P843" s="18"/>
      <c r="Q843" s="18"/>
      <c r="R843" s="18"/>
      <c r="S843" s="18"/>
      <c r="T843" s="18"/>
      <c r="U843" s="18"/>
      <c r="V843" s="18"/>
      <c r="W843" s="18"/>
    </row>
    <row r="844" spans="1:23" ht="12.75">
      <c r="A844" s="18"/>
      <c r="B844" s="18"/>
      <c r="C844" s="18"/>
      <c r="D844" s="18"/>
      <c r="E844" s="18"/>
      <c r="F844" s="18"/>
      <c r="G844" s="18"/>
      <c r="H844" s="18"/>
      <c r="I844" s="18"/>
      <c r="J844" s="18"/>
      <c r="K844" s="18"/>
      <c r="L844" s="18"/>
      <c r="M844" s="18"/>
      <c r="N844" s="18"/>
      <c r="O844" s="18"/>
      <c r="P844" s="18"/>
      <c r="Q844" s="18"/>
      <c r="R844" s="18"/>
      <c r="S844" s="18"/>
      <c r="T844" s="18"/>
      <c r="U844" s="18"/>
      <c r="V844" s="18"/>
      <c r="W844" s="18"/>
    </row>
    <row r="845" spans="1:23" ht="12.75">
      <c r="A845" s="18"/>
      <c r="B845" s="18"/>
      <c r="C845" s="18"/>
      <c r="D845" s="18"/>
      <c r="E845" s="18"/>
      <c r="F845" s="18"/>
      <c r="G845" s="18"/>
      <c r="H845" s="18"/>
      <c r="I845" s="18"/>
      <c r="J845" s="18"/>
      <c r="K845" s="18"/>
      <c r="L845" s="18"/>
      <c r="M845" s="18"/>
      <c r="N845" s="18"/>
      <c r="O845" s="18"/>
      <c r="P845" s="18"/>
      <c r="Q845" s="18"/>
      <c r="R845" s="18"/>
      <c r="S845" s="18"/>
      <c r="T845" s="18"/>
      <c r="U845" s="18"/>
      <c r="V845" s="18"/>
      <c r="W845" s="18"/>
    </row>
    <row r="846" spans="1:23" ht="12.75">
      <c r="A846" s="18"/>
      <c r="B846" s="18"/>
      <c r="C846" s="18"/>
      <c r="D846" s="18"/>
      <c r="E846" s="18"/>
      <c r="F846" s="18"/>
      <c r="G846" s="18"/>
      <c r="H846" s="18"/>
      <c r="I846" s="18"/>
      <c r="J846" s="18"/>
      <c r="K846" s="18"/>
      <c r="L846" s="18"/>
      <c r="M846" s="18"/>
      <c r="N846" s="18"/>
      <c r="O846" s="18"/>
      <c r="P846" s="18"/>
      <c r="Q846" s="18"/>
      <c r="R846" s="18"/>
      <c r="S846" s="18"/>
      <c r="T846" s="18"/>
      <c r="U846" s="18"/>
      <c r="V846" s="18"/>
      <c r="W846" s="18"/>
    </row>
    <row r="847" spans="1:23" ht="12.75">
      <c r="A847" s="18"/>
      <c r="B847" s="18"/>
      <c r="C847" s="18"/>
      <c r="D847" s="18"/>
      <c r="E847" s="18"/>
      <c r="F847" s="18"/>
      <c r="G847" s="18"/>
      <c r="H847" s="18"/>
      <c r="I847" s="18"/>
      <c r="J847" s="18"/>
      <c r="K847" s="18"/>
      <c r="L847" s="18"/>
      <c r="M847" s="18"/>
      <c r="N847" s="18"/>
      <c r="O847" s="18"/>
      <c r="P847" s="18"/>
      <c r="Q847" s="18"/>
      <c r="R847" s="18"/>
      <c r="S847" s="18"/>
      <c r="T847" s="18"/>
      <c r="U847" s="18"/>
      <c r="V847" s="18"/>
      <c r="W847" s="18"/>
    </row>
    <row r="848" spans="1:23" ht="12.75">
      <c r="A848" s="18"/>
      <c r="B848" s="18"/>
      <c r="C848" s="18"/>
      <c r="D848" s="18"/>
      <c r="E848" s="18"/>
      <c r="F848" s="18"/>
      <c r="G848" s="18"/>
      <c r="H848" s="18"/>
      <c r="I848" s="18"/>
      <c r="J848" s="18"/>
      <c r="K848" s="18"/>
      <c r="L848" s="18"/>
      <c r="M848" s="18"/>
      <c r="N848" s="18"/>
      <c r="O848" s="18"/>
      <c r="P848" s="18"/>
      <c r="Q848" s="18"/>
      <c r="R848" s="18"/>
      <c r="S848" s="18"/>
      <c r="T848" s="18"/>
      <c r="U848" s="18"/>
      <c r="V848" s="18"/>
      <c r="W848" s="18"/>
    </row>
    <row r="849" spans="1:23" ht="12.75">
      <c r="A849" s="18"/>
      <c r="B849" s="18"/>
      <c r="C849" s="18"/>
      <c r="D849" s="18"/>
      <c r="E849" s="18"/>
      <c r="F849" s="18"/>
      <c r="G849" s="18"/>
      <c r="H849" s="18"/>
      <c r="I849" s="18"/>
      <c r="J849" s="18"/>
      <c r="K849" s="18"/>
      <c r="L849" s="18"/>
      <c r="M849" s="18"/>
      <c r="N849" s="18"/>
      <c r="O849" s="18"/>
      <c r="P849" s="18"/>
      <c r="Q849" s="18"/>
      <c r="R849" s="18"/>
      <c r="S849" s="18"/>
      <c r="T849" s="18"/>
      <c r="U849" s="18"/>
      <c r="V849" s="18"/>
      <c r="W849" s="18"/>
    </row>
    <row r="850" spans="1:23" ht="12.75">
      <c r="A850" s="18"/>
      <c r="B850" s="18"/>
      <c r="C850" s="18"/>
      <c r="D850" s="18"/>
      <c r="E850" s="18"/>
      <c r="F850" s="18"/>
      <c r="G850" s="18"/>
      <c r="H850" s="18"/>
      <c r="I850" s="18"/>
      <c r="J850" s="18"/>
      <c r="K850" s="18"/>
      <c r="L850" s="18"/>
      <c r="M850" s="18"/>
      <c r="N850" s="18"/>
      <c r="O850" s="18"/>
      <c r="P850" s="18"/>
      <c r="Q850" s="18"/>
      <c r="R850" s="18"/>
      <c r="S850" s="18"/>
      <c r="T850" s="18"/>
      <c r="U850" s="18"/>
      <c r="V850" s="18"/>
      <c r="W850" s="18"/>
    </row>
    <row r="851" spans="1:23" ht="12.75">
      <c r="A851" s="18"/>
      <c r="B851" s="18"/>
      <c r="C851" s="18"/>
      <c r="D851" s="18"/>
      <c r="E851" s="18"/>
      <c r="F851" s="18"/>
      <c r="G851" s="18"/>
      <c r="H851" s="18"/>
      <c r="I851" s="18"/>
      <c r="J851" s="18"/>
      <c r="K851" s="18"/>
      <c r="L851" s="18"/>
      <c r="M851" s="18"/>
      <c r="N851" s="18"/>
      <c r="O851" s="18"/>
      <c r="P851" s="18"/>
      <c r="Q851" s="18"/>
      <c r="R851" s="18"/>
      <c r="S851" s="18"/>
      <c r="T851" s="18"/>
      <c r="U851" s="18"/>
      <c r="V851" s="18"/>
      <c r="W851" s="18"/>
    </row>
    <row r="852" spans="1:23" ht="12.75">
      <c r="A852" s="18"/>
      <c r="B852" s="18"/>
      <c r="C852" s="18"/>
      <c r="D852" s="18"/>
      <c r="E852" s="18"/>
      <c r="F852" s="18"/>
      <c r="G852" s="18"/>
      <c r="H852" s="18"/>
      <c r="I852" s="18"/>
      <c r="J852" s="18"/>
      <c r="K852" s="18"/>
      <c r="L852" s="18"/>
      <c r="M852" s="18"/>
      <c r="N852" s="18"/>
      <c r="O852" s="18"/>
      <c r="P852" s="18"/>
      <c r="Q852" s="18"/>
      <c r="R852" s="18"/>
      <c r="S852" s="18"/>
      <c r="T852" s="18"/>
      <c r="U852" s="18"/>
      <c r="V852" s="18"/>
      <c r="W852" s="18"/>
    </row>
    <row r="853" spans="1:23" ht="12.75">
      <c r="A853" s="18"/>
      <c r="B853" s="18"/>
      <c r="C853" s="18"/>
      <c r="D853" s="18"/>
      <c r="E853" s="18"/>
      <c r="F853" s="18"/>
      <c r="G853" s="18"/>
      <c r="H853" s="18"/>
      <c r="I853" s="18"/>
      <c r="J853" s="18"/>
      <c r="K853" s="18"/>
      <c r="L853" s="18"/>
      <c r="M853" s="18"/>
      <c r="N853" s="18"/>
      <c r="O853" s="18"/>
      <c r="P853" s="18"/>
      <c r="Q853" s="18"/>
      <c r="R853" s="18"/>
      <c r="S853" s="18"/>
      <c r="T853" s="18"/>
      <c r="U853" s="18"/>
      <c r="V853" s="18"/>
      <c r="W853" s="18"/>
    </row>
    <row r="854" spans="1:23" ht="12.75">
      <c r="A854" s="18"/>
      <c r="B854" s="18"/>
      <c r="C854" s="18"/>
      <c r="D854" s="18"/>
      <c r="E854" s="18"/>
      <c r="F854" s="18"/>
      <c r="G854" s="18"/>
      <c r="H854" s="18"/>
      <c r="I854" s="18"/>
      <c r="J854" s="18"/>
      <c r="K854" s="18"/>
      <c r="L854" s="18"/>
      <c r="M854" s="18"/>
      <c r="N854" s="18"/>
      <c r="O854" s="18"/>
      <c r="P854" s="18"/>
      <c r="Q854" s="18"/>
      <c r="R854" s="18"/>
      <c r="S854" s="18"/>
      <c r="T854" s="18"/>
      <c r="U854" s="18"/>
      <c r="V854" s="18"/>
      <c r="W854" s="18"/>
    </row>
    <row r="855" spans="1:23" ht="12.75">
      <c r="A855" s="18"/>
      <c r="B855" s="18"/>
      <c r="C855" s="18"/>
      <c r="D855" s="18"/>
      <c r="E855" s="18"/>
      <c r="F855" s="18"/>
      <c r="G855" s="18"/>
      <c r="H855" s="18"/>
      <c r="I855" s="18"/>
      <c r="J855" s="18"/>
      <c r="K855" s="18"/>
      <c r="L855" s="18"/>
      <c r="M855" s="18"/>
      <c r="N855" s="18"/>
      <c r="O855" s="18"/>
      <c r="P855" s="18"/>
      <c r="Q855" s="18"/>
      <c r="R855" s="18"/>
      <c r="S855" s="18"/>
      <c r="T855" s="18"/>
      <c r="U855" s="18"/>
      <c r="V855" s="18"/>
      <c r="W855" s="18"/>
    </row>
    <row r="856" spans="1:23" ht="12.75">
      <c r="A856" s="18"/>
      <c r="B856" s="18"/>
      <c r="C856" s="18"/>
      <c r="D856" s="18"/>
      <c r="E856" s="18"/>
      <c r="F856" s="18"/>
      <c r="G856" s="18"/>
      <c r="H856" s="18"/>
      <c r="I856" s="18"/>
      <c r="J856" s="18"/>
      <c r="K856" s="18"/>
      <c r="L856" s="18"/>
      <c r="M856" s="18"/>
      <c r="N856" s="18"/>
      <c r="O856" s="18"/>
      <c r="P856" s="18"/>
      <c r="Q856" s="18"/>
      <c r="R856" s="18"/>
      <c r="S856" s="18"/>
      <c r="T856" s="18"/>
      <c r="U856" s="18"/>
      <c r="V856" s="18"/>
      <c r="W856" s="18"/>
    </row>
    <row r="857" spans="1:23" ht="12.75">
      <c r="A857" s="18"/>
      <c r="B857" s="18"/>
      <c r="C857" s="18"/>
      <c r="D857" s="18"/>
      <c r="E857" s="18"/>
      <c r="F857" s="18"/>
      <c r="G857" s="18"/>
      <c r="H857" s="18"/>
      <c r="I857" s="18"/>
      <c r="J857" s="18"/>
      <c r="K857" s="18"/>
      <c r="L857" s="18"/>
      <c r="M857" s="18"/>
      <c r="N857" s="18"/>
      <c r="O857" s="18"/>
      <c r="P857" s="18"/>
      <c r="Q857" s="18"/>
      <c r="R857" s="18"/>
      <c r="S857" s="18"/>
      <c r="T857" s="18"/>
      <c r="U857" s="18"/>
      <c r="V857" s="18"/>
      <c r="W857" s="18"/>
    </row>
    <row r="858" spans="1:23" ht="12.75">
      <c r="A858" s="18"/>
      <c r="B858" s="18"/>
      <c r="C858" s="18"/>
      <c r="D858" s="18"/>
      <c r="E858" s="18"/>
      <c r="F858" s="18"/>
      <c r="G858" s="18"/>
      <c r="H858" s="18"/>
      <c r="I858" s="18"/>
      <c r="J858" s="18"/>
      <c r="K858" s="18"/>
      <c r="L858" s="18"/>
      <c r="M858" s="18"/>
      <c r="N858" s="18"/>
      <c r="O858" s="18"/>
      <c r="P858" s="18"/>
      <c r="Q858" s="18"/>
      <c r="R858" s="18"/>
      <c r="S858" s="18"/>
      <c r="T858" s="18"/>
      <c r="U858" s="18"/>
      <c r="V858" s="18"/>
      <c r="W858" s="18"/>
    </row>
    <row r="859" spans="1:23" ht="12.75">
      <c r="A859" s="18"/>
      <c r="B859" s="18"/>
      <c r="C859" s="18"/>
      <c r="D859" s="18"/>
      <c r="E859" s="18"/>
      <c r="F859" s="18"/>
      <c r="G859" s="18"/>
      <c r="H859" s="18"/>
      <c r="I859" s="18"/>
      <c r="J859" s="18"/>
      <c r="K859" s="18"/>
      <c r="L859" s="18"/>
      <c r="M859" s="18"/>
      <c r="N859" s="18"/>
      <c r="O859" s="18"/>
      <c r="P859" s="18"/>
      <c r="Q859" s="18"/>
      <c r="R859" s="18"/>
      <c r="S859" s="18"/>
      <c r="T859" s="18"/>
      <c r="U859" s="18"/>
      <c r="V859" s="18"/>
      <c r="W859" s="18"/>
    </row>
    <row r="860" spans="1:23" ht="12.75">
      <c r="A860" s="18"/>
      <c r="B860" s="18"/>
      <c r="C860" s="18"/>
      <c r="D860" s="18"/>
      <c r="E860" s="18"/>
      <c r="F860" s="18"/>
      <c r="G860" s="18"/>
      <c r="H860" s="18"/>
      <c r="I860" s="18"/>
      <c r="J860" s="18"/>
      <c r="K860" s="18"/>
      <c r="L860" s="18"/>
      <c r="M860" s="18"/>
      <c r="N860" s="18"/>
      <c r="O860" s="18"/>
      <c r="P860" s="18"/>
      <c r="Q860" s="18"/>
      <c r="R860" s="18"/>
      <c r="S860" s="18"/>
      <c r="T860" s="18"/>
      <c r="U860" s="18"/>
      <c r="V860" s="18"/>
      <c r="W860" s="18"/>
    </row>
    <row r="861" spans="1:23" ht="12.75">
      <c r="A861" s="18"/>
      <c r="B861" s="18"/>
      <c r="C861" s="18"/>
      <c r="D861" s="18"/>
      <c r="E861" s="18"/>
      <c r="F861" s="18"/>
      <c r="G861" s="18"/>
      <c r="H861" s="18"/>
      <c r="I861" s="18"/>
      <c r="J861" s="18"/>
      <c r="K861" s="18"/>
      <c r="L861" s="18"/>
      <c r="M861" s="18"/>
      <c r="N861" s="18"/>
      <c r="O861" s="18"/>
      <c r="P861" s="18"/>
      <c r="Q861" s="18"/>
      <c r="R861" s="18"/>
      <c r="S861" s="18"/>
      <c r="T861" s="18"/>
      <c r="U861" s="18"/>
      <c r="V861" s="18"/>
      <c r="W861" s="18"/>
    </row>
    <row r="862" spans="1:23" ht="12.75">
      <c r="A862" s="18"/>
      <c r="B862" s="18"/>
      <c r="C862" s="18"/>
      <c r="D862" s="18"/>
      <c r="E862" s="18"/>
      <c r="F862" s="18"/>
      <c r="G862" s="18"/>
      <c r="H862" s="18"/>
      <c r="I862" s="18"/>
      <c r="J862" s="18"/>
      <c r="K862" s="18"/>
      <c r="L862" s="18"/>
      <c r="M862" s="18"/>
      <c r="N862" s="18"/>
      <c r="O862" s="18"/>
      <c r="P862" s="18"/>
      <c r="Q862" s="18"/>
      <c r="R862" s="18"/>
      <c r="S862" s="18"/>
      <c r="T862" s="18"/>
      <c r="U862" s="18"/>
      <c r="V862" s="18"/>
      <c r="W862" s="18"/>
    </row>
    <row r="863" spans="1:23" ht="12.75">
      <c r="A863" s="18"/>
      <c r="B863" s="18"/>
      <c r="C863" s="18"/>
      <c r="D863" s="18"/>
      <c r="E863" s="18"/>
      <c r="F863" s="18"/>
      <c r="G863" s="18"/>
      <c r="H863" s="18"/>
      <c r="I863" s="18"/>
      <c r="J863" s="18"/>
      <c r="K863" s="18"/>
      <c r="L863" s="18"/>
      <c r="M863" s="18"/>
      <c r="N863" s="18"/>
      <c r="O863" s="18"/>
      <c r="P863" s="18"/>
      <c r="Q863" s="18"/>
      <c r="R863" s="18"/>
      <c r="S863" s="18"/>
      <c r="T863" s="18"/>
      <c r="U863" s="18"/>
      <c r="V863" s="18"/>
      <c r="W863" s="18"/>
    </row>
    <row r="864" spans="1:23" ht="12.75">
      <c r="A864" s="18"/>
      <c r="B864" s="18"/>
      <c r="C864" s="18"/>
      <c r="D864" s="18"/>
      <c r="E864" s="18"/>
      <c r="F864" s="18"/>
      <c r="G864" s="18"/>
      <c r="H864" s="18"/>
      <c r="I864" s="18"/>
      <c r="J864" s="18"/>
      <c r="K864" s="18"/>
      <c r="L864" s="18"/>
      <c r="M864" s="18"/>
      <c r="N864" s="18"/>
      <c r="O864" s="18"/>
      <c r="P864" s="18"/>
      <c r="Q864" s="18"/>
      <c r="R864" s="18"/>
      <c r="S864" s="18"/>
      <c r="T864" s="18"/>
      <c r="U864" s="18"/>
      <c r="V864" s="18"/>
      <c r="W864" s="18"/>
    </row>
    <row r="865" spans="1:23" ht="12.75">
      <c r="A865" s="18"/>
      <c r="B865" s="18"/>
      <c r="C865" s="18"/>
      <c r="D865" s="18"/>
      <c r="E865" s="18"/>
      <c r="F865" s="18"/>
      <c r="G865" s="18"/>
      <c r="H865" s="18"/>
      <c r="I865" s="18"/>
      <c r="J865" s="18"/>
      <c r="K865" s="18"/>
      <c r="L865" s="18"/>
      <c r="M865" s="18"/>
      <c r="N865" s="18"/>
      <c r="O865" s="18"/>
      <c r="P865" s="18"/>
      <c r="Q865" s="18"/>
      <c r="R865" s="18"/>
      <c r="S865" s="18"/>
      <c r="T865" s="18"/>
      <c r="U865" s="18"/>
      <c r="V865" s="18"/>
      <c r="W865" s="18"/>
    </row>
    <row r="866" spans="1:23" ht="12.75">
      <c r="A866" s="18"/>
      <c r="B866" s="18"/>
      <c r="C866" s="18"/>
      <c r="D866" s="18"/>
      <c r="E866" s="18"/>
      <c r="F866" s="18"/>
      <c r="G866" s="18"/>
      <c r="H866" s="18"/>
      <c r="I866" s="18"/>
      <c r="J866" s="18"/>
      <c r="K866" s="18"/>
      <c r="L866" s="18"/>
      <c r="M866" s="18"/>
      <c r="N866" s="18"/>
      <c r="O866" s="18"/>
      <c r="P866" s="18"/>
      <c r="Q866" s="18"/>
      <c r="R866" s="18"/>
      <c r="S866" s="18"/>
      <c r="T866" s="18"/>
      <c r="U866" s="18"/>
      <c r="V866" s="18"/>
      <c r="W866" s="18"/>
    </row>
    <row r="867" spans="1:23" ht="12.75">
      <c r="A867" s="18"/>
      <c r="B867" s="18"/>
      <c r="C867" s="18"/>
      <c r="D867" s="18"/>
      <c r="E867" s="18"/>
      <c r="F867" s="18"/>
      <c r="G867" s="18"/>
      <c r="H867" s="18"/>
      <c r="I867" s="18"/>
      <c r="J867" s="18"/>
      <c r="K867" s="18"/>
      <c r="L867" s="18"/>
      <c r="M867" s="18"/>
      <c r="N867" s="18"/>
      <c r="O867" s="18"/>
      <c r="P867" s="18"/>
      <c r="Q867" s="18"/>
      <c r="R867" s="18"/>
      <c r="S867" s="18"/>
      <c r="T867" s="18"/>
      <c r="U867" s="18"/>
      <c r="V867" s="18"/>
      <c r="W867" s="18"/>
    </row>
    <row r="868" spans="1:23" ht="12.75">
      <c r="A868" s="18"/>
      <c r="B868" s="18"/>
      <c r="C868" s="18"/>
      <c r="D868" s="18"/>
      <c r="E868" s="18"/>
      <c r="F868" s="18"/>
      <c r="G868" s="18"/>
      <c r="H868" s="18"/>
      <c r="I868" s="18"/>
      <c r="J868" s="18"/>
      <c r="K868" s="18"/>
      <c r="L868" s="18"/>
      <c r="M868" s="18"/>
      <c r="N868" s="18"/>
      <c r="O868" s="18"/>
      <c r="P868" s="18"/>
      <c r="Q868" s="18"/>
      <c r="R868" s="18"/>
      <c r="S868" s="18"/>
      <c r="T868" s="18"/>
      <c r="U868" s="18"/>
      <c r="V868" s="18"/>
      <c r="W868" s="18"/>
    </row>
    <row r="869" spans="1:23" ht="12.75">
      <c r="A869" s="18"/>
      <c r="B869" s="18"/>
      <c r="C869" s="18"/>
      <c r="D869" s="18"/>
      <c r="E869" s="18"/>
      <c r="F869" s="18"/>
      <c r="G869" s="18"/>
      <c r="H869" s="18"/>
      <c r="I869" s="18"/>
      <c r="J869" s="18"/>
      <c r="K869" s="18"/>
      <c r="L869" s="18"/>
      <c r="M869" s="18"/>
      <c r="N869" s="18"/>
      <c r="O869" s="18"/>
      <c r="P869" s="18"/>
      <c r="Q869" s="18"/>
      <c r="R869" s="18"/>
      <c r="S869" s="18"/>
      <c r="T869" s="18"/>
      <c r="U869" s="18"/>
      <c r="V869" s="18"/>
      <c r="W869" s="18"/>
    </row>
    <row r="870" spans="1:23" ht="12.75">
      <c r="A870" s="18"/>
      <c r="B870" s="18"/>
      <c r="C870" s="18"/>
      <c r="D870" s="18"/>
      <c r="E870" s="18"/>
      <c r="F870" s="18"/>
      <c r="G870" s="18"/>
      <c r="H870" s="18"/>
      <c r="I870" s="18"/>
      <c r="J870" s="18"/>
      <c r="K870" s="18"/>
      <c r="L870" s="18"/>
      <c r="M870" s="18"/>
      <c r="N870" s="18"/>
      <c r="O870" s="18"/>
      <c r="P870" s="18"/>
      <c r="Q870" s="18"/>
      <c r="R870" s="18"/>
      <c r="S870" s="18"/>
      <c r="T870" s="18"/>
      <c r="U870" s="18"/>
      <c r="V870" s="18"/>
      <c r="W870" s="18"/>
    </row>
    <row r="871" spans="1:23" ht="12.75">
      <c r="A871" s="18"/>
      <c r="B871" s="18"/>
      <c r="C871" s="18"/>
      <c r="D871" s="18"/>
      <c r="E871" s="18"/>
      <c r="F871" s="18"/>
      <c r="G871" s="18"/>
      <c r="H871" s="18"/>
      <c r="I871" s="18"/>
      <c r="J871" s="18"/>
      <c r="K871" s="18"/>
      <c r="L871" s="18"/>
      <c r="M871" s="18"/>
      <c r="N871" s="18"/>
      <c r="O871" s="18"/>
      <c r="P871" s="18"/>
      <c r="Q871" s="18"/>
      <c r="R871" s="18"/>
      <c r="S871" s="18"/>
      <c r="T871" s="18"/>
      <c r="U871" s="18"/>
      <c r="V871" s="18"/>
      <c r="W871" s="18"/>
    </row>
    <row r="872" spans="1:23" ht="12.75">
      <c r="A872" s="18"/>
      <c r="B872" s="18"/>
      <c r="C872" s="18"/>
      <c r="D872" s="18"/>
      <c r="E872" s="18"/>
      <c r="F872" s="18"/>
      <c r="G872" s="18"/>
      <c r="H872" s="18"/>
      <c r="I872" s="18"/>
      <c r="J872" s="18"/>
      <c r="K872" s="18"/>
      <c r="L872" s="18"/>
      <c r="M872" s="18"/>
      <c r="N872" s="18"/>
      <c r="O872" s="18"/>
      <c r="P872" s="18"/>
      <c r="Q872" s="18"/>
      <c r="R872" s="18"/>
      <c r="S872" s="18"/>
      <c r="T872" s="18"/>
      <c r="U872" s="18"/>
      <c r="V872" s="18"/>
      <c r="W872" s="18"/>
    </row>
    <row r="873" spans="1:23" ht="12.75">
      <c r="A873" s="18"/>
      <c r="B873" s="18"/>
      <c r="C873" s="18"/>
      <c r="D873" s="18"/>
      <c r="E873" s="18"/>
      <c r="F873" s="18"/>
      <c r="G873" s="18"/>
      <c r="H873" s="18"/>
      <c r="I873" s="18"/>
      <c r="J873" s="18"/>
      <c r="K873" s="18"/>
      <c r="L873" s="18"/>
      <c r="M873" s="18"/>
      <c r="N873" s="18"/>
      <c r="O873" s="18"/>
      <c r="P873" s="18"/>
      <c r="Q873" s="18"/>
      <c r="R873" s="18"/>
      <c r="S873" s="18"/>
      <c r="T873" s="18"/>
      <c r="U873" s="18"/>
      <c r="V873" s="18"/>
      <c r="W873" s="18"/>
    </row>
    <row r="874" spans="1:23" ht="12.75">
      <c r="A874" s="18"/>
      <c r="B874" s="18"/>
      <c r="C874" s="18"/>
      <c r="D874" s="18"/>
      <c r="E874" s="18"/>
      <c r="F874" s="18"/>
      <c r="G874" s="18"/>
      <c r="H874" s="18"/>
      <c r="I874" s="18"/>
      <c r="J874" s="18"/>
      <c r="K874" s="18"/>
      <c r="L874" s="18"/>
      <c r="M874" s="18"/>
      <c r="N874" s="18"/>
      <c r="O874" s="18"/>
      <c r="P874" s="18"/>
      <c r="Q874" s="18"/>
      <c r="R874" s="18"/>
      <c r="S874" s="18"/>
      <c r="T874" s="18"/>
      <c r="U874" s="18"/>
      <c r="V874" s="18"/>
      <c r="W874" s="18"/>
    </row>
    <row r="875" spans="1:23" ht="12.75">
      <c r="A875" s="18"/>
      <c r="B875" s="18"/>
      <c r="C875" s="18"/>
      <c r="D875" s="18"/>
      <c r="E875" s="18"/>
      <c r="F875" s="18"/>
      <c r="G875" s="18"/>
      <c r="H875" s="18"/>
      <c r="I875" s="18"/>
      <c r="J875" s="18"/>
      <c r="K875" s="18"/>
      <c r="L875" s="18"/>
      <c r="M875" s="18"/>
      <c r="N875" s="18"/>
      <c r="O875" s="18"/>
      <c r="P875" s="18"/>
      <c r="Q875" s="18"/>
      <c r="R875" s="18"/>
      <c r="S875" s="18"/>
      <c r="T875" s="18"/>
      <c r="U875" s="18"/>
      <c r="V875" s="18"/>
      <c r="W875" s="18"/>
    </row>
    <row r="876" spans="1:23" ht="12.75">
      <c r="A876" s="18"/>
      <c r="B876" s="18"/>
      <c r="C876" s="18"/>
      <c r="D876" s="18"/>
      <c r="E876" s="18"/>
      <c r="F876" s="18"/>
      <c r="G876" s="18"/>
      <c r="H876" s="18"/>
      <c r="I876" s="18"/>
      <c r="J876" s="18"/>
      <c r="K876" s="18"/>
      <c r="L876" s="18"/>
      <c r="M876" s="18"/>
      <c r="N876" s="18"/>
      <c r="O876" s="18"/>
      <c r="P876" s="18"/>
      <c r="Q876" s="18"/>
      <c r="R876" s="18"/>
      <c r="S876" s="18"/>
      <c r="T876" s="18"/>
      <c r="U876" s="18"/>
      <c r="V876" s="18"/>
      <c r="W876" s="18"/>
    </row>
    <row r="877" spans="1:23" ht="12.75">
      <c r="A877" s="18"/>
      <c r="B877" s="18"/>
      <c r="C877" s="18"/>
      <c r="D877" s="18"/>
      <c r="E877" s="18"/>
      <c r="F877" s="18"/>
      <c r="G877" s="18"/>
      <c r="H877" s="18"/>
      <c r="I877" s="18"/>
      <c r="J877" s="18"/>
      <c r="K877" s="18"/>
      <c r="L877" s="18"/>
      <c r="M877" s="18"/>
      <c r="N877" s="18"/>
      <c r="O877" s="18"/>
      <c r="P877" s="18"/>
      <c r="Q877" s="18"/>
      <c r="R877" s="18"/>
      <c r="S877" s="18"/>
      <c r="T877" s="18"/>
      <c r="U877" s="18"/>
      <c r="V877" s="18"/>
      <c r="W877" s="18"/>
    </row>
    <row r="878" spans="1:23" ht="12.75">
      <c r="A878" s="18"/>
      <c r="B878" s="18"/>
      <c r="C878" s="18"/>
      <c r="D878" s="18"/>
      <c r="E878" s="18"/>
      <c r="F878" s="18"/>
      <c r="G878" s="18"/>
      <c r="H878" s="18"/>
      <c r="I878" s="18"/>
      <c r="J878" s="18"/>
      <c r="K878" s="18"/>
      <c r="L878" s="18"/>
      <c r="M878" s="18"/>
      <c r="N878" s="18"/>
      <c r="O878" s="18"/>
      <c r="P878" s="18"/>
      <c r="Q878" s="18"/>
      <c r="R878" s="18"/>
      <c r="S878" s="18"/>
      <c r="T878" s="18"/>
      <c r="U878" s="18"/>
      <c r="V878" s="18"/>
      <c r="W878" s="18"/>
    </row>
    <row r="879" spans="1:23" ht="12.75">
      <c r="A879" s="18"/>
      <c r="B879" s="18"/>
      <c r="C879" s="18"/>
      <c r="D879" s="18"/>
      <c r="E879" s="18"/>
      <c r="F879" s="18"/>
      <c r="G879" s="18"/>
      <c r="H879" s="18"/>
      <c r="I879" s="18"/>
      <c r="J879" s="18"/>
      <c r="K879" s="18"/>
      <c r="L879" s="18"/>
      <c r="M879" s="18"/>
      <c r="N879" s="18"/>
      <c r="O879" s="18"/>
      <c r="P879" s="18"/>
      <c r="Q879" s="18"/>
      <c r="R879" s="18"/>
      <c r="S879" s="18"/>
      <c r="T879" s="18"/>
      <c r="U879" s="18"/>
      <c r="V879" s="18"/>
      <c r="W879" s="18"/>
    </row>
    <row r="880" spans="1:23" ht="12.75">
      <c r="A880" s="18"/>
      <c r="B880" s="18"/>
      <c r="C880" s="18"/>
      <c r="D880" s="18"/>
      <c r="E880" s="18"/>
      <c r="F880" s="18"/>
      <c r="G880" s="18"/>
      <c r="H880" s="18"/>
      <c r="I880" s="18"/>
      <c r="J880" s="18"/>
      <c r="K880" s="18"/>
      <c r="L880" s="18"/>
      <c r="M880" s="18"/>
      <c r="N880" s="18"/>
      <c r="O880" s="18"/>
      <c r="P880" s="18"/>
      <c r="Q880" s="18"/>
      <c r="R880" s="18"/>
      <c r="S880" s="18"/>
      <c r="T880" s="18"/>
      <c r="U880" s="18"/>
      <c r="V880" s="18"/>
      <c r="W880" s="18"/>
    </row>
    <row r="881" spans="1:23" ht="12.75">
      <c r="A881" s="18"/>
      <c r="B881" s="18"/>
      <c r="C881" s="18"/>
      <c r="D881" s="18"/>
      <c r="E881" s="18"/>
      <c r="F881" s="18"/>
      <c r="G881" s="18"/>
      <c r="H881" s="18"/>
      <c r="I881" s="18"/>
      <c r="J881" s="18"/>
      <c r="K881" s="18"/>
      <c r="L881" s="18"/>
      <c r="M881" s="18"/>
      <c r="N881" s="18"/>
      <c r="O881" s="18"/>
      <c r="P881" s="18"/>
      <c r="Q881" s="18"/>
      <c r="R881" s="18"/>
      <c r="S881" s="18"/>
      <c r="T881" s="18"/>
      <c r="U881" s="18"/>
      <c r="V881" s="18"/>
      <c r="W881" s="18"/>
    </row>
    <row r="882" spans="1:23" ht="12.75">
      <c r="A882" s="18"/>
      <c r="B882" s="18"/>
      <c r="C882" s="18"/>
      <c r="D882" s="18"/>
      <c r="E882" s="18"/>
      <c r="F882" s="18"/>
      <c r="G882" s="18"/>
      <c r="H882" s="18"/>
      <c r="I882" s="18"/>
      <c r="J882" s="18"/>
      <c r="K882" s="18"/>
      <c r="L882" s="18"/>
      <c r="M882" s="18"/>
      <c r="N882" s="18"/>
      <c r="O882" s="18"/>
      <c r="P882" s="18"/>
      <c r="Q882" s="18"/>
      <c r="R882" s="18"/>
      <c r="S882" s="18"/>
      <c r="T882" s="18"/>
      <c r="U882" s="18"/>
      <c r="V882" s="18"/>
      <c r="W882" s="18"/>
    </row>
    <row r="883" spans="1:23" ht="12.75">
      <c r="A883" s="18"/>
      <c r="B883" s="18"/>
      <c r="C883" s="18"/>
      <c r="D883" s="18"/>
      <c r="E883" s="18"/>
      <c r="F883" s="18"/>
      <c r="G883" s="18"/>
      <c r="H883" s="18"/>
      <c r="I883" s="18"/>
      <c r="J883" s="18"/>
      <c r="K883" s="18"/>
      <c r="L883" s="18"/>
      <c r="M883" s="18"/>
      <c r="N883" s="18"/>
      <c r="O883" s="18"/>
      <c r="P883" s="18"/>
      <c r="Q883" s="18"/>
      <c r="R883" s="18"/>
      <c r="S883" s="18"/>
      <c r="T883" s="18"/>
      <c r="U883" s="18"/>
      <c r="V883" s="18"/>
      <c r="W883" s="18"/>
    </row>
    <row r="884" spans="1:23" ht="12.75">
      <c r="A884" s="18"/>
      <c r="B884" s="18"/>
      <c r="C884" s="18"/>
      <c r="D884" s="18"/>
      <c r="E884" s="18"/>
      <c r="F884" s="18"/>
      <c r="G884" s="18"/>
      <c r="H884" s="18"/>
      <c r="I884" s="18"/>
      <c r="J884" s="18"/>
      <c r="K884" s="18"/>
      <c r="L884" s="18"/>
      <c r="M884" s="18"/>
      <c r="N884" s="18"/>
      <c r="O884" s="18"/>
      <c r="P884" s="18"/>
      <c r="Q884" s="18"/>
      <c r="R884" s="18"/>
      <c r="S884" s="18"/>
      <c r="T884" s="18"/>
      <c r="U884" s="18"/>
      <c r="V884" s="18"/>
      <c r="W884" s="18"/>
    </row>
    <row r="885" spans="1:23" ht="12.75">
      <c r="A885" s="18"/>
      <c r="B885" s="18"/>
      <c r="C885" s="18"/>
      <c r="D885" s="18"/>
      <c r="E885" s="18"/>
      <c r="F885" s="18"/>
      <c r="G885" s="18"/>
      <c r="H885" s="18"/>
      <c r="I885" s="18"/>
      <c r="J885" s="18"/>
      <c r="K885" s="18"/>
      <c r="L885" s="18"/>
      <c r="M885" s="18"/>
      <c r="N885" s="18"/>
      <c r="O885" s="18"/>
      <c r="P885" s="18"/>
      <c r="Q885" s="18"/>
      <c r="R885" s="18"/>
      <c r="S885" s="18"/>
      <c r="T885" s="18"/>
      <c r="U885" s="18"/>
      <c r="V885" s="18"/>
      <c r="W885" s="18"/>
    </row>
    <row r="886" spans="1:23" ht="12.75">
      <c r="A886" s="18"/>
      <c r="B886" s="18"/>
      <c r="C886" s="18"/>
      <c r="D886" s="18"/>
      <c r="E886" s="18"/>
      <c r="F886" s="18"/>
      <c r="G886" s="18"/>
      <c r="H886" s="18"/>
      <c r="I886" s="18"/>
      <c r="J886" s="18"/>
      <c r="K886" s="18"/>
      <c r="L886" s="18"/>
      <c r="M886" s="18"/>
      <c r="N886" s="18"/>
      <c r="O886" s="18"/>
      <c r="P886" s="18"/>
      <c r="Q886" s="18"/>
      <c r="R886" s="18"/>
      <c r="S886" s="18"/>
      <c r="T886" s="18"/>
      <c r="U886" s="18"/>
      <c r="V886" s="18"/>
      <c r="W886" s="18"/>
    </row>
    <row r="887" spans="1:23" ht="12.75">
      <c r="A887" s="18"/>
      <c r="B887" s="18"/>
      <c r="C887" s="18"/>
      <c r="D887" s="18"/>
      <c r="E887" s="18"/>
      <c r="F887" s="18"/>
      <c r="G887" s="18"/>
      <c r="H887" s="18"/>
      <c r="I887" s="18"/>
      <c r="J887" s="18"/>
      <c r="K887" s="18"/>
      <c r="L887" s="18"/>
      <c r="M887" s="18"/>
      <c r="N887" s="18"/>
      <c r="O887" s="18"/>
      <c r="P887" s="18"/>
      <c r="Q887" s="18"/>
      <c r="R887" s="18"/>
      <c r="S887" s="18"/>
      <c r="T887" s="18"/>
      <c r="U887" s="18"/>
      <c r="V887" s="18"/>
      <c r="W887" s="18"/>
    </row>
    <row r="888" spans="1:23" ht="12.75">
      <c r="A888" s="18"/>
      <c r="B888" s="18"/>
      <c r="C888" s="18"/>
      <c r="D888" s="18"/>
      <c r="E888" s="18"/>
      <c r="F888" s="18"/>
      <c r="G888" s="18"/>
      <c r="H888" s="18"/>
      <c r="I888" s="18"/>
      <c r="J888" s="18"/>
      <c r="K888" s="18"/>
      <c r="L888" s="18"/>
      <c r="M888" s="18"/>
      <c r="N888" s="18"/>
      <c r="O888" s="18"/>
      <c r="P888" s="18"/>
      <c r="Q888" s="18"/>
      <c r="R888" s="18"/>
      <c r="S888" s="18"/>
      <c r="T888" s="18"/>
      <c r="U888" s="18"/>
      <c r="V888" s="18"/>
      <c r="W888" s="18"/>
    </row>
    <row r="889" spans="1:23" ht="12.75">
      <c r="A889" s="18"/>
      <c r="B889" s="18"/>
      <c r="C889" s="18"/>
      <c r="D889" s="18"/>
      <c r="E889" s="18"/>
      <c r="F889" s="18"/>
      <c r="G889" s="18"/>
      <c r="H889" s="18"/>
      <c r="I889" s="18"/>
      <c r="J889" s="18"/>
      <c r="K889" s="18"/>
      <c r="L889" s="18"/>
      <c r="M889" s="18"/>
      <c r="N889" s="18"/>
      <c r="O889" s="18"/>
      <c r="P889" s="18"/>
      <c r="Q889" s="18"/>
      <c r="R889" s="18"/>
      <c r="S889" s="18"/>
      <c r="T889" s="18"/>
      <c r="U889" s="18"/>
      <c r="V889" s="18"/>
      <c r="W889" s="18"/>
    </row>
    <row r="890" spans="1:23" ht="12.75">
      <c r="A890" s="18"/>
      <c r="B890" s="18"/>
      <c r="C890" s="18"/>
      <c r="D890" s="18"/>
      <c r="E890" s="18"/>
      <c r="F890" s="18"/>
      <c r="G890" s="18"/>
      <c r="H890" s="18"/>
      <c r="I890" s="18"/>
      <c r="J890" s="18"/>
      <c r="K890" s="18"/>
      <c r="L890" s="18"/>
      <c r="M890" s="18"/>
      <c r="N890" s="18"/>
      <c r="O890" s="18"/>
      <c r="P890" s="18"/>
      <c r="Q890" s="18"/>
      <c r="R890" s="18"/>
      <c r="S890" s="18"/>
      <c r="T890" s="18"/>
      <c r="U890" s="18"/>
      <c r="V890" s="18"/>
      <c r="W890" s="18"/>
    </row>
    <row r="891" spans="1:23" ht="12.75">
      <c r="A891" s="18"/>
      <c r="B891" s="18"/>
      <c r="C891" s="18"/>
      <c r="D891" s="18"/>
      <c r="E891" s="18"/>
      <c r="F891" s="18"/>
      <c r="G891" s="18"/>
      <c r="H891" s="18"/>
      <c r="I891" s="18"/>
      <c r="J891" s="18"/>
      <c r="K891" s="18"/>
      <c r="L891" s="18"/>
      <c r="M891" s="18"/>
      <c r="N891" s="18"/>
      <c r="O891" s="18"/>
      <c r="P891" s="18"/>
      <c r="Q891" s="18"/>
      <c r="R891" s="18"/>
      <c r="S891" s="18"/>
      <c r="T891" s="18"/>
      <c r="U891" s="18"/>
      <c r="V891" s="18"/>
      <c r="W891" s="18"/>
    </row>
    <row r="892" spans="1:23" ht="12.75">
      <c r="A892" s="18"/>
      <c r="B892" s="18"/>
      <c r="C892" s="18"/>
      <c r="D892" s="18"/>
      <c r="E892" s="18"/>
      <c r="F892" s="18"/>
      <c r="G892" s="18"/>
      <c r="H892" s="18"/>
      <c r="I892" s="18"/>
      <c r="J892" s="18"/>
      <c r="K892" s="18"/>
      <c r="L892" s="18"/>
      <c r="M892" s="18"/>
      <c r="N892" s="18"/>
      <c r="O892" s="18"/>
      <c r="P892" s="18"/>
      <c r="Q892" s="18"/>
      <c r="R892" s="18"/>
      <c r="S892" s="18"/>
      <c r="T892" s="18"/>
      <c r="U892" s="18"/>
      <c r="V892" s="18"/>
      <c r="W892" s="18"/>
    </row>
    <row r="893" spans="1:23" ht="12.75">
      <c r="A893" s="18"/>
      <c r="B893" s="18"/>
      <c r="C893" s="18"/>
      <c r="D893" s="18"/>
      <c r="E893" s="18"/>
      <c r="F893" s="18"/>
      <c r="G893" s="18"/>
      <c r="H893" s="18"/>
      <c r="I893" s="18"/>
      <c r="J893" s="18"/>
      <c r="K893" s="18"/>
      <c r="L893" s="18"/>
      <c r="M893" s="18"/>
      <c r="N893" s="18"/>
      <c r="O893" s="18"/>
      <c r="P893" s="18"/>
      <c r="Q893" s="18"/>
      <c r="R893" s="18"/>
      <c r="S893" s="18"/>
      <c r="T893" s="18"/>
      <c r="U893" s="18"/>
      <c r="V893" s="18"/>
      <c r="W893" s="18"/>
    </row>
    <row r="894" spans="1:23" ht="12.75">
      <c r="A894" s="18"/>
      <c r="B894" s="18"/>
      <c r="C894" s="18"/>
      <c r="D894" s="18"/>
      <c r="E894" s="18"/>
      <c r="F894" s="18"/>
      <c r="G894" s="18"/>
      <c r="H894" s="18"/>
      <c r="I894" s="18"/>
      <c r="J894" s="18"/>
      <c r="K894" s="18"/>
      <c r="L894" s="18"/>
      <c r="M894" s="18"/>
      <c r="N894" s="18"/>
      <c r="O894" s="18"/>
      <c r="P894" s="18"/>
      <c r="Q894" s="18"/>
      <c r="R894" s="18"/>
      <c r="S894" s="18"/>
      <c r="T894" s="18"/>
      <c r="U894" s="18"/>
      <c r="V894" s="18"/>
      <c r="W894" s="18"/>
    </row>
    <row r="895" spans="1:23" ht="12.75">
      <c r="A895" s="18"/>
      <c r="B895" s="18"/>
      <c r="C895" s="18"/>
      <c r="D895" s="18"/>
      <c r="E895" s="18"/>
      <c r="F895" s="18"/>
      <c r="G895" s="18"/>
      <c r="H895" s="18"/>
      <c r="I895" s="18"/>
      <c r="J895" s="18"/>
      <c r="K895" s="18"/>
      <c r="L895" s="18"/>
      <c r="M895" s="18"/>
      <c r="N895" s="18"/>
      <c r="O895" s="18"/>
      <c r="P895" s="18"/>
      <c r="Q895" s="18"/>
      <c r="R895" s="18"/>
      <c r="S895" s="18"/>
      <c r="T895" s="18"/>
      <c r="U895" s="18"/>
      <c r="V895" s="18"/>
      <c r="W895" s="18"/>
    </row>
    <row r="896" spans="1:23" ht="12.75">
      <c r="A896" s="18"/>
      <c r="B896" s="18"/>
      <c r="C896" s="18"/>
      <c r="D896" s="18"/>
      <c r="E896" s="18"/>
      <c r="F896" s="18"/>
      <c r="G896" s="18"/>
      <c r="H896" s="18"/>
      <c r="I896" s="18"/>
      <c r="J896" s="18"/>
      <c r="K896" s="18"/>
      <c r="L896" s="18"/>
      <c r="M896" s="18"/>
      <c r="N896" s="18"/>
      <c r="O896" s="18"/>
      <c r="P896" s="18"/>
      <c r="Q896" s="18"/>
      <c r="R896" s="18"/>
      <c r="S896" s="18"/>
      <c r="T896" s="18"/>
      <c r="U896" s="18"/>
      <c r="V896" s="18"/>
      <c r="W896" s="18"/>
    </row>
    <row r="897" spans="1:23" ht="12.75">
      <c r="A897" s="18"/>
      <c r="B897" s="18"/>
      <c r="C897" s="18"/>
      <c r="D897" s="18"/>
      <c r="E897" s="18"/>
      <c r="F897" s="18"/>
      <c r="G897" s="18"/>
      <c r="H897" s="18"/>
      <c r="I897" s="18"/>
      <c r="J897" s="18"/>
      <c r="K897" s="18"/>
      <c r="L897" s="18"/>
      <c r="M897" s="18"/>
      <c r="N897" s="18"/>
      <c r="O897" s="18"/>
      <c r="P897" s="18"/>
      <c r="Q897" s="18"/>
      <c r="R897" s="18"/>
      <c r="S897" s="18"/>
      <c r="T897" s="18"/>
      <c r="U897" s="18"/>
      <c r="V897" s="18"/>
      <c r="W897" s="18"/>
    </row>
    <row r="898" spans="1:23" ht="12.75">
      <c r="A898" s="18"/>
      <c r="B898" s="18"/>
      <c r="C898" s="18"/>
      <c r="D898" s="18"/>
      <c r="E898" s="18"/>
      <c r="F898" s="18"/>
      <c r="G898" s="18"/>
      <c r="H898" s="18"/>
      <c r="I898" s="18"/>
      <c r="J898" s="18"/>
      <c r="K898" s="18"/>
      <c r="L898" s="18"/>
      <c r="M898" s="18"/>
      <c r="N898" s="18"/>
      <c r="O898" s="18"/>
      <c r="P898" s="18"/>
      <c r="Q898" s="18"/>
      <c r="R898" s="18"/>
      <c r="S898" s="18"/>
      <c r="T898" s="18"/>
      <c r="U898" s="18"/>
      <c r="V898" s="18"/>
      <c r="W898" s="18"/>
    </row>
    <row r="899" spans="1:23" ht="12.75">
      <c r="A899" s="18"/>
      <c r="B899" s="18"/>
      <c r="C899" s="18"/>
      <c r="D899" s="18"/>
      <c r="E899" s="18"/>
      <c r="F899" s="18"/>
      <c r="G899" s="18"/>
      <c r="H899" s="18"/>
      <c r="I899" s="18"/>
      <c r="J899" s="18"/>
      <c r="K899" s="18"/>
      <c r="L899" s="18"/>
      <c r="M899" s="18"/>
      <c r="N899" s="18"/>
      <c r="O899" s="18"/>
      <c r="P899" s="18"/>
      <c r="Q899" s="18"/>
      <c r="R899" s="18"/>
      <c r="S899" s="18"/>
      <c r="T899" s="18"/>
      <c r="U899" s="18"/>
      <c r="V899" s="18"/>
      <c r="W899" s="18"/>
    </row>
    <row r="900" spans="1:23" ht="12.75">
      <c r="A900" s="18"/>
      <c r="B900" s="18"/>
      <c r="C900" s="18"/>
      <c r="D900" s="18"/>
      <c r="E900" s="18"/>
      <c r="F900" s="18"/>
      <c r="G900" s="18"/>
      <c r="H900" s="18"/>
      <c r="I900" s="18"/>
      <c r="J900" s="18"/>
      <c r="K900" s="18"/>
      <c r="L900" s="18"/>
      <c r="M900" s="18"/>
      <c r="N900" s="18"/>
      <c r="O900" s="18"/>
      <c r="P900" s="18"/>
      <c r="Q900" s="18"/>
      <c r="R900" s="18"/>
      <c r="S900" s="18"/>
      <c r="T900" s="18"/>
      <c r="U900" s="18"/>
      <c r="V900" s="18"/>
      <c r="W900" s="18"/>
    </row>
    <row r="901" spans="1:23" ht="12.75">
      <c r="A901" s="18"/>
      <c r="B901" s="18"/>
      <c r="C901" s="18"/>
      <c r="D901" s="18"/>
      <c r="E901" s="18"/>
      <c r="F901" s="18"/>
      <c r="G901" s="18"/>
      <c r="H901" s="18"/>
      <c r="I901" s="18"/>
      <c r="J901" s="18"/>
      <c r="K901" s="18"/>
      <c r="L901" s="18"/>
      <c r="M901" s="18"/>
      <c r="N901" s="18"/>
      <c r="O901" s="18"/>
      <c r="P901" s="18"/>
      <c r="Q901" s="18"/>
      <c r="R901" s="18"/>
      <c r="S901" s="18"/>
      <c r="T901" s="18"/>
      <c r="U901" s="18"/>
      <c r="V901" s="18"/>
      <c r="W901" s="18"/>
    </row>
    <row r="902" spans="1:23" ht="12.75">
      <c r="A902" s="18"/>
      <c r="B902" s="18"/>
      <c r="C902" s="18"/>
      <c r="D902" s="18"/>
      <c r="E902" s="18"/>
      <c r="F902" s="18"/>
      <c r="G902" s="18"/>
      <c r="H902" s="18"/>
      <c r="I902" s="18"/>
      <c r="J902" s="18"/>
      <c r="K902" s="18"/>
      <c r="L902" s="18"/>
      <c r="M902" s="18"/>
      <c r="N902" s="18"/>
      <c r="O902" s="18"/>
      <c r="P902" s="18"/>
      <c r="Q902" s="18"/>
      <c r="R902" s="18"/>
      <c r="S902" s="18"/>
      <c r="T902" s="18"/>
      <c r="U902" s="18"/>
      <c r="V902" s="18"/>
      <c r="W902" s="18"/>
    </row>
    <row r="903" spans="1:23" ht="12.75">
      <c r="A903" s="18"/>
      <c r="B903" s="18"/>
      <c r="C903" s="18"/>
      <c r="D903" s="18"/>
      <c r="E903" s="18"/>
      <c r="F903" s="18"/>
      <c r="G903" s="18"/>
      <c r="H903" s="18"/>
      <c r="I903" s="18"/>
      <c r="J903" s="18"/>
      <c r="K903" s="18"/>
      <c r="L903" s="18"/>
      <c r="M903" s="18"/>
      <c r="N903" s="18"/>
      <c r="O903" s="18"/>
      <c r="P903" s="18"/>
      <c r="Q903" s="18"/>
      <c r="R903" s="18"/>
      <c r="S903" s="18"/>
      <c r="T903" s="18"/>
      <c r="U903" s="18"/>
      <c r="V903" s="18"/>
      <c r="W903" s="18"/>
    </row>
    <row r="904" spans="1:23" ht="12.75">
      <c r="A904" s="18"/>
      <c r="B904" s="18"/>
      <c r="C904" s="18"/>
      <c r="D904" s="18"/>
      <c r="E904" s="18"/>
      <c r="F904" s="18"/>
      <c r="G904" s="18"/>
      <c r="H904" s="18"/>
      <c r="I904" s="18"/>
      <c r="J904" s="18"/>
      <c r="K904" s="18"/>
      <c r="L904" s="18"/>
      <c r="M904" s="18"/>
      <c r="N904" s="18"/>
      <c r="O904" s="18"/>
      <c r="P904" s="18"/>
      <c r="Q904" s="18"/>
      <c r="R904" s="18"/>
      <c r="S904" s="18"/>
      <c r="T904" s="18"/>
      <c r="U904" s="18"/>
      <c r="V904" s="18"/>
      <c r="W904" s="18"/>
    </row>
    <row r="905" spans="1:23" ht="12.75">
      <c r="A905" s="18"/>
      <c r="B905" s="18"/>
      <c r="C905" s="18"/>
      <c r="D905" s="18"/>
      <c r="E905" s="18"/>
      <c r="F905" s="18"/>
      <c r="G905" s="18"/>
      <c r="H905" s="18"/>
      <c r="I905" s="18"/>
      <c r="J905" s="18"/>
      <c r="K905" s="18"/>
      <c r="L905" s="18"/>
      <c r="M905" s="18"/>
      <c r="N905" s="18"/>
      <c r="O905" s="18"/>
      <c r="P905" s="18"/>
      <c r="Q905" s="18"/>
      <c r="R905" s="18"/>
      <c r="S905" s="18"/>
      <c r="T905" s="18"/>
      <c r="U905" s="18"/>
      <c r="V905" s="18"/>
      <c r="W905" s="18"/>
    </row>
    <row r="906" spans="1:23" ht="12.75">
      <c r="A906" s="18"/>
      <c r="B906" s="18"/>
      <c r="C906" s="18"/>
      <c r="D906" s="18"/>
      <c r="E906" s="18"/>
      <c r="F906" s="18"/>
      <c r="G906" s="18"/>
      <c r="H906" s="18"/>
      <c r="I906" s="18"/>
      <c r="J906" s="18"/>
      <c r="K906" s="18"/>
      <c r="L906" s="18"/>
      <c r="M906" s="18"/>
      <c r="N906" s="18"/>
      <c r="O906" s="18"/>
      <c r="P906" s="18"/>
      <c r="Q906" s="18"/>
      <c r="R906" s="18"/>
      <c r="S906" s="18"/>
      <c r="T906" s="18"/>
      <c r="U906" s="18"/>
      <c r="V906" s="18"/>
      <c r="W906" s="18"/>
    </row>
    <row r="907" spans="1:23" ht="12.75">
      <c r="A907" s="18"/>
      <c r="B907" s="18"/>
      <c r="C907" s="18"/>
      <c r="D907" s="18"/>
      <c r="E907" s="18"/>
      <c r="F907" s="18"/>
      <c r="G907" s="18"/>
      <c r="H907" s="18"/>
      <c r="I907" s="18"/>
      <c r="J907" s="18"/>
      <c r="K907" s="18"/>
      <c r="L907" s="18"/>
      <c r="M907" s="18"/>
      <c r="N907" s="18"/>
      <c r="O907" s="18"/>
      <c r="P907" s="18"/>
      <c r="Q907" s="18"/>
      <c r="R907" s="18"/>
      <c r="S907" s="18"/>
      <c r="T907" s="18"/>
      <c r="U907" s="18"/>
      <c r="V907" s="18"/>
      <c r="W907" s="18"/>
    </row>
    <row r="908" spans="1:23" ht="12.75">
      <c r="A908" s="18"/>
      <c r="B908" s="18"/>
      <c r="C908" s="18"/>
      <c r="D908" s="18"/>
      <c r="E908" s="18"/>
      <c r="F908" s="18"/>
      <c r="G908" s="18"/>
      <c r="H908" s="18"/>
      <c r="I908" s="18"/>
      <c r="J908" s="18"/>
      <c r="K908" s="18"/>
      <c r="L908" s="18"/>
      <c r="M908" s="18"/>
      <c r="N908" s="18"/>
      <c r="O908" s="18"/>
      <c r="P908" s="18"/>
      <c r="Q908" s="18"/>
      <c r="R908" s="18"/>
      <c r="S908" s="18"/>
      <c r="T908" s="18"/>
      <c r="U908" s="18"/>
      <c r="V908" s="18"/>
      <c r="W908" s="18"/>
    </row>
    <row r="909" spans="1:23" ht="12.75">
      <c r="A909" s="18"/>
      <c r="B909" s="18"/>
      <c r="C909" s="18"/>
      <c r="D909" s="18"/>
      <c r="E909" s="18"/>
      <c r="F909" s="18"/>
      <c r="G909" s="18"/>
      <c r="H909" s="18"/>
      <c r="I909" s="18"/>
      <c r="J909" s="18"/>
      <c r="K909" s="18"/>
      <c r="L909" s="18"/>
      <c r="M909" s="18"/>
      <c r="N909" s="18"/>
      <c r="O909" s="18"/>
      <c r="P909" s="18"/>
      <c r="Q909" s="18"/>
      <c r="R909" s="18"/>
      <c r="S909" s="18"/>
      <c r="T909" s="18"/>
      <c r="U909" s="18"/>
      <c r="V909" s="18"/>
      <c r="W909" s="18"/>
    </row>
    <row r="910" spans="1:23" ht="12.75">
      <c r="A910" s="18"/>
      <c r="B910" s="18"/>
      <c r="C910" s="18"/>
      <c r="D910" s="18"/>
      <c r="E910" s="18"/>
      <c r="F910" s="18"/>
      <c r="G910" s="18"/>
      <c r="H910" s="18"/>
      <c r="I910" s="18"/>
      <c r="J910" s="18"/>
      <c r="K910" s="18"/>
      <c r="L910" s="18"/>
      <c r="M910" s="18"/>
      <c r="N910" s="18"/>
      <c r="O910" s="18"/>
      <c r="P910" s="18"/>
      <c r="Q910" s="18"/>
      <c r="R910" s="18"/>
      <c r="S910" s="18"/>
      <c r="T910" s="18"/>
      <c r="U910" s="18"/>
      <c r="V910" s="18"/>
      <c r="W910" s="18"/>
    </row>
    <row r="911" spans="1:23" ht="12.75">
      <c r="A911" s="18"/>
      <c r="B911" s="18"/>
      <c r="C911" s="18"/>
      <c r="D911" s="18"/>
      <c r="E911" s="18"/>
      <c r="F911" s="18"/>
      <c r="G911" s="18"/>
      <c r="H911" s="18"/>
      <c r="I911" s="18"/>
      <c r="J911" s="18"/>
      <c r="K911" s="18"/>
      <c r="L911" s="18"/>
      <c r="M911" s="18"/>
      <c r="N911" s="18"/>
      <c r="O911" s="18"/>
      <c r="P911" s="18"/>
      <c r="Q911" s="18"/>
      <c r="R911" s="18"/>
      <c r="S911" s="18"/>
      <c r="T911" s="18"/>
      <c r="U911" s="18"/>
      <c r="V911" s="18"/>
      <c r="W911" s="18"/>
    </row>
    <row r="912" spans="1:23" ht="12.75">
      <c r="A912" s="18"/>
      <c r="B912" s="18"/>
      <c r="C912" s="18"/>
      <c r="D912" s="18"/>
      <c r="E912" s="18"/>
      <c r="F912" s="18"/>
      <c r="G912" s="18"/>
      <c r="H912" s="18"/>
      <c r="I912" s="18"/>
      <c r="J912" s="18"/>
      <c r="K912" s="18"/>
      <c r="L912" s="18"/>
      <c r="M912" s="18"/>
      <c r="N912" s="18"/>
      <c r="O912" s="18"/>
      <c r="P912" s="18"/>
      <c r="Q912" s="18"/>
      <c r="R912" s="18"/>
      <c r="S912" s="18"/>
      <c r="T912" s="18"/>
      <c r="U912" s="18"/>
      <c r="V912" s="18"/>
      <c r="W912" s="18"/>
    </row>
    <row r="913" spans="1:23" ht="12.75">
      <c r="A913" s="18"/>
      <c r="B913" s="18"/>
      <c r="C913" s="18"/>
      <c r="D913" s="18"/>
      <c r="E913" s="18"/>
      <c r="F913" s="18"/>
      <c r="G913" s="18"/>
      <c r="H913" s="18"/>
      <c r="I913" s="18"/>
      <c r="J913" s="18"/>
      <c r="K913" s="18"/>
      <c r="L913" s="18"/>
      <c r="M913" s="18"/>
      <c r="N913" s="18"/>
      <c r="O913" s="18"/>
      <c r="P913" s="18"/>
      <c r="Q913" s="18"/>
      <c r="R913" s="18"/>
      <c r="S913" s="18"/>
      <c r="T913" s="18"/>
      <c r="U913" s="18"/>
      <c r="V913" s="18"/>
      <c r="W913" s="18"/>
    </row>
    <row r="914" spans="1:23" ht="12.75">
      <c r="A914" s="18"/>
      <c r="B914" s="18"/>
      <c r="C914" s="18"/>
      <c r="D914" s="18"/>
      <c r="E914" s="18"/>
      <c r="F914" s="18"/>
      <c r="G914" s="18"/>
      <c r="H914" s="18"/>
      <c r="I914" s="18"/>
      <c r="J914" s="18"/>
      <c r="K914" s="18"/>
      <c r="L914" s="18"/>
      <c r="M914" s="18"/>
      <c r="N914" s="18"/>
      <c r="O914" s="18"/>
      <c r="P914" s="18"/>
      <c r="Q914" s="18"/>
      <c r="R914" s="18"/>
      <c r="S914" s="18"/>
      <c r="T914" s="18"/>
      <c r="U914" s="18"/>
      <c r="V914" s="18"/>
      <c r="W914" s="18"/>
    </row>
    <row r="915" spans="1:23" ht="12.75">
      <c r="A915" s="18"/>
      <c r="B915" s="18"/>
      <c r="C915" s="18"/>
      <c r="D915" s="18"/>
      <c r="E915" s="18"/>
      <c r="F915" s="18"/>
      <c r="G915" s="18"/>
      <c r="H915" s="18"/>
      <c r="I915" s="18"/>
      <c r="J915" s="18"/>
      <c r="K915" s="18"/>
      <c r="L915" s="18"/>
      <c r="M915" s="18"/>
      <c r="N915" s="18"/>
      <c r="O915" s="18"/>
      <c r="P915" s="18"/>
      <c r="Q915" s="18"/>
      <c r="R915" s="18"/>
      <c r="S915" s="18"/>
      <c r="T915" s="18"/>
      <c r="U915" s="18"/>
      <c r="V915" s="18"/>
      <c r="W915" s="18"/>
    </row>
    <row r="916" spans="1:23" ht="12.75">
      <c r="A916" s="18"/>
      <c r="B916" s="18"/>
      <c r="C916" s="18"/>
      <c r="D916" s="18"/>
      <c r="E916" s="18"/>
      <c r="F916" s="18"/>
      <c r="G916" s="18"/>
      <c r="H916" s="18"/>
      <c r="I916" s="18"/>
      <c r="J916" s="18"/>
      <c r="K916" s="18"/>
      <c r="L916" s="18"/>
      <c r="M916" s="18"/>
      <c r="N916" s="18"/>
      <c r="O916" s="18"/>
      <c r="P916" s="18"/>
      <c r="Q916" s="18"/>
      <c r="R916" s="18"/>
      <c r="S916" s="18"/>
      <c r="T916" s="18"/>
      <c r="U916" s="18"/>
      <c r="V916" s="18"/>
      <c r="W916" s="18"/>
    </row>
    <row r="917" spans="1:23" ht="12.75">
      <c r="A917" s="18"/>
      <c r="B917" s="18"/>
      <c r="C917" s="18"/>
      <c r="D917" s="18"/>
      <c r="E917" s="18"/>
      <c r="F917" s="18"/>
      <c r="G917" s="18"/>
      <c r="H917" s="18"/>
      <c r="I917" s="18"/>
      <c r="J917" s="18"/>
      <c r="K917" s="18"/>
      <c r="L917" s="18"/>
      <c r="M917" s="18"/>
      <c r="N917" s="18"/>
      <c r="O917" s="18"/>
      <c r="P917" s="18"/>
      <c r="Q917" s="18"/>
      <c r="R917" s="18"/>
      <c r="S917" s="18"/>
      <c r="T917" s="18"/>
      <c r="U917" s="18"/>
      <c r="V917" s="18"/>
      <c r="W917" s="18"/>
    </row>
    <row r="918" spans="1:23" ht="12.75">
      <c r="A918" s="18"/>
      <c r="B918" s="18"/>
      <c r="C918" s="18"/>
      <c r="D918" s="18"/>
      <c r="E918" s="18"/>
      <c r="F918" s="18"/>
      <c r="G918" s="18"/>
      <c r="H918" s="18"/>
      <c r="I918" s="18"/>
      <c r="J918" s="18"/>
      <c r="K918" s="18"/>
      <c r="L918" s="18"/>
      <c r="M918" s="18"/>
      <c r="N918" s="18"/>
      <c r="O918" s="18"/>
      <c r="P918" s="18"/>
      <c r="Q918" s="18"/>
      <c r="R918" s="18"/>
      <c r="S918" s="18"/>
      <c r="T918" s="18"/>
      <c r="U918" s="18"/>
      <c r="V918" s="18"/>
      <c r="W918" s="18"/>
    </row>
    <row r="919" spans="1:23" ht="12.75">
      <c r="A919" s="18"/>
      <c r="B919" s="18"/>
      <c r="C919" s="18"/>
      <c r="D919" s="18"/>
      <c r="E919" s="18"/>
      <c r="F919" s="18"/>
      <c r="G919" s="18"/>
      <c r="H919" s="18"/>
      <c r="I919" s="18"/>
      <c r="J919" s="18"/>
      <c r="K919" s="18"/>
      <c r="L919" s="18"/>
      <c r="M919" s="18"/>
      <c r="N919" s="18"/>
      <c r="O919" s="18"/>
      <c r="P919" s="18"/>
      <c r="Q919" s="18"/>
      <c r="R919" s="18"/>
      <c r="S919" s="18"/>
      <c r="T919" s="18"/>
      <c r="U919" s="18"/>
      <c r="V919" s="18"/>
      <c r="W919" s="18"/>
    </row>
    <row r="920" spans="1:23" ht="12.75">
      <c r="A920" s="18"/>
      <c r="B920" s="18"/>
      <c r="C920" s="18"/>
      <c r="D920" s="18"/>
      <c r="E920" s="18"/>
      <c r="F920" s="18"/>
      <c r="G920" s="18"/>
      <c r="H920" s="18"/>
      <c r="I920" s="18"/>
      <c r="J920" s="18"/>
      <c r="K920" s="18"/>
      <c r="L920" s="18"/>
      <c r="M920" s="18"/>
      <c r="N920" s="18"/>
      <c r="O920" s="18"/>
      <c r="P920" s="18"/>
      <c r="Q920" s="18"/>
      <c r="R920" s="18"/>
      <c r="S920" s="18"/>
      <c r="T920" s="18"/>
      <c r="U920" s="18"/>
      <c r="V920" s="18"/>
      <c r="W920" s="18"/>
    </row>
    <row r="921" spans="1:23" ht="12.75">
      <c r="A921" s="18"/>
      <c r="B921" s="18"/>
      <c r="C921" s="18"/>
      <c r="D921" s="18"/>
      <c r="E921" s="18"/>
      <c r="F921" s="18"/>
      <c r="G921" s="18"/>
      <c r="H921" s="18"/>
      <c r="I921" s="18"/>
      <c r="J921" s="18"/>
      <c r="K921" s="18"/>
      <c r="L921" s="18"/>
      <c r="M921" s="18"/>
      <c r="N921" s="18"/>
      <c r="O921" s="18"/>
      <c r="P921" s="18"/>
      <c r="Q921" s="18"/>
      <c r="R921" s="18"/>
      <c r="S921" s="18"/>
      <c r="T921" s="18"/>
      <c r="U921" s="18"/>
      <c r="V921" s="18"/>
      <c r="W921" s="18"/>
    </row>
    <row r="922" spans="1:23" ht="12.75">
      <c r="A922" s="18"/>
      <c r="B922" s="18"/>
      <c r="C922" s="18"/>
      <c r="D922" s="18"/>
      <c r="E922" s="18"/>
      <c r="F922" s="18"/>
      <c r="G922" s="18"/>
      <c r="H922" s="18"/>
      <c r="I922" s="18"/>
      <c r="J922" s="18"/>
      <c r="K922" s="18"/>
      <c r="L922" s="18"/>
      <c r="M922" s="18"/>
      <c r="N922" s="18"/>
      <c r="O922" s="18"/>
      <c r="P922" s="18"/>
      <c r="Q922" s="18"/>
      <c r="R922" s="18"/>
      <c r="S922" s="18"/>
      <c r="T922" s="18"/>
      <c r="U922" s="18"/>
      <c r="V922" s="18"/>
      <c r="W922" s="18"/>
    </row>
    <row r="923" spans="1:23" ht="12.75">
      <c r="A923" s="18"/>
      <c r="B923" s="18"/>
      <c r="C923" s="18"/>
      <c r="D923" s="18"/>
      <c r="E923" s="18"/>
      <c r="F923" s="18"/>
      <c r="G923" s="18"/>
      <c r="H923" s="18"/>
      <c r="I923" s="18"/>
      <c r="J923" s="18"/>
      <c r="K923" s="18"/>
      <c r="L923" s="18"/>
      <c r="M923" s="18"/>
      <c r="N923" s="18"/>
      <c r="O923" s="18"/>
      <c r="P923" s="18"/>
      <c r="Q923" s="18"/>
      <c r="R923" s="18"/>
      <c r="S923" s="18"/>
      <c r="T923" s="18"/>
      <c r="U923" s="18"/>
      <c r="V923" s="18"/>
      <c r="W923" s="18"/>
    </row>
    <row r="924" spans="1:23" ht="12.75">
      <c r="A924" s="18"/>
      <c r="B924" s="18"/>
      <c r="C924" s="18"/>
      <c r="D924" s="18"/>
      <c r="E924" s="18"/>
      <c r="F924" s="18"/>
      <c r="G924" s="18"/>
      <c r="H924" s="18"/>
      <c r="I924" s="18"/>
      <c r="J924" s="18"/>
      <c r="K924" s="18"/>
      <c r="L924" s="18"/>
      <c r="M924" s="18"/>
      <c r="N924" s="18"/>
      <c r="O924" s="18"/>
      <c r="P924" s="18"/>
      <c r="Q924" s="18"/>
      <c r="R924" s="18"/>
      <c r="S924" s="18"/>
      <c r="T924" s="18"/>
      <c r="U924" s="18"/>
      <c r="V924" s="18"/>
      <c r="W924" s="18"/>
    </row>
    <row r="925" spans="1:23" ht="12.75">
      <c r="A925" s="18"/>
      <c r="B925" s="18"/>
      <c r="C925" s="18"/>
      <c r="D925" s="18"/>
      <c r="E925" s="18"/>
      <c r="F925" s="18"/>
      <c r="G925" s="18"/>
      <c r="H925" s="18"/>
      <c r="I925" s="18"/>
      <c r="J925" s="18"/>
      <c r="K925" s="18"/>
      <c r="L925" s="18"/>
      <c r="M925" s="18"/>
      <c r="N925" s="18"/>
      <c r="O925" s="18"/>
      <c r="P925" s="18"/>
      <c r="Q925" s="18"/>
      <c r="R925" s="18"/>
      <c r="S925" s="18"/>
      <c r="T925" s="18"/>
      <c r="U925" s="18"/>
      <c r="V925" s="18"/>
      <c r="W925" s="18"/>
    </row>
    <row r="926" spans="1:23" ht="12.75">
      <c r="A926" s="18"/>
      <c r="B926" s="18"/>
      <c r="C926" s="18"/>
      <c r="D926" s="18"/>
      <c r="E926" s="18"/>
      <c r="F926" s="18"/>
      <c r="G926" s="18"/>
      <c r="H926" s="18"/>
      <c r="I926" s="18"/>
      <c r="J926" s="18"/>
      <c r="K926" s="18"/>
      <c r="L926" s="18"/>
      <c r="M926" s="18"/>
      <c r="N926" s="18"/>
      <c r="O926" s="18"/>
      <c r="P926" s="18"/>
      <c r="Q926" s="18"/>
      <c r="R926" s="18"/>
      <c r="S926" s="18"/>
      <c r="T926" s="18"/>
      <c r="U926" s="18"/>
      <c r="V926" s="18"/>
      <c r="W926" s="18"/>
    </row>
    <row r="927" spans="1:23" ht="12.75">
      <c r="A927" s="18"/>
      <c r="B927" s="18"/>
      <c r="C927" s="18"/>
      <c r="D927" s="18"/>
      <c r="E927" s="18"/>
      <c r="F927" s="18"/>
      <c r="G927" s="18"/>
      <c r="H927" s="18"/>
      <c r="I927" s="18"/>
      <c r="J927" s="18"/>
      <c r="K927" s="18"/>
      <c r="L927" s="18"/>
      <c r="M927" s="18"/>
      <c r="N927" s="18"/>
      <c r="O927" s="18"/>
      <c r="P927" s="18"/>
      <c r="Q927" s="18"/>
      <c r="R927" s="18"/>
      <c r="S927" s="18"/>
      <c r="T927" s="18"/>
      <c r="U927" s="18"/>
      <c r="V927" s="18"/>
      <c r="W927" s="18"/>
    </row>
    <row r="928" spans="1:23" ht="12.75">
      <c r="A928" s="18"/>
      <c r="B928" s="18"/>
      <c r="C928" s="18"/>
      <c r="D928" s="18"/>
      <c r="E928" s="18"/>
      <c r="F928" s="18"/>
      <c r="G928" s="18"/>
      <c r="H928" s="18"/>
      <c r="I928" s="18"/>
      <c r="J928" s="18"/>
      <c r="K928" s="18"/>
      <c r="L928" s="18"/>
      <c r="M928" s="18"/>
      <c r="N928" s="18"/>
      <c r="O928" s="18"/>
      <c r="P928" s="18"/>
      <c r="Q928" s="18"/>
      <c r="R928" s="18"/>
      <c r="S928" s="18"/>
      <c r="T928" s="18"/>
      <c r="U928" s="18"/>
      <c r="V928" s="18"/>
      <c r="W928" s="18"/>
    </row>
    <row r="929" spans="1:23" ht="12.75">
      <c r="A929" s="18"/>
      <c r="B929" s="18"/>
      <c r="C929" s="18"/>
      <c r="D929" s="18"/>
      <c r="E929" s="18"/>
      <c r="F929" s="18"/>
      <c r="G929" s="18"/>
      <c r="H929" s="18"/>
      <c r="I929" s="18"/>
      <c r="J929" s="18"/>
      <c r="K929" s="18"/>
      <c r="L929" s="18"/>
      <c r="M929" s="18"/>
      <c r="N929" s="18"/>
      <c r="O929" s="18"/>
      <c r="P929" s="18"/>
      <c r="Q929" s="18"/>
      <c r="R929" s="18"/>
      <c r="S929" s="18"/>
      <c r="T929" s="18"/>
      <c r="U929" s="18"/>
      <c r="V929" s="18"/>
      <c r="W929" s="18"/>
    </row>
    <row r="930" spans="1:23" ht="12.75">
      <c r="A930" s="18"/>
      <c r="B930" s="18"/>
      <c r="C930" s="18"/>
      <c r="D930" s="18"/>
      <c r="E930" s="18"/>
      <c r="F930" s="18"/>
      <c r="G930" s="18"/>
      <c r="H930" s="18"/>
      <c r="I930" s="18"/>
      <c r="J930" s="18"/>
      <c r="K930" s="18"/>
      <c r="L930" s="18"/>
      <c r="M930" s="18"/>
      <c r="N930" s="18"/>
      <c r="O930" s="18"/>
      <c r="P930" s="18"/>
      <c r="Q930" s="18"/>
      <c r="R930" s="18"/>
      <c r="S930" s="18"/>
      <c r="T930" s="18"/>
      <c r="U930" s="18"/>
      <c r="V930" s="18"/>
      <c r="W930" s="18"/>
    </row>
    <row r="931" spans="1:23" ht="12.75">
      <c r="A931" s="18"/>
      <c r="B931" s="18"/>
      <c r="C931" s="18"/>
      <c r="D931" s="18"/>
      <c r="E931" s="18"/>
      <c r="F931" s="18"/>
      <c r="G931" s="18"/>
      <c r="H931" s="18"/>
      <c r="I931" s="18"/>
      <c r="J931" s="18"/>
      <c r="K931" s="18"/>
      <c r="L931" s="18"/>
      <c r="M931" s="18"/>
      <c r="N931" s="18"/>
      <c r="O931" s="18"/>
      <c r="P931" s="18"/>
      <c r="Q931" s="18"/>
      <c r="R931" s="18"/>
      <c r="S931" s="18"/>
      <c r="T931" s="18"/>
      <c r="U931" s="18"/>
      <c r="V931" s="18"/>
      <c r="W931" s="18"/>
    </row>
    <row r="932" spans="1:23" ht="12.75">
      <c r="A932" s="18"/>
      <c r="B932" s="18"/>
      <c r="C932" s="18"/>
      <c r="D932" s="18"/>
      <c r="E932" s="18"/>
      <c r="F932" s="18"/>
      <c r="G932" s="18"/>
      <c r="H932" s="18"/>
      <c r="I932" s="18"/>
      <c r="J932" s="18"/>
      <c r="K932" s="18"/>
      <c r="L932" s="18"/>
      <c r="M932" s="18"/>
      <c r="N932" s="18"/>
      <c r="O932" s="18"/>
      <c r="P932" s="18"/>
      <c r="Q932" s="18"/>
      <c r="R932" s="18"/>
      <c r="S932" s="18"/>
      <c r="T932" s="18"/>
      <c r="U932" s="18"/>
      <c r="V932" s="18"/>
      <c r="W932" s="18"/>
    </row>
    <row r="933" spans="1:23" ht="12.75">
      <c r="A933" s="18"/>
      <c r="B933" s="18"/>
      <c r="C933" s="18"/>
      <c r="D933" s="18"/>
      <c r="E933" s="18"/>
      <c r="F933" s="18"/>
      <c r="G933" s="18"/>
      <c r="H933" s="18"/>
      <c r="I933" s="18"/>
      <c r="J933" s="18"/>
      <c r="K933" s="18"/>
      <c r="L933" s="18"/>
      <c r="M933" s="18"/>
      <c r="N933" s="18"/>
      <c r="O933" s="18"/>
      <c r="P933" s="18"/>
      <c r="Q933" s="18"/>
      <c r="R933" s="18"/>
      <c r="S933" s="18"/>
      <c r="T933" s="18"/>
      <c r="U933" s="18"/>
      <c r="V933" s="18"/>
      <c r="W933" s="18"/>
    </row>
    <row r="934" spans="1:23" ht="12.75">
      <c r="A934" s="18"/>
      <c r="B934" s="18"/>
      <c r="C934" s="18"/>
      <c r="D934" s="18"/>
      <c r="E934" s="18"/>
      <c r="F934" s="18"/>
      <c r="G934" s="18"/>
      <c r="H934" s="18"/>
      <c r="I934" s="18"/>
      <c r="J934" s="18"/>
      <c r="K934" s="18"/>
      <c r="L934" s="18"/>
      <c r="M934" s="18"/>
      <c r="N934" s="18"/>
      <c r="O934" s="18"/>
      <c r="P934" s="18"/>
      <c r="Q934" s="18"/>
      <c r="R934" s="18"/>
      <c r="S934" s="18"/>
      <c r="T934" s="18"/>
      <c r="U934" s="18"/>
      <c r="V934" s="18"/>
      <c r="W934" s="18"/>
    </row>
    <row r="935" spans="1:23" ht="12.75">
      <c r="A935" s="18"/>
      <c r="B935" s="18"/>
      <c r="C935" s="18"/>
      <c r="D935" s="18"/>
      <c r="E935" s="18"/>
      <c r="F935" s="18"/>
      <c r="G935" s="18"/>
      <c r="H935" s="18"/>
      <c r="I935" s="18"/>
      <c r="J935" s="18"/>
      <c r="K935" s="18"/>
      <c r="L935" s="18"/>
      <c r="M935" s="18"/>
      <c r="N935" s="18"/>
      <c r="O935" s="18"/>
      <c r="P935" s="18"/>
      <c r="Q935" s="18"/>
      <c r="R935" s="18"/>
      <c r="S935" s="18"/>
      <c r="T935" s="18"/>
      <c r="U935" s="18"/>
      <c r="V935" s="18"/>
      <c r="W935" s="18"/>
    </row>
    <row r="936" spans="1:23" ht="12.75">
      <c r="A936" s="18"/>
      <c r="B936" s="18"/>
      <c r="C936" s="18"/>
      <c r="D936" s="18"/>
      <c r="E936" s="18"/>
      <c r="F936" s="18"/>
      <c r="G936" s="18"/>
      <c r="H936" s="18"/>
      <c r="I936" s="18"/>
      <c r="J936" s="18"/>
      <c r="K936" s="18"/>
      <c r="L936" s="18"/>
      <c r="M936" s="18"/>
      <c r="N936" s="18"/>
      <c r="O936" s="18"/>
      <c r="P936" s="18"/>
      <c r="Q936" s="18"/>
      <c r="R936" s="18"/>
      <c r="S936" s="18"/>
      <c r="T936" s="18"/>
      <c r="U936" s="18"/>
      <c r="V936" s="18"/>
      <c r="W936" s="18"/>
    </row>
    <row r="937" spans="1:23" ht="12.75">
      <c r="A937" s="18"/>
      <c r="B937" s="18"/>
      <c r="C937" s="18"/>
      <c r="D937" s="18"/>
      <c r="E937" s="18"/>
      <c r="F937" s="18"/>
      <c r="G937" s="18"/>
      <c r="H937" s="18"/>
      <c r="I937" s="18"/>
      <c r="J937" s="18"/>
      <c r="K937" s="18"/>
      <c r="L937" s="18"/>
      <c r="M937" s="18"/>
      <c r="N937" s="18"/>
      <c r="O937" s="18"/>
      <c r="P937" s="18"/>
      <c r="Q937" s="18"/>
      <c r="R937" s="18"/>
      <c r="S937" s="18"/>
      <c r="T937" s="18"/>
      <c r="U937" s="18"/>
      <c r="V937" s="18"/>
      <c r="W937" s="18"/>
    </row>
    <row r="938" spans="1:23" ht="12.75">
      <c r="A938" s="18"/>
      <c r="B938" s="18"/>
      <c r="C938" s="18"/>
      <c r="D938" s="18"/>
      <c r="E938" s="18"/>
      <c r="F938" s="18"/>
      <c r="G938" s="18"/>
      <c r="H938" s="18"/>
      <c r="I938" s="18"/>
      <c r="J938" s="18"/>
      <c r="K938" s="18"/>
      <c r="L938" s="18"/>
      <c r="M938" s="18"/>
      <c r="N938" s="18"/>
      <c r="O938" s="18"/>
      <c r="P938" s="18"/>
      <c r="Q938" s="18"/>
      <c r="R938" s="18"/>
      <c r="S938" s="18"/>
      <c r="T938" s="18"/>
      <c r="U938" s="18"/>
      <c r="V938" s="18"/>
      <c r="W938" s="18"/>
    </row>
    <row r="939" spans="1:23" ht="12.75">
      <c r="A939" s="18"/>
      <c r="B939" s="18"/>
      <c r="C939" s="18"/>
      <c r="D939" s="18"/>
      <c r="E939" s="18"/>
      <c r="F939" s="18"/>
      <c r="G939" s="18"/>
      <c r="H939" s="18"/>
      <c r="I939" s="18"/>
      <c r="J939" s="18"/>
      <c r="K939" s="18"/>
      <c r="L939" s="18"/>
      <c r="M939" s="18"/>
      <c r="N939" s="18"/>
      <c r="O939" s="18"/>
      <c r="P939" s="18"/>
      <c r="Q939" s="18"/>
      <c r="R939" s="18"/>
      <c r="S939" s="18"/>
      <c r="T939" s="18"/>
      <c r="U939" s="18"/>
      <c r="V939" s="18"/>
      <c r="W939" s="18"/>
    </row>
    <row r="940" spans="1:23" ht="12.75">
      <c r="A940" s="18"/>
      <c r="B940" s="18"/>
      <c r="C940" s="18"/>
      <c r="D940" s="18"/>
      <c r="E940" s="18"/>
      <c r="F940" s="18"/>
      <c r="G940" s="18"/>
      <c r="H940" s="18"/>
      <c r="I940" s="18"/>
      <c r="J940" s="18"/>
      <c r="K940" s="18"/>
      <c r="L940" s="18"/>
      <c r="M940" s="18"/>
      <c r="N940" s="18"/>
      <c r="O940" s="18"/>
      <c r="P940" s="18"/>
      <c r="Q940" s="18"/>
      <c r="R940" s="18"/>
      <c r="S940" s="18"/>
      <c r="T940" s="18"/>
      <c r="U940" s="18"/>
      <c r="V940" s="18"/>
      <c r="W940" s="18"/>
    </row>
    <row r="941" spans="1:23" ht="12.75">
      <c r="A941" s="18"/>
      <c r="B941" s="18"/>
      <c r="C941" s="18"/>
      <c r="D941" s="18"/>
      <c r="E941" s="18"/>
      <c r="F941" s="18"/>
      <c r="G941" s="18"/>
      <c r="H941" s="18"/>
      <c r="I941" s="18"/>
      <c r="J941" s="18"/>
      <c r="K941" s="18"/>
      <c r="L941" s="18"/>
      <c r="M941" s="18"/>
      <c r="N941" s="18"/>
      <c r="O941" s="18"/>
      <c r="P941" s="18"/>
      <c r="Q941" s="18"/>
      <c r="R941" s="18"/>
      <c r="S941" s="18"/>
      <c r="T941" s="18"/>
      <c r="U941" s="18"/>
      <c r="V941" s="18"/>
      <c r="W941" s="18"/>
    </row>
    <row r="942" spans="1:23" ht="12.75">
      <c r="A942" s="18"/>
      <c r="B942" s="18"/>
      <c r="C942" s="18"/>
      <c r="D942" s="18"/>
      <c r="E942" s="18"/>
      <c r="F942" s="18"/>
      <c r="G942" s="18"/>
      <c r="H942" s="18"/>
      <c r="I942" s="18"/>
      <c r="J942" s="18"/>
      <c r="K942" s="18"/>
      <c r="L942" s="18"/>
      <c r="M942" s="18"/>
      <c r="N942" s="18"/>
      <c r="O942" s="18"/>
      <c r="P942" s="18"/>
      <c r="Q942" s="18"/>
      <c r="R942" s="18"/>
      <c r="S942" s="18"/>
      <c r="T942" s="18"/>
      <c r="U942" s="18"/>
      <c r="V942" s="18"/>
      <c r="W942" s="18"/>
    </row>
    <row r="943" spans="1:23" ht="12.75">
      <c r="A943" s="18"/>
      <c r="B943" s="18"/>
      <c r="C943" s="18"/>
      <c r="D943" s="18"/>
      <c r="E943" s="18"/>
      <c r="F943" s="18"/>
      <c r="G943" s="18"/>
      <c r="H943" s="18"/>
      <c r="I943" s="18"/>
      <c r="J943" s="18"/>
      <c r="K943" s="18"/>
      <c r="L943" s="18"/>
      <c r="M943" s="18"/>
      <c r="N943" s="18"/>
      <c r="O943" s="18"/>
      <c r="P943" s="18"/>
      <c r="Q943" s="18"/>
      <c r="R943" s="18"/>
      <c r="S943" s="18"/>
      <c r="T943" s="18"/>
      <c r="U943" s="18"/>
      <c r="V943" s="18"/>
      <c r="W943" s="18"/>
    </row>
    <row r="944" spans="1:23" ht="12.75">
      <c r="A944" s="18"/>
      <c r="B944" s="18"/>
      <c r="C944" s="18"/>
      <c r="D944" s="18"/>
      <c r="E944" s="18"/>
      <c r="F944" s="18"/>
      <c r="G944" s="18"/>
      <c r="H944" s="18"/>
      <c r="I944" s="18"/>
      <c r="J944" s="18"/>
      <c r="K944" s="18"/>
      <c r="L944" s="18"/>
      <c r="M944" s="18"/>
      <c r="N944" s="18"/>
      <c r="O944" s="18"/>
      <c r="P944" s="18"/>
      <c r="Q944" s="18"/>
      <c r="R944" s="18"/>
      <c r="S944" s="18"/>
      <c r="T944" s="18"/>
      <c r="U944" s="18"/>
      <c r="V944" s="18"/>
      <c r="W944" s="18"/>
    </row>
    <row r="945" spans="1:23" ht="12.75">
      <c r="A945" s="18"/>
      <c r="B945" s="18"/>
      <c r="C945" s="18"/>
      <c r="D945" s="18"/>
      <c r="E945" s="18"/>
      <c r="F945" s="18"/>
      <c r="G945" s="18"/>
      <c r="H945" s="18"/>
      <c r="I945" s="18"/>
      <c r="J945" s="18"/>
      <c r="K945" s="18"/>
      <c r="L945" s="18"/>
      <c r="M945" s="18"/>
      <c r="N945" s="18"/>
      <c r="O945" s="18"/>
      <c r="P945" s="18"/>
      <c r="Q945" s="18"/>
      <c r="R945" s="18"/>
      <c r="S945" s="18"/>
      <c r="T945" s="18"/>
      <c r="U945" s="18"/>
      <c r="V945" s="18"/>
      <c r="W945" s="18"/>
    </row>
    <row r="946" spans="1:23" ht="12.75">
      <c r="A946" s="18"/>
      <c r="B946" s="18"/>
      <c r="C946" s="18"/>
      <c r="D946" s="18"/>
      <c r="E946" s="18"/>
      <c r="F946" s="18"/>
      <c r="G946" s="18"/>
      <c r="H946" s="18"/>
      <c r="I946" s="18"/>
      <c r="J946" s="18"/>
      <c r="K946" s="18"/>
      <c r="L946" s="18"/>
      <c r="M946" s="18"/>
      <c r="N946" s="18"/>
      <c r="O946" s="18"/>
      <c r="P946" s="18"/>
      <c r="Q946" s="18"/>
      <c r="R946" s="18"/>
      <c r="S946" s="18"/>
      <c r="T946" s="18"/>
      <c r="U946" s="18"/>
      <c r="V946" s="18"/>
      <c r="W946" s="18"/>
    </row>
    <row r="947" spans="1:23" ht="12.75">
      <c r="A947" s="18"/>
      <c r="B947" s="18"/>
      <c r="C947" s="18"/>
      <c r="D947" s="18"/>
      <c r="E947" s="18"/>
      <c r="F947" s="18"/>
      <c r="G947" s="18"/>
      <c r="H947" s="18"/>
      <c r="I947" s="18"/>
      <c r="J947" s="18"/>
      <c r="K947" s="18"/>
      <c r="L947" s="18"/>
      <c r="M947" s="18"/>
      <c r="N947" s="18"/>
      <c r="O947" s="18"/>
      <c r="P947" s="18"/>
      <c r="Q947" s="18"/>
      <c r="R947" s="18"/>
      <c r="S947" s="18"/>
      <c r="T947" s="18"/>
      <c r="U947" s="18"/>
      <c r="V947" s="18"/>
      <c r="W947" s="18"/>
    </row>
    <row r="948" spans="1:23" ht="12.75">
      <c r="A948" s="18"/>
      <c r="B948" s="18"/>
      <c r="C948" s="18"/>
      <c r="D948" s="18"/>
      <c r="E948" s="18"/>
      <c r="F948" s="18"/>
      <c r="G948" s="18"/>
      <c r="H948" s="18"/>
      <c r="I948" s="18"/>
      <c r="J948" s="18"/>
      <c r="K948" s="18"/>
      <c r="L948" s="18"/>
      <c r="M948" s="18"/>
      <c r="N948" s="18"/>
      <c r="O948" s="18"/>
      <c r="P948" s="18"/>
      <c r="Q948" s="18"/>
      <c r="R948" s="18"/>
      <c r="S948" s="18"/>
      <c r="T948" s="18"/>
      <c r="U948" s="18"/>
      <c r="V948" s="18"/>
      <c r="W948" s="18"/>
    </row>
    <row r="949" spans="1:23" ht="12.75">
      <c r="A949" s="18"/>
      <c r="B949" s="18"/>
      <c r="C949" s="18"/>
      <c r="D949" s="18"/>
      <c r="E949" s="18"/>
      <c r="F949" s="18"/>
      <c r="G949" s="18"/>
      <c r="H949" s="18"/>
      <c r="I949" s="18"/>
      <c r="J949" s="18"/>
      <c r="K949" s="18"/>
      <c r="L949" s="18"/>
      <c r="M949" s="18"/>
      <c r="N949" s="18"/>
      <c r="O949" s="18"/>
      <c r="P949" s="18"/>
      <c r="Q949" s="18"/>
      <c r="R949" s="18"/>
      <c r="S949" s="18"/>
      <c r="T949" s="18"/>
      <c r="U949" s="18"/>
      <c r="V949" s="18"/>
      <c r="W949" s="18"/>
    </row>
    <row r="950" spans="1:23" ht="12.75">
      <c r="A950" s="18"/>
      <c r="B950" s="18"/>
      <c r="C950" s="18"/>
      <c r="D950" s="18"/>
      <c r="E950" s="18"/>
      <c r="F950" s="18"/>
      <c r="G950" s="18"/>
      <c r="H950" s="18"/>
      <c r="I950" s="18"/>
      <c r="J950" s="18"/>
      <c r="K950" s="18"/>
      <c r="L950" s="18"/>
      <c r="M950" s="18"/>
      <c r="N950" s="18"/>
      <c r="O950" s="18"/>
      <c r="P950" s="18"/>
      <c r="Q950" s="18"/>
      <c r="R950" s="18"/>
      <c r="S950" s="18"/>
      <c r="T950" s="18"/>
      <c r="U950" s="18"/>
      <c r="V950" s="18"/>
      <c r="W950" s="18"/>
    </row>
    <row r="951" spans="1:23" ht="12.75">
      <c r="A951" s="18"/>
      <c r="B951" s="18"/>
      <c r="C951" s="18"/>
      <c r="D951" s="18"/>
      <c r="E951" s="18"/>
      <c r="F951" s="18"/>
      <c r="G951" s="18"/>
      <c r="H951" s="18"/>
      <c r="I951" s="18"/>
      <c r="J951" s="18"/>
      <c r="K951" s="18"/>
      <c r="L951" s="18"/>
      <c r="M951" s="18"/>
      <c r="N951" s="18"/>
      <c r="O951" s="18"/>
      <c r="P951" s="18"/>
      <c r="Q951" s="18"/>
      <c r="R951" s="18"/>
      <c r="S951" s="18"/>
      <c r="T951" s="18"/>
      <c r="U951" s="18"/>
      <c r="V951" s="18"/>
      <c r="W951" s="18"/>
    </row>
    <row r="952" spans="1:23" ht="12.75">
      <c r="A952" s="18"/>
      <c r="B952" s="18"/>
      <c r="C952" s="18"/>
      <c r="D952" s="18"/>
      <c r="E952" s="18"/>
      <c r="F952" s="18"/>
      <c r="G952" s="18"/>
      <c r="H952" s="18"/>
      <c r="I952" s="18"/>
      <c r="J952" s="18"/>
      <c r="K952" s="18"/>
      <c r="L952" s="18"/>
      <c r="M952" s="18"/>
      <c r="N952" s="18"/>
      <c r="O952" s="18"/>
      <c r="P952" s="18"/>
      <c r="Q952" s="18"/>
      <c r="R952" s="18"/>
      <c r="S952" s="18"/>
      <c r="T952" s="18"/>
      <c r="U952" s="18"/>
      <c r="V952" s="18"/>
      <c r="W952" s="18"/>
    </row>
    <row r="953" spans="1:23" ht="12.75">
      <c r="A953" s="18"/>
      <c r="B953" s="18"/>
      <c r="C953" s="18"/>
      <c r="D953" s="18"/>
      <c r="E953" s="18"/>
      <c r="F953" s="18"/>
      <c r="G953" s="18"/>
      <c r="H953" s="18"/>
      <c r="I953" s="18"/>
      <c r="J953" s="18"/>
      <c r="K953" s="18"/>
      <c r="L953" s="18"/>
      <c r="M953" s="18"/>
      <c r="N953" s="18"/>
      <c r="O953" s="18"/>
      <c r="P953" s="18"/>
      <c r="Q953" s="18"/>
      <c r="R953" s="18"/>
      <c r="S953" s="18"/>
      <c r="T953" s="18"/>
      <c r="U953" s="18"/>
      <c r="V953" s="18"/>
      <c r="W953" s="18"/>
    </row>
    <row r="954" spans="1:23" ht="12.75">
      <c r="A954" s="18"/>
      <c r="B954" s="18"/>
      <c r="C954" s="18"/>
      <c r="D954" s="18"/>
      <c r="E954" s="18"/>
      <c r="F954" s="18"/>
      <c r="G954" s="18"/>
      <c r="H954" s="18"/>
      <c r="I954" s="18"/>
      <c r="J954" s="18"/>
      <c r="K954" s="18"/>
      <c r="L954" s="18"/>
      <c r="M954" s="18"/>
      <c r="N954" s="18"/>
      <c r="O954" s="18"/>
      <c r="P954" s="18"/>
      <c r="Q954" s="18"/>
      <c r="R954" s="18"/>
      <c r="S954" s="18"/>
      <c r="T954" s="18"/>
      <c r="U954" s="18"/>
      <c r="V954" s="18"/>
      <c r="W954" s="18"/>
    </row>
    <row r="955" spans="1:23" ht="12.75">
      <c r="A955" s="18"/>
      <c r="B955" s="18"/>
      <c r="C955" s="18"/>
      <c r="D955" s="18"/>
      <c r="E955" s="18"/>
      <c r="F955" s="18"/>
      <c r="G955" s="18"/>
      <c r="H955" s="18"/>
      <c r="I955" s="18"/>
      <c r="J955" s="18"/>
      <c r="K955" s="18"/>
      <c r="L955" s="18"/>
      <c r="M955" s="18"/>
      <c r="N955" s="18"/>
      <c r="O955" s="18"/>
      <c r="P955" s="18"/>
      <c r="Q955" s="18"/>
      <c r="R955" s="18"/>
      <c r="S955" s="18"/>
      <c r="T955" s="18"/>
      <c r="U955" s="18"/>
      <c r="V955" s="18"/>
      <c r="W955" s="18"/>
    </row>
    <row r="956" spans="1:23" ht="12.75">
      <c r="A956" s="18"/>
      <c r="B956" s="18"/>
      <c r="C956" s="18"/>
      <c r="D956" s="18"/>
      <c r="E956" s="18"/>
      <c r="F956" s="18"/>
      <c r="G956" s="18"/>
      <c r="H956" s="18"/>
      <c r="I956" s="18"/>
      <c r="J956" s="18"/>
      <c r="K956" s="18"/>
      <c r="L956" s="18"/>
      <c r="M956" s="18"/>
      <c r="N956" s="18"/>
      <c r="O956" s="18"/>
      <c r="P956" s="18"/>
      <c r="Q956" s="18"/>
      <c r="R956" s="18"/>
      <c r="S956" s="18"/>
      <c r="T956" s="18"/>
      <c r="U956" s="18"/>
      <c r="V956" s="18"/>
      <c r="W956" s="18"/>
    </row>
    <row r="957" spans="1:23" ht="12.75">
      <c r="A957" s="18"/>
      <c r="B957" s="18"/>
      <c r="C957" s="18"/>
      <c r="D957" s="18"/>
      <c r="E957" s="18"/>
      <c r="F957" s="18"/>
      <c r="G957" s="18"/>
      <c r="H957" s="18"/>
      <c r="I957" s="18"/>
      <c r="J957" s="18"/>
      <c r="K957" s="18"/>
      <c r="L957" s="18"/>
      <c r="M957" s="18"/>
      <c r="N957" s="18"/>
      <c r="O957" s="18"/>
      <c r="P957" s="18"/>
      <c r="Q957" s="18"/>
      <c r="R957" s="18"/>
      <c r="S957" s="18"/>
      <c r="T957" s="18"/>
      <c r="U957" s="18"/>
      <c r="V957" s="18"/>
      <c r="W957" s="18"/>
    </row>
    <row r="958" spans="1:23" ht="12.75">
      <c r="A958" s="18"/>
      <c r="B958" s="18"/>
      <c r="C958" s="18"/>
      <c r="D958" s="18"/>
      <c r="E958" s="18"/>
      <c r="F958" s="18"/>
      <c r="G958" s="18"/>
      <c r="H958" s="18"/>
      <c r="I958" s="18"/>
      <c r="J958" s="18"/>
      <c r="K958" s="18"/>
      <c r="L958" s="18"/>
      <c r="M958" s="18"/>
      <c r="N958" s="18"/>
      <c r="O958" s="18"/>
      <c r="P958" s="18"/>
      <c r="Q958" s="18"/>
      <c r="R958" s="18"/>
      <c r="S958" s="18"/>
      <c r="T958" s="18"/>
      <c r="U958" s="18"/>
      <c r="V958" s="18"/>
      <c r="W958" s="18"/>
    </row>
    <row r="959" spans="1:23" ht="12.75">
      <c r="A959" s="18"/>
      <c r="B959" s="18"/>
      <c r="C959" s="18"/>
      <c r="D959" s="18"/>
      <c r="E959" s="18"/>
      <c r="F959" s="18"/>
      <c r="G959" s="18"/>
      <c r="H959" s="18"/>
      <c r="I959" s="18"/>
      <c r="J959" s="18"/>
      <c r="K959" s="18"/>
      <c r="L959" s="18"/>
      <c r="M959" s="18"/>
      <c r="N959" s="18"/>
      <c r="O959" s="18"/>
      <c r="P959" s="18"/>
      <c r="Q959" s="18"/>
      <c r="R959" s="18"/>
      <c r="S959" s="18"/>
      <c r="T959" s="18"/>
      <c r="U959" s="18"/>
      <c r="V959" s="18"/>
      <c r="W959" s="18"/>
    </row>
    <row r="960" spans="1:23" ht="12.75">
      <c r="A960" s="18"/>
      <c r="B960" s="18"/>
      <c r="C960" s="18"/>
      <c r="D960" s="18"/>
      <c r="E960" s="18"/>
      <c r="F960" s="18"/>
      <c r="G960" s="18"/>
      <c r="H960" s="18"/>
      <c r="I960" s="18"/>
      <c r="J960" s="18"/>
      <c r="K960" s="18"/>
      <c r="L960" s="18"/>
      <c r="M960" s="18"/>
      <c r="N960" s="18"/>
      <c r="O960" s="18"/>
      <c r="P960" s="18"/>
      <c r="Q960" s="18"/>
      <c r="R960" s="18"/>
      <c r="S960" s="18"/>
      <c r="T960" s="18"/>
      <c r="U960" s="18"/>
      <c r="V960" s="18"/>
      <c r="W960" s="18"/>
    </row>
    <row r="961" spans="1:23" ht="12.75">
      <c r="A961" s="18"/>
      <c r="B961" s="18"/>
      <c r="C961" s="18"/>
      <c r="D961" s="18"/>
      <c r="E961" s="18"/>
      <c r="F961" s="18"/>
      <c r="G961" s="18"/>
      <c r="H961" s="18"/>
      <c r="I961" s="18"/>
      <c r="J961" s="18"/>
      <c r="K961" s="18"/>
      <c r="L961" s="18"/>
      <c r="M961" s="18"/>
      <c r="N961" s="18"/>
      <c r="O961" s="18"/>
      <c r="P961" s="18"/>
      <c r="Q961" s="18"/>
      <c r="R961" s="18"/>
      <c r="S961" s="18"/>
      <c r="T961" s="18"/>
      <c r="U961" s="18"/>
      <c r="V961" s="18"/>
      <c r="W961" s="18"/>
    </row>
    <row r="962" spans="1:23" ht="12.75">
      <c r="A962" s="18"/>
      <c r="B962" s="18"/>
      <c r="C962" s="18"/>
      <c r="D962" s="18"/>
      <c r="E962" s="18"/>
      <c r="F962" s="18"/>
      <c r="G962" s="18"/>
      <c r="H962" s="18"/>
      <c r="I962" s="18"/>
      <c r="J962" s="18"/>
      <c r="K962" s="18"/>
      <c r="L962" s="18"/>
      <c r="M962" s="18"/>
      <c r="N962" s="18"/>
      <c r="O962" s="18"/>
      <c r="P962" s="18"/>
      <c r="Q962" s="18"/>
      <c r="R962" s="18"/>
      <c r="S962" s="18"/>
      <c r="T962" s="18"/>
      <c r="U962" s="18"/>
      <c r="V962" s="18"/>
      <c r="W962" s="18"/>
    </row>
    <row r="963" spans="1:23" ht="12.75">
      <c r="A963" s="18"/>
      <c r="B963" s="18"/>
      <c r="C963" s="18"/>
      <c r="D963" s="18"/>
      <c r="E963" s="18"/>
      <c r="F963" s="18"/>
      <c r="G963" s="18"/>
      <c r="H963" s="18"/>
      <c r="I963" s="18"/>
      <c r="J963" s="18"/>
      <c r="K963" s="18"/>
      <c r="L963" s="18"/>
      <c r="M963" s="18"/>
      <c r="N963" s="18"/>
      <c r="O963" s="18"/>
      <c r="P963" s="18"/>
      <c r="Q963" s="18"/>
      <c r="R963" s="18"/>
      <c r="S963" s="18"/>
      <c r="T963" s="18"/>
      <c r="U963" s="18"/>
      <c r="V963" s="18"/>
      <c r="W963" s="18"/>
    </row>
    <row r="964" spans="1:23" ht="12.75">
      <c r="A964" s="18"/>
      <c r="B964" s="18"/>
      <c r="C964" s="18"/>
      <c r="D964" s="18"/>
      <c r="E964" s="18"/>
      <c r="F964" s="18"/>
      <c r="G964" s="18"/>
      <c r="H964" s="18"/>
      <c r="I964" s="18"/>
      <c r="J964" s="18"/>
      <c r="K964" s="18"/>
      <c r="L964" s="18"/>
      <c r="M964" s="18"/>
      <c r="N964" s="18"/>
      <c r="O964" s="18"/>
      <c r="P964" s="18"/>
      <c r="Q964" s="18"/>
      <c r="R964" s="18"/>
      <c r="S964" s="18"/>
      <c r="T964" s="18"/>
      <c r="U964" s="18"/>
      <c r="V964" s="18"/>
      <c r="W964" s="18"/>
    </row>
    <row r="965" spans="1:23" ht="12.75">
      <c r="A965" s="18"/>
      <c r="B965" s="18"/>
      <c r="C965" s="18"/>
      <c r="D965" s="18"/>
      <c r="E965" s="18"/>
      <c r="F965" s="18"/>
      <c r="G965" s="18"/>
      <c r="H965" s="18"/>
      <c r="I965" s="18"/>
      <c r="J965" s="18"/>
      <c r="K965" s="18"/>
      <c r="L965" s="18"/>
      <c r="M965" s="18"/>
      <c r="N965" s="18"/>
      <c r="O965" s="18"/>
      <c r="P965" s="18"/>
      <c r="Q965" s="18"/>
      <c r="R965" s="18"/>
      <c r="S965" s="18"/>
      <c r="T965" s="18"/>
      <c r="U965" s="18"/>
      <c r="V965" s="18"/>
      <c r="W965" s="18"/>
    </row>
    <row r="966" spans="1:23" ht="12.75">
      <c r="A966" s="18"/>
      <c r="B966" s="18"/>
      <c r="C966" s="18"/>
      <c r="D966" s="18"/>
      <c r="E966" s="18"/>
      <c r="F966" s="18"/>
      <c r="G966" s="18"/>
      <c r="H966" s="18"/>
      <c r="I966" s="18"/>
      <c r="J966" s="18"/>
      <c r="K966" s="18"/>
      <c r="L966" s="18"/>
      <c r="M966" s="18"/>
      <c r="N966" s="18"/>
      <c r="O966" s="18"/>
      <c r="P966" s="18"/>
      <c r="Q966" s="18"/>
      <c r="R966" s="18"/>
      <c r="S966" s="18"/>
      <c r="T966" s="18"/>
      <c r="U966" s="18"/>
      <c r="V966" s="18"/>
      <c r="W966" s="18"/>
    </row>
    <row r="967" spans="1:23" ht="12.75">
      <c r="A967" s="18"/>
      <c r="B967" s="18"/>
      <c r="C967" s="18"/>
      <c r="D967" s="18"/>
      <c r="E967" s="18"/>
      <c r="F967" s="18"/>
      <c r="G967" s="18"/>
      <c r="H967" s="18"/>
      <c r="I967" s="18"/>
      <c r="J967" s="18"/>
      <c r="K967" s="18"/>
      <c r="L967" s="18"/>
      <c r="M967" s="18"/>
      <c r="N967" s="18"/>
      <c r="O967" s="18"/>
      <c r="P967" s="18"/>
      <c r="Q967" s="18"/>
      <c r="R967" s="18"/>
      <c r="S967" s="18"/>
      <c r="T967" s="18"/>
      <c r="U967" s="18"/>
      <c r="V967" s="18"/>
      <c r="W967" s="18"/>
    </row>
    <row r="968" spans="1:23" ht="12.75">
      <c r="A968" s="18"/>
      <c r="B968" s="18"/>
      <c r="C968" s="18"/>
      <c r="D968" s="18"/>
      <c r="E968" s="18"/>
      <c r="F968" s="18"/>
      <c r="G968" s="18"/>
      <c r="H968" s="18"/>
      <c r="I968" s="18"/>
      <c r="J968" s="18"/>
      <c r="K968" s="18"/>
      <c r="L968" s="18"/>
      <c r="M968" s="18"/>
      <c r="N968" s="18"/>
      <c r="O968" s="18"/>
      <c r="P968" s="18"/>
      <c r="Q968" s="18"/>
      <c r="R968" s="18"/>
      <c r="S968" s="18"/>
      <c r="T968" s="18"/>
      <c r="U968" s="18"/>
      <c r="V968" s="18"/>
      <c r="W968" s="18"/>
    </row>
    <row r="969" spans="1:23" ht="12.75">
      <c r="A969" s="18"/>
      <c r="B969" s="18"/>
      <c r="C969" s="18"/>
      <c r="D969" s="18"/>
      <c r="E969" s="18"/>
      <c r="F969" s="18"/>
      <c r="G969" s="18"/>
      <c r="H969" s="18"/>
      <c r="I969" s="18"/>
      <c r="J969" s="18"/>
      <c r="K969" s="18"/>
      <c r="L969" s="18"/>
      <c r="M969" s="18"/>
      <c r="N969" s="18"/>
      <c r="O969" s="18"/>
      <c r="P969" s="18"/>
      <c r="Q969" s="18"/>
      <c r="R969" s="18"/>
      <c r="S969" s="18"/>
      <c r="T969" s="18"/>
      <c r="U969" s="18"/>
      <c r="V969" s="18"/>
      <c r="W969" s="18"/>
    </row>
    <row r="970" spans="1:23" ht="12.75">
      <c r="A970" s="18"/>
      <c r="B970" s="18"/>
      <c r="C970" s="18"/>
      <c r="D970" s="18"/>
      <c r="E970" s="18"/>
      <c r="F970" s="18"/>
      <c r="G970" s="18"/>
      <c r="H970" s="18"/>
      <c r="I970" s="18"/>
      <c r="J970" s="18"/>
      <c r="K970" s="18"/>
      <c r="L970" s="18"/>
      <c r="M970" s="18"/>
      <c r="N970" s="18"/>
      <c r="O970" s="18"/>
      <c r="P970" s="18"/>
      <c r="Q970" s="18"/>
      <c r="R970" s="18"/>
      <c r="S970" s="18"/>
      <c r="T970" s="18"/>
      <c r="U970" s="18"/>
      <c r="V970" s="18"/>
      <c r="W970" s="18"/>
    </row>
    <row r="971" spans="1:23" ht="12.75">
      <c r="A971" s="18"/>
      <c r="B971" s="18"/>
      <c r="C971" s="18"/>
      <c r="D971" s="18"/>
      <c r="E971" s="18"/>
      <c r="F971" s="18"/>
      <c r="G971" s="18"/>
      <c r="H971" s="18"/>
      <c r="I971" s="18"/>
      <c r="J971" s="18"/>
      <c r="K971" s="18"/>
      <c r="L971" s="18"/>
      <c r="M971" s="18"/>
      <c r="N971" s="18"/>
      <c r="O971" s="18"/>
      <c r="P971" s="18"/>
      <c r="Q971" s="18"/>
      <c r="R971" s="18"/>
      <c r="S971" s="18"/>
      <c r="T971" s="18"/>
      <c r="U971" s="18"/>
      <c r="V971" s="18"/>
      <c r="W971" s="18"/>
    </row>
    <row r="972" spans="1:23" ht="12.75">
      <c r="A972" s="18"/>
      <c r="B972" s="18"/>
      <c r="C972" s="18"/>
      <c r="D972" s="18"/>
      <c r="E972" s="18"/>
      <c r="F972" s="18"/>
      <c r="G972" s="18"/>
      <c r="H972" s="18"/>
      <c r="I972" s="18"/>
      <c r="J972" s="18"/>
      <c r="K972" s="18"/>
      <c r="L972" s="18"/>
      <c r="M972" s="18"/>
      <c r="N972" s="18"/>
      <c r="O972" s="18"/>
      <c r="P972" s="18"/>
      <c r="Q972" s="18"/>
      <c r="R972" s="18"/>
      <c r="S972" s="18"/>
      <c r="T972" s="18"/>
      <c r="U972" s="18"/>
      <c r="V972" s="18"/>
      <c r="W972" s="18"/>
    </row>
    <row r="973" spans="1:23" ht="12.75">
      <c r="A973" s="18"/>
      <c r="B973" s="18"/>
      <c r="C973" s="18"/>
      <c r="D973" s="18"/>
      <c r="E973" s="18"/>
      <c r="F973" s="18"/>
      <c r="G973" s="18"/>
      <c r="H973" s="18"/>
      <c r="I973" s="18"/>
      <c r="J973" s="18"/>
      <c r="K973" s="18"/>
      <c r="L973" s="18"/>
      <c r="M973" s="18"/>
      <c r="N973" s="18"/>
      <c r="O973" s="18"/>
      <c r="P973" s="18"/>
      <c r="Q973" s="18"/>
      <c r="R973" s="18"/>
      <c r="S973" s="18"/>
      <c r="T973" s="18"/>
      <c r="U973" s="18"/>
      <c r="V973" s="18"/>
      <c r="W973" s="18"/>
    </row>
    <row r="974" spans="1:23" ht="12.75">
      <c r="A974" s="18"/>
      <c r="B974" s="18"/>
      <c r="C974" s="18"/>
      <c r="D974" s="18"/>
      <c r="E974" s="18"/>
      <c r="F974" s="18"/>
      <c r="G974" s="18"/>
      <c r="H974" s="18"/>
      <c r="I974" s="18"/>
      <c r="J974" s="18"/>
      <c r="K974" s="18"/>
      <c r="L974" s="18"/>
      <c r="M974" s="18"/>
      <c r="N974" s="18"/>
      <c r="O974" s="18"/>
      <c r="P974" s="18"/>
      <c r="Q974" s="18"/>
      <c r="R974" s="18"/>
      <c r="S974" s="18"/>
      <c r="T974" s="18"/>
      <c r="U974" s="18"/>
      <c r="V974" s="18"/>
      <c r="W974" s="18"/>
    </row>
    <row r="975" spans="1:23" ht="12.75">
      <c r="A975" s="18"/>
      <c r="B975" s="18"/>
      <c r="C975" s="18"/>
      <c r="D975" s="18"/>
      <c r="E975" s="18"/>
      <c r="F975" s="18"/>
      <c r="G975" s="18"/>
      <c r="H975" s="18"/>
      <c r="I975" s="18"/>
      <c r="J975" s="18"/>
      <c r="K975" s="18"/>
      <c r="L975" s="18"/>
      <c r="M975" s="18"/>
      <c r="N975" s="18"/>
      <c r="O975" s="18"/>
      <c r="P975" s="18"/>
      <c r="Q975" s="18"/>
      <c r="R975" s="18"/>
      <c r="S975" s="18"/>
      <c r="T975" s="18"/>
      <c r="U975" s="18"/>
      <c r="V975" s="18"/>
      <c r="W975" s="18"/>
    </row>
    <row r="976" spans="1:23" ht="12.75">
      <c r="A976" s="18"/>
      <c r="B976" s="18"/>
      <c r="C976" s="18"/>
      <c r="D976" s="18"/>
      <c r="E976" s="18"/>
      <c r="F976" s="18"/>
      <c r="G976" s="18"/>
      <c r="H976" s="18"/>
      <c r="I976" s="18"/>
      <c r="J976" s="18"/>
      <c r="K976" s="18"/>
      <c r="L976" s="18"/>
      <c r="M976" s="18"/>
      <c r="N976" s="18"/>
      <c r="O976" s="18"/>
      <c r="P976" s="18"/>
      <c r="Q976" s="18"/>
      <c r="R976" s="18"/>
      <c r="S976" s="18"/>
      <c r="T976" s="18"/>
      <c r="U976" s="18"/>
      <c r="V976" s="18"/>
      <c r="W976" s="18"/>
    </row>
    <row r="977" spans="1:23" ht="12.75">
      <c r="A977" s="18"/>
      <c r="B977" s="18"/>
      <c r="C977" s="18"/>
      <c r="D977" s="18"/>
      <c r="E977" s="18"/>
      <c r="F977" s="18"/>
      <c r="G977" s="18"/>
      <c r="H977" s="18"/>
      <c r="I977" s="18"/>
      <c r="J977" s="18"/>
      <c r="K977" s="18"/>
      <c r="L977" s="18"/>
      <c r="M977" s="18"/>
      <c r="N977" s="18"/>
      <c r="O977" s="18"/>
      <c r="P977" s="18"/>
      <c r="Q977" s="18"/>
      <c r="R977" s="18"/>
      <c r="S977" s="18"/>
      <c r="T977" s="18"/>
      <c r="U977" s="18"/>
      <c r="V977" s="18"/>
      <c r="W977" s="18"/>
    </row>
    <row r="978" spans="1:23" ht="12.75">
      <c r="A978" s="18"/>
      <c r="B978" s="18"/>
      <c r="C978" s="18"/>
      <c r="D978" s="18"/>
      <c r="E978" s="18"/>
      <c r="F978" s="18"/>
      <c r="G978" s="18"/>
      <c r="H978" s="18"/>
      <c r="I978" s="18"/>
      <c r="J978" s="18"/>
      <c r="K978" s="18"/>
      <c r="L978" s="18"/>
      <c r="M978" s="18"/>
      <c r="N978" s="18"/>
      <c r="O978" s="18"/>
      <c r="P978" s="18"/>
      <c r="Q978" s="18"/>
      <c r="R978" s="18"/>
      <c r="S978" s="18"/>
      <c r="T978" s="18"/>
      <c r="U978" s="18"/>
      <c r="V978" s="18"/>
      <c r="W978" s="18"/>
    </row>
    <row r="979" spans="1:23" ht="12.75">
      <c r="A979" s="18"/>
      <c r="B979" s="18"/>
      <c r="C979" s="18"/>
      <c r="D979" s="18"/>
      <c r="E979" s="18"/>
      <c r="F979" s="18"/>
      <c r="G979" s="18"/>
      <c r="H979" s="18"/>
      <c r="I979" s="18"/>
      <c r="J979" s="18"/>
      <c r="K979" s="18"/>
      <c r="L979" s="18"/>
      <c r="M979" s="18"/>
      <c r="N979" s="18"/>
      <c r="O979" s="18"/>
      <c r="P979" s="18"/>
      <c r="Q979" s="18"/>
      <c r="R979" s="18"/>
      <c r="S979" s="18"/>
      <c r="T979" s="18"/>
      <c r="U979" s="18"/>
      <c r="V979" s="18"/>
      <c r="W979" s="18"/>
    </row>
    <row r="980" spans="1:23" ht="12.75">
      <c r="A980" s="18"/>
      <c r="B980" s="18"/>
      <c r="C980" s="18"/>
      <c r="D980" s="18"/>
      <c r="E980" s="18"/>
      <c r="F980" s="18"/>
      <c r="G980" s="18"/>
      <c r="H980" s="18"/>
      <c r="I980" s="18"/>
      <c r="J980" s="18"/>
      <c r="K980" s="18"/>
      <c r="L980" s="18"/>
      <c r="M980" s="18"/>
      <c r="N980" s="18"/>
      <c r="O980" s="18"/>
      <c r="P980" s="18"/>
      <c r="Q980" s="18"/>
      <c r="R980" s="18"/>
      <c r="S980" s="18"/>
      <c r="T980" s="18"/>
      <c r="U980" s="18"/>
      <c r="V980" s="18"/>
      <c r="W980" s="18"/>
    </row>
    <row r="981" spans="1:23" ht="12.75">
      <c r="A981" s="18"/>
      <c r="B981" s="18"/>
      <c r="C981" s="18"/>
      <c r="D981" s="18"/>
      <c r="E981" s="18"/>
      <c r="F981" s="18"/>
      <c r="G981" s="18"/>
      <c r="H981" s="18"/>
      <c r="I981" s="18"/>
      <c r="J981" s="18"/>
      <c r="K981" s="18"/>
      <c r="L981" s="18"/>
      <c r="M981" s="18"/>
      <c r="N981" s="18"/>
      <c r="O981" s="18"/>
      <c r="P981" s="18"/>
      <c r="Q981" s="18"/>
      <c r="R981" s="18"/>
      <c r="S981" s="18"/>
      <c r="T981" s="18"/>
      <c r="U981" s="18"/>
      <c r="V981" s="18"/>
      <c r="W981" s="18"/>
    </row>
    <row r="982" spans="1:23" ht="12.75">
      <c r="A982" s="18"/>
      <c r="B982" s="18"/>
      <c r="C982" s="18"/>
      <c r="D982" s="18"/>
      <c r="E982" s="18"/>
      <c r="F982" s="18"/>
      <c r="G982" s="18"/>
      <c r="H982" s="18"/>
      <c r="I982" s="18"/>
      <c r="J982" s="18"/>
      <c r="K982" s="18"/>
      <c r="L982" s="18"/>
      <c r="M982" s="18"/>
      <c r="N982" s="18"/>
      <c r="O982" s="18"/>
      <c r="P982" s="18"/>
      <c r="Q982" s="18"/>
      <c r="R982" s="18"/>
      <c r="S982" s="18"/>
      <c r="T982" s="18"/>
      <c r="U982" s="18"/>
      <c r="V982" s="18"/>
      <c r="W982" s="18"/>
    </row>
    <row r="983" spans="1:23" ht="12.75">
      <c r="A983" s="18"/>
      <c r="B983" s="18"/>
      <c r="C983" s="18"/>
      <c r="D983" s="18"/>
      <c r="E983" s="18"/>
      <c r="F983" s="18"/>
      <c r="G983" s="18"/>
      <c r="H983" s="18"/>
      <c r="I983" s="18"/>
      <c r="J983" s="18"/>
      <c r="K983" s="18"/>
      <c r="L983" s="18"/>
      <c r="M983" s="18"/>
      <c r="N983" s="18"/>
      <c r="O983" s="18"/>
      <c r="P983" s="18"/>
      <c r="Q983" s="18"/>
      <c r="R983" s="18"/>
      <c r="S983" s="18"/>
      <c r="T983" s="18"/>
      <c r="U983" s="18"/>
      <c r="V983" s="18"/>
      <c r="W983" s="18"/>
    </row>
    <row r="984" spans="1:23" ht="12.75">
      <c r="A984" s="18"/>
      <c r="B984" s="18"/>
      <c r="C984" s="18"/>
      <c r="D984" s="18"/>
      <c r="E984" s="18"/>
      <c r="F984" s="18"/>
      <c r="G984" s="18"/>
      <c r="H984" s="18"/>
      <c r="I984" s="18"/>
      <c r="J984" s="18"/>
      <c r="K984" s="18"/>
      <c r="L984" s="18"/>
      <c r="M984" s="18"/>
      <c r="N984" s="18"/>
      <c r="O984" s="18"/>
      <c r="P984" s="18"/>
      <c r="Q984" s="18"/>
      <c r="R984" s="18"/>
      <c r="S984" s="18"/>
      <c r="T984" s="18"/>
      <c r="U984" s="18"/>
      <c r="V984" s="18"/>
      <c r="W984" s="18"/>
    </row>
    <row r="985" spans="1:23" ht="12.75">
      <c r="A985" s="18"/>
      <c r="B985" s="18"/>
      <c r="C985" s="18"/>
      <c r="D985" s="18"/>
      <c r="E985" s="18"/>
      <c r="F985" s="18"/>
      <c r="G985" s="18"/>
      <c r="H985" s="18"/>
      <c r="I985" s="18"/>
      <c r="J985" s="18"/>
      <c r="K985" s="18"/>
      <c r="L985" s="18"/>
      <c r="M985" s="18"/>
      <c r="N985" s="18"/>
      <c r="O985" s="18"/>
      <c r="P985" s="18"/>
      <c r="Q985" s="18"/>
      <c r="R985" s="18"/>
      <c r="S985" s="18"/>
      <c r="T985" s="18"/>
      <c r="U985" s="18"/>
      <c r="V985" s="18"/>
      <c r="W985" s="18"/>
    </row>
    <row r="986" spans="1:23" ht="12.75">
      <c r="A986" s="18"/>
      <c r="B986" s="18"/>
      <c r="C986" s="18"/>
      <c r="D986" s="18"/>
      <c r="E986" s="18"/>
      <c r="F986" s="18"/>
      <c r="G986" s="18"/>
      <c r="H986" s="18"/>
      <c r="I986" s="18"/>
      <c r="J986" s="18"/>
      <c r="K986" s="18"/>
      <c r="L986" s="18"/>
      <c r="M986" s="18"/>
      <c r="N986" s="18"/>
      <c r="O986" s="18"/>
      <c r="P986" s="18"/>
      <c r="Q986" s="18"/>
      <c r="R986" s="18"/>
      <c r="S986" s="18"/>
      <c r="T986" s="18"/>
      <c r="U986" s="18"/>
      <c r="V986" s="18"/>
      <c r="W986" s="18"/>
    </row>
    <row r="987" spans="1:23" ht="12.75">
      <c r="A987" s="18"/>
      <c r="B987" s="18"/>
      <c r="C987" s="18"/>
      <c r="D987" s="18"/>
      <c r="E987" s="18"/>
      <c r="F987" s="18"/>
      <c r="G987" s="18"/>
      <c r="H987" s="18"/>
      <c r="I987" s="18"/>
      <c r="J987" s="18"/>
      <c r="K987" s="18"/>
      <c r="L987" s="18"/>
      <c r="M987" s="18"/>
      <c r="N987" s="18"/>
      <c r="O987" s="18"/>
      <c r="P987" s="18"/>
      <c r="Q987" s="18"/>
      <c r="R987" s="18"/>
      <c r="S987" s="18"/>
      <c r="T987" s="18"/>
      <c r="U987" s="18"/>
      <c r="V987" s="18"/>
      <c r="W987" s="18"/>
    </row>
    <row r="988" spans="1:23" ht="12.75">
      <c r="A988" s="18"/>
      <c r="B988" s="18"/>
      <c r="C988" s="18"/>
      <c r="D988" s="18"/>
      <c r="E988" s="18"/>
      <c r="F988" s="18"/>
      <c r="G988" s="18"/>
      <c r="H988" s="18"/>
      <c r="I988" s="18"/>
      <c r="J988" s="18"/>
      <c r="K988" s="18"/>
      <c r="L988" s="18"/>
      <c r="M988" s="18"/>
      <c r="N988" s="18"/>
      <c r="O988" s="18"/>
      <c r="P988" s="18"/>
      <c r="Q988" s="18"/>
      <c r="R988" s="18"/>
      <c r="S988" s="18"/>
      <c r="T988" s="18"/>
      <c r="U988" s="18"/>
      <c r="V988" s="18"/>
      <c r="W988" s="18"/>
    </row>
    <row r="989" spans="1:23" ht="12.75">
      <c r="A989" s="18"/>
      <c r="B989" s="18"/>
      <c r="C989" s="18"/>
      <c r="D989" s="18"/>
      <c r="E989" s="18"/>
      <c r="F989" s="18"/>
      <c r="G989" s="18"/>
      <c r="H989" s="18"/>
      <c r="I989" s="18"/>
      <c r="J989" s="18"/>
      <c r="K989" s="18"/>
      <c r="L989" s="18"/>
      <c r="M989" s="18"/>
      <c r="N989" s="18"/>
      <c r="O989" s="18"/>
      <c r="P989" s="18"/>
      <c r="Q989" s="18"/>
      <c r="R989" s="18"/>
      <c r="S989" s="18"/>
      <c r="T989" s="18"/>
      <c r="U989" s="18"/>
      <c r="V989" s="18"/>
      <c r="W989" s="18"/>
    </row>
    <row r="990" spans="1:23" ht="12.75">
      <c r="A990" s="18"/>
      <c r="B990" s="18"/>
      <c r="C990" s="18"/>
      <c r="D990" s="18"/>
      <c r="E990" s="18"/>
      <c r="F990" s="18"/>
      <c r="G990" s="18"/>
      <c r="H990" s="18"/>
      <c r="I990" s="18"/>
      <c r="J990" s="18"/>
      <c r="K990" s="18"/>
      <c r="L990" s="18"/>
      <c r="M990" s="18"/>
      <c r="N990" s="18"/>
      <c r="O990" s="18"/>
      <c r="P990" s="18"/>
      <c r="Q990" s="18"/>
      <c r="R990" s="18"/>
      <c r="S990" s="18"/>
      <c r="T990" s="18"/>
      <c r="U990" s="18"/>
      <c r="V990" s="18"/>
      <c r="W990" s="18"/>
    </row>
    <row r="991" spans="1:23" ht="12.75">
      <c r="A991" s="18"/>
      <c r="B991" s="18"/>
      <c r="C991" s="18"/>
      <c r="D991" s="18"/>
      <c r="E991" s="18"/>
      <c r="F991" s="18"/>
      <c r="G991" s="18"/>
      <c r="H991" s="18"/>
      <c r="I991" s="18"/>
      <c r="J991" s="18"/>
      <c r="K991" s="18"/>
      <c r="L991" s="18"/>
      <c r="M991" s="18"/>
      <c r="N991" s="18"/>
      <c r="O991" s="18"/>
      <c r="P991" s="18"/>
      <c r="Q991" s="18"/>
      <c r="R991" s="18"/>
      <c r="S991" s="18"/>
      <c r="T991" s="18"/>
      <c r="U991" s="18"/>
      <c r="V991" s="18"/>
      <c r="W991" s="18"/>
    </row>
    <row r="992" spans="1:23" ht="12.75">
      <c r="A992" s="18"/>
      <c r="B992" s="18"/>
      <c r="C992" s="18"/>
      <c r="D992" s="18"/>
      <c r="E992" s="18"/>
      <c r="F992" s="18"/>
      <c r="G992" s="18"/>
      <c r="H992" s="18"/>
      <c r="I992" s="18"/>
      <c r="J992" s="18"/>
      <c r="K992" s="18"/>
      <c r="L992" s="18"/>
      <c r="M992" s="18"/>
      <c r="N992" s="18"/>
      <c r="O992" s="18"/>
      <c r="P992" s="18"/>
      <c r="Q992" s="18"/>
      <c r="R992" s="18"/>
      <c r="S992" s="18"/>
      <c r="T992" s="18"/>
      <c r="U992" s="18"/>
      <c r="V992" s="18"/>
      <c r="W992" s="18"/>
    </row>
    <row r="993" spans="1:23" ht="12.75">
      <c r="A993" s="18"/>
      <c r="B993" s="18"/>
      <c r="C993" s="18"/>
      <c r="D993" s="18"/>
      <c r="E993" s="18"/>
      <c r="F993" s="18"/>
      <c r="G993" s="18"/>
      <c r="H993" s="18"/>
      <c r="I993" s="18"/>
      <c r="J993" s="18"/>
      <c r="K993" s="18"/>
      <c r="L993" s="18"/>
      <c r="M993" s="18"/>
      <c r="N993" s="18"/>
      <c r="O993" s="18"/>
      <c r="P993" s="18"/>
      <c r="Q993" s="18"/>
      <c r="R993" s="18"/>
      <c r="S993" s="18"/>
      <c r="T993" s="18"/>
      <c r="U993" s="18"/>
      <c r="V993" s="18"/>
      <c r="W993" s="18"/>
    </row>
    <row r="994" spans="1:23" ht="12.75">
      <c r="A994" s="18"/>
      <c r="B994" s="18"/>
      <c r="C994" s="18"/>
      <c r="D994" s="18"/>
      <c r="E994" s="18"/>
      <c r="F994" s="18"/>
      <c r="G994" s="18"/>
      <c r="H994" s="18"/>
      <c r="I994" s="18"/>
      <c r="J994" s="18"/>
      <c r="K994" s="18"/>
      <c r="L994" s="18"/>
      <c r="M994" s="18"/>
      <c r="N994" s="18"/>
      <c r="O994" s="18"/>
      <c r="P994" s="18"/>
      <c r="Q994" s="18"/>
      <c r="R994" s="18"/>
      <c r="S994" s="18"/>
      <c r="T994" s="18"/>
      <c r="U994" s="18"/>
      <c r="V994" s="18"/>
      <c r="W994" s="18"/>
    </row>
    <row r="995" spans="1:23" ht="12.75">
      <c r="A995" s="18"/>
      <c r="B995" s="18"/>
      <c r="C995" s="18"/>
      <c r="D995" s="18"/>
      <c r="E995" s="18"/>
      <c r="F995" s="18"/>
      <c r="G995" s="18"/>
      <c r="H995" s="18"/>
      <c r="I995" s="18"/>
      <c r="J995" s="18"/>
      <c r="K995" s="18"/>
      <c r="L995" s="18"/>
      <c r="M995" s="18"/>
      <c r="N995" s="18"/>
      <c r="O995" s="18"/>
      <c r="P995" s="18"/>
      <c r="Q995" s="18"/>
      <c r="R995" s="18"/>
      <c r="S995" s="18"/>
      <c r="T995" s="18"/>
      <c r="U995" s="18"/>
      <c r="V995" s="18"/>
      <c r="W995" s="18"/>
    </row>
    <row r="996" spans="1:23" ht="12.75">
      <c r="A996" s="18"/>
      <c r="B996" s="18"/>
      <c r="C996" s="18"/>
      <c r="D996" s="18"/>
      <c r="E996" s="18"/>
      <c r="F996" s="18"/>
      <c r="G996" s="18"/>
      <c r="H996" s="18"/>
      <c r="I996" s="18"/>
      <c r="J996" s="18"/>
      <c r="K996" s="18"/>
      <c r="L996" s="18"/>
      <c r="M996" s="18"/>
      <c r="N996" s="18"/>
      <c r="O996" s="18"/>
      <c r="P996" s="18"/>
      <c r="Q996" s="18"/>
      <c r="R996" s="18"/>
      <c r="S996" s="18"/>
      <c r="T996" s="18"/>
      <c r="U996" s="18"/>
      <c r="V996" s="18"/>
      <c r="W996" s="18"/>
    </row>
    <row r="997" spans="1:23" ht="12.75">
      <c r="A997" s="18"/>
      <c r="B997" s="18"/>
      <c r="C997" s="18"/>
      <c r="D997" s="18"/>
      <c r="E997" s="18"/>
      <c r="F997" s="18"/>
      <c r="G997" s="18"/>
      <c r="H997" s="18"/>
      <c r="I997" s="18"/>
      <c r="J997" s="18"/>
      <c r="K997" s="18"/>
      <c r="L997" s="18"/>
      <c r="M997" s="18"/>
      <c r="N997" s="18"/>
      <c r="O997" s="18"/>
      <c r="P997" s="18"/>
      <c r="Q997" s="18"/>
      <c r="R997" s="18"/>
      <c r="S997" s="18"/>
      <c r="T997" s="18"/>
      <c r="U997" s="18"/>
      <c r="V997" s="18"/>
      <c r="W997" s="18"/>
    </row>
    <row r="998" spans="1:23" ht="12.75">
      <c r="A998" s="18"/>
      <c r="B998" s="18"/>
      <c r="C998" s="18"/>
      <c r="D998" s="18"/>
      <c r="E998" s="18"/>
      <c r="F998" s="18"/>
      <c r="G998" s="18"/>
      <c r="H998" s="18"/>
      <c r="I998" s="18"/>
      <c r="J998" s="18"/>
      <c r="K998" s="18"/>
      <c r="L998" s="18"/>
      <c r="M998" s="18"/>
      <c r="N998" s="18"/>
      <c r="O998" s="18"/>
      <c r="P998" s="18"/>
      <c r="Q998" s="18"/>
      <c r="R998" s="18"/>
      <c r="S998" s="18"/>
      <c r="T998" s="18"/>
      <c r="U998" s="18"/>
      <c r="V998" s="18"/>
      <c r="W998" s="18"/>
    </row>
    <row r="999" spans="1:23" ht="12.75">
      <c r="A999" s="18"/>
      <c r="B999" s="18"/>
      <c r="C999" s="18"/>
      <c r="D999" s="18"/>
      <c r="E999" s="18"/>
      <c r="F999" s="18"/>
      <c r="G999" s="18"/>
      <c r="H999" s="18"/>
      <c r="I999" s="18"/>
      <c r="J999" s="18"/>
      <c r="K999" s="18"/>
      <c r="L999" s="18"/>
      <c r="M999" s="18"/>
      <c r="N999" s="18"/>
      <c r="O999" s="18"/>
      <c r="P999" s="18"/>
      <c r="Q999" s="18"/>
      <c r="R999" s="18"/>
      <c r="S999" s="18"/>
      <c r="T999" s="18"/>
      <c r="U999" s="18"/>
      <c r="V999" s="18"/>
      <c r="W999" s="18"/>
    </row>
    <row r="1000" spans="1:23" ht="12.7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row>
    <row r="1001" spans="1:23" ht="12.7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row>
    <row r="1002" spans="1:23" ht="12.7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row>
  </sheetData>
  <mergeCells count="8">
    <mergeCell ref="H13:H14"/>
    <mergeCell ref="I13:I14"/>
    <mergeCell ref="J13:J14"/>
    <mergeCell ref="A1:E1"/>
    <mergeCell ref="C13:C14"/>
    <mergeCell ref="D13:D14"/>
    <mergeCell ref="E13:E14"/>
    <mergeCell ref="G13:G14"/>
  </mergeCells>
  <conditionalFormatting sqref="H8:H14">
    <cfRule type="cellIs" dxfId="14" priority="1" operator="equal">
      <formula>0</formula>
    </cfRule>
  </conditionalFormatting>
  <conditionalFormatting sqref="I8:I14 C11:C13 C15:C18">
    <cfRule type="cellIs" dxfId="13" priority="2" operator="equal">
      <formula>"REG,EMS,oyfiy["</formula>
    </cfRule>
  </conditionalFormatting>
  <dataValidations count="4">
    <dataValidation type="list" allowBlank="1" sqref="E8:E13">
      <formula1>"750,460,690,160"</formula1>
    </dataValidation>
    <dataValidation type="list" allowBlank="1" sqref="C11:C13 I8:I13 C15:C18">
      <formula1>"REG,EMS,นัดรับ"</formula1>
    </dataValidation>
    <dataValidation type="list" allowBlank="1" showInputMessage="1" prompt="คลิกและป้อนค่าจาก รายการจากรายการข้อความ" sqref="B8:B14">
      <formula1>"KWANGYA PASSPORT SET,SPECIAL AR TICKET SET,SMCU EMBLEM BADGE,4x6 PHOTO+POSTCARD SET"</formula1>
    </dataValidation>
    <dataValidation type="list" allowBlank="1" sqref="J8:J13">
      <formula1>"50,30,0"</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1010"/>
  <sheetViews>
    <sheetView workbookViewId="0"/>
  </sheetViews>
  <sheetFormatPr defaultColWidth="12.5703125" defaultRowHeight="15.75" customHeight="1"/>
  <cols>
    <col min="1" max="1" width="24.140625" customWidth="1"/>
    <col min="2" max="2" width="21.28515625" customWidth="1"/>
    <col min="3" max="3" width="35" customWidth="1"/>
    <col min="4" max="4" width="17.140625" customWidth="1"/>
    <col min="10" max="10" width="17.85546875" customWidth="1"/>
    <col min="13" max="13" width="15.5703125" customWidth="1"/>
  </cols>
  <sheetData>
    <row r="1" spans="1:30" ht="15.75" customHeight="1">
      <c r="A1" s="514" t="s">
        <v>2124</v>
      </c>
      <c r="B1" s="514" t="s">
        <v>156</v>
      </c>
      <c r="C1" s="514" t="s">
        <v>157</v>
      </c>
      <c r="D1" s="514" t="s">
        <v>1059</v>
      </c>
      <c r="E1" s="514" t="s">
        <v>159</v>
      </c>
      <c r="F1" s="514" t="s">
        <v>158</v>
      </c>
      <c r="G1" s="514" t="s">
        <v>1060</v>
      </c>
      <c r="H1" s="514" t="s">
        <v>1061</v>
      </c>
      <c r="I1" s="514" t="s">
        <v>418</v>
      </c>
      <c r="J1" s="514" t="s">
        <v>1062</v>
      </c>
      <c r="K1" s="514" t="s">
        <v>1063</v>
      </c>
      <c r="L1" s="514" t="s">
        <v>6</v>
      </c>
      <c r="M1" s="17" t="s">
        <v>2125</v>
      </c>
      <c r="N1" s="894" t="s">
        <v>164</v>
      </c>
      <c r="O1" s="18"/>
      <c r="P1" s="18"/>
      <c r="Q1" s="18"/>
      <c r="R1" s="18"/>
      <c r="S1" s="18"/>
      <c r="T1" s="18"/>
      <c r="U1" s="18"/>
      <c r="V1" s="18"/>
      <c r="W1" s="18"/>
      <c r="X1" s="18"/>
      <c r="Y1" s="18"/>
      <c r="Z1" s="18"/>
      <c r="AA1" s="18"/>
      <c r="AB1" s="18"/>
      <c r="AC1" s="18"/>
      <c r="AD1" s="18"/>
    </row>
    <row r="2" spans="1:30" ht="15.75" customHeight="1">
      <c r="A2" s="895" t="s">
        <v>2126</v>
      </c>
      <c r="B2" s="896" t="s">
        <v>1192</v>
      </c>
      <c r="C2" s="897" t="s">
        <v>2127</v>
      </c>
      <c r="D2" s="898" t="s">
        <v>1118</v>
      </c>
      <c r="E2" s="898">
        <v>1</v>
      </c>
      <c r="F2" s="898">
        <v>220</v>
      </c>
      <c r="G2" s="898">
        <f>F2+K2</f>
        <v>250</v>
      </c>
      <c r="H2" s="898">
        <v>250</v>
      </c>
      <c r="I2" s="898">
        <f t="shared" ref="I2:I3" si="0">G2-H2</f>
        <v>0</v>
      </c>
      <c r="J2" s="898" t="s">
        <v>11</v>
      </c>
      <c r="K2" s="898">
        <v>30</v>
      </c>
      <c r="L2" s="898"/>
      <c r="M2" s="898"/>
      <c r="N2" s="899" t="s">
        <v>2128</v>
      </c>
      <c r="O2" s="900"/>
      <c r="P2" s="509"/>
      <c r="Q2" s="509"/>
      <c r="R2" s="509"/>
      <c r="S2" s="509"/>
      <c r="T2" s="509"/>
      <c r="U2" s="509"/>
      <c r="V2" s="509"/>
      <c r="W2" s="509"/>
      <c r="X2" s="509"/>
      <c r="Y2" s="509"/>
      <c r="Z2" s="509"/>
      <c r="AA2" s="509"/>
      <c r="AB2" s="509"/>
      <c r="AC2" s="509"/>
      <c r="AD2" s="509"/>
    </row>
    <row r="3" spans="1:30" ht="15.75" customHeight="1">
      <c r="A3" s="1146" t="s">
        <v>2129</v>
      </c>
      <c r="B3" s="1140" t="s">
        <v>2130</v>
      </c>
      <c r="C3" s="902" t="s">
        <v>2127</v>
      </c>
      <c r="D3" s="903" t="s">
        <v>1092</v>
      </c>
      <c r="E3" s="903">
        <v>1</v>
      </c>
      <c r="F3" s="903">
        <v>220</v>
      </c>
      <c r="G3" s="1137">
        <f>F3+F4+F5+F6+(F7*E7)+K3</f>
        <v>1660</v>
      </c>
      <c r="H3" s="1137">
        <v>1660</v>
      </c>
      <c r="I3" s="1137">
        <f t="shared" si="0"/>
        <v>0</v>
      </c>
      <c r="J3" s="1137" t="s">
        <v>11</v>
      </c>
      <c r="K3" s="1137">
        <v>30</v>
      </c>
      <c r="L3" s="1137"/>
      <c r="M3" s="1137"/>
      <c r="N3" s="1138" t="s">
        <v>2131</v>
      </c>
      <c r="O3" s="905"/>
      <c r="P3" s="906"/>
      <c r="Q3" s="906"/>
      <c r="R3" s="906"/>
      <c r="S3" s="906"/>
      <c r="T3" s="906"/>
      <c r="U3" s="906"/>
      <c r="V3" s="906"/>
      <c r="W3" s="906"/>
      <c r="X3" s="906"/>
      <c r="Y3" s="906"/>
      <c r="Z3" s="906"/>
      <c r="AA3" s="906"/>
      <c r="AB3" s="906"/>
      <c r="AC3" s="906"/>
      <c r="AD3" s="906"/>
    </row>
    <row r="4" spans="1:30" ht="15.75" customHeight="1">
      <c r="A4" s="1032"/>
      <c r="B4" s="1032"/>
      <c r="C4" s="902" t="s">
        <v>2127</v>
      </c>
      <c r="D4" s="903" t="s">
        <v>1118</v>
      </c>
      <c r="E4" s="903">
        <v>1</v>
      </c>
      <c r="F4" s="903">
        <v>220</v>
      </c>
      <c r="G4" s="1032"/>
      <c r="H4" s="1032"/>
      <c r="I4" s="1032"/>
      <c r="J4" s="1032"/>
      <c r="K4" s="1032"/>
      <c r="L4" s="1032"/>
      <c r="M4" s="1032"/>
      <c r="N4" s="1032"/>
      <c r="O4" s="905"/>
      <c r="P4" s="906"/>
      <c r="Q4" s="906"/>
      <c r="R4" s="906"/>
      <c r="S4" s="906"/>
      <c r="T4" s="906"/>
      <c r="U4" s="906"/>
      <c r="V4" s="906"/>
      <c r="W4" s="906"/>
      <c r="X4" s="906"/>
      <c r="Y4" s="906"/>
      <c r="Z4" s="906"/>
      <c r="AA4" s="906"/>
      <c r="AB4" s="906"/>
      <c r="AC4" s="906"/>
      <c r="AD4" s="906"/>
    </row>
    <row r="5" spans="1:30" ht="15.75" customHeight="1">
      <c r="A5" s="1032"/>
      <c r="B5" s="1032"/>
      <c r="C5" s="902" t="s">
        <v>2127</v>
      </c>
      <c r="D5" s="903" t="s">
        <v>1298</v>
      </c>
      <c r="E5" s="903">
        <v>1</v>
      </c>
      <c r="F5" s="903">
        <v>220</v>
      </c>
      <c r="G5" s="1032"/>
      <c r="H5" s="1032"/>
      <c r="I5" s="1032"/>
      <c r="J5" s="1032"/>
      <c r="K5" s="1032"/>
      <c r="L5" s="1032"/>
      <c r="M5" s="1032"/>
      <c r="N5" s="1032"/>
      <c r="O5" s="905"/>
      <c r="P5" s="906"/>
      <c r="Q5" s="906"/>
      <c r="R5" s="906"/>
      <c r="S5" s="906"/>
      <c r="T5" s="906"/>
      <c r="U5" s="906"/>
      <c r="V5" s="906"/>
      <c r="W5" s="906"/>
      <c r="X5" s="906"/>
      <c r="Y5" s="906"/>
      <c r="Z5" s="906"/>
      <c r="AA5" s="906"/>
      <c r="AB5" s="906"/>
      <c r="AC5" s="906"/>
      <c r="AD5" s="906"/>
    </row>
    <row r="6" spans="1:30" ht="15.75" customHeight="1">
      <c r="A6" s="1032"/>
      <c r="B6" s="1032"/>
      <c r="C6" s="902" t="s">
        <v>2127</v>
      </c>
      <c r="D6" s="903" t="s">
        <v>2132</v>
      </c>
      <c r="E6" s="903">
        <v>1</v>
      </c>
      <c r="F6" s="903">
        <v>220</v>
      </c>
      <c r="G6" s="1032"/>
      <c r="H6" s="1032"/>
      <c r="I6" s="1032"/>
      <c r="J6" s="1032"/>
      <c r="K6" s="1032"/>
      <c r="L6" s="1032"/>
      <c r="M6" s="1032"/>
      <c r="N6" s="1032"/>
      <c r="O6" s="905"/>
      <c r="P6" s="906"/>
      <c r="Q6" s="906"/>
      <c r="R6" s="906"/>
      <c r="S6" s="906"/>
      <c r="T6" s="906"/>
      <c r="U6" s="906"/>
      <c r="V6" s="906"/>
      <c r="W6" s="906"/>
      <c r="X6" s="906"/>
      <c r="Y6" s="906"/>
      <c r="Z6" s="906"/>
      <c r="AA6" s="906"/>
      <c r="AB6" s="906"/>
      <c r="AC6" s="906"/>
      <c r="AD6" s="906"/>
    </row>
    <row r="7" spans="1:30" ht="15.75" customHeight="1">
      <c r="A7" s="1032"/>
      <c r="B7" s="1032"/>
      <c r="C7" s="902" t="s">
        <v>2133</v>
      </c>
      <c r="D7" s="907" t="s">
        <v>2134</v>
      </c>
      <c r="E7" s="903">
        <v>3</v>
      </c>
      <c r="F7" s="903">
        <v>250</v>
      </c>
      <c r="G7" s="1032"/>
      <c r="H7" s="1032"/>
      <c r="I7" s="1032"/>
      <c r="J7" s="1032"/>
      <c r="K7" s="1032"/>
      <c r="L7" s="1032"/>
      <c r="M7" s="1032"/>
      <c r="N7" s="1032"/>
      <c r="O7" s="905"/>
      <c r="P7" s="906"/>
      <c r="Q7" s="906"/>
      <c r="R7" s="906"/>
      <c r="S7" s="906"/>
      <c r="T7" s="906"/>
      <c r="U7" s="906"/>
      <c r="V7" s="906"/>
      <c r="W7" s="906"/>
      <c r="X7" s="906"/>
      <c r="Y7" s="906"/>
      <c r="Z7" s="906"/>
      <c r="AA7" s="906"/>
      <c r="AB7" s="906"/>
      <c r="AC7" s="906"/>
      <c r="AD7" s="906"/>
    </row>
    <row r="8" spans="1:30" ht="15.75" customHeight="1">
      <c r="A8" s="1148" t="s">
        <v>2135</v>
      </c>
      <c r="B8" s="1136" t="s">
        <v>2136</v>
      </c>
      <c r="C8" s="897" t="s">
        <v>2137</v>
      </c>
      <c r="D8" s="898" t="s">
        <v>1651</v>
      </c>
      <c r="E8" s="898">
        <v>1</v>
      </c>
      <c r="F8" s="898">
        <v>250</v>
      </c>
      <c r="G8" s="1133">
        <f>F8+F9+F10+K8</f>
        <v>750</v>
      </c>
      <c r="H8" s="1133">
        <v>400</v>
      </c>
      <c r="I8" s="1133">
        <f>G8-H8</f>
        <v>350</v>
      </c>
      <c r="J8" s="1133" t="s">
        <v>11</v>
      </c>
      <c r="K8" s="1133">
        <v>30</v>
      </c>
      <c r="L8" s="1133"/>
      <c r="M8" s="1133" t="s">
        <v>2138</v>
      </c>
      <c r="N8" s="1134" t="s">
        <v>2139</v>
      </c>
      <c r="O8" s="1147" t="s">
        <v>2140</v>
      </c>
      <c r="P8" s="509"/>
      <c r="Q8" s="509"/>
      <c r="R8" s="509"/>
      <c r="S8" s="509"/>
      <c r="T8" s="509"/>
      <c r="U8" s="509"/>
      <c r="V8" s="509"/>
      <c r="W8" s="509"/>
      <c r="X8" s="509"/>
      <c r="Y8" s="509"/>
      <c r="Z8" s="509"/>
      <c r="AA8" s="509"/>
      <c r="AB8" s="509"/>
      <c r="AC8" s="509"/>
      <c r="AD8" s="509"/>
    </row>
    <row r="9" spans="1:30" ht="15.75" customHeight="1">
      <c r="A9" s="1032"/>
      <c r="B9" s="1032"/>
      <c r="C9" s="897" t="s">
        <v>2127</v>
      </c>
      <c r="D9" s="898" t="s">
        <v>1651</v>
      </c>
      <c r="E9" s="898">
        <v>1</v>
      </c>
      <c r="F9" s="898">
        <v>220</v>
      </c>
      <c r="G9" s="1032"/>
      <c r="H9" s="1032"/>
      <c r="I9" s="1032"/>
      <c r="J9" s="1032"/>
      <c r="K9" s="1032"/>
      <c r="L9" s="1032"/>
      <c r="M9" s="1032"/>
      <c r="N9" s="1032"/>
      <c r="O9" s="1032"/>
      <c r="P9" s="18"/>
      <c r="Q9" s="18"/>
      <c r="R9" s="18"/>
      <c r="S9" s="18"/>
      <c r="T9" s="18"/>
      <c r="U9" s="509"/>
      <c r="V9" s="509"/>
      <c r="W9" s="509"/>
      <c r="X9" s="509"/>
      <c r="Y9" s="509"/>
      <c r="Z9" s="509"/>
      <c r="AA9" s="509"/>
      <c r="AB9" s="509"/>
      <c r="AC9" s="509"/>
      <c r="AD9" s="509"/>
    </row>
    <row r="10" spans="1:30" ht="15.75" customHeight="1">
      <c r="A10" s="1032"/>
      <c r="B10" s="1032"/>
      <c r="C10" s="897" t="s">
        <v>2133</v>
      </c>
      <c r="D10" s="909" t="s">
        <v>2141</v>
      </c>
      <c r="E10" s="898">
        <v>1</v>
      </c>
      <c r="F10" s="898">
        <v>250</v>
      </c>
      <c r="G10" s="1032"/>
      <c r="H10" s="1032"/>
      <c r="I10" s="1032"/>
      <c r="J10" s="1032"/>
      <c r="K10" s="1032"/>
      <c r="L10" s="1032"/>
      <c r="M10" s="1032"/>
      <c r="N10" s="1032"/>
      <c r="O10" s="1032"/>
      <c r="P10" s="18"/>
      <c r="Q10" s="18"/>
      <c r="R10" s="18"/>
      <c r="S10" s="18"/>
      <c r="T10" s="18"/>
      <c r="U10" s="509"/>
      <c r="V10" s="509"/>
      <c r="W10" s="509"/>
      <c r="X10" s="509"/>
      <c r="Y10" s="509"/>
      <c r="Z10" s="509"/>
      <c r="AA10" s="509"/>
      <c r="AB10" s="509"/>
      <c r="AC10" s="509"/>
      <c r="AD10" s="509"/>
    </row>
    <row r="11" spans="1:30" ht="15.75" customHeight="1">
      <c r="A11" s="910" t="s">
        <v>2142</v>
      </c>
      <c r="B11" s="901" t="s">
        <v>2143</v>
      </c>
      <c r="C11" s="902" t="s">
        <v>2127</v>
      </c>
      <c r="D11" s="903" t="s">
        <v>1118</v>
      </c>
      <c r="E11" s="903">
        <v>1</v>
      </c>
      <c r="F11" s="903">
        <v>220</v>
      </c>
      <c r="G11" s="903">
        <f t="shared" ref="G11:G12" si="1">F11+K11</f>
        <v>250</v>
      </c>
      <c r="H11" s="903">
        <f>100+150</f>
        <v>250</v>
      </c>
      <c r="I11" s="903">
        <f t="shared" ref="I11:I13" si="2">G11-H11</f>
        <v>0</v>
      </c>
      <c r="J11" s="903" t="s">
        <v>11</v>
      </c>
      <c r="K11" s="903">
        <v>30</v>
      </c>
      <c r="L11" s="903"/>
      <c r="M11" s="903"/>
      <c r="N11" s="904" t="s">
        <v>2144</v>
      </c>
      <c r="O11" s="905"/>
      <c r="P11" s="906"/>
      <c r="Q11" s="906"/>
      <c r="R11" s="906"/>
      <c r="S11" s="906"/>
      <c r="T11" s="906"/>
      <c r="U11" s="906"/>
      <c r="V11" s="906"/>
      <c r="W11" s="906"/>
      <c r="X11" s="906"/>
      <c r="Y11" s="906"/>
      <c r="Z11" s="906"/>
      <c r="AA11" s="906"/>
      <c r="AB11" s="906"/>
      <c r="AC11" s="906"/>
      <c r="AD11" s="906"/>
    </row>
    <row r="12" spans="1:30" ht="15.75" customHeight="1">
      <c r="A12" s="911" t="s">
        <v>2145</v>
      </c>
      <c r="B12" s="912" t="s">
        <v>2146</v>
      </c>
      <c r="C12" s="913" t="s">
        <v>2133</v>
      </c>
      <c r="D12" s="914" t="s">
        <v>2134</v>
      </c>
      <c r="E12" s="915">
        <v>1</v>
      </c>
      <c r="F12" s="915">
        <v>250</v>
      </c>
      <c r="G12" s="915">
        <f t="shared" si="1"/>
        <v>250</v>
      </c>
      <c r="H12" s="915">
        <v>150</v>
      </c>
      <c r="I12" s="915">
        <f t="shared" si="2"/>
        <v>100</v>
      </c>
      <c r="J12" s="915" t="s">
        <v>2147</v>
      </c>
      <c r="K12" s="915">
        <v>0</v>
      </c>
      <c r="L12" s="915"/>
      <c r="M12" s="915" t="s">
        <v>2148</v>
      </c>
      <c r="N12" s="916" t="s">
        <v>2149</v>
      </c>
      <c r="O12" s="917"/>
      <c r="P12" s="509"/>
      <c r="Q12" s="509"/>
      <c r="R12" s="509"/>
      <c r="S12" s="509"/>
      <c r="T12" s="509"/>
      <c r="U12" s="509"/>
      <c r="V12" s="509"/>
      <c r="W12" s="509"/>
      <c r="X12" s="509"/>
      <c r="Y12" s="509"/>
      <c r="Z12" s="509"/>
      <c r="AA12" s="509"/>
      <c r="AB12" s="509"/>
      <c r="AC12" s="509"/>
      <c r="AD12" s="509"/>
    </row>
    <row r="13" spans="1:30" ht="15.75" customHeight="1">
      <c r="A13" s="1139" t="s">
        <v>2150</v>
      </c>
      <c r="B13" s="1140" t="s">
        <v>1401</v>
      </c>
      <c r="C13" s="902" t="s">
        <v>2137</v>
      </c>
      <c r="D13" s="903" t="s">
        <v>1172</v>
      </c>
      <c r="E13" s="903">
        <v>1</v>
      </c>
      <c r="F13" s="903">
        <v>250</v>
      </c>
      <c r="G13" s="1137">
        <f>F13+F14+F15+K13</f>
        <v>720</v>
      </c>
      <c r="H13" s="1137">
        <f>400+320</f>
        <v>720</v>
      </c>
      <c r="I13" s="1137">
        <f t="shared" si="2"/>
        <v>0</v>
      </c>
      <c r="J13" s="1137" t="s">
        <v>2147</v>
      </c>
      <c r="K13" s="1137">
        <v>0</v>
      </c>
      <c r="L13" s="1137"/>
      <c r="M13" s="1137" t="s">
        <v>2151</v>
      </c>
      <c r="N13" s="1138" t="s">
        <v>2152</v>
      </c>
      <c r="O13" s="905"/>
      <c r="P13" s="906"/>
      <c r="Q13" s="906"/>
      <c r="R13" s="906"/>
      <c r="S13" s="906"/>
      <c r="T13" s="906"/>
      <c r="U13" s="906"/>
      <c r="V13" s="906"/>
      <c r="W13" s="906"/>
      <c r="X13" s="906"/>
      <c r="Y13" s="906"/>
      <c r="Z13" s="906"/>
      <c r="AA13" s="906"/>
      <c r="AB13" s="906"/>
      <c r="AC13" s="906"/>
      <c r="AD13" s="906"/>
    </row>
    <row r="14" spans="1:30" ht="15.75" customHeight="1">
      <c r="A14" s="1032"/>
      <c r="B14" s="1032"/>
      <c r="C14" s="902" t="s">
        <v>2137</v>
      </c>
      <c r="D14" s="903" t="s">
        <v>1118</v>
      </c>
      <c r="E14" s="903">
        <v>1</v>
      </c>
      <c r="F14" s="903">
        <v>250</v>
      </c>
      <c r="G14" s="1032"/>
      <c r="H14" s="1032"/>
      <c r="I14" s="1032"/>
      <c r="J14" s="1032"/>
      <c r="K14" s="1032"/>
      <c r="L14" s="1032"/>
      <c r="M14" s="1032"/>
      <c r="N14" s="1032"/>
      <c r="O14" s="905"/>
      <c r="P14" s="906"/>
      <c r="Q14" s="906"/>
      <c r="R14" s="906"/>
      <c r="S14" s="906"/>
      <c r="T14" s="906"/>
      <c r="U14" s="906"/>
      <c r="V14" s="906"/>
      <c r="W14" s="906"/>
      <c r="X14" s="906"/>
      <c r="Y14" s="906"/>
      <c r="Z14" s="906"/>
      <c r="AA14" s="906"/>
      <c r="AB14" s="906"/>
      <c r="AC14" s="906"/>
      <c r="AD14" s="906"/>
    </row>
    <row r="15" spans="1:30" ht="15.75" customHeight="1">
      <c r="A15" s="1032"/>
      <c r="B15" s="1032"/>
      <c r="C15" s="902" t="s">
        <v>2127</v>
      </c>
      <c r="D15" s="903" t="s">
        <v>1118</v>
      </c>
      <c r="E15" s="903">
        <v>1</v>
      </c>
      <c r="F15" s="903">
        <v>220</v>
      </c>
      <c r="G15" s="1032"/>
      <c r="H15" s="1032"/>
      <c r="I15" s="1032"/>
      <c r="J15" s="1032"/>
      <c r="K15" s="1032"/>
      <c r="L15" s="1032"/>
      <c r="M15" s="1032"/>
      <c r="N15" s="1032"/>
      <c r="O15" s="905"/>
      <c r="P15" s="906"/>
      <c r="Q15" s="906"/>
      <c r="R15" s="906"/>
      <c r="S15" s="906"/>
      <c r="T15" s="906"/>
      <c r="U15" s="906"/>
      <c r="V15" s="906"/>
      <c r="W15" s="906"/>
      <c r="X15" s="906"/>
      <c r="Y15" s="906"/>
      <c r="Z15" s="906"/>
      <c r="AA15" s="906"/>
      <c r="AB15" s="906"/>
      <c r="AC15" s="906"/>
      <c r="AD15" s="906"/>
    </row>
    <row r="16" spans="1:30" ht="15.75" customHeight="1">
      <c r="A16" s="1135" t="s">
        <v>2153</v>
      </c>
      <c r="B16" s="1136" t="s">
        <v>289</v>
      </c>
      <c r="C16" s="897" t="s">
        <v>2127</v>
      </c>
      <c r="D16" s="898" t="s">
        <v>2132</v>
      </c>
      <c r="E16" s="898">
        <v>1</v>
      </c>
      <c r="F16" s="898">
        <v>220</v>
      </c>
      <c r="G16" s="1133">
        <f>F16+F17+K16</f>
        <v>500</v>
      </c>
      <c r="H16" s="1133">
        <v>500</v>
      </c>
      <c r="I16" s="1133">
        <f>G16-H16</f>
        <v>0</v>
      </c>
      <c r="J16" s="1133" t="s">
        <v>11</v>
      </c>
      <c r="K16" s="1133">
        <v>30</v>
      </c>
      <c r="L16" s="1133"/>
      <c r="M16" s="1133"/>
      <c r="N16" s="1134" t="s">
        <v>2154</v>
      </c>
      <c r="O16" s="900"/>
      <c r="P16" s="18"/>
      <c r="Q16" s="18"/>
      <c r="R16" s="18"/>
      <c r="S16" s="18"/>
      <c r="T16" s="18"/>
      <c r="U16" s="509"/>
      <c r="V16" s="509"/>
      <c r="W16" s="509"/>
      <c r="X16" s="509"/>
      <c r="Y16" s="509"/>
      <c r="Z16" s="509"/>
      <c r="AA16" s="509"/>
      <c r="AB16" s="509"/>
      <c r="AC16" s="509"/>
      <c r="AD16" s="509"/>
    </row>
    <row r="17" spans="1:30" ht="15.75" customHeight="1">
      <c r="A17" s="1032"/>
      <c r="B17" s="1032"/>
      <c r="C17" s="897" t="s">
        <v>2133</v>
      </c>
      <c r="D17" s="918" t="s">
        <v>2155</v>
      </c>
      <c r="E17" s="898">
        <v>1</v>
      </c>
      <c r="F17" s="898">
        <v>250</v>
      </c>
      <c r="G17" s="1032"/>
      <c r="H17" s="1032"/>
      <c r="I17" s="1032"/>
      <c r="J17" s="1032"/>
      <c r="K17" s="1032"/>
      <c r="L17" s="1032"/>
      <c r="M17" s="1032"/>
      <c r="N17" s="1032"/>
      <c r="O17" s="900"/>
      <c r="P17" s="18"/>
      <c r="Q17" s="18"/>
      <c r="R17" s="18"/>
      <c r="S17" s="18"/>
      <c r="T17" s="18"/>
      <c r="U17" s="509"/>
      <c r="V17" s="509"/>
      <c r="W17" s="509"/>
      <c r="X17" s="509"/>
      <c r="Y17" s="509"/>
      <c r="Z17" s="509"/>
      <c r="AA17" s="509"/>
      <c r="AB17" s="509"/>
      <c r="AC17" s="509"/>
      <c r="AD17" s="509"/>
    </row>
    <row r="18" spans="1:30" ht="15.75" customHeight="1">
      <c r="A18" s="1139" t="s">
        <v>2156</v>
      </c>
      <c r="B18" s="1140" t="s">
        <v>1189</v>
      </c>
      <c r="C18" s="902" t="s">
        <v>2137</v>
      </c>
      <c r="D18" s="903" t="s">
        <v>1172</v>
      </c>
      <c r="E18" s="903">
        <v>1</v>
      </c>
      <c r="F18" s="903">
        <v>250</v>
      </c>
      <c r="G18" s="1137">
        <f>F18+F19+K18</f>
        <v>500</v>
      </c>
      <c r="H18" s="1137">
        <v>300</v>
      </c>
      <c r="I18" s="1137">
        <f>G18-H18</f>
        <v>200</v>
      </c>
      <c r="J18" s="1137" t="s">
        <v>2147</v>
      </c>
      <c r="K18" s="1137">
        <v>0</v>
      </c>
      <c r="L18" s="1137"/>
      <c r="M18" s="1137" t="s">
        <v>2157</v>
      </c>
      <c r="N18" s="1138" t="s">
        <v>2158</v>
      </c>
      <c r="O18" s="905"/>
      <c r="P18" s="906"/>
      <c r="Q18" s="906"/>
      <c r="R18" s="906"/>
      <c r="S18" s="906"/>
      <c r="T18" s="906"/>
      <c r="U18" s="906"/>
      <c r="V18" s="906"/>
      <c r="W18" s="906"/>
      <c r="X18" s="906"/>
      <c r="Y18" s="906"/>
      <c r="Z18" s="906"/>
      <c r="AA18" s="906"/>
      <c r="AB18" s="906"/>
      <c r="AC18" s="906"/>
      <c r="AD18" s="906"/>
    </row>
    <row r="19" spans="1:30" ht="15.75" customHeight="1">
      <c r="A19" s="1032"/>
      <c r="B19" s="1032"/>
      <c r="C19" s="902" t="s">
        <v>2133</v>
      </c>
      <c r="D19" s="907" t="s">
        <v>2134</v>
      </c>
      <c r="E19" s="903">
        <v>1</v>
      </c>
      <c r="F19" s="903">
        <v>250</v>
      </c>
      <c r="G19" s="1032"/>
      <c r="H19" s="1032"/>
      <c r="I19" s="1032"/>
      <c r="J19" s="1032"/>
      <c r="K19" s="1032"/>
      <c r="L19" s="1032"/>
      <c r="M19" s="1032"/>
      <c r="N19" s="1032"/>
      <c r="O19" s="905"/>
      <c r="P19" s="906"/>
      <c r="Q19" s="906"/>
      <c r="R19" s="906"/>
      <c r="S19" s="906"/>
      <c r="T19" s="906"/>
      <c r="U19" s="906"/>
      <c r="V19" s="906"/>
      <c r="W19" s="906"/>
      <c r="X19" s="906"/>
      <c r="Y19" s="906"/>
      <c r="Z19" s="906"/>
      <c r="AA19" s="906"/>
      <c r="AB19" s="906"/>
      <c r="AC19" s="906"/>
      <c r="AD19" s="906"/>
    </row>
    <row r="20" spans="1:30" ht="15.75" customHeight="1">
      <c r="A20" s="911" t="s">
        <v>2159</v>
      </c>
      <c r="B20" s="912" t="s">
        <v>2160</v>
      </c>
      <c r="C20" s="913" t="s">
        <v>2133</v>
      </c>
      <c r="D20" s="919" t="s">
        <v>2134</v>
      </c>
      <c r="E20" s="915">
        <v>1</v>
      </c>
      <c r="F20" s="915">
        <v>250</v>
      </c>
      <c r="G20" s="915">
        <f>F20+K20</f>
        <v>280</v>
      </c>
      <c r="H20" s="915">
        <f>150+130</f>
        <v>280</v>
      </c>
      <c r="I20" s="915">
        <f t="shared" ref="I20:I21" si="3">G20-H20</f>
        <v>0</v>
      </c>
      <c r="J20" s="915" t="s">
        <v>11</v>
      </c>
      <c r="K20" s="915">
        <v>30</v>
      </c>
      <c r="L20" s="915"/>
      <c r="M20" s="915"/>
      <c r="N20" s="916" t="s">
        <v>2161</v>
      </c>
      <c r="O20" s="917"/>
      <c r="P20" s="509"/>
      <c r="Q20" s="509"/>
      <c r="R20" s="509"/>
      <c r="S20" s="509"/>
      <c r="T20" s="509"/>
      <c r="U20" s="509"/>
      <c r="V20" s="509"/>
      <c r="W20" s="509"/>
      <c r="X20" s="509"/>
      <c r="Y20" s="509"/>
      <c r="Z20" s="509"/>
      <c r="AA20" s="509"/>
      <c r="AB20" s="509"/>
      <c r="AC20" s="509"/>
      <c r="AD20" s="509"/>
    </row>
    <row r="21" spans="1:30" ht="15.75" customHeight="1">
      <c r="A21" s="1139" t="s">
        <v>2162</v>
      </c>
      <c r="B21" s="1140" t="s">
        <v>1169</v>
      </c>
      <c r="C21" s="902" t="s">
        <v>2137</v>
      </c>
      <c r="D21" s="920" t="s">
        <v>490</v>
      </c>
      <c r="E21" s="903">
        <v>1</v>
      </c>
      <c r="F21" s="903">
        <v>250</v>
      </c>
      <c r="G21" s="1137">
        <f>F21+F22+F23+F24+F25+F26+K21</f>
        <v>1500</v>
      </c>
      <c r="H21" s="1137">
        <v>1500</v>
      </c>
      <c r="I21" s="1137">
        <f t="shared" si="3"/>
        <v>0</v>
      </c>
      <c r="J21" s="1137" t="s">
        <v>2147</v>
      </c>
      <c r="K21" s="1137">
        <v>0</v>
      </c>
      <c r="L21" s="1137"/>
      <c r="M21" s="1137" t="s">
        <v>2163</v>
      </c>
      <c r="N21" s="1138" t="s">
        <v>2164</v>
      </c>
      <c r="O21" s="905"/>
      <c r="P21" s="906"/>
      <c r="Q21" s="906"/>
      <c r="R21" s="906"/>
      <c r="S21" s="906"/>
      <c r="T21" s="906"/>
      <c r="U21" s="906"/>
      <c r="V21" s="906"/>
      <c r="W21" s="906"/>
      <c r="X21" s="906"/>
      <c r="Y21" s="906"/>
      <c r="Z21" s="906"/>
      <c r="AA21" s="906"/>
      <c r="AB21" s="906"/>
      <c r="AC21" s="906"/>
      <c r="AD21" s="906"/>
    </row>
    <row r="22" spans="1:30" ht="15.75" customHeight="1">
      <c r="A22" s="1032"/>
      <c r="B22" s="1032"/>
      <c r="C22" s="902" t="s">
        <v>2137</v>
      </c>
      <c r="D22" s="920" t="s">
        <v>1151</v>
      </c>
      <c r="E22" s="903">
        <v>1</v>
      </c>
      <c r="F22" s="903">
        <v>250</v>
      </c>
      <c r="G22" s="1032"/>
      <c r="H22" s="1032"/>
      <c r="I22" s="1032"/>
      <c r="J22" s="1032"/>
      <c r="K22" s="1032"/>
      <c r="L22" s="1032"/>
      <c r="M22" s="1032"/>
      <c r="N22" s="1032"/>
      <c r="O22" s="905"/>
      <c r="P22" s="906"/>
      <c r="Q22" s="906"/>
      <c r="R22" s="906"/>
      <c r="S22" s="906"/>
      <c r="T22" s="906"/>
      <c r="U22" s="906"/>
      <c r="V22" s="906"/>
      <c r="W22" s="906"/>
      <c r="X22" s="906"/>
      <c r="Y22" s="906"/>
      <c r="Z22" s="906"/>
      <c r="AA22" s="906"/>
      <c r="AB22" s="906"/>
      <c r="AC22" s="906"/>
      <c r="AD22" s="906"/>
    </row>
    <row r="23" spans="1:30" ht="15.75" customHeight="1">
      <c r="A23" s="1032"/>
      <c r="B23" s="1032"/>
      <c r="C23" s="902" t="s">
        <v>2137</v>
      </c>
      <c r="D23" s="920" t="s">
        <v>1172</v>
      </c>
      <c r="E23" s="903">
        <v>1</v>
      </c>
      <c r="F23" s="903">
        <v>250</v>
      </c>
      <c r="G23" s="1032"/>
      <c r="H23" s="1032"/>
      <c r="I23" s="1032"/>
      <c r="J23" s="1032"/>
      <c r="K23" s="1032"/>
      <c r="L23" s="1032"/>
      <c r="M23" s="1032"/>
      <c r="N23" s="1032"/>
      <c r="O23" s="905"/>
      <c r="P23" s="906"/>
      <c r="Q23" s="906"/>
      <c r="R23" s="906"/>
      <c r="S23" s="906"/>
      <c r="T23" s="906"/>
      <c r="U23" s="906"/>
      <c r="V23" s="906"/>
      <c r="W23" s="906"/>
      <c r="X23" s="906"/>
      <c r="Y23" s="906"/>
      <c r="Z23" s="906"/>
      <c r="AA23" s="906"/>
      <c r="AB23" s="906"/>
      <c r="AC23" s="906"/>
      <c r="AD23" s="906"/>
    </row>
    <row r="24" spans="1:30" ht="15.75" customHeight="1">
      <c r="A24" s="1032"/>
      <c r="B24" s="1032"/>
      <c r="C24" s="902" t="s">
        <v>2137</v>
      </c>
      <c r="D24" s="920" t="s">
        <v>1118</v>
      </c>
      <c r="E24" s="903">
        <v>1</v>
      </c>
      <c r="F24" s="903">
        <v>250</v>
      </c>
      <c r="G24" s="1032"/>
      <c r="H24" s="1032"/>
      <c r="I24" s="1032"/>
      <c r="J24" s="1032"/>
      <c r="K24" s="1032"/>
      <c r="L24" s="1032"/>
      <c r="M24" s="1032"/>
      <c r="N24" s="1032"/>
      <c r="O24" s="905"/>
      <c r="P24" s="906"/>
      <c r="Q24" s="906"/>
      <c r="R24" s="906"/>
      <c r="S24" s="906"/>
      <c r="T24" s="906"/>
      <c r="U24" s="906"/>
      <c r="V24" s="906"/>
      <c r="W24" s="906"/>
      <c r="X24" s="906"/>
      <c r="Y24" s="906"/>
      <c r="Z24" s="906"/>
      <c r="AA24" s="906"/>
      <c r="AB24" s="906"/>
      <c r="AC24" s="906"/>
      <c r="AD24" s="906"/>
    </row>
    <row r="25" spans="1:30" ht="15.75" customHeight="1">
      <c r="A25" s="1032"/>
      <c r="B25" s="1032"/>
      <c r="C25" s="902" t="s">
        <v>2137</v>
      </c>
      <c r="D25" s="920" t="s">
        <v>1651</v>
      </c>
      <c r="E25" s="903">
        <v>1</v>
      </c>
      <c r="F25" s="903">
        <v>250</v>
      </c>
      <c r="G25" s="1032"/>
      <c r="H25" s="1032"/>
      <c r="I25" s="1032"/>
      <c r="J25" s="1032"/>
      <c r="K25" s="1032"/>
      <c r="L25" s="1032"/>
      <c r="M25" s="1032"/>
      <c r="N25" s="1032"/>
      <c r="O25" s="905"/>
      <c r="P25" s="906"/>
      <c r="Q25" s="906"/>
      <c r="R25" s="906"/>
      <c r="S25" s="906"/>
      <c r="T25" s="906"/>
      <c r="U25" s="906"/>
      <c r="V25" s="906"/>
      <c r="W25" s="906"/>
      <c r="X25" s="906"/>
      <c r="Y25" s="906"/>
      <c r="Z25" s="906"/>
      <c r="AA25" s="906"/>
      <c r="AB25" s="906"/>
      <c r="AC25" s="906"/>
      <c r="AD25" s="906"/>
    </row>
    <row r="26" spans="1:30" ht="15.75" customHeight="1">
      <c r="A26" s="1032"/>
      <c r="B26" s="1032"/>
      <c r="C26" s="902" t="s">
        <v>2137</v>
      </c>
      <c r="D26" s="920" t="s">
        <v>1092</v>
      </c>
      <c r="E26" s="903">
        <v>1</v>
      </c>
      <c r="F26" s="903">
        <v>250</v>
      </c>
      <c r="G26" s="1032"/>
      <c r="H26" s="1032"/>
      <c r="I26" s="1032"/>
      <c r="J26" s="1032"/>
      <c r="K26" s="1032"/>
      <c r="L26" s="1032"/>
      <c r="M26" s="1032"/>
      <c r="N26" s="1032"/>
      <c r="O26" s="905"/>
      <c r="P26" s="906"/>
      <c r="Q26" s="906"/>
      <c r="R26" s="906"/>
      <c r="S26" s="906"/>
      <c r="T26" s="906"/>
      <c r="U26" s="906"/>
      <c r="V26" s="906"/>
      <c r="W26" s="906"/>
      <c r="X26" s="906"/>
      <c r="Y26" s="906"/>
      <c r="Z26" s="906"/>
      <c r="AA26" s="906"/>
      <c r="AB26" s="906"/>
      <c r="AC26" s="906"/>
      <c r="AD26" s="906"/>
    </row>
    <row r="27" spans="1:30" ht="15.75" customHeight="1">
      <c r="A27" s="908" t="s">
        <v>2165</v>
      </c>
      <c r="B27" s="896" t="s">
        <v>284</v>
      </c>
      <c r="C27" s="897" t="s">
        <v>2133</v>
      </c>
      <c r="D27" s="919" t="s">
        <v>2134</v>
      </c>
      <c r="E27" s="898">
        <v>1</v>
      </c>
      <c r="F27" s="898">
        <v>250</v>
      </c>
      <c r="G27" s="898">
        <f>F27+K27</f>
        <v>300</v>
      </c>
      <c r="H27" s="898">
        <v>150</v>
      </c>
      <c r="I27" s="898">
        <f t="shared" ref="I27:I28" si="4">G27-H27</f>
        <v>150</v>
      </c>
      <c r="J27" s="898" t="s">
        <v>172</v>
      </c>
      <c r="K27" s="898">
        <v>50</v>
      </c>
      <c r="L27" s="898"/>
      <c r="M27" s="898"/>
      <c r="N27" s="899" t="s">
        <v>2166</v>
      </c>
      <c r="O27" s="900"/>
      <c r="P27" s="18"/>
      <c r="Q27" s="18"/>
      <c r="R27" s="18"/>
      <c r="S27" s="18"/>
      <c r="T27" s="18"/>
      <c r="U27" s="18"/>
      <c r="V27" s="18"/>
      <c r="W27" s="18"/>
      <c r="X27" s="18"/>
      <c r="Y27" s="18"/>
      <c r="Z27" s="18"/>
      <c r="AA27" s="18"/>
      <c r="AB27" s="18"/>
      <c r="AC27" s="18"/>
      <c r="AD27" s="18"/>
    </row>
    <row r="28" spans="1:30" ht="15.75" customHeight="1">
      <c r="A28" s="1142" t="s">
        <v>2167</v>
      </c>
      <c r="B28" s="1143" t="s">
        <v>2168</v>
      </c>
      <c r="C28" s="902" t="s">
        <v>2137</v>
      </c>
      <c r="D28" s="920" t="s">
        <v>1092</v>
      </c>
      <c r="E28" s="903">
        <v>1</v>
      </c>
      <c r="F28" s="903">
        <v>250</v>
      </c>
      <c r="G28" s="1137">
        <f>F28+F29+F30+K28</f>
        <v>750</v>
      </c>
      <c r="H28" s="1137">
        <v>750</v>
      </c>
      <c r="I28" s="1137">
        <f t="shared" si="4"/>
        <v>0</v>
      </c>
      <c r="J28" s="1137" t="s">
        <v>11</v>
      </c>
      <c r="K28" s="1137">
        <v>30</v>
      </c>
      <c r="L28" s="1137"/>
      <c r="M28" s="1137"/>
      <c r="N28" s="1141" t="s">
        <v>2169</v>
      </c>
      <c r="O28" s="905"/>
      <c r="P28" s="906"/>
      <c r="Q28" s="906"/>
      <c r="R28" s="906"/>
      <c r="S28" s="906"/>
      <c r="T28" s="906"/>
      <c r="U28" s="906"/>
      <c r="V28" s="906"/>
      <c r="W28" s="906"/>
      <c r="X28" s="906"/>
      <c r="Y28" s="906"/>
      <c r="Z28" s="906"/>
      <c r="AA28" s="906"/>
      <c r="AB28" s="906"/>
      <c r="AC28" s="906"/>
      <c r="AD28" s="906"/>
    </row>
    <row r="29" spans="1:30" ht="15.75" customHeight="1">
      <c r="A29" s="1032"/>
      <c r="B29" s="1032"/>
      <c r="C29" s="902" t="s">
        <v>2127</v>
      </c>
      <c r="D29" s="920" t="s">
        <v>1092</v>
      </c>
      <c r="E29" s="903">
        <v>1</v>
      </c>
      <c r="F29" s="903">
        <v>220</v>
      </c>
      <c r="G29" s="1032"/>
      <c r="H29" s="1032"/>
      <c r="I29" s="1032"/>
      <c r="J29" s="1032"/>
      <c r="K29" s="1032"/>
      <c r="L29" s="1032"/>
      <c r="M29" s="1032"/>
      <c r="N29" s="1032"/>
      <c r="O29" s="905"/>
      <c r="P29" s="906"/>
      <c r="Q29" s="906"/>
      <c r="R29" s="906"/>
      <c r="S29" s="906"/>
      <c r="T29" s="906"/>
      <c r="U29" s="906"/>
      <c r="V29" s="906"/>
      <c r="W29" s="906"/>
      <c r="X29" s="906"/>
      <c r="Y29" s="906"/>
      <c r="Z29" s="906"/>
      <c r="AA29" s="906"/>
      <c r="AB29" s="906"/>
      <c r="AC29" s="906"/>
      <c r="AD29" s="906"/>
    </row>
    <row r="30" spans="1:30" ht="15.75" customHeight="1">
      <c r="A30" s="1032"/>
      <c r="B30" s="1032"/>
      <c r="C30" s="902" t="s">
        <v>2133</v>
      </c>
      <c r="D30" s="922" t="s">
        <v>2170</v>
      </c>
      <c r="E30" s="903">
        <v>1</v>
      </c>
      <c r="F30" s="903">
        <v>250</v>
      </c>
      <c r="G30" s="1032"/>
      <c r="H30" s="1032"/>
      <c r="I30" s="1032"/>
      <c r="J30" s="1032"/>
      <c r="K30" s="1032"/>
      <c r="L30" s="1032"/>
      <c r="M30" s="1032"/>
      <c r="N30" s="1032"/>
      <c r="O30" s="905"/>
      <c r="P30" s="906"/>
      <c r="Q30" s="906"/>
      <c r="R30" s="906"/>
      <c r="S30" s="906"/>
      <c r="T30" s="906"/>
      <c r="U30" s="906"/>
      <c r="V30" s="906"/>
      <c r="W30" s="906"/>
      <c r="X30" s="906"/>
      <c r="Y30" s="906"/>
      <c r="Z30" s="906"/>
      <c r="AA30" s="906"/>
      <c r="AB30" s="906"/>
      <c r="AC30" s="906"/>
      <c r="AD30" s="906"/>
    </row>
    <row r="31" spans="1:30" ht="15.75" customHeight="1">
      <c r="A31" s="923" t="s">
        <v>2171</v>
      </c>
      <c r="B31" s="924" t="s">
        <v>1290</v>
      </c>
      <c r="C31" s="897" t="s">
        <v>2127</v>
      </c>
      <c r="D31" s="898" t="s">
        <v>1298</v>
      </c>
      <c r="E31" s="898">
        <v>2</v>
      </c>
      <c r="F31" s="898">
        <v>220</v>
      </c>
      <c r="G31" s="898">
        <f t="shared" ref="G31:G33" si="5">E31*F31+K31</f>
        <v>440</v>
      </c>
      <c r="H31" s="898">
        <v>200</v>
      </c>
      <c r="I31" s="898">
        <f t="shared" ref="I31:I34" si="6">G31-H31</f>
        <v>240</v>
      </c>
      <c r="J31" s="898" t="s">
        <v>2147</v>
      </c>
      <c r="K31" s="898">
        <v>0</v>
      </c>
      <c r="L31" s="898"/>
      <c r="M31" s="898" t="s">
        <v>2172</v>
      </c>
      <c r="N31" s="899" t="s">
        <v>2173</v>
      </c>
      <c r="O31" s="900"/>
      <c r="P31" s="18"/>
      <c r="Q31" s="18"/>
      <c r="R31" s="18"/>
      <c r="S31" s="18"/>
      <c r="T31" s="18"/>
      <c r="U31" s="18"/>
      <c r="V31" s="18"/>
      <c r="W31" s="18"/>
      <c r="X31" s="18"/>
      <c r="Y31" s="18"/>
      <c r="Z31" s="18"/>
      <c r="AA31" s="18"/>
      <c r="AB31" s="18"/>
      <c r="AC31" s="18"/>
      <c r="AD31" s="18"/>
    </row>
    <row r="32" spans="1:30" ht="15.75" customHeight="1">
      <c r="A32" s="921" t="s">
        <v>2174</v>
      </c>
      <c r="B32" s="925" t="s">
        <v>2175</v>
      </c>
      <c r="C32" s="902" t="s">
        <v>2127</v>
      </c>
      <c r="D32" s="903" t="s">
        <v>1092</v>
      </c>
      <c r="E32" s="903">
        <v>1</v>
      </c>
      <c r="F32" s="903">
        <v>220</v>
      </c>
      <c r="G32" s="903">
        <f t="shared" si="5"/>
        <v>250</v>
      </c>
      <c r="H32" s="903">
        <f>220+30</f>
        <v>250</v>
      </c>
      <c r="I32" s="903">
        <f t="shared" si="6"/>
        <v>0</v>
      </c>
      <c r="J32" s="903" t="s">
        <v>11</v>
      </c>
      <c r="K32" s="903">
        <v>30</v>
      </c>
      <c r="L32" s="903"/>
      <c r="M32" s="903"/>
      <c r="N32" s="904" t="s">
        <v>2176</v>
      </c>
      <c r="O32" s="905"/>
      <c r="P32" s="906"/>
      <c r="Q32" s="906"/>
      <c r="R32" s="906"/>
      <c r="S32" s="906"/>
      <c r="T32" s="906"/>
      <c r="U32" s="906"/>
      <c r="V32" s="906"/>
      <c r="W32" s="906"/>
      <c r="X32" s="906"/>
      <c r="Y32" s="906"/>
      <c r="Z32" s="906"/>
      <c r="AA32" s="906"/>
      <c r="AB32" s="906"/>
      <c r="AC32" s="906"/>
      <c r="AD32" s="906"/>
    </row>
    <row r="33" spans="1:30" ht="15.75" customHeight="1">
      <c r="A33" s="923" t="s">
        <v>2177</v>
      </c>
      <c r="B33" s="926" t="s">
        <v>368</v>
      </c>
      <c r="C33" s="897" t="s">
        <v>2137</v>
      </c>
      <c r="D33" s="898" t="s">
        <v>1651</v>
      </c>
      <c r="E33" s="898">
        <v>1</v>
      </c>
      <c r="F33" s="898">
        <v>250</v>
      </c>
      <c r="G33" s="898">
        <f t="shared" si="5"/>
        <v>280</v>
      </c>
      <c r="H33" s="898">
        <v>150</v>
      </c>
      <c r="I33" s="898">
        <f t="shared" si="6"/>
        <v>130</v>
      </c>
      <c r="J33" s="898" t="s">
        <v>11</v>
      </c>
      <c r="K33" s="898">
        <v>30</v>
      </c>
      <c r="L33" s="927"/>
      <c r="M33" s="898"/>
      <c r="N33" s="928" t="s">
        <v>2178</v>
      </c>
      <c r="O33" s="900"/>
      <c r="P33" s="929"/>
      <c r="Q33" s="929"/>
      <c r="R33" s="929"/>
      <c r="S33" s="929"/>
      <c r="T33" s="929"/>
      <c r="U33" s="929"/>
      <c r="V33" s="929"/>
      <c r="W33" s="929"/>
      <c r="X33" s="929"/>
      <c r="Y33" s="929"/>
      <c r="Z33" s="929"/>
      <c r="AA33" s="929"/>
      <c r="AB33" s="929"/>
      <c r="AC33" s="929"/>
      <c r="AD33" s="929"/>
    </row>
    <row r="34" spans="1:30" ht="15.75" customHeight="1">
      <c r="A34" s="1142" t="s">
        <v>2179</v>
      </c>
      <c r="B34" s="1143" t="s">
        <v>2180</v>
      </c>
      <c r="C34" s="902" t="s">
        <v>2127</v>
      </c>
      <c r="D34" s="903" t="s">
        <v>1651</v>
      </c>
      <c r="E34" s="903">
        <v>1</v>
      </c>
      <c r="F34" s="903">
        <v>220</v>
      </c>
      <c r="G34" s="1137">
        <f>F34+F35+K34</f>
        <v>500</v>
      </c>
      <c r="H34" s="1137">
        <v>250</v>
      </c>
      <c r="I34" s="1137">
        <f t="shared" si="6"/>
        <v>250</v>
      </c>
      <c r="J34" s="1137" t="s">
        <v>11</v>
      </c>
      <c r="K34" s="1137">
        <v>30</v>
      </c>
      <c r="L34" s="1137"/>
      <c r="M34" s="1137"/>
      <c r="N34" s="1138" t="s">
        <v>2181</v>
      </c>
      <c r="O34" s="905"/>
      <c r="P34" s="906"/>
      <c r="Q34" s="906"/>
      <c r="R34" s="906"/>
      <c r="S34" s="906"/>
      <c r="T34" s="906"/>
      <c r="U34" s="906"/>
      <c r="V34" s="906"/>
      <c r="W34" s="906"/>
      <c r="X34" s="906"/>
      <c r="Y34" s="906"/>
      <c r="Z34" s="906"/>
      <c r="AA34" s="906"/>
      <c r="AB34" s="906"/>
      <c r="AC34" s="906"/>
      <c r="AD34" s="906"/>
    </row>
    <row r="35" spans="1:30" ht="15.75" customHeight="1">
      <c r="A35" s="1032"/>
      <c r="B35" s="1032"/>
      <c r="C35" s="902" t="s">
        <v>2133</v>
      </c>
      <c r="D35" s="907" t="s">
        <v>2134</v>
      </c>
      <c r="E35" s="903">
        <v>1</v>
      </c>
      <c r="F35" s="903">
        <v>250</v>
      </c>
      <c r="G35" s="1032"/>
      <c r="H35" s="1032"/>
      <c r="I35" s="1032"/>
      <c r="J35" s="1032"/>
      <c r="K35" s="1032"/>
      <c r="L35" s="1032"/>
      <c r="M35" s="1032"/>
      <c r="N35" s="1032"/>
      <c r="O35" s="905"/>
      <c r="P35" s="906"/>
      <c r="Q35" s="906"/>
      <c r="R35" s="906"/>
      <c r="S35" s="906"/>
      <c r="T35" s="906"/>
      <c r="U35" s="906"/>
      <c r="V35" s="906"/>
      <c r="W35" s="906"/>
      <c r="X35" s="906"/>
      <c r="Y35" s="906"/>
      <c r="Z35" s="906"/>
      <c r="AA35" s="906"/>
      <c r="AB35" s="906"/>
      <c r="AC35" s="906"/>
      <c r="AD35" s="906"/>
    </row>
    <row r="36" spans="1:30" ht="15.75" customHeight="1">
      <c r="A36" s="930" t="s">
        <v>2182</v>
      </c>
      <c r="B36" s="897" t="s">
        <v>2183</v>
      </c>
      <c r="C36" s="897" t="s">
        <v>2127</v>
      </c>
      <c r="D36" s="897" t="s">
        <v>1152</v>
      </c>
      <c r="E36" s="897">
        <v>1</v>
      </c>
      <c r="F36" s="897">
        <v>220</v>
      </c>
      <c r="G36" s="897">
        <f>F36+K36</f>
        <v>250</v>
      </c>
      <c r="H36" s="897">
        <v>250</v>
      </c>
      <c r="I36" s="897">
        <f t="shared" ref="I36:I37" si="7">G36-H36</f>
        <v>0</v>
      </c>
      <c r="J36" s="897" t="s">
        <v>11</v>
      </c>
      <c r="K36" s="897">
        <v>30</v>
      </c>
      <c r="L36" s="897"/>
      <c r="M36" s="897"/>
      <c r="N36" s="931" t="s">
        <v>2184</v>
      </c>
      <c r="O36" s="900"/>
      <c r="P36" s="18"/>
      <c r="Q36" s="18"/>
      <c r="R36" s="18"/>
      <c r="S36" s="18"/>
      <c r="T36" s="18"/>
      <c r="U36" s="18"/>
      <c r="V36" s="18"/>
      <c r="W36" s="18"/>
      <c r="X36" s="18"/>
      <c r="Y36" s="18"/>
      <c r="Z36" s="18"/>
      <c r="AA36" s="18"/>
      <c r="AB36" s="18"/>
      <c r="AC36" s="18"/>
      <c r="AD36" s="18"/>
    </row>
    <row r="37" spans="1:30" ht="15.75" customHeight="1">
      <c r="A37" s="1142" t="s">
        <v>2185</v>
      </c>
      <c r="B37" s="1145" t="s">
        <v>1367</v>
      </c>
      <c r="C37" s="902" t="s">
        <v>2137</v>
      </c>
      <c r="D37" s="902" t="s">
        <v>1269</v>
      </c>
      <c r="E37" s="902">
        <v>1</v>
      </c>
      <c r="F37" s="902">
        <v>250</v>
      </c>
      <c r="G37" s="1144">
        <f>F37+F38+K37</f>
        <v>470</v>
      </c>
      <c r="H37" s="1144">
        <v>470</v>
      </c>
      <c r="I37" s="1144">
        <f t="shared" si="7"/>
        <v>0</v>
      </c>
      <c r="J37" s="1144" t="s">
        <v>2147</v>
      </c>
      <c r="K37" s="1144">
        <v>0</v>
      </c>
      <c r="L37" s="1144"/>
      <c r="M37" s="1144" t="s">
        <v>2186</v>
      </c>
      <c r="N37" s="1144" t="s">
        <v>185</v>
      </c>
      <c r="O37" s="905"/>
      <c r="P37" s="906"/>
      <c r="Q37" s="906"/>
      <c r="R37" s="906"/>
      <c r="S37" s="906"/>
      <c r="T37" s="906"/>
      <c r="U37" s="906"/>
      <c r="V37" s="906"/>
      <c r="W37" s="906"/>
      <c r="X37" s="906"/>
      <c r="Y37" s="906"/>
      <c r="Z37" s="906"/>
      <c r="AA37" s="906"/>
      <c r="AB37" s="906"/>
      <c r="AC37" s="906"/>
      <c r="AD37" s="906"/>
    </row>
    <row r="38" spans="1:30" ht="18">
      <c r="A38" s="1032"/>
      <c r="B38" s="1032"/>
      <c r="C38" s="902" t="s">
        <v>2127</v>
      </c>
      <c r="D38" s="902" t="s">
        <v>2187</v>
      </c>
      <c r="E38" s="902">
        <v>1</v>
      </c>
      <c r="F38" s="902">
        <v>220</v>
      </c>
      <c r="G38" s="1032"/>
      <c r="H38" s="1032"/>
      <c r="I38" s="1032"/>
      <c r="J38" s="1032"/>
      <c r="K38" s="1032"/>
      <c r="L38" s="1032"/>
      <c r="M38" s="1032"/>
      <c r="N38" s="1032"/>
      <c r="O38" s="905"/>
      <c r="P38" s="906"/>
      <c r="Q38" s="906"/>
      <c r="R38" s="906"/>
      <c r="S38" s="906"/>
      <c r="T38" s="906"/>
      <c r="U38" s="906"/>
      <c r="V38" s="906"/>
      <c r="W38" s="906"/>
      <c r="X38" s="906"/>
      <c r="Y38" s="906"/>
      <c r="Z38" s="906"/>
      <c r="AA38" s="906"/>
      <c r="AB38" s="906"/>
      <c r="AC38" s="906"/>
      <c r="AD38" s="906"/>
    </row>
    <row r="39" spans="1:30" ht="18">
      <c r="A39" s="1150" t="s">
        <v>2188</v>
      </c>
      <c r="B39" s="1149" t="s">
        <v>1335</v>
      </c>
      <c r="C39" s="897" t="s">
        <v>2137</v>
      </c>
      <c r="D39" s="897" t="s">
        <v>469</v>
      </c>
      <c r="E39" s="897">
        <v>1</v>
      </c>
      <c r="F39" s="897">
        <v>250</v>
      </c>
      <c r="G39" s="1149">
        <f>F39+F40+K39</f>
        <v>470</v>
      </c>
      <c r="H39" s="1149">
        <v>250</v>
      </c>
      <c r="I39" s="1149">
        <f>G39-H39</f>
        <v>220</v>
      </c>
      <c r="J39" s="1149" t="s">
        <v>2147</v>
      </c>
      <c r="K39" s="1149">
        <v>0</v>
      </c>
      <c r="L39" s="1149"/>
      <c r="M39" s="1149"/>
      <c r="N39" s="1149" t="s">
        <v>185</v>
      </c>
      <c r="O39" s="900"/>
      <c r="P39" s="18"/>
      <c r="Q39" s="18"/>
      <c r="R39" s="18"/>
      <c r="S39" s="18"/>
      <c r="T39" s="18"/>
      <c r="U39" s="18"/>
      <c r="V39" s="18"/>
      <c r="W39" s="18"/>
      <c r="X39" s="18"/>
      <c r="Y39" s="18"/>
      <c r="Z39" s="18"/>
      <c r="AA39" s="18"/>
      <c r="AB39" s="18"/>
      <c r="AC39" s="18"/>
      <c r="AD39" s="18"/>
    </row>
    <row r="40" spans="1:30" ht="18">
      <c r="A40" s="1032"/>
      <c r="B40" s="1032"/>
      <c r="C40" s="897" t="s">
        <v>2127</v>
      </c>
      <c r="D40" s="897" t="s">
        <v>469</v>
      </c>
      <c r="E40" s="897">
        <v>1</v>
      </c>
      <c r="F40" s="897">
        <v>220</v>
      </c>
      <c r="G40" s="1032"/>
      <c r="H40" s="1032"/>
      <c r="I40" s="1032"/>
      <c r="J40" s="1032"/>
      <c r="K40" s="1032"/>
      <c r="L40" s="1032"/>
      <c r="M40" s="1032"/>
      <c r="N40" s="1032"/>
      <c r="O40" s="900"/>
      <c r="P40" s="18"/>
      <c r="Q40" s="18"/>
      <c r="R40" s="18"/>
      <c r="S40" s="18"/>
      <c r="T40" s="18"/>
      <c r="U40" s="18"/>
      <c r="V40" s="18"/>
      <c r="W40" s="18"/>
      <c r="X40" s="18"/>
      <c r="Y40" s="18"/>
      <c r="Z40" s="18"/>
      <c r="AA40" s="18"/>
      <c r="AB40" s="18"/>
      <c r="AC40" s="18"/>
      <c r="AD40" s="18"/>
    </row>
    <row r="41" spans="1:30" ht="18">
      <c r="A41" s="900"/>
      <c r="B41" s="900"/>
      <c r="C41" s="900"/>
      <c r="D41" s="900"/>
      <c r="E41" s="900"/>
      <c r="F41" s="900"/>
      <c r="G41" s="900"/>
      <c r="H41" s="900"/>
      <c r="I41" s="900"/>
      <c r="J41" s="900"/>
      <c r="K41" s="900"/>
      <c r="L41" s="900"/>
      <c r="M41" s="900"/>
      <c r="N41" s="900"/>
      <c r="O41" s="900"/>
      <c r="P41" s="18"/>
      <c r="Q41" s="18"/>
      <c r="R41" s="18"/>
      <c r="S41" s="18"/>
      <c r="T41" s="18"/>
      <c r="U41" s="18"/>
      <c r="V41" s="18"/>
      <c r="W41" s="18"/>
      <c r="X41" s="18"/>
      <c r="Y41" s="18"/>
      <c r="Z41" s="18"/>
      <c r="AA41" s="18"/>
      <c r="AB41" s="18"/>
      <c r="AC41" s="18"/>
      <c r="AD41" s="18"/>
    </row>
    <row r="42" spans="1:30" ht="18">
      <c r="A42" s="900"/>
      <c r="B42" s="900"/>
      <c r="C42" s="900"/>
      <c r="D42" s="900"/>
      <c r="E42" s="900"/>
      <c r="F42" s="900"/>
      <c r="G42" s="900"/>
      <c r="H42" s="900"/>
      <c r="I42" s="900"/>
      <c r="J42" s="900"/>
      <c r="K42" s="900"/>
      <c r="L42" s="900"/>
      <c r="M42" s="900"/>
      <c r="N42" s="900"/>
      <c r="O42" s="900"/>
      <c r="P42" s="18"/>
      <c r="Q42" s="18"/>
      <c r="R42" s="18"/>
      <c r="S42" s="18"/>
      <c r="T42" s="18"/>
      <c r="U42" s="18"/>
      <c r="V42" s="18"/>
      <c r="W42" s="18"/>
      <c r="X42" s="18"/>
      <c r="Y42" s="18"/>
      <c r="Z42" s="18"/>
      <c r="AA42" s="18"/>
      <c r="AB42" s="18"/>
      <c r="AC42" s="18"/>
      <c r="AD42" s="18"/>
    </row>
    <row r="43" spans="1:30" ht="18">
      <c r="A43" s="900"/>
      <c r="B43" s="900"/>
      <c r="C43" s="900"/>
      <c r="D43" s="900"/>
      <c r="E43" s="900"/>
      <c r="F43" s="900"/>
      <c r="G43" s="900"/>
      <c r="H43" s="900"/>
      <c r="I43" s="900"/>
      <c r="J43" s="900"/>
      <c r="K43" s="900"/>
      <c r="L43" s="900"/>
      <c r="M43" s="900"/>
      <c r="N43" s="900"/>
      <c r="O43" s="900"/>
      <c r="P43" s="18"/>
      <c r="Q43" s="18"/>
      <c r="R43" s="18"/>
      <c r="S43" s="18"/>
      <c r="T43" s="18"/>
      <c r="U43" s="18"/>
      <c r="V43" s="18"/>
      <c r="W43" s="18"/>
      <c r="X43" s="18"/>
      <c r="Y43" s="18"/>
      <c r="Z43" s="18"/>
      <c r="AA43" s="18"/>
      <c r="AB43" s="18"/>
      <c r="AC43" s="18"/>
      <c r="AD43" s="18"/>
    </row>
    <row r="44" spans="1:30" ht="18">
      <c r="A44" s="900"/>
      <c r="B44" s="900"/>
      <c r="C44" s="900"/>
      <c r="D44" s="900"/>
      <c r="E44" s="900"/>
      <c r="F44" s="900"/>
      <c r="G44" s="900"/>
      <c r="H44" s="900"/>
      <c r="I44" s="900"/>
      <c r="J44" s="900"/>
      <c r="K44" s="900"/>
      <c r="L44" s="900"/>
      <c r="M44" s="900"/>
      <c r="N44" s="900"/>
      <c r="O44" s="900"/>
      <c r="P44" s="18"/>
      <c r="Q44" s="18"/>
      <c r="R44" s="18"/>
      <c r="S44" s="18"/>
      <c r="T44" s="18"/>
      <c r="U44" s="18"/>
      <c r="V44" s="18"/>
      <c r="W44" s="18"/>
      <c r="X44" s="18"/>
      <c r="Y44" s="18"/>
      <c r="Z44" s="18"/>
      <c r="AA44" s="18"/>
      <c r="AB44" s="18"/>
      <c r="AC44" s="18"/>
      <c r="AD44" s="18"/>
    </row>
    <row r="45" spans="1:30" ht="18">
      <c r="A45" s="900"/>
      <c r="B45" s="900"/>
      <c r="C45" s="900"/>
      <c r="D45" s="900"/>
      <c r="E45" s="900"/>
      <c r="F45" s="900"/>
      <c r="G45" s="900"/>
      <c r="H45" s="900"/>
      <c r="I45" s="900"/>
      <c r="J45" s="900"/>
      <c r="K45" s="900"/>
      <c r="L45" s="900"/>
      <c r="M45" s="900"/>
      <c r="N45" s="900"/>
      <c r="O45" s="900"/>
      <c r="P45" s="18"/>
      <c r="Q45" s="18"/>
      <c r="R45" s="18"/>
      <c r="S45" s="18"/>
      <c r="T45" s="18"/>
      <c r="U45" s="18"/>
      <c r="V45" s="18"/>
      <c r="W45" s="18"/>
      <c r="X45" s="18"/>
      <c r="Y45" s="18"/>
      <c r="Z45" s="18"/>
      <c r="AA45" s="18"/>
      <c r="AB45" s="18"/>
      <c r="AC45" s="18"/>
      <c r="AD45" s="18"/>
    </row>
    <row r="46" spans="1:30" ht="18">
      <c r="A46" s="900"/>
      <c r="B46" s="900"/>
      <c r="C46" s="900"/>
      <c r="D46" s="900"/>
      <c r="E46" s="900"/>
      <c r="F46" s="900"/>
      <c r="G46" s="900"/>
      <c r="H46" s="900"/>
      <c r="I46" s="900"/>
      <c r="J46" s="900"/>
      <c r="K46" s="900"/>
      <c r="L46" s="900"/>
      <c r="M46" s="900"/>
      <c r="N46" s="900"/>
      <c r="O46" s="900"/>
      <c r="P46" s="18"/>
      <c r="Q46" s="18"/>
      <c r="R46" s="18"/>
      <c r="S46" s="18"/>
      <c r="T46" s="18"/>
      <c r="U46" s="18"/>
      <c r="V46" s="18"/>
      <c r="W46" s="18"/>
      <c r="X46" s="18"/>
      <c r="Y46" s="18"/>
      <c r="Z46" s="18"/>
      <c r="AA46" s="18"/>
      <c r="AB46" s="18"/>
      <c r="AC46" s="18"/>
      <c r="AD46" s="18"/>
    </row>
    <row r="47" spans="1:30" ht="18">
      <c r="A47" s="900"/>
      <c r="B47" s="900"/>
      <c r="C47" s="900"/>
      <c r="D47" s="900"/>
      <c r="E47" s="900"/>
      <c r="F47" s="900"/>
      <c r="G47" s="900"/>
      <c r="H47" s="900"/>
      <c r="I47" s="900"/>
      <c r="J47" s="900"/>
      <c r="K47" s="900"/>
      <c r="L47" s="900"/>
      <c r="M47" s="900"/>
      <c r="N47" s="900"/>
      <c r="O47" s="900"/>
      <c r="P47" s="18"/>
      <c r="Q47" s="18"/>
      <c r="R47" s="18"/>
      <c r="S47" s="18"/>
      <c r="T47" s="18"/>
      <c r="U47" s="18"/>
      <c r="V47" s="18"/>
      <c r="W47" s="18"/>
      <c r="X47" s="18"/>
      <c r="Y47" s="18"/>
      <c r="Z47" s="18"/>
      <c r="AA47" s="18"/>
      <c r="AB47" s="18"/>
      <c r="AC47" s="18"/>
      <c r="AD47" s="18"/>
    </row>
    <row r="48" spans="1:30" ht="18">
      <c r="A48" s="900"/>
      <c r="B48" s="900"/>
      <c r="C48" s="900"/>
      <c r="D48" s="900"/>
      <c r="E48" s="900"/>
      <c r="F48" s="900"/>
      <c r="G48" s="900"/>
      <c r="H48" s="900"/>
      <c r="I48" s="900"/>
      <c r="J48" s="900"/>
      <c r="K48" s="900"/>
      <c r="L48" s="900"/>
      <c r="M48" s="900"/>
      <c r="N48" s="900"/>
      <c r="O48" s="900"/>
      <c r="P48" s="18"/>
      <c r="Q48" s="18"/>
      <c r="R48" s="18"/>
      <c r="S48" s="18"/>
      <c r="T48" s="18"/>
      <c r="U48" s="18"/>
      <c r="V48" s="18"/>
      <c r="W48" s="18"/>
      <c r="X48" s="18"/>
      <c r="Y48" s="18"/>
      <c r="Z48" s="18"/>
      <c r="AA48" s="18"/>
      <c r="AB48" s="18"/>
      <c r="AC48" s="18"/>
      <c r="AD48" s="18"/>
    </row>
    <row r="49" spans="1:30" ht="18">
      <c r="A49" s="900"/>
      <c r="B49" s="900"/>
      <c r="C49" s="900"/>
      <c r="D49" s="900"/>
      <c r="E49" s="900"/>
      <c r="F49" s="900"/>
      <c r="G49" s="900"/>
      <c r="H49" s="900"/>
      <c r="I49" s="900"/>
      <c r="J49" s="900"/>
      <c r="K49" s="900"/>
      <c r="L49" s="900"/>
      <c r="M49" s="900"/>
      <c r="N49" s="900"/>
      <c r="O49" s="900"/>
      <c r="P49" s="18"/>
      <c r="Q49" s="18"/>
      <c r="R49" s="18"/>
      <c r="S49" s="18"/>
      <c r="T49" s="18"/>
      <c r="U49" s="18"/>
      <c r="V49" s="18"/>
      <c r="W49" s="18"/>
      <c r="X49" s="18"/>
      <c r="Y49" s="18"/>
      <c r="Z49" s="18"/>
      <c r="AA49" s="18"/>
      <c r="AB49" s="18"/>
      <c r="AC49" s="18"/>
      <c r="AD49" s="18"/>
    </row>
    <row r="50" spans="1:30" ht="18">
      <c r="A50" s="900"/>
      <c r="B50" s="900"/>
      <c r="C50" s="900"/>
      <c r="D50" s="900"/>
      <c r="E50" s="900"/>
      <c r="F50" s="900"/>
      <c r="G50" s="900"/>
      <c r="H50" s="900"/>
      <c r="I50" s="900"/>
      <c r="J50" s="900"/>
      <c r="K50" s="900"/>
      <c r="L50" s="900"/>
      <c r="M50" s="900"/>
      <c r="N50" s="900"/>
      <c r="O50" s="900"/>
      <c r="P50" s="18"/>
      <c r="Q50" s="18"/>
      <c r="R50" s="18"/>
      <c r="S50" s="18"/>
      <c r="T50" s="18"/>
      <c r="U50" s="18"/>
      <c r="V50" s="18"/>
      <c r="W50" s="18"/>
      <c r="X50" s="18"/>
      <c r="Y50" s="18"/>
      <c r="Z50" s="18"/>
      <c r="AA50" s="18"/>
      <c r="AB50" s="18"/>
      <c r="AC50" s="18"/>
      <c r="AD50" s="18"/>
    </row>
    <row r="51" spans="1:30" ht="18">
      <c r="A51" s="900"/>
      <c r="B51" s="900"/>
      <c r="C51" s="900"/>
      <c r="D51" s="900"/>
      <c r="E51" s="900"/>
      <c r="F51" s="900"/>
      <c r="G51" s="900"/>
      <c r="H51" s="900"/>
      <c r="I51" s="900"/>
      <c r="J51" s="900"/>
      <c r="K51" s="900"/>
      <c r="L51" s="900"/>
      <c r="M51" s="900"/>
      <c r="N51" s="900"/>
      <c r="O51" s="900"/>
      <c r="P51" s="18"/>
      <c r="Q51" s="18"/>
      <c r="R51" s="18"/>
      <c r="S51" s="18"/>
      <c r="T51" s="18"/>
      <c r="U51" s="18"/>
      <c r="V51" s="18"/>
      <c r="W51" s="18"/>
      <c r="X51" s="18"/>
      <c r="Y51" s="18"/>
      <c r="Z51" s="18"/>
      <c r="AA51" s="18"/>
      <c r="AB51" s="18"/>
      <c r="AC51" s="18"/>
      <c r="AD51" s="18"/>
    </row>
    <row r="52" spans="1:30" ht="18">
      <c r="A52" s="900"/>
      <c r="B52" s="900"/>
      <c r="C52" s="900"/>
      <c r="D52" s="900"/>
      <c r="E52" s="900"/>
      <c r="F52" s="900"/>
      <c r="G52" s="900"/>
      <c r="H52" s="900"/>
      <c r="I52" s="900"/>
      <c r="J52" s="900"/>
      <c r="K52" s="900"/>
      <c r="L52" s="900"/>
      <c r="M52" s="900"/>
      <c r="N52" s="900"/>
      <c r="O52" s="900"/>
      <c r="P52" s="18"/>
      <c r="Q52" s="18"/>
      <c r="R52" s="18"/>
      <c r="S52" s="18"/>
      <c r="T52" s="18"/>
      <c r="U52" s="18"/>
      <c r="V52" s="18"/>
      <c r="W52" s="18"/>
      <c r="X52" s="18"/>
      <c r="Y52" s="18"/>
      <c r="Z52" s="18"/>
      <c r="AA52" s="18"/>
      <c r="AB52" s="18"/>
      <c r="AC52" s="18"/>
      <c r="AD52" s="18"/>
    </row>
    <row r="53" spans="1:30" ht="18">
      <c r="A53" s="900"/>
      <c r="B53" s="900"/>
      <c r="C53" s="900"/>
      <c r="D53" s="900"/>
      <c r="E53" s="900"/>
      <c r="F53" s="900"/>
      <c r="G53" s="900"/>
      <c r="H53" s="900"/>
      <c r="I53" s="900"/>
      <c r="J53" s="900"/>
      <c r="K53" s="900"/>
      <c r="L53" s="900"/>
      <c r="M53" s="900"/>
      <c r="N53" s="900"/>
      <c r="O53" s="900"/>
      <c r="P53" s="18"/>
      <c r="Q53" s="18"/>
      <c r="R53" s="18"/>
      <c r="S53" s="18"/>
      <c r="T53" s="18"/>
      <c r="U53" s="18"/>
      <c r="V53" s="18"/>
      <c r="W53" s="18"/>
      <c r="X53" s="18"/>
      <c r="Y53" s="18"/>
      <c r="Z53" s="18"/>
      <c r="AA53" s="18"/>
      <c r="AB53" s="18"/>
      <c r="AC53" s="18"/>
      <c r="AD53" s="18"/>
    </row>
    <row r="54" spans="1:30" ht="18">
      <c r="A54" s="900"/>
      <c r="B54" s="900"/>
      <c r="C54" s="900"/>
      <c r="D54" s="900"/>
      <c r="E54" s="900"/>
      <c r="F54" s="900"/>
      <c r="G54" s="900"/>
      <c r="H54" s="900"/>
      <c r="I54" s="900"/>
      <c r="J54" s="900"/>
      <c r="K54" s="900"/>
      <c r="L54" s="900"/>
      <c r="M54" s="900"/>
      <c r="N54" s="900"/>
      <c r="O54" s="900"/>
      <c r="P54" s="18"/>
      <c r="Q54" s="18"/>
      <c r="R54" s="18"/>
      <c r="S54" s="18"/>
      <c r="T54" s="18"/>
      <c r="U54" s="18"/>
      <c r="V54" s="18"/>
      <c r="W54" s="18"/>
      <c r="X54" s="18"/>
      <c r="Y54" s="18"/>
      <c r="Z54" s="18"/>
      <c r="AA54" s="18"/>
      <c r="AB54" s="18"/>
      <c r="AC54" s="18"/>
      <c r="AD54" s="18"/>
    </row>
    <row r="55" spans="1:30" ht="18">
      <c r="A55" s="900"/>
      <c r="B55" s="900"/>
      <c r="C55" s="900"/>
      <c r="D55" s="900"/>
      <c r="E55" s="900"/>
      <c r="F55" s="900"/>
      <c r="G55" s="900"/>
      <c r="H55" s="900"/>
      <c r="I55" s="900"/>
      <c r="J55" s="900"/>
      <c r="K55" s="900"/>
      <c r="L55" s="900"/>
      <c r="M55" s="900"/>
      <c r="N55" s="900"/>
      <c r="O55" s="900"/>
      <c r="P55" s="18"/>
      <c r="Q55" s="18"/>
      <c r="R55" s="18"/>
      <c r="S55" s="18"/>
      <c r="T55" s="18"/>
      <c r="U55" s="18"/>
      <c r="V55" s="18"/>
      <c r="W55" s="18"/>
      <c r="X55" s="18"/>
      <c r="Y55" s="18"/>
      <c r="Z55" s="18"/>
      <c r="AA55" s="18"/>
      <c r="AB55" s="18"/>
      <c r="AC55" s="18"/>
      <c r="AD55" s="18"/>
    </row>
    <row r="56" spans="1:30" ht="18">
      <c r="A56" s="900"/>
      <c r="B56" s="900"/>
      <c r="C56" s="900"/>
      <c r="D56" s="900"/>
      <c r="E56" s="900"/>
      <c r="F56" s="900"/>
      <c r="G56" s="900"/>
      <c r="H56" s="900"/>
      <c r="I56" s="900"/>
      <c r="J56" s="900"/>
      <c r="K56" s="900"/>
      <c r="L56" s="900"/>
      <c r="M56" s="900"/>
      <c r="N56" s="900"/>
      <c r="O56" s="900"/>
      <c r="P56" s="18"/>
      <c r="Q56" s="18"/>
      <c r="R56" s="18"/>
      <c r="S56" s="18"/>
      <c r="T56" s="18"/>
      <c r="U56" s="18"/>
      <c r="V56" s="18"/>
      <c r="W56" s="18"/>
      <c r="X56" s="18"/>
      <c r="Y56" s="18"/>
      <c r="Z56" s="18"/>
      <c r="AA56" s="18"/>
      <c r="AB56" s="18"/>
      <c r="AC56" s="18"/>
      <c r="AD56" s="18"/>
    </row>
    <row r="57" spans="1:30" ht="18">
      <c r="A57" s="900"/>
      <c r="B57" s="900"/>
      <c r="C57" s="900"/>
      <c r="D57" s="900"/>
      <c r="E57" s="900"/>
      <c r="F57" s="900"/>
      <c r="G57" s="900"/>
      <c r="H57" s="900"/>
      <c r="I57" s="900"/>
      <c r="J57" s="900"/>
      <c r="K57" s="900"/>
      <c r="L57" s="900"/>
      <c r="M57" s="900"/>
      <c r="N57" s="900"/>
      <c r="O57" s="900"/>
      <c r="P57" s="18"/>
      <c r="Q57" s="18"/>
      <c r="R57" s="18"/>
      <c r="S57" s="18"/>
      <c r="T57" s="18"/>
      <c r="U57" s="18"/>
      <c r="V57" s="18"/>
      <c r="W57" s="18"/>
      <c r="X57" s="18"/>
      <c r="Y57" s="18"/>
      <c r="Z57" s="18"/>
      <c r="AA57" s="18"/>
      <c r="AB57" s="18"/>
      <c r="AC57" s="18"/>
      <c r="AD57" s="18"/>
    </row>
    <row r="58" spans="1:30" ht="18">
      <c r="A58" s="900"/>
      <c r="B58" s="900"/>
      <c r="C58" s="900"/>
      <c r="D58" s="900"/>
      <c r="E58" s="900"/>
      <c r="F58" s="900"/>
      <c r="G58" s="900"/>
      <c r="H58" s="900"/>
      <c r="I58" s="900"/>
      <c r="J58" s="900"/>
      <c r="K58" s="900"/>
      <c r="L58" s="900"/>
      <c r="M58" s="900"/>
      <c r="N58" s="900"/>
      <c r="O58" s="900"/>
      <c r="P58" s="18"/>
      <c r="Q58" s="18"/>
      <c r="R58" s="18"/>
      <c r="S58" s="18"/>
      <c r="T58" s="18"/>
      <c r="U58" s="18"/>
      <c r="V58" s="18"/>
      <c r="W58" s="18"/>
      <c r="X58" s="18"/>
      <c r="Y58" s="18"/>
      <c r="Z58" s="18"/>
      <c r="AA58" s="18"/>
      <c r="AB58" s="18"/>
      <c r="AC58" s="18"/>
      <c r="AD58" s="18"/>
    </row>
    <row r="59" spans="1:30" ht="18">
      <c r="A59" s="900"/>
      <c r="B59" s="900"/>
      <c r="C59" s="900"/>
      <c r="D59" s="900"/>
      <c r="E59" s="900"/>
      <c r="F59" s="900"/>
      <c r="G59" s="900"/>
      <c r="H59" s="900"/>
      <c r="I59" s="900"/>
      <c r="J59" s="900"/>
      <c r="K59" s="900"/>
      <c r="L59" s="900"/>
      <c r="M59" s="900"/>
      <c r="N59" s="900"/>
      <c r="O59" s="900"/>
      <c r="P59" s="18"/>
      <c r="Q59" s="18"/>
      <c r="R59" s="18"/>
      <c r="S59" s="18"/>
      <c r="T59" s="18"/>
      <c r="U59" s="18"/>
      <c r="V59" s="18"/>
      <c r="W59" s="18"/>
      <c r="X59" s="18"/>
      <c r="Y59" s="18"/>
      <c r="Z59" s="18"/>
      <c r="AA59" s="18"/>
      <c r="AB59" s="18"/>
      <c r="AC59" s="18"/>
      <c r="AD59" s="18"/>
    </row>
    <row r="60" spans="1:30" ht="18">
      <c r="A60" s="900"/>
      <c r="B60" s="900"/>
      <c r="C60" s="900"/>
      <c r="D60" s="900"/>
      <c r="E60" s="900"/>
      <c r="F60" s="900"/>
      <c r="G60" s="900"/>
      <c r="H60" s="900"/>
      <c r="I60" s="900"/>
      <c r="J60" s="900"/>
      <c r="K60" s="900"/>
      <c r="L60" s="900"/>
      <c r="M60" s="900"/>
      <c r="N60" s="900"/>
      <c r="O60" s="900"/>
      <c r="P60" s="18"/>
      <c r="Q60" s="18"/>
      <c r="R60" s="18"/>
      <c r="S60" s="18"/>
      <c r="T60" s="18"/>
      <c r="U60" s="18"/>
      <c r="V60" s="18"/>
      <c r="W60" s="18"/>
      <c r="X60" s="18"/>
      <c r="Y60" s="18"/>
      <c r="Z60" s="18"/>
      <c r="AA60" s="18"/>
      <c r="AB60" s="18"/>
      <c r="AC60" s="18"/>
      <c r="AD60" s="18"/>
    </row>
    <row r="61" spans="1:30" ht="18">
      <c r="A61" s="900"/>
      <c r="B61" s="900"/>
      <c r="C61" s="900"/>
      <c r="D61" s="900"/>
      <c r="E61" s="900"/>
      <c r="F61" s="900"/>
      <c r="G61" s="900"/>
      <c r="H61" s="900"/>
      <c r="I61" s="900"/>
      <c r="J61" s="900"/>
      <c r="K61" s="900"/>
      <c r="L61" s="900"/>
      <c r="M61" s="900"/>
      <c r="N61" s="900"/>
      <c r="O61" s="900"/>
      <c r="P61" s="18"/>
      <c r="Q61" s="18"/>
      <c r="R61" s="18"/>
      <c r="S61" s="18"/>
      <c r="T61" s="18"/>
      <c r="U61" s="18"/>
      <c r="V61" s="18"/>
      <c r="W61" s="18"/>
      <c r="X61" s="18"/>
      <c r="Y61" s="18"/>
      <c r="Z61" s="18"/>
      <c r="AA61" s="18"/>
      <c r="AB61" s="18"/>
      <c r="AC61" s="18"/>
      <c r="AD61" s="18"/>
    </row>
    <row r="62" spans="1:30" ht="18">
      <c r="A62" s="900"/>
      <c r="B62" s="900"/>
      <c r="C62" s="900"/>
      <c r="D62" s="900"/>
      <c r="E62" s="900"/>
      <c r="F62" s="900"/>
      <c r="G62" s="900"/>
      <c r="H62" s="900"/>
      <c r="I62" s="900"/>
      <c r="J62" s="900"/>
      <c r="K62" s="900"/>
      <c r="L62" s="900"/>
      <c r="M62" s="900"/>
      <c r="N62" s="900"/>
      <c r="O62" s="900"/>
      <c r="P62" s="18"/>
      <c r="Q62" s="18"/>
      <c r="R62" s="18"/>
      <c r="S62" s="18"/>
      <c r="T62" s="18"/>
      <c r="U62" s="18"/>
      <c r="V62" s="18"/>
      <c r="W62" s="18"/>
      <c r="X62" s="18"/>
      <c r="Y62" s="18"/>
      <c r="Z62" s="18"/>
      <c r="AA62" s="18"/>
      <c r="AB62" s="18"/>
      <c r="AC62" s="18"/>
      <c r="AD62" s="18"/>
    </row>
    <row r="63" spans="1:30" ht="18">
      <c r="A63" s="900"/>
      <c r="B63" s="900"/>
      <c r="C63" s="900"/>
      <c r="D63" s="900"/>
      <c r="E63" s="900"/>
      <c r="F63" s="900"/>
      <c r="G63" s="900"/>
      <c r="H63" s="900"/>
      <c r="I63" s="900"/>
      <c r="J63" s="900"/>
      <c r="K63" s="900"/>
      <c r="L63" s="900"/>
      <c r="M63" s="900"/>
      <c r="N63" s="900"/>
      <c r="O63" s="900"/>
      <c r="P63" s="18"/>
      <c r="Q63" s="18"/>
      <c r="R63" s="18"/>
      <c r="S63" s="18"/>
      <c r="T63" s="18"/>
      <c r="U63" s="18"/>
      <c r="V63" s="18"/>
      <c r="W63" s="18"/>
      <c r="X63" s="18"/>
      <c r="Y63" s="18"/>
      <c r="Z63" s="18"/>
      <c r="AA63" s="18"/>
      <c r="AB63" s="18"/>
      <c r="AC63" s="18"/>
      <c r="AD63" s="18"/>
    </row>
    <row r="64" spans="1:30" ht="18">
      <c r="A64" s="900"/>
      <c r="B64" s="900"/>
      <c r="C64" s="900"/>
      <c r="D64" s="900"/>
      <c r="E64" s="900"/>
      <c r="F64" s="900"/>
      <c r="G64" s="900"/>
      <c r="H64" s="900"/>
      <c r="I64" s="900"/>
      <c r="J64" s="900"/>
      <c r="K64" s="900"/>
      <c r="L64" s="900"/>
      <c r="M64" s="900"/>
      <c r="N64" s="900"/>
      <c r="O64" s="900"/>
      <c r="P64" s="18"/>
      <c r="Q64" s="18"/>
      <c r="R64" s="18"/>
      <c r="S64" s="18"/>
      <c r="T64" s="18"/>
      <c r="U64" s="18"/>
      <c r="V64" s="18"/>
      <c r="W64" s="18"/>
      <c r="X64" s="18"/>
      <c r="Y64" s="18"/>
      <c r="Z64" s="18"/>
      <c r="AA64" s="18"/>
      <c r="AB64" s="18"/>
      <c r="AC64" s="18"/>
      <c r="AD64" s="18"/>
    </row>
    <row r="65" spans="1:30" ht="18">
      <c r="A65" s="900"/>
      <c r="B65" s="900"/>
      <c r="C65" s="900"/>
      <c r="D65" s="900"/>
      <c r="E65" s="900"/>
      <c r="F65" s="900"/>
      <c r="G65" s="900"/>
      <c r="H65" s="900"/>
      <c r="I65" s="900"/>
      <c r="J65" s="900"/>
      <c r="K65" s="900"/>
      <c r="L65" s="900"/>
      <c r="M65" s="900"/>
      <c r="N65" s="900"/>
      <c r="O65" s="900"/>
      <c r="P65" s="18"/>
      <c r="Q65" s="18"/>
      <c r="R65" s="18"/>
      <c r="S65" s="18"/>
      <c r="T65" s="18"/>
      <c r="U65" s="18"/>
      <c r="V65" s="18"/>
      <c r="W65" s="18"/>
      <c r="X65" s="18"/>
      <c r="Y65" s="18"/>
      <c r="Z65" s="18"/>
      <c r="AA65" s="18"/>
      <c r="AB65" s="18"/>
      <c r="AC65" s="18"/>
      <c r="AD65" s="18"/>
    </row>
    <row r="66" spans="1:30" ht="18">
      <c r="A66" s="900"/>
      <c r="B66" s="900"/>
      <c r="C66" s="900"/>
      <c r="D66" s="900"/>
      <c r="E66" s="900"/>
      <c r="F66" s="900"/>
      <c r="G66" s="900"/>
      <c r="H66" s="900"/>
      <c r="I66" s="900"/>
      <c r="J66" s="900"/>
      <c r="K66" s="900"/>
      <c r="L66" s="900"/>
      <c r="M66" s="900"/>
      <c r="N66" s="900"/>
      <c r="O66" s="900"/>
      <c r="P66" s="18"/>
      <c r="Q66" s="18"/>
      <c r="R66" s="18"/>
      <c r="S66" s="18"/>
      <c r="T66" s="18"/>
      <c r="U66" s="18"/>
      <c r="V66" s="18"/>
      <c r="W66" s="18"/>
      <c r="X66" s="18"/>
      <c r="Y66" s="18"/>
      <c r="Z66" s="18"/>
      <c r="AA66" s="18"/>
      <c r="AB66" s="18"/>
      <c r="AC66" s="18"/>
      <c r="AD66" s="18"/>
    </row>
    <row r="67" spans="1:30" ht="18">
      <c r="A67" s="900"/>
      <c r="B67" s="900"/>
      <c r="C67" s="900"/>
      <c r="D67" s="900"/>
      <c r="E67" s="900"/>
      <c r="F67" s="900"/>
      <c r="G67" s="900"/>
      <c r="H67" s="900"/>
      <c r="I67" s="900"/>
      <c r="J67" s="900"/>
      <c r="K67" s="900"/>
      <c r="L67" s="900"/>
      <c r="M67" s="900"/>
      <c r="N67" s="900"/>
      <c r="O67" s="900"/>
      <c r="P67" s="18"/>
      <c r="Q67" s="18"/>
      <c r="R67" s="18"/>
      <c r="S67" s="18"/>
      <c r="T67" s="18"/>
      <c r="U67" s="18"/>
      <c r="V67" s="18"/>
      <c r="W67" s="18"/>
      <c r="X67" s="18"/>
      <c r="Y67" s="18"/>
      <c r="Z67" s="18"/>
      <c r="AA67" s="18"/>
      <c r="AB67" s="18"/>
      <c r="AC67" s="18"/>
      <c r="AD67" s="18"/>
    </row>
    <row r="68" spans="1:30" ht="18">
      <c r="A68" s="900"/>
      <c r="B68" s="900"/>
      <c r="C68" s="900"/>
      <c r="D68" s="900"/>
      <c r="E68" s="900"/>
      <c r="F68" s="900"/>
      <c r="G68" s="900"/>
      <c r="H68" s="900"/>
      <c r="I68" s="900"/>
      <c r="J68" s="900"/>
      <c r="K68" s="900"/>
      <c r="L68" s="900"/>
      <c r="M68" s="900"/>
      <c r="N68" s="900"/>
      <c r="O68" s="900"/>
      <c r="P68" s="18"/>
      <c r="Q68" s="18"/>
      <c r="R68" s="18"/>
      <c r="S68" s="18"/>
      <c r="T68" s="18"/>
      <c r="U68" s="18"/>
      <c r="V68" s="18"/>
      <c r="W68" s="18"/>
      <c r="X68" s="18"/>
      <c r="Y68" s="18"/>
      <c r="Z68" s="18"/>
      <c r="AA68" s="18"/>
      <c r="AB68" s="18"/>
      <c r="AC68" s="18"/>
      <c r="AD68" s="18"/>
    </row>
    <row r="69" spans="1:30" ht="18">
      <c r="A69" s="900"/>
      <c r="B69" s="900"/>
      <c r="C69" s="900"/>
      <c r="D69" s="900"/>
      <c r="E69" s="900"/>
      <c r="F69" s="900"/>
      <c r="G69" s="900"/>
      <c r="H69" s="900"/>
      <c r="I69" s="900"/>
      <c r="J69" s="900"/>
      <c r="K69" s="900"/>
      <c r="L69" s="900"/>
      <c r="M69" s="900"/>
      <c r="N69" s="900"/>
      <c r="O69" s="900"/>
      <c r="P69" s="18"/>
      <c r="Q69" s="18"/>
      <c r="R69" s="18"/>
      <c r="S69" s="18"/>
      <c r="T69" s="18"/>
      <c r="U69" s="18"/>
      <c r="V69" s="18"/>
      <c r="W69" s="18"/>
      <c r="X69" s="18"/>
      <c r="Y69" s="18"/>
      <c r="Z69" s="18"/>
      <c r="AA69" s="18"/>
      <c r="AB69" s="18"/>
      <c r="AC69" s="18"/>
      <c r="AD69" s="18"/>
    </row>
    <row r="70" spans="1:30" ht="18">
      <c r="A70" s="900"/>
      <c r="B70" s="900"/>
      <c r="C70" s="900"/>
      <c r="D70" s="900"/>
      <c r="E70" s="900"/>
      <c r="F70" s="900"/>
      <c r="G70" s="900"/>
      <c r="H70" s="900"/>
      <c r="I70" s="900"/>
      <c r="J70" s="900"/>
      <c r="K70" s="900"/>
      <c r="L70" s="900"/>
      <c r="M70" s="900"/>
      <c r="N70" s="900"/>
      <c r="O70" s="900"/>
      <c r="P70" s="18"/>
      <c r="Q70" s="18"/>
      <c r="R70" s="18"/>
      <c r="S70" s="18"/>
      <c r="T70" s="18"/>
      <c r="U70" s="18"/>
      <c r="V70" s="18"/>
      <c r="W70" s="18"/>
      <c r="X70" s="18"/>
      <c r="Y70" s="18"/>
      <c r="Z70" s="18"/>
      <c r="AA70" s="18"/>
      <c r="AB70" s="18"/>
      <c r="AC70" s="18"/>
      <c r="AD70" s="18"/>
    </row>
    <row r="71" spans="1:30" ht="18">
      <c r="A71" s="900"/>
      <c r="B71" s="900"/>
      <c r="C71" s="900"/>
      <c r="D71" s="900"/>
      <c r="E71" s="900"/>
      <c r="F71" s="900"/>
      <c r="G71" s="900"/>
      <c r="H71" s="900"/>
      <c r="I71" s="900"/>
      <c r="J71" s="900"/>
      <c r="K71" s="900"/>
      <c r="L71" s="900"/>
      <c r="M71" s="900"/>
      <c r="N71" s="900"/>
      <c r="O71" s="900"/>
      <c r="P71" s="18"/>
      <c r="Q71" s="18"/>
      <c r="R71" s="18"/>
      <c r="S71" s="18"/>
      <c r="T71" s="18"/>
      <c r="U71" s="18"/>
      <c r="V71" s="18"/>
      <c r="W71" s="18"/>
      <c r="X71" s="18"/>
      <c r="Y71" s="18"/>
      <c r="Z71" s="18"/>
      <c r="AA71" s="18"/>
      <c r="AB71" s="18"/>
      <c r="AC71" s="18"/>
      <c r="AD71" s="18"/>
    </row>
    <row r="72" spans="1:30" ht="18">
      <c r="A72" s="900"/>
      <c r="B72" s="900"/>
      <c r="C72" s="900"/>
      <c r="D72" s="900"/>
      <c r="E72" s="900"/>
      <c r="F72" s="900"/>
      <c r="G72" s="900"/>
      <c r="H72" s="900"/>
      <c r="I72" s="900"/>
      <c r="J72" s="900"/>
      <c r="K72" s="900"/>
      <c r="L72" s="900"/>
      <c r="M72" s="900"/>
      <c r="N72" s="900"/>
      <c r="O72" s="900"/>
      <c r="P72" s="18"/>
      <c r="Q72" s="18"/>
      <c r="R72" s="18"/>
      <c r="S72" s="18"/>
      <c r="T72" s="18"/>
      <c r="U72" s="18"/>
      <c r="V72" s="18"/>
      <c r="W72" s="18"/>
      <c r="X72" s="18"/>
      <c r="Y72" s="18"/>
      <c r="Z72" s="18"/>
      <c r="AA72" s="18"/>
      <c r="AB72" s="18"/>
      <c r="AC72" s="18"/>
      <c r="AD72" s="18"/>
    </row>
    <row r="73" spans="1:30" ht="18">
      <c r="A73" s="900"/>
      <c r="B73" s="900"/>
      <c r="C73" s="900"/>
      <c r="D73" s="900"/>
      <c r="E73" s="900"/>
      <c r="F73" s="900"/>
      <c r="G73" s="900"/>
      <c r="H73" s="900"/>
      <c r="I73" s="900"/>
      <c r="J73" s="900"/>
      <c r="K73" s="900"/>
      <c r="L73" s="900"/>
      <c r="M73" s="900"/>
      <c r="N73" s="900"/>
      <c r="O73" s="900"/>
      <c r="P73" s="18"/>
      <c r="Q73" s="18"/>
      <c r="R73" s="18"/>
      <c r="S73" s="18"/>
      <c r="T73" s="18"/>
      <c r="U73" s="18"/>
      <c r="V73" s="18"/>
      <c r="W73" s="18"/>
      <c r="X73" s="18"/>
      <c r="Y73" s="18"/>
      <c r="Z73" s="18"/>
      <c r="AA73" s="18"/>
      <c r="AB73" s="18"/>
      <c r="AC73" s="18"/>
      <c r="AD73" s="18"/>
    </row>
    <row r="74" spans="1:30" ht="18">
      <c r="A74" s="900"/>
      <c r="B74" s="900"/>
      <c r="C74" s="900"/>
      <c r="D74" s="900"/>
      <c r="E74" s="900"/>
      <c r="F74" s="900"/>
      <c r="G74" s="900"/>
      <c r="H74" s="900"/>
      <c r="I74" s="900"/>
      <c r="J74" s="900"/>
      <c r="K74" s="900"/>
      <c r="L74" s="900"/>
      <c r="M74" s="900"/>
      <c r="N74" s="900"/>
      <c r="O74" s="900"/>
      <c r="P74" s="18"/>
      <c r="Q74" s="18"/>
      <c r="R74" s="18"/>
      <c r="S74" s="18"/>
      <c r="T74" s="18"/>
      <c r="U74" s="18"/>
      <c r="V74" s="18"/>
      <c r="W74" s="18"/>
      <c r="X74" s="18"/>
      <c r="Y74" s="18"/>
      <c r="Z74" s="18"/>
      <c r="AA74" s="18"/>
      <c r="AB74" s="18"/>
      <c r="AC74" s="18"/>
      <c r="AD74" s="18"/>
    </row>
    <row r="75" spans="1:30" ht="18">
      <c r="A75" s="900"/>
      <c r="B75" s="900"/>
      <c r="C75" s="900"/>
      <c r="D75" s="900"/>
      <c r="E75" s="900"/>
      <c r="F75" s="900"/>
      <c r="G75" s="900"/>
      <c r="H75" s="900"/>
      <c r="I75" s="900"/>
      <c r="J75" s="900"/>
      <c r="K75" s="900"/>
      <c r="L75" s="900"/>
      <c r="M75" s="900"/>
      <c r="N75" s="900"/>
      <c r="O75" s="900"/>
      <c r="P75" s="18"/>
      <c r="Q75" s="18"/>
      <c r="R75" s="18"/>
      <c r="S75" s="18"/>
      <c r="T75" s="18"/>
      <c r="U75" s="18"/>
      <c r="V75" s="18"/>
      <c r="W75" s="18"/>
      <c r="X75" s="18"/>
      <c r="Y75" s="18"/>
      <c r="Z75" s="18"/>
      <c r="AA75" s="18"/>
      <c r="AB75" s="18"/>
      <c r="AC75" s="18"/>
      <c r="AD75" s="18"/>
    </row>
    <row r="76" spans="1:30" ht="18">
      <c r="A76" s="900"/>
      <c r="B76" s="900"/>
      <c r="C76" s="900"/>
      <c r="D76" s="900"/>
      <c r="E76" s="900"/>
      <c r="F76" s="900"/>
      <c r="G76" s="900"/>
      <c r="H76" s="900"/>
      <c r="I76" s="900"/>
      <c r="J76" s="900"/>
      <c r="K76" s="900"/>
      <c r="L76" s="900"/>
      <c r="M76" s="900"/>
      <c r="N76" s="900"/>
      <c r="O76" s="900"/>
      <c r="P76" s="18"/>
      <c r="Q76" s="18"/>
      <c r="R76" s="18"/>
      <c r="S76" s="18"/>
      <c r="T76" s="18"/>
      <c r="U76" s="18"/>
      <c r="V76" s="18"/>
      <c r="W76" s="18"/>
      <c r="X76" s="18"/>
      <c r="Y76" s="18"/>
      <c r="Z76" s="18"/>
      <c r="AA76" s="18"/>
      <c r="AB76" s="18"/>
      <c r="AC76" s="18"/>
      <c r="AD76" s="18"/>
    </row>
    <row r="77" spans="1:30" ht="18">
      <c r="A77" s="900"/>
      <c r="B77" s="900"/>
      <c r="C77" s="900"/>
      <c r="D77" s="900"/>
      <c r="E77" s="900"/>
      <c r="F77" s="900"/>
      <c r="G77" s="900"/>
      <c r="H77" s="900"/>
      <c r="I77" s="900"/>
      <c r="J77" s="900"/>
      <c r="K77" s="900"/>
      <c r="L77" s="900"/>
      <c r="M77" s="900"/>
      <c r="N77" s="900"/>
      <c r="O77" s="900"/>
      <c r="P77" s="18"/>
      <c r="Q77" s="18"/>
      <c r="R77" s="18"/>
      <c r="S77" s="18"/>
      <c r="T77" s="18"/>
      <c r="U77" s="18"/>
      <c r="V77" s="18"/>
      <c r="W77" s="18"/>
      <c r="X77" s="18"/>
      <c r="Y77" s="18"/>
      <c r="Z77" s="18"/>
      <c r="AA77" s="18"/>
      <c r="AB77" s="18"/>
      <c r="AC77" s="18"/>
      <c r="AD77" s="18"/>
    </row>
    <row r="78" spans="1:30" ht="18">
      <c r="A78" s="900"/>
      <c r="B78" s="900"/>
      <c r="C78" s="900"/>
      <c r="D78" s="900"/>
      <c r="E78" s="900"/>
      <c r="F78" s="900"/>
      <c r="G78" s="900"/>
      <c r="H78" s="900"/>
      <c r="I78" s="900"/>
      <c r="J78" s="900"/>
      <c r="K78" s="900"/>
      <c r="L78" s="900"/>
      <c r="M78" s="900"/>
      <c r="N78" s="900"/>
      <c r="O78" s="900"/>
      <c r="P78" s="18"/>
      <c r="Q78" s="18"/>
      <c r="R78" s="18"/>
      <c r="S78" s="18"/>
      <c r="T78" s="18"/>
      <c r="U78" s="18"/>
      <c r="V78" s="18"/>
      <c r="W78" s="18"/>
      <c r="X78" s="18"/>
      <c r="Y78" s="18"/>
      <c r="Z78" s="18"/>
      <c r="AA78" s="18"/>
      <c r="AB78" s="18"/>
      <c r="AC78" s="18"/>
      <c r="AD78" s="18"/>
    </row>
    <row r="79" spans="1:30" ht="18">
      <c r="A79" s="900"/>
      <c r="B79" s="900"/>
      <c r="C79" s="900"/>
      <c r="D79" s="900"/>
      <c r="E79" s="900"/>
      <c r="F79" s="900"/>
      <c r="G79" s="900"/>
      <c r="H79" s="900"/>
      <c r="I79" s="900"/>
      <c r="J79" s="900"/>
      <c r="K79" s="900"/>
      <c r="L79" s="900"/>
      <c r="M79" s="900"/>
      <c r="N79" s="900"/>
      <c r="O79" s="900"/>
      <c r="P79" s="18"/>
      <c r="Q79" s="18"/>
      <c r="R79" s="18"/>
      <c r="S79" s="18"/>
      <c r="T79" s="18"/>
      <c r="U79" s="18"/>
      <c r="V79" s="18"/>
      <c r="W79" s="18"/>
      <c r="X79" s="18"/>
      <c r="Y79" s="18"/>
      <c r="Z79" s="18"/>
      <c r="AA79" s="18"/>
      <c r="AB79" s="18"/>
      <c r="AC79" s="18"/>
      <c r="AD79" s="18"/>
    </row>
    <row r="80" spans="1:30" ht="18">
      <c r="A80" s="900"/>
      <c r="B80" s="900"/>
      <c r="C80" s="900"/>
      <c r="D80" s="900"/>
      <c r="E80" s="900"/>
      <c r="F80" s="900"/>
      <c r="G80" s="900"/>
      <c r="H80" s="900"/>
      <c r="I80" s="900"/>
      <c r="J80" s="900"/>
      <c r="K80" s="900"/>
      <c r="L80" s="900"/>
      <c r="M80" s="900"/>
      <c r="N80" s="900"/>
      <c r="O80" s="900"/>
      <c r="P80" s="18"/>
      <c r="Q80" s="18"/>
      <c r="R80" s="18"/>
      <c r="S80" s="18"/>
      <c r="T80" s="18"/>
      <c r="U80" s="18"/>
      <c r="V80" s="18"/>
      <c r="W80" s="18"/>
      <c r="X80" s="18"/>
      <c r="Y80" s="18"/>
      <c r="Z80" s="18"/>
      <c r="AA80" s="18"/>
      <c r="AB80" s="18"/>
      <c r="AC80" s="18"/>
      <c r="AD80" s="18"/>
    </row>
    <row r="81" spans="1:30" ht="18">
      <c r="A81" s="900"/>
      <c r="B81" s="900"/>
      <c r="C81" s="900"/>
      <c r="D81" s="900"/>
      <c r="E81" s="900"/>
      <c r="F81" s="900"/>
      <c r="G81" s="900"/>
      <c r="H81" s="900"/>
      <c r="I81" s="900"/>
      <c r="J81" s="900"/>
      <c r="K81" s="900"/>
      <c r="L81" s="900"/>
      <c r="M81" s="900"/>
      <c r="N81" s="900"/>
      <c r="O81" s="900"/>
      <c r="P81" s="18"/>
      <c r="Q81" s="18"/>
      <c r="R81" s="18"/>
      <c r="S81" s="18"/>
      <c r="T81" s="18"/>
      <c r="U81" s="18"/>
      <c r="V81" s="18"/>
      <c r="W81" s="18"/>
      <c r="X81" s="18"/>
      <c r="Y81" s="18"/>
      <c r="Z81" s="18"/>
      <c r="AA81" s="18"/>
      <c r="AB81" s="18"/>
      <c r="AC81" s="18"/>
      <c r="AD81" s="18"/>
    </row>
    <row r="82" spans="1:30" ht="18">
      <c r="A82" s="900"/>
      <c r="B82" s="900"/>
      <c r="C82" s="900"/>
      <c r="D82" s="900"/>
      <c r="E82" s="900"/>
      <c r="F82" s="900"/>
      <c r="G82" s="900"/>
      <c r="H82" s="900"/>
      <c r="I82" s="900"/>
      <c r="J82" s="900"/>
      <c r="K82" s="900"/>
      <c r="L82" s="900"/>
      <c r="M82" s="900"/>
      <c r="N82" s="900"/>
      <c r="O82" s="900"/>
      <c r="P82" s="18"/>
      <c r="Q82" s="18"/>
      <c r="R82" s="18"/>
      <c r="S82" s="18"/>
      <c r="T82" s="18"/>
      <c r="U82" s="18"/>
      <c r="V82" s="18"/>
      <c r="W82" s="18"/>
      <c r="X82" s="18"/>
      <c r="Y82" s="18"/>
      <c r="Z82" s="18"/>
      <c r="AA82" s="18"/>
      <c r="AB82" s="18"/>
      <c r="AC82" s="18"/>
      <c r="AD82" s="18"/>
    </row>
    <row r="83" spans="1:30" ht="18">
      <c r="A83" s="900"/>
      <c r="B83" s="900"/>
      <c r="C83" s="900"/>
      <c r="D83" s="900"/>
      <c r="E83" s="900"/>
      <c r="F83" s="900"/>
      <c r="G83" s="900"/>
      <c r="H83" s="900"/>
      <c r="I83" s="900"/>
      <c r="J83" s="900"/>
      <c r="K83" s="900"/>
      <c r="L83" s="900"/>
      <c r="M83" s="900"/>
      <c r="N83" s="900"/>
      <c r="O83" s="900"/>
      <c r="P83" s="18"/>
      <c r="Q83" s="18"/>
      <c r="R83" s="18"/>
      <c r="S83" s="18"/>
      <c r="T83" s="18"/>
      <c r="U83" s="18"/>
      <c r="V83" s="18"/>
      <c r="W83" s="18"/>
      <c r="X83" s="18"/>
      <c r="Y83" s="18"/>
      <c r="Z83" s="18"/>
      <c r="AA83" s="18"/>
      <c r="AB83" s="18"/>
      <c r="AC83" s="18"/>
      <c r="AD83" s="18"/>
    </row>
    <row r="84" spans="1:30" ht="18">
      <c r="A84" s="900"/>
      <c r="B84" s="900"/>
      <c r="C84" s="900"/>
      <c r="D84" s="900"/>
      <c r="E84" s="900"/>
      <c r="F84" s="900"/>
      <c r="G84" s="900"/>
      <c r="H84" s="900"/>
      <c r="I84" s="900"/>
      <c r="J84" s="900"/>
      <c r="K84" s="900"/>
      <c r="L84" s="900"/>
      <c r="M84" s="900"/>
      <c r="N84" s="900"/>
      <c r="O84" s="900"/>
      <c r="P84" s="18"/>
      <c r="Q84" s="18"/>
      <c r="R84" s="18"/>
      <c r="S84" s="18"/>
      <c r="T84" s="18"/>
      <c r="U84" s="18"/>
      <c r="V84" s="18"/>
      <c r="W84" s="18"/>
      <c r="X84" s="18"/>
      <c r="Y84" s="18"/>
      <c r="Z84" s="18"/>
      <c r="AA84" s="18"/>
      <c r="AB84" s="18"/>
      <c r="AC84" s="18"/>
      <c r="AD84" s="18"/>
    </row>
    <row r="85" spans="1:30" ht="18">
      <c r="A85" s="900"/>
      <c r="B85" s="900"/>
      <c r="C85" s="900"/>
      <c r="D85" s="900"/>
      <c r="E85" s="900"/>
      <c r="F85" s="900"/>
      <c r="G85" s="900"/>
      <c r="H85" s="900"/>
      <c r="I85" s="900"/>
      <c r="J85" s="900"/>
      <c r="K85" s="900"/>
      <c r="L85" s="900"/>
      <c r="M85" s="900"/>
      <c r="N85" s="900"/>
      <c r="O85" s="900"/>
      <c r="P85" s="18"/>
      <c r="Q85" s="18"/>
      <c r="R85" s="18"/>
      <c r="S85" s="18"/>
      <c r="T85" s="18"/>
      <c r="U85" s="18"/>
      <c r="V85" s="18"/>
      <c r="W85" s="18"/>
      <c r="X85" s="18"/>
      <c r="Y85" s="18"/>
      <c r="Z85" s="18"/>
      <c r="AA85" s="18"/>
      <c r="AB85" s="18"/>
      <c r="AC85" s="18"/>
      <c r="AD85" s="18"/>
    </row>
    <row r="86" spans="1:30" ht="18">
      <c r="A86" s="900"/>
      <c r="B86" s="900"/>
      <c r="C86" s="900"/>
      <c r="D86" s="900"/>
      <c r="E86" s="900"/>
      <c r="F86" s="900"/>
      <c r="G86" s="900"/>
      <c r="H86" s="900"/>
      <c r="I86" s="900"/>
      <c r="J86" s="900"/>
      <c r="K86" s="900"/>
      <c r="L86" s="900"/>
      <c r="M86" s="900"/>
      <c r="N86" s="900"/>
      <c r="O86" s="900"/>
      <c r="P86" s="18"/>
      <c r="Q86" s="18"/>
      <c r="R86" s="18"/>
      <c r="S86" s="18"/>
      <c r="T86" s="18"/>
      <c r="U86" s="18"/>
      <c r="V86" s="18"/>
      <c r="W86" s="18"/>
      <c r="X86" s="18"/>
      <c r="Y86" s="18"/>
      <c r="Z86" s="18"/>
      <c r="AA86" s="18"/>
      <c r="AB86" s="18"/>
      <c r="AC86" s="18"/>
      <c r="AD86" s="18"/>
    </row>
    <row r="87" spans="1:30" ht="18">
      <c r="A87" s="900"/>
      <c r="B87" s="900"/>
      <c r="C87" s="900"/>
      <c r="D87" s="900"/>
      <c r="E87" s="900"/>
      <c r="F87" s="900"/>
      <c r="G87" s="900"/>
      <c r="H87" s="900"/>
      <c r="I87" s="900"/>
      <c r="J87" s="900"/>
      <c r="K87" s="900"/>
      <c r="L87" s="900"/>
      <c r="M87" s="900"/>
      <c r="N87" s="900"/>
      <c r="O87" s="900"/>
      <c r="P87" s="18"/>
      <c r="Q87" s="18"/>
      <c r="R87" s="18"/>
      <c r="S87" s="18"/>
      <c r="T87" s="18"/>
      <c r="U87" s="18"/>
      <c r="V87" s="18"/>
      <c r="W87" s="18"/>
      <c r="X87" s="18"/>
      <c r="Y87" s="18"/>
      <c r="Z87" s="18"/>
      <c r="AA87" s="18"/>
      <c r="AB87" s="18"/>
      <c r="AC87" s="18"/>
      <c r="AD87" s="18"/>
    </row>
    <row r="88" spans="1:30" ht="18">
      <c r="A88" s="900"/>
      <c r="B88" s="900"/>
      <c r="C88" s="900"/>
      <c r="D88" s="900"/>
      <c r="E88" s="900"/>
      <c r="F88" s="900"/>
      <c r="G88" s="900"/>
      <c r="H88" s="900"/>
      <c r="I88" s="900"/>
      <c r="J88" s="900"/>
      <c r="K88" s="900"/>
      <c r="L88" s="900"/>
      <c r="M88" s="900"/>
      <c r="N88" s="900"/>
      <c r="O88" s="900"/>
      <c r="P88" s="18"/>
      <c r="Q88" s="18"/>
      <c r="R88" s="18"/>
      <c r="S88" s="18"/>
      <c r="T88" s="18"/>
      <c r="U88" s="18"/>
      <c r="V88" s="18"/>
      <c r="W88" s="18"/>
      <c r="X88" s="18"/>
      <c r="Y88" s="18"/>
      <c r="Z88" s="18"/>
      <c r="AA88" s="18"/>
      <c r="AB88" s="18"/>
      <c r="AC88" s="18"/>
      <c r="AD88" s="18"/>
    </row>
    <row r="89" spans="1:30" ht="18">
      <c r="A89" s="900"/>
      <c r="B89" s="900"/>
      <c r="C89" s="900"/>
      <c r="D89" s="900"/>
      <c r="E89" s="900"/>
      <c r="F89" s="900"/>
      <c r="G89" s="900"/>
      <c r="H89" s="900"/>
      <c r="I89" s="900"/>
      <c r="J89" s="900"/>
      <c r="K89" s="900"/>
      <c r="L89" s="900"/>
      <c r="M89" s="900"/>
      <c r="N89" s="900"/>
      <c r="O89" s="900"/>
      <c r="P89" s="18"/>
      <c r="Q89" s="18"/>
      <c r="R89" s="18"/>
      <c r="S89" s="18"/>
      <c r="T89" s="18"/>
      <c r="U89" s="18"/>
      <c r="V89" s="18"/>
      <c r="W89" s="18"/>
      <c r="X89" s="18"/>
      <c r="Y89" s="18"/>
      <c r="Z89" s="18"/>
      <c r="AA89" s="18"/>
      <c r="AB89" s="18"/>
      <c r="AC89" s="18"/>
      <c r="AD89" s="18"/>
    </row>
    <row r="90" spans="1:30" ht="18">
      <c r="A90" s="900"/>
      <c r="B90" s="900"/>
      <c r="C90" s="900"/>
      <c r="D90" s="900"/>
      <c r="E90" s="900"/>
      <c r="F90" s="900"/>
      <c r="G90" s="900"/>
      <c r="H90" s="900"/>
      <c r="I90" s="900"/>
      <c r="J90" s="900"/>
      <c r="K90" s="900"/>
      <c r="L90" s="900"/>
      <c r="M90" s="900"/>
      <c r="N90" s="900"/>
      <c r="O90" s="900"/>
      <c r="P90" s="18"/>
      <c r="Q90" s="18"/>
      <c r="R90" s="18"/>
      <c r="S90" s="18"/>
      <c r="T90" s="18"/>
      <c r="U90" s="18"/>
      <c r="V90" s="18"/>
      <c r="W90" s="18"/>
      <c r="X90" s="18"/>
      <c r="Y90" s="18"/>
      <c r="Z90" s="18"/>
      <c r="AA90" s="18"/>
      <c r="AB90" s="18"/>
      <c r="AC90" s="18"/>
      <c r="AD90" s="18"/>
    </row>
    <row r="91" spans="1:30" ht="18">
      <c r="A91" s="900"/>
      <c r="B91" s="900"/>
      <c r="C91" s="900"/>
      <c r="D91" s="900"/>
      <c r="E91" s="900"/>
      <c r="F91" s="900"/>
      <c r="G91" s="900"/>
      <c r="H91" s="900"/>
      <c r="I91" s="900"/>
      <c r="J91" s="900"/>
      <c r="K91" s="900"/>
      <c r="L91" s="900"/>
      <c r="M91" s="900"/>
      <c r="N91" s="900"/>
      <c r="O91" s="900"/>
      <c r="P91" s="18"/>
      <c r="Q91" s="18"/>
      <c r="R91" s="18"/>
      <c r="S91" s="18"/>
      <c r="T91" s="18"/>
      <c r="U91" s="18"/>
      <c r="V91" s="18"/>
      <c r="W91" s="18"/>
      <c r="X91" s="18"/>
      <c r="Y91" s="18"/>
      <c r="Z91" s="18"/>
      <c r="AA91" s="18"/>
      <c r="AB91" s="18"/>
      <c r="AC91" s="18"/>
      <c r="AD91" s="18"/>
    </row>
    <row r="92" spans="1:30" ht="18">
      <c r="A92" s="900"/>
      <c r="B92" s="900"/>
      <c r="C92" s="900"/>
      <c r="D92" s="900"/>
      <c r="E92" s="900"/>
      <c r="F92" s="900"/>
      <c r="G92" s="900"/>
      <c r="H92" s="900"/>
      <c r="I92" s="900"/>
      <c r="J92" s="900"/>
      <c r="K92" s="900"/>
      <c r="L92" s="900"/>
      <c r="M92" s="900"/>
      <c r="N92" s="900"/>
      <c r="O92" s="900"/>
      <c r="P92" s="18"/>
      <c r="Q92" s="18"/>
      <c r="R92" s="18"/>
      <c r="S92" s="18"/>
      <c r="T92" s="18"/>
      <c r="U92" s="18"/>
      <c r="V92" s="18"/>
      <c r="W92" s="18"/>
      <c r="X92" s="18"/>
      <c r="Y92" s="18"/>
      <c r="Z92" s="18"/>
      <c r="AA92" s="18"/>
      <c r="AB92" s="18"/>
      <c r="AC92" s="18"/>
      <c r="AD92" s="18"/>
    </row>
    <row r="93" spans="1:30" ht="18">
      <c r="A93" s="900"/>
      <c r="B93" s="900"/>
      <c r="C93" s="900"/>
      <c r="D93" s="900"/>
      <c r="E93" s="900"/>
      <c r="F93" s="900"/>
      <c r="G93" s="900"/>
      <c r="H93" s="900"/>
      <c r="I93" s="900"/>
      <c r="J93" s="900"/>
      <c r="K93" s="900"/>
      <c r="L93" s="900"/>
      <c r="M93" s="900"/>
      <c r="N93" s="900"/>
      <c r="O93" s="900"/>
      <c r="P93" s="18"/>
      <c r="Q93" s="18"/>
      <c r="R93" s="18"/>
      <c r="S93" s="18"/>
      <c r="T93" s="18"/>
      <c r="U93" s="18"/>
      <c r="V93" s="18"/>
      <c r="W93" s="18"/>
      <c r="X93" s="18"/>
      <c r="Y93" s="18"/>
      <c r="Z93" s="18"/>
      <c r="AA93" s="18"/>
      <c r="AB93" s="18"/>
      <c r="AC93" s="18"/>
      <c r="AD93" s="18"/>
    </row>
    <row r="94" spans="1:30" ht="18">
      <c r="A94" s="900"/>
      <c r="B94" s="900"/>
      <c r="C94" s="900"/>
      <c r="D94" s="900"/>
      <c r="E94" s="900"/>
      <c r="F94" s="900"/>
      <c r="G94" s="900"/>
      <c r="H94" s="900"/>
      <c r="I94" s="900"/>
      <c r="J94" s="900"/>
      <c r="K94" s="900"/>
      <c r="L94" s="900"/>
      <c r="M94" s="900"/>
      <c r="N94" s="900"/>
      <c r="O94" s="900"/>
      <c r="P94" s="18"/>
      <c r="Q94" s="18"/>
      <c r="R94" s="18"/>
      <c r="S94" s="18"/>
      <c r="T94" s="18"/>
      <c r="U94" s="18"/>
      <c r="V94" s="18"/>
      <c r="W94" s="18"/>
      <c r="X94" s="18"/>
      <c r="Y94" s="18"/>
      <c r="Z94" s="18"/>
      <c r="AA94" s="18"/>
      <c r="AB94" s="18"/>
      <c r="AC94" s="18"/>
      <c r="AD94" s="18"/>
    </row>
    <row r="95" spans="1:30" ht="18">
      <c r="A95" s="900"/>
      <c r="B95" s="900"/>
      <c r="C95" s="900"/>
      <c r="D95" s="900"/>
      <c r="E95" s="900"/>
      <c r="F95" s="900"/>
      <c r="G95" s="900"/>
      <c r="H95" s="900"/>
      <c r="I95" s="900"/>
      <c r="J95" s="900"/>
      <c r="K95" s="900"/>
      <c r="L95" s="900"/>
      <c r="M95" s="900"/>
      <c r="N95" s="900"/>
      <c r="O95" s="900"/>
      <c r="P95" s="18"/>
      <c r="Q95" s="18"/>
      <c r="R95" s="18"/>
      <c r="S95" s="18"/>
      <c r="T95" s="18"/>
      <c r="U95" s="18"/>
      <c r="V95" s="18"/>
      <c r="W95" s="18"/>
      <c r="X95" s="18"/>
      <c r="Y95" s="18"/>
      <c r="Z95" s="18"/>
      <c r="AA95" s="18"/>
      <c r="AB95" s="18"/>
      <c r="AC95" s="18"/>
      <c r="AD95" s="18"/>
    </row>
    <row r="96" spans="1:30" ht="18">
      <c r="A96" s="900"/>
      <c r="B96" s="900"/>
      <c r="C96" s="900"/>
      <c r="D96" s="900"/>
      <c r="E96" s="900"/>
      <c r="F96" s="900"/>
      <c r="G96" s="900"/>
      <c r="H96" s="900"/>
      <c r="I96" s="900"/>
      <c r="J96" s="900"/>
      <c r="K96" s="900"/>
      <c r="L96" s="900"/>
      <c r="M96" s="900"/>
      <c r="N96" s="900"/>
      <c r="O96" s="900"/>
      <c r="P96" s="18"/>
      <c r="Q96" s="18"/>
      <c r="R96" s="18"/>
      <c r="S96" s="18"/>
      <c r="T96" s="18"/>
      <c r="U96" s="18"/>
      <c r="V96" s="18"/>
      <c r="W96" s="18"/>
      <c r="X96" s="18"/>
      <c r="Y96" s="18"/>
      <c r="Z96" s="18"/>
      <c r="AA96" s="18"/>
      <c r="AB96" s="18"/>
      <c r="AC96" s="18"/>
      <c r="AD96" s="18"/>
    </row>
    <row r="97" spans="1:30" ht="18">
      <c r="A97" s="900"/>
      <c r="B97" s="900"/>
      <c r="C97" s="900"/>
      <c r="D97" s="900"/>
      <c r="E97" s="900"/>
      <c r="F97" s="900"/>
      <c r="G97" s="900"/>
      <c r="H97" s="900"/>
      <c r="I97" s="900"/>
      <c r="J97" s="900"/>
      <c r="K97" s="900"/>
      <c r="L97" s="900"/>
      <c r="M97" s="900"/>
      <c r="N97" s="900"/>
      <c r="O97" s="900"/>
      <c r="P97" s="18"/>
      <c r="Q97" s="18"/>
      <c r="R97" s="18"/>
      <c r="S97" s="18"/>
      <c r="T97" s="18"/>
      <c r="U97" s="18"/>
      <c r="V97" s="18"/>
      <c r="W97" s="18"/>
      <c r="X97" s="18"/>
      <c r="Y97" s="18"/>
      <c r="Z97" s="18"/>
      <c r="AA97" s="18"/>
      <c r="AB97" s="18"/>
      <c r="AC97" s="18"/>
      <c r="AD97" s="18"/>
    </row>
    <row r="98" spans="1:30" ht="18">
      <c r="A98" s="900"/>
      <c r="B98" s="900"/>
      <c r="C98" s="900"/>
      <c r="D98" s="900"/>
      <c r="E98" s="900"/>
      <c r="F98" s="900"/>
      <c r="G98" s="900"/>
      <c r="H98" s="900"/>
      <c r="I98" s="900"/>
      <c r="J98" s="900"/>
      <c r="K98" s="900"/>
      <c r="L98" s="900"/>
      <c r="M98" s="900"/>
      <c r="N98" s="900"/>
      <c r="O98" s="900"/>
      <c r="P98" s="18"/>
      <c r="Q98" s="18"/>
      <c r="R98" s="18"/>
      <c r="S98" s="18"/>
      <c r="T98" s="18"/>
      <c r="U98" s="18"/>
      <c r="V98" s="18"/>
      <c r="W98" s="18"/>
      <c r="X98" s="18"/>
      <c r="Y98" s="18"/>
      <c r="Z98" s="18"/>
      <c r="AA98" s="18"/>
      <c r="AB98" s="18"/>
      <c r="AC98" s="18"/>
      <c r="AD98" s="18"/>
    </row>
    <row r="99" spans="1:30" ht="18">
      <c r="A99" s="900"/>
      <c r="B99" s="900"/>
      <c r="C99" s="900"/>
      <c r="D99" s="900"/>
      <c r="E99" s="900"/>
      <c r="F99" s="900"/>
      <c r="G99" s="900"/>
      <c r="H99" s="900"/>
      <c r="I99" s="900"/>
      <c r="J99" s="900"/>
      <c r="K99" s="900"/>
      <c r="L99" s="900"/>
      <c r="M99" s="900"/>
      <c r="N99" s="900"/>
      <c r="O99" s="900"/>
      <c r="P99" s="18"/>
      <c r="Q99" s="18"/>
      <c r="R99" s="18"/>
      <c r="S99" s="18"/>
      <c r="T99" s="18"/>
      <c r="U99" s="18"/>
      <c r="V99" s="18"/>
      <c r="W99" s="18"/>
      <c r="X99" s="18"/>
      <c r="Y99" s="18"/>
      <c r="Z99" s="18"/>
      <c r="AA99" s="18"/>
      <c r="AB99" s="18"/>
      <c r="AC99" s="18"/>
      <c r="AD99" s="18"/>
    </row>
    <row r="100" spans="1:30" ht="18">
      <c r="A100" s="900"/>
      <c r="B100" s="900"/>
      <c r="C100" s="900"/>
      <c r="D100" s="900"/>
      <c r="E100" s="900"/>
      <c r="F100" s="900"/>
      <c r="G100" s="900"/>
      <c r="H100" s="900"/>
      <c r="I100" s="900"/>
      <c r="J100" s="900"/>
      <c r="K100" s="900"/>
      <c r="L100" s="900"/>
      <c r="M100" s="900"/>
      <c r="N100" s="900"/>
      <c r="O100" s="900"/>
      <c r="P100" s="18"/>
      <c r="Q100" s="18"/>
      <c r="R100" s="18"/>
      <c r="S100" s="18"/>
      <c r="T100" s="18"/>
      <c r="U100" s="18"/>
      <c r="V100" s="18"/>
      <c r="W100" s="18"/>
      <c r="X100" s="18"/>
      <c r="Y100" s="18"/>
      <c r="Z100" s="18"/>
      <c r="AA100" s="18"/>
      <c r="AB100" s="18"/>
      <c r="AC100" s="18"/>
      <c r="AD100" s="18"/>
    </row>
    <row r="101" spans="1:30" ht="18">
      <c r="A101" s="900"/>
      <c r="B101" s="900"/>
      <c r="C101" s="900"/>
      <c r="D101" s="900"/>
      <c r="E101" s="900"/>
      <c r="F101" s="900"/>
      <c r="G101" s="900"/>
      <c r="H101" s="900"/>
      <c r="I101" s="900"/>
      <c r="J101" s="900"/>
      <c r="K101" s="900"/>
      <c r="L101" s="900"/>
      <c r="M101" s="900"/>
      <c r="N101" s="900"/>
      <c r="O101" s="900"/>
      <c r="P101" s="18"/>
      <c r="Q101" s="18"/>
      <c r="R101" s="18"/>
      <c r="S101" s="18"/>
      <c r="T101" s="18"/>
      <c r="U101" s="18"/>
      <c r="V101" s="18"/>
      <c r="W101" s="18"/>
      <c r="X101" s="18"/>
      <c r="Y101" s="18"/>
      <c r="Z101" s="18"/>
      <c r="AA101" s="18"/>
      <c r="AB101" s="18"/>
      <c r="AC101" s="18"/>
      <c r="AD101" s="18"/>
    </row>
    <row r="102" spans="1:30" ht="18">
      <c r="A102" s="900"/>
      <c r="B102" s="900"/>
      <c r="C102" s="900"/>
      <c r="D102" s="900"/>
      <c r="E102" s="900"/>
      <c r="F102" s="900"/>
      <c r="G102" s="900"/>
      <c r="H102" s="900"/>
      <c r="I102" s="900"/>
      <c r="J102" s="900"/>
      <c r="K102" s="900"/>
      <c r="L102" s="900"/>
      <c r="M102" s="900"/>
      <c r="N102" s="900"/>
      <c r="O102" s="900"/>
      <c r="P102" s="18"/>
      <c r="Q102" s="18"/>
      <c r="R102" s="18"/>
      <c r="S102" s="18"/>
      <c r="T102" s="18"/>
      <c r="U102" s="18"/>
      <c r="V102" s="18"/>
      <c r="W102" s="18"/>
      <c r="X102" s="18"/>
      <c r="Y102" s="18"/>
      <c r="Z102" s="18"/>
      <c r="AA102" s="18"/>
      <c r="AB102" s="18"/>
      <c r="AC102" s="18"/>
      <c r="AD102" s="18"/>
    </row>
    <row r="103" spans="1:30" ht="18">
      <c r="A103" s="900"/>
      <c r="B103" s="900"/>
      <c r="C103" s="900"/>
      <c r="D103" s="900"/>
      <c r="E103" s="900"/>
      <c r="F103" s="900"/>
      <c r="G103" s="900"/>
      <c r="H103" s="900"/>
      <c r="I103" s="900"/>
      <c r="J103" s="900"/>
      <c r="K103" s="900"/>
      <c r="L103" s="900"/>
      <c r="M103" s="900"/>
      <c r="N103" s="900"/>
      <c r="O103" s="900"/>
      <c r="P103" s="18"/>
      <c r="Q103" s="18"/>
      <c r="R103" s="18"/>
      <c r="S103" s="18"/>
      <c r="T103" s="18"/>
      <c r="U103" s="18"/>
      <c r="V103" s="18"/>
      <c r="W103" s="18"/>
      <c r="X103" s="18"/>
      <c r="Y103" s="18"/>
      <c r="Z103" s="18"/>
      <c r="AA103" s="18"/>
      <c r="AB103" s="18"/>
      <c r="AC103" s="18"/>
      <c r="AD103" s="18"/>
    </row>
    <row r="104" spans="1:30" ht="18">
      <c r="A104" s="900"/>
      <c r="B104" s="900"/>
      <c r="C104" s="900"/>
      <c r="D104" s="900"/>
      <c r="E104" s="900"/>
      <c r="F104" s="900"/>
      <c r="G104" s="900"/>
      <c r="H104" s="900"/>
      <c r="I104" s="900"/>
      <c r="J104" s="900"/>
      <c r="K104" s="900"/>
      <c r="L104" s="900"/>
      <c r="M104" s="900"/>
      <c r="N104" s="900"/>
      <c r="O104" s="900"/>
      <c r="P104" s="18"/>
      <c r="Q104" s="18"/>
      <c r="R104" s="18"/>
      <c r="S104" s="18"/>
      <c r="T104" s="18"/>
      <c r="U104" s="18"/>
      <c r="V104" s="18"/>
      <c r="W104" s="18"/>
      <c r="X104" s="18"/>
      <c r="Y104" s="18"/>
      <c r="Z104" s="18"/>
      <c r="AA104" s="18"/>
      <c r="AB104" s="18"/>
      <c r="AC104" s="18"/>
      <c r="AD104" s="18"/>
    </row>
    <row r="105" spans="1:30" ht="18">
      <c r="A105" s="900"/>
      <c r="B105" s="900"/>
      <c r="C105" s="900"/>
      <c r="D105" s="900"/>
      <c r="E105" s="900"/>
      <c r="F105" s="900"/>
      <c r="G105" s="900"/>
      <c r="H105" s="900"/>
      <c r="I105" s="900"/>
      <c r="J105" s="900"/>
      <c r="K105" s="900"/>
      <c r="L105" s="900"/>
      <c r="M105" s="900"/>
      <c r="N105" s="900"/>
      <c r="O105" s="900"/>
      <c r="P105" s="18"/>
      <c r="Q105" s="18"/>
      <c r="R105" s="18"/>
      <c r="S105" s="18"/>
      <c r="T105" s="18"/>
      <c r="U105" s="18"/>
      <c r="V105" s="18"/>
      <c r="W105" s="18"/>
      <c r="X105" s="18"/>
      <c r="Y105" s="18"/>
      <c r="Z105" s="18"/>
      <c r="AA105" s="18"/>
      <c r="AB105" s="18"/>
      <c r="AC105" s="18"/>
      <c r="AD105" s="18"/>
    </row>
    <row r="106" spans="1:30" ht="18">
      <c r="A106" s="900"/>
      <c r="B106" s="900"/>
      <c r="C106" s="900"/>
      <c r="D106" s="900"/>
      <c r="E106" s="900"/>
      <c r="F106" s="900"/>
      <c r="G106" s="900"/>
      <c r="H106" s="900"/>
      <c r="I106" s="900"/>
      <c r="J106" s="900"/>
      <c r="K106" s="900"/>
      <c r="L106" s="900"/>
      <c r="M106" s="900"/>
      <c r="N106" s="900"/>
      <c r="O106" s="900"/>
      <c r="P106" s="18"/>
      <c r="Q106" s="18"/>
      <c r="R106" s="18"/>
      <c r="S106" s="18"/>
      <c r="T106" s="18"/>
      <c r="U106" s="18"/>
      <c r="V106" s="18"/>
      <c r="W106" s="18"/>
      <c r="X106" s="18"/>
      <c r="Y106" s="18"/>
      <c r="Z106" s="18"/>
      <c r="AA106" s="18"/>
      <c r="AB106" s="18"/>
      <c r="AC106" s="18"/>
      <c r="AD106" s="18"/>
    </row>
    <row r="107" spans="1:30" ht="18">
      <c r="A107" s="900"/>
      <c r="B107" s="900"/>
      <c r="C107" s="900"/>
      <c r="D107" s="900"/>
      <c r="E107" s="900"/>
      <c r="F107" s="900"/>
      <c r="G107" s="900"/>
      <c r="H107" s="900"/>
      <c r="I107" s="900"/>
      <c r="J107" s="900"/>
      <c r="K107" s="900"/>
      <c r="L107" s="900"/>
      <c r="M107" s="900"/>
      <c r="N107" s="900"/>
      <c r="O107" s="900"/>
      <c r="P107" s="18"/>
      <c r="Q107" s="18"/>
      <c r="R107" s="18"/>
      <c r="S107" s="18"/>
      <c r="T107" s="18"/>
      <c r="U107" s="18"/>
      <c r="V107" s="18"/>
      <c r="W107" s="18"/>
      <c r="X107" s="18"/>
      <c r="Y107" s="18"/>
      <c r="Z107" s="18"/>
      <c r="AA107" s="18"/>
      <c r="AB107" s="18"/>
      <c r="AC107" s="18"/>
      <c r="AD107" s="18"/>
    </row>
    <row r="108" spans="1:30" ht="18">
      <c r="A108" s="900"/>
      <c r="B108" s="900"/>
      <c r="C108" s="900"/>
      <c r="D108" s="900"/>
      <c r="E108" s="900"/>
      <c r="F108" s="900"/>
      <c r="G108" s="900"/>
      <c r="H108" s="900"/>
      <c r="I108" s="900"/>
      <c r="J108" s="900"/>
      <c r="K108" s="900"/>
      <c r="L108" s="900"/>
      <c r="M108" s="900"/>
      <c r="N108" s="900"/>
      <c r="O108" s="900"/>
      <c r="P108" s="18"/>
      <c r="Q108" s="18"/>
      <c r="R108" s="18"/>
      <c r="S108" s="18"/>
      <c r="T108" s="18"/>
      <c r="U108" s="18"/>
      <c r="V108" s="18"/>
      <c r="W108" s="18"/>
      <c r="X108" s="18"/>
      <c r="Y108" s="18"/>
      <c r="Z108" s="18"/>
      <c r="AA108" s="18"/>
      <c r="AB108" s="18"/>
      <c r="AC108" s="18"/>
      <c r="AD108" s="18"/>
    </row>
    <row r="109" spans="1:30" ht="18">
      <c r="A109" s="900"/>
      <c r="B109" s="900"/>
      <c r="C109" s="900"/>
      <c r="D109" s="900"/>
      <c r="E109" s="900"/>
      <c r="F109" s="900"/>
      <c r="G109" s="900"/>
      <c r="H109" s="900"/>
      <c r="I109" s="900"/>
      <c r="J109" s="900"/>
      <c r="K109" s="900"/>
      <c r="L109" s="900"/>
      <c r="M109" s="900"/>
      <c r="N109" s="900"/>
      <c r="O109" s="900"/>
      <c r="P109" s="18"/>
      <c r="Q109" s="18"/>
      <c r="R109" s="18"/>
      <c r="S109" s="18"/>
      <c r="T109" s="18"/>
      <c r="U109" s="18"/>
      <c r="V109" s="18"/>
      <c r="W109" s="18"/>
      <c r="X109" s="18"/>
      <c r="Y109" s="18"/>
      <c r="Z109" s="18"/>
      <c r="AA109" s="18"/>
      <c r="AB109" s="18"/>
      <c r="AC109" s="18"/>
      <c r="AD109" s="18"/>
    </row>
    <row r="110" spans="1:30" ht="18">
      <c r="A110" s="900"/>
      <c r="B110" s="900"/>
      <c r="C110" s="900"/>
      <c r="D110" s="900"/>
      <c r="E110" s="900"/>
      <c r="F110" s="900"/>
      <c r="G110" s="900"/>
      <c r="H110" s="900"/>
      <c r="I110" s="900"/>
      <c r="J110" s="900"/>
      <c r="K110" s="900"/>
      <c r="L110" s="900"/>
      <c r="M110" s="900"/>
      <c r="N110" s="900"/>
      <c r="O110" s="900"/>
      <c r="P110" s="18"/>
      <c r="Q110" s="18"/>
      <c r="R110" s="18"/>
      <c r="S110" s="18"/>
      <c r="T110" s="18"/>
      <c r="U110" s="18"/>
      <c r="V110" s="18"/>
      <c r="W110" s="18"/>
      <c r="X110" s="18"/>
      <c r="Y110" s="18"/>
      <c r="Z110" s="18"/>
      <c r="AA110" s="18"/>
      <c r="AB110" s="18"/>
      <c r="AC110" s="18"/>
      <c r="AD110" s="18"/>
    </row>
    <row r="111" spans="1:30" ht="18">
      <c r="A111" s="900"/>
      <c r="B111" s="900"/>
      <c r="C111" s="900"/>
      <c r="D111" s="900"/>
      <c r="E111" s="900"/>
      <c r="F111" s="900"/>
      <c r="G111" s="900"/>
      <c r="H111" s="900"/>
      <c r="I111" s="900"/>
      <c r="J111" s="900"/>
      <c r="K111" s="900"/>
      <c r="L111" s="900"/>
      <c r="M111" s="900"/>
      <c r="N111" s="900"/>
      <c r="O111" s="900"/>
      <c r="P111" s="18"/>
      <c r="Q111" s="18"/>
      <c r="R111" s="18"/>
      <c r="S111" s="18"/>
      <c r="T111" s="18"/>
      <c r="U111" s="18"/>
      <c r="V111" s="18"/>
      <c r="W111" s="18"/>
      <c r="X111" s="18"/>
      <c r="Y111" s="18"/>
      <c r="Z111" s="18"/>
      <c r="AA111" s="18"/>
      <c r="AB111" s="18"/>
      <c r="AC111" s="18"/>
      <c r="AD111" s="18"/>
    </row>
    <row r="112" spans="1:30" ht="18">
      <c r="A112" s="900"/>
      <c r="B112" s="900"/>
      <c r="C112" s="900"/>
      <c r="D112" s="900"/>
      <c r="E112" s="900"/>
      <c r="F112" s="900"/>
      <c r="G112" s="900"/>
      <c r="H112" s="900"/>
      <c r="I112" s="900"/>
      <c r="J112" s="900"/>
      <c r="K112" s="900"/>
      <c r="L112" s="900"/>
      <c r="M112" s="900"/>
      <c r="N112" s="900"/>
      <c r="O112" s="900"/>
      <c r="P112" s="18"/>
      <c r="Q112" s="18"/>
      <c r="R112" s="18"/>
      <c r="S112" s="18"/>
      <c r="T112" s="18"/>
      <c r="U112" s="18"/>
      <c r="V112" s="18"/>
      <c r="W112" s="18"/>
      <c r="X112" s="18"/>
      <c r="Y112" s="18"/>
      <c r="Z112" s="18"/>
      <c r="AA112" s="18"/>
      <c r="AB112" s="18"/>
      <c r="AC112" s="18"/>
      <c r="AD112" s="18"/>
    </row>
    <row r="113" spans="1:30" ht="18">
      <c r="A113" s="900"/>
      <c r="B113" s="900"/>
      <c r="C113" s="900"/>
      <c r="D113" s="900"/>
      <c r="E113" s="900"/>
      <c r="F113" s="900"/>
      <c r="G113" s="900"/>
      <c r="H113" s="900"/>
      <c r="I113" s="900"/>
      <c r="J113" s="900"/>
      <c r="K113" s="900"/>
      <c r="L113" s="900"/>
      <c r="M113" s="900"/>
      <c r="N113" s="900"/>
      <c r="O113" s="900"/>
      <c r="P113" s="18"/>
      <c r="Q113" s="18"/>
      <c r="R113" s="18"/>
      <c r="S113" s="18"/>
      <c r="T113" s="18"/>
      <c r="U113" s="18"/>
      <c r="V113" s="18"/>
      <c r="W113" s="18"/>
      <c r="X113" s="18"/>
      <c r="Y113" s="18"/>
      <c r="Z113" s="18"/>
      <c r="AA113" s="18"/>
      <c r="AB113" s="18"/>
      <c r="AC113" s="18"/>
      <c r="AD113" s="18"/>
    </row>
    <row r="114" spans="1:30" ht="18">
      <c r="A114" s="900"/>
      <c r="B114" s="900"/>
      <c r="C114" s="900"/>
      <c r="D114" s="900"/>
      <c r="E114" s="900"/>
      <c r="F114" s="900"/>
      <c r="G114" s="900"/>
      <c r="H114" s="900"/>
      <c r="I114" s="900"/>
      <c r="J114" s="900"/>
      <c r="K114" s="900"/>
      <c r="L114" s="900"/>
      <c r="M114" s="900"/>
      <c r="N114" s="900"/>
      <c r="O114" s="900"/>
      <c r="P114" s="18"/>
      <c r="Q114" s="18"/>
      <c r="R114" s="18"/>
      <c r="S114" s="18"/>
      <c r="T114" s="18"/>
      <c r="U114" s="18"/>
      <c r="V114" s="18"/>
      <c r="W114" s="18"/>
      <c r="X114" s="18"/>
      <c r="Y114" s="18"/>
      <c r="Z114" s="18"/>
      <c r="AA114" s="18"/>
      <c r="AB114" s="18"/>
      <c r="AC114" s="18"/>
      <c r="AD114" s="18"/>
    </row>
    <row r="115" spans="1:30" ht="18">
      <c r="A115" s="900"/>
      <c r="B115" s="900"/>
      <c r="C115" s="900"/>
      <c r="D115" s="900"/>
      <c r="E115" s="900"/>
      <c r="F115" s="900"/>
      <c r="G115" s="900"/>
      <c r="H115" s="900"/>
      <c r="I115" s="900"/>
      <c r="J115" s="900"/>
      <c r="K115" s="900"/>
      <c r="L115" s="900"/>
      <c r="M115" s="900"/>
      <c r="N115" s="900"/>
      <c r="O115" s="900"/>
      <c r="P115" s="18"/>
      <c r="Q115" s="18"/>
      <c r="R115" s="18"/>
      <c r="S115" s="18"/>
      <c r="T115" s="18"/>
      <c r="U115" s="18"/>
      <c r="V115" s="18"/>
      <c r="W115" s="18"/>
      <c r="X115" s="18"/>
      <c r="Y115" s="18"/>
      <c r="Z115" s="18"/>
      <c r="AA115" s="18"/>
      <c r="AB115" s="18"/>
      <c r="AC115" s="18"/>
      <c r="AD115" s="18"/>
    </row>
    <row r="116" spans="1:30" ht="18">
      <c r="A116" s="900"/>
      <c r="B116" s="900"/>
      <c r="C116" s="900"/>
      <c r="D116" s="900"/>
      <c r="E116" s="900"/>
      <c r="F116" s="900"/>
      <c r="G116" s="900"/>
      <c r="H116" s="900"/>
      <c r="I116" s="900"/>
      <c r="J116" s="900"/>
      <c r="K116" s="900"/>
      <c r="L116" s="900"/>
      <c r="M116" s="900"/>
      <c r="N116" s="900"/>
      <c r="O116" s="900"/>
      <c r="P116" s="18"/>
      <c r="Q116" s="18"/>
      <c r="R116" s="18"/>
      <c r="S116" s="18"/>
      <c r="T116" s="18"/>
      <c r="U116" s="18"/>
      <c r="V116" s="18"/>
      <c r="W116" s="18"/>
      <c r="X116" s="18"/>
      <c r="Y116" s="18"/>
      <c r="Z116" s="18"/>
      <c r="AA116" s="18"/>
      <c r="AB116" s="18"/>
      <c r="AC116" s="18"/>
      <c r="AD116" s="18"/>
    </row>
    <row r="117" spans="1:30" ht="18">
      <c r="A117" s="900"/>
      <c r="B117" s="900"/>
      <c r="C117" s="900"/>
      <c r="D117" s="900"/>
      <c r="E117" s="900"/>
      <c r="F117" s="900"/>
      <c r="G117" s="900"/>
      <c r="H117" s="900"/>
      <c r="I117" s="900"/>
      <c r="J117" s="900"/>
      <c r="K117" s="900"/>
      <c r="L117" s="900"/>
      <c r="M117" s="900"/>
      <c r="N117" s="900"/>
      <c r="O117" s="900"/>
      <c r="P117" s="18"/>
      <c r="Q117" s="18"/>
      <c r="R117" s="18"/>
      <c r="S117" s="18"/>
      <c r="T117" s="18"/>
      <c r="U117" s="18"/>
      <c r="V117" s="18"/>
      <c r="W117" s="18"/>
      <c r="X117" s="18"/>
      <c r="Y117" s="18"/>
      <c r="Z117" s="18"/>
      <c r="AA117" s="18"/>
      <c r="AB117" s="18"/>
      <c r="AC117" s="18"/>
      <c r="AD117" s="18"/>
    </row>
    <row r="118" spans="1:30" ht="18">
      <c r="A118" s="900"/>
      <c r="B118" s="900"/>
      <c r="C118" s="900"/>
      <c r="D118" s="900"/>
      <c r="E118" s="900"/>
      <c r="F118" s="900"/>
      <c r="G118" s="900"/>
      <c r="H118" s="900"/>
      <c r="I118" s="900"/>
      <c r="J118" s="900"/>
      <c r="K118" s="900"/>
      <c r="L118" s="900"/>
      <c r="M118" s="900"/>
      <c r="N118" s="900"/>
      <c r="O118" s="900"/>
      <c r="P118" s="18"/>
      <c r="Q118" s="18"/>
      <c r="R118" s="18"/>
      <c r="S118" s="18"/>
      <c r="T118" s="18"/>
      <c r="U118" s="18"/>
      <c r="V118" s="18"/>
      <c r="W118" s="18"/>
      <c r="X118" s="18"/>
      <c r="Y118" s="18"/>
      <c r="Z118" s="18"/>
      <c r="AA118" s="18"/>
      <c r="AB118" s="18"/>
      <c r="AC118" s="18"/>
      <c r="AD118" s="18"/>
    </row>
    <row r="119" spans="1:30" ht="18">
      <c r="A119" s="900"/>
      <c r="B119" s="900"/>
      <c r="C119" s="900"/>
      <c r="D119" s="900"/>
      <c r="E119" s="900"/>
      <c r="F119" s="900"/>
      <c r="G119" s="900"/>
      <c r="H119" s="900"/>
      <c r="I119" s="900"/>
      <c r="J119" s="900"/>
      <c r="K119" s="900"/>
      <c r="L119" s="900"/>
      <c r="M119" s="900"/>
      <c r="N119" s="900"/>
      <c r="O119" s="900"/>
      <c r="P119" s="18"/>
      <c r="Q119" s="18"/>
      <c r="R119" s="18"/>
      <c r="S119" s="18"/>
      <c r="T119" s="18"/>
      <c r="U119" s="18"/>
      <c r="V119" s="18"/>
      <c r="W119" s="18"/>
      <c r="X119" s="18"/>
      <c r="Y119" s="18"/>
      <c r="Z119" s="18"/>
      <c r="AA119" s="18"/>
      <c r="AB119" s="18"/>
      <c r="AC119" s="18"/>
      <c r="AD119" s="18"/>
    </row>
    <row r="120" spans="1:30" ht="18">
      <c r="A120" s="900"/>
      <c r="B120" s="900"/>
      <c r="C120" s="900"/>
      <c r="D120" s="900"/>
      <c r="E120" s="900"/>
      <c r="F120" s="900"/>
      <c r="G120" s="900"/>
      <c r="H120" s="900"/>
      <c r="I120" s="900"/>
      <c r="J120" s="900"/>
      <c r="K120" s="900"/>
      <c r="L120" s="900"/>
      <c r="M120" s="900"/>
      <c r="N120" s="900"/>
      <c r="O120" s="900"/>
      <c r="P120" s="18"/>
      <c r="Q120" s="18"/>
      <c r="R120" s="18"/>
      <c r="S120" s="18"/>
      <c r="T120" s="18"/>
      <c r="U120" s="18"/>
      <c r="V120" s="18"/>
      <c r="W120" s="18"/>
      <c r="X120" s="18"/>
      <c r="Y120" s="18"/>
      <c r="Z120" s="18"/>
      <c r="AA120" s="18"/>
      <c r="AB120" s="18"/>
      <c r="AC120" s="18"/>
      <c r="AD120" s="18"/>
    </row>
    <row r="121" spans="1:30" ht="18">
      <c r="A121" s="900"/>
      <c r="B121" s="900"/>
      <c r="C121" s="900"/>
      <c r="D121" s="900"/>
      <c r="E121" s="900"/>
      <c r="F121" s="900"/>
      <c r="G121" s="900"/>
      <c r="H121" s="900"/>
      <c r="I121" s="900"/>
      <c r="J121" s="900"/>
      <c r="K121" s="900"/>
      <c r="L121" s="900"/>
      <c r="M121" s="900"/>
      <c r="N121" s="900"/>
      <c r="O121" s="900"/>
      <c r="P121" s="18"/>
      <c r="Q121" s="18"/>
      <c r="R121" s="18"/>
      <c r="S121" s="18"/>
      <c r="T121" s="18"/>
      <c r="U121" s="18"/>
      <c r="V121" s="18"/>
      <c r="W121" s="18"/>
      <c r="X121" s="18"/>
      <c r="Y121" s="18"/>
      <c r="Z121" s="18"/>
      <c r="AA121" s="18"/>
      <c r="AB121" s="18"/>
      <c r="AC121" s="18"/>
      <c r="AD121" s="18"/>
    </row>
    <row r="122" spans="1:30" ht="18">
      <c r="A122" s="900"/>
      <c r="B122" s="900"/>
      <c r="C122" s="900"/>
      <c r="D122" s="900"/>
      <c r="E122" s="900"/>
      <c r="F122" s="900"/>
      <c r="G122" s="900"/>
      <c r="H122" s="900"/>
      <c r="I122" s="900"/>
      <c r="J122" s="900"/>
      <c r="K122" s="900"/>
      <c r="L122" s="900"/>
      <c r="M122" s="900"/>
      <c r="N122" s="900"/>
      <c r="O122" s="900"/>
      <c r="P122" s="18"/>
      <c r="Q122" s="18"/>
      <c r="R122" s="18"/>
      <c r="S122" s="18"/>
      <c r="T122" s="18"/>
      <c r="U122" s="18"/>
      <c r="V122" s="18"/>
      <c r="W122" s="18"/>
      <c r="X122" s="18"/>
      <c r="Y122" s="18"/>
      <c r="Z122" s="18"/>
      <c r="AA122" s="18"/>
      <c r="AB122" s="18"/>
      <c r="AC122" s="18"/>
      <c r="AD122" s="18"/>
    </row>
    <row r="123" spans="1:30" ht="18">
      <c r="A123" s="900"/>
      <c r="B123" s="900"/>
      <c r="C123" s="900"/>
      <c r="D123" s="900"/>
      <c r="E123" s="900"/>
      <c r="F123" s="900"/>
      <c r="G123" s="900"/>
      <c r="H123" s="900"/>
      <c r="I123" s="900"/>
      <c r="J123" s="900"/>
      <c r="K123" s="900"/>
      <c r="L123" s="900"/>
      <c r="M123" s="900"/>
      <c r="N123" s="900"/>
      <c r="O123" s="900"/>
      <c r="P123" s="18"/>
      <c r="Q123" s="18"/>
      <c r="R123" s="18"/>
      <c r="S123" s="18"/>
      <c r="T123" s="18"/>
      <c r="U123" s="18"/>
      <c r="V123" s="18"/>
      <c r="W123" s="18"/>
      <c r="X123" s="18"/>
      <c r="Y123" s="18"/>
      <c r="Z123" s="18"/>
      <c r="AA123" s="18"/>
      <c r="AB123" s="18"/>
      <c r="AC123" s="18"/>
      <c r="AD123" s="18"/>
    </row>
    <row r="124" spans="1:30" ht="18">
      <c r="A124" s="900"/>
      <c r="B124" s="900"/>
      <c r="C124" s="900"/>
      <c r="D124" s="900"/>
      <c r="E124" s="900"/>
      <c r="F124" s="900"/>
      <c r="G124" s="900"/>
      <c r="H124" s="900"/>
      <c r="I124" s="900"/>
      <c r="J124" s="900"/>
      <c r="K124" s="900"/>
      <c r="L124" s="900"/>
      <c r="M124" s="900"/>
      <c r="N124" s="900"/>
      <c r="O124" s="900"/>
      <c r="P124" s="18"/>
      <c r="Q124" s="18"/>
      <c r="R124" s="18"/>
      <c r="S124" s="18"/>
      <c r="T124" s="18"/>
      <c r="U124" s="18"/>
      <c r="V124" s="18"/>
      <c r="W124" s="18"/>
      <c r="X124" s="18"/>
      <c r="Y124" s="18"/>
      <c r="Z124" s="18"/>
      <c r="AA124" s="18"/>
      <c r="AB124" s="18"/>
      <c r="AC124" s="18"/>
      <c r="AD124" s="18"/>
    </row>
    <row r="125" spans="1:30" ht="18">
      <c r="A125" s="900"/>
      <c r="B125" s="900"/>
      <c r="C125" s="900"/>
      <c r="D125" s="900"/>
      <c r="E125" s="900"/>
      <c r="F125" s="900"/>
      <c r="G125" s="900"/>
      <c r="H125" s="900"/>
      <c r="I125" s="900"/>
      <c r="J125" s="900"/>
      <c r="K125" s="900"/>
      <c r="L125" s="900"/>
      <c r="M125" s="900"/>
      <c r="N125" s="900"/>
      <c r="O125" s="900"/>
      <c r="P125" s="18"/>
      <c r="Q125" s="18"/>
      <c r="R125" s="18"/>
      <c r="S125" s="18"/>
      <c r="T125" s="18"/>
      <c r="U125" s="18"/>
      <c r="V125" s="18"/>
      <c r="W125" s="18"/>
      <c r="X125" s="18"/>
      <c r="Y125" s="18"/>
      <c r="Z125" s="18"/>
      <c r="AA125" s="18"/>
      <c r="AB125" s="18"/>
      <c r="AC125" s="18"/>
      <c r="AD125" s="18"/>
    </row>
    <row r="126" spans="1:30" ht="18">
      <c r="A126" s="900"/>
      <c r="B126" s="900"/>
      <c r="C126" s="900"/>
      <c r="D126" s="900"/>
      <c r="E126" s="900"/>
      <c r="F126" s="900"/>
      <c r="G126" s="900"/>
      <c r="H126" s="900"/>
      <c r="I126" s="900"/>
      <c r="J126" s="900"/>
      <c r="K126" s="900"/>
      <c r="L126" s="900"/>
      <c r="M126" s="900"/>
      <c r="N126" s="900"/>
      <c r="O126" s="900"/>
      <c r="P126" s="18"/>
      <c r="Q126" s="18"/>
      <c r="R126" s="18"/>
      <c r="S126" s="18"/>
      <c r="T126" s="18"/>
      <c r="U126" s="18"/>
      <c r="V126" s="18"/>
      <c r="W126" s="18"/>
      <c r="X126" s="18"/>
      <c r="Y126" s="18"/>
      <c r="Z126" s="18"/>
      <c r="AA126" s="18"/>
      <c r="AB126" s="18"/>
      <c r="AC126" s="18"/>
      <c r="AD126" s="18"/>
    </row>
    <row r="127" spans="1:30" ht="18">
      <c r="A127" s="900"/>
      <c r="B127" s="900"/>
      <c r="C127" s="900"/>
      <c r="D127" s="900"/>
      <c r="E127" s="900"/>
      <c r="F127" s="900"/>
      <c r="G127" s="900"/>
      <c r="H127" s="900"/>
      <c r="I127" s="900"/>
      <c r="J127" s="900"/>
      <c r="K127" s="900"/>
      <c r="L127" s="900"/>
      <c r="M127" s="900"/>
      <c r="N127" s="900"/>
      <c r="O127" s="900"/>
      <c r="P127" s="18"/>
      <c r="Q127" s="18"/>
      <c r="R127" s="18"/>
      <c r="S127" s="18"/>
      <c r="T127" s="18"/>
      <c r="U127" s="18"/>
      <c r="V127" s="18"/>
      <c r="W127" s="18"/>
      <c r="X127" s="18"/>
      <c r="Y127" s="18"/>
      <c r="Z127" s="18"/>
      <c r="AA127" s="18"/>
      <c r="AB127" s="18"/>
      <c r="AC127" s="18"/>
      <c r="AD127" s="18"/>
    </row>
    <row r="128" spans="1:30" ht="18">
      <c r="A128" s="900"/>
      <c r="B128" s="900"/>
      <c r="C128" s="900"/>
      <c r="D128" s="900"/>
      <c r="E128" s="900"/>
      <c r="F128" s="900"/>
      <c r="G128" s="900"/>
      <c r="H128" s="900"/>
      <c r="I128" s="900"/>
      <c r="J128" s="900"/>
      <c r="K128" s="900"/>
      <c r="L128" s="900"/>
      <c r="M128" s="900"/>
      <c r="N128" s="900"/>
      <c r="O128" s="900"/>
      <c r="P128" s="18"/>
      <c r="Q128" s="18"/>
      <c r="R128" s="18"/>
      <c r="S128" s="18"/>
      <c r="T128" s="18"/>
      <c r="U128" s="18"/>
      <c r="V128" s="18"/>
      <c r="W128" s="18"/>
      <c r="X128" s="18"/>
      <c r="Y128" s="18"/>
      <c r="Z128" s="18"/>
      <c r="AA128" s="18"/>
      <c r="AB128" s="18"/>
      <c r="AC128" s="18"/>
      <c r="AD128" s="18"/>
    </row>
    <row r="129" spans="1:30" ht="18">
      <c r="A129" s="900"/>
      <c r="B129" s="900"/>
      <c r="C129" s="900"/>
      <c r="D129" s="900"/>
      <c r="E129" s="900"/>
      <c r="F129" s="900"/>
      <c r="G129" s="900"/>
      <c r="H129" s="900"/>
      <c r="I129" s="900"/>
      <c r="J129" s="900"/>
      <c r="K129" s="900"/>
      <c r="L129" s="900"/>
      <c r="M129" s="900"/>
      <c r="N129" s="900"/>
      <c r="O129" s="900"/>
      <c r="P129" s="18"/>
      <c r="Q129" s="18"/>
      <c r="R129" s="18"/>
      <c r="S129" s="18"/>
      <c r="T129" s="18"/>
      <c r="U129" s="18"/>
      <c r="V129" s="18"/>
      <c r="W129" s="18"/>
      <c r="X129" s="18"/>
      <c r="Y129" s="18"/>
      <c r="Z129" s="18"/>
      <c r="AA129" s="18"/>
      <c r="AB129" s="18"/>
      <c r="AC129" s="18"/>
      <c r="AD129" s="18"/>
    </row>
    <row r="130" spans="1:30" ht="18">
      <c r="A130" s="900"/>
      <c r="B130" s="900"/>
      <c r="C130" s="900"/>
      <c r="D130" s="900"/>
      <c r="E130" s="900"/>
      <c r="F130" s="900"/>
      <c r="G130" s="900"/>
      <c r="H130" s="900"/>
      <c r="I130" s="900"/>
      <c r="J130" s="900"/>
      <c r="K130" s="900"/>
      <c r="L130" s="900"/>
      <c r="M130" s="900"/>
      <c r="N130" s="900"/>
      <c r="O130" s="900"/>
      <c r="P130" s="18"/>
      <c r="Q130" s="18"/>
      <c r="R130" s="18"/>
      <c r="S130" s="18"/>
      <c r="T130" s="18"/>
      <c r="U130" s="18"/>
      <c r="V130" s="18"/>
      <c r="W130" s="18"/>
      <c r="X130" s="18"/>
      <c r="Y130" s="18"/>
      <c r="Z130" s="18"/>
      <c r="AA130" s="18"/>
      <c r="AB130" s="18"/>
      <c r="AC130" s="18"/>
      <c r="AD130" s="18"/>
    </row>
    <row r="131" spans="1:30" ht="18">
      <c r="A131" s="900"/>
      <c r="B131" s="900"/>
      <c r="C131" s="900"/>
      <c r="D131" s="900"/>
      <c r="E131" s="900"/>
      <c r="F131" s="900"/>
      <c r="G131" s="900"/>
      <c r="H131" s="900"/>
      <c r="I131" s="900"/>
      <c r="J131" s="900"/>
      <c r="K131" s="900"/>
      <c r="L131" s="900"/>
      <c r="M131" s="900"/>
      <c r="N131" s="900"/>
      <c r="O131" s="900"/>
      <c r="P131" s="18"/>
      <c r="Q131" s="18"/>
      <c r="R131" s="18"/>
      <c r="S131" s="18"/>
      <c r="T131" s="18"/>
      <c r="U131" s="18"/>
      <c r="V131" s="18"/>
      <c r="W131" s="18"/>
      <c r="X131" s="18"/>
      <c r="Y131" s="18"/>
      <c r="Z131" s="18"/>
      <c r="AA131" s="18"/>
      <c r="AB131" s="18"/>
      <c r="AC131" s="18"/>
      <c r="AD131" s="18"/>
    </row>
    <row r="132" spans="1:30" ht="18">
      <c r="A132" s="900"/>
      <c r="B132" s="900"/>
      <c r="C132" s="900"/>
      <c r="D132" s="900"/>
      <c r="E132" s="900"/>
      <c r="F132" s="900"/>
      <c r="G132" s="900"/>
      <c r="H132" s="900"/>
      <c r="I132" s="900"/>
      <c r="J132" s="900"/>
      <c r="K132" s="900"/>
      <c r="L132" s="900"/>
      <c r="M132" s="900"/>
      <c r="N132" s="900"/>
      <c r="O132" s="900"/>
      <c r="P132" s="18"/>
      <c r="Q132" s="18"/>
      <c r="R132" s="18"/>
      <c r="S132" s="18"/>
      <c r="T132" s="18"/>
      <c r="U132" s="18"/>
      <c r="V132" s="18"/>
      <c r="W132" s="18"/>
      <c r="X132" s="18"/>
      <c r="Y132" s="18"/>
      <c r="Z132" s="18"/>
      <c r="AA132" s="18"/>
      <c r="AB132" s="18"/>
      <c r="AC132" s="18"/>
      <c r="AD132" s="18"/>
    </row>
    <row r="133" spans="1:30" ht="18">
      <c r="A133" s="900"/>
      <c r="B133" s="900"/>
      <c r="C133" s="900"/>
      <c r="D133" s="900"/>
      <c r="E133" s="900"/>
      <c r="F133" s="900"/>
      <c r="G133" s="900"/>
      <c r="H133" s="900"/>
      <c r="I133" s="900"/>
      <c r="J133" s="900"/>
      <c r="K133" s="900"/>
      <c r="L133" s="900"/>
      <c r="M133" s="900"/>
      <c r="N133" s="900"/>
      <c r="O133" s="900"/>
      <c r="P133" s="18"/>
      <c r="Q133" s="18"/>
      <c r="R133" s="18"/>
      <c r="S133" s="18"/>
      <c r="T133" s="18"/>
      <c r="U133" s="18"/>
      <c r="V133" s="18"/>
      <c r="W133" s="18"/>
      <c r="X133" s="18"/>
      <c r="Y133" s="18"/>
      <c r="Z133" s="18"/>
      <c r="AA133" s="18"/>
      <c r="AB133" s="18"/>
      <c r="AC133" s="18"/>
      <c r="AD133" s="18"/>
    </row>
    <row r="134" spans="1:30" ht="18">
      <c r="A134" s="900"/>
      <c r="B134" s="900"/>
      <c r="C134" s="900"/>
      <c r="D134" s="900"/>
      <c r="E134" s="900"/>
      <c r="F134" s="900"/>
      <c r="G134" s="900"/>
      <c r="H134" s="900"/>
      <c r="I134" s="900"/>
      <c r="J134" s="900"/>
      <c r="K134" s="900"/>
      <c r="L134" s="900"/>
      <c r="M134" s="900"/>
      <c r="N134" s="900"/>
      <c r="O134" s="900"/>
      <c r="P134" s="18"/>
      <c r="Q134" s="18"/>
      <c r="R134" s="18"/>
      <c r="S134" s="18"/>
      <c r="T134" s="18"/>
      <c r="U134" s="18"/>
      <c r="V134" s="18"/>
      <c r="W134" s="18"/>
      <c r="X134" s="18"/>
      <c r="Y134" s="18"/>
      <c r="Z134" s="18"/>
      <c r="AA134" s="18"/>
      <c r="AB134" s="18"/>
      <c r="AC134" s="18"/>
      <c r="AD134" s="18"/>
    </row>
    <row r="135" spans="1:30" ht="18">
      <c r="A135" s="900"/>
      <c r="B135" s="900"/>
      <c r="C135" s="900"/>
      <c r="D135" s="900"/>
      <c r="E135" s="900"/>
      <c r="F135" s="900"/>
      <c r="G135" s="900"/>
      <c r="H135" s="900"/>
      <c r="I135" s="900"/>
      <c r="J135" s="900"/>
      <c r="K135" s="900"/>
      <c r="L135" s="900"/>
      <c r="M135" s="900"/>
      <c r="N135" s="900"/>
      <c r="O135" s="900"/>
      <c r="P135" s="18"/>
      <c r="Q135" s="18"/>
      <c r="R135" s="18"/>
      <c r="S135" s="18"/>
      <c r="T135" s="18"/>
      <c r="U135" s="18"/>
      <c r="V135" s="18"/>
      <c r="W135" s="18"/>
      <c r="X135" s="18"/>
      <c r="Y135" s="18"/>
      <c r="Z135" s="18"/>
      <c r="AA135" s="18"/>
      <c r="AB135" s="18"/>
      <c r="AC135" s="18"/>
      <c r="AD135" s="18"/>
    </row>
    <row r="136" spans="1:30" ht="18">
      <c r="A136" s="900"/>
      <c r="B136" s="900"/>
      <c r="C136" s="900"/>
      <c r="D136" s="900"/>
      <c r="E136" s="900"/>
      <c r="F136" s="900"/>
      <c r="G136" s="900"/>
      <c r="H136" s="900"/>
      <c r="I136" s="900"/>
      <c r="J136" s="900"/>
      <c r="K136" s="900"/>
      <c r="L136" s="900"/>
      <c r="M136" s="900"/>
      <c r="N136" s="900"/>
      <c r="O136" s="900"/>
      <c r="P136" s="18"/>
      <c r="Q136" s="18"/>
      <c r="R136" s="18"/>
      <c r="S136" s="18"/>
      <c r="T136" s="18"/>
      <c r="U136" s="18"/>
      <c r="V136" s="18"/>
      <c r="W136" s="18"/>
      <c r="X136" s="18"/>
      <c r="Y136" s="18"/>
      <c r="Z136" s="18"/>
      <c r="AA136" s="18"/>
      <c r="AB136" s="18"/>
      <c r="AC136" s="18"/>
      <c r="AD136" s="18"/>
    </row>
    <row r="137" spans="1:30" ht="18">
      <c r="A137" s="900"/>
      <c r="B137" s="900"/>
      <c r="C137" s="900"/>
      <c r="D137" s="900"/>
      <c r="E137" s="900"/>
      <c r="F137" s="900"/>
      <c r="G137" s="900"/>
      <c r="H137" s="900"/>
      <c r="I137" s="900"/>
      <c r="J137" s="900"/>
      <c r="K137" s="900"/>
      <c r="L137" s="900"/>
      <c r="M137" s="900"/>
      <c r="N137" s="900"/>
      <c r="O137" s="900"/>
      <c r="P137" s="18"/>
      <c r="Q137" s="18"/>
      <c r="R137" s="18"/>
      <c r="S137" s="18"/>
      <c r="T137" s="18"/>
      <c r="U137" s="18"/>
      <c r="V137" s="18"/>
      <c r="W137" s="18"/>
      <c r="X137" s="18"/>
      <c r="Y137" s="18"/>
      <c r="Z137" s="18"/>
      <c r="AA137" s="18"/>
      <c r="AB137" s="18"/>
      <c r="AC137" s="18"/>
      <c r="AD137" s="18"/>
    </row>
    <row r="138" spans="1:30" ht="18">
      <c r="A138" s="900"/>
      <c r="B138" s="900"/>
      <c r="C138" s="900"/>
      <c r="D138" s="900"/>
      <c r="E138" s="900"/>
      <c r="F138" s="900"/>
      <c r="G138" s="900"/>
      <c r="H138" s="900"/>
      <c r="I138" s="900"/>
      <c r="J138" s="900"/>
      <c r="K138" s="900"/>
      <c r="L138" s="900"/>
      <c r="M138" s="900"/>
      <c r="N138" s="900"/>
      <c r="O138" s="900"/>
      <c r="P138" s="18"/>
      <c r="Q138" s="18"/>
      <c r="R138" s="18"/>
      <c r="S138" s="18"/>
      <c r="T138" s="18"/>
      <c r="U138" s="18"/>
      <c r="V138" s="18"/>
      <c r="W138" s="18"/>
      <c r="X138" s="18"/>
      <c r="Y138" s="18"/>
      <c r="Z138" s="18"/>
      <c r="AA138" s="18"/>
      <c r="AB138" s="18"/>
      <c r="AC138" s="18"/>
      <c r="AD138" s="18"/>
    </row>
    <row r="139" spans="1:30" ht="18">
      <c r="A139" s="900"/>
      <c r="B139" s="900"/>
      <c r="C139" s="900"/>
      <c r="D139" s="900"/>
      <c r="E139" s="900"/>
      <c r="F139" s="900"/>
      <c r="G139" s="900"/>
      <c r="H139" s="900"/>
      <c r="I139" s="900"/>
      <c r="J139" s="900"/>
      <c r="K139" s="900"/>
      <c r="L139" s="900"/>
      <c r="M139" s="900"/>
      <c r="N139" s="900"/>
      <c r="O139" s="900"/>
      <c r="P139" s="18"/>
      <c r="Q139" s="18"/>
      <c r="R139" s="18"/>
      <c r="S139" s="18"/>
      <c r="T139" s="18"/>
      <c r="U139" s="18"/>
      <c r="V139" s="18"/>
      <c r="W139" s="18"/>
      <c r="X139" s="18"/>
      <c r="Y139" s="18"/>
      <c r="Z139" s="18"/>
      <c r="AA139" s="18"/>
      <c r="AB139" s="18"/>
      <c r="AC139" s="18"/>
      <c r="AD139" s="18"/>
    </row>
    <row r="140" spans="1:30" ht="18">
      <c r="A140" s="900"/>
      <c r="B140" s="900"/>
      <c r="C140" s="900"/>
      <c r="D140" s="900"/>
      <c r="E140" s="900"/>
      <c r="F140" s="900"/>
      <c r="G140" s="900"/>
      <c r="H140" s="900"/>
      <c r="I140" s="900"/>
      <c r="J140" s="900"/>
      <c r="K140" s="900"/>
      <c r="L140" s="900"/>
      <c r="M140" s="900"/>
      <c r="N140" s="900"/>
      <c r="O140" s="900"/>
      <c r="P140" s="18"/>
      <c r="Q140" s="18"/>
      <c r="R140" s="18"/>
      <c r="S140" s="18"/>
      <c r="T140" s="18"/>
      <c r="U140" s="18"/>
      <c r="V140" s="18"/>
      <c r="W140" s="18"/>
      <c r="X140" s="18"/>
      <c r="Y140" s="18"/>
      <c r="Z140" s="18"/>
      <c r="AA140" s="18"/>
      <c r="AB140" s="18"/>
      <c r="AC140" s="18"/>
      <c r="AD140" s="18"/>
    </row>
    <row r="141" spans="1:30" ht="18">
      <c r="A141" s="900"/>
      <c r="B141" s="900"/>
      <c r="C141" s="900"/>
      <c r="D141" s="900"/>
      <c r="E141" s="900"/>
      <c r="F141" s="900"/>
      <c r="G141" s="900"/>
      <c r="H141" s="900"/>
      <c r="I141" s="900"/>
      <c r="J141" s="900"/>
      <c r="K141" s="900"/>
      <c r="L141" s="900"/>
      <c r="M141" s="900"/>
      <c r="N141" s="900"/>
      <c r="O141" s="900"/>
      <c r="P141" s="18"/>
      <c r="Q141" s="18"/>
      <c r="R141" s="18"/>
      <c r="S141" s="18"/>
      <c r="T141" s="18"/>
      <c r="U141" s="18"/>
      <c r="V141" s="18"/>
      <c r="W141" s="18"/>
      <c r="X141" s="18"/>
      <c r="Y141" s="18"/>
      <c r="Z141" s="18"/>
      <c r="AA141" s="18"/>
      <c r="AB141" s="18"/>
      <c r="AC141" s="18"/>
      <c r="AD141" s="18"/>
    </row>
    <row r="142" spans="1:30" ht="18">
      <c r="A142" s="900"/>
      <c r="B142" s="900"/>
      <c r="C142" s="900"/>
      <c r="D142" s="900"/>
      <c r="E142" s="900"/>
      <c r="F142" s="900"/>
      <c r="G142" s="900"/>
      <c r="H142" s="900"/>
      <c r="I142" s="900"/>
      <c r="J142" s="900"/>
      <c r="K142" s="900"/>
      <c r="L142" s="900"/>
      <c r="M142" s="900"/>
      <c r="N142" s="900"/>
      <c r="O142" s="900"/>
      <c r="P142" s="18"/>
      <c r="Q142" s="18"/>
      <c r="R142" s="18"/>
      <c r="S142" s="18"/>
      <c r="T142" s="18"/>
      <c r="U142" s="18"/>
      <c r="V142" s="18"/>
      <c r="W142" s="18"/>
      <c r="X142" s="18"/>
      <c r="Y142" s="18"/>
      <c r="Z142" s="18"/>
      <c r="AA142" s="18"/>
      <c r="AB142" s="18"/>
      <c r="AC142" s="18"/>
      <c r="AD142" s="18"/>
    </row>
    <row r="143" spans="1:30" ht="18">
      <c r="A143" s="900"/>
      <c r="B143" s="900"/>
      <c r="C143" s="900"/>
      <c r="D143" s="900"/>
      <c r="E143" s="900"/>
      <c r="F143" s="900"/>
      <c r="G143" s="900"/>
      <c r="H143" s="900"/>
      <c r="I143" s="900"/>
      <c r="J143" s="900"/>
      <c r="K143" s="900"/>
      <c r="L143" s="900"/>
      <c r="M143" s="900"/>
      <c r="N143" s="900"/>
      <c r="O143" s="900"/>
      <c r="P143" s="18"/>
      <c r="Q143" s="18"/>
      <c r="R143" s="18"/>
      <c r="S143" s="18"/>
      <c r="T143" s="18"/>
      <c r="U143" s="18"/>
      <c r="V143" s="18"/>
      <c r="W143" s="18"/>
      <c r="X143" s="18"/>
      <c r="Y143" s="18"/>
      <c r="Z143" s="18"/>
      <c r="AA143" s="18"/>
      <c r="AB143" s="18"/>
      <c r="AC143" s="18"/>
      <c r="AD143" s="18"/>
    </row>
    <row r="144" spans="1:30" ht="18">
      <c r="A144" s="900"/>
      <c r="B144" s="900"/>
      <c r="C144" s="900"/>
      <c r="D144" s="900"/>
      <c r="E144" s="900"/>
      <c r="F144" s="900"/>
      <c r="G144" s="900"/>
      <c r="H144" s="900"/>
      <c r="I144" s="900"/>
      <c r="J144" s="900"/>
      <c r="K144" s="900"/>
      <c r="L144" s="900"/>
      <c r="M144" s="900"/>
      <c r="N144" s="900"/>
      <c r="O144" s="900"/>
      <c r="P144" s="18"/>
      <c r="Q144" s="18"/>
      <c r="R144" s="18"/>
      <c r="S144" s="18"/>
      <c r="T144" s="18"/>
      <c r="U144" s="18"/>
      <c r="V144" s="18"/>
      <c r="W144" s="18"/>
      <c r="X144" s="18"/>
      <c r="Y144" s="18"/>
      <c r="Z144" s="18"/>
      <c r="AA144" s="18"/>
      <c r="AB144" s="18"/>
      <c r="AC144" s="18"/>
      <c r="AD144" s="18"/>
    </row>
    <row r="145" spans="1:30" ht="18">
      <c r="A145" s="900"/>
      <c r="B145" s="900"/>
      <c r="C145" s="900"/>
      <c r="D145" s="900"/>
      <c r="E145" s="900"/>
      <c r="F145" s="900"/>
      <c r="G145" s="900"/>
      <c r="H145" s="900"/>
      <c r="I145" s="900"/>
      <c r="J145" s="900"/>
      <c r="K145" s="900"/>
      <c r="L145" s="900"/>
      <c r="M145" s="900"/>
      <c r="N145" s="900"/>
      <c r="O145" s="900"/>
      <c r="P145" s="18"/>
      <c r="Q145" s="18"/>
      <c r="R145" s="18"/>
      <c r="S145" s="18"/>
      <c r="T145" s="18"/>
      <c r="U145" s="18"/>
      <c r="V145" s="18"/>
      <c r="W145" s="18"/>
      <c r="X145" s="18"/>
      <c r="Y145" s="18"/>
      <c r="Z145" s="18"/>
      <c r="AA145" s="18"/>
      <c r="AB145" s="18"/>
      <c r="AC145" s="18"/>
      <c r="AD145" s="18"/>
    </row>
    <row r="146" spans="1:30" ht="18">
      <c r="A146" s="900"/>
      <c r="B146" s="900"/>
      <c r="C146" s="900"/>
      <c r="D146" s="900"/>
      <c r="E146" s="900"/>
      <c r="F146" s="900"/>
      <c r="G146" s="900"/>
      <c r="H146" s="900"/>
      <c r="I146" s="900"/>
      <c r="J146" s="900"/>
      <c r="K146" s="900"/>
      <c r="L146" s="900"/>
      <c r="M146" s="900"/>
      <c r="N146" s="900"/>
      <c r="O146" s="900"/>
      <c r="P146" s="18"/>
      <c r="Q146" s="18"/>
      <c r="R146" s="18"/>
      <c r="S146" s="18"/>
      <c r="T146" s="18"/>
      <c r="U146" s="18"/>
      <c r="V146" s="18"/>
      <c r="W146" s="18"/>
      <c r="X146" s="18"/>
      <c r="Y146" s="18"/>
      <c r="Z146" s="18"/>
      <c r="AA146" s="18"/>
      <c r="AB146" s="18"/>
      <c r="AC146" s="18"/>
      <c r="AD146" s="18"/>
    </row>
    <row r="147" spans="1:30" ht="18">
      <c r="A147" s="900"/>
      <c r="B147" s="900"/>
      <c r="C147" s="900"/>
      <c r="D147" s="900"/>
      <c r="E147" s="900"/>
      <c r="F147" s="900"/>
      <c r="G147" s="900"/>
      <c r="H147" s="900"/>
      <c r="I147" s="900"/>
      <c r="J147" s="900"/>
      <c r="K147" s="900"/>
      <c r="L147" s="900"/>
      <c r="M147" s="900"/>
      <c r="N147" s="900"/>
      <c r="O147" s="900"/>
      <c r="P147" s="18"/>
      <c r="Q147" s="18"/>
      <c r="R147" s="18"/>
      <c r="S147" s="18"/>
      <c r="T147" s="18"/>
      <c r="U147" s="18"/>
      <c r="V147" s="18"/>
      <c r="W147" s="18"/>
      <c r="X147" s="18"/>
      <c r="Y147" s="18"/>
      <c r="Z147" s="18"/>
      <c r="AA147" s="18"/>
      <c r="AB147" s="18"/>
      <c r="AC147" s="18"/>
      <c r="AD147" s="18"/>
    </row>
    <row r="148" spans="1:30" ht="18">
      <c r="A148" s="900"/>
      <c r="B148" s="900"/>
      <c r="C148" s="900"/>
      <c r="D148" s="900"/>
      <c r="E148" s="900"/>
      <c r="F148" s="900"/>
      <c r="G148" s="900"/>
      <c r="H148" s="900"/>
      <c r="I148" s="900"/>
      <c r="J148" s="900"/>
      <c r="K148" s="900"/>
      <c r="L148" s="900"/>
      <c r="M148" s="900"/>
      <c r="N148" s="900"/>
      <c r="O148" s="900"/>
      <c r="P148" s="18"/>
      <c r="Q148" s="18"/>
      <c r="R148" s="18"/>
      <c r="S148" s="18"/>
      <c r="T148" s="18"/>
      <c r="U148" s="18"/>
      <c r="V148" s="18"/>
      <c r="W148" s="18"/>
      <c r="X148" s="18"/>
      <c r="Y148" s="18"/>
      <c r="Z148" s="18"/>
      <c r="AA148" s="18"/>
      <c r="AB148" s="18"/>
      <c r="AC148" s="18"/>
      <c r="AD148" s="18"/>
    </row>
    <row r="149" spans="1:30" ht="18">
      <c r="A149" s="900"/>
      <c r="B149" s="900"/>
      <c r="C149" s="900"/>
      <c r="D149" s="900"/>
      <c r="E149" s="900"/>
      <c r="F149" s="900"/>
      <c r="G149" s="900"/>
      <c r="H149" s="900"/>
      <c r="I149" s="900"/>
      <c r="J149" s="900"/>
      <c r="K149" s="900"/>
      <c r="L149" s="900"/>
      <c r="M149" s="900"/>
      <c r="N149" s="900"/>
      <c r="O149" s="900"/>
      <c r="P149" s="18"/>
      <c r="Q149" s="18"/>
      <c r="R149" s="18"/>
      <c r="S149" s="18"/>
      <c r="T149" s="18"/>
      <c r="U149" s="18"/>
      <c r="V149" s="18"/>
      <c r="W149" s="18"/>
      <c r="X149" s="18"/>
      <c r="Y149" s="18"/>
      <c r="Z149" s="18"/>
      <c r="AA149" s="18"/>
      <c r="AB149" s="18"/>
      <c r="AC149" s="18"/>
      <c r="AD149" s="18"/>
    </row>
    <row r="150" spans="1:30" ht="18">
      <c r="A150" s="900"/>
      <c r="B150" s="900"/>
      <c r="C150" s="900"/>
      <c r="D150" s="900"/>
      <c r="E150" s="900"/>
      <c r="F150" s="900"/>
      <c r="G150" s="900"/>
      <c r="H150" s="900"/>
      <c r="I150" s="900"/>
      <c r="J150" s="900"/>
      <c r="K150" s="900"/>
      <c r="L150" s="900"/>
      <c r="M150" s="900"/>
      <c r="N150" s="900"/>
      <c r="O150" s="900"/>
      <c r="P150" s="18"/>
      <c r="Q150" s="18"/>
      <c r="R150" s="18"/>
      <c r="S150" s="18"/>
      <c r="T150" s="18"/>
      <c r="U150" s="18"/>
      <c r="V150" s="18"/>
      <c r="W150" s="18"/>
      <c r="X150" s="18"/>
      <c r="Y150" s="18"/>
      <c r="Z150" s="18"/>
      <c r="AA150" s="18"/>
      <c r="AB150" s="18"/>
      <c r="AC150" s="18"/>
      <c r="AD150" s="18"/>
    </row>
    <row r="151" spans="1:30" ht="18">
      <c r="A151" s="900"/>
      <c r="B151" s="900"/>
      <c r="C151" s="900"/>
      <c r="D151" s="900"/>
      <c r="E151" s="900"/>
      <c r="F151" s="900"/>
      <c r="G151" s="900"/>
      <c r="H151" s="900"/>
      <c r="I151" s="900"/>
      <c r="J151" s="900"/>
      <c r="K151" s="900"/>
      <c r="L151" s="900"/>
      <c r="M151" s="900"/>
      <c r="N151" s="900"/>
      <c r="O151" s="900"/>
      <c r="P151" s="18"/>
      <c r="Q151" s="18"/>
      <c r="R151" s="18"/>
      <c r="S151" s="18"/>
      <c r="T151" s="18"/>
      <c r="U151" s="18"/>
      <c r="V151" s="18"/>
      <c r="W151" s="18"/>
      <c r="X151" s="18"/>
      <c r="Y151" s="18"/>
      <c r="Z151" s="18"/>
      <c r="AA151" s="18"/>
      <c r="AB151" s="18"/>
      <c r="AC151" s="18"/>
      <c r="AD151" s="18"/>
    </row>
    <row r="152" spans="1:30" ht="18">
      <c r="A152" s="900"/>
      <c r="B152" s="900"/>
      <c r="C152" s="900"/>
      <c r="D152" s="900"/>
      <c r="E152" s="900"/>
      <c r="F152" s="900"/>
      <c r="G152" s="900"/>
      <c r="H152" s="900"/>
      <c r="I152" s="900"/>
      <c r="J152" s="900"/>
      <c r="K152" s="900"/>
      <c r="L152" s="900"/>
      <c r="M152" s="900"/>
      <c r="N152" s="900"/>
      <c r="O152" s="900"/>
      <c r="P152" s="18"/>
      <c r="Q152" s="18"/>
      <c r="R152" s="18"/>
      <c r="S152" s="18"/>
      <c r="T152" s="18"/>
      <c r="U152" s="18"/>
      <c r="V152" s="18"/>
      <c r="W152" s="18"/>
      <c r="X152" s="18"/>
      <c r="Y152" s="18"/>
      <c r="Z152" s="18"/>
      <c r="AA152" s="18"/>
      <c r="AB152" s="18"/>
      <c r="AC152" s="18"/>
      <c r="AD152" s="18"/>
    </row>
    <row r="153" spans="1:30" ht="18">
      <c r="A153" s="900"/>
      <c r="B153" s="900"/>
      <c r="C153" s="900"/>
      <c r="D153" s="900"/>
      <c r="E153" s="900"/>
      <c r="F153" s="900"/>
      <c r="G153" s="900"/>
      <c r="H153" s="900"/>
      <c r="I153" s="900"/>
      <c r="J153" s="900"/>
      <c r="K153" s="900"/>
      <c r="L153" s="900"/>
      <c r="M153" s="900"/>
      <c r="N153" s="900"/>
      <c r="O153" s="900"/>
      <c r="P153" s="18"/>
      <c r="Q153" s="18"/>
      <c r="R153" s="18"/>
      <c r="S153" s="18"/>
      <c r="T153" s="18"/>
      <c r="U153" s="18"/>
      <c r="V153" s="18"/>
      <c r="W153" s="18"/>
      <c r="X153" s="18"/>
      <c r="Y153" s="18"/>
      <c r="Z153" s="18"/>
      <c r="AA153" s="18"/>
      <c r="AB153" s="18"/>
      <c r="AC153" s="18"/>
      <c r="AD153" s="18"/>
    </row>
    <row r="154" spans="1:30" ht="18">
      <c r="A154" s="900"/>
      <c r="B154" s="900"/>
      <c r="C154" s="900"/>
      <c r="D154" s="900"/>
      <c r="E154" s="900"/>
      <c r="F154" s="900"/>
      <c r="G154" s="900"/>
      <c r="H154" s="900"/>
      <c r="I154" s="900"/>
      <c r="J154" s="900"/>
      <c r="K154" s="900"/>
      <c r="L154" s="900"/>
      <c r="M154" s="900"/>
      <c r="N154" s="900"/>
      <c r="O154" s="900"/>
      <c r="P154" s="18"/>
      <c r="Q154" s="18"/>
      <c r="R154" s="18"/>
      <c r="S154" s="18"/>
      <c r="T154" s="18"/>
      <c r="U154" s="18"/>
      <c r="V154" s="18"/>
      <c r="W154" s="18"/>
      <c r="X154" s="18"/>
      <c r="Y154" s="18"/>
      <c r="Z154" s="18"/>
      <c r="AA154" s="18"/>
      <c r="AB154" s="18"/>
      <c r="AC154" s="18"/>
      <c r="AD154" s="18"/>
    </row>
    <row r="155" spans="1:30" ht="18">
      <c r="A155" s="900"/>
      <c r="B155" s="900"/>
      <c r="C155" s="900"/>
      <c r="D155" s="900"/>
      <c r="E155" s="900"/>
      <c r="F155" s="900"/>
      <c r="G155" s="900"/>
      <c r="H155" s="900"/>
      <c r="I155" s="900"/>
      <c r="J155" s="900"/>
      <c r="K155" s="900"/>
      <c r="L155" s="900"/>
      <c r="M155" s="900"/>
      <c r="N155" s="900"/>
      <c r="O155" s="900"/>
      <c r="P155" s="18"/>
      <c r="Q155" s="18"/>
      <c r="R155" s="18"/>
      <c r="S155" s="18"/>
      <c r="T155" s="18"/>
      <c r="U155" s="18"/>
      <c r="V155" s="18"/>
      <c r="W155" s="18"/>
      <c r="X155" s="18"/>
      <c r="Y155" s="18"/>
      <c r="Z155" s="18"/>
      <c r="AA155" s="18"/>
      <c r="AB155" s="18"/>
      <c r="AC155" s="18"/>
      <c r="AD155" s="18"/>
    </row>
    <row r="156" spans="1:30" ht="18">
      <c r="A156" s="900"/>
      <c r="B156" s="900"/>
      <c r="C156" s="900"/>
      <c r="D156" s="900"/>
      <c r="E156" s="900"/>
      <c r="F156" s="900"/>
      <c r="G156" s="900"/>
      <c r="H156" s="900"/>
      <c r="I156" s="900"/>
      <c r="J156" s="900"/>
      <c r="K156" s="900"/>
      <c r="L156" s="900"/>
      <c r="M156" s="900"/>
      <c r="N156" s="900"/>
      <c r="O156" s="900"/>
      <c r="P156" s="18"/>
      <c r="Q156" s="18"/>
      <c r="R156" s="18"/>
      <c r="S156" s="18"/>
      <c r="T156" s="18"/>
      <c r="U156" s="18"/>
      <c r="V156" s="18"/>
      <c r="W156" s="18"/>
      <c r="X156" s="18"/>
      <c r="Y156" s="18"/>
      <c r="Z156" s="18"/>
      <c r="AA156" s="18"/>
      <c r="AB156" s="18"/>
      <c r="AC156" s="18"/>
      <c r="AD156" s="18"/>
    </row>
    <row r="157" spans="1:30" ht="18">
      <c r="A157" s="900"/>
      <c r="B157" s="900"/>
      <c r="C157" s="900"/>
      <c r="D157" s="900"/>
      <c r="E157" s="900"/>
      <c r="F157" s="900"/>
      <c r="G157" s="900"/>
      <c r="H157" s="900"/>
      <c r="I157" s="900"/>
      <c r="J157" s="900"/>
      <c r="K157" s="900"/>
      <c r="L157" s="900"/>
      <c r="M157" s="900"/>
      <c r="N157" s="900"/>
      <c r="O157" s="900"/>
      <c r="P157" s="18"/>
      <c r="Q157" s="18"/>
      <c r="R157" s="18"/>
      <c r="S157" s="18"/>
      <c r="T157" s="18"/>
      <c r="U157" s="18"/>
      <c r="V157" s="18"/>
      <c r="W157" s="18"/>
      <c r="X157" s="18"/>
      <c r="Y157" s="18"/>
      <c r="Z157" s="18"/>
      <c r="AA157" s="18"/>
      <c r="AB157" s="18"/>
      <c r="AC157" s="18"/>
      <c r="AD157" s="18"/>
    </row>
    <row r="158" spans="1:30" ht="18">
      <c r="A158" s="900"/>
      <c r="B158" s="900"/>
      <c r="C158" s="900"/>
      <c r="D158" s="900"/>
      <c r="E158" s="900"/>
      <c r="F158" s="900"/>
      <c r="G158" s="900"/>
      <c r="H158" s="900"/>
      <c r="I158" s="900"/>
      <c r="J158" s="900"/>
      <c r="K158" s="900"/>
      <c r="L158" s="900"/>
      <c r="M158" s="900"/>
      <c r="N158" s="900"/>
      <c r="O158" s="900"/>
      <c r="P158" s="18"/>
      <c r="Q158" s="18"/>
      <c r="R158" s="18"/>
      <c r="S158" s="18"/>
      <c r="T158" s="18"/>
      <c r="U158" s="18"/>
      <c r="V158" s="18"/>
      <c r="W158" s="18"/>
      <c r="X158" s="18"/>
      <c r="Y158" s="18"/>
      <c r="Z158" s="18"/>
      <c r="AA158" s="18"/>
      <c r="AB158" s="18"/>
      <c r="AC158" s="18"/>
      <c r="AD158" s="18"/>
    </row>
    <row r="159" spans="1:30" ht="18">
      <c r="A159" s="900"/>
      <c r="B159" s="900"/>
      <c r="C159" s="900"/>
      <c r="D159" s="900"/>
      <c r="E159" s="900"/>
      <c r="F159" s="900"/>
      <c r="G159" s="900"/>
      <c r="H159" s="900"/>
      <c r="I159" s="900"/>
      <c r="J159" s="900"/>
      <c r="K159" s="900"/>
      <c r="L159" s="900"/>
      <c r="M159" s="900"/>
      <c r="N159" s="900"/>
      <c r="O159" s="900"/>
      <c r="P159" s="18"/>
      <c r="Q159" s="18"/>
      <c r="R159" s="18"/>
      <c r="S159" s="18"/>
      <c r="T159" s="18"/>
      <c r="U159" s="18"/>
      <c r="V159" s="18"/>
      <c r="W159" s="18"/>
      <c r="X159" s="18"/>
      <c r="Y159" s="18"/>
      <c r="Z159" s="18"/>
      <c r="AA159" s="18"/>
      <c r="AB159" s="18"/>
      <c r="AC159" s="18"/>
      <c r="AD159" s="18"/>
    </row>
    <row r="160" spans="1:30" ht="18">
      <c r="A160" s="900"/>
      <c r="B160" s="900"/>
      <c r="C160" s="900"/>
      <c r="D160" s="900"/>
      <c r="E160" s="900"/>
      <c r="F160" s="900"/>
      <c r="G160" s="900"/>
      <c r="H160" s="900"/>
      <c r="I160" s="900"/>
      <c r="J160" s="900"/>
      <c r="K160" s="900"/>
      <c r="L160" s="900"/>
      <c r="M160" s="900"/>
      <c r="N160" s="900"/>
      <c r="O160" s="900"/>
      <c r="P160" s="18"/>
      <c r="Q160" s="18"/>
      <c r="R160" s="18"/>
      <c r="S160" s="18"/>
      <c r="T160" s="18"/>
      <c r="U160" s="18"/>
      <c r="V160" s="18"/>
      <c r="W160" s="18"/>
      <c r="X160" s="18"/>
      <c r="Y160" s="18"/>
      <c r="Z160" s="18"/>
      <c r="AA160" s="18"/>
      <c r="AB160" s="18"/>
      <c r="AC160" s="18"/>
      <c r="AD160" s="18"/>
    </row>
    <row r="161" spans="1:30" ht="18">
      <c r="A161" s="900"/>
      <c r="B161" s="900"/>
      <c r="C161" s="900"/>
      <c r="D161" s="900"/>
      <c r="E161" s="900"/>
      <c r="F161" s="900"/>
      <c r="G161" s="900"/>
      <c r="H161" s="900"/>
      <c r="I161" s="900"/>
      <c r="J161" s="900"/>
      <c r="K161" s="900"/>
      <c r="L161" s="900"/>
      <c r="M161" s="900"/>
      <c r="N161" s="900"/>
      <c r="O161" s="900"/>
      <c r="P161" s="18"/>
      <c r="Q161" s="18"/>
      <c r="R161" s="18"/>
      <c r="S161" s="18"/>
      <c r="T161" s="18"/>
      <c r="U161" s="18"/>
      <c r="V161" s="18"/>
      <c r="W161" s="18"/>
      <c r="X161" s="18"/>
      <c r="Y161" s="18"/>
      <c r="Z161" s="18"/>
      <c r="AA161" s="18"/>
      <c r="AB161" s="18"/>
      <c r="AC161" s="18"/>
      <c r="AD161" s="18"/>
    </row>
    <row r="162" spans="1:30" ht="18">
      <c r="A162" s="900"/>
      <c r="B162" s="900"/>
      <c r="C162" s="900"/>
      <c r="D162" s="900"/>
      <c r="E162" s="900"/>
      <c r="F162" s="900"/>
      <c r="G162" s="900"/>
      <c r="H162" s="900"/>
      <c r="I162" s="900"/>
      <c r="J162" s="900"/>
      <c r="K162" s="900"/>
      <c r="L162" s="900"/>
      <c r="M162" s="900"/>
      <c r="N162" s="900"/>
      <c r="O162" s="900"/>
      <c r="P162" s="18"/>
      <c r="Q162" s="18"/>
      <c r="R162" s="18"/>
      <c r="S162" s="18"/>
      <c r="T162" s="18"/>
      <c r="U162" s="18"/>
      <c r="V162" s="18"/>
      <c r="W162" s="18"/>
      <c r="X162" s="18"/>
      <c r="Y162" s="18"/>
      <c r="Z162" s="18"/>
      <c r="AA162" s="18"/>
      <c r="AB162" s="18"/>
      <c r="AC162" s="18"/>
      <c r="AD162" s="18"/>
    </row>
    <row r="163" spans="1:30" ht="18">
      <c r="A163" s="900"/>
      <c r="B163" s="900"/>
      <c r="C163" s="900"/>
      <c r="D163" s="900"/>
      <c r="E163" s="900"/>
      <c r="F163" s="900"/>
      <c r="G163" s="900"/>
      <c r="H163" s="900"/>
      <c r="I163" s="900"/>
      <c r="J163" s="900"/>
      <c r="K163" s="900"/>
      <c r="L163" s="900"/>
      <c r="M163" s="900"/>
      <c r="N163" s="900"/>
      <c r="O163" s="900"/>
      <c r="P163" s="18"/>
      <c r="Q163" s="18"/>
      <c r="R163" s="18"/>
      <c r="S163" s="18"/>
      <c r="T163" s="18"/>
      <c r="U163" s="18"/>
      <c r="V163" s="18"/>
      <c r="W163" s="18"/>
      <c r="X163" s="18"/>
      <c r="Y163" s="18"/>
      <c r="Z163" s="18"/>
      <c r="AA163" s="18"/>
      <c r="AB163" s="18"/>
      <c r="AC163" s="18"/>
      <c r="AD163" s="18"/>
    </row>
    <row r="164" spans="1:30" ht="18">
      <c r="A164" s="900"/>
      <c r="B164" s="900"/>
      <c r="C164" s="900"/>
      <c r="D164" s="900"/>
      <c r="E164" s="900"/>
      <c r="F164" s="900"/>
      <c r="G164" s="900"/>
      <c r="H164" s="900"/>
      <c r="I164" s="900"/>
      <c r="J164" s="900"/>
      <c r="K164" s="900"/>
      <c r="L164" s="900"/>
      <c r="M164" s="900"/>
      <c r="N164" s="900"/>
      <c r="O164" s="900"/>
      <c r="P164" s="18"/>
      <c r="Q164" s="18"/>
      <c r="R164" s="18"/>
      <c r="S164" s="18"/>
      <c r="T164" s="18"/>
      <c r="U164" s="18"/>
      <c r="V164" s="18"/>
      <c r="W164" s="18"/>
      <c r="X164" s="18"/>
      <c r="Y164" s="18"/>
      <c r="Z164" s="18"/>
      <c r="AA164" s="18"/>
      <c r="AB164" s="18"/>
      <c r="AC164" s="18"/>
      <c r="AD164" s="18"/>
    </row>
    <row r="165" spans="1:30" ht="18">
      <c r="A165" s="900"/>
      <c r="B165" s="900"/>
      <c r="C165" s="900"/>
      <c r="D165" s="900"/>
      <c r="E165" s="900"/>
      <c r="F165" s="900"/>
      <c r="G165" s="900"/>
      <c r="H165" s="900"/>
      <c r="I165" s="900"/>
      <c r="J165" s="900"/>
      <c r="K165" s="900"/>
      <c r="L165" s="900"/>
      <c r="M165" s="900"/>
      <c r="N165" s="900"/>
      <c r="O165" s="900"/>
      <c r="P165" s="18"/>
      <c r="Q165" s="18"/>
      <c r="R165" s="18"/>
      <c r="S165" s="18"/>
      <c r="T165" s="18"/>
      <c r="U165" s="18"/>
      <c r="V165" s="18"/>
      <c r="W165" s="18"/>
      <c r="X165" s="18"/>
      <c r="Y165" s="18"/>
      <c r="Z165" s="18"/>
      <c r="AA165" s="18"/>
      <c r="AB165" s="18"/>
      <c r="AC165" s="18"/>
      <c r="AD165" s="18"/>
    </row>
    <row r="166" spans="1:30" ht="18">
      <c r="A166" s="900"/>
      <c r="B166" s="900"/>
      <c r="C166" s="900"/>
      <c r="D166" s="900"/>
      <c r="E166" s="900"/>
      <c r="F166" s="900"/>
      <c r="G166" s="900"/>
      <c r="H166" s="900"/>
      <c r="I166" s="900"/>
      <c r="J166" s="900"/>
      <c r="K166" s="900"/>
      <c r="L166" s="900"/>
      <c r="M166" s="900"/>
      <c r="N166" s="900"/>
      <c r="O166" s="900"/>
      <c r="P166" s="18"/>
      <c r="Q166" s="18"/>
      <c r="R166" s="18"/>
      <c r="S166" s="18"/>
      <c r="T166" s="18"/>
      <c r="U166" s="18"/>
      <c r="V166" s="18"/>
      <c r="W166" s="18"/>
      <c r="X166" s="18"/>
      <c r="Y166" s="18"/>
      <c r="Z166" s="18"/>
      <c r="AA166" s="18"/>
      <c r="AB166" s="18"/>
      <c r="AC166" s="18"/>
      <c r="AD166" s="18"/>
    </row>
    <row r="167" spans="1:30" ht="18">
      <c r="A167" s="900"/>
      <c r="B167" s="900"/>
      <c r="C167" s="900"/>
      <c r="D167" s="900"/>
      <c r="E167" s="900"/>
      <c r="F167" s="900"/>
      <c r="G167" s="900"/>
      <c r="H167" s="900"/>
      <c r="I167" s="900"/>
      <c r="J167" s="900"/>
      <c r="K167" s="900"/>
      <c r="L167" s="900"/>
      <c r="M167" s="900"/>
      <c r="N167" s="900"/>
      <c r="O167" s="900"/>
      <c r="P167" s="18"/>
      <c r="Q167" s="18"/>
      <c r="R167" s="18"/>
      <c r="S167" s="18"/>
      <c r="T167" s="18"/>
      <c r="U167" s="18"/>
      <c r="V167" s="18"/>
      <c r="W167" s="18"/>
      <c r="X167" s="18"/>
      <c r="Y167" s="18"/>
      <c r="Z167" s="18"/>
      <c r="AA167" s="18"/>
      <c r="AB167" s="18"/>
      <c r="AC167" s="18"/>
      <c r="AD167" s="18"/>
    </row>
    <row r="168" spans="1:30" ht="18">
      <c r="A168" s="900"/>
      <c r="B168" s="900"/>
      <c r="C168" s="900"/>
      <c r="D168" s="900"/>
      <c r="E168" s="900"/>
      <c r="F168" s="900"/>
      <c r="G168" s="900"/>
      <c r="H168" s="900"/>
      <c r="I168" s="900"/>
      <c r="J168" s="900"/>
      <c r="K168" s="900"/>
      <c r="L168" s="900"/>
      <c r="M168" s="900"/>
      <c r="N168" s="900"/>
      <c r="O168" s="900"/>
      <c r="P168" s="18"/>
      <c r="Q168" s="18"/>
      <c r="R168" s="18"/>
      <c r="S168" s="18"/>
      <c r="T168" s="18"/>
      <c r="U168" s="18"/>
      <c r="V168" s="18"/>
      <c r="W168" s="18"/>
      <c r="X168" s="18"/>
      <c r="Y168" s="18"/>
      <c r="Z168" s="18"/>
      <c r="AA168" s="18"/>
      <c r="AB168" s="18"/>
      <c r="AC168" s="18"/>
      <c r="AD168" s="18"/>
    </row>
    <row r="169" spans="1:30" ht="18">
      <c r="A169" s="900"/>
      <c r="B169" s="900"/>
      <c r="C169" s="900"/>
      <c r="D169" s="900"/>
      <c r="E169" s="900"/>
      <c r="F169" s="900"/>
      <c r="G169" s="900"/>
      <c r="H169" s="900"/>
      <c r="I169" s="900"/>
      <c r="J169" s="900"/>
      <c r="K169" s="900"/>
      <c r="L169" s="900"/>
      <c r="M169" s="900"/>
      <c r="N169" s="900"/>
      <c r="O169" s="900"/>
      <c r="P169" s="18"/>
      <c r="Q169" s="18"/>
      <c r="R169" s="18"/>
      <c r="S169" s="18"/>
      <c r="T169" s="18"/>
      <c r="U169" s="18"/>
      <c r="V169" s="18"/>
      <c r="W169" s="18"/>
      <c r="X169" s="18"/>
      <c r="Y169" s="18"/>
      <c r="Z169" s="18"/>
      <c r="AA169" s="18"/>
      <c r="AB169" s="18"/>
      <c r="AC169" s="18"/>
      <c r="AD169" s="18"/>
    </row>
    <row r="170" spans="1:30" ht="18">
      <c r="A170" s="900"/>
      <c r="B170" s="900"/>
      <c r="C170" s="900"/>
      <c r="D170" s="900"/>
      <c r="E170" s="900"/>
      <c r="F170" s="900"/>
      <c r="G170" s="900"/>
      <c r="H170" s="900"/>
      <c r="I170" s="900"/>
      <c r="J170" s="900"/>
      <c r="K170" s="900"/>
      <c r="L170" s="900"/>
      <c r="M170" s="900"/>
      <c r="N170" s="900"/>
      <c r="O170" s="900"/>
      <c r="P170" s="18"/>
      <c r="Q170" s="18"/>
      <c r="R170" s="18"/>
      <c r="S170" s="18"/>
      <c r="T170" s="18"/>
      <c r="U170" s="18"/>
      <c r="V170" s="18"/>
      <c r="W170" s="18"/>
      <c r="X170" s="18"/>
      <c r="Y170" s="18"/>
      <c r="Z170" s="18"/>
      <c r="AA170" s="18"/>
      <c r="AB170" s="18"/>
      <c r="AC170" s="18"/>
      <c r="AD170" s="18"/>
    </row>
    <row r="171" spans="1:30" ht="18">
      <c r="A171" s="900"/>
      <c r="B171" s="900"/>
      <c r="C171" s="900"/>
      <c r="D171" s="900"/>
      <c r="E171" s="900"/>
      <c r="F171" s="900"/>
      <c r="G171" s="900"/>
      <c r="H171" s="900"/>
      <c r="I171" s="900"/>
      <c r="J171" s="900"/>
      <c r="K171" s="900"/>
      <c r="L171" s="900"/>
      <c r="M171" s="900"/>
      <c r="N171" s="900"/>
      <c r="O171" s="900"/>
      <c r="P171" s="18"/>
      <c r="Q171" s="18"/>
      <c r="R171" s="18"/>
      <c r="S171" s="18"/>
      <c r="T171" s="18"/>
      <c r="U171" s="18"/>
      <c r="V171" s="18"/>
      <c r="W171" s="18"/>
      <c r="X171" s="18"/>
      <c r="Y171" s="18"/>
      <c r="Z171" s="18"/>
      <c r="AA171" s="18"/>
      <c r="AB171" s="18"/>
      <c r="AC171" s="18"/>
      <c r="AD171" s="18"/>
    </row>
    <row r="172" spans="1:30" ht="18">
      <c r="A172" s="900"/>
      <c r="B172" s="900"/>
      <c r="C172" s="900"/>
      <c r="D172" s="900"/>
      <c r="E172" s="900"/>
      <c r="F172" s="900"/>
      <c r="G172" s="900"/>
      <c r="H172" s="900"/>
      <c r="I172" s="900"/>
      <c r="J172" s="900"/>
      <c r="K172" s="900"/>
      <c r="L172" s="900"/>
      <c r="M172" s="900"/>
      <c r="N172" s="900"/>
      <c r="O172" s="900"/>
      <c r="P172" s="18"/>
      <c r="Q172" s="18"/>
      <c r="R172" s="18"/>
      <c r="S172" s="18"/>
      <c r="T172" s="18"/>
      <c r="U172" s="18"/>
      <c r="V172" s="18"/>
      <c r="W172" s="18"/>
      <c r="X172" s="18"/>
      <c r="Y172" s="18"/>
      <c r="Z172" s="18"/>
      <c r="AA172" s="18"/>
      <c r="AB172" s="18"/>
      <c r="AC172" s="18"/>
      <c r="AD172" s="18"/>
    </row>
    <row r="173" spans="1:30" ht="18">
      <c r="A173" s="900"/>
      <c r="B173" s="900"/>
      <c r="C173" s="900"/>
      <c r="D173" s="900"/>
      <c r="E173" s="900"/>
      <c r="F173" s="900"/>
      <c r="G173" s="900"/>
      <c r="H173" s="900"/>
      <c r="I173" s="900"/>
      <c r="J173" s="900"/>
      <c r="K173" s="900"/>
      <c r="L173" s="900"/>
      <c r="M173" s="900"/>
      <c r="N173" s="900"/>
      <c r="O173" s="900"/>
      <c r="P173" s="18"/>
      <c r="Q173" s="18"/>
      <c r="R173" s="18"/>
      <c r="S173" s="18"/>
      <c r="T173" s="18"/>
      <c r="U173" s="18"/>
      <c r="V173" s="18"/>
      <c r="W173" s="18"/>
      <c r="X173" s="18"/>
      <c r="Y173" s="18"/>
      <c r="Z173" s="18"/>
      <c r="AA173" s="18"/>
      <c r="AB173" s="18"/>
      <c r="AC173" s="18"/>
      <c r="AD173" s="18"/>
    </row>
    <row r="174" spans="1:30" ht="18">
      <c r="A174" s="900"/>
      <c r="B174" s="900"/>
      <c r="C174" s="900"/>
      <c r="D174" s="900"/>
      <c r="E174" s="900"/>
      <c r="F174" s="900"/>
      <c r="G174" s="900"/>
      <c r="H174" s="900"/>
      <c r="I174" s="900"/>
      <c r="J174" s="900"/>
      <c r="K174" s="900"/>
      <c r="L174" s="900"/>
      <c r="M174" s="900"/>
      <c r="N174" s="900"/>
      <c r="O174" s="900"/>
      <c r="P174" s="18"/>
      <c r="Q174" s="18"/>
      <c r="R174" s="18"/>
      <c r="S174" s="18"/>
      <c r="T174" s="18"/>
      <c r="U174" s="18"/>
      <c r="V174" s="18"/>
      <c r="W174" s="18"/>
      <c r="X174" s="18"/>
      <c r="Y174" s="18"/>
      <c r="Z174" s="18"/>
      <c r="AA174" s="18"/>
      <c r="AB174" s="18"/>
      <c r="AC174" s="18"/>
      <c r="AD174" s="18"/>
    </row>
    <row r="175" spans="1:30" ht="18">
      <c r="A175" s="900"/>
      <c r="B175" s="900"/>
      <c r="C175" s="900"/>
      <c r="D175" s="900"/>
      <c r="E175" s="900"/>
      <c r="F175" s="900"/>
      <c r="G175" s="900"/>
      <c r="H175" s="900"/>
      <c r="I175" s="900"/>
      <c r="J175" s="900"/>
      <c r="K175" s="900"/>
      <c r="L175" s="900"/>
      <c r="M175" s="900"/>
      <c r="N175" s="900"/>
      <c r="O175" s="900"/>
      <c r="P175" s="18"/>
      <c r="Q175" s="18"/>
      <c r="R175" s="18"/>
      <c r="S175" s="18"/>
      <c r="T175" s="18"/>
      <c r="U175" s="18"/>
      <c r="V175" s="18"/>
      <c r="W175" s="18"/>
      <c r="X175" s="18"/>
      <c r="Y175" s="18"/>
      <c r="Z175" s="18"/>
      <c r="AA175" s="18"/>
      <c r="AB175" s="18"/>
      <c r="AC175" s="18"/>
      <c r="AD175" s="18"/>
    </row>
    <row r="176" spans="1:30" ht="18">
      <c r="A176" s="900"/>
      <c r="B176" s="900"/>
      <c r="C176" s="900"/>
      <c r="D176" s="900"/>
      <c r="E176" s="900"/>
      <c r="F176" s="900"/>
      <c r="G176" s="900"/>
      <c r="H176" s="900"/>
      <c r="I176" s="900"/>
      <c r="J176" s="900"/>
      <c r="K176" s="900"/>
      <c r="L176" s="900"/>
      <c r="M176" s="900"/>
      <c r="N176" s="900"/>
      <c r="O176" s="900"/>
      <c r="P176" s="18"/>
      <c r="Q176" s="18"/>
      <c r="R176" s="18"/>
      <c r="S176" s="18"/>
      <c r="T176" s="18"/>
      <c r="U176" s="18"/>
      <c r="V176" s="18"/>
      <c r="W176" s="18"/>
      <c r="X176" s="18"/>
      <c r="Y176" s="18"/>
      <c r="Z176" s="18"/>
      <c r="AA176" s="18"/>
      <c r="AB176" s="18"/>
      <c r="AC176" s="18"/>
      <c r="AD176" s="18"/>
    </row>
    <row r="177" spans="1:30" ht="18">
      <c r="A177" s="900"/>
      <c r="B177" s="900"/>
      <c r="C177" s="900"/>
      <c r="D177" s="900"/>
      <c r="E177" s="900"/>
      <c r="F177" s="900"/>
      <c r="G177" s="900"/>
      <c r="H177" s="900"/>
      <c r="I177" s="900"/>
      <c r="J177" s="900"/>
      <c r="K177" s="900"/>
      <c r="L177" s="900"/>
      <c r="M177" s="900"/>
      <c r="N177" s="900"/>
      <c r="O177" s="900"/>
      <c r="P177" s="18"/>
      <c r="Q177" s="18"/>
      <c r="R177" s="18"/>
      <c r="S177" s="18"/>
      <c r="T177" s="18"/>
      <c r="U177" s="18"/>
      <c r="V177" s="18"/>
      <c r="W177" s="18"/>
      <c r="X177" s="18"/>
      <c r="Y177" s="18"/>
      <c r="Z177" s="18"/>
      <c r="AA177" s="18"/>
      <c r="AB177" s="18"/>
      <c r="AC177" s="18"/>
      <c r="AD177" s="18"/>
    </row>
    <row r="178" spans="1:30" ht="18">
      <c r="A178" s="900"/>
      <c r="B178" s="900"/>
      <c r="C178" s="900"/>
      <c r="D178" s="900"/>
      <c r="E178" s="900"/>
      <c r="F178" s="900"/>
      <c r="G178" s="900"/>
      <c r="H178" s="900"/>
      <c r="I178" s="900"/>
      <c r="J178" s="900"/>
      <c r="K178" s="900"/>
      <c r="L178" s="900"/>
      <c r="M178" s="900"/>
      <c r="N178" s="900"/>
      <c r="O178" s="900"/>
      <c r="P178" s="18"/>
      <c r="Q178" s="18"/>
      <c r="R178" s="18"/>
      <c r="S178" s="18"/>
      <c r="T178" s="18"/>
      <c r="U178" s="18"/>
      <c r="V178" s="18"/>
      <c r="W178" s="18"/>
      <c r="X178" s="18"/>
      <c r="Y178" s="18"/>
      <c r="Z178" s="18"/>
      <c r="AA178" s="18"/>
      <c r="AB178" s="18"/>
      <c r="AC178" s="18"/>
      <c r="AD178" s="18"/>
    </row>
    <row r="179" spans="1:30" ht="18">
      <c r="A179" s="900"/>
      <c r="B179" s="900"/>
      <c r="C179" s="900"/>
      <c r="D179" s="900"/>
      <c r="E179" s="900"/>
      <c r="F179" s="900"/>
      <c r="G179" s="900"/>
      <c r="H179" s="900"/>
      <c r="I179" s="900"/>
      <c r="J179" s="900"/>
      <c r="K179" s="900"/>
      <c r="L179" s="900"/>
      <c r="M179" s="900"/>
      <c r="N179" s="900"/>
      <c r="O179" s="900"/>
      <c r="P179" s="18"/>
      <c r="Q179" s="18"/>
      <c r="R179" s="18"/>
      <c r="S179" s="18"/>
      <c r="T179" s="18"/>
      <c r="U179" s="18"/>
      <c r="V179" s="18"/>
      <c r="W179" s="18"/>
      <c r="X179" s="18"/>
      <c r="Y179" s="18"/>
      <c r="Z179" s="18"/>
      <c r="AA179" s="18"/>
      <c r="AB179" s="18"/>
      <c r="AC179" s="18"/>
      <c r="AD179" s="18"/>
    </row>
    <row r="180" spans="1:30" ht="18">
      <c r="A180" s="900"/>
      <c r="B180" s="900"/>
      <c r="C180" s="900"/>
      <c r="D180" s="900"/>
      <c r="E180" s="900"/>
      <c r="F180" s="900"/>
      <c r="G180" s="900"/>
      <c r="H180" s="900"/>
      <c r="I180" s="900"/>
      <c r="J180" s="900"/>
      <c r="K180" s="900"/>
      <c r="L180" s="900"/>
      <c r="M180" s="900"/>
      <c r="N180" s="900"/>
      <c r="O180" s="900"/>
      <c r="P180" s="18"/>
      <c r="Q180" s="18"/>
      <c r="R180" s="18"/>
      <c r="S180" s="18"/>
      <c r="T180" s="18"/>
      <c r="U180" s="18"/>
      <c r="V180" s="18"/>
      <c r="W180" s="18"/>
      <c r="X180" s="18"/>
      <c r="Y180" s="18"/>
      <c r="Z180" s="18"/>
      <c r="AA180" s="18"/>
      <c r="AB180" s="18"/>
      <c r="AC180" s="18"/>
      <c r="AD180" s="18"/>
    </row>
    <row r="181" spans="1:30" ht="18">
      <c r="A181" s="900"/>
      <c r="B181" s="900"/>
      <c r="C181" s="900"/>
      <c r="D181" s="900"/>
      <c r="E181" s="900"/>
      <c r="F181" s="900"/>
      <c r="G181" s="900"/>
      <c r="H181" s="900"/>
      <c r="I181" s="900"/>
      <c r="J181" s="900"/>
      <c r="K181" s="900"/>
      <c r="L181" s="900"/>
      <c r="M181" s="900"/>
      <c r="N181" s="900"/>
      <c r="O181" s="900"/>
      <c r="P181" s="18"/>
      <c r="Q181" s="18"/>
      <c r="R181" s="18"/>
      <c r="S181" s="18"/>
      <c r="T181" s="18"/>
      <c r="U181" s="18"/>
      <c r="V181" s="18"/>
      <c r="W181" s="18"/>
      <c r="X181" s="18"/>
      <c r="Y181" s="18"/>
      <c r="Z181" s="18"/>
      <c r="AA181" s="18"/>
      <c r="AB181" s="18"/>
      <c r="AC181" s="18"/>
      <c r="AD181" s="18"/>
    </row>
    <row r="182" spans="1:30" ht="18">
      <c r="A182" s="900"/>
      <c r="B182" s="900"/>
      <c r="C182" s="900"/>
      <c r="D182" s="900"/>
      <c r="E182" s="900"/>
      <c r="F182" s="900"/>
      <c r="G182" s="900"/>
      <c r="H182" s="900"/>
      <c r="I182" s="900"/>
      <c r="J182" s="900"/>
      <c r="K182" s="900"/>
      <c r="L182" s="900"/>
      <c r="M182" s="900"/>
      <c r="N182" s="900"/>
      <c r="O182" s="900"/>
      <c r="P182" s="18"/>
      <c r="Q182" s="18"/>
      <c r="R182" s="18"/>
      <c r="S182" s="18"/>
      <c r="T182" s="18"/>
      <c r="U182" s="18"/>
      <c r="V182" s="18"/>
      <c r="W182" s="18"/>
      <c r="X182" s="18"/>
      <c r="Y182" s="18"/>
      <c r="Z182" s="18"/>
      <c r="AA182" s="18"/>
      <c r="AB182" s="18"/>
      <c r="AC182" s="18"/>
      <c r="AD182" s="18"/>
    </row>
    <row r="183" spans="1:30" ht="18">
      <c r="A183" s="900"/>
      <c r="B183" s="900"/>
      <c r="C183" s="900"/>
      <c r="D183" s="900"/>
      <c r="E183" s="900"/>
      <c r="F183" s="900"/>
      <c r="G183" s="900"/>
      <c r="H183" s="900"/>
      <c r="I183" s="900"/>
      <c r="J183" s="900"/>
      <c r="K183" s="900"/>
      <c r="L183" s="900"/>
      <c r="M183" s="900"/>
      <c r="N183" s="900"/>
      <c r="O183" s="900"/>
      <c r="P183" s="18"/>
      <c r="Q183" s="18"/>
      <c r="R183" s="18"/>
      <c r="S183" s="18"/>
      <c r="T183" s="18"/>
      <c r="U183" s="18"/>
      <c r="V183" s="18"/>
      <c r="W183" s="18"/>
      <c r="X183" s="18"/>
      <c r="Y183" s="18"/>
      <c r="Z183" s="18"/>
      <c r="AA183" s="18"/>
      <c r="AB183" s="18"/>
      <c r="AC183" s="18"/>
      <c r="AD183" s="18"/>
    </row>
    <row r="184" spans="1:30" ht="18">
      <c r="A184" s="900"/>
      <c r="B184" s="900"/>
      <c r="C184" s="900"/>
      <c r="D184" s="900"/>
      <c r="E184" s="900"/>
      <c r="F184" s="900"/>
      <c r="G184" s="900"/>
      <c r="H184" s="900"/>
      <c r="I184" s="900"/>
      <c r="J184" s="900"/>
      <c r="K184" s="900"/>
      <c r="L184" s="900"/>
      <c r="M184" s="900"/>
      <c r="N184" s="900"/>
      <c r="O184" s="900"/>
      <c r="P184" s="18"/>
      <c r="Q184" s="18"/>
      <c r="R184" s="18"/>
      <c r="S184" s="18"/>
      <c r="T184" s="18"/>
      <c r="U184" s="18"/>
      <c r="V184" s="18"/>
      <c r="W184" s="18"/>
      <c r="X184" s="18"/>
      <c r="Y184" s="18"/>
      <c r="Z184" s="18"/>
      <c r="AA184" s="18"/>
      <c r="AB184" s="18"/>
      <c r="AC184" s="18"/>
      <c r="AD184" s="18"/>
    </row>
    <row r="185" spans="1:30" ht="18">
      <c r="A185" s="900"/>
      <c r="B185" s="900"/>
      <c r="C185" s="900"/>
      <c r="D185" s="900"/>
      <c r="E185" s="900"/>
      <c r="F185" s="900"/>
      <c r="G185" s="900"/>
      <c r="H185" s="900"/>
      <c r="I185" s="900"/>
      <c r="J185" s="900"/>
      <c r="K185" s="900"/>
      <c r="L185" s="900"/>
      <c r="M185" s="900"/>
      <c r="N185" s="900"/>
      <c r="O185" s="900"/>
      <c r="P185" s="18"/>
      <c r="Q185" s="18"/>
      <c r="R185" s="18"/>
      <c r="S185" s="18"/>
      <c r="T185" s="18"/>
      <c r="U185" s="18"/>
      <c r="V185" s="18"/>
      <c r="W185" s="18"/>
      <c r="X185" s="18"/>
      <c r="Y185" s="18"/>
      <c r="Z185" s="18"/>
      <c r="AA185" s="18"/>
      <c r="AB185" s="18"/>
      <c r="AC185" s="18"/>
      <c r="AD185" s="18"/>
    </row>
    <row r="186" spans="1:30" ht="18">
      <c r="A186" s="900"/>
      <c r="B186" s="900"/>
      <c r="C186" s="900"/>
      <c r="D186" s="900"/>
      <c r="E186" s="900"/>
      <c r="F186" s="900"/>
      <c r="G186" s="900"/>
      <c r="H186" s="900"/>
      <c r="I186" s="900"/>
      <c r="J186" s="900"/>
      <c r="K186" s="900"/>
      <c r="L186" s="900"/>
      <c r="M186" s="900"/>
      <c r="N186" s="900"/>
      <c r="O186" s="900"/>
      <c r="P186" s="18"/>
      <c r="Q186" s="18"/>
      <c r="R186" s="18"/>
      <c r="S186" s="18"/>
      <c r="T186" s="18"/>
      <c r="U186" s="18"/>
      <c r="V186" s="18"/>
      <c r="W186" s="18"/>
      <c r="X186" s="18"/>
      <c r="Y186" s="18"/>
      <c r="Z186" s="18"/>
      <c r="AA186" s="18"/>
      <c r="AB186" s="18"/>
      <c r="AC186" s="18"/>
      <c r="AD186" s="18"/>
    </row>
    <row r="187" spans="1:30" ht="18">
      <c r="A187" s="900"/>
      <c r="B187" s="900"/>
      <c r="C187" s="900"/>
      <c r="D187" s="900"/>
      <c r="E187" s="900"/>
      <c r="F187" s="900"/>
      <c r="G187" s="900"/>
      <c r="H187" s="900"/>
      <c r="I187" s="900"/>
      <c r="J187" s="900"/>
      <c r="K187" s="900"/>
      <c r="L187" s="900"/>
      <c r="M187" s="900"/>
      <c r="N187" s="900"/>
      <c r="O187" s="900"/>
      <c r="P187" s="18"/>
      <c r="Q187" s="18"/>
      <c r="R187" s="18"/>
      <c r="S187" s="18"/>
      <c r="T187" s="18"/>
      <c r="U187" s="18"/>
      <c r="V187" s="18"/>
      <c r="W187" s="18"/>
      <c r="X187" s="18"/>
      <c r="Y187" s="18"/>
      <c r="Z187" s="18"/>
      <c r="AA187" s="18"/>
      <c r="AB187" s="18"/>
      <c r="AC187" s="18"/>
      <c r="AD187" s="18"/>
    </row>
    <row r="188" spans="1:30" ht="18">
      <c r="A188" s="900"/>
      <c r="B188" s="900"/>
      <c r="C188" s="900"/>
      <c r="D188" s="900"/>
      <c r="E188" s="900"/>
      <c r="F188" s="900"/>
      <c r="G188" s="900"/>
      <c r="H188" s="900"/>
      <c r="I188" s="900"/>
      <c r="J188" s="900"/>
      <c r="K188" s="900"/>
      <c r="L188" s="900"/>
      <c r="M188" s="900"/>
      <c r="N188" s="900"/>
      <c r="O188" s="900"/>
      <c r="P188" s="18"/>
      <c r="Q188" s="18"/>
      <c r="R188" s="18"/>
      <c r="S188" s="18"/>
      <c r="T188" s="18"/>
      <c r="U188" s="18"/>
      <c r="V188" s="18"/>
      <c r="W188" s="18"/>
      <c r="X188" s="18"/>
      <c r="Y188" s="18"/>
      <c r="Z188" s="18"/>
      <c r="AA188" s="18"/>
      <c r="AB188" s="18"/>
      <c r="AC188" s="18"/>
      <c r="AD188" s="18"/>
    </row>
    <row r="189" spans="1:30" ht="18">
      <c r="A189" s="900"/>
      <c r="B189" s="900"/>
      <c r="C189" s="900"/>
      <c r="D189" s="900"/>
      <c r="E189" s="900"/>
      <c r="F189" s="900"/>
      <c r="G189" s="900"/>
      <c r="H189" s="900"/>
      <c r="I189" s="900"/>
      <c r="J189" s="900"/>
      <c r="K189" s="900"/>
      <c r="L189" s="900"/>
      <c r="M189" s="900"/>
      <c r="N189" s="900"/>
      <c r="O189" s="900"/>
      <c r="P189" s="18"/>
      <c r="Q189" s="18"/>
      <c r="R189" s="18"/>
      <c r="S189" s="18"/>
      <c r="T189" s="18"/>
      <c r="U189" s="18"/>
      <c r="V189" s="18"/>
      <c r="W189" s="18"/>
      <c r="X189" s="18"/>
      <c r="Y189" s="18"/>
      <c r="Z189" s="18"/>
      <c r="AA189" s="18"/>
      <c r="AB189" s="18"/>
      <c r="AC189" s="18"/>
      <c r="AD189" s="18"/>
    </row>
    <row r="190" spans="1:30" ht="18">
      <c r="A190" s="900"/>
      <c r="B190" s="900"/>
      <c r="C190" s="900"/>
      <c r="D190" s="900"/>
      <c r="E190" s="900"/>
      <c r="F190" s="900"/>
      <c r="G190" s="900"/>
      <c r="H190" s="900"/>
      <c r="I190" s="900"/>
      <c r="J190" s="900"/>
      <c r="K190" s="900"/>
      <c r="L190" s="900"/>
      <c r="M190" s="900"/>
      <c r="N190" s="900"/>
      <c r="O190" s="900"/>
      <c r="P190" s="18"/>
      <c r="Q190" s="18"/>
      <c r="R190" s="18"/>
      <c r="S190" s="18"/>
      <c r="T190" s="18"/>
      <c r="U190" s="18"/>
      <c r="V190" s="18"/>
      <c r="W190" s="18"/>
      <c r="X190" s="18"/>
      <c r="Y190" s="18"/>
      <c r="Z190" s="18"/>
      <c r="AA190" s="18"/>
      <c r="AB190" s="18"/>
      <c r="AC190" s="18"/>
      <c r="AD190" s="18"/>
    </row>
    <row r="191" spans="1:30" ht="18">
      <c r="A191" s="900"/>
      <c r="B191" s="900"/>
      <c r="C191" s="900"/>
      <c r="D191" s="900"/>
      <c r="E191" s="900"/>
      <c r="F191" s="900"/>
      <c r="G191" s="900"/>
      <c r="H191" s="900"/>
      <c r="I191" s="900"/>
      <c r="J191" s="900"/>
      <c r="K191" s="900"/>
      <c r="L191" s="900"/>
      <c r="M191" s="900"/>
      <c r="N191" s="900"/>
      <c r="O191" s="900"/>
      <c r="P191" s="18"/>
      <c r="Q191" s="18"/>
      <c r="R191" s="18"/>
      <c r="S191" s="18"/>
      <c r="T191" s="18"/>
      <c r="U191" s="18"/>
      <c r="V191" s="18"/>
      <c r="W191" s="18"/>
      <c r="X191" s="18"/>
      <c r="Y191" s="18"/>
      <c r="Z191" s="18"/>
      <c r="AA191" s="18"/>
      <c r="AB191" s="18"/>
      <c r="AC191" s="18"/>
      <c r="AD191" s="18"/>
    </row>
    <row r="192" spans="1:30" ht="18">
      <c r="A192" s="900"/>
      <c r="B192" s="900"/>
      <c r="C192" s="900"/>
      <c r="D192" s="900"/>
      <c r="E192" s="900"/>
      <c r="F192" s="900"/>
      <c r="G192" s="900"/>
      <c r="H192" s="900"/>
      <c r="I192" s="900"/>
      <c r="J192" s="900"/>
      <c r="K192" s="900"/>
      <c r="L192" s="900"/>
      <c r="M192" s="900"/>
      <c r="N192" s="900"/>
      <c r="O192" s="900"/>
      <c r="P192" s="18"/>
      <c r="Q192" s="18"/>
      <c r="R192" s="18"/>
      <c r="S192" s="18"/>
      <c r="T192" s="18"/>
      <c r="U192" s="18"/>
      <c r="V192" s="18"/>
      <c r="W192" s="18"/>
      <c r="X192" s="18"/>
      <c r="Y192" s="18"/>
      <c r="Z192" s="18"/>
      <c r="AA192" s="18"/>
      <c r="AB192" s="18"/>
      <c r="AC192" s="18"/>
      <c r="AD192" s="18"/>
    </row>
    <row r="193" spans="1:30" ht="18">
      <c r="A193" s="900"/>
      <c r="B193" s="900"/>
      <c r="C193" s="900"/>
      <c r="D193" s="900"/>
      <c r="E193" s="900"/>
      <c r="F193" s="900"/>
      <c r="G193" s="900"/>
      <c r="H193" s="900"/>
      <c r="I193" s="900"/>
      <c r="J193" s="900"/>
      <c r="K193" s="900"/>
      <c r="L193" s="900"/>
      <c r="M193" s="900"/>
      <c r="N193" s="900"/>
      <c r="O193" s="900"/>
      <c r="P193" s="18"/>
      <c r="Q193" s="18"/>
      <c r="R193" s="18"/>
      <c r="S193" s="18"/>
      <c r="T193" s="18"/>
      <c r="U193" s="18"/>
      <c r="V193" s="18"/>
      <c r="W193" s="18"/>
      <c r="X193" s="18"/>
      <c r="Y193" s="18"/>
      <c r="Z193" s="18"/>
      <c r="AA193" s="18"/>
      <c r="AB193" s="18"/>
      <c r="AC193" s="18"/>
      <c r="AD193" s="18"/>
    </row>
    <row r="194" spans="1:30" ht="18">
      <c r="A194" s="900"/>
      <c r="B194" s="900"/>
      <c r="C194" s="900"/>
      <c r="D194" s="900"/>
      <c r="E194" s="900"/>
      <c r="F194" s="900"/>
      <c r="G194" s="900"/>
      <c r="H194" s="900"/>
      <c r="I194" s="900"/>
      <c r="J194" s="900"/>
      <c r="K194" s="900"/>
      <c r="L194" s="900"/>
      <c r="M194" s="900"/>
      <c r="N194" s="900"/>
      <c r="O194" s="900"/>
      <c r="P194" s="18"/>
      <c r="Q194" s="18"/>
      <c r="R194" s="18"/>
      <c r="S194" s="18"/>
      <c r="T194" s="18"/>
      <c r="U194" s="18"/>
      <c r="V194" s="18"/>
      <c r="W194" s="18"/>
      <c r="X194" s="18"/>
      <c r="Y194" s="18"/>
      <c r="Z194" s="18"/>
      <c r="AA194" s="18"/>
      <c r="AB194" s="18"/>
      <c r="AC194" s="18"/>
      <c r="AD194" s="18"/>
    </row>
    <row r="195" spans="1:30" ht="18">
      <c r="A195" s="900"/>
      <c r="B195" s="900"/>
      <c r="C195" s="900"/>
      <c r="D195" s="900"/>
      <c r="E195" s="900"/>
      <c r="F195" s="900"/>
      <c r="G195" s="900"/>
      <c r="H195" s="900"/>
      <c r="I195" s="900"/>
      <c r="J195" s="900"/>
      <c r="K195" s="900"/>
      <c r="L195" s="900"/>
      <c r="M195" s="900"/>
      <c r="N195" s="900"/>
      <c r="O195" s="900"/>
      <c r="P195" s="18"/>
      <c r="Q195" s="18"/>
      <c r="R195" s="18"/>
      <c r="S195" s="18"/>
      <c r="T195" s="18"/>
      <c r="U195" s="18"/>
      <c r="V195" s="18"/>
      <c r="W195" s="18"/>
      <c r="X195" s="18"/>
      <c r="Y195" s="18"/>
      <c r="Z195" s="18"/>
      <c r="AA195" s="18"/>
      <c r="AB195" s="18"/>
      <c r="AC195" s="18"/>
      <c r="AD195" s="18"/>
    </row>
    <row r="196" spans="1:30" ht="18">
      <c r="A196" s="900"/>
      <c r="B196" s="900"/>
      <c r="C196" s="900"/>
      <c r="D196" s="900"/>
      <c r="E196" s="900"/>
      <c r="F196" s="900"/>
      <c r="G196" s="900"/>
      <c r="H196" s="900"/>
      <c r="I196" s="900"/>
      <c r="J196" s="900"/>
      <c r="K196" s="900"/>
      <c r="L196" s="900"/>
      <c r="M196" s="900"/>
      <c r="N196" s="900"/>
      <c r="O196" s="900"/>
      <c r="P196" s="18"/>
      <c r="Q196" s="18"/>
      <c r="R196" s="18"/>
      <c r="S196" s="18"/>
      <c r="T196" s="18"/>
      <c r="U196" s="18"/>
      <c r="V196" s="18"/>
      <c r="W196" s="18"/>
      <c r="X196" s="18"/>
      <c r="Y196" s="18"/>
      <c r="Z196" s="18"/>
      <c r="AA196" s="18"/>
      <c r="AB196" s="18"/>
      <c r="AC196" s="18"/>
      <c r="AD196" s="18"/>
    </row>
    <row r="197" spans="1:30" ht="18">
      <c r="A197" s="900"/>
      <c r="B197" s="900"/>
      <c r="C197" s="900"/>
      <c r="D197" s="900"/>
      <c r="E197" s="900"/>
      <c r="F197" s="900"/>
      <c r="G197" s="900"/>
      <c r="H197" s="900"/>
      <c r="I197" s="900"/>
      <c r="J197" s="900"/>
      <c r="K197" s="900"/>
      <c r="L197" s="900"/>
      <c r="M197" s="900"/>
      <c r="N197" s="900"/>
      <c r="O197" s="900"/>
      <c r="P197" s="18"/>
      <c r="Q197" s="18"/>
      <c r="R197" s="18"/>
      <c r="S197" s="18"/>
      <c r="T197" s="18"/>
      <c r="U197" s="18"/>
      <c r="V197" s="18"/>
      <c r="W197" s="18"/>
      <c r="X197" s="18"/>
      <c r="Y197" s="18"/>
      <c r="Z197" s="18"/>
      <c r="AA197" s="18"/>
      <c r="AB197" s="18"/>
      <c r="AC197" s="18"/>
      <c r="AD197" s="18"/>
    </row>
    <row r="198" spans="1:30" ht="18">
      <c r="A198" s="900"/>
      <c r="B198" s="900"/>
      <c r="C198" s="900"/>
      <c r="D198" s="900"/>
      <c r="E198" s="900"/>
      <c r="F198" s="900"/>
      <c r="G198" s="900"/>
      <c r="H198" s="900"/>
      <c r="I198" s="900"/>
      <c r="J198" s="900"/>
      <c r="K198" s="900"/>
      <c r="L198" s="900"/>
      <c r="M198" s="900"/>
      <c r="N198" s="900"/>
      <c r="O198" s="900"/>
      <c r="P198" s="18"/>
      <c r="Q198" s="18"/>
      <c r="R198" s="18"/>
      <c r="S198" s="18"/>
      <c r="T198" s="18"/>
      <c r="U198" s="18"/>
      <c r="V198" s="18"/>
      <c r="W198" s="18"/>
      <c r="X198" s="18"/>
      <c r="Y198" s="18"/>
      <c r="Z198" s="18"/>
      <c r="AA198" s="18"/>
      <c r="AB198" s="18"/>
      <c r="AC198" s="18"/>
      <c r="AD198" s="18"/>
    </row>
    <row r="199" spans="1:30" ht="18">
      <c r="A199" s="900"/>
      <c r="B199" s="900"/>
      <c r="C199" s="900"/>
      <c r="D199" s="900"/>
      <c r="E199" s="900"/>
      <c r="F199" s="900"/>
      <c r="G199" s="900"/>
      <c r="H199" s="900"/>
      <c r="I199" s="900"/>
      <c r="J199" s="900"/>
      <c r="K199" s="900"/>
      <c r="L199" s="900"/>
      <c r="M199" s="900"/>
      <c r="N199" s="900"/>
      <c r="O199" s="900"/>
      <c r="P199" s="18"/>
      <c r="Q199" s="18"/>
      <c r="R199" s="18"/>
      <c r="S199" s="18"/>
      <c r="T199" s="18"/>
      <c r="U199" s="18"/>
      <c r="V199" s="18"/>
      <c r="W199" s="18"/>
      <c r="X199" s="18"/>
      <c r="Y199" s="18"/>
      <c r="Z199" s="18"/>
      <c r="AA199" s="18"/>
      <c r="AB199" s="18"/>
      <c r="AC199" s="18"/>
      <c r="AD199" s="18"/>
    </row>
    <row r="200" spans="1:30" ht="18">
      <c r="A200" s="900"/>
      <c r="B200" s="900"/>
      <c r="C200" s="900"/>
      <c r="D200" s="900"/>
      <c r="E200" s="900"/>
      <c r="F200" s="900"/>
      <c r="G200" s="900"/>
      <c r="H200" s="900"/>
      <c r="I200" s="900"/>
      <c r="J200" s="900"/>
      <c r="K200" s="900"/>
      <c r="L200" s="900"/>
      <c r="M200" s="900"/>
      <c r="N200" s="900"/>
      <c r="O200" s="900"/>
      <c r="P200" s="18"/>
      <c r="Q200" s="18"/>
      <c r="R200" s="18"/>
      <c r="S200" s="18"/>
      <c r="T200" s="18"/>
      <c r="U200" s="18"/>
      <c r="V200" s="18"/>
      <c r="W200" s="18"/>
      <c r="X200" s="18"/>
      <c r="Y200" s="18"/>
      <c r="Z200" s="18"/>
      <c r="AA200" s="18"/>
      <c r="AB200" s="18"/>
      <c r="AC200" s="18"/>
      <c r="AD200" s="18"/>
    </row>
    <row r="201" spans="1:30" ht="18">
      <c r="A201" s="900"/>
      <c r="B201" s="900"/>
      <c r="C201" s="900"/>
      <c r="D201" s="900"/>
      <c r="E201" s="900"/>
      <c r="F201" s="900"/>
      <c r="G201" s="900"/>
      <c r="H201" s="900"/>
      <c r="I201" s="900"/>
      <c r="J201" s="900"/>
      <c r="K201" s="900"/>
      <c r="L201" s="900"/>
      <c r="M201" s="900"/>
      <c r="N201" s="900"/>
      <c r="O201" s="900"/>
      <c r="P201" s="18"/>
      <c r="Q201" s="18"/>
      <c r="R201" s="18"/>
      <c r="S201" s="18"/>
      <c r="T201" s="18"/>
      <c r="U201" s="18"/>
      <c r="V201" s="18"/>
      <c r="W201" s="18"/>
      <c r="X201" s="18"/>
      <c r="Y201" s="18"/>
      <c r="Z201" s="18"/>
      <c r="AA201" s="18"/>
      <c r="AB201" s="18"/>
      <c r="AC201" s="18"/>
      <c r="AD201" s="18"/>
    </row>
    <row r="202" spans="1:30" ht="18">
      <c r="A202" s="900"/>
      <c r="B202" s="900"/>
      <c r="C202" s="900"/>
      <c r="D202" s="900"/>
      <c r="E202" s="900"/>
      <c r="F202" s="900"/>
      <c r="G202" s="900"/>
      <c r="H202" s="900"/>
      <c r="I202" s="900"/>
      <c r="J202" s="900"/>
      <c r="K202" s="900"/>
      <c r="L202" s="900"/>
      <c r="M202" s="900"/>
      <c r="N202" s="900"/>
      <c r="O202" s="900"/>
      <c r="P202" s="18"/>
      <c r="Q202" s="18"/>
      <c r="R202" s="18"/>
      <c r="S202" s="18"/>
      <c r="T202" s="18"/>
      <c r="U202" s="18"/>
      <c r="V202" s="18"/>
      <c r="W202" s="18"/>
      <c r="X202" s="18"/>
      <c r="Y202" s="18"/>
      <c r="Z202" s="18"/>
      <c r="AA202" s="18"/>
      <c r="AB202" s="18"/>
      <c r="AC202" s="18"/>
      <c r="AD202" s="18"/>
    </row>
    <row r="203" spans="1:30" ht="18">
      <c r="A203" s="900"/>
      <c r="B203" s="900"/>
      <c r="C203" s="900"/>
      <c r="D203" s="900"/>
      <c r="E203" s="900"/>
      <c r="F203" s="900"/>
      <c r="G203" s="900"/>
      <c r="H203" s="900"/>
      <c r="I203" s="900"/>
      <c r="J203" s="900"/>
      <c r="K203" s="900"/>
      <c r="L203" s="900"/>
      <c r="M203" s="900"/>
      <c r="N203" s="900"/>
      <c r="O203" s="900"/>
      <c r="P203" s="18"/>
      <c r="Q203" s="18"/>
      <c r="R203" s="18"/>
      <c r="S203" s="18"/>
      <c r="T203" s="18"/>
      <c r="U203" s="18"/>
      <c r="V203" s="18"/>
      <c r="W203" s="18"/>
      <c r="X203" s="18"/>
      <c r="Y203" s="18"/>
      <c r="Z203" s="18"/>
      <c r="AA203" s="18"/>
      <c r="AB203" s="18"/>
      <c r="AC203" s="18"/>
      <c r="AD203" s="18"/>
    </row>
    <row r="204" spans="1:30" ht="18">
      <c r="A204" s="900"/>
      <c r="B204" s="900"/>
      <c r="C204" s="900"/>
      <c r="D204" s="900"/>
      <c r="E204" s="900"/>
      <c r="F204" s="900"/>
      <c r="G204" s="900"/>
      <c r="H204" s="900"/>
      <c r="I204" s="900"/>
      <c r="J204" s="900"/>
      <c r="K204" s="900"/>
      <c r="L204" s="900"/>
      <c r="M204" s="900"/>
      <c r="N204" s="900"/>
      <c r="O204" s="900"/>
      <c r="P204" s="18"/>
      <c r="Q204" s="18"/>
      <c r="R204" s="18"/>
      <c r="S204" s="18"/>
      <c r="T204" s="18"/>
      <c r="U204" s="18"/>
      <c r="V204" s="18"/>
      <c r="W204" s="18"/>
      <c r="X204" s="18"/>
      <c r="Y204" s="18"/>
      <c r="Z204" s="18"/>
      <c r="AA204" s="18"/>
      <c r="AB204" s="18"/>
      <c r="AC204" s="18"/>
      <c r="AD204" s="18"/>
    </row>
    <row r="205" spans="1:30" ht="18">
      <c r="A205" s="900"/>
      <c r="B205" s="900"/>
      <c r="C205" s="900"/>
      <c r="D205" s="900"/>
      <c r="E205" s="900"/>
      <c r="F205" s="900"/>
      <c r="G205" s="900"/>
      <c r="H205" s="900"/>
      <c r="I205" s="900"/>
      <c r="J205" s="900"/>
      <c r="K205" s="900"/>
      <c r="L205" s="900"/>
      <c r="M205" s="900"/>
      <c r="N205" s="900"/>
      <c r="O205" s="900"/>
      <c r="P205" s="18"/>
      <c r="Q205" s="18"/>
      <c r="R205" s="18"/>
      <c r="S205" s="18"/>
      <c r="T205" s="18"/>
      <c r="U205" s="18"/>
      <c r="V205" s="18"/>
      <c r="W205" s="18"/>
      <c r="X205" s="18"/>
      <c r="Y205" s="18"/>
      <c r="Z205" s="18"/>
      <c r="AA205" s="18"/>
      <c r="AB205" s="18"/>
      <c r="AC205" s="18"/>
      <c r="AD205" s="18"/>
    </row>
    <row r="206" spans="1:30" ht="18">
      <c r="A206" s="900"/>
      <c r="B206" s="900"/>
      <c r="C206" s="900"/>
      <c r="D206" s="900"/>
      <c r="E206" s="900"/>
      <c r="F206" s="900"/>
      <c r="G206" s="900"/>
      <c r="H206" s="900"/>
      <c r="I206" s="900"/>
      <c r="J206" s="900"/>
      <c r="K206" s="900"/>
      <c r="L206" s="900"/>
      <c r="M206" s="900"/>
      <c r="N206" s="900"/>
      <c r="O206" s="900"/>
      <c r="P206" s="18"/>
      <c r="Q206" s="18"/>
      <c r="R206" s="18"/>
      <c r="S206" s="18"/>
      <c r="T206" s="18"/>
      <c r="U206" s="18"/>
      <c r="V206" s="18"/>
      <c r="W206" s="18"/>
      <c r="X206" s="18"/>
      <c r="Y206" s="18"/>
      <c r="Z206" s="18"/>
      <c r="AA206" s="18"/>
      <c r="AB206" s="18"/>
      <c r="AC206" s="18"/>
      <c r="AD206" s="18"/>
    </row>
    <row r="207" spans="1:30" ht="18">
      <c r="A207" s="900"/>
      <c r="B207" s="900"/>
      <c r="C207" s="900"/>
      <c r="D207" s="900"/>
      <c r="E207" s="900"/>
      <c r="F207" s="900"/>
      <c r="G207" s="900"/>
      <c r="H207" s="900"/>
      <c r="I207" s="900"/>
      <c r="J207" s="900"/>
      <c r="K207" s="900"/>
      <c r="L207" s="900"/>
      <c r="M207" s="900"/>
      <c r="N207" s="900"/>
      <c r="O207" s="900"/>
      <c r="P207" s="18"/>
      <c r="Q207" s="18"/>
      <c r="R207" s="18"/>
      <c r="S207" s="18"/>
      <c r="T207" s="18"/>
      <c r="U207" s="18"/>
      <c r="V207" s="18"/>
      <c r="W207" s="18"/>
      <c r="X207" s="18"/>
      <c r="Y207" s="18"/>
      <c r="Z207" s="18"/>
      <c r="AA207" s="18"/>
      <c r="AB207" s="18"/>
      <c r="AC207" s="18"/>
      <c r="AD207" s="18"/>
    </row>
    <row r="208" spans="1:30" ht="18">
      <c r="A208" s="900"/>
      <c r="B208" s="900"/>
      <c r="C208" s="900"/>
      <c r="D208" s="900"/>
      <c r="E208" s="900"/>
      <c r="F208" s="900"/>
      <c r="G208" s="900"/>
      <c r="H208" s="900"/>
      <c r="I208" s="900"/>
      <c r="J208" s="900"/>
      <c r="K208" s="900"/>
      <c r="L208" s="900"/>
      <c r="M208" s="900"/>
      <c r="N208" s="900"/>
      <c r="O208" s="900"/>
      <c r="P208" s="18"/>
      <c r="Q208" s="18"/>
      <c r="R208" s="18"/>
      <c r="S208" s="18"/>
      <c r="T208" s="18"/>
      <c r="U208" s="18"/>
      <c r="V208" s="18"/>
      <c r="W208" s="18"/>
      <c r="X208" s="18"/>
      <c r="Y208" s="18"/>
      <c r="Z208" s="18"/>
      <c r="AA208" s="18"/>
      <c r="AB208" s="18"/>
      <c r="AC208" s="18"/>
      <c r="AD208" s="18"/>
    </row>
    <row r="209" spans="1:30" ht="18">
      <c r="A209" s="900"/>
      <c r="B209" s="900"/>
      <c r="C209" s="900"/>
      <c r="D209" s="900"/>
      <c r="E209" s="900"/>
      <c r="F209" s="900"/>
      <c r="G209" s="900"/>
      <c r="H209" s="900"/>
      <c r="I209" s="900"/>
      <c r="J209" s="900"/>
      <c r="K209" s="900"/>
      <c r="L209" s="900"/>
      <c r="M209" s="900"/>
      <c r="N209" s="900"/>
      <c r="O209" s="900"/>
      <c r="P209" s="18"/>
      <c r="Q209" s="18"/>
      <c r="R209" s="18"/>
      <c r="S209" s="18"/>
      <c r="T209" s="18"/>
      <c r="U209" s="18"/>
      <c r="V209" s="18"/>
      <c r="W209" s="18"/>
      <c r="X209" s="18"/>
      <c r="Y209" s="18"/>
      <c r="Z209" s="18"/>
      <c r="AA209" s="18"/>
      <c r="AB209" s="18"/>
      <c r="AC209" s="18"/>
      <c r="AD209" s="18"/>
    </row>
    <row r="210" spans="1:30" ht="18">
      <c r="A210" s="900"/>
      <c r="B210" s="900"/>
      <c r="C210" s="900"/>
      <c r="D210" s="900"/>
      <c r="E210" s="900"/>
      <c r="F210" s="900"/>
      <c r="G210" s="900"/>
      <c r="H210" s="900"/>
      <c r="I210" s="900"/>
      <c r="J210" s="900"/>
      <c r="K210" s="900"/>
      <c r="L210" s="900"/>
      <c r="M210" s="900"/>
      <c r="N210" s="900"/>
      <c r="O210" s="900"/>
      <c r="P210" s="18"/>
      <c r="Q210" s="18"/>
      <c r="R210" s="18"/>
      <c r="S210" s="18"/>
      <c r="T210" s="18"/>
      <c r="U210" s="18"/>
      <c r="V210" s="18"/>
      <c r="W210" s="18"/>
      <c r="X210" s="18"/>
      <c r="Y210" s="18"/>
      <c r="Z210" s="18"/>
      <c r="AA210" s="18"/>
      <c r="AB210" s="18"/>
      <c r="AC210" s="18"/>
      <c r="AD210" s="18"/>
    </row>
    <row r="211" spans="1:30" ht="18">
      <c r="A211" s="900"/>
      <c r="B211" s="900"/>
      <c r="C211" s="900"/>
      <c r="D211" s="900"/>
      <c r="E211" s="900"/>
      <c r="F211" s="900"/>
      <c r="G211" s="900"/>
      <c r="H211" s="900"/>
      <c r="I211" s="900"/>
      <c r="J211" s="900"/>
      <c r="K211" s="900"/>
      <c r="L211" s="900"/>
      <c r="M211" s="900"/>
      <c r="N211" s="900"/>
      <c r="O211" s="900"/>
      <c r="P211" s="18"/>
      <c r="Q211" s="18"/>
      <c r="R211" s="18"/>
      <c r="S211" s="18"/>
      <c r="T211" s="18"/>
      <c r="U211" s="18"/>
      <c r="V211" s="18"/>
      <c r="W211" s="18"/>
      <c r="X211" s="18"/>
      <c r="Y211" s="18"/>
      <c r="Z211" s="18"/>
      <c r="AA211" s="18"/>
      <c r="AB211" s="18"/>
      <c r="AC211" s="18"/>
      <c r="AD211" s="18"/>
    </row>
    <row r="212" spans="1:30" ht="18">
      <c r="A212" s="900"/>
      <c r="B212" s="900"/>
      <c r="C212" s="900"/>
      <c r="D212" s="900"/>
      <c r="E212" s="900"/>
      <c r="F212" s="900"/>
      <c r="G212" s="900"/>
      <c r="H212" s="900"/>
      <c r="I212" s="900"/>
      <c r="J212" s="900"/>
      <c r="K212" s="900"/>
      <c r="L212" s="900"/>
      <c r="M212" s="900"/>
      <c r="N212" s="900"/>
      <c r="O212" s="900"/>
      <c r="P212" s="18"/>
      <c r="Q212" s="18"/>
      <c r="R212" s="18"/>
      <c r="S212" s="18"/>
      <c r="T212" s="18"/>
      <c r="U212" s="18"/>
      <c r="V212" s="18"/>
      <c r="W212" s="18"/>
      <c r="X212" s="18"/>
      <c r="Y212" s="18"/>
      <c r="Z212" s="18"/>
      <c r="AA212" s="18"/>
      <c r="AB212" s="18"/>
      <c r="AC212" s="18"/>
      <c r="AD212" s="18"/>
    </row>
    <row r="213" spans="1:30" ht="18">
      <c r="A213" s="900"/>
      <c r="B213" s="900"/>
      <c r="C213" s="900"/>
      <c r="D213" s="900"/>
      <c r="E213" s="900"/>
      <c r="F213" s="900"/>
      <c r="G213" s="900"/>
      <c r="H213" s="900"/>
      <c r="I213" s="900"/>
      <c r="J213" s="900"/>
      <c r="K213" s="900"/>
      <c r="L213" s="900"/>
      <c r="M213" s="900"/>
      <c r="N213" s="900"/>
      <c r="O213" s="900"/>
      <c r="P213" s="18"/>
      <c r="Q213" s="18"/>
      <c r="R213" s="18"/>
      <c r="S213" s="18"/>
      <c r="T213" s="18"/>
      <c r="U213" s="18"/>
      <c r="V213" s="18"/>
      <c r="W213" s="18"/>
      <c r="X213" s="18"/>
      <c r="Y213" s="18"/>
      <c r="Z213" s="18"/>
      <c r="AA213" s="18"/>
      <c r="AB213" s="18"/>
      <c r="AC213" s="18"/>
      <c r="AD213" s="18"/>
    </row>
    <row r="214" spans="1:30" ht="18">
      <c r="A214" s="900"/>
      <c r="B214" s="900"/>
      <c r="C214" s="900"/>
      <c r="D214" s="900"/>
      <c r="E214" s="900"/>
      <c r="F214" s="900"/>
      <c r="G214" s="900"/>
      <c r="H214" s="900"/>
      <c r="I214" s="900"/>
      <c r="J214" s="900"/>
      <c r="K214" s="900"/>
      <c r="L214" s="900"/>
      <c r="M214" s="900"/>
      <c r="N214" s="900"/>
      <c r="O214" s="900"/>
      <c r="P214" s="18"/>
      <c r="Q214" s="18"/>
      <c r="R214" s="18"/>
      <c r="S214" s="18"/>
      <c r="T214" s="18"/>
      <c r="U214" s="18"/>
      <c r="V214" s="18"/>
      <c r="W214" s="18"/>
      <c r="X214" s="18"/>
      <c r="Y214" s="18"/>
      <c r="Z214" s="18"/>
      <c r="AA214" s="18"/>
      <c r="AB214" s="18"/>
      <c r="AC214" s="18"/>
      <c r="AD214" s="18"/>
    </row>
    <row r="215" spans="1:30" ht="18">
      <c r="A215" s="900"/>
      <c r="B215" s="900"/>
      <c r="C215" s="900"/>
      <c r="D215" s="900"/>
      <c r="E215" s="900"/>
      <c r="F215" s="900"/>
      <c r="G215" s="900"/>
      <c r="H215" s="900"/>
      <c r="I215" s="900"/>
      <c r="J215" s="900"/>
      <c r="K215" s="900"/>
      <c r="L215" s="900"/>
      <c r="M215" s="900"/>
      <c r="N215" s="900"/>
      <c r="O215" s="900"/>
      <c r="P215" s="18"/>
      <c r="Q215" s="18"/>
      <c r="R215" s="18"/>
      <c r="S215" s="18"/>
      <c r="T215" s="18"/>
      <c r="U215" s="18"/>
      <c r="V215" s="18"/>
      <c r="W215" s="18"/>
      <c r="X215" s="18"/>
      <c r="Y215" s="18"/>
      <c r="Z215" s="18"/>
      <c r="AA215" s="18"/>
      <c r="AB215" s="18"/>
      <c r="AC215" s="18"/>
      <c r="AD215" s="18"/>
    </row>
    <row r="216" spans="1:30" ht="18">
      <c r="A216" s="900"/>
      <c r="B216" s="900"/>
      <c r="C216" s="900"/>
      <c r="D216" s="900"/>
      <c r="E216" s="900"/>
      <c r="F216" s="900"/>
      <c r="G216" s="900"/>
      <c r="H216" s="900"/>
      <c r="I216" s="900"/>
      <c r="J216" s="900"/>
      <c r="K216" s="900"/>
      <c r="L216" s="900"/>
      <c r="M216" s="900"/>
      <c r="N216" s="900"/>
      <c r="O216" s="900"/>
      <c r="P216" s="18"/>
      <c r="Q216" s="18"/>
      <c r="R216" s="18"/>
      <c r="S216" s="18"/>
      <c r="T216" s="18"/>
      <c r="U216" s="18"/>
      <c r="V216" s="18"/>
      <c r="W216" s="18"/>
      <c r="X216" s="18"/>
      <c r="Y216" s="18"/>
      <c r="Z216" s="18"/>
      <c r="AA216" s="18"/>
      <c r="AB216" s="18"/>
      <c r="AC216" s="18"/>
      <c r="AD216" s="18"/>
    </row>
    <row r="217" spans="1:30" ht="18">
      <c r="A217" s="900"/>
      <c r="B217" s="900"/>
      <c r="C217" s="900"/>
      <c r="D217" s="900"/>
      <c r="E217" s="900"/>
      <c r="F217" s="900"/>
      <c r="G217" s="900"/>
      <c r="H217" s="900"/>
      <c r="I217" s="900"/>
      <c r="J217" s="900"/>
      <c r="K217" s="900"/>
      <c r="L217" s="900"/>
      <c r="M217" s="900"/>
      <c r="N217" s="900"/>
      <c r="O217" s="900"/>
      <c r="P217" s="18"/>
      <c r="Q217" s="18"/>
      <c r="R217" s="18"/>
      <c r="S217" s="18"/>
      <c r="T217" s="18"/>
      <c r="U217" s="18"/>
      <c r="V217" s="18"/>
      <c r="W217" s="18"/>
      <c r="X217" s="18"/>
      <c r="Y217" s="18"/>
      <c r="Z217" s="18"/>
      <c r="AA217" s="18"/>
      <c r="AB217" s="18"/>
      <c r="AC217" s="18"/>
      <c r="AD217" s="18"/>
    </row>
    <row r="218" spans="1:30" ht="18">
      <c r="A218" s="900"/>
      <c r="B218" s="900"/>
      <c r="C218" s="900"/>
      <c r="D218" s="900"/>
      <c r="E218" s="900"/>
      <c r="F218" s="900"/>
      <c r="G218" s="900"/>
      <c r="H218" s="900"/>
      <c r="I218" s="900"/>
      <c r="J218" s="900"/>
      <c r="K218" s="900"/>
      <c r="L218" s="900"/>
      <c r="M218" s="900"/>
      <c r="N218" s="900"/>
      <c r="O218" s="900"/>
      <c r="P218" s="18"/>
      <c r="Q218" s="18"/>
      <c r="R218" s="18"/>
      <c r="S218" s="18"/>
      <c r="T218" s="18"/>
      <c r="U218" s="18"/>
      <c r="V218" s="18"/>
      <c r="W218" s="18"/>
      <c r="X218" s="18"/>
      <c r="Y218" s="18"/>
      <c r="Z218" s="18"/>
      <c r="AA218" s="18"/>
      <c r="AB218" s="18"/>
      <c r="AC218" s="18"/>
      <c r="AD218" s="18"/>
    </row>
    <row r="219" spans="1:30" ht="18">
      <c r="A219" s="900"/>
      <c r="B219" s="900"/>
      <c r="C219" s="900"/>
      <c r="D219" s="900"/>
      <c r="E219" s="900"/>
      <c r="F219" s="900"/>
      <c r="G219" s="900"/>
      <c r="H219" s="900"/>
      <c r="I219" s="900"/>
      <c r="J219" s="900"/>
      <c r="K219" s="900"/>
      <c r="L219" s="900"/>
      <c r="M219" s="900"/>
      <c r="N219" s="900"/>
      <c r="O219" s="900"/>
      <c r="P219" s="18"/>
      <c r="Q219" s="18"/>
      <c r="R219" s="18"/>
      <c r="S219" s="18"/>
      <c r="T219" s="18"/>
      <c r="U219" s="18"/>
      <c r="V219" s="18"/>
      <c r="W219" s="18"/>
      <c r="X219" s="18"/>
      <c r="Y219" s="18"/>
      <c r="Z219" s="18"/>
      <c r="AA219" s="18"/>
      <c r="AB219" s="18"/>
      <c r="AC219" s="18"/>
      <c r="AD219" s="18"/>
    </row>
    <row r="220" spans="1:30" ht="18">
      <c r="A220" s="900"/>
      <c r="B220" s="900"/>
      <c r="C220" s="900"/>
      <c r="D220" s="900"/>
      <c r="E220" s="900"/>
      <c r="F220" s="900"/>
      <c r="G220" s="900"/>
      <c r="H220" s="900"/>
      <c r="I220" s="900"/>
      <c r="J220" s="900"/>
      <c r="K220" s="900"/>
      <c r="L220" s="900"/>
      <c r="M220" s="900"/>
      <c r="N220" s="900"/>
      <c r="O220" s="900"/>
      <c r="P220" s="18"/>
      <c r="Q220" s="18"/>
      <c r="R220" s="18"/>
      <c r="S220" s="18"/>
      <c r="T220" s="18"/>
      <c r="U220" s="18"/>
      <c r="V220" s="18"/>
      <c r="W220" s="18"/>
      <c r="X220" s="18"/>
      <c r="Y220" s="18"/>
      <c r="Z220" s="18"/>
      <c r="AA220" s="18"/>
      <c r="AB220" s="18"/>
      <c r="AC220" s="18"/>
      <c r="AD220" s="18"/>
    </row>
    <row r="221" spans="1:30" ht="18">
      <c r="A221" s="900"/>
      <c r="B221" s="900"/>
      <c r="C221" s="900"/>
      <c r="D221" s="900"/>
      <c r="E221" s="900"/>
      <c r="F221" s="900"/>
      <c r="G221" s="900"/>
      <c r="H221" s="900"/>
      <c r="I221" s="900"/>
      <c r="J221" s="900"/>
      <c r="K221" s="900"/>
      <c r="L221" s="900"/>
      <c r="M221" s="900"/>
      <c r="N221" s="900"/>
      <c r="O221" s="900"/>
      <c r="P221" s="18"/>
      <c r="Q221" s="18"/>
      <c r="R221" s="18"/>
      <c r="S221" s="18"/>
      <c r="T221" s="18"/>
      <c r="U221" s="18"/>
      <c r="V221" s="18"/>
      <c r="W221" s="18"/>
      <c r="X221" s="18"/>
      <c r="Y221" s="18"/>
      <c r="Z221" s="18"/>
      <c r="AA221" s="18"/>
      <c r="AB221" s="18"/>
      <c r="AC221" s="18"/>
      <c r="AD221" s="18"/>
    </row>
    <row r="222" spans="1:30" ht="18">
      <c r="A222" s="900"/>
      <c r="B222" s="900"/>
      <c r="C222" s="900"/>
      <c r="D222" s="900"/>
      <c r="E222" s="900"/>
      <c r="F222" s="900"/>
      <c r="G222" s="900"/>
      <c r="H222" s="900"/>
      <c r="I222" s="900"/>
      <c r="J222" s="900"/>
      <c r="K222" s="900"/>
      <c r="L222" s="900"/>
      <c r="M222" s="900"/>
      <c r="N222" s="900"/>
      <c r="O222" s="900"/>
      <c r="P222" s="18"/>
      <c r="Q222" s="18"/>
      <c r="R222" s="18"/>
      <c r="S222" s="18"/>
      <c r="T222" s="18"/>
      <c r="U222" s="18"/>
      <c r="V222" s="18"/>
      <c r="W222" s="18"/>
      <c r="X222" s="18"/>
      <c r="Y222" s="18"/>
      <c r="Z222" s="18"/>
      <c r="AA222" s="18"/>
      <c r="AB222" s="18"/>
      <c r="AC222" s="18"/>
      <c r="AD222" s="18"/>
    </row>
    <row r="223" spans="1:30" ht="18">
      <c r="A223" s="900"/>
      <c r="B223" s="900"/>
      <c r="C223" s="900"/>
      <c r="D223" s="900"/>
      <c r="E223" s="900"/>
      <c r="F223" s="900"/>
      <c r="G223" s="900"/>
      <c r="H223" s="900"/>
      <c r="I223" s="900"/>
      <c r="J223" s="900"/>
      <c r="K223" s="900"/>
      <c r="L223" s="900"/>
      <c r="M223" s="900"/>
      <c r="N223" s="900"/>
      <c r="O223" s="900"/>
      <c r="P223" s="18"/>
      <c r="Q223" s="18"/>
      <c r="R223" s="18"/>
      <c r="S223" s="18"/>
      <c r="T223" s="18"/>
      <c r="U223" s="18"/>
      <c r="V223" s="18"/>
      <c r="W223" s="18"/>
      <c r="X223" s="18"/>
      <c r="Y223" s="18"/>
      <c r="Z223" s="18"/>
      <c r="AA223" s="18"/>
      <c r="AB223" s="18"/>
      <c r="AC223" s="18"/>
      <c r="AD223" s="18"/>
    </row>
    <row r="224" spans="1:30" ht="18">
      <c r="A224" s="900"/>
      <c r="B224" s="900"/>
      <c r="C224" s="900"/>
      <c r="D224" s="900"/>
      <c r="E224" s="900"/>
      <c r="F224" s="900"/>
      <c r="G224" s="900"/>
      <c r="H224" s="900"/>
      <c r="I224" s="900"/>
      <c r="J224" s="900"/>
      <c r="K224" s="900"/>
      <c r="L224" s="900"/>
      <c r="M224" s="900"/>
      <c r="N224" s="900"/>
      <c r="O224" s="900"/>
      <c r="P224" s="18"/>
      <c r="Q224" s="18"/>
      <c r="R224" s="18"/>
      <c r="S224" s="18"/>
      <c r="T224" s="18"/>
      <c r="U224" s="18"/>
      <c r="V224" s="18"/>
      <c r="W224" s="18"/>
      <c r="X224" s="18"/>
      <c r="Y224" s="18"/>
      <c r="Z224" s="18"/>
      <c r="AA224" s="18"/>
      <c r="AB224" s="18"/>
      <c r="AC224" s="18"/>
      <c r="AD224" s="18"/>
    </row>
    <row r="225" spans="1:30" ht="18">
      <c r="A225" s="900"/>
      <c r="B225" s="900"/>
      <c r="C225" s="900"/>
      <c r="D225" s="900"/>
      <c r="E225" s="900"/>
      <c r="F225" s="900"/>
      <c r="G225" s="900"/>
      <c r="H225" s="900"/>
      <c r="I225" s="900"/>
      <c r="J225" s="900"/>
      <c r="K225" s="900"/>
      <c r="L225" s="900"/>
      <c r="M225" s="900"/>
      <c r="N225" s="900"/>
      <c r="O225" s="900"/>
      <c r="P225" s="18"/>
      <c r="Q225" s="18"/>
      <c r="R225" s="18"/>
      <c r="S225" s="18"/>
      <c r="T225" s="18"/>
      <c r="U225" s="18"/>
      <c r="V225" s="18"/>
      <c r="W225" s="18"/>
      <c r="X225" s="18"/>
      <c r="Y225" s="18"/>
      <c r="Z225" s="18"/>
      <c r="AA225" s="18"/>
      <c r="AB225" s="18"/>
      <c r="AC225" s="18"/>
      <c r="AD225" s="18"/>
    </row>
    <row r="226" spans="1:30" ht="18">
      <c r="A226" s="900"/>
      <c r="B226" s="900"/>
      <c r="C226" s="900"/>
      <c r="D226" s="900"/>
      <c r="E226" s="900"/>
      <c r="F226" s="900"/>
      <c r="G226" s="900"/>
      <c r="H226" s="900"/>
      <c r="I226" s="900"/>
      <c r="J226" s="900"/>
      <c r="K226" s="900"/>
      <c r="L226" s="900"/>
      <c r="M226" s="900"/>
      <c r="N226" s="900"/>
      <c r="O226" s="900"/>
      <c r="P226" s="18"/>
      <c r="Q226" s="18"/>
      <c r="R226" s="18"/>
      <c r="S226" s="18"/>
      <c r="T226" s="18"/>
      <c r="U226" s="18"/>
      <c r="V226" s="18"/>
      <c r="W226" s="18"/>
      <c r="X226" s="18"/>
      <c r="Y226" s="18"/>
      <c r="Z226" s="18"/>
      <c r="AA226" s="18"/>
      <c r="AB226" s="18"/>
      <c r="AC226" s="18"/>
      <c r="AD226" s="18"/>
    </row>
    <row r="227" spans="1:30" ht="18">
      <c r="A227" s="900"/>
      <c r="B227" s="900"/>
      <c r="C227" s="900"/>
      <c r="D227" s="900"/>
      <c r="E227" s="900"/>
      <c r="F227" s="900"/>
      <c r="G227" s="900"/>
      <c r="H227" s="900"/>
      <c r="I227" s="900"/>
      <c r="J227" s="900"/>
      <c r="K227" s="900"/>
      <c r="L227" s="900"/>
      <c r="M227" s="900"/>
      <c r="N227" s="900"/>
      <c r="O227" s="900"/>
      <c r="P227" s="18"/>
      <c r="Q227" s="18"/>
      <c r="R227" s="18"/>
      <c r="S227" s="18"/>
      <c r="T227" s="18"/>
      <c r="U227" s="18"/>
      <c r="V227" s="18"/>
      <c r="W227" s="18"/>
      <c r="X227" s="18"/>
      <c r="Y227" s="18"/>
      <c r="Z227" s="18"/>
      <c r="AA227" s="18"/>
      <c r="AB227" s="18"/>
      <c r="AC227" s="18"/>
      <c r="AD227" s="18"/>
    </row>
    <row r="228" spans="1:30" ht="18">
      <c r="A228" s="900"/>
      <c r="B228" s="900"/>
      <c r="C228" s="900"/>
      <c r="D228" s="900"/>
      <c r="E228" s="900"/>
      <c r="F228" s="900"/>
      <c r="G228" s="900"/>
      <c r="H228" s="900"/>
      <c r="I228" s="900"/>
      <c r="J228" s="900"/>
      <c r="K228" s="900"/>
      <c r="L228" s="900"/>
      <c r="M228" s="900"/>
      <c r="N228" s="900"/>
      <c r="O228" s="900"/>
      <c r="P228" s="18"/>
      <c r="Q228" s="18"/>
      <c r="R228" s="18"/>
      <c r="S228" s="18"/>
      <c r="T228" s="18"/>
      <c r="U228" s="18"/>
      <c r="V228" s="18"/>
      <c r="W228" s="18"/>
      <c r="X228" s="18"/>
      <c r="Y228" s="18"/>
      <c r="Z228" s="18"/>
      <c r="AA228" s="18"/>
      <c r="AB228" s="18"/>
      <c r="AC228" s="18"/>
      <c r="AD228" s="18"/>
    </row>
    <row r="229" spans="1:30" ht="18">
      <c r="A229" s="900"/>
      <c r="B229" s="900"/>
      <c r="C229" s="900"/>
      <c r="D229" s="900"/>
      <c r="E229" s="900"/>
      <c r="F229" s="900"/>
      <c r="G229" s="900"/>
      <c r="H229" s="900"/>
      <c r="I229" s="900"/>
      <c r="J229" s="900"/>
      <c r="K229" s="900"/>
      <c r="L229" s="900"/>
      <c r="M229" s="900"/>
      <c r="N229" s="900"/>
      <c r="O229" s="900"/>
      <c r="P229" s="18"/>
      <c r="Q229" s="18"/>
      <c r="R229" s="18"/>
      <c r="S229" s="18"/>
      <c r="T229" s="18"/>
      <c r="U229" s="18"/>
      <c r="V229" s="18"/>
      <c r="W229" s="18"/>
      <c r="X229" s="18"/>
      <c r="Y229" s="18"/>
      <c r="Z229" s="18"/>
      <c r="AA229" s="18"/>
      <c r="AB229" s="18"/>
      <c r="AC229" s="18"/>
      <c r="AD229" s="18"/>
    </row>
    <row r="230" spans="1:30" ht="18">
      <c r="A230" s="900"/>
      <c r="B230" s="900"/>
      <c r="C230" s="900"/>
      <c r="D230" s="900"/>
      <c r="E230" s="900"/>
      <c r="F230" s="900"/>
      <c r="G230" s="900"/>
      <c r="H230" s="900"/>
      <c r="I230" s="900"/>
      <c r="J230" s="900"/>
      <c r="K230" s="900"/>
      <c r="L230" s="900"/>
      <c r="M230" s="900"/>
      <c r="N230" s="900"/>
      <c r="O230" s="900"/>
      <c r="P230" s="18"/>
      <c r="Q230" s="18"/>
      <c r="R230" s="18"/>
      <c r="S230" s="18"/>
      <c r="T230" s="18"/>
      <c r="U230" s="18"/>
      <c r="V230" s="18"/>
      <c r="W230" s="18"/>
      <c r="X230" s="18"/>
      <c r="Y230" s="18"/>
      <c r="Z230" s="18"/>
      <c r="AA230" s="18"/>
      <c r="AB230" s="18"/>
      <c r="AC230" s="18"/>
      <c r="AD230" s="18"/>
    </row>
    <row r="231" spans="1:30" ht="18">
      <c r="A231" s="900"/>
      <c r="B231" s="900"/>
      <c r="C231" s="900"/>
      <c r="D231" s="900"/>
      <c r="E231" s="900"/>
      <c r="F231" s="900"/>
      <c r="G231" s="900"/>
      <c r="H231" s="900"/>
      <c r="I231" s="900"/>
      <c r="J231" s="900"/>
      <c r="K231" s="900"/>
      <c r="L231" s="900"/>
      <c r="M231" s="900"/>
      <c r="N231" s="900"/>
      <c r="O231" s="900"/>
      <c r="P231" s="18"/>
      <c r="Q231" s="18"/>
      <c r="R231" s="18"/>
      <c r="S231" s="18"/>
      <c r="T231" s="18"/>
      <c r="U231" s="18"/>
      <c r="V231" s="18"/>
      <c r="W231" s="18"/>
      <c r="X231" s="18"/>
      <c r="Y231" s="18"/>
      <c r="Z231" s="18"/>
      <c r="AA231" s="18"/>
      <c r="AB231" s="18"/>
      <c r="AC231" s="18"/>
      <c r="AD231" s="18"/>
    </row>
    <row r="232" spans="1:30" ht="18">
      <c r="A232" s="900"/>
      <c r="B232" s="900"/>
      <c r="C232" s="900"/>
      <c r="D232" s="900"/>
      <c r="E232" s="900"/>
      <c r="F232" s="900"/>
      <c r="G232" s="900"/>
      <c r="H232" s="900"/>
      <c r="I232" s="900"/>
      <c r="J232" s="900"/>
      <c r="K232" s="900"/>
      <c r="L232" s="900"/>
      <c r="M232" s="900"/>
      <c r="N232" s="900"/>
      <c r="O232" s="900"/>
      <c r="P232" s="18"/>
      <c r="Q232" s="18"/>
      <c r="R232" s="18"/>
      <c r="S232" s="18"/>
      <c r="T232" s="18"/>
      <c r="U232" s="18"/>
      <c r="V232" s="18"/>
      <c r="W232" s="18"/>
      <c r="X232" s="18"/>
      <c r="Y232" s="18"/>
      <c r="Z232" s="18"/>
      <c r="AA232" s="18"/>
      <c r="AB232" s="18"/>
      <c r="AC232" s="18"/>
      <c r="AD232" s="18"/>
    </row>
    <row r="233" spans="1:30" ht="18">
      <c r="A233" s="900"/>
      <c r="B233" s="900"/>
      <c r="C233" s="900"/>
      <c r="D233" s="900"/>
      <c r="E233" s="900"/>
      <c r="F233" s="900"/>
      <c r="G233" s="900"/>
      <c r="H233" s="900"/>
      <c r="I233" s="900"/>
      <c r="J233" s="900"/>
      <c r="K233" s="900"/>
      <c r="L233" s="900"/>
      <c r="M233" s="900"/>
      <c r="N233" s="900"/>
      <c r="O233" s="900"/>
      <c r="P233" s="18"/>
      <c r="Q233" s="18"/>
      <c r="R233" s="18"/>
      <c r="S233" s="18"/>
      <c r="T233" s="18"/>
      <c r="U233" s="18"/>
      <c r="V233" s="18"/>
      <c r="W233" s="18"/>
      <c r="X233" s="18"/>
      <c r="Y233" s="18"/>
      <c r="Z233" s="18"/>
      <c r="AA233" s="18"/>
      <c r="AB233" s="18"/>
      <c r="AC233" s="18"/>
      <c r="AD233" s="18"/>
    </row>
    <row r="234" spans="1:30" ht="18">
      <c r="A234" s="900"/>
      <c r="B234" s="900"/>
      <c r="C234" s="900"/>
      <c r="D234" s="900"/>
      <c r="E234" s="900"/>
      <c r="F234" s="900"/>
      <c r="G234" s="900"/>
      <c r="H234" s="900"/>
      <c r="I234" s="900"/>
      <c r="J234" s="900"/>
      <c r="K234" s="900"/>
      <c r="L234" s="900"/>
      <c r="M234" s="900"/>
      <c r="N234" s="900"/>
      <c r="O234" s="900"/>
      <c r="P234" s="18"/>
      <c r="Q234" s="18"/>
      <c r="R234" s="18"/>
      <c r="S234" s="18"/>
      <c r="T234" s="18"/>
      <c r="U234" s="18"/>
      <c r="V234" s="18"/>
      <c r="W234" s="18"/>
      <c r="X234" s="18"/>
      <c r="Y234" s="18"/>
      <c r="Z234" s="18"/>
      <c r="AA234" s="18"/>
      <c r="AB234" s="18"/>
      <c r="AC234" s="18"/>
      <c r="AD234" s="18"/>
    </row>
    <row r="235" spans="1:30" ht="18">
      <c r="A235" s="900"/>
      <c r="B235" s="900"/>
      <c r="C235" s="900"/>
      <c r="D235" s="900"/>
      <c r="E235" s="900"/>
      <c r="F235" s="900"/>
      <c r="G235" s="900"/>
      <c r="H235" s="900"/>
      <c r="I235" s="900"/>
      <c r="J235" s="900"/>
      <c r="K235" s="900"/>
      <c r="L235" s="900"/>
      <c r="M235" s="900"/>
      <c r="N235" s="900"/>
      <c r="O235" s="900"/>
      <c r="P235" s="18"/>
      <c r="Q235" s="18"/>
      <c r="R235" s="18"/>
      <c r="S235" s="18"/>
      <c r="T235" s="18"/>
      <c r="U235" s="18"/>
      <c r="V235" s="18"/>
      <c r="W235" s="18"/>
      <c r="X235" s="18"/>
      <c r="Y235" s="18"/>
      <c r="Z235" s="18"/>
      <c r="AA235" s="18"/>
      <c r="AB235" s="18"/>
      <c r="AC235" s="18"/>
      <c r="AD235" s="18"/>
    </row>
    <row r="236" spans="1:30" ht="18">
      <c r="A236" s="900"/>
      <c r="B236" s="900"/>
      <c r="C236" s="900"/>
      <c r="D236" s="900"/>
      <c r="E236" s="900"/>
      <c r="F236" s="900"/>
      <c r="G236" s="900"/>
      <c r="H236" s="900"/>
      <c r="I236" s="900"/>
      <c r="J236" s="900"/>
      <c r="K236" s="900"/>
      <c r="L236" s="900"/>
      <c r="M236" s="900"/>
      <c r="N236" s="900"/>
      <c r="O236" s="900"/>
      <c r="P236" s="18"/>
      <c r="Q236" s="18"/>
      <c r="R236" s="18"/>
      <c r="S236" s="18"/>
      <c r="T236" s="18"/>
      <c r="U236" s="18"/>
      <c r="V236" s="18"/>
      <c r="W236" s="18"/>
      <c r="X236" s="18"/>
      <c r="Y236" s="18"/>
      <c r="Z236" s="18"/>
      <c r="AA236" s="18"/>
      <c r="AB236" s="18"/>
      <c r="AC236" s="18"/>
      <c r="AD236" s="18"/>
    </row>
    <row r="237" spans="1:30" ht="18">
      <c r="A237" s="900"/>
      <c r="B237" s="900"/>
      <c r="C237" s="900"/>
      <c r="D237" s="900"/>
      <c r="E237" s="900"/>
      <c r="F237" s="900"/>
      <c r="G237" s="900"/>
      <c r="H237" s="900"/>
      <c r="I237" s="900"/>
      <c r="J237" s="900"/>
      <c r="K237" s="900"/>
      <c r="L237" s="900"/>
      <c r="M237" s="900"/>
      <c r="N237" s="900"/>
      <c r="O237" s="900"/>
      <c r="P237" s="18"/>
      <c r="Q237" s="18"/>
      <c r="R237" s="18"/>
      <c r="S237" s="18"/>
      <c r="T237" s="18"/>
      <c r="U237" s="18"/>
      <c r="V237" s="18"/>
      <c r="W237" s="18"/>
      <c r="X237" s="18"/>
      <c r="Y237" s="18"/>
      <c r="Z237" s="18"/>
      <c r="AA237" s="18"/>
      <c r="AB237" s="18"/>
      <c r="AC237" s="18"/>
      <c r="AD237" s="18"/>
    </row>
    <row r="238" spans="1:30" ht="18">
      <c r="A238" s="900"/>
      <c r="B238" s="900"/>
      <c r="C238" s="900"/>
      <c r="D238" s="900"/>
      <c r="E238" s="900"/>
      <c r="F238" s="900"/>
      <c r="G238" s="900"/>
      <c r="H238" s="900"/>
      <c r="I238" s="900"/>
      <c r="J238" s="900"/>
      <c r="K238" s="900"/>
      <c r="L238" s="900"/>
      <c r="M238" s="900"/>
      <c r="N238" s="900"/>
      <c r="O238" s="900"/>
      <c r="P238" s="18"/>
      <c r="Q238" s="18"/>
      <c r="R238" s="18"/>
      <c r="S238" s="18"/>
      <c r="T238" s="18"/>
      <c r="U238" s="18"/>
      <c r="V238" s="18"/>
      <c r="W238" s="18"/>
      <c r="X238" s="18"/>
      <c r="Y238" s="18"/>
      <c r="Z238" s="18"/>
      <c r="AA238" s="18"/>
      <c r="AB238" s="18"/>
      <c r="AC238" s="18"/>
      <c r="AD238" s="18"/>
    </row>
    <row r="239" spans="1:30" ht="18">
      <c r="A239" s="900"/>
      <c r="B239" s="900"/>
      <c r="C239" s="900"/>
      <c r="D239" s="900"/>
      <c r="E239" s="900"/>
      <c r="F239" s="900"/>
      <c r="G239" s="900"/>
      <c r="H239" s="900"/>
      <c r="I239" s="900"/>
      <c r="J239" s="900"/>
      <c r="K239" s="900"/>
      <c r="L239" s="900"/>
      <c r="M239" s="900"/>
      <c r="N239" s="900"/>
      <c r="O239" s="900"/>
      <c r="P239" s="18"/>
      <c r="Q239" s="18"/>
      <c r="R239" s="18"/>
      <c r="S239" s="18"/>
      <c r="T239" s="18"/>
      <c r="U239" s="18"/>
      <c r="V239" s="18"/>
      <c r="W239" s="18"/>
      <c r="X239" s="18"/>
      <c r="Y239" s="18"/>
      <c r="Z239" s="18"/>
      <c r="AA239" s="18"/>
      <c r="AB239" s="18"/>
      <c r="AC239" s="18"/>
      <c r="AD239" s="18"/>
    </row>
    <row r="240" spans="1:30" ht="18">
      <c r="A240" s="900"/>
      <c r="B240" s="900"/>
      <c r="C240" s="900"/>
      <c r="D240" s="900"/>
      <c r="E240" s="900"/>
      <c r="F240" s="900"/>
      <c r="G240" s="900"/>
      <c r="H240" s="900"/>
      <c r="I240" s="900"/>
      <c r="J240" s="900"/>
      <c r="K240" s="900"/>
      <c r="L240" s="900"/>
      <c r="M240" s="900"/>
      <c r="N240" s="900"/>
      <c r="O240" s="900"/>
      <c r="P240" s="18"/>
      <c r="Q240" s="18"/>
      <c r="R240" s="18"/>
      <c r="S240" s="18"/>
      <c r="T240" s="18"/>
      <c r="U240" s="18"/>
      <c r="V240" s="18"/>
      <c r="W240" s="18"/>
      <c r="X240" s="18"/>
      <c r="Y240" s="18"/>
      <c r="Z240" s="18"/>
      <c r="AA240" s="18"/>
      <c r="AB240" s="18"/>
      <c r="AC240" s="18"/>
      <c r="AD240" s="18"/>
    </row>
    <row r="241" spans="1:30" ht="18">
      <c r="A241" s="900"/>
      <c r="B241" s="900"/>
      <c r="C241" s="900"/>
      <c r="D241" s="900"/>
      <c r="E241" s="900"/>
      <c r="F241" s="900"/>
      <c r="G241" s="900"/>
      <c r="H241" s="900"/>
      <c r="I241" s="900"/>
      <c r="J241" s="900"/>
      <c r="K241" s="900"/>
      <c r="L241" s="900"/>
      <c r="M241" s="900"/>
      <c r="N241" s="900"/>
      <c r="O241" s="900"/>
      <c r="P241" s="18"/>
      <c r="Q241" s="18"/>
      <c r="R241" s="18"/>
      <c r="S241" s="18"/>
      <c r="T241" s="18"/>
      <c r="U241" s="18"/>
      <c r="V241" s="18"/>
      <c r="W241" s="18"/>
      <c r="X241" s="18"/>
      <c r="Y241" s="18"/>
      <c r="Z241" s="18"/>
      <c r="AA241" s="18"/>
      <c r="AB241" s="18"/>
      <c r="AC241" s="18"/>
      <c r="AD241" s="18"/>
    </row>
    <row r="242" spans="1:30" ht="18">
      <c r="A242" s="900"/>
      <c r="B242" s="900"/>
      <c r="C242" s="900"/>
      <c r="D242" s="900"/>
      <c r="E242" s="900"/>
      <c r="F242" s="900"/>
      <c r="G242" s="900"/>
      <c r="H242" s="900"/>
      <c r="I242" s="900"/>
      <c r="J242" s="900"/>
      <c r="K242" s="900"/>
      <c r="L242" s="900"/>
      <c r="M242" s="900"/>
      <c r="N242" s="900"/>
      <c r="O242" s="900"/>
      <c r="P242" s="18"/>
      <c r="Q242" s="18"/>
      <c r="R242" s="18"/>
      <c r="S242" s="18"/>
      <c r="T242" s="18"/>
      <c r="U242" s="18"/>
      <c r="V242" s="18"/>
      <c r="W242" s="18"/>
      <c r="X242" s="18"/>
      <c r="Y242" s="18"/>
      <c r="Z242" s="18"/>
      <c r="AA242" s="18"/>
      <c r="AB242" s="18"/>
      <c r="AC242" s="18"/>
      <c r="AD242" s="18"/>
    </row>
    <row r="243" spans="1:30" ht="18">
      <c r="A243" s="900"/>
      <c r="B243" s="900"/>
      <c r="C243" s="900"/>
      <c r="D243" s="900"/>
      <c r="E243" s="900"/>
      <c r="F243" s="900"/>
      <c r="G243" s="900"/>
      <c r="H243" s="900"/>
      <c r="I243" s="900"/>
      <c r="J243" s="900"/>
      <c r="K243" s="900"/>
      <c r="L243" s="900"/>
      <c r="M243" s="900"/>
      <c r="N243" s="900"/>
      <c r="O243" s="900"/>
      <c r="P243" s="18"/>
      <c r="Q243" s="18"/>
      <c r="R243" s="18"/>
      <c r="S243" s="18"/>
      <c r="T243" s="18"/>
      <c r="U243" s="18"/>
      <c r="V243" s="18"/>
      <c r="W243" s="18"/>
      <c r="X243" s="18"/>
      <c r="Y243" s="18"/>
      <c r="Z243" s="18"/>
      <c r="AA243" s="18"/>
      <c r="AB243" s="18"/>
      <c r="AC243" s="18"/>
      <c r="AD243" s="18"/>
    </row>
    <row r="244" spans="1:30" ht="18">
      <c r="A244" s="900"/>
      <c r="B244" s="900"/>
      <c r="C244" s="900"/>
      <c r="D244" s="900"/>
      <c r="E244" s="900"/>
      <c r="F244" s="900"/>
      <c r="G244" s="900"/>
      <c r="H244" s="900"/>
      <c r="I244" s="900"/>
      <c r="J244" s="900"/>
      <c r="K244" s="900"/>
      <c r="L244" s="900"/>
      <c r="M244" s="900"/>
      <c r="N244" s="900"/>
      <c r="O244" s="900"/>
      <c r="P244" s="18"/>
      <c r="Q244" s="18"/>
      <c r="R244" s="18"/>
      <c r="S244" s="18"/>
      <c r="T244" s="18"/>
      <c r="U244" s="18"/>
      <c r="V244" s="18"/>
      <c r="W244" s="18"/>
      <c r="X244" s="18"/>
      <c r="Y244" s="18"/>
      <c r="Z244" s="18"/>
      <c r="AA244" s="18"/>
      <c r="AB244" s="18"/>
      <c r="AC244" s="18"/>
      <c r="AD244" s="18"/>
    </row>
    <row r="245" spans="1:30" ht="18">
      <c r="A245" s="900"/>
      <c r="B245" s="900"/>
      <c r="C245" s="900"/>
      <c r="D245" s="900"/>
      <c r="E245" s="900"/>
      <c r="F245" s="900"/>
      <c r="G245" s="900"/>
      <c r="H245" s="900"/>
      <c r="I245" s="900"/>
      <c r="J245" s="900"/>
      <c r="K245" s="900"/>
      <c r="L245" s="900"/>
      <c r="M245" s="900"/>
      <c r="N245" s="900"/>
      <c r="O245" s="900"/>
      <c r="P245" s="18"/>
      <c r="Q245" s="18"/>
      <c r="R245" s="18"/>
      <c r="S245" s="18"/>
      <c r="T245" s="18"/>
      <c r="U245" s="18"/>
      <c r="V245" s="18"/>
      <c r="W245" s="18"/>
      <c r="X245" s="18"/>
      <c r="Y245" s="18"/>
      <c r="Z245" s="18"/>
      <c r="AA245" s="18"/>
      <c r="AB245" s="18"/>
      <c r="AC245" s="18"/>
      <c r="AD245" s="18"/>
    </row>
    <row r="246" spans="1:30" ht="18">
      <c r="A246" s="900"/>
      <c r="B246" s="900"/>
      <c r="C246" s="900"/>
      <c r="D246" s="900"/>
      <c r="E246" s="900"/>
      <c r="F246" s="900"/>
      <c r="G246" s="900"/>
      <c r="H246" s="900"/>
      <c r="I246" s="900"/>
      <c r="J246" s="900"/>
      <c r="K246" s="900"/>
      <c r="L246" s="900"/>
      <c r="M246" s="900"/>
      <c r="N246" s="900"/>
      <c r="O246" s="900"/>
      <c r="P246" s="18"/>
      <c r="Q246" s="18"/>
      <c r="R246" s="18"/>
      <c r="S246" s="18"/>
      <c r="T246" s="18"/>
      <c r="U246" s="18"/>
      <c r="V246" s="18"/>
      <c r="W246" s="18"/>
      <c r="X246" s="18"/>
      <c r="Y246" s="18"/>
      <c r="Z246" s="18"/>
      <c r="AA246" s="18"/>
      <c r="AB246" s="18"/>
      <c r="AC246" s="18"/>
      <c r="AD246" s="18"/>
    </row>
    <row r="247" spans="1:30" ht="18">
      <c r="A247" s="900"/>
      <c r="B247" s="900"/>
      <c r="C247" s="900"/>
      <c r="D247" s="900"/>
      <c r="E247" s="900"/>
      <c r="F247" s="900"/>
      <c r="G247" s="900"/>
      <c r="H247" s="900"/>
      <c r="I247" s="900"/>
      <c r="J247" s="900"/>
      <c r="K247" s="900"/>
      <c r="L247" s="900"/>
      <c r="M247" s="900"/>
      <c r="N247" s="900"/>
      <c r="O247" s="900"/>
      <c r="P247" s="18"/>
      <c r="Q247" s="18"/>
      <c r="R247" s="18"/>
      <c r="S247" s="18"/>
      <c r="T247" s="18"/>
      <c r="U247" s="18"/>
      <c r="V247" s="18"/>
      <c r="W247" s="18"/>
      <c r="X247" s="18"/>
      <c r="Y247" s="18"/>
      <c r="Z247" s="18"/>
      <c r="AA247" s="18"/>
      <c r="AB247" s="18"/>
      <c r="AC247" s="18"/>
      <c r="AD247" s="18"/>
    </row>
    <row r="248" spans="1:30" ht="18">
      <c r="A248" s="900"/>
      <c r="B248" s="900"/>
      <c r="C248" s="900"/>
      <c r="D248" s="900"/>
      <c r="E248" s="900"/>
      <c r="F248" s="900"/>
      <c r="G248" s="900"/>
      <c r="H248" s="900"/>
      <c r="I248" s="900"/>
      <c r="J248" s="900"/>
      <c r="K248" s="900"/>
      <c r="L248" s="900"/>
      <c r="M248" s="900"/>
      <c r="N248" s="900"/>
      <c r="O248" s="900"/>
      <c r="P248" s="18"/>
      <c r="Q248" s="18"/>
      <c r="R248" s="18"/>
      <c r="S248" s="18"/>
      <c r="T248" s="18"/>
      <c r="U248" s="18"/>
      <c r="V248" s="18"/>
      <c r="W248" s="18"/>
      <c r="X248" s="18"/>
      <c r="Y248" s="18"/>
      <c r="Z248" s="18"/>
      <c r="AA248" s="18"/>
      <c r="AB248" s="18"/>
      <c r="AC248" s="18"/>
      <c r="AD248" s="18"/>
    </row>
    <row r="249" spans="1:30" ht="18">
      <c r="A249" s="900"/>
      <c r="B249" s="900"/>
      <c r="C249" s="900"/>
      <c r="D249" s="900"/>
      <c r="E249" s="900"/>
      <c r="F249" s="900"/>
      <c r="G249" s="900"/>
      <c r="H249" s="900"/>
      <c r="I249" s="900"/>
      <c r="J249" s="900"/>
      <c r="K249" s="900"/>
      <c r="L249" s="900"/>
      <c r="M249" s="900"/>
      <c r="N249" s="900"/>
      <c r="O249" s="900"/>
      <c r="P249" s="18"/>
      <c r="Q249" s="18"/>
      <c r="R249" s="18"/>
      <c r="S249" s="18"/>
      <c r="T249" s="18"/>
      <c r="U249" s="18"/>
      <c r="V249" s="18"/>
      <c r="W249" s="18"/>
      <c r="X249" s="18"/>
      <c r="Y249" s="18"/>
      <c r="Z249" s="18"/>
      <c r="AA249" s="18"/>
      <c r="AB249" s="18"/>
      <c r="AC249" s="18"/>
      <c r="AD249" s="18"/>
    </row>
    <row r="250" spans="1:30" ht="18">
      <c r="A250" s="900"/>
      <c r="B250" s="900"/>
      <c r="C250" s="900"/>
      <c r="D250" s="900"/>
      <c r="E250" s="900"/>
      <c r="F250" s="900"/>
      <c r="G250" s="900"/>
      <c r="H250" s="900"/>
      <c r="I250" s="900"/>
      <c r="J250" s="900"/>
      <c r="K250" s="900"/>
      <c r="L250" s="900"/>
      <c r="M250" s="900"/>
      <c r="N250" s="900"/>
      <c r="O250" s="900"/>
      <c r="P250" s="18"/>
      <c r="Q250" s="18"/>
      <c r="R250" s="18"/>
      <c r="S250" s="18"/>
      <c r="T250" s="18"/>
      <c r="U250" s="18"/>
      <c r="V250" s="18"/>
      <c r="W250" s="18"/>
      <c r="X250" s="18"/>
      <c r="Y250" s="18"/>
      <c r="Z250" s="18"/>
      <c r="AA250" s="18"/>
      <c r="AB250" s="18"/>
      <c r="AC250" s="18"/>
      <c r="AD250" s="18"/>
    </row>
    <row r="251" spans="1:30" ht="18">
      <c r="A251" s="900"/>
      <c r="B251" s="900"/>
      <c r="C251" s="900"/>
      <c r="D251" s="900"/>
      <c r="E251" s="900"/>
      <c r="F251" s="900"/>
      <c r="G251" s="900"/>
      <c r="H251" s="900"/>
      <c r="I251" s="900"/>
      <c r="J251" s="900"/>
      <c r="K251" s="900"/>
      <c r="L251" s="900"/>
      <c r="M251" s="900"/>
      <c r="N251" s="900"/>
      <c r="O251" s="900"/>
      <c r="P251" s="18"/>
      <c r="Q251" s="18"/>
      <c r="R251" s="18"/>
      <c r="S251" s="18"/>
      <c r="T251" s="18"/>
      <c r="U251" s="18"/>
      <c r="V251" s="18"/>
      <c r="W251" s="18"/>
      <c r="X251" s="18"/>
      <c r="Y251" s="18"/>
      <c r="Z251" s="18"/>
      <c r="AA251" s="18"/>
      <c r="AB251" s="18"/>
      <c r="AC251" s="18"/>
      <c r="AD251" s="18"/>
    </row>
    <row r="252" spans="1:30" ht="18">
      <c r="A252" s="900"/>
      <c r="B252" s="900"/>
      <c r="C252" s="900"/>
      <c r="D252" s="900"/>
      <c r="E252" s="900"/>
      <c r="F252" s="900"/>
      <c r="G252" s="900"/>
      <c r="H252" s="900"/>
      <c r="I252" s="900"/>
      <c r="J252" s="900"/>
      <c r="K252" s="900"/>
      <c r="L252" s="900"/>
      <c r="M252" s="900"/>
      <c r="N252" s="900"/>
      <c r="O252" s="900"/>
      <c r="P252" s="18"/>
      <c r="Q252" s="18"/>
      <c r="R252" s="18"/>
      <c r="S252" s="18"/>
      <c r="T252" s="18"/>
      <c r="U252" s="18"/>
      <c r="V252" s="18"/>
      <c r="W252" s="18"/>
      <c r="X252" s="18"/>
      <c r="Y252" s="18"/>
      <c r="Z252" s="18"/>
      <c r="AA252" s="18"/>
      <c r="AB252" s="18"/>
      <c r="AC252" s="18"/>
      <c r="AD252" s="18"/>
    </row>
    <row r="253" spans="1:30" ht="18">
      <c r="A253" s="900"/>
      <c r="B253" s="900"/>
      <c r="C253" s="900"/>
      <c r="D253" s="900"/>
      <c r="E253" s="900"/>
      <c r="F253" s="900"/>
      <c r="G253" s="900"/>
      <c r="H253" s="900"/>
      <c r="I253" s="900"/>
      <c r="J253" s="900"/>
      <c r="K253" s="900"/>
      <c r="L253" s="900"/>
      <c r="M253" s="900"/>
      <c r="N253" s="900"/>
      <c r="O253" s="900"/>
      <c r="P253" s="18"/>
      <c r="Q253" s="18"/>
      <c r="R253" s="18"/>
      <c r="S253" s="18"/>
      <c r="T253" s="18"/>
      <c r="U253" s="18"/>
      <c r="V253" s="18"/>
      <c r="W253" s="18"/>
      <c r="X253" s="18"/>
      <c r="Y253" s="18"/>
      <c r="Z253" s="18"/>
      <c r="AA253" s="18"/>
      <c r="AB253" s="18"/>
      <c r="AC253" s="18"/>
      <c r="AD253" s="18"/>
    </row>
    <row r="254" spans="1:30" ht="18">
      <c r="A254" s="900"/>
      <c r="B254" s="900"/>
      <c r="C254" s="900"/>
      <c r="D254" s="900"/>
      <c r="E254" s="900"/>
      <c r="F254" s="900"/>
      <c r="G254" s="900"/>
      <c r="H254" s="900"/>
      <c r="I254" s="900"/>
      <c r="J254" s="900"/>
      <c r="K254" s="900"/>
      <c r="L254" s="900"/>
      <c r="M254" s="900"/>
      <c r="N254" s="900"/>
      <c r="O254" s="900"/>
      <c r="P254" s="18"/>
      <c r="Q254" s="18"/>
      <c r="R254" s="18"/>
      <c r="S254" s="18"/>
      <c r="T254" s="18"/>
      <c r="U254" s="18"/>
      <c r="V254" s="18"/>
      <c r="W254" s="18"/>
      <c r="X254" s="18"/>
      <c r="Y254" s="18"/>
      <c r="Z254" s="18"/>
      <c r="AA254" s="18"/>
      <c r="AB254" s="18"/>
      <c r="AC254" s="18"/>
      <c r="AD254" s="18"/>
    </row>
    <row r="255" spans="1:30" ht="18">
      <c r="A255" s="900"/>
      <c r="B255" s="900"/>
      <c r="C255" s="900"/>
      <c r="D255" s="900"/>
      <c r="E255" s="900"/>
      <c r="F255" s="900"/>
      <c r="G255" s="900"/>
      <c r="H255" s="900"/>
      <c r="I255" s="900"/>
      <c r="J255" s="900"/>
      <c r="K255" s="900"/>
      <c r="L255" s="900"/>
      <c r="M255" s="900"/>
      <c r="N255" s="900"/>
      <c r="O255" s="900"/>
      <c r="P255" s="18"/>
      <c r="Q255" s="18"/>
      <c r="R255" s="18"/>
      <c r="S255" s="18"/>
      <c r="T255" s="18"/>
      <c r="U255" s="18"/>
      <c r="V255" s="18"/>
      <c r="W255" s="18"/>
      <c r="X255" s="18"/>
      <c r="Y255" s="18"/>
      <c r="Z255" s="18"/>
      <c r="AA255" s="18"/>
      <c r="AB255" s="18"/>
      <c r="AC255" s="18"/>
      <c r="AD255" s="18"/>
    </row>
    <row r="256" spans="1:30" ht="18">
      <c r="A256" s="900"/>
      <c r="B256" s="900"/>
      <c r="C256" s="900"/>
      <c r="D256" s="900"/>
      <c r="E256" s="900"/>
      <c r="F256" s="900"/>
      <c r="G256" s="900"/>
      <c r="H256" s="900"/>
      <c r="I256" s="900"/>
      <c r="J256" s="900"/>
      <c r="K256" s="900"/>
      <c r="L256" s="900"/>
      <c r="M256" s="900"/>
      <c r="N256" s="900"/>
      <c r="O256" s="900"/>
      <c r="P256" s="18"/>
      <c r="Q256" s="18"/>
      <c r="R256" s="18"/>
      <c r="S256" s="18"/>
      <c r="T256" s="18"/>
      <c r="U256" s="18"/>
      <c r="V256" s="18"/>
      <c r="W256" s="18"/>
      <c r="X256" s="18"/>
      <c r="Y256" s="18"/>
      <c r="Z256" s="18"/>
      <c r="AA256" s="18"/>
      <c r="AB256" s="18"/>
      <c r="AC256" s="18"/>
      <c r="AD256" s="18"/>
    </row>
    <row r="257" spans="1:30" ht="18">
      <c r="A257" s="900"/>
      <c r="B257" s="900"/>
      <c r="C257" s="900"/>
      <c r="D257" s="900"/>
      <c r="E257" s="900"/>
      <c r="F257" s="900"/>
      <c r="G257" s="900"/>
      <c r="H257" s="900"/>
      <c r="I257" s="900"/>
      <c r="J257" s="900"/>
      <c r="K257" s="900"/>
      <c r="L257" s="900"/>
      <c r="M257" s="900"/>
      <c r="N257" s="900"/>
      <c r="O257" s="900"/>
      <c r="P257" s="18"/>
      <c r="Q257" s="18"/>
      <c r="R257" s="18"/>
      <c r="S257" s="18"/>
      <c r="T257" s="18"/>
      <c r="U257" s="18"/>
      <c r="V257" s="18"/>
      <c r="W257" s="18"/>
      <c r="X257" s="18"/>
      <c r="Y257" s="18"/>
      <c r="Z257" s="18"/>
      <c r="AA257" s="18"/>
      <c r="AB257" s="18"/>
      <c r="AC257" s="18"/>
      <c r="AD257" s="18"/>
    </row>
    <row r="258" spans="1:30" ht="18">
      <c r="A258" s="900"/>
      <c r="B258" s="900"/>
      <c r="C258" s="900"/>
      <c r="D258" s="900"/>
      <c r="E258" s="900"/>
      <c r="F258" s="900"/>
      <c r="G258" s="900"/>
      <c r="H258" s="900"/>
      <c r="I258" s="900"/>
      <c r="J258" s="900"/>
      <c r="K258" s="900"/>
      <c r="L258" s="900"/>
      <c r="M258" s="900"/>
      <c r="N258" s="900"/>
      <c r="O258" s="900"/>
      <c r="P258" s="18"/>
      <c r="Q258" s="18"/>
      <c r="R258" s="18"/>
      <c r="S258" s="18"/>
      <c r="T258" s="18"/>
      <c r="U258" s="18"/>
      <c r="V258" s="18"/>
      <c r="W258" s="18"/>
      <c r="X258" s="18"/>
      <c r="Y258" s="18"/>
      <c r="Z258" s="18"/>
      <c r="AA258" s="18"/>
      <c r="AB258" s="18"/>
      <c r="AC258" s="18"/>
      <c r="AD258" s="18"/>
    </row>
    <row r="259" spans="1:30" ht="18">
      <c r="A259" s="900"/>
      <c r="B259" s="900"/>
      <c r="C259" s="900"/>
      <c r="D259" s="900"/>
      <c r="E259" s="900"/>
      <c r="F259" s="900"/>
      <c r="G259" s="900"/>
      <c r="H259" s="900"/>
      <c r="I259" s="900"/>
      <c r="J259" s="900"/>
      <c r="K259" s="900"/>
      <c r="L259" s="900"/>
      <c r="M259" s="900"/>
      <c r="N259" s="900"/>
      <c r="O259" s="900"/>
      <c r="P259" s="18"/>
      <c r="Q259" s="18"/>
      <c r="R259" s="18"/>
      <c r="S259" s="18"/>
      <c r="T259" s="18"/>
      <c r="U259" s="18"/>
      <c r="V259" s="18"/>
      <c r="W259" s="18"/>
      <c r="X259" s="18"/>
      <c r="Y259" s="18"/>
      <c r="Z259" s="18"/>
      <c r="AA259" s="18"/>
      <c r="AB259" s="18"/>
      <c r="AC259" s="18"/>
      <c r="AD259" s="18"/>
    </row>
    <row r="260" spans="1:30" ht="18">
      <c r="A260" s="900"/>
      <c r="B260" s="900"/>
      <c r="C260" s="900"/>
      <c r="D260" s="900"/>
      <c r="E260" s="900"/>
      <c r="F260" s="900"/>
      <c r="G260" s="900"/>
      <c r="H260" s="900"/>
      <c r="I260" s="900"/>
      <c r="J260" s="900"/>
      <c r="K260" s="900"/>
      <c r="L260" s="900"/>
      <c r="M260" s="900"/>
      <c r="N260" s="900"/>
      <c r="O260" s="900"/>
      <c r="P260" s="18"/>
      <c r="Q260" s="18"/>
      <c r="R260" s="18"/>
      <c r="S260" s="18"/>
      <c r="T260" s="18"/>
      <c r="U260" s="18"/>
      <c r="V260" s="18"/>
      <c r="W260" s="18"/>
      <c r="X260" s="18"/>
      <c r="Y260" s="18"/>
      <c r="Z260" s="18"/>
      <c r="AA260" s="18"/>
      <c r="AB260" s="18"/>
      <c r="AC260" s="18"/>
      <c r="AD260" s="18"/>
    </row>
    <row r="261" spans="1:30" ht="18">
      <c r="A261" s="900"/>
      <c r="B261" s="900"/>
      <c r="C261" s="900"/>
      <c r="D261" s="900"/>
      <c r="E261" s="900"/>
      <c r="F261" s="900"/>
      <c r="G261" s="900"/>
      <c r="H261" s="900"/>
      <c r="I261" s="900"/>
      <c r="J261" s="900"/>
      <c r="K261" s="900"/>
      <c r="L261" s="900"/>
      <c r="M261" s="900"/>
      <c r="N261" s="900"/>
      <c r="O261" s="900"/>
      <c r="P261" s="18"/>
      <c r="Q261" s="18"/>
      <c r="R261" s="18"/>
      <c r="S261" s="18"/>
      <c r="T261" s="18"/>
      <c r="U261" s="18"/>
      <c r="V261" s="18"/>
      <c r="W261" s="18"/>
      <c r="X261" s="18"/>
      <c r="Y261" s="18"/>
      <c r="Z261" s="18"/>
      <c r="AA261" s="18"/>
      <c r="AB261" s="18"/>
      <c r="AC261" s="18"/>
      <c r="AD261" s="18"/>
    </row>
    <row r="262" spans="1:30" ht="18">
      <c r="A262" s="900"/>
      <c r="B262" s="900"/>
      <c r="C262" s="900"/>
      <c r="D262" s="900"/>
      <c r="E262" s="900"/>
      <c r="F262" s="900"/>
      <c r="G262" s="900"/>
      <c r="H262" s="900"/>
      <c r="I262" s="900"/>
      <c r="J262" s="900"/>
      <c r="K262" s="900"/>
      <c r="L262" s="900"/>
      <c r="M262" s="900"/>
      <c r="N262" s="900"/>
      <c r="O262" s="900"/>
      <c r="P262" s="18"/>
      <c r="Q262" s="18"/>
      <c r="R262" s="18"/>
      <c r="S262" s="18"/>
      <c r="T262" s="18"/>
      <c r="U262" s="18"/>
      <c r="V262" s="18"/>
      <c r="W262" s="18"/>
      <c r="X262" s="18"/>
      <c r="Y262" s="18"/>
      <c r="Z262" s="18"/>
      <c r="AA262" s="18"/>
      <c r="AB262" s="18"/>
      <c r="AC262" s="18"/>
      <c r="AD262" s="18"/>
    </row>
    <row r="263" spans="1:30" ht="18">
      <c r="A263" s="900"/>
      <c r="B263" s="900"/>
      <c r="C263" s="900"/>
      <c r="D263" s="900"/>
      <c r="E263" s="900"/>
      <c r="F263" s="900"/>
      <c r="G263" s="900"/>
      <c r="H263" s="900"/>
      <c r="I263" s="900"/>
      <c r="J263" s="900"/>
      <c r="K263" s="900"/>
      <c r="L263" s="900"/>
      <c r="M263" s="900"/>
      <c r="N263" s="900"/>
      <c r="O263" s="900"/>
      <c r="P263" s="18"/>
      <c r="Q263" s="18"/>
      <c r="R263" s="18"/>
      <c r="S263" s="18"/>
      <c r="T263" s="18"/>
      <c r="U263" s="18"/>
      <c r="V263" s="18"/>
      <c r="W263" s="18"/>
      <c r="X263" s="18"/>
      <c r="Y263" s="18"/>
      <c r="Z263" s="18"/>
      <c r="AA263" s="18"/>
      <c r="AB263" s="18"/>
      <c r="AC263" s="18"/>
      <c r="AD263" s="18"/>
    </row>
    <row r="264" spans="1:30" ht="18">
      <c r="A264" s="900"/>
      <c r="B264" s="900"/>
      <c r="C264" s="900"/>
      <c r="D264" s="900"/>
      <c r="E264" s="900"/>
      <c r="F264" s="900"/>
      <c r="G264" s="900"/>
      <c r="H264" s="900"/>
      <c r="I264" s="900"/>
      <c r="J264" s="900"/>
      <c r="K264" s="900"/>
      <c r="L264" s="900"/>
      <c r="M264" s="900"/>
      <c r="N264" s="900"/>
      <c r="O264" s="900"/>
      <c r="P264" s="18"/>
      <c r="Q264" s="18"/>
      <c r="R264" s="18"/>
      <c r="S264" s="18"/>
      <c r="T264" s="18"/>
      <c r="U264" s="18"/>
      <c r="V264" s="18"/>
      <c r="W264" s="18"/>
      <c r="X264" s="18"/>
      <c r="Y264" s="18"/>
      <c r="Z264" s="18"/>
      <c r="AA264" s="18"/>
      <c r="AB264" s="18"/>
      <c r="AC264" s="18"/>
      <c r="AD264" s="18"/>
    </row>
    <row r="265" spans="1:30" ht="18">
      <c r="A265" s="900"/>
      <c r="B265" s="900"/>
      <c r="C265" s="900"/>
      <c r="D265" s="900"/>
      <c r="E265" s="900"/>
      <c r="F265" s="900"/>
      <c r="G265" s="900"/>
      <c r="H265" s="900"/>
      <c r="I265" s="900"/>
      <c r="J265" s="900"/>
      <c r="K265" s="900"/>
      <c r="L265" s="900"/>
      <c r="M265" s="900"/>
      <c r="N265" s="900"/>
      <c r="O265" s="900"/>
      <c r="P265" s="18"/>
      <c r="Q265" s="18"/>
      <c r="R265" s="18"/>
      <c r="S265" s="18"/>
      <c r="T265" s="18"/>
      <c r="U265" s="18"/>
      <c r="V265" s="18"/>
      <c r="W265" s="18"/>
      <c r="X265" s="18"/>
      <c r="Y265" s="18"/>
      <c r="Z265" s="18"/>
      <c r="AA265" s="18"/>
      <c r="AB265" s="18"/>
      <c r="AC265" s="18"/>
      <c r="AD265" s="18"/>
    </row>
    <row r="266" spans="1:30" ht="18">
      <c r="A266" s="900"/>
      <c r="B266" s="900"/>
      <c r="C266" s="900"/>
      <c r="D266" s="900"/>
      <c r="E266" s="900"/>
      <c r="F266" s="900"/>
      <c r="G266" s="900"/>
      <c r="H266" s="900"/>
      <c r="I266" s="900"/>
      <c r="J266" s="900"/>
      <c r="K266" s="900"/>
      <c r="L266" s="900"/>
      <c r="M266" s="900"/>
      <c r="N266" s="900"/>
      <c r="O266" s="900"/>
      <c r="P266" s="18"/>
      <c r="Q266" s="18"/>
      <c r="R266" s="18"/>
      <c r="S266" s="18"/>
      <c r="T266" s="18"/>
      <c r="U266" s="18"/>
      <c r="V266" s="18"/>
      <c r="W266" s="18"/>
      <c r="X266" s="18"/>
      <c r="Y266" s="18"/>
      <c r="Z266" s="18"/>
      <c r="AA266" s="18"/>
      <c r="AB266" s="18"/>
      <c r="AC266" s="18"/>
      <c r="AD266" s="18"/>
    </row>
    <row r="267" spans="1:30" ht="18">
      <c r="A267" s="900"/>
      <c r="B267" s="900"/>
      <c r="C267" s="900"/>
      <c r="D267" s="900"/>
      <c r="E267" s="900"/>
      <c r="F267" s="900"/>
      <c r="G267" s="900"/>
      <c r="H267" s="900"/>
      <c r="I267" s="900"/>
      <c r="J267" s="900"/>
      <c r="K267" s="900"/>
      <c r="L267" s="900"/>
      <c r="M267" s="900"/>
      <c r="N267" s="900"/>
      <c r="O267" s="900"/>
      <c r="P267" s="18"/>
      <c r="Q267" s="18"/>
      <c r="R267" s="18"/>
      <c r="S267" s="18"/>
      <c r="T267" s="18"/>
      <c r="U267" s="18"/>
      <c r="V267" s="18"/>
      <c r="W267" s="18"/>
      <c r="X267" s="18"/>
      <c r="Y267" s="18"/>
      <c r="Z267" s="18"/>
      <c r="AA267" s="18"/>
      <c r="AB267" s="18"/>
      <c r="AC267" s="18"/>
      <c r="AD267" s="18"/>
    </row>
    <row r="268" spans="1:30" ht="18">
      <c r="A268" s="900"/>
      <c r="B268" s="900"/>
      <c r="C268" s="900"/>
      <c r="D268" s="900"/>
      <c r="E268" s="900"/>
      <c r="F268" s="900"/>
      <c r="G268" s="900"/>
      <c r="H268" s="900"/>
      <c r="I268" s="900"/>
      <c r="J268" s="900"/>
      <c r="K268" s="900"/>
      <c r="L268" s="900"/>
      <c r="M268" s="900"/>
      <c r="N268" s="900"/>
      <c r="O268" s="900"/>
      <c r="P268" s="18"/>
      <c r="Q268" s="18"/>
      <c r="R268" s="18"/>
      <c r="S268" s="18"/>
      <c r="T268" s="18"/>
      <c r="U268" s="18"/>
      <c r="V268" s="18"/>
      <c r="W268" s="18"/>
      <c r="X268" s="18"/>
      <c r="Y268" s="18"/>
      <c r="Z268" s="18"/>
      <c r="AA268" s="18"/>
      <c r="AB268" s="18"/>
      <c r="AC268" s="18"/>
      <c r="AD268" s="18"/>
    </row>
    <row r="269" spans="1:30" ht="18">
      <c r="A269" s="900"/>
      <c r="B269" s="900"/>
      <c r="C269" s="900"/>
      <c r="D269" s="900"/>
      <c r="E269" s="900"/>
      <c r="F269" s="900"/>
      <c r="G269" s="900"/>
      <c r="H269" s="900"/>
      <c r="I269" s="900"/>
      <c r="J269" s="900"/>
      <c r="K269" s="900"/>
      <c r="L269" s="900"/>
      <c r="M269" s="900"/>
      <c r="N269" s="900"/>
      <c r="O269" s="900"/>
      <c r="P269" s="18"/>
      <c r="Q269" s="18"/>
      <c r="R269" s="18"/>
      <c r="S269" s="18"/>
      <c r="T269" s="18"/>
      <c r="U269" s="18"/>
      <c r="V269" s="18"/>
      <c r="W269" s="18"/>
      <c r="X269" s="18"/>
      <c r="Y269" s="18"/>
      <c r="Z269" s="18"/>
      <c r="AA269" s="18"/>
      <c r="AB269" s="18"/>
      <c r="AC269" s="18"/>
      <c r="AD269" s="18"/>
    </row>
    <row r="270" spans="1:30" ht="18">
      <c r="A270" s="900"/>
      <c r="B270" s="900"/>
      <c r="C270" s="900"/>
      <c r="D270" s="900"/>
      <c r="E270" s="900"/>
      <c r="F270" s="900"/>
      <c r="G270" s="900"/>
      <c r="H270" s="900"/>
      <c r="I270" s="900"/>
      <c r="J270" s="900"/>
      <c r="K270" s="900"/>
      <c r="L270" s="900"/>
      <c r="M270" s="900"/>
      <c r="N270" s="900"/>
      <c r="O270" s="900"/>
      <c r="P270" s="18"/>
      <c r="Q270" s="18"/>
      <c r="R270" s="18"/>
      <c r="S270" s="18"/>
      <c r="T270" s="18"/>
      <c r="U270" s="18"/>
      <c r="V270" s="18"/>
      <c r="W270" s="18"/>
      <c r="X270" s="18"/>
      <c r="Y270" s="18"/>
      <c r="Z270" s="18"/>
      <c r="AA270" s="18"/>
      <c r="AB270" s="18"/>
      <c r="AC270" s="18"/>
      <c r="AD270" s="18"/>
    </row>
    <row r="271" spans="1:30" ht="18">
      <c r="A271" s="900"/>
      <c r="B271" s="900"/>
      <c r="C271" s="900"/>
      <c r="D271" s="900"/>
      <c r="E271" s="900"/>
      <c r="F271" s="900"/>
      <c r="G271" s="900"/>
      <c r="H271" s="900"/>
      <c r="I271" s="900"/>
      <c r="J271" s="900"/>
      <c r="K271" s="900"/>
      <c r="L271" s="900"/>
      <c r="M271" s="900"/>
      <c r="N271" s="900"/>
      <c r="O271" s="900"/>
      <c r="P271" s="18"/>
      <c r="Q271" s="18"/>
      <c r="R271" s="18"/>
      <c r="S271" s="18"/>
      <c r="T271" s="18"/>
      <c r="U271" s="18"/>
      <c r="V271" s="18"/>
      <c r="W271" s="18"/>
      <c r="X271" s="18"/>
      <c r="Y271" s="18"/>
      <c r="Z271" s="18"/>
      <c r="AA271" s="18"/>
      <c r="AB271" s="18"/>
      <c r="AC271" s="18"/>
      <c r="AD271" s="18"/>
    </row>
    <row r="272" spans="1:30" ht="18">
      <c r="A272" s="900"/>
      <c r="B272" s="900"/>
      <c r="C272" s="900"/>
      <c r="D272" s="900"/>
      <c r="E272" s="900"/>
      <c r="F272" s="900"/>
      <c r="G272" s="900"/>
      <c r="H272" s="900"/>
      <c r="I272" s="900"/>
      <c r="J272" s="900"/>
      <c r="K272" s="900"/>
      <c r="L272" s="900"/>
      <c r="M272" s="900"/>
      <c r="N272" s="900"/>
      <c r="O272" s="900"/>
      <c r="P272" s="18"/>
      <c r="Q272" s="18"/>
      <c r="R272" s="18"/>
      <c r="S272" s="18"/>
      <c r="T272" s="18"/>
      <c r="U272" s="18"/>
      <c r="V272" s="18"/>
      <c r="W272" s="18"/>
      <c r="X272" s="18"/>
      <c r="Y272" s="18"/>
      <c r="Z272" s="18"/>
      <c r="AA272" s="18"/>
      <c r="AB272" s="18"/>
      <c r="AC272" s="18"/>
      <c r="AD272" s="18"/>
    </row>
    <row r="273" spans="1:30" ht="18">
      <c r="A273" s="900"/>
      <c r="B273" s="900"/>
      <c r="C273" s="900"/>
      <c r="D273" s="900"/>
      <c r="E273" s="900"/>
      <c r="F273" s="900"/>
      <c r="G273" s="900"/>
      <c r="H273" s="900"/>
      <c r="I273" s="900"/>
      <c r="J273" s="900"/>
      <c r="K273" s="900"/>
      <c r="L273" s="900"/>
      <c r="M273" s="900"/>
      <c r="N273" s="900"/>
      <c r="O273" s="900"/>
      <c r="P273" s="18"/>
      <c r="Q273" s="18"/>
      <c r="R273" s="18"/>
      <c r="S273" s="18"/>
      <c r="T273" s="18"/>
      <c r="U273" s="18"/>
      <c r="V273" s="18"/>
      <c r="W273" s="18"/>
      <c r="X273" s="18"/>
      <c r="Y273" s="18"/>
      <c r="Z273" s="18"/>
      <c r="AA273" s="18"/>
      <c r="AB273" s="18"/>
      <c r="AC273" s="18"/>
      <c r="AD273" s="18"/>
    </row>
    <row r="274" spans="1:30" ht="18">
      <c r="A274" s="900"/>
      <c r="B274" s="900"/>
      <c r="C274" s="900"/>
      <c r="D274" s="900"/>
      <c r="E274" s="900"/>
      <c r="F274" s="900"/>
      <c r="G274" s="900"/>
      <c r="H274" s="900"/>
      <c r="I274" s="900"/>
      <c r="J274" s="900"/>
      <c r="K274" s="900"/>
      <c r="L274" s="900"/>
      <c r="M274" s="900"/>
      <c r="N274" s="900"/>
      <c r="O274" s="900"/>
      <c r="P274" s="18"/>
      <c r="Q274" s="18"/>
      <c r="R274" s="18"/>
      <c r="S274" s="18"/>
      <c r="T274" s="18"/>
      <c r="U274" s="18"/>
      <c r="V274" s="18"/>
      <c r="W274" s="18"/>
      <c r="X274" s="18"/>
      <c r="Y274" s="18"/>
      <c r="Z274" s="18"/>
      <c r="AA274" s="18"/>
      <c r="AB274" s="18"/>
      <c r="AC274" s="18"/>
      <c r="AD274" s="18"/>
    </row>
    <row r="275" spans="1:30" ht="18">
      <c r="A275" s="900"/>
      <c r="B275" s="900"/>
      <c r="C275" s="900"/>
      <c r="D275" s="900"/>
      <c r="E275" s="900"/>
      <c r="F275" s="900"/>
      <c r="G275" s="900"/>
      <c r="H275" s="900"/>
      <c r="I275" s="900"/>
      <c r="J275" s="900"/>
      <c r="K275" s="900"/>
      <c r="L275" s="900"/>
      <c r="M275" s="900"/>
      <c r="N275" s="900"/>
      <c r="O275" s="900"/>
      <c r="P275" s="18"/>
      <c r="Q275" s="18"/>
      <c r="R275" s="18"/>
      <c r="S275" s="18"/>
      <c r="T275" s="18"/>
      <c r="U275" s="18"/>
      <c r="V275" s="18"/>
      <c r="W275" s="18"/>
      <c r="X275" s="18"/>
      <c r="Y275" s="18"/>
      <c r="Z275" s="18"/>
      <c r="AA275" s="18"/>
      <c r="AB275" s="18"/>
      <c r="AC275" s="18"/>
      <c r="AD275" s="18"/>
    </row>
    <row r="276" spans="1:30" ht="18">
      <c r="A276" s="900"/>
      <c r="B276" s="900"/>
      <c r="C276" s="900"/>
      <c r="D276" s="900"/>
      <c r="E276" s="900"/>
      <c r="F276" s="900"/>
      <c r="G276" s="900"/>
      <c r="H276" s="900"/>
      <c r="I276" s="900"/>
      <c r="J276" s="900"/>
      <c r="K276" s="900"/>
      <c r="L276" s="900"/>
      <c r="M276" s="900"/>
      <c r="N276" s="900"/>
      <c r="O276" s="900"/>
      <c r="P276" s="18"/>
      <c r="Q276" s="18"/>
      <c r="R276" s="18"/>
      <c r="S276" s="18"/>
      <c r="T276" s="18"/>
      <c r="U276" s="18"/>
      <c r="V276" s="18"/>
      <c r="W276" s="18"/>
      <c r="X276" s="18"/>
      <c r="Y276" s="18"/>
      <c r="Z276" s="18"/>
      <c r="AA276" s="18"/>
      <c r="AB276" s="18"/>
      <c r="AC276" s="18"/>
      <c r="AD276" s="18"/>
    </row>
    <row r="277" spans="1:30" ht="18">
      <c r="A277" s="900"/>
      <c r="B277" s="900"/>
      <c r="C277" s="900"/>
      <c r="D277" s="900"/>
      <c r="E277" s="900"/>
      <c r="F277" s="900"/>
      <c r="G277" s="900"/>
      <c r="H277" s="900"/>
      <c r="I277" s="900"/>
      <c r="J277" s="900"/>
      <c r="K277" s="900"/>
      <c r="L277" s="900"/>
      <c r="M277" s="900"/>
      <c r="N277" s="900"/>
      <c r="O277" s="900"/>
      <c r="P277" s="18"/>
      <c r="Q277" s="18"/>
      <c r="R277" s="18"/>
      <c r="S277" s="18"/>
      <c r="T277" s="18"/>
      <c r="U277" s="18"/>
      <c r="V277" s="18"/>
      <c r="W277" s="18"/>
      <c r="X277" s="18"/>
      <c r="Y277" s="18"/>
      <c r="Z277" s="18"/>
      <c r="AA277" s="18"/>
      <c r="AB277" s="18"/>
      <c r="AC277" s="18"/>
      <c r="AD277" s="18"/>
    </row>
    <row r="278" spans="1:30" ht="18">
      <c r="A278" s="900"/>
      <c r="B278" s="900"/>
      <c r="C278" s="900"/>
      <c r="D278" s="900"/>
      <c r="E278" s="900"/>
      <c r="F278" s="900"/>
      <c r="G278" s="900"/>
      <c r="H278" s="900"/>
      <c r="I278" s="900"/>
      <c r="J278" s="900"/>
      <c r="K278" s="900"/>
      <c r="L278" s="900"/>
      <c r="M278" s="900"/>
      <c r="N278" s="900"/>
      <c r="O278" s="900"/>
      <c r="P278" s="18"/>
      <c r="Q278" s="18"/>
      <c r="R278" s="18"/>
      <c r="S278" s="18"/>
      <c r="T278" s="18"/>
      <c r="U278" s="18"/>
      <c r="V278" s="18"/>
      <c r="W278" s="18"/>
      <c r="X278" s="18"/>
      <c r="Y278" s="18"/>
      <c r="Z278" s="18"/>
      <c r="AA278" s="18"/>
      <c r="AB278" s="18"/>
      <c r="AC278" s="18"/>
      <c r="AD278" s="18"/>
    </row>
    <row r="279" spans="1:30" ht="18">
      <c r="A279" s="900"/>
      <c r="B279" s="900"/>
      <c r="C279" s="900"/>
      <c r="D279" s="900"/>
      <c r="E279" s="900"/>
      <c r="F279" s="900"/>
      <c r="G279" s="900"/>
      <c r="H279" s="900"/>
      <c r="I279" s="900"/>
      <c r="J279" s="900"/>
      <c r="K279" s="900"/>
      <c r="L279" s="900"/>
      <c r="M279" s="900"/>
      <c r="N279" s="900"/>
      <c r="O279" s="900"/>
      <c r="P279" s="18"/>
      <c r="Q279" s="18"/>
      <c r="R279" s="18"/>
      <c r="S279" s="18"/>
      <c r="T279" s="18"/>
      <c r="U279" s="18"/>
      <c r="V279" s="18"/>
      <c r="W279" s="18"/>
      <c r="X279" s="18"/>
      <c r="Y279" s="18"/>
      <c r="Z279" s="18"/>
      <c r="AA279" s="18"/>
      <c r="AB279" s="18"/>
      <c r="AC279" s="18"/>
      <c r="AD279" s="18"/>
    </row>
    <row r="280" spans="1:30" ht="18">
      <c r="A280" s="900"/>
      <c r="B280" s="900"/>
      <c r="C280" s="900"/>
      <c r="D280" s="900"/>
      <c r="E280" s="900"/>
      <c r="F280" s="900"/>
      <c r="G280" s="900"/>
      <c r="H280" s="900"/>
      <c r="I280" s="900"/>
      <c r="J280" s="900"/>
      <c r="K280" s="900"/>
      <c r="L280" s="900"/>
      <c r="M280" s="900"/>
      <c r="N280" s="900"/>
      <c r="O280" s="900"/>
      <c r="P280" s="18"/>
      <c r="Q280" s="18"/>
      <c r="R280" s="18"/>
      <c r="S280" s="18"/>
      <c r="T280" s="18"/>
      <c r="U280" s="18"/>
      <c r="V280" s="18"/>
      <c r="W280" s="18"/>
      <c r="X280" s="18"/>
      <c r="Y280" s="18"/>
      <c r="Z280" s="18"/>
      <c r="AA280" s="18"/>
      <c r="AB280" s="18"/>
      <c r="AC280" s="18"/>
      <c r="AD280" s="18"/>
    </row>
    <row r="281" spans="1:30" ht="18">
      <c r="A281" s="900"/>
      <c r="B281" s="900"/>
      <c r="C281" s="900"/>
      <c r="D281" s="900"/>
      <c r="E281" s="900"/>
      <c r="F281" s="900"/>
      <c r="G281" s="900"/>
      <c r="H281" s="900"/>
      <c r="I281" s="900"/>
      <c r="J281" s="900"/>
      <c r="K281" s="900"/>
      <c r="L281" s="900"/>
      <c r="M281" s="900"/>
      <c r="N281" s="900"/>
      <c r="O281" s="900"/>
      <c r="P281" s="18"/>
      <c r="Q281" s="18"/>
      <c r="R281" s="18"/>
      <c r="S281" s="18"/>
      <c r="T281" s="18"/>
      <c r="U281" s="18"/>
      <c r="V281" s="18"/>
      <c r="W281" s="18"/>
      <c r="X281" s="18"/>
      <c r="Y281" s="18"/>
      <c r="Z281" s="18"/>
      <c r="AA281" s="18"/>
      <c r="AB281" s="18"/>
      <c r="AC281" s="18"/>
      <c r="AD281" s="18"/>
    </row>
    <row r="282" spans="1:30" ht="18">
      <c r="A282" s="900"/>
      <c r="B282" s="900"/>
      <c r="C282" s="900"/>
      <c r="D282" s="900"/>
      <c r="E282" s="900"/>
      <c r="F282" s="900"/>
      <c r="G282" s="900"/>
      <c r="H282" s="900"/>
      <c r="I282" s="900"/>
      <c r="J282" s="900"/>
      <c r="K282" s="900"/>
      <c r="L282" s="900"/>
      <c r="M282" s="900"/>
      <c r="N282" s="900"/>
      <c r="O282" s="900"/>
      <c r="P282" s="18"/>
      <c r="Q282" s="18"/>
      <c r="R282" s="18"/>
      <c r="S282" s="18"/>
      <c r="T282" s="18"/>
      <c r="U282" s="18"/>
      <c r="V282" s="18"/>
      <c r="W282" s="18"/>
      <c r="X282" s="18"/>
      <c r="Y282" s="18"/>
      <c r="Z282" s="18"/>
      <c r="AA282" s="18"/>
      <c r="AB282" s="18"/>
      <c r="AC282" s="18"/>
      <c r="AD282" s="18"/>
    </row>
    <row r="283" spans="1:30" ht="18">
      <c r="A283" s="900"/>
      <c r="B283" s="900"/>
      <c r="C283" s="900"/>
      <c r="D283" s="900"/>
      <c r="E283" s="900"/>
      <c r="F283" s="900"/>
      <c r="G283" s="900"/>
      <c r="H283" s="900"/>
      <c r="I283" s="900"/>
      <c r="J283" s="900"/>
      <c r="K283" s="900"/>
      <c r="L283" s="900"/>
      <c r="M283" s="900"/>
      <c r="N283" s="900"/>
      <c r="O283" s="900"/>
      <c r="P283" s="18"/>
      <c r="Q283" s="18"/>
      <c r="R283" s="18"/>
      <c r="S283" s="18"/>
      <c r="T283" s="18"/>
      <c r="U283" s="18"/>
      <c r="V283" s="18"/>
      <c r="W283" s="18"/>
      <c r="X283" s="18"/>
      <c r="Y283" s="18"/>
      <c r="Z283" s="18"/>
      <c r="AA283" s="18"/>
      <c r="AB283" s="18"/>
      <c r="AC283" s="18"/>
      <c r="AD283" s="18"/>
    </row>
    <row r="284" spans="1:30" ht="18">
      <c r="A284" s="900"/>
      <c r="B284" s="900"/>
      <c r="C284" s="900"/>
      <c r="D284" s="900"/>
      <c r="E284" s="900"/>
      <c r="F284" s="900"/>
      <c r="G284" s="900"/>
      <c r="H284" s="900"/>
      <c r="I284" s="900"/>
      <c r="J284" s="900"/>
      <c r="K284" s="900"/>
      <c r="L284" s="900"/>
      <c r="M284" s="900"/>
      <c r="N284" s="900"/>
      <c r="O284" s="900"/>
      <c r="P284" s="18"/>
      <c r="Q284" s="18"/>
      <c r="R284" s="18"/>
      <c r="S284" s="18"/>
      <c r="T284" s="18"/>
      <c r="U284" s="18"/>
      <c r="V284" s="18"/>
      <c r="W284" s="18"/>
      <c r="X284" s="18"/>
      <c r="Y284" s="18"/>
      <c r="Z284" s="18"/>
      <c r="AA284" s="18"/>
      <c r="AB284" s="18"/>
      <c r="AC284" s="18"/>
      <c r="AD284" s="18"/>
    </row>
    <row r="285" spans="1:30" ht="18">
      <c r="A285" s="900"/>
      <c r="B285" s="900"/>
      <c r="C285" s="900"/>
      <c r="D285" s="900"/>
      <c r="E285" s="900"/>
      <c r="F285" s="900"/>
      <c r="G285" s="900"/>
      <c r="H285" s="900"/>
      <c r="I285" s="900"/>
      <c r="J285" s="900"/>
      <c r="K285" s="900"/>
      <c r="L285" s="900"/>
      <c r="M285" s="900"/>
      <c r="N285" s="900"/>
      <c r="O285" s="900"/>
      <c r="P285" s="18"/>
      <c r="Q285" s="18"/>
      <c r="R285" s="18"/>
      <c r="S285" s="18"/>
      <c r="T285" s="18"/>
      <c r="U285" s="18"/>
      <c r="V285" s="18"/>
      <c r="W285" s="18"/>
      <c r="X285" s="18"/>
      <c r="Y285" s="18"/>
      <c r="Z285" s="18"/>
      <c r="AA285" s="18"/>
      <c r="AB285" s="18"/>
      <c r="AC285" s="18"/>
      <c r="AD285" s="18"/>
    </row>
    <row r="286" spans="1:30" ht="18">
      <c r="A286" s="900"/>
      <c r="B286" s="900"/>
      <c r="C286" s="900"/>
      <c r="D286" s="900"/>
      <c r="E286" s="900"/>
      <c r="F286" s="900"/>
      <c r="G286" s="900"/>
      <c r="H286" s="900"/>
      <c r="I286" s="900"/>
      <c r="J286" s="900"/>
      <c r="K286" s="900"/>
      <c r="L286" s="900"/>
      <c r="M286" s="900"/>
      <c r="N286" s="900"/>
      <c r="O286" s="900"/>
      <c r="P286" s="18"/>
      <c r="Q286" s="18"/>
      <c r="R286" s="18"/>
      <c r="S286" s="18"/>
      <c r="T286" s="18"/>
      <c r="U286" s="18"/>
      <c r="V286" s="18"/>
      <c r="W286" s="18"/>
      <c r="X286" s="18"/>
      <c r="Y286" s="18"/>
      <c r="Z286" s="18"/>
      <c r="AA286" s="18"/>
      <c r="AB286" s="18"/>
      <c r="AC286" s="18"/>
      <c r="AD286" s="18"/>
    </row>
    <row r="287" spans="1:30" ht="18">
      <c r="A287" s="900"/>
      <c r="B287" s="900"/>
      <c r="C287" s="900"/>
      <c r="D287" s="900"/>
      <c r="E287" s="900"/>
      <c r="F287" s="900"/>
      <c r="G287" s="900"/>
      <c r="H287" s="900"/>
      <c r="I287" s="900"/>
      <c r="J287" s="900"/>
      <c r="K287" s="900"/>
      <c r="L287" s="900"/>
      <c r="M287" s="900"/>
      <c r="N287" s="900"/>
      <c r="O287" s="900"/>
      <c r="P287" s="18"/>
      <c r="Q287" s="18"/>
      <c r="R287" s="18"/>
      <c r="S287" s="18"/>
      <c r="T287" s="18"/>
      <c r="U287" s="18"/>
      <c r="V287" s="18"/>
      <c r="W287" s="18"/>
      <c r="X287" s="18"/>
      <c r="Y287" s="18"/>
      <c r="Z287" s="18"/>
      <c r="AA287" s="18"/>
      <c r="AB287" s="18"/>
      <c r="AC287" s="18"/>
      <c r="AD287" s="18"/>
    </row>
    <row r="288" spans="1:30" ht="18">
      <c r="A288" s="900"/>
      <c r="B288" s="900"/>
      <c r="C288" s="900"/>
      <c r="D288" s="900"/>
      <c r="E288" s="900"/>
      <c r="F288" s="900"/>
      <c r="G288" s="900"/>
      <c r="H288" s="900"/>
      <c r="I288" s="900"/>
      <c r="J288" s="900"/>
      <c r="K288" s="900"/>
      <c r="L288" s="900"/>
      <c r="M288" s="900"/>
      <c r="N288" s="900"/>
      <c r="O288" s="900"/>
      <c r="P288" s="18"/>
      <c r="Q288" s="18"/>
      <c r="R288" s="18"/>
      <c r="S288" s="18"/>
      <c r="T288" s="18"/>
      <c r="U288" s="18"/>
      <c r="V288" s="18"/>
      <c r="W288" s="18"/>
      <c r="X288" s="18"/>
      <c r="Y288" s="18"/>
      <c r="Z288" s="18"/>
      <c r="AA288" s="18"/>
      <c r="AB288" s="18"/>
      <c r="AC288" s="18"/>
      <c r="AD288" s="18"/>
    </row>
    <row r="289" spans="1:30" ht="18">
      <c r="A289" s="900"/>
      <c r="B289" s="900"/>
      <c r="C289" s="900"/>
      <c r="D289" s="900"/>
      <c r="E289" s="900"/>
      <c r="F289" s="900"/>
      <c r="G289" s="900"/>
      <c r="H289" s="900"/>
      <c r="I289" s="900"/>
      <c r="J289" s="900"/>
      <c r="K289" s="900"/>
      <c r="L289" s="900"/>
      <c r="M289" s="900"/>
      <c r="N289" s="900"/>
      <c r="O289" s="900"/>
      <c r="P289" s="18"/>
      <c r="Q289" s="18"/>
      <c r="R289" s="18"/>
      <c r="S289" s="18"/>
      <c r="T289" s="18"/>
      <c r="U289" s="18"/>
      <c r="V289" s="18"/>
      <c r="W289" s="18"/>
      <c r="X289" s="18"/>
      <c r="Y289" s="18"/>
      <c r="Z289" s="18"/>
      <c r="AA289" s="18"/>
      <c r="AB289" s="18"/>
      <c r="AC289" s="18"/>
      <c r="AD289" s="18"/>
    </row>
    <row r="290" spans="1:30" ht="18">
      <c r="A290" s="900"/>
      <c r="B290" s="900"/>
      <c r="C290" s="900"/>
      <c r="D290" s="900"/>
      <c r="E290" s="900"/>
      <c r="F290" s="900"/>
      <c r="G290" s="900"/>
      <c r="H290" s="900"/>
      <c r="I290" s="900"/>
      <c r="J290" s="900"/>
      <c r="K290" s="900"/>
      <c r="L290" s="900"/>
      <c r="M290" s="900"/>
      <c r="N290" s="900"/>
      <c r="O290" s="900"/>
      <c r="P290" s="18"/>
      <c r="Q290" s="18"/>
      <c r="R290" s="18"/>
      <c r="S290" s="18"/>
      <c r="T290" s="18"/>
      <c r="U290" s="18"/>
      <c r="V290" s="18"/>
      <c r="W290" s="18"/>
      <c r="X290" s="18"/>
      <c r="Y290" s="18"/>
      <c r="Z290" s="18"/>
      <c r="AA290" s="18"/>
      <c r="AB290" s="18"/>
      <c r="AC290" s="18"/>
      <c r="AD290" s="18"/>
    </row>
    <row r="291" spans="1:30" ht="18">
      <c r="A291" s="900"/>
      <c r="B291" s="900"/>
      <c r="C291" s="900"/>
      <c r="D291" s="900"/>
      <c r="E291" s="900"/>
      <c r="F291" s="900"/>
      <c r="G291" s="900"/>
      <c r="H291" s="900"/>
      <c r="I291" s="900"/>
      <c r="J291" s="900"/>
      <c r="K291" s="900"/>
      <c r="L291" s="900"/>
      <c r="M291" s="900"/>
      <c r="N291" s="900"/>
      <c r="O291" s="900"/>
      <c r="P291" s="18"/>
      <c r="Q291" s="18"/>
      <c r="R291" s="18"/>
      <c r="S291" s="18"/>
      <c r="T291" s="18"/>
      <c r="U291" s="18"/>
      <c r="V291" s="18"/>
      <c r="W291" s="18"/>
      <c r="X291" s="18"/>
      <c r="Y291" s="18"/>
      <c r="Z291" s="18"/>
      <c r="AA291" s="18"/>
      <c r="AB291" s="18"/>
      <c r="AC291" s="18"/>
      <c r="AD291" s="18"/>
    </row>
    <row r="292" spans="1:30" ht="18">
      <c r="A292" s="900"/>
      <c r="B292" s="900"/>
      <c r="C292" s="900"/>
      <c r="D292" s="900"/>
      <c r="E292" s="900"/>
      <c r="F292" s="900"/>
      <c r="G292" s="900"/>
      <c r="H292" s="900"/>
      <c r="I292" s="900"/>
      <c r="J292" s="900"/>
      <c r="K292" s="900"/>
      <c r="L292" s="900"/>
      <c r="M292" s="900"/>
      <c r="N292" s="900"/>
      <c r="O292" s="900"/>
      <c r="P292" s="18"/>
      <c r="Q292" s="18"/>
      <c r="R292" s="18"/>
      <c r="S292" s="18"/>
      <c r="T292" s="18"/>
      <c r="U292" s="18"/>
      <c r="V292" s="18"/>
      <c r="W292" s="18"/>
      <c r="X292" s="18"/>
      <c r="Y292" s="18"/>
      <c r="Z292" s="18"/>
      <c r="AA292" s="18"/>
      <c r="AB292" s="18"/>
      <c r="AC292" s="18"/>
      <c r="AD292" s="18"/>
    </row>
    <row r="293" spans="1:30" ht="18">
      <c r="A293" s="900"/>
      <c r="B293" s="900"/>
      <c r="C293" s="900"/>
      <c r="D293" s="900"/>
      <c r="E293" s="900"/>
      <c r="F293" s="900"/>
      <c r="G293" s="900"/>
      <c r="H293" s="900"/>
      <c r="I293" s="900"/>
      <c r="J293" s="900"/>
      <c r="K293" s="900"/>
      <c r="L293" s="900"/>
      <c r="M293" s="900"/>
      <c r="N293" s="900"/>
      <c r="O293" s="900"/>
      <c r="P293" s="18"/>
      <c r="Q293" s="18"/>
      <c r="R293" s="18"/>
      <c r="S293" s="18"/>
      <c r="T293" s="18"/>
      <c r="U293" s="18"/>
      <c r="V293" s="18"/>
      <c r="W293" s="18"/>
      <c r="X293" s="18"/>
      <c r="Y293" s="18"/>
      <c r="Z293" s="18"/>
      <c r="AA293" s="18"/>
      <c r="AB293" s="18"/>
      <c r="AC293" s="18"/>
      <c r="AD293" s="18"/>
    </row>
    <row r="294" spans="1:30" ht="18">
      <c r="A294" s="900"/>
      <c r="B294" s="900"/>
      <c r="C294" s="900"/>
      <c r="D294" s="900"/>
      <c r="E294" s="900"/>
      <c r="F294" s="900"/>
      <c r="G294" s="900"/>
      <c r="H294" s="900"/>
      <c r="I294" s="900"/>
      <c r="J294" s="900"/>
      <c r="K294" s="900"/>
      <c r="L294" s="900"/>
      <c r="M294" s="900"/>
      <c r="N294" s="900"/>
      <c r="O294" s="900"/>
      <c r="P294" s="18"/>
      <c r="Q294" s="18"/>
      <c r="R294" s="18"/>
      <c r="S294" s="18"/>
      <c r="T294" s="18"/>
      <c r="U294" s="18"/>
      <c r="V294" s="18"/>
      <c r="W294" s="18"/>
      <c r="X294" s="18"/>
      <c r="Y294" s="18"/>
      <c r="Z294" s="18"/>
      <c r="AA294" s="18"/>
      <c r="AB294" s="18"/>
      <c r="AC294" s="18"/>
      <c r="AD294" s="18"/>
    </row>
    <row r="295" spans="1:30" ht="18">
      <c r="A295" s="900"/>
      <c r="B295" s="900"/>
      <c r="C295" s="900"/>
      <c r="D295" s="900"/>
      <c r="E295" s="900"/>
      <c r="F295" s="900"/>
      <c r="G295" s="900"/>
      <c r="H295" s="900"/>
      <c r="I295" s="900"/>
      <c r="J295" s="900"/>
      <c r="K295" s="900"/>
      <c r="L295" s="900"/>
      <c r="M295" s="900"/>
      <c r="N295" s="900"/>
      <c r="O295" s="900"/>
      <c r="P295" s="18"/>
      <c r="Q295" s="18"/>
      <c r="R295" s="18"/>
      <c r="S295" s="18"/>
      <c r="T295" s="18"/>
      <c r="U295" s="18"/>
      <c r="V295" s="18"/>
      <c r="W295" s="18"/>
      <c r="X295" s="18"/>
      <c r="Y295" s="18"/>
      <c r="Z295" s="18"/>
      <c r="AA295" s="18"/>
      <c r="AB295" s="18"/>
      <c r="AC295" s="18"/>
      <c r="AD295" s="18"/>
    </row>
    <row r="296" spans="1:30" ht="18">
      <c r="A296" s="900"/>
      <c r="B296" s="900"/>
      <c r="C296" s="900"/>
      <c r="D296" s="900"/>
      <c r="E296" s="900"/>
      <c r="F296" s="900"/>
      <c r="G296" s="900"/>
      <c r="H296" s="900"/>
      <c r="I296" s="900"/>
      <c r="J296" s="900"/>
      <c r="K296" s="900"/>
      <c r="L296" s="900"/>
      <c r="M296" s="900"/>
      <c r="N296" s="900"/>
      <c r="O296" s="900"/>
      <c r="P296" s="18"/>
      <c r="Q296" s="18"/>
      <c r="R296" s="18"/>
      <c r="S296" s="18"/>
      <c r="T296" s="18"/>
      <c r="U296" s="18"/>
      <c r="V296" s="18"/>
      <c r="W296" s="18"/>
      <c r="X296" s="18"/>
      <c r="Y296" s="18"/>
      <c r="Z296" s="18"/>
      <c r="AA296" s="18"/>
      <c r="AB296" s="18"/>
      <c r="AC296" s="18"/>
      <c r="AD296" s="18"/>
    </row>
    <row r="297" spans="1:30" ht="18">
      <c r="A297" s="900"/>
      <c r="B297" s="900"/>
      <c r="C297" s="900"/>
      <c r="D297" s="900"/>
      <c r="E297" s="900"/>
      <c r="F297" s="900"/>
      <c r="G297" s="900"/>
      <c r="H297" s="900"/>
      <c r="I297" s="900"/>
      <c r="J297" s="900"/>
      <c r="K297" s="900"/>
      <c r="L297" s="900"/>
      <c r="M297" s="900"/>
      <c r="N297" s="900"/>
      <c r="O297" s="900"/>
      <c r="P297" s="18"/>
      <c r="Q297" s="18"/>
      <c r="R297" s="18"/>
      <c r="S297" s="18"/>
      <c r="T297" s="18"/>
      <c r="U297" s="18"/>
      <c r="V297" s="18"/>
      <c r="W297" s="18"/>
      <c r="X297" s="18"/>
      <c r="Y297" s="18"/>
      <c r="Z297" s="18"/>
      <c r="AA297" s="18"/>
      <c r="AB297" s="18"/>
      <c r="AC297" s="18"/>
      <c r="AD297" s="18"/>
    </row>
    <row r="298" spans="1:30" ht="18">
      <c r="A298" s="900"/>
      <c r="B298" s="900"/>
      <c r="C298" s="900"/>
      <c r="D298" s="900"/>
      <c r="E298" s="900"/>
      <c r="F298" s="900"/>
      <c r="G298" s="900"/>
      <c r="H298" s="900"/>
      <c r="I298" s="900"/>
      <c r="J298" s="900"/>
      <c r="K298" s="900"/>
      <c r="L298" s="900"/>
      <c r="M298" s="900"/>
      <c r="N298" s="900"/>
      <c r="O298" s="900"/>
      <c r="P298" s="18"/>
      <c r="Q298" s="18"/>
      <c r="R298" s="18"/>
      <c r="S298" s="18"/>
      <c r="T298" s="18"/>
      <c r="U298" s="18"/>
      <c r="V298" s="18"/>
      <c r="W298" s="18"/>
      <c r="X298" s="18"/>
      <c r="Y298" s="18"/>
      <c r="Z298" s="18"/>
      <c r="AA298" s="18"/>
      <c r="AB298" s="18"/>
      <c r="AC298" s="18"/>
      <c r="AD298" s="18"/>
    </row>
    <row r="299" spans="1:30" ht="18">
      <c r="A299" s="900"/>
      <c r="B299" s="900"/>
      <c r="C299" s="900"/>
      <c r="D299" s="900"/>
      <c r="E299" s="900"/>
      <c r="F299" s="900"/>
      <c r="G299" s="900"/>
      <c r="H299" s="900"/>
      <c r="I299" s="900"/>
      <c r="J299" s="900"/>
      <c r="K299" s="900"/>
      <c r="L299" s="900"/>
      <c r="M299" s="900"/>
      <c r="N299" s="900"/>
      <c r="O299" s="900"/>
      <c r="P299" s="18"/>
      <c r="Q299" s="18"/>
      <c r="R299" s="18"/>
      <c r="S299" s="18"/>
      <c r="T299" s="18"/>
      <c r="U299" s="18"/>
      <c r="V299" s="18"/>
      <c r="W299" s="18"/>
      <c r="X299" s="18"/>
      <c r="Y299" s="18"/>
      <c r="Z299" s="18"/>
      <c r="AA299" s="18"/>
      <c r="AB299" s="18"/>
      <c r="AC299" s="18"/>
      <c r="AD299" s="18"/>
    </row>
    <row r="300" spans="1:30" ht="18">
      <c r="A300" s="900"/>
      <c r="B300" s="900"/>
      <c r="C300" s="900"/>
      <c r="D300" s="900"/>
      <c r="E300" s="900"/>
      <c r="F300" s="900"/>
      <c r="G300" s="900"/>
      <c r="H300" s="900"/>
      <c r="I300" s="900"/>
      <c r="J300" s="900"/>
      <c r="K300" s="900"/>
      <c r="L300" s="900"/>
      <c r="M300" s="900"/>
      <c r="N300" s="900"/>
      <c r="O300" s="900"/>
      <c r="P300" s="18"/>
      <c r="Q300" s="18"/>
      <c r="R300" s="18"/>
      <c r="S300" s="18"/>
      <c r="T300" s="18"/>
      <c r="U300" s="18"/>
      <c r="V300" s="18"/>
      <c r="W300" s="18"/>
      <c r="X300" s="18"/>
      <c r="Y300" s="18"/>
      <c r="Z300" s="18"/>
      <c r="AA300" s="18"/>
      <c r="AB300" s="18"/>
      <c r="AC300" s="18"/>
      <c r="AD300" s="18"/>
    </row>
    <row r="301" spans="1:30" ht="18">
      <c r="A301" s="900"/>
      <c r="B301" s="900"/>
      <c r="C301" s="900"/>
      <c r="D301" s="900"/>
      <c r="E301" s="900"/>
      <c r="F301" s="900"/>
      <c r="G301" s="900"/>
      <c r="H301" s="900"/>
      <c r="I301" s="900"/>
      <c r="J301" s="900"/>
      <c r="K301" s="900"/>
      <c r="L301" s="900"/>
      <c r="M301" s="900"/>
      <c r="N301" s="900"/>
      <c r="O301" s="900"/>
      <c r="P301" s="18"/>
      <c r="Q301" s="18"/>
      <c r="R301" s="18"/>
      <c r="S301" s="18"/>
      <c r="T301" s="18"/>
      <c r="U301" s="18"/>
      <c r="V301" s="18"/>
      <c r="W301" s="18"/>
      <c r="X301" s="18"/>
      <c r="Y301" s="18"/>
      <c r="Z301" s="18"/>
      <c r="AA301" s="18"/>
      <c r="AB301" s="18"/>
      <c r="AC301" s="18"/>
      <c r="AD301" s="18"/>
    </row>
    <row r="302" spans="1:30" ht="18">
      <c r="A302" s="900"/>
      <c r="B302" s="900"/>
      <c r="C302" s="900"/>
      <c r="D302" s="900"/>
      <c r="E302" s="900"/>
      <c r="F302" s="900"/>
      <c r="G302" s="900"/>
      <c r="H302" s="900"/>
      <c r="I302" s="900"/>
      <c r="J302" s="900"/>
      <c r="K302" s="900"/>
      <c r="L302" s="900"/>
      <c r="M302" s="900"/>
      <c r="N302" s="900"/>
      <c r="O302" s="900"/>
      <c r="P302" s="18"/>
      <c r="Q302" s="18"/>
      <c r="R302" s="18"/>
      <c r="S302" s="18"/>
      <c r="T302" s="18"/>
      <c r="U302" s="18"/>
      <c r="V302" s="18"/>
      <c r="W302" s="18"/>
      <c r="X302" s="18"/>
      <c r="Y302" s="18"/>
      <c r="Z302" s="18"/>
      <c r="AA302" s="18"/>
      <c r="AB302" s="18"/>
      <c r="AC302" s="18"/>
      <c r="AD302" s="18"/>
    </row>
    <row r="303" spans="1:30" ht="18">
      <c r="A303" s="900"/>
      <c r="B303" s="900"/>
      <c r="C303" s="900"/>
      <c r="D303" s="900"/>
      <c r="E303" s="900"/>
      <c r="F303" s="900"/>
      <c r="G303" s="900"/>
      <c r="H303" s="900"/>
      <c r="I303" s="900"/>
      <c r="J303" s="900"/>
      <c r="K303" s="900"/>
      <c r="L303" s="900"/>
      <c r="M303" s="900"/>
      <c r="N303" s="900"/>
      <c r="O303" s="900"/>
      <c r="P303" s="18"/>
      <c r="Q303" s="18"/>
      <c r="R303" s="18"/>
      <c r="S303" s="18"/>
      <c r="T303" s="18"/>
      <c r="U303" s="18"/>
      <c r="V303" s="18"/>
      <c r="W303" s="18"/>
      <c r="X303" s="18"/>
      <c r="Y303" s="18"/>
      <c r="Z303" s="18"/>
      <c r="AA303" s="18"/>
      <c r="AB303" s="18"/>
      <c r="AC303" s="18"/>
      <c r="AD303" s="18"/>
    </row>
    <row r="304" spans="1:30" ht="18">
      <c r="A304" s="900"/>
      <c r="B304" s="900"/>
      <c r="C304" s="900"/>
      <c r="D304" s="900"/>
      <c r="E304" s="900"/>
      <c r="F304" s="900"/>
      <c r="G304" s="900"/>
      <c r="H304" s="900"/>
      <c r="I304" s="900"/>
      <c r="J304" s="900"/>
      <c r="K304" s="900"/>
      <c r="L304" s="900"/>
      <c r="M304" s="900"/>
      <c r="N304" s="900"/>
      <c r="O304" s="900"/>
      <c r="P304" s="18"/>
      <c r="Q304" s="18"/>
      <c r="R304" s="18"/>
      <c r="S304" s="18"/>
      <c r="T304" s="18"/>
      <c r="U304" s="18"/>
      <c r="V304" s="18"/>
      <c r="W304" s="18"/>
      <c r="X304" s="18"/>
      <c r="Y304" s="18"/>
      <c r="Z304" s="18"/>
      <c r="AA304" s="18"/>
      <c r="AB304" s="18"/>
      <c r="AC304" s="18"/>
      <c r="AD304" s="18"/>
    </row>
    <row r="305" spans="1:30" ht="18">
      <c r="A305" s="900"/>
      <c r="B305" s="900"/>
      <c r="C305" s="900"/>
      <c r="D305" s="900"/>
      <c r="E305" s="900"/>
      <c r="F305" s="900"/>
      <c r="G305" s="900"/>
      <c r="H305" s="900"/>
      <c r="I305" s="900"/>
      <c r="J305" s="900"/>
      <c r="K305" s="900"/>
      <c r="L305" s="900"/>
      <c r="M305" s="900"/>
      <c r="N305" s="900"/>
      <c r="O305" s="900"/>
      <c r="P305" s="18"/>
      <c r="Q305" s="18"/>
      <c r="R305" s="18"/>
      <c r="S305" s="18"/>
      <c r="T305" s="18"/>
      <c r="U305" s="18"/>
      <c r="V305" s="18"/>
      <c r="W305" s="18"/>
      <c r="X305" s="18"/>
      <c r="Y305" s="18"/>
      <c r="Z305" s="18"/>
      <c r="AA305" s="18"/>
      <c r="AB305" s="18"/>
      <c r="AC305" s="18"/>
      <c r="AD305" s="18"/>
    </row>
    <row r="306" spans="1:30" ht="18">
      <c r="A306" s="900"/>
      <c r="B306" s="900"/>
      <c r="C306" s="900"/>
      <c r="D306" s="900"/>
      <c r="E306" s="900"/>
      <c r="F306" s="900"/>
      <c r="G306" s="900"/>
      <c r="H306" s="900"/>
      <c r="I306" s="900"/>
      <c r="J306" s="900"/>
      <c r="K306" s="900"/>
      <c r="L306" s="900"/>
      <c r="M306" s="900"/>
      <c r="N306" s="900"/>
      <c r="O306" s="900"/>
      <c r="P306" s="18"/>
      <c r="Q306" s="18"/>
      <c r="R306" s="18"/>
      <c r="S306" s="18"/>
      <c r="T306" s="18"/>
      <c r="U306" s="18"/>
      <c r="V306" s="18"/>
      <c r="W306" s="18"/>
      <c r="X306" s="18"/>
      <c r="Y306" s="18"/>
      <c r="Z306" s="18"/>
      <c r="AA306" s="18"/>
      <c r="AB306" s="18"/>
      <c r="AC306" s="18"/>
      <c r="AD306" s="18"/>
    </row>
    <row r="307" spans="1:30" ht="18">
      <c r="A307" s="900"/>
      <c r="B307" s="900"/>
      <c r="C307" s="900"/>
      <c r="D307" s="900"/>
      <c r="E307" s="900"/>
      <c r="F307" s="900"/>
      <c r="G307" s="900"/>
      <c r="H307" s="900"/>
      <c r="I307" s="900"/>
      <c r="J307" s="900"/>
      <c r="K307" s="900"/>
      <c r="L307" s="900"/>
      <c r="M307" s="900"/>
      <c r="N307" s="900"/>
      <c r="O307" s="900"/>
      <c r="P307" s="18"/>
      <c r="Q307" s="18"/>
      <c r="R307" s="18"/>
      <c r="S307" s="18"/>
      <c r="T307" s="18"/>
      <c r="U307" s="18"/>
      <c r="V307" s="18"/>
      <c r="W307" s="18"/>
      <c r="X307" s="18"/>
      <c r="Y307" s="18"/>
      <c r="Z307" s="18"/>
      <c r="AA307" s="18"/>
      <c r="AB307" s="18"/>
      <c r="AC307" s="18"/>
      <c r="AD307" s="18"/>
    </row>
    <row r="308" spans="1:30" ht="18">
      <c r="A308" s="900"/>
      <c r="B308" s="900"/>
      <c r="C308" s="900"/>
      <c r="D308" s="900"/>
      <c r="E308" s="900"/>
      <c r="F308" s="900"/>
      <c r="G308" s="900"/>
      <c r="H308" s="900"/>
      <c r="I308" s="900"/>
      <c r="J308" s="900"/>
      <c r="K308" s="900"/>
      <c r="L308" s="900"/>
      <c r="M308" s="900"/>
      <c r="N308" s="900"/>
      <c r="O308" s="900"/>
      <c r="P308" s="18"/>
      <c r="Q308" s="18"/>
      <c r="R308" s="18"/>
      <c r="S308" s="18"/>
      <c r="T308" s="18"/>
      <c r="U308" s="18"/>
      <c r="V308" s="18"/>
      <c r="W308" s="18"/>
      <c r="X308" s="18"/>
      <c r="Y308" s="18"/>
      <c r="Z308" s="18"/>
      <c r="AA308" s="18"/>
      <c r="AB308" s="18"/>
      <c r="AC308" s="18"/>
      <c r="AD308" s="18"/>
    </row>
    <row r="309" spans="1:30" ht="18">
      <c r="A309" s="900"/>
      <c r="B309" s="900"/>
      <c r="C309" s="900"/>
      <c r="D309" s="900"/>
      <c r="E309" s="900"/>
      <c r="F309" s="900"/>
      <c r="G309" s="900"/>
      <c r="H309" s="900"/>
      <c r="I309" s="900"/>
      <c r="J309" s="900"/>
      <c r="K309" s="900"/>
      <c r="L309" s="900"/>
      <c r="M309" s="900"/>
      <c r="N309" s="900"/>
      <c r="O309" s="900"/>
      <c r="P309" s="18"/>
      <c r="Q309" s="18"/>
      <c r="R309" s="18"/>
      <c r="S309" s="18"/>
      <c r="T309" s="18"/>
      <c r="U309" s="18"/>
      <c r="V309" s="18"/>
      <c r="W309" s="18"/>
      <c r="X309" s="18"/>
      <c r="Y309" s="18"/>
      <c r="Z309" s="18"/>
      <c r="AA309" s="18"/>
      <c r="AB309" s="18"/>
      <c r="AC309" s="18"/>
      <c r="AD309" s="18"/>
    </row>
    <row r="310" spans="1:30" ht="18">
      <c r="A310" s="900"/>
      <c r="B310" s="900"/>
      <c r="C310" s="900"/>
      <c r="D310" s="900"/>
      <c r="E310" s="900"/>
      <c r="F310" s="900"/>
      <c r="G310" s="900"/>
      <c r="H310" s="900"/>
      <c r="I310" s="900"/>
      <c r="J310" s="900"/>
      <c r="K310" s="900"/>
      <c r="L310" s="900"/>
      <c r="M310" s="900"/>
      <c r="N310" s="900"/>
      <c r="O310" s="900"/>
      <c r="P310" s="18"/>
      <c r="Q310" s="18"/>
      <c r="R310" s="18"/>
      <c r="S310" s="18"/>
      <c r="T310" s="18"/>
      <c r="U310" s="18"/>
      <c r="V310" s="18"/>
      <c r="W310" s="18"/>
      <c r="X310" s="18"/>
      <c r="Y310" s="18"/>
      <c r="Z310" s="18"/>
      <c r="AA310" s="18"/>
      <c r="AB310" s="18"/>
      <c r="AC310" s="18"/>
      <c r="AD310" s="18"/>
    </row>
    <row r="311" spans="1:30" ht="18">
      <c r="A311" s="900"/>
      <c r="B311" s="900"/>
      <c r="C311" s="900"/>
      <c r="D311" s="900"/>
      <c r="E311" s="900"/>
      <c r="F311" s="900"/>
      <c r="G311" s="900"/>
      <c r="H311" s="900"/>
      <c r="I311" s="900"/>
      <c r="J311" s="900"/>
      <c r="K311" s="900"/>
      <c r="L311" s="900"/>
      <c r="M311" s="900"/>
      <c r="N311" s="900"/>
      <c r="O311" s="900"/>
      <c r="P311" s="18"/>
      <c r="Q311" s="18"/>
      <c r="R311" s="18"/>
      <c r="S311" s="18"/>
      <c r="T311" s="18"/>
      <c r="U311" s="18"/>
      <c r="V311" s="18"/>
      <c r="W311" s="18"/>
      <c r="X311" s="18"/>
      <c r="Y311" s="18"/>
      <c r="Z311" s="18"/>
      <c r="AA311" s="18"/>
      <c r="AB311" s="18"/>
      <c r="AC311" s="18"/>
      <c r="AD311" s="18"/>
    </row>
    <row r="312" spans="1:30" ht="18">
      <c r="A312" s="900"/>
      <c r="B312" s="900"/>
      <c r="C312" s="900"/>
      <c r="D312" s="900"/>
      <c r="E312" s="900"/>
      <c r="F312" s="900"/>
      <c r="G312" s="900"/>
      <c r="H312" s="900"/>
      <c r="I312" s="900"/>
      <c r="J312" s="900"/>
      <c r="K312" s="900"/>
      <c r="L312" s="900"/>
      <c r="M312" s="900"/>
      <c r="N312" s="900"/>
      <c r="O312" s="900"/>
      <c r="P312" s="18"/>
      <c r="Q312" s="18"/>
      <c r="R312" s="18"/>
      <c r="S312" s="18"/>
      <c r="T312" s="18"/>
      <c r="U312" s="18"/>
      <c r="V312" s="18"/>
      <c r="W312" s="18"/>
      <c r="X312" s="18"/>
      <c r="Y312" s="18"/>
      <c r="Z312" s="18"/>
      <c r="AA312" s="18"/>
      <c r="AB312" s="18"/>
      <c r="AC312" s="18"/>
      <c r="AD312" s="18"/>
    </row>
    <row r="313" spans="1:30" ht="18">
      <c r="A313" s="900"/>
      <c r="B313" s="900"/>
      <c r="C313" s="900"/>
      <c r="D313" s="900"/>
      <c r="E313" s="900"/>
      <c r="F313" s="900"/>
      <c r="G313" s="900"/>
      <c r="H313" s="900"/>
      <c r="I313" s="900"/>
      <c r="J313" s="900"/>
      <c r="K313" s="900"/>
      <c r="L313" s="900"/>
      <c r="M313" s="900"/>
      <c r="N313" s="900"/>
      <c r="O313" s="900"/>
      <c r="P313" s="18"/>
      <c r="Q313" s="18"/>
      <c r="R313" s="18"/>
      <c r="S313" s="18"/>
      <c r="T313" s="18"/>
      <c r="U313" s="18"/>
      <c r="V313" s="18"/>
      <c r="W313" s="18"/>
      <c r="X313" s="18"/>
      <c r="Y313" s="18"/>
      <c r="Z313" s="18"/>
      <c r="AA313" s="18"/>
      <c r="AB313" s="18"/>
      <c r="AC313" s="18"/>
      <c r="AD313" s="18"/>
    </row>
    <row r="314" spans="1:30" ht="18">
      <c r="A314" s="900"/>
      <c r="B314" s="900"/>
      <c r="C314" s="900"/>
      <c r="D314" s="900"/>
      <c r="E314" s="900"/>
      <c r="F314" s="900"/>
      <c r="G314" s="900"/>
      <c r="H314" s="900"/>
      <c r="I314" s="900"/>
      <c r="J314" s="900"/>
      <c r="K314" s="900"/>
      <c r="L314" s="900"/>
      <c r="M314" s="900"/>
      <c r="N314" s="900"/>
      <c r="O314" s="900"/>
      <c r="P314" s="18"/>
      <c r="Q314" s="18"/>
      <c r="R314" s="18"/>
      <c r="S314" s="18"/>
      <c r="T314" s="18"/>
      <c r="U314" s="18"/>
      <c r="V314" s="18"/>
      <c r="W314" s="18"/>
      <c r="X314" s="18"/>
      <c r="Y314" s="18"/>
      <c r="Z314" s="18"/>
      <c r="AA314" s="18"/>
      <c r="AB314" s="18"/>
      <c r="AC314" s="18"/>
      <c r="AD314" s="18"/>
    </row>
    <row r="315" spans="1:30" ht="18">
      <c r="A315" s="900"/>
      <c r="B315" s="900"/>
      <c r="C315" s="900"/>
      <c r="D315" s="900"/>
      <c r="E315" s="900"/>
      <c r="F315" s="900"/>
      <c r="G315" s="900"/>
      <c r="H315" s="900"/>
      <c r="I315" s="900"/>
      <c r="J315" s="900"/>
      <c r="K315" s="900"/>
      <c r="L315" s="900"/>
      <c r="M315" s="900"/>
      <c r="N315" s="900"/>
      <c r="O315" s="900"/>
      <c r="P315" s="18"/>
      <c r="Q315" s="18"/>
      <c r="R315" s="18"/>
      <c r="S315" s="18"/>
      <c r="T315" s="18"/>
      <c r="U315" s="18"/>
      <c r="V315" s="18"/>
      <c r="W315" s="18"/>
      <c r="X315" s="18"/>
      <c r="Y315" s="18"/>
      <c r="Z315" s="18"/>
      <c r="AA315" s="18"/>
      <c r="AB315" s="18"/>
      <c r="AC315" s="18"/>
      <c r="AD315" s="18"/>
    </row>
    <row r="316" spans="1:30" ht="18">
      <c r="A316" s="900"/>
      <c r="B316" s="900"/>
      <c r="C316" s="900"/>
      <c r="D316" s="900"/>
      <c r="E316" s="900"/>
      <c r="F316" s="900"/>
      <c r="G316" s="900"/>
      <c r="H316" s="900"/>
      <c r="I316" s="900"/>
      <c r="J316" s="900"/>
      <c r="K316" s="900"/>
      <c r="L316" s="900"/>
      <c r="M316" s="900"/>
      <c r="N316" s="900"/>
      <c r="O316" s="900"/>
      <c r="P316" s="18"/>
      <c r="Q316" s="18"/>
      <c r="R316" s="18"/>
      <c r="S316" s="18"/>
      <c r="T316" s="18"/>
      <c r="U316" s="18"/>
      <c r="V316" s="18"/>
      <c r="W316" s="18"/>
      <c r="X316" s="18"/>
      <c r="Y316" s="18"/>
      <c r="Z316" s="18"/>
      <c r="AA316" s="18"/>
      <c r="AB316" s="18"/>
      <c r="AC316" s="18"/>
      <c r="AD316" s="18"/>
    </row>
    <row r="317" spans="1:30" ht="18">
      <c r="A317" s="900"/>
      <c r="B317" s="900"/>
      <c r="C317" s="900"/>
      <c r="D317" s="900"/>
      <c r="E317" s="900"/>
      <c r="F317" s="900"/>
      <c r="G317" s="900"/>
      <c r="H317" s="900"/>
      <c r="I317" s="900"/>
      <c r="J317" s="900"/>
      <c r="K317" s="900"/>
      <c r="L317" s="900"/>
      <c r="M317" s="900"/>
      <c r="N317" s="900"/>
      <c r="O317" s="900"/>
      <c r="P317" s="18"/>
      <c r="Q317" s="18"/>
      <c r="R317" s="18"/>
      <c r="S317" s="18"/>
      <c r="T317" s="18"/>
      <c r="U317" s="18"/>
      <c r="V317" s="18"/>
      <c r="W317" s="18"/>
      <c r="X317" s="18"/>
      <c r="Y317" s="18"/>
      <c r="Z317" s="18"/>
      <c r="AA317" s="18"/>
      <c r="AB317" s="18"/>
      <c r="AC317" s="18"/>
      <c r="AD317" s="18"/>
    </row>
    <row r="318" spans="1:30" ht="18">
      <c r="A318" s="900"/>
      <c r="B318" s="900"/>
      <c r="C318" s="900"/>
      <c r="D318" s="900"/>
      <c r="E318" s="900"/>
      <c r="F318" s="900"/>
      <c r="G318" s="900"/>
      <c r="H318" s="900"/>
      <c r="I318" s="900"/>
      <c r="J318" s="900"/>
      <c r="K318" s="900"/>
      <c r="L318" s="900"/>
      <c r="M318" s="900"/>
      <c r="N318" s="900"/>
      <c r="O318" s="900"/>
      <c r="P318" s="18"/>
      <c r="Q318" s="18"/>
      <c r="R318" s="18"/>
      <c r="S318" s="18"/>
      <c r="T318" s="18"/>
      <c r="U318" s="18"/>
      <c r="V318" s="18"/>
      <c r="W318" s="18"/>
      <c r="X318" s="18"/>
      <c r="Y318" s="18"/>
      <c r="Z318" s="18"/>
      <c r="AA318" s="18"/>
      <c r="AB318" s="18"/>
      <c r="AC318" s="18"/>
      <c r="AD318" s="18"/>
    </row>
    <row r="319" spans="1:30" ht="18">
      <c r="A319" s="900"/>
      <c r="B319" s="900"/>
      <c r="C319" s="900"/>
      <c r="D319" s="900"/>
      <c r="E319" s="900"/>
      <c r="F319" s="900"/>
      <c r="G319" s="900"/>
      <c r="H319" s="900"/>
      <c r="I319" s="900"/>
      <c r="J319" s="900"/>
      <c r="K319" s="900"/>
      <c r="L319" s="900"/>
      <c r="M319" s="900"/>
      <c r="N319" s="900"/>
      <c r="O319" s="900"/>
      <c r="P319" s="18"/>
      <c r="Q319" s="18"/>
      <c r="R319" s="18"/>
      <c r="S319" s="18"/>
      <c r="T319" s="18"/>
      <c r="U319" s="18"/>
      <c r="V319" s="18"/>
      <c r="W319" s="18"/>
      <c r="X319" s="18"/>
      <c r="Y319" s="18"/>
      <c r="Z319" s="18"/>
      <c r="AA319" s="18"/>
      <c r="AB319" s="18"/>
      <c r="AC319" s="18"/>
      <c r="AD319" s="18"/>
    </row>
    <row r="320" spans="1:30" ht="18">
      <c r="A320" s="900"/>
      <c r="B320" s="900"/>
      <c r="C320" s="900"/>
      <c r="D320" s="900"/>
      <c r="E320" s="900"/>
      <c r="F320" s="900"/>
      <c r="G320" s="900"/>
      <c r="H320" s="900"/>
      <c r="I320" s="900"/>
      <c r="J320" s="900"/>
      <c r="K320" s="900"/>
      <c r="L320" s="900"/>
      <c r="M320" s="900"/>
      <c r="N320" s="900"/>
      <c r="O320" s="900"/>
      <c r="P320" s="18"/>
      <c r="Q320" s="18"/>
      <c r="R320" s="18"/>
      <c r="S320" s="18"/>
      <c r="T320" s="18"/>
      <c r="U320" s="18"/>
      <c r="V320" s="18"/>
      <c r="W320" s="18"/>
      <c r="X320" s="18"/>
      <c r="Y320" s="18"/>
      <c r="Z320" s="18"/>
      <c r="AA320" s="18"/>
      <c r="AB320" s="18"/>
      <c r="AC320" s="18"/>
      <c r="AD320" s="18"/>
    </row>
    <row r="321" spans="1:30" ht="18">
      <c r="A321" s="900"/>
      <c r="B321" s="900"/>
      <c r="C321" s="900"/>
      <c r="D321" s="900"/>
      <c r="E321" s="900"/>
      <c r="F321" s="900"/>
      <c r="G321" s="900"/>
      <c r="H321" s="900"/>
      <c r="I321" s="900"/>
      <c r="J321" s="900"/>
      <c r="K321" s="900"/>
      <c r="L321" s="900"/>
      <c r="M321" s="900"/>
      <c r="N321" s="900"/>
      <c r="O321" s="900"/>
      <c r="P321" s="18"/>
      <c r="Q321" s="18"/>
      <c r="R321" s="18"/>
      <c r="S321" s="18"/>
      <c r="T321" s="18"/>
      <c r="U321" s="18"/>
      <c r="V321" s="18"/>
      <c r="W321" s="18"/>
      <c r="X321" s="18"/>
      <c r="Y321" s="18"/>
      <c r="Z321" s="18"/>
      <c r="AA321" s="18"/>
      <c r="AB321" s="18"/>
      <c r="AC321" s="18"/>
      <c r="AD321" s="18"/>
    </row>
    <row r="322" spans="1:30" ht="18">
      <c r="A322" s="900"/>
      <c r="B322" s="900"/>
      <c r="C322" s="900"/>
      <c r="D322" s="900"/>
      <c r="E322" s="900"/>
      <c r="F322" s="900"/>
      <c r="G322" s="900"/>
      <c r="H322" s="900"/>
      <c r="I322" s="900"/>
      <c r="J322" s="900"/>
      <c r="K322" s="900"/>
      <c r="L322" s="900"/>
      <c r="M322" s="900"/>
      <c r="N322" s="900"/>
      <c r="O322" s="900"/>
      <c r="P322" s="18"/>
      <c r="Q322" s="18"/>
      <c r="R322" s="18"/>
      <c r="S322" s="18"/>
      <c r="T322" s="18"/>
      <c r="U322" s="18"/>
      <c r="V322" s="18"/>
      <c r="W322" s="18"/>
      <c r="X322" s="18"/>
      <c r="Y322" s="18"/>
      <c r="Z322" s="18"/>
      <c r="AA322" s="18"/>
      <c r="AB322" s="18"/>
      <c r="AC322" s="18"/>
      <c r="AD322" s="18"/>
    </row>
    <row r="323" spans="1:30" ht="18">
      <c r="A323" s="900"/>
      <c r="B323" s="900"/>
      <c r="C323" s="900"/>
      <c r="D323" s="900"/>
      <c r="E323" s="900"/>
      <c r="F323" s="900"/>
      <c r="G323" s="900"/>
      <c r="H323" s="900"/>
      <c r="I323" s="900"/>
      <c r="J323" s="900"/>
      <c r="K323" s="900"/>
      <c r="L323" s="900"/>
      <c r="M323" s="900"/>
      <c r="N323" s="900"/>
      <c r="O323" s="900"/>
      <c r="P323" s="18"/>
      <c r="Q323" s="18"/>
      <c r="R323" s="18"/>
      <c r="S323" s="18"/>
      <c r="T323" s="18"/>
      <c r="U323" s="18"/>
      <c r="V323" s="18"/>
      <c r="W323" s="18"/>
      <c r="X323" s="18"/>
      <c r="Y323" s="18"/>
      <c r="Z323" s="18"/>
      <c r="AA323" s="18"/>
      <c r="AB323" s="18"/>
      <c r="AC323" s="18"/>
      <c r="AD323" s="18"/>
    </row>
    <row r="324" spans="1:30" ht="18">
      <c r="A324" s="900"/>
      <c r="B324" s="900"/>
      <c r="C324" s="900"/>
      <c r="D324" s="900"/>
      <c r="E324" s="900"/>
      <c r="F324" s="900"/>
      <c r="G324" s="900"/>
      <c r="H324" s="900"/>
      <c r="I324" s="900"/>
      <c r="J324" s="900"/>
      <c r="K324" s="900"/>
      <c r="L324" s="900"/>
      <c r="M324" s="900"/>
      <c r="N324" s="900"/>
      <c r="O324" s="900"/>
      <c r="P324" s="18"/>
      <c r="Q324" s="18"/>
      <c r="R324" s="18"/>
      <c r="S324" s="18"/>
      <c r="T324" s="18"/>
      <c r="U324" s="18"/>
      <c r="V324" s="18"/>
      <c r="W324" s="18"/>
      <c r="X324" s="18"/>
      <c r="Y324" s="18"/>
      <c r="Z324" s="18"/>
      <c r="AA324" s="18"/>
      <c r="AB324" s="18"/>
      <c r="AC324" s="18"/>
      <c r="AD324" s="18"/>
    </row>
    <row r="325" spans="1:30" ht="18">
      <c r="A325" s="900"/>
      <c r="B325" s="900"/>
      <c r="C325" s="900"/>
      <c r="D325" s="900"/>
      <c r="E325" s="900"/>
      <c r="F325" s="900"/>
      <c r="G325" s="900"/>
      <c r="H325" s="900"/>
      <c r="I325" s="900"/>
      <c r="J325" s="900"/>
      <c r="K325" s="900"/>
      <c r="L325" s="900"/>
      <c r="M325" s="900"/>
      <c r="N325" s="900"/>
      <c r="O325" s="900"/>
      <c r="P325" s="18"/>
      <c r="Q325" s="18"/>
      <c r="R325" s="18"/>
      <c r="S325" s="18"/>
      <c r="T325" s="18"/>
      <c r="U325" s="18"/>
      <c r="V325" s="18"/>
      <c r="W325" s="18"/>
      <c r="X325" s="18"/>
      <c r="Y325" s="18"/>
      <c r="Z325" s="18"/>
      <c r="AA325" s="18"/>
      <c r="AB325" s="18"/>
      <c r="AC325" s="18"/>
      <c r="AD325" s="18"/>
    </row>
    <row r="326" spans="1:30" ht="18">
      <c r="A326" s="900"/>
      <c r="B326" s="900"/>
      <c r="C326" s="900"/>
      <c r="D326" s="900"/>
      <c r="E326" s="900"/>
      <c r="F326" s="900"/>
      <c r="G326" s="900"/>
      <c r="H326" s="900"/>
      <c r="I326" s="900"/>
      <c r="J326" s="900"/>
      <c r="K326" s="900"/>
      <c r="L326" s="900"/>
      <c r="M326" s="900"/>
      <c r="N326" s="900"/>
      <c r="O326" s="900"/>
      <c r="P326" s="18"/>
      <c r="Q326" s="18"/>
      <c r="R326" s="18"/>
      <c r="S326" s="18"/>
      <c r="T326" s="18"/>
      <c r="U326" s="18"/>
      <c r="V326" s="18"/>
      <c r="W326" s="18"/>
      <c r="X326" s="18"/>
      <c r="Y326" s="18"/>
      <c r="Z326" s="18"/>
      <c r="AA326" s="18"/>
      <c r="AB326" s="18"/>
      <c r="AC326" s="18"/>
      <c r="AD326" s="18"/>
    </row>
    <row r="327" spans="1:30" ht="18">
      <c r="A327" s="900"/>
      <c r="B327" s="900"/>
      <c r="C327" s="900"/>
      <c r="D327" s="900"/>
      <c r="E327" s="900"/>
      <c r="F327" s="900"/>
      <c r="G327" s="900"/>
      <c r="H327" s="900"/>
      <c r="I327" s="900"/>
      <c r="J327" s="900"/>
      <c r="K327" s="900"/>
      <c r="L327" s="900"/>
      <c r="M327" s="900"/>
      <c r="N327" s="900"/>
      <c r="O327" s="900"/>
      <c r="P327" s="18"/>
      <c r="Q327" s="18"/>
      <c r="R327" s="18"/>
      <c r="S327" s="18"/>
      <c r="T327" s="18"/>
      <c r="U327" s="18"/>
      <c r="V327" s="18"/>
      <c r="W327" s="18"/>
      <c r="X327" s="18"/>
      <c r="Y327" s="18"/>
      <c r="Z327" s="18"/>
      <c r="AA327" s="18"/>
      <c r="AB327" s="18"/>
      <c r="AC327" s="18"/>
      <c r="AD327" s="18"/>
    </row>
    <row r="328" spans="1:30" ht="18">
      <c r="A328" s="900"/>
      <c r="B328" s="900"/>
      <c r="C328" s="900"/>
      <c r="D328" s="900"/>
      <c r="E328" s="900"/>
      <c r="F328" s="900"/>
      <c r="G328" s="900"/>
      <c r="H328" s="900"/>
      <c r="I328" s="900"/>
      <c r="J328" s="900"/>
      <c r="K328" s="900"/>
      <c r="L328" s="900"/>
      <c r="M328" s="900"/>
      <c r="N328" s="900"/>
      <c r="O328" s="900"/>
      <c r="P328" s="18"/>
      <c r="Q328" s="18"/>
      <c r="R328" s="18"/>
      <c r="S328" s="18"/>
      <c r="T328" s="18"/>
      <c r="U328" s="18"/>
      <c r="V328" s="18"/>
      <c r="W328" s="18"/>
      <c r="X328" s="18"/>
      <c r="Y328" s="18"/>
      <c r="Z328" s="18"/>
      <c r="AA328" s="18"/>
      <c r="AB328" s="18"/>
      <c r="AC328" s="18"/>
      <c r="AD328" s="18"/>
    </row>
    <row r="329" spans="1:30" ht="18">
      <c r="A329" s="900"/>
      <c r="B329" s="900"/>
      <c r="C329" s="900"/>
      <c r="D329" s="900"/>
      <c r="E329" s="900"/>
      <c r="F329" s="900"/>
      <c r="G329" s="900"/>
      <c r="H329" s="900"/>
      <c r="I329" s="900"/>
      <c r="J329" s="900"/>
      <c r="K329" s="900"/>
      <c r="L329" s="900"/>
      <c r="M329" s="900"/>
      <c r="N329" s="900"/>
      <c r="O329" s="900"/>
      <c r="P329" s="18"/>
      <c r="Q329" s="18"/>
      <c r="R329" s="18"/>
      <c r="S329" s="18"/>
      <c r="T329" s="18"/>
      <c r="U329" s="18"/>
      <c r="V329" s="18"/>
      <c r="W329" s="18"/>
      <c r="X329" s="18"/>
      <c r="Y329" s="18"/>
      <c r="Z329" s="18"/>
      <c r="AA329" s="18"/>
      <c r="AB329" s="18"/>
      <c r="AC329" s="18"/>
      <c r="AD329" s="18"/>
    </row>
    <row r="330" spans="1:30" ht="18">
      <c r="A330" s="900"/>
      <c r="B330" s="900"/>
      <c r="C330" s="900"/>
      <c r="D330" s="900"/>
      <c r="E330" s="900"/>
      <c r="F330" s="900"/>
      <c r="G330" s="900"/>
      <c r="H330" s="900"/>
      <c r="I330" s="900"/>
      <c r="J330" s="900"/>
      <c r="K330" s="900"/>
      <c r="L330" s="900"/>
      <c r="M330" s="900"/>
      <c r="N330" s="900"/>
      <c r="O330" s="900"/>
      <c r="P330" s="18"/>
      <c r="Q330" s="18"/>
      <c r="R330" s="18"/>
      <c r="S330" s="18"/>
      <c r="T330" s="18"/>
      <c r="U330" s="18"/>
      <c r="V330" s="18"/>
      <c r="W330" s="18"/>
      <c r="X330" s="18"/>
      <c r="Y330" s="18"/>
      <c r="Z330" s="18"/>
      <c r="AA330" s="18"/>
      <c r="AB330" s="18"/>
      <c r="AC330" s="18"/>
      <c r="AD330" s="18"/>
    </row>
    <row r="331" spans="1:30" ht="18">
      <c r="A331" s="900"/>
      <c r="B331" s="900"/>
      <c r="C331" s="900"/>
      <c r="D331" s="900"/>
      <c r="E331" s="900"/>
      <c r="F331" s="900"/>
      <c r="G331" s="900"/>
      <c r="H331" s="900"/>
      <c r="I331" s="900"/>
      <c r="J331" s="900"/>
      <c r="K331" s="900"/>
      <c r="L331" s="900"/>
      <c r="M331" s="900"/>
      <c r="N331" s="900"/>
      <c r="O331" s="900"/>
      <c r="P331" s="18"/>
      <c r="Q331" s="18"/>
      <c r="R331" s="18"/>
      <c r="S331" s="18"/>
      <c r="T331" s="18"/>
      <c r="U331" s="18"/>
      <c r="V331" s="18"/>
      <c r="W331" s="18"/>
      <c r="X331" s="18"/>
      <c r="Y331" s="18"/>
      <c r="Z331" s="18"/>
      <c r="AA331" s="18"/>
      <c r="AB331" s="18"/>
      <c r="AC331" s="18"/>
      <c r="AD331" s="18"/>
    </row>
    <row r="332" spans="1:30" ht="18">
      <c r="A332" s="900"/>
      <c r="B332" s="900"/>
      <c r="C332" s="900"/>
      <c r="D332" s="900"/>
      <c r="E332" s="900"/>
      <c r="F332" s="900"/>
      <c r="G332" s="900"/>
      <c r="H332" s="900"/>
      <c r="I332" s="900"/>
      <c r="J332" s="900"/>
      <c r="K332" s="900"/>
      <c r="L332" s="900"/>
      <c r="M332" s="900"/>
      <c r="N332" s="900"/>
      <c r="O332" s="900"/>
      <c r="P332" s="18"/>
      <c r="Q332" s="18"/>
      <c r="R332" s="18"/>
      <c r="S332" s="18"/>
      <c r="T332" s="18"/>
      <c r="U332" s="18"/>
      <c r="V332" s="18"/>
      <c r="W332" s="18"/>
      <c r="X332" s="18"/>
      <c r="Y332" s="18"/>
      <c r="Z332" s="18"/>
      <c r="AA332" s="18"/>
      <c r="AB332" s="18"/>
      <c r="AC332" s="18"/>
      <c r="AD332" s="18"/>
    </row>
    <row r="333" spans="1:30" ht="18">
      <c r="A333" s="900"/>
      <c r="B333" s="900"/>
      <c r="C333" s="900"/>
      <c r="D333" s="900"/>
      <c r="E333" s="900"/>
      <c r="F333" s="900"/>
      <c r="G333" s="900"/>
      <c r="H333" s="900"/>
      <c r="I333" s="900"/>
      <c r="J333" s="900"/>
      <c r="K333" s="900"/>
      <c r="L333" s="900"/>
      <c r="M333" s="900"/>
      <c r="N333" s="900"/>
      <c r="O333" s="900"/>
      <c r="P333" s="18"/>
      <c r="Q333" s="18"/>
      <c r="R333" s="18"/>
      <c r="S333" s="18"/>
      <c r="T333" s="18"/>
      <c r="U333" s="18"/>
      <c r="V333" s="18"/>
      <c r="W333" s="18"/>
      <c r="X333" s="18"/>
      <c r="Y333" s="18"/>
      <c r="Z333" s="18"/>
      <c r="AA333" s="18"/>
      <c r="AB333" s="18"/>
      <c r="AC333" s="18"/>
      <c r="AD333" s="18"/>
    </row>
    <row r="334" spans="1:30" ht="18">
      <c r="A334" s="900"/>
      <c r="B334" s="900"/>
      <c r="C334" s="900"/>
      <c r="D334" s="900"/>
      <c r="E334" s="900"/>
      <c r="F334" s="900"/>
      <c r="G334" s="900"/>
      <c r="H334" s="900"/>
      <c r="I334" s="900"/>
      <c r="J334" s="900"/>
      <c r="K334" s="900"/>
      <c r="L334" s="900"/>
      <c r="M334" s="900"/>
      <c r="N334" s="900"/>
      <c r="O334" s="900"/>
      <c r="P334" s="18"/>
      <c r="Q334" s="18"/>
      <c r="R334" s="18"/>
      <c r="S334" s="18"/>
      <c r="T334" s="18"/>
      <c r="U334" s="18"/>
      <c r="V334" s="18"/>
      <c r="W334" s="18"/>
      <c r="X334" s="18"/>
      <c r="Y334" s="18"/>
      <c r="Z334" s="18"/>
      <c r="AA334" s="18"/>
      <c r="AB334" s="18"/>
      <c r="AC334" s="18"/>
      <c r="AD334" s="18"/>
    </row>
    <row r="335" spans="1:30" ht="18">
      <c r="A335" s="900"/>
      <c r="B335" s="900"/>
      <c r="C335" s="900"/>
      <c r="D335" s="900"/>
      <c r="E335" s="900"/>
      <c r="F335" s="900"/>
      <c r="G335" s="900"/>
      <c r="H335" s="900"/>
      <c r="I335" s="900"/>
      <c r="J335" s="900"/>
      <c r="K335" s="900"/>
      <c r="L335" s="900"/>
      <c r="M335" s="900"/>
      <c r="N335" s="900"/>
      <c r="O335" s="900"/>
      <c r="P335" s="18"/>
      <c r="Q335" s="18"/>
      <c r="R335" s="18"/>
      <c r="S335" s="18"/>
      <c r="T335" s="18"/>
      <c r="U335" s="18"/>
      <c r="V335" s="18"/>
      <c r="W335" s="18"/>
      <c r="X335" s="18"/>
      <c r="Y335" s="18"/>
      <c r="Z335" s="18"/>
      <c r="AA335" s="18"/>
      <c r="AB335" s="18"/>
      <c r="AC335" s="18"/>
      <c r="AD335" s="18"/>
    </row>
    <row r="336" spans="1:30" ht="18">
      <c r="A336" s="900"/>
      <c r="B336" s="900"/>
      <c r="C336" s="900"/>
      <c r="D336" s="900"/>
      <c r="E336" s="900"/>
      <c r="F336" s="900"/>
      <c r="G336" s="900"/>
      <c r="H336" s="900"/>
      <c r="I336" s="900"/>
      <c r="J336" s="900"/>
      <c r="K336" s="900"/>
      <c r="L336" s="900"/>
      <c r="M336" s="900"/>
      <c r="N336" s="900"/>
      <c r="O336" s="900"/>
      <c r="P336" s="18"/>
      <c r="Q336" s="18"/>
      <c r="R336" s="18"/>
      <c r="S336" s="18"/>
      <c r="T336" s="18"/>
      <c r="U336" s="18"/>
      <c r="V336" s="18"/>
      <c r="W336" s="18"/>
      <c r="X336" s="18"/>
      <c r="Y336" s="18"/>
      <c r="Z336" s="18"/>
      <c r="AA336" s="18"/>
      <c r="AB336" s="18"/>
      <c r="AC336" s="18"/>
      <c r="AD336" s="18"/>
    </row>
    <row r="337" spans="1:30" ht="18">
      <c r="A337" s="900"/>
      <c r="B337" s="900"/>
      <c r="C337" s="900"/>
      <c r="D337" s="900"/>
      <c r="E337" s="900"/>
      <c r="F337" s="900"/>
      <c r="G337" s="900"/>
      <c r="H337" s="900"/>
      <c r="I337" s="900"/>
      <c r="J337" s="900"/>
      <c r="K337" s="900"/>
      <c r="L337" s="900"/>
      <c r="M337" s="900"/>
      <c r="N337" s="900"/>
      <c r="O337" s="900"/>
      <c r="P337" s="18"/>
      <c r="Q337" s="18"/>
      <c r="R337" s="18"/>
      <c r="S337" s="18"/>
      <c r="T337" s="18"/>
      <c r="U337" s="18"/>
      <c r="V337" s="18"/>
      <c r="W337" s="18"/>
      <c r="X337" s="18"/>
      <c r="Y337" s="18"/>
      <c r="Z337" s="18"/>
      <c r="AA337" s="18"/>
      <c r="AB337" s="18"/>
      <c r="AC337" s="18"/>
      <c r="AD337" s="18"/>
    </row>
    <row r="338" spans="1:30" ht="18">
      <c r="A338" s="900"/>
      <c r="B338" s="900"/>
      <c r="C338" s="900"/>
      <c r="D338" s="900"/>
      <c r="E338" s="900"/>
      <c r="F338" s="900"/>
      <c r="G338" s="900"/>
      <c r="H338" s="900"/>
      <c r="I338" s="900"/>
      <c r="J338" s="900"/>
      <c r="K338" s="900"/>
      <c r="L338" s="900"/>
      <c r="M338" s="900"/>
      <c r="N338" s="900"/>
      <c r="O338" s="900"/>
      <c r="P338" s="18"/>
      <c r="Q338" s="18"/>
      <c r="R338" s="18"/>
      <c r="S338" s="18"/>
      <c r="T338" s="18"/>
      <c r="U338" s="18"/>
      <c r="V338" s="18"/>
      <c r="W338" s="18"/>
      <c r="X338" s="18"/>
      <c r="Y338" s="18"/>
      <c r="Z338" s="18"/>
      <c r="AA338" s="18"/>
      <c r="AB338" s="18"/>
      <c r="AC338" s="18"/>
      <c r="AD338" s="18"/>
    </row>
    <row r="339" spans="1:30" ht="18">
      <c r="A339" s="900"/>
      <c r="B339" s="900"/>
      <c r="C339" s="900"/>
      <c r="D339" s="900"/>
      <c r="E339" s="900"/>
      <c r="F339" s="900"/>
      <c r="G339" s="900"/>
      <c r="H339" s="900"/>
      <c r="I339" s="900"/>
      <c r="J339" s="900"/>
      <c r="K339" s="900"/>
      <c r="L339" s="900"/>
      <c r="M339" s="900"/>
      <c r="N339" s="900"/>
      <c r="O339" s="900"/>
      <c r="P339" s="18"/>
      <c r="Q339" s="18"/>
      <c r="R339" s="18"/>
      <c r="S339" s="18"/>
      <c r="T339" s="18"/>
      <c r="U339" s="18"/>
      <c r="V339" s="18"/>
      <c r="W339" s="18"/>
      <c r="X339" s="18"/>
      <c r="Y339" s="18"/>
      <c r="Z339" s="18"/>
      <c r="AA339" s="18"/>
      <c r="AB339" s="18"/>
      <c r="AC339" s="18"/>
      <c r="AD339" s="18"/>
    </row>
    <row r="340" spans="1:30" ht="18">
      <c r="A340" s="900"/>
      <c r="B340" s="900"/>
      <c r="C340" s="900"/>
      <c r="D340" s="900"/>
      <c r="E340" s="900"/>
      <c r="F340" s="900"/>
      <c r="G340" s="900"/>
      <c r="H340" s="900"/>
      <c r="I340" s="900"/>
      <c r="J340" s="900"/>
      <c r="K340" s="900"/>
      <c r="L340" s="900"/>
      <c r="M340" s="900"/>
      <c r="N340" s="900"/>
      <c r="O340" s="900"/>
      <c r="P340" s="18"/>
      <c r="Q340" s="18"/>
      <c r="R340" s="18"/>
      <c r="S340" s="18"/>
      <c r="T340" s="18"/>
      <c r="U340" s="18"/>
      <c r="V340" s="18"/>
      <c r="W340" s="18"/>
      <c r="X340" s="18"/>
      <c r="Y340" s="18"/>
      <c r="Z340" s="18"/>
      <c r="AA340" s="18"/>
      <c r="AB340" s="18"/>
      <c r="AC340" s="18"/>
      <c r="AD340" s="18"/>
    </row>
    <row r="341" spans="1:30" ht="18">
      <c r="A341" s="900"/>
      <c r="B341" s="900"/>
      <c r="C341" s="900"/>
      <c r="D341" s="900"/>
      <c r="E341" s="900"/>
      <c r="F341" s="900"/>
      <c r="G341" s="900"/>
      <c r="H341" s="900"/>
      <c r="I341" s="900"/>
      <c r="J341" s="900"/>
      <c r="K341" s="900"/>
      <c r="L341" s="900"/>
      <c r="M341" s="900"/>
      <c r="N341" s="900"/>
      <c r="O341" s="900"/>
      <c r="P341" s="18"/>
      <c r="Q341" s="18"/>
      <c r="R341" s="18"/>
      <c r="S341" s="18"/>
      <c r="T341" s="18"/>
      <c r="U341" s="18"/>
      <c r="V341" s="18"/>
      <c r="W341" s="18"/>
      <c r="X341" s="18"/>
      <c r="Y341" s="18"/>
      <c r="Z341" s="18"/>
      <c r="AA341" s="18"/>
      <c r="AB341" s="18"/>
      <c r="AC341" s="18"/>
      <c r="AD341" s="18"/>
    </row>
    <row r="342" spans="1:30" ht="18">
      <c r="A342" s="900"/>
      <c r="B342" s="900"/>
      <c r="C342" s="900"/>
      <c r="D342" s="900"/>
      <c r="E342" s="900"/>
      <c r="F342" s="900"/>
      <c r="G342" s="900"/>
      <c r="H342" s="900"/>
      <c r="I342" s="900"/>
      <c r="J342" s="900"/>
      <c r="K342" s="900"/>
      <c r="L342" s="900"/>
      <c r="M342" s="900"/>
      <c r="N342" s="900"/>
      <c r="O342" s="900"/>
      <c r="P342" s="18"/>
      <c r="Q342" s="18"/>
      <c r="R342" s="18"/>
      <c r="S342" s="18"/>
      <c r="T342" s="18"/>
      <c r="U342" s="18"/>
      <c r="V342" s="18"/>
      <c r="W342" s="18"/>
      <c r="X342" s="18"/>
      <c r="Y342" s="18"/>
      <c r="Z342" s="18"/>
      <c r="AA342" s="18"/>
      <c r="AB342" s="18"/>
      <c r="AC342" s="18"/>
      <c r="AD342" s="18"/>
    </row>
    <row r="343" spans="1:30" ht="18">
      <c r="A343" s="900"/>
      <c r="B343" s="900"/>
      <c r="C343" s="900"/>
      <c r="D343" s="900"/>
      <c r="E343" s="900"/>
      <c r="F343" s="900"/>
      <c r="G343" s="900"/>
      <c r="H343" s="900"/>
      <c r="I343" s="900"/>
      <c r="J343" s="900"/>
      <c r="K343" s="900"/>
      <c r="L343" s="900"/>
      <c r="M343" s="900"/>
      <c r="N343" s="900"/>
      <c r="O343" s="900"/>
      <c r="P343" s="18"/>
      <c r="Q343" s="18"/>
      <c r="R343" s="18"/>
      <c r="S343" s="18"/>
      <c r="T343" s="18"/>
      <c r="U343" s="18"/>
      <c r="V343" s="18"/>
      <c r="W343" s="18"/>
      <c r="X343" s="18"/>
      <c r="Y343" s="18"/>
      <c r="Z343" s="18"/>
      <c r="AA343" s="18"/>
      <c r="AB343" s="18"/>
      <c r="AC343" s="18"/>
      <c r="AD343" s="18"/>
    </row>
    <row r="344" spans="1:30" ht="18">
      <c r="A344" s="900"/>
      <c r="B344" s="900"/>
      <c r="C344" s="900"/>
      <c r="D344" s="900"/>
      <c r="E344" s="900"/>
      <c r="F344" s="900"/>
      <c r="G344" s="900"/>
      <c r="H344" s="900"/>
      <c r="I344" s="900"/>
      <c r="J344" s="900"/>
      <c r="K344" s="900"/>
      <c r="L344" s="900"/>
      <c r="M344" s="900"/>
      <c r="N344" s="900"/>
      <c r="O344" s="900"/>
      <c r="P344" s="18"/>
      <c r="Q344" s="18"/>
      <c r="R344" s="18"/>
      <c r="S344" s="18"/>
      <c r="T344" s="18"/>
      <c r="U344" s="18"/>
      <c r="V344" s="18"/>
      <c r="W344" s="18"/>
      <c r="X344" s="18"/>
      <c r="Y344" s="18"/>
      <c r="Z344" s="18"/>
      <c r="AA344" s="18"/>
      <c r="AB344" s="18"/>
      <c r="AC344" s="18"/>
      <c r="AD344" s="18"/>
    </row>
    <row r="345" spans="1:30" ht="18">
      <c r="A345" s="900"/>
      <c r="B345" s="900"/>
      <c r="C345" s="900"/>
      <c r="D345" s="900"/>
      <c r="E345" s="900"/>
      <c r="F345" s="900"/>
      <c r="G345" s="900"/>
      <c r="H345" s="900"/>
      <c r="I345" s="900"/>
      <c r="J345" s="900"/>
      <c r="K345" s="900"/>
      <c r="L345" s="900"/>
      <c r="M345" s="900"/>
      <c r="N345" s="900"/>
      <c r="O345" s="900"/>
      <c r="P345" s="18"/>
      <c r="Q345" s="18"/>
      <c r="R345" s="18"/>
      <c r="S345" s="18"/>
      <c r="T345" s="18"/>
      <c r="U345" s="18"/>
      <c r="V345" s="18"/>
      <c r="W345" s="18"/>
      <c r="X345" s="18"/>
      <c r="Y345" s="18"/>
      <c r="Z345" s="18"/>
      <c r="AA345" s="18"/>
      <c r="AB345" s="18"/>
      <c r="AC345" s="18"/>
      <c r="AD345" s="18"/>
    </row>
    <row r="346" spans="1:30" ht="18">
      <c r="A346" s="900"/>
      <c r="B346" s="900"/>
      <c r="C346" s="900"/>
      <c r="D346" s="900"/>
      <c r="E346" s="900"/>
      <c r="F346" s="900"/>
      <c r="G346" s="900"/>
      <c r="H346" s="900"/>
      <c r="I346" s="900"/>
      <c r="J346" s="900"/>
      <c r="K346" s="900"/>
      <c r="L346" s="900"/>
      <c r="M346" s="900"/>
      <c r="N346" s="900"/>
      <c r="O346" s="900"/>
      <c r="P346" s="18"/>
      <c r="Q346" s="18"/>
      <c r="R346" s="18"/>
      <c r="S346" s="18"/>
      <c r="T346" s="18"/>
      <c r="U346" s="18"/>
      <c r="V346" s="18"/>
      <c r="W346" s="18"/>
      <c r="X346" s="18"/>
      <c r="Y346" s="18"/>
      <c r="Z346" s="18"/>
      <c r="AA346" s="18"/>
      <c r="AB346" s="18"/>
      <c r="AC346" s="18"/>
      <c r="AD346" s="18"/>
    </row>
    <row r="347" spans="1:30" ht="18">
      <c r="A347" s="900"/>
      <c r="B347" s="900"/>
      <c r="C347" s="900"/>
      <c r="D347" s="900"/>
      <c r="E347" s="900"/>
      <c r="F347" s="900"/>
      <c r="G347" s="900"/>
      <c r="H347" s="900"/>
      <c r="I347" s="900"/>
      <c r="J347" s="900"/>
      <c r="K347" s="900"/>
      <c r="L347" s="900"/>
      <c r="M347" s="900"/>
      <c r="N347" s="900"/>
      <c r="O347" s="900"/>
      <c r="P347" s="18"/>
      <c r="Q347" s="18"/>
      <c r="R347" s="18"/>
      <c r="S347" s="18"/>
      <c r="T347" s="18"/>
      <c r="U347" s="18"/>
      <c r="V347" s="18"/>
      <c r="W347" s="18"/>
      <c r="X347" s="18"/>
      <c r="Y347" s="18"/>
      <c r="Z347" s="18"/>
      <c r="AA347" s="18"/>
      <c r="AB347" s="18"/>
      <c r="AC347" s="18"/>
      <c r="AD347" s="18"/>
    </row>
    <row r="348" spans="1:30" ht="18">
      <c r="A348" s="900"/>
      <c r="B348" s="900"/>
      <c r="C348" s="900"/>
      <c r="D348" s="900"/>
      <c r="E348" s="900"/>
      <c r="F348" s="900"/>
      <c r="G348" s="900"/>
      <c r="H348" s="900"/>
      <c r="I348" s="900"/>
      <c r="J348" s="900"/>
      <c r="K348" s="900"/>
      <c r="L348" s="900"/>
      <c r="M348" s="900"/>
      <c r="N348" s="900"/>
      <c r="O348" s="900"/>
      <c r="P348" s="18"/>
      <c r="Q348" s="18"/>
      <c r="R348" s="18"/>
      <c r="S348" s="18"/>
      <c r="T348" s="18"/>
      <c r="U348" s="18"/>
      <c r="V348" s="18"/>
      <c r="W348" s="18"/>
      <c r="X348" s="18"/>
      <c r="Y348" s="18"/>
      <c r="Z348" s="18"/>
      <c r="AA348" s="18"/>
      <c r="AB348" s="18"/>
      <c r="AC348" s="18"/>
      <c r="AD348" s="18"/>
    </row>
    <row r="349" spans="1:30" ht="18">
      <c r="A349" s="900"/>
      <c r="B349" s="900"/>
      <c r="C349" s="900"/>
      <c r="D349" s="900"/>
      <c r="E349" s="900"/>
      <c r="F349" s="900"/>
      <c r="G349" s="900"/>
      <c r="H349" s="900"/>
      <c r="I349" s="900"/>
      <c r="J349" s="900"/>
      <c r="K349" s="900"/>
      <c r="L349" s="900"/>
      <c r="M349" s="900"/>
      <c r="N349" s="900"/>
      <c r="O349" s="900"/>
      <c r="P349" s="18"/>
      <c r="Q349" s="18"/>
      <c r="R349" s="18"/>
      <c r="S349" s="18"/>
      <c r="T349" s="18"/>
      <c r="U349" s="18"/>
      <c r="V349" s="18"/>
      <c r="W349" s="18"/>
      <c r="X349" s="18"/>
      <c r="Y349" s="18"/>
      <c r="Z349" s="18"/>
      <c r="AA349" s="18"/>
      <c r="AB349" s="18"/>
      <c r="AC349" s="18"/>
      <c r="AD349" s="18"/>
    </row>
    <row r="350" spans="1:30" ht="18">
      <c r="A350" s="900"/>
      <c r="B350" s="900"/>
      <c r="C350" s="900"/>
      <c r="D350" s="900"/>
      <c r="E350" s="900"/>
      <c r="F350" s="900"/>
      <c r="G350" s="900"/>
      <c r="H350" s="900"/>
      <c r="I350" s="900"/>
      <c r="J350" s="900"/>
      <c r="K350" s="900"/>
      <c r="L350" s="900"/>
      <c r="M350" s="900"/>
      <c r="N350" s="900"/>
      <c r="O350" s="900"/>
      <c r="P350" s="18"/>
      <c r="Q350" s="18"/>
      <c r="R350" s="18"/>
      <c r="S350" s="18"/>
      <c r="T350" s="18"/>
      <c r="U350" s="18"/>
      <c r="V350" s="18"/>
      <c r="W350" s="18"/>
      <c r="X350" s="18"/>
      <c r="Y350" s="18"/>
      <c r="Z350" s="18"/>
      <c r="AA350" s="18"/>
      <c r="AB350" s="18"/>
      <c r="AC350" s="18"/>
      <c r="AD350" s="18"/>
    </row>
    <row r="351" spans="1:30" ht="18">
      <c r="A351" s="900"/>
      <c r="B351" s="900"/>
      <c r="C351" s="900"/>
      <c r="D351" s="900"/>
      <c r="E351" s="900"/>
      <c r="F351" s="900"/>
      <c r="G351" s="900"/>
      <c r="H351" s="900"/>
      <c r="I351" s="900"/>
      <c r="J351" s="900"/>
      <c r="K351" s="900"/>
      <c r="L351" s="900"/>
      <c r="M351" s="900"/>
      <c r="N351" s="900"/>
      <c r="O351" s="900"/>
      <c r="P351" s="18"/>
      <c r="Q351" s="18"/>
      <c r="R351" s="18"/>
      <c r="S351" s="18"/>
      <c r="T351" s="18"/>
      <c r="U351" s="18"/>
      <c r="V351" s="18"/>
      <c r="W351" s="18"/>
      <c r="X351" s="18"/>
      <c r="Y351" s="18"/>
      <c r="Z351" s="18"/>
      <c r="AA351" s="18"/>
      <c r="AB351" s="18"/>
      <c r="AC351" s="18"/>
      <c r="AD351" s="18"/>
    </row>
    <row r="352" spans="1:30" ht="18">
      <c r="A352" s="900"/>
      <c r="B352" s="900"/>
      <c r="C352" s="900"/>
      <c r="D352" s="900"/>
      <c r="E352" s="900"/>
      <c r="F352" s="900"/>
      <c r="G352" s="900"/>
      <c r="H352" s="900"/>
      <c r="I352" s="900"/>
      <c r="J352" s="900"/>
      <c r="K352" s="900"/>
      <c r="L352" s="900"/>
      <c r="M352" s="900"/>
      <c r="N352" s="900"/>
      <c r="O352" s="900"/>
      <c r="P352" s="18"/>
      <c r="Q352" s="18"/>
      <c r="R352" s="18"/>
      <c r="S352" s="18"/>
      <c r="T352" s="18"/>
      <c r="U352" s="18"/>
      <c r="V352" s="18"/>
      <c r="W352" s="18"/>
      <c r="X352" s="18"/>
      <c r="Y352" s="18"/>
      <c r="Z352" s="18"/>
      <c r="AA352" s="18"/>
      <c r="AB352" s="18"/>
      <c r="AC352" s="18"/>
      <c r="AD352" s="18"/>
    </row>
    <row r="353" spans="1:30" ht="18">
      <c r="A353" s="900"/>
      <c r="B353" s="900"/>
      <c r="C353" s="900"/>
      <c r="D353" s="900"/>
      <c r="E353" s="900"/>
      <c r="F353" s="900"/>
      <c r="G353" s="900"/>
      <c r="H353" s="900"/>
      <c r="I353" s="900"/>
      <c r="J353" s="900"/>
      <c r="K353" s="900"/>
      <c r="L353" s="900"/>
      <c r="M353" s="900"/>
      <c r="N353" s="900"/>
      <c r="O353" s="900"/>
      <c r="P353" s="18"/>
      <c r="Q353" s="18"/>
      <c r="R353" s="18"/>
      <c r="S353" s="18"/>
      <c r="T353" s="18"/>
      <c r="U353" s="18"/>
      <c r="V353" s="18"/>
      <c r="W353" s="18"/>
      <c r="X353" s="18"/>
      <c r="Y353" s="18"/>
      <c r="Z353" s="18"/>
      <c r="AA353" s="18"/>
      <c r="AB353" s="18"/>
      <c r="AC353" s="18"/>
      <c r="AD353" s="18"/>
    </row>
    <row r="354" spans="1:30" ht="18">
      <c r="A354" s="900"/>
      <c r="B354" s="900"/>
      <c r="C354" s="900"/>
      <c r="D354" s="900"/>
      <c r="E354" s="900"/>
      <c r="F354" s="900"/>
      <c r="G354" s="900"/>
      <c r="H354" s="900"/>
      <c r="I354" s="900"/>
      <c r="J354" s="900"/>
      <c r="K354" s="900"/>
      <c r="L354" s="900"/>
      <c r="M354" s="900"/>
      <c r="N354" s="900"/>
      <c r="O354" s="900"/>
      <c r="P354" s="18"/>
      <c r="Q354" s="18"/>
      <c r="R354" s="18"/>
      <c r="S354" s="18"/>
      <c r="T354" s="18"/>
      <c r="U354" s="18"/>
      <c r="V354" s="18"/>
      <c r="W354" s="18"/>
      <c r="X354" s="18"/>
      <c r="Y354" s="18"/>
      <c r="Z354" s="18"/>
      <c r="AA354" s="18"/>
      <c r="AB354" s="18"/>
      <c r="AC354" s="18"/>
      <c r="AD354" s="18"/>
    </row>
    <row r="355" spans="1:30" ht="18">
      <c r="A355" s="900"/>
      <c r="B355" s="900"/>
      <c r="C355" s="900"/>
      <c r="D355" s="900"/>
      <c r="E355" s="900"/>
      <c r="F355" s="900"/>
      <c r="G355" s="900"/>
      <c r="H355" s="900"/>
      <c r="I355" s="900"/>
      <c r="J355" s="900"/>
      <c r="K355" s="900"/>
      <c r="L355" s="900"/>
      <c r="M355" s="900"/>
      <c r="N355" s="900"/>
      <c r="O355" s="900"/>
      <c r="P355" s="18"/>
      <c r="Q355" s="18"/>
      <c r="R355" s="18"/>
      <c r="S355" s="18"/>
      <c r="T355" s="18"/>
      <c r="U355" s="18"/>
      <c r="V355" s="18"/>
      <c r="W355" s="18"/>
      <c r="X355" s="18"/>
      <c r="Y355" s="18"/>
      <c r="Z355" s="18"/>
      <c r="AA355" s="18"/>
      <c r="AB355" s="18"/>
      <c r="AC355" s="18"/>
      <c r="AD355" s="18"/>
    </row>
    <row r="356" spans="1:30" ht="18">
      <c r="A356" s="900"/>
      <c r="B356" s="900"/>
      <c r="C356" s="900"/>
      <c r="D356" s="900"/>
      <c r="E356" s="900"/>
      <c r="F356" s="900"/>
      <c r="G356" s="900"/>
      <c r="H356" s="900"/>
      <c r="I356" s="900"/>
      <c r="J356" s="900"/>
      <c r="K356" s="900"/>
      <c r="L356" s="900"/>
      <c r="M356" s="900"/>
      <c r="N356" s="900"/>
      <c r="O356" s="900"/>
      <c r="P356" s="18"/>
      <c r="Q356" s="18"/>
      <c r="R356" s="18"/>
      <c r="S356" s="18"/>
      <c r="T356" s="18"/>
      <c r="U356" s="18"/>
      <c r="V356" s="18"/>
      <c r="W356" s="18"/>
      <c r="X356" s="18"/>
      <c r="Y356" s="18"/>
      <c r="Z356" s="18"/>
      <c r="AA356" s="18"/>
      <c r="AB356" s="18"/>
      <c r="AC356" s="18"/>
      <c r="AD356" s="18"/>
    </row>
    <row r="357" spans="1:30" ht="18">
      <c r="A357" s="900"/>
      <c r="B357" s="900"/>
      <c r="C357" s="900"/>
      <c r="D357" s="900"/>
      <c r="E357" s="900"/>
      <c r="F357" s="900"/>
      <c r="G357" s="900"/>
      <c r="H357" s="900"/>
      <c r="I357" s="900"/>
      <c r="J357" s="900"/>
      <c r="K357" s="900"/>
      <c r="L357" s="900"/>
      <c r="M357" s="900"/>
      <c r="N357" s="900"/>
      <c r="O357" s="900"/>
      <c r="P357" s="18"/>
      <c r="Q357" s="18"/>
      <c r="R357" s="18"/>
      <c r="S357" s="18"/>
      <c r="T357" s="18"/>
      <c r="U357" s="18"/>
      <c r="V357" s="18"/>
      <c r="W357" s="18"/>
      <c r="X357" s="18"/>
      <c r="Y357" s="18"/>
      <c r="Z357" s="18"/>
      <c r="AA357" s="18"/>
      <c r="AB357" s="18"/>
      <c r="AC357" s="18"/>
      <c r="AD357" s="18"/>
    </row>
    <row r="358" spans="1:30" ht="18">
      <c r="A358" s="900"/>
      <c r="B358" s="900"/>
      <c r="C358" s="900"/>
      <c r="D358" s="900"/>
      <c r="E358" s="900"/>
      <c r="F358" s="900"/>
      <c r="G358" s="900"/>
      <c r="H358" s="900"/>
      <c r="I358" s="900"/>
      <c r="J358" s="900"/>
      <c r="K358" s="900"/>
      <c r="L358" s="900"/>
      <c r="M358" s="900"/>
      <c r="N358" s="900"/>
      <c r="O358" s="900"/>
      <c r="P358" s="18"/>
      <c r="Q358" s="18"/>
      <c r="R358" s="18"/>
      <c r="S358" s="18"/>
      <c r="T358" s="18"/>
      <c r="U358" s="18"/>
      <c r="V358" s="18"/>
      <c r="W358" s="18"/>
      <c r="X358" s="18"/>
      <c r="Y358" s="18"/>
      <c r="Z358" s="18"/>
      <c r="AA358" s="18"/>
      <c r="AB358" s="18"/>
      <c r="AC358" s="18"/>
      <c r="AD358" s="18"/>
    </row>
    <row r="359" spans="1:30" ht="18">
      <c r="A359" s="900"/>
      <c r="B359" s="900"/>
      <c r="C359" s="900"/>
      <c r="D359" s="900"/>
      <c r="E359" s="900"/>
      <c r="F359" s="900"/>
      <c r="G359" s="900"/>
      <c r="H359" s="900"/>
      <c r="I359" s="900"/>
      <c r="J359" s="900"/>
      <c r="K359" s="900"/>
      <c r="L359" s="900"/>
      <c r="M359" s="900"/>
      <c r="N359" s="900"/>
      <c r="O359" s="900"/>
      <c r="P359" s="18"/>
      <c r="Q359" s="18"/>
      <c r="R359" s="18"/>
      <c r="S359" s="18"/>
      <c r="T359" s="18"/>
      <c r="U359" s="18"/>
      <c r="V359" s="18"/>
      <c r="W359" s="18"/>
      <c r="X359" s="18"/>
      <c r="Y359" s="18"/>
      <c r="Z359" s="18"/>
      <c r="AA359" s="18"/>
      <c r="AB359" s="18"/>
      <c r="AC359" s="18"/>
      <c r="AD359" s="18"/>
    </row>
    <row r="360" spans="1:30" ht="18">
      <c r="A360" s="900"/>
      <c r="B360" s="900"/>
      <c r="C360" s="900"/>
      <c r="D360" s="900"/>
      <c r="E360" s="900"/>
      <c r="F360" s="900"/>
      <c r="G360" s="900"/>
      <c r="H360" s="900"/>
      <c r="I360" s="900"/>
      <c r="J360" s="900"/>
      <c r="K360" s="900"/>
      <c r="L360" s="900"/>
      <c r="M360" s="900"/>
      <c r="N360" s="900"/>
      <c r="O360" s="900"/>
      <c r="P360" s="18"/>
      <c r="Q360" s="18"/>
      <c r="R360" s="18"/>
      <c r="S360" s="18"/>
      <c r="T360" s="18"/>
      <c r="U360" s="18"/>
      <c r="V360" s="18"/>
      <c r="W360" s="18"/>
      <c r="X360" s="18"/>
      <c r="Y360" s="18"/>
      <c r="Z360" s="18"/>
      <c r="AA360" s="18"/>
      <c r="AB360" s="18"/>
      <c r="AC360" s="18"/>
      <c r="AD360" s="18"/>
    </row>
    <row r="361" spans="1:30" ht="18">
      <c r="A361" s="900"/>
      <c r="B361" s="900"/>
      <c r="C361" s="900"/>
      <c r="D361" s="900"/>
      <c r="E361" s="900"/>
      <c r="F361" s="900"/>
      <c r="G361" s="900"/>
      <c r="H361" s="900"/>
      <c r="I361" s="900"/>
      <c r="J361" s="900"/>
      <c r="K361" s="900"/>
      <c r="L361" s="900"/>
      <c r="M361" s="900"/>
      <c r="N361" s="900"/>
      <c r="O361" s="900"/>
      <c r="P361" s="18"/>
      <c r="Q361" s="18"/>
      <c r="R361" s="18"/>
      <c r="S361" s="18"/>
      <c r="T361" s="18"/>
      <c r="U361" s="18"/>
      <c r="V361" s="18"/>
      <c r="W361" s="18"/>
      <c r="X361" s="18"/>
      <c r="Y361" s="18"/>
      <c r="Z361" s="18"/>
      <c r="AA361" s="18"/>
      <c r="AB361" s="18"/>
      <c r="AC361" s="18"/>
      <c r="AD361" s="18"/>
    </row>
    <row r="362" spans="1:30" ht="18">
      <c r="A362" s="900"/>
      <c r="B362" s="900"/>
      <c r="C362" s="900"/>
      <c r="D362" s="900"/>
      <c r="E362" s="900"/>
      <c r="F362" s="900"/>
      <c r="G362" s="900"/>
      <c r="H362" s="900"/>
      <c r="I362" s="900"/>
      <c r="J362" s="900"/>
      <c r="K362" s="900"/>
      <c r="L362" s="900"/>
      <c r="M362" s="900"/>
      <c r="N362" s="900"/>
      <c r="O362" s="900"/>
      <c r="P362" s="18"/>
      <c r="Q362" s="18"/>
      <c r="R362" s="18"/>
      <c r="S362" s="18"/>
      <c r="T362" s="18"/>
      <c r="U362" s="18"/>
      <c r="V362" s="18"/>
      <c r="W362" s="18"/>
      <c r="X362" s="18"/>
      <c r="Y362" s="18"/>
      <c r="Z362" s="18"/>
      <c r="AA362" s="18"/>
      <c r="AB362" s="18"/>
      <c r="AC362" s="18"/>
      <c r="AD362" s="18"/>
    </row>
    <row r="363" spans="1:30" ht="18">
      <c r="A363" s="900"/>
      <c r="B363" s="900"/>
      <c r="C363" s="900"/>
      <c r="D363" s="900"/>
      <c r="E363" s="900"/>
      <c r="F363" s="900"/>
      <c r="G363" s="900"/>
      <c r="H363" s="900"/>
      <c r="I363" s="900"/>
      <c r="J363" s="900"/>
      <c r="K363" s="900"/>
      <c r="L363" s="900"/>
      <c r="M363" s="900"/>
      <c r="N363" s="900"/>
      <c r="O363" s="900"/>
      <c r="P363" s="18"/>
      <c r="Q363" s="18"/>
      <c r="R363" s="18"/>
      <c r="S363" s="18"/>
      <c r="T363" s="18"/>
      <c r="U363" s="18"/>
      <c r="V363" s="18"/>
      <c r="W363" s="18"/>
      <c r="X363" s="18"/>
      <c r="Y363" s="18"/>
      <c r="Z363" s="18"/>
      <c r="AA363" s="18"/>
      <c r="AB363" s="18"/>
      <c r="AC363" s="18"/>
      <c r="AD363" s="18"/>
    </row>
    <row r="364" spans="1:30" ht="18">
      <c r="A364" s="900"/>
      <c r="B364" s="900"/>
      <c r="C364" s="900"/>
      <c r="D364" s="900"/>
      <c r="E364" s="900"/>
      <c r="F364" s="900"/>
      <c r="G364" s="900"/>
      <c r="H364" s="900"/>
      <c r="I364" s="900"/>
      <c r="J364" s="900"/>
      <c r="K364" s="900"/>
      <c r="L364" s="900"/>
      <c r="M364" s="900"/>
      <c r="N364" s="900"/>
      <c r="O364" s="900"/>
      <c r="P364" s="18"/>
      <c r="Q364" s="18"/>
      <c r="R364" s="18"/>
      <c r="S364" s="18"/>
      <c r="T364" s="18"/>
      <c r="U364" s="18"/>
      <c r="V364" s="18"/>
      <c r="W364" s="18"/>
      <c r="X364" s="18"/>
      <c r="Y364" s="18"/>
      <c r="Z364" s="18"/>
      <c r="AA364" s="18"/>
      <c r="AB364" s="18"/>
      <c r="AC364" s="18"/>
      <c r="AD364" s="18"/>
    </row>
    <row r="365" spans="1:30" ht="18">
      <c r="A365" s="900"/>
      <c r="B365" s="900"/>
      <c r="C365" s="900"/>
      <c r="D365" s="900"/>
      <c r="E365" s="900"/>
      <c r="F365" s="900"/>
      <c r="G365" s="900"/>
      <c r="H365" s="900"/>
      <c r="I365" s="900"/>
      <c r="J365" s="900"/>
      <c r="K365" s="900"/>
      <c r="L365" s="900"/>
      <c r="M365" s="900"/>
      <c r="N365" s="900"/>
      <c r="O365" s="900"/>
      <c r="P365" s="18"/>
      <c r="Q365" s="18"/>
      <c r="R365" s="18"/>
      <c r="S365" s="18"/>
      <c r="T365" s="18"/>
      <c r="U365" s="18"/>
      <c r="V365" s="18"/>
      <c r="W365" s="18"/>
      <c r="X365" s="18"/>
      <c r="Y365" s="18"/>
      <c r="Z365" s="18"/>
      <c r="AA365" s="18"/>
      <c r="AB365" s="18"/>
      <c r="AC365" s="18"/>
      <c r="AD365" s="18"/>
    </row>
    <row r="366" spans="1:30" ht="18">
      <c r="A366" s="900"/>
      <c r="B366" s="900"/>
      <c r="C366" s="900"/>
      <c r="D366" s="900"/>
      <c r="E366" s="900"/>
      <c r="F366" s="900"/>
      <c r="G366" s="900"/>
      <c r="H366" s="900"/>
      <c r="I366" s="900"/>
      <c r="J366" s="900"/>
      <c r="K366" s="900"/>
      <c r="L366" s="900"/>
      <c r="M366" s="900"/>
      <c r="N366" s="900"/>
      <c r="O366" s="900"/>
      <c r="P366" s="18"/>
      <c r="Q366" s="18"/>
      <c r="R366" s="18"/>
      <c r="S366" s="18"/>
      <c r="T366" s="18"/>
      <c r="U366" s="18"/>
      <c r="V366" s="18"/>
      <c r="W366" s="18"/>
      <c r="X366" s="18"/>
      <c r="Y366" s="18"/>
      <c r="Z366" s="18"/>
      <c r="AA366" s="18"/>
      <c r="AB366" s="18"/>
      <c r="AC366" s="18"/>
      <c r="AD366" s="18"/>
    </row>
    <row r="367" spans="1:30" ht="18">
      <c r="A367" s="900"/>
      <c r="B367" s="900"/>
      <c r="C367" s="900"/>
      <c r="D367" s="900"/>
      <c r="E367" s="900"/>
      <c r="F367" s="900"/>
      <c r="G367" s="900"/>
      <c r="H367" s="900"/>
      <c r="I367" s="900"/>
      <c r="J367" s="900"/>
      <c r="K367" s="900"/>
      <c r="L367" s="900"/>
      <c r="M367" s="900"/>
      <c r="N367" s="900"/>
      <c r="O367" s="900"/>
      <c r="P367" s="18"/>
      <c r="Q367" s="18"/>
      <c r="R367" s="18"/>
      <c r="S367" s="18"/>
      <c r="T367" s="18"/>
      <c r="U367" s="18"/>
      <c r="V367" s="18"/>
      <c r="W367" s="18"/>
      <c r="X367" s="18"/>
      <c r="Y367" s="18"/>
      <c r="Z367" s="18"/>
      <c r="AA367" s="18"/>
      <c r="AB367" s="18"/>
      <c r="AC367" s="18"/>
      <c r="AD367" s="18"/>
    </row>
    <row r="368" spans="1:30" ht="18">
      <c r="A368" s="900"/>
      <c r="B368" s="900"/>
      <c r="C368" s="900"/>
      <c r="D368" s="900"/>
      <c r="E368" s="900"/>
      <c r="F368" s="900"/>
      <c r="G368" s="900"/>
      <c r="H368" s="900"/>
      <c r="I368" s="900"/>
      <c r="J368" s="900"/>
      <c r="K368" s="900"/>
      <c r="L368" s="900"/>
      <c r="M368" s="900"/>
      <c r="N368" s="900"/>
      <c r="O368" s="900"/>
      <c r="P368" s="18"/>
      <c r="Q368" s="18"/>
      <c r="R368" s="18"/>
      <c r="S368" s="18"/>
      <c r="T368" s="18"/>
      <c r="U368" s="18"/>
      <c r="V368" s="18"/>
      <c r="W368" s="18"/>
      <c r="X368" s="18"/>
      <c r="Y368" s="18"/>
      <c r="Z368" s="18"/>
      <c r="AA368" s="18"/>
      <c r="AB368" s="18"/>
      <c r="AC368" s="18"/>
      <c r="AD368" s="18"/>
    </row>
    <row r="369" spans="1:30" ht="18">
      <c r="A369" s="900"/>
      <c r="B369" s="900"/>
      <c r="C369" s="900"/>
      <c r="D369" s="900"/>
      <c r="E369" s="900"/>
      <c r="F369" s="900"/>
      <c r="G369" s="900"/>
      <c r="H369" s="900"/>
      <c r="I369" s="900"/>
      <c r="J369" s="900"/>
      <c r="K369" s="900"/>
      <c r="L369" s="900"/>
      <c r="M369" s="900"/>
      <c r="N369" s="900"/>
      <c r="O369" s="900"/>
      <c r="P369" s="18"/>
      <c r="Q369" s="18"/>
      <c r="R369" s="18"/>
      <c r="S369" s="18"/>
      <c r="T369" s="18"/>
      <c r="U369" s="18"/>
      <c r="V369" s="18"/>
      <c r="W369" s="18"/>
      <c r="X369" s="18"/>
      <c r="Y369" s="18"/>
      <c r="Z369" s="18"/>
      <c r="AA369" s="18"/>
      <c r="AB369" s="18"/>
      <c r="AC369" s="18"/>
      <c r="AD369" s="18"/>
    </row>
    <row r="370" spans="1:30" ht="18">
      <c r="A370" s="900"/>
      <c r="B370" s="900"/>
      <c r="C370" s="900"/>
      <c r="D370" s="900"/>
      <c r="E370" s="900"/>
      <c r="F370" s="900"/>
      <c r="G370" s="900"/>
      <c r="H370" s="900"/>
      <c r="I370" s="900"/>
      <c r="J370" s="900"/>
      <c r="K370" s="900"/>
      <c r="L370" s="900"/>
      <c r="M370" s="900"/>
      <c r="N370" s="900"/>
      <c r="O370" s="900"/>
      <c r="P370" s="18"/>
      <c r="Q370" s="18"/>
      <c r="R370" s="18"/>
      <c r="S370" s="18"/>
      <c r="T370" s="18"/>
      <c r="U370" s="18"/>
      <c r="V370" s="18"/>
      <c r="W370" s="18"/>
      <c r="X370" s="18"/>
      <c r="Y370" s="18"/>
      <c r="Z370" s="18"/>
      <c r="AA370" s="18"/>
      <c r="AB370" s="18"/>
      <c r="AC370" s="18"/>
      <c r="AD370" s="18"/>
    </row>
    <row r="371" spans="1:30" ht="18">
      <c r="A371" s="900"/>
      <c r="B371" s="900"/>
      <c r="C371" s="900"/>
      <c r="D371" s="900"/>
      <c r="E371" s="900"/>
      <c r="F371" s="900"/>
      <c r="G371" s="900"/>
      <c r="H371" s="900"/>
      <c r="I371" s="900"/>
      <c r="J371" s="900"/>
      <c r="K371" s="900"/>
      <c r="L371" s="900"/>
      <c r="M371" s="900"/>
      <c r="N371" s="900"/>
      <c r="O371" s="900"/>
      <c r="P371" s="18"/>
      <c r="Q371" s="18"/>
      <c r="R371" s="18"/>
      <c r="S371" s="18"/>
      <c r="T371" s="18"/>
      <c r="U371" s="18"/>
      <c r="V371" s="18"/>
      <c r="W371" s="18"/>
      <c r="X371" s="18"/>
      <c r="Y371" s="18"/>
      <c r="Z371" s="18"/>
      <c r="AA371" s="18"/>
      <c r="AB371" s="18"/>
      <c r="AC371" s="18"/>
      <c r="AD371" s="18"/>
    </row>
    <row r="372" spans="1:30" ht="18">
      <c r="A372" s="900"/>
      <c r="B372" s="900"/>
      <c r="C372" s="900"/>
      <c r="D372" s="900"/>
      <c r="E372" s="900"/>
      <c r="F372" s="900"/>
      <c r="G372" s="900"/>
      <c r="H372" s="900"/>
      <c r="I372" s="900"/>
      <c r="J372" s="900"/>
      <c r="K372" s="900"/>
      <c r="L372" s="900"/>
      <c r="M372" s="900"/>
      <c r="N372" s="900"/>
      <c r="O372" s="900"/>
      <c r="P372" s="18"/>
      <c r="Q372" s="18"/>
      <c r="R372" s="18"/>
      <c r="S372" s="18"/>
      <c r="T372" s="18"/>
      <c r="U372" s="18"/>
      <c r="V372" s="18"/>
      <c r="W372" s="18"/>
      <c r="X372" s="18"/>
      <c r="Y372" s="18"/>
      <c r="Z372" s="18"/>
      <c r="AA372" s="18"/>
      <c r="AB372" s="18"/>
      <c r="AC372" s="18"/>
      <c r="AD372" s="18"/>
    </row>
    <row r="373" spans="1:30" ht="18">
      <c r="A373" s="900"/>
      <c r="B373" s="900"/>
      <c r="C373" s="900"/>
      <c r="D373" s="900"/>
      <c r="E373" s="900"/>
      <c r="F373" s="900"/>
      <c r="G373" s="900"/>
      <c r="H373" s="900"/>
      <c r="I373" s="900"/>
      <c r="J373" s="900"/>
      <c r="K373" s="900"/>
      <c r="L373" s="900"/>
      <c r="M373" s="900"/>
      <c r="N373" s="900"/>
      <c r="O373" s="900"/>
      <c r="P373" s="18"/>
      <c r="Q373" s="18"/>
      <c r="R373" s="18"/>
      <c r="S373" s="18"/>
      <c r="T373" s="18"/>
      <c r="U373" s="18"/>
      <c r="V373" s="18"/>
      <c r="W373" s="18"/>
      <c r="X373" s="18"/>
      <c r="Y373" s="18"/>
      <c r="Z373" s="18"/>
      <c r="AA373" s="18"/>
      <c r="AB373" s="18"/>
      <c r="AC373" s="18"/>
      <c r="AD373" s="18"/>
    </row>
    <row r="374" spans="1:30" ht="18">
      <c r="A374" s="900"/>
      <c r="B374" s="900"/>
      <c r="C374" s="900"/>
      <c r="D374" s="900"/>
      <c r="E374" s="900"/>
      <c r="F374" s="900"/>
      <c r="G374" s="900"/>
      <c r="H374" s="900"/>
      <c r="I374" s="900"/>
      <c r="J374" s="900"/>
      <c r="K374" s="900"/>
      <c r="L374" s="900"/>
      <c r="M374" s="900"/>
      <c r="N374" s="900"/>
      <c r="O374" s="900"/>
      <c r="P374" s="18"/>
      <c r="Q374" s="18"/>
      <c r="R374" s="18"/>
      <c r="S374" s="18"/>
      <c r="T374" s="18"/>
      <c r="U374" s="18"/>
      <c r="V374" s="18"/>
      <c r="W374" s="18"/>
      <c r="X374" s="18"/>
      <c r="Y374" s="18"/>
      <c r="Z374" s="18"/>
      <c r="AA374" s="18"/>
      <c r="AB374" s="18"/>
      <c r="AC374" s="18"/>
      <c r="AD374" s="18"/>
    </row>
    <row r="375" spans="1:30" ht="18">
      <c r="A375" s="900"/>
      <c r="B375" s="900"/>
      <c r="C375" s="900"/>
      <c r="D375" s="900"/>
      <c r="E375" s="900"/>
      <c r="F375" s="900"/>
      <c r="G375" s="900"/>
      <c r="H375" s="900"/>
      <c r="I375" s="900"/>
      <c r="J375" s="900"/>
      <c r="K375" s="900"/>
      <c r="L375" s="900"/>
      <c r="M375" s="900"/>
      <c r="N375" s="900"/>
      <c r="O375" s="900"/>
      <c r="P375" s="18"/>
      <c r="Q375" s="18"/>
      <c r="R375" s="18"/>
      <c r="S375" s="18"/>
      <c r="T375" s="18"/>
      <c r="U375" s="18"/>
      <c r="V375" s="18"/>
      <c r="W375" s="18"/>
      <c r="X375" s="18"/>
      <c r="Y375" s="18"/>
      <c r="Z375" s="18"/>
      <c r="AA375" s="18"/>
      <c r="AB375" s="18"/>
      <c r="AC375" s="18"/>
      <c r="AD375" s="18"/>
    </row>
    <row r="376" spans="1:30" ht="18">
      <c r="A376" s="900"/>
      <c r="B376" s="900"/>
      <c r="C376" s="900"/>
      <c r="D376" s="900"/>
      <c r="E376" s="900"/>
      <c r="F376" s="900"/>
      <c r="G376" s="900"/>
      <c r="H376" s="900"/>
      <c r="I376" s="900"/>
      <c r="J376" s="900"/>
      <c r="K376" s="900"/>
      <c r="L376" s="900"/>
      <c r="M376" s="900"/>
      <c r="N376" s="900"/>
      <c r="O376" s="900"/>
      <c r="P376" s="18"/>
      <c r="Q376" s="18"/>
      <c r="R376" s="18"/>
      <c r="S376" s="18"/>
      <c r="T376" s="18"/>
      <c r="U376" s="18"/>
      <c r="V376" s="18"/>
      <c r="W376" s="18"/>
      <c r="X376" s="18"/>
      <c r="Y376" s="18"/>
      <c r="Z376" s="18"/>
      <c r="AA376" s="18"/>
      <c r="AB376" s="18"/>
      <c r="AC376" s="18"/>
      <c r="AD376" s="18"/>
    </row>
    <row r="377" spans="1:30" ht="18">
      <c r="A377" s="900"/>
      <c r="B377" s="900"/>
      <c r="C377" s="900"/>
      <c r="D377" s="900"/>
      <c r="E377" s="900"/>
      <c r="F377" s="900"/>
      <c r="G377" s="900"/>
      <c r="H377" s="900"/>
      <c r="I377" s="900"/>
      <c r="J377" s="900"/>
      <c r="K377" s="900"/>
      <c r="L377" s="900"/>
      <c r="M377" s="900"/>
      <c r="N377" s="900"/>
      <c r="O377" s="900"/>
      <c r="P377" s="18"/>
      <c r="Q377" s="18"/>
      <c r="R377" s="18"/>
      <c r="S377" s="18"/>
      <c r="T377" s="18"/>
      <c r="U377" s="18"/>
      <c r="V377" s="18"/>
      <c r="W377" s="18"/>
      <c r="X377" s="18"/>
      <c r="Y377" s="18"/>
      <c r="Z377" s="18"/>
      <c r="AA377" s="18"/>
      <c r="AB377" s="18"/>
      <c r="AC377" s="18"/>
      <c r="AD377" s="18"/>
    </row>
    <row r="378" spans="1:30" ht="18">
      <c r="A378" s="900"/>
      <c r="B378" s="900"/>
      <c r="C378" s="900"/>
      <c r="D378" s="900"/>
      <c r="E378" s="900"/>
      <c r="F378" s="900"/>
      <c r="G378" s="900"/>
      <c r="H378" s="900"/>
      <c r="I378" s="900"/>
      <c r="J378" s="900"/>
      <c r="K378" s="900"/>
      <c r="L378" s="900"/>
      <c r="M378" s="900"/>
      <c r="N378" s="900"/>
      <c r="O378" s="900"/>
      <c r="P378" s="18"/>
      <c r="Q378" s="18"/>
      <c r="R378" s="18"/>
      <c r="S378" s="18"/>
      <c r="T378" s="18"/>
      <c r="U378" s="18"/>
      <c r="V378" s="18"/>
      <c r="W378" s="18"/>
      <c r="X378" s="18"/>
      <c r="Y378" s="18"/>
      <c r="Z378" s="18"/>
      <c r="AA378" s="18"/>
      <c r="AB378" s="18"/>
      <c r="AC378" s="18"/>
      <c r="AD378" s="18"/>
    </row>
    <row r="379" spans="1:30" ht="18">
      <c r="A379" s="900"/>
      <c r="B379" s="900"/>
      <c r="C379" s="900"/>
      <c r="D379" s="900"/>
      <c r="E379" s="900"/>
      <c r="F379" s="900"/>
      <c r="G379" s="900"/>
      <c r="H379" s="900"/>
      <c r="I379" s="900"/>
      <c r="J379" s="900"/>
      <c r="K379" s="900"/>
      <c r="L379" s="900"/>
      <c r="M379" s="900"/>
      <c r="N379" s="900"/>
      <c r="O379" s="900"/>
      <c r="P379" s="18"/>
      <c r="Q379" s="18"/>
      <c r="R379" s="18"/>
      <c r="S379" s="18"/>
      <c r="T379" s="18"/>
      <c r="U379" s="18"/>
      <c r="V379" s="18"/>
      <c r="W379" s="18"/>
      <c r="X379" s="18"/>
      <c r="Y379" s="18"/>
      <c r="Z379" s="18"/>
      <c r="AA379" s="18"/>
      <c r="AB379" s="18"/>
      <c r="AC379" s="18"/>
      <c r="AD379" s="18"/>
    </row>
    <row r="380" spans="1:30" ht="18">
      <c r="A380" s="900"/>
      <c r="B380" s="900"/>
      <c r="C380" s="900"/>
      <c r="D380" s="900"/>
      <c r="E380" s="900"/>
      <c r="F380" s="900"/>
      <c r="G380" s="900"/>
      <c r="H380" s="900"/>
      <c r="I380" s="900"/>
      <c r="J380" s="900"/>
      <c r="K380" s="900"/>
      <c r="L380" s="900"/>
      <c r="M380" s="900"/>
      <c r="N380" s="900"/>
      <c r="O380" s="900"/>
      <c r="P380" s="18"/>
      <c r="Q380" s="18"/>
      <c r="R380" s="18"/>
      <c r="S380" s="18"/>
      <c r="T380" s="18"/>
      <c r="U380" s="18"/>
      <c r="V380" s="18"/>
      <c r="W380" s="18"/>
      <c r="X380" s="18"/>
      <c r="Y380" s="18"/>
      <c r="Z380" s="18"/>
      <c r="AA380" s="18"/>
      <c r="AB380" s="18"/>
      <c r="AC380" s="18"/>
      <c r="AD380" s="18"/>
    </row>
    <row r="381" spans="1:30" ht="18">
      <c r="A381" s="900"/>
      <c r="B381" s="900"/>
      <c r="C381" s="900"/>
      <c r="D381" s="900"/>
      <c r="E381" s="900"/>
      <c r="F381" s="900"/>
      <c r="G381" s="900"/>
      <c r="H381" s="900"/>
      <c r="I381" s="900"/>
      <c r="J381" s="900"/>
      <c r="K381" s="900"/>
      <c r="L381" s="900"/>
      <c r="M381" s="900"/>
      <c r="N381" s="900"/>
      <c r="O381" s="900"/>
      <c r="P381" s="18"/>
      <c r="Q381" s="18"/>
      <c r="R381" s="18"/>
      <c r="S381" s="18"/>
      <c r="T381" s="18"/>
      <c r="U381" s="18"/>
      <c r="V381" s="18"/>
      <c r="W381" s="18"/>
      <c r="X381" s="18"/>
      <c r="Y381" s="18"/>
      <c r="Z381" s="18"/>
      <c r="AA381" s="18"/>
      <c r="AB381" s="18"/>
      <c r="AC381" s="18"/>
      <c r="AD381" s="18"/>
    </row>
    <row r="382" spans="1:30" ht="18">
      <c r="A382" s="900"/>
      <c r="B382" s="900"/>
      <c r="C382" s="900"/>
      <c r="D382" s="900"/>
      <c r="E382" s="900"/>
      <c r="F382" s="900"/>
      <c r="G382" s="900"/>
      <c r="H382" s="900"/>
      <c r="I382" s="900"/>
      <c r="J382" s="900"/>
      <c r="K382" s="900"/>
      <c r="L382" s="900"/>
      <c r="M382" s="900"/>
      <c r="N382" s="900"/>
      <c r="O382" s="900"/>
      <c r="P382" s="18"/>
      <c r="Q382" s="18"/>
      <c r="R382" s="18"/>
      <c r="S382" s="18"/>
      <c r="T382" s="18"/>
      <c r="U382" s="18"/>
      <c r="V382" s="18"/>
      <c r="W382" s="18"/>
      <c r="X382" s="18"/>
      <c r="Y382" s="18"/>
      <c r="Z382" s="18"/>
      <c r="AA382" s="18"/>
      <c r="AB382" s="18"/>
      <c r="AC382" s="18"/>
      <c r="AD382" s="18"/>
    </row>
    <row r="383" spans="1:30" ht="18">
      <c r="A383" s="900"/>
      <c r="B383" s="900"/>
      <c r="C383" s="900"/>
      <c r="D383" s="900"/>
      <c r="E383" s="900"/>
      <c r="F383" s="900"/>
      <c r="G383" s="900"/>
      <c r="H383" s="900"/>
      <c r="I383" s="900"/>
      <c r="J383" s="900"/>
      <c r="K383" s="900"/>
      <c r="L383" s="900"/>
      <c r="M383" s="900"/>
      <c r="N383" s="900"/>
      <c r="O383" s="900"/>
      <c r="P383" s="18"/>
      <c r="Q383" s="18"/>
      <c r="R383" s="18"/>
      <c r="S383" s="18"/>
      <c r="T383" s="18"/>
      <c r="U383" s="18"/>
      <c r="V383" s="18"/>
      <c r="W383" s="18"/>
      <c r="X383" s="18"/>
      <c r="Y383" s="18"/>
      <c r="Z383" s="18"/>
      <c r="AA383" s="18"/>
      <c r="AB383" s="18"/>
      <c r="AC383" s="18"/>
      <c r="AD383" s="18"/>
    </row>
    <row r="384" spans="1:30" ht="18">
      <c r="A384" s="900"/>
      <c r="B384" s="900"/>
      <c r="C384" s="900"/>
      <c r="D384" s="900"/>
      <c r="E384" s="900"/>
      <c r="F384" s="900"/>
      <c r="G384" s="900"/>
      <c r="H384" s="900"/>
      <c r="I384" s="900"/>
      <c r="J384" s="900"/>
      <c r="K384" s="900"/>
      <c r="L384" s="900"/>
      <c r="M384" s="900"/>
      <c r="N384" s="900"/>
      <c r="O384" s="900"/>
      <c r="P384" s="18"/>
      <c r="Q384" s="18"/>
      <c r="R384" s="18"/>
      <c r="S384" s="18"/>
      <c r="T384" s="18"/>
      <c r="U384" s="18"/>
      <c r="V384" s="18"/>
      <c r="W384" s="18"/>
      <c r="X384" s="18"/>
      <c r="Y384" s="18"/>
      <c r="Z384" s="18"/>
      <c r="AA384" s="18"/>
      <c r="AB384" s="18"/>
      <c r="AC384" s="18"/>
      <c r="AD384" s="18"/>
    </row>
    <row r="385" spans="1:30" ht="18">
      <c r="A385" s="900"/>
      <c r="B385" s="900"/>
      <c r="C385" s="900"/>
      <c r="D385" s="900"/>
      <c r="E385" s="900"/>
      <c r="F385" s="900"/>
      <c r="G385" s="900"/>
      <c r="H385" s="900"/>
      <c r="I385" s="900"/>
      <c r="J385" s="900"/>
      <c r="K385" s="900"/>
      <c r="L385" s="900"/>
      <c r="M385" s="900"/>
      <c r="N385" s="900"/>
      <c r="O385" s="900"/>
      <c r="P385" s="18"/>
      <c r="Q385" s="18"/>
      <c r="R385" s="18"/>
      <c r="S385" s="18"/>
      <c r="T385" s="18"/>
      <c r="U385" s="18"/>
      <c r="V385" s="18"/>
      <c r="W385" s="18"/>
      <c r="X385" s="18"/>
      <c r="Y385" s="18"/>
      <c r="Z385" s="18"/>
      <c r="AA385" s="18"/>
      <c r="AB385" s="18"/>
      <c r="AC385" s="18"/>
      <c r="AD385" s="18"/>
    </row>
    <row r="386" spans="1:30" ht="18">
      <c r="A386" s="900"/>
      <c r="B386" s="900"/>
      <c r="C386" s="900"/>
      <c r="D386" s="900"/>
      <c r="E386" s="900"/>
      <c r="F386" s="900"/>
      <c r="G386" s="900"/>
      <c r="H386" s="900"/>
      <c r="I386" s="900"/>
      <c r="J386" s="900"/>
      <c r="K386" s="900"/>
      <c r="L386" s="900"/>
      <c r="M386" s="900"/>
      <c r="N386" s="900"/>
      <c r="O386" s="900"/>
      <c r="P386" s="18"/>
      <c r="Q386" s="18"/>
      <c r="R386" s="18"/>
      <c r="S386" s="18"/>
      <c r="T386" s="18"/>
      <c r="U386" s="18"/>
      <c r="V386" s="18"/>
      <c r="W386" s="18"/>
      <c r="X386" s="18"/>
      <c r="Y386" s="18"/>
      <c r="Z386" s="18"/>
      <c r="AA386" s="18"/>
      <c r="AB386" s="18"/>
      <c r="AC386" s="18"/>
      <c r="AD386" s="18"/>
    </row>
    <row r="387" spans="1:30" ht="18">
      <c r="A387" s="900"/>
      <c r="B387" s="900"/>
      <c r="C387" s="900"/>
      <c r="D387" s="900"/>
      <c r="E387" s="900"/>
      <c r="F387" s="900"/>
      <c r="G387" s="900"/>
      <c r="H387" s="900"/>
      <c r="I387" s="900"/>
      <c r="J387" s="900"/>
      <c r="K387" s="900"/>
      <c r="L387" s="900"/>
      <c r="M387" s="900"/>
      <c r="N387" s="900"/>
      <c r="O387" s="900"/>
      <c r="P387" s="18"/>
      <c r="Q387" s="18"/>
      <c r="R387" s="18"/>
      <c r="S387" s="18"/>
      <c r="T387" s="18"/>
      <c r="U387" s="18"/>
      <c r="V387" s="18"/>
      <c r="W387" s="18"/>
      <c r="X387" s="18"/>
      <c r="Y387" s="18"/>
      <c r="Z387" s="18"/>
      <c r="AA387" s="18"/>
      <c r="AB387" s="18"/>
      <c r="AC387" s="18"/>
      <c r="AD387" s="18"/>
    </row>
    <row r="388" spans="1:30" ht="18">
      <c r="A388" s="900"/>
      <c r="B388" s="900"/>
      <c r="C388" s="900"/>
      <c r="D388" s="900"/>
      <c r="E388" s="900"/>
      <c r="F388" s="900"/>
      <c r="G388" s="900"/>
      <c r="H388" s="900"/>
      <c r="I388" s="900"/>
      <c r="J388" s="900"/>
      <c r="K388" s="900"/>
      <c r="L388" s="900"/>
      <c r="M388" s="900"/>
      <c r="N388" s="900"/>
      <c r="O388" s="900"/>
      <c r="P388" s="18"/>
      <c r="Q388" s="18"/>
      <c r="R388" s="18"/>
      <c r="S388" s="18"/>
      <c r="T388" s="18"/>
      <c r="U388" s="18"/>
      <c r="V388" s="18"/>
      <c r="W388" s="18"/>
      <c r="X388" s="18"/>
      <c r="Y388" s="18"/>
      <c r="Z388" s="18"/>
      <c r="AA388" s="18"/>
      <c r="AB388" s="18"/>
      <c r="AC388" s="18"/>
      <c r="AD388" s="18"/>
    </row>
    <row r="389" spans="1:30" ht="18">
      <c r="A389" s="900"/>
      <c r="B389" s="900"/>
      <c r="C389" s="900"/>
      <c r="D389" s="900"/>
      <c r="E389" s="900"/>
      <c r="F389" s="900"/>
      <c r="G389" s="900"/>
      <c r="H389" s="900"/>
      <c r="I389" s="900"/>
      <c r="J389" s="900"/>
      <c r="K389" s="900"/>
      <c r="L389" s="900"/>
      <c r="M389" s="900"/>
      <c r="N389" s="900"/>
      <c r="O389" s="900"/>
      <c r="P389" s="18"/>
      <c r="Q389" s="18"/>
      <c r="R389" s="18"/>
      <c r="S389" s="18"/>
      <c r="T389" s="18"/>
      <c r="U389" s="18"/>
      <c r="V389" s="18"/>
      <c r="W389" s="18"/>
      <c r="X389" s="18"/>
      <c r="Y389" s="18"/>
      <c r="Z389" s="18"/>
      <c r="AA389" s="18"/>
      <c r="AB389" s="18"/>
      <c r="AC389" s="18"/>
      <c r="AD389" s="18"/>
    </row>
    <row r="390" spans="1:30" ht="18">
      <c r="A390" s="900"/>
      <c r="B390" s="900"/>
      <c r="C390" s="900"/>
      <c r="D390" s="900"/>
      <c r="E390" s="900"/>
      <c r="F390" s="900"/>
      <c r="G390" s="900"/>
      <c r="H390" s="900"/>
      <c r="I390" s="900"/>
      <c r="J390" s="900"/>
      <c r="K390" s="900"/>
      <c r="L390" s="900"/>
      <c r="M390" s="900"/>
      <c r="N390" s="900"/>
      <c r="O390" s="900"/>
      <c r="P390" s="18"/>
      <c r="Q390" s="18"/>
      <c r="R390" s="18"/>
      <c r="S390" s="18"/>
      <c r="T390" s="18"/>
      <c r="U390" s="18"/>
      <c r="V390" s="18"/>
      <c r="W390" s="18"/>
      <c r="X390" s="18"/>
      <c r="Y390" s="18"/>
      <c r="Z390" s="18"/>
      <c r="AA390" s="18"/>
      <c r="AB390" s="18"/>
      <c r="AC390" s="18"/>
      <c r="AD390" s="18"/>
    </row>
    <row r="391" spans="1:30" ht="18">
      <c r="A391" s="900"/>
      <c r="B391" s="900"/>
      <c r="C391" s="900"/>
      <c r="D391" s="900"/>
      <c r="E391" s="900"/>
      <c r="F391" s="900"/>
      <c r="G391" s="900"/>
      <c r="H391" s="900"/>
      <c r="I391" s="900"/>
      <c r="J391" s="900"/>
      <c r="K391" s="900"/>
      <c r="L391" s="900"/>
      <c r="M391" s="900"/>
      <c r="N391" s="900"/>
      <c r="O391" s="900"/>
      <c r="P391" s="18"/>
      <c r="Q391" s="18"/>
      <c r="R391" s="18"/>
      <c r="S391" s="18"/>
      <c r="T391" s="18"/>
      <c r="U391" s="18"/>
      <c r="V391" s="18"/>
      <c r="W391" s="18"/>
      <c r="X391" s="18"/>
      <c r="Y391" s="18"/>
      <c r="Z391" s="18"/>
      <c r="AA391" s="18"/>
      <c r="AB391" s="18"/>
      <c r="AC391" s="18"/>
      <c r="AD391" s="18"/>
    </row>
    <row r="392" spans="1:30" ht="18">
      <c r="A392" s="900"/>
      <c r="B392" s="900"/>
      <c r="C392" s="900"/>
      <c r="D392" s="900"/>
      <c r="E392" s="900"/>
      <c r="F392" s="900"/>
      <c r="G392" s="900"/>
      <c r="H392" s="900"/>
      <c r="I392" s="900"/>
      <c r="J392" s="900"/>
      <c r="K392" s="900"/>
      <c r="L392" s="900"/>
      <c r="M392" s="900"/>
      <c r="N392" s="900"/>
      <c r="O392" s="900"/>
      <c r="P392" s="18"/>
      <c r="Q392" s="18"/>
      <c r="R392" s="18"/>
      <c r="S392" s="18"/>
      <c r="T392" s="18"/>
      <c r="U392" s="18"/>
      <c r="V392" s="18"/>
      <c r="W392" s="18"/>
      <c r="X392" s="18"/>
      <c r="Y392" s="18"/>
      <c r="Z392" s="18"/>
      <c r="AA392" s="18"/>
      <c r="AB392" s="18"/>
      <c r="AC392" s="18"/>
      <c r="AD392" s="18"/>
    </row>
    <row r="393" spans="1:30" ht="18">
      <c r="A393" s="900"/>
      <c r="B393" s="900"/>
      <c r="C393" s="900"/>
      <c r="D393" s="900"/>
      <c r="E393" s="900"/>
      <c r="F393" s="900"/>
      <c r="G393" s="900"/>
      <c r="H393" s="900"/>
      <c r="I393" s="900"/>
      <c r="J393" s="900"/>
      <c r="K393" s="900"/>
      <c r="L393" s="900"/>
      <c r="M393" s="900"/>
      <c r="N393" s="900"/>
      <c r="O393" s="900"/>
      <c r="P393" s="18"/>
      <c r="Q393" s="18"/>
      <c r="R393" s="18"/>
      <c r="S393" s="18"/>
      <c r="T393" s="18"/>
      <c r="U393" s="18"/>
      <c r="V393" s="18"/>
      <c r="W393" s="18"/>
      <c r="X393" s="18"/>
      <c r="Y393" s="18"/>
      <c r="Z393" s="18"/>
      <c r="AA393" s="18"/>
      <c r="AB393" s="18"/>
      <c r="AC393" s="18"/>
      <c r="AD393" s="18"/>
    </row>
    <row r="394" spans="1:30" ht="18">
      <c r="A394" s="900"/>
      <c r="B394" s="900"/>
      <c r="C394" s="900"/>
      <c r="D394" s="900"/>
      <c r="E394" s="900"/>
      <c r="F394" s="900"/>
      <c r="G394" s="900"/>
      <c r="H394" s="900"/>
      <c r="I394" s="900"/>
      <c r="J394" s="900"/>
      <c r="K394" s="900"/>
      <c r="L394" s="900"/>
      <c r="M394" s="900"/>
      <c r="N394" s="900"/>
      <c r="O394" s="900"/>
      <c r="P394" s="18"/>
      <c r="Q394" s="18"/>
      <c r="R394" s="18"/>
      <c r="S394" s="18"/>
      <c r="T394" s="18"/>
      <c r="U394" s="18"/>
      <c r="V394" s="18"/>
      <c r="W394" s="18"/>
      <c r="X394" s="18"/>
      <c r="Y394" s="18"/>
      <c r="Z394" s="18"/>
      <c r="AA394" s="18"/>
      <c r="AB394" s="18"/>
      <c r="AC394" s="18"/>
      <c r="AD394" s="18"/>
    </row>
    <row r="395" spans="1:30" ht="18">
      <c r="A395" s="900"/>
      <c r="B395" s="900"/>
      <c r="C395" s="900"/>
      <c r="D395" s="900"/>
      <c r="E395" s="900"/>
      <c r="F395" s="900"/>
      <c r="G395" s="900"/>
      <c r="H395" s="900"/>
      <c r="I395" s="900"/>
      <c r="J395" s="900"/>
      <c r="K395" s="900"/>
      <c r="L395" s="900"/>
      <c r="M395" s="900"/>
      <c r="N395" s="900"/>
      <c r="O395" s="900"/>
      <c r="P395" s="18"/>
      <c r="Q395" s="18"/>
      <c r="R395" s="18"/>
      <c r="S395" s="18"/>
      <c r="T395" s="18"/>
      <c r="U395" s="18"/>
      <c r="V395" s="18"/>
      <c r="W395" s="18"/>
      <c r="X395" s="18"/>
      <c r="Y395" s="18"/>
      <c r="Z395" s="18"/>
      <c r="AA395" s="18"/>
      <c r="AB395" s="18"/>
      <c r="AC395" s="18"/>
      <c r="AD395" s="18"/>
    </row>
    <row r="396" spans="1:30" ht="18">
      <c r="A396" s="900"/>
      <c r="B396" s="900"/>
      <c r="C396" s="900"/>
      <c r="D396" s="900"/>
      <c r="E396" s="900"/>
      <c r="F396" s="900"/>
      <c r="G396" s="900"/>
      <c r="H396" s="900"/>
      <c r="I396" s="900"/>
      <c r="J396" s="900"/>
      <c r="K396" s="900"/>
      <c r="L396" s="900"/>
      <c r="M396" s="900"/>
      <c r="N396" s="900"/>
      <c r="O396" s="900"/>
      <c r="P396" s="18"/>
      <c r="Q396" s="18"/>
      <c r="R396" s="18"/>
      <c r="S396" s="18"/>
      <c r="T396" s="18"/>
      <c r="U396" s="18"/>
      <c r="V396" s="18"/>
      <c r="W396" s="18"/>
      <c r="X396" s="18"/>
      <c r="Y396" s="18"/>
      <c r="Z396" s="18"/>
      <c r="AA396" s="18"/>
      <c r="AB396" s="18"/>
      <c r="AC396" s="18"/>
      <c r="AD396" s="18"/>
    </row>
    <row r="397" spans="1:30" ht="18">
      <c r="A397" s="900"/>
      <c r="B397" s="900"/>
      <c r="C397" s="900"/>
      <c r="D397" s="900"/>
      <c r="E397" s="900"/>
      <c r="F397" s="900"/>
      <c r="G397" s="900"/>
      <c r="H397" s="900"/>
      <c r="I397" s="900"/>
      <c r="J397" s="900"/>
      <c r="K397" s="900"/>
      <c r="L397" s="900"/>
      <c r="M397" s="900"/>
      <c r="N397" s="900"/>
      <c r="O397" s="900"/>
      <c r="P397" s="18"/>
      <c r="Q397" s="18"/>
      <c r="R397" s="18"/>
      <c r="S397" s="18"/>
      <c r="T397" s="18"/>
      <c r="U397" s="18"/>
      <c r="V397" s="18"/>
      <c r="W397" s="18"/>
      <c r="X397" s="18"/>
      <c r="Y397" s="18"/>
      <c r="Z397" s="18"/>
      <c r="AA397" s="18"/>
      <c r="AB397" s="18"/>
      <c r="AC397" s="18"/>
      <c r="AD397" s="18"/>
    </row>
    <row r="398" spans="1:30" ht="18">
      <c r="A398" s="900"/>
      <c r="B398" s="900"/>
      <c r="C398" s="900"/>
      <c r="D398" s="900"/>
      <c r="E398" s="900"/>
      <c r="F398" s="900"/>
      <c r="G398" s="900"/>
      <c r="H398" s="900"/>
      <c r="I398" s="900"/>
      <c r="J398" s="900"/>
      <c r="K398" s="900"/>
      <c r="L398" s="900"/>
      <c r="M398" s="900"/>
      <c r="N398" s="900"/>
      <c r="O398" s="900"/>
      <c r="P398" s="18"/>
      <c r="Q398" s="18"/>
      <c r="R398" s="18"/>
      <c r="S398" s="18"/>
      <c r="T398" s="18"/>
      <c r="U398" s="18"/>
      <c r="V398" s="18"/>
      <c r="W398" s="18"/>
      <c r="X398" s="18"/>
      <c r="Y398" s="18"/>
      <c r="Z398" s="18"/>
      <c r="AA398" s="18"/>
      <c r="AB398" s="18"/>
      <c r="AC398" s="18"/>
      <c r="AD398" s="18"/>
    </row>
    <row r="399" spans="1:30" ht="18">
      <c r="A399" s="900"/>
      <c r="B399" s="900"/>
      <c r="C399" s="900"/>
      <c r="D399" s="900"/>
      <c r="E399" s="900"/>
      <c r="F399" s="900"/>
      <c r="G399" s="900"/>
      <c r="H399" s="900"/>
      <c r="I399" s="900"/>
      <c r="J399" s="900"/>
      <c r="K399" s="900"/>
      <c r="L399" s="900"/>
      <c r="M399" s="900"/>
      <c r="N399" s="900"/>
      <c r="O399" s="900"/>
      <c r="P399" s="18"/>
      <c r="Q399" s="18"/>
      <c r="R399" s="18"/>
      <c r="S399" s="18"/>
      <c r="T399" s="18"/>
      <c r="U399" s="18"/>
      <c r="V399" s="18"/>
      <c r="W399" s="18"/>
      <c r="X399" s="18"/>
      <c r="Y399" s="18"/>
      <c r="Z399" s="18"/>
      <c r="AA399" s="18"/>
      <c r="AB399" s="18"/>
      <c r="AC399" s="18"/>
      <c r="AD399" s="18"/>
    </row>
    <row r="400" spans="1:30" ht="18">
      <c r="A400" s="900"/>
      <c r="B400" s="900"/>
      <c r="C400" s="900"/>
      <c r="D400" s="900"/>
      <c r="E400" s="900"/>
      <c r="F400" s="900"/>
      <c r="G400" s="900"/>
      <c r="H400" s="900"/>
      <c r="I400" s="900"/>
      <c r="J400" s="900"/>
      <c r="K400" s="900"/>
      <c r="L400" s="900"/>
      <c r="M400" s="900"/>
      <c r="N400" s="900"/>
      <c r="O400" s="900"/>
      <c r="P400" s="18"/>
      <c r="Q400" s="18"/>
      <c r="R400" s="18"/>
      <c r="S400" s="18"/>
      <c r="T400" s="18"/>
      <c r="U400" s="18"/>
      <c r="V400" s="18"/>
      <c r="W400" s="18"/>
      <c r="X400" s="18"/>
      <c r="Y400" s="18"/>
      <c r="Z400" s="18"/>
      <c r="AA400" s="18"/>
      <c r="AB400" s="18"/>
      <c r="AC400" s="18"/>
      <c r="AD400" s="18"/>
    </row>
    <row r="401" spans="1:30" ht="18">
      <c r="A401" s="900"/>
      <c r="B401" s="900"/>
      <c r="C401" s="900"/>
      <c r="D401" s="900"/>
      <c r="E401" s="900"/>
      <c r="F401" s="900"/>
      <c r="G401" s="900"/>
      <c r="H401" s="900"/>
      <c r="I401" s="900"/>
      <c r="J401" s="900"/>
      <c r="K401" s="900"/>
      <c r="L401" s="900"/>
      <c r="M401" s="900"/>
      <c r="N401" s="900"/>
      <c r="O401" s="900"/>
      <c r="P401" s="18"/>
      <c r="Q401" s="18"/>
      <c r="R401" s="18"/>
      <c r="S401" s="18"/>
      <c r="T401" s="18"/>
      <c r="U401" s="18"/>
      <c r="V401" s="18"/>
      <c r="W401" s="18"/>
      <c r="X401" s="18"/>
      <c r="Y401" s="18"/>
      <c r="Z401" s="18"/>
      <c r="AA401" s="18"/>
      <c r="AB401" s="18"/>
      <c r="AC401" s="18"/>
      <c r="AD401" s="18"/>
    </row>
    <row r="402" spans="1:30" ht="18">
      <c r="A402" s="900"/>
      <c r="B402" s="900"/>
      <c r="C402" s="900"/>
      <c r="D402" s="900"/>
      <c r="E402" s="900"/>
      <c r="F402" s="900"/>
      <c r="G402" s="900"/>
      <c r="H402" s="900"/>
      <c r="I402" s="900"/>
      <c r="J402" s="900"/>
      <c r="K402" s="900"/>
      <c r="L402" s="900"/>
      <c r="M402" s="900"/>
      <c r="N402" s="900"/>
      <c r="O402" s="900"/>
      <c r="P402" s="18"/>
      <c r="Q402" s="18"/>
      <c r="R402" s="18"/>
      <c r="S402" s="18"/>
      <c r="T402" s="18"/>
      <c r="U402" s="18"/>
      <c r="V402" s="18"/>
      <c r="W402" s="18"/>
      <c r="X402" s="18"/>
      <c r="Y402" s="18"/>
      <c r="Z402" s="18"/>
      <c r="AA402" s="18"/>
      <c r="AB402" s="18"/>
      <c r="AC402" s="18"/>
      <c r="AD402" s="18"/>
    </row>
    <row r="403" spans="1:30" ht="18">
      <c r="A403" s="900"/>
      <c r="B403" s="900"/>
      <c r="C403" s="900"/>
      <c r="D403" s="900"/>
      <c r="E403" s="900"/>
      <c r="F403" s="900"/>
      <c r="G403" s="900"/>
      <c r="H403" s="900"/>
      <c r="I403" s="900"/>
      <c r="J403" s="900"/>
      <c r="K403" s="900"/>
      <c r="L403" s="900"/>
      <c r="M403" s="900"/>
      <c r="N403" s="900"/>
      <c r="O403" s="900"/>
      <c r="P403" s="18"/>
      <c r="Q403" s="18"/>
      <c r="R403" s="18"/>
      <c r="S403" s="18"/>
      <c r="T403" s="18"/>
      <c r="U403" s="18"/>
      <c r="V403" s="18"/>
      <c r="W403" s="18"/>
      <c r="X403" s="18"/>
      <c r="Y403" s="18"/>
      <c r="Z403" s="18"/>
      <c r="AA403" s="18"/>
      <c r="AB403" s="18"/>
      <c r="AC403" s="18"/>
      <c r="AD403" s="18"/>
    </row>
    <row r="404" spans="1:30" ht="18">
      <c r="A404" s="900"/>
      <c r="B404" s="900"/>
      <c r="C404" s="900"/>
      <c r="D404" s="900"/>
      <c r="E404" s="900"/>
      <c r="F404" s="900"/>
      <c r="G404" s="900"/>
      <c r="H404" s="900"/>
      <c r="I404" s="900"/>
      <c r="J404" s="900"/>
      <c r="K404" s="900"/>
      <c r="L404" s="900"/>
      <c r="M404" s="900"/>
      <c r="N404" s="900"/>
      <c r="O404" s="900"/>
      <c r="P404" s="18"/>
      <c r="Q404" s="18"/>
      <c r="R404" s="18"/>
      <c r="S404" s="18"/>
      <c r="T404" s="18"/>
      <c r="U404" s="18"/>
      <c r="V404" s="18"/>
      <c r="W404" s="18"/>
      <c r="X404" s="18"/>
      <c r="Y404" s="18"/>
      <c r="Z404" s="18"/>
      <c r="AA404" s="18"/>
      <c r="AB404" s="18"/>
      <c r="AC404" s="18"/>
      <c r="AD404" s="18"/>
    </row>
    <row r="405" spans="1:30" ht="18">
      <c r="A405" s="900"/>
      <c r="B405" s="900"/>
      <c r="C405" s="900"/>
      <c r="D405" s="900"/>
      <c r="E405" s="900"/>
      <c r="F405" s="900"/>
      <c r="G405" s="900"/>
      <c r="H405" s="900"/>
      <c r="I405" s="900"/>
      <c r="J405" s="900"/>
      <c r="K405" s="900"/>
      <c r="L405" s="900"/>
      <c r="M405" s="900"/>
      <c r="N405" s="900"/>
      <c r="O405" s="900"/>
      <c r="P405" s="18"/>
      <c r="Q405" s="18"/>
      <c r="R405" s="18"/>
      <c r="S405" s="18"/>
      <c r="T405" s="18"/>
      <c r="U405" s="18"/>
      <c r="V405" s="18"/>
      <c r="W405" s="18"/>
      <c r="X405" s="18"/>
      <c r="Y405" s="18"/>
      <c r="Z405" s="18"/>
      <c r="AA405" s="18"/>
      <c r="AB405" s="18"/>
      <c r="AC405" s="18"/>
      <c r="AD405" s="18"/>
    </row>
    <row r="406" spans="1:30" ht="18">
      <c r="A406" s="900"/>
      <c r="B406" s="900"/>
      <c r="C406" s="900"/>
      <c r="D406" s="900"/>
      <c r="E406" s="900"/>
      <c r="F406" s="900"/>
      <c r="G406" s="900"/>
      <c r="H406" s="900"/>
      <c r="I406" s="900"/>
      <c r="J406" s="900"/>
      <c r="K406" s="900"/>
      <c r="L406" s="900"/>
      <c r="M406" s="900"/>
      <c r="N406" s="900"/>
      <c r="O406" s="900"/>
      <c r="P406" s="18"/>
      <c r="Q406" s="18"/>
      <c r="R406" s="18"/>
      <c r="S406" s="18"/>
      <c r="T406" s="18"/>
      <c r="U406" s="18"/>
      <c r="V406" s="18"/>
      <c r="W406" s="18"/>
      <c r="X406" s="18"/>
      <c r="Y406" s="18"/>
      <c r="Z406" s="18"/>
      <c r="AA406" s="18"/>
      <c r="AB406" s="18"/>
      <c r="AC406" s="18"/>
      <c r="AD406" s="18"/>
    </row>
    <row r="407" spans="1:30" ht="18">
      <c r="A407" s="900"/>
      <c r="B407" s="900"/>
      <c r="C407" s="900"/>
      <c r="D407" s="900"/>
      <c r="E407" s="900"/>
      <c r="F407" s="900"/>
      <c r="G407" s="900"/>
      <c r="H407" s="900"/>
      <c r="I407" s="900"/>
      <c r="J407" s="900"/>
      <c r="K407" s="900"/>
      <c r="L407" s="900"/>
      <c r="M407" s="900"/>
      <c r="N407" s="900"/>
      <c r="O407" s="900"/>
      <c r="P407" s="18"/>
      <c r="Q407" s="18"/>
      <c r="R407" s="18"/>
      <c r="S407" s="18"/>
      <c r="T407" s="18"/>
      <c r="U407" s="18"/>
      <c r="V407" s="18"/>
      <c r="W407" s="18"/>
      <c r="X407" s="18"/>
      <c r="Y407" s="18"/>
      <c r="Z407" s="18"/>
      <c r="AA407" s="18"/>
      <c r="AB407" s="18"/>
      <c r="AC407" s="18"/>
      <c r="AD407" s="18"/>
    </row>
    <row r="408" spans="1:30" ht="18">
      <c r="A408" s="900"/>
      <c r="B408" s="900"/>
      <c r="C408" s="900"/>
      <c r="D408" s="900"/>
      <c r="E408" s="900"/>
      <c r="F408" s="900"/>
      <c r="G408" s="900"/>
      <c r="H408" s="900"/>
      <c r="I408" s="900"/>
      <c r="J408" s="900"/>
      <c r="K408" s="900"/>
      <c r="L408" s="900"/>
      <c r="M408" s="900"/>
      <c r="N408" s="900"/>
      <c r="O408" s="900"/>
      <c r="P408" s="18"/>
      <c r="Q408" s="18"/>
      <c r="R408" s="18"/>
      <c r="S408" s="18"/>
      <c r="T408" s="18"/>
      <c r="U408" s="18"/>
      <c r="V408" s="18"/>
      <c r="W408" s="18"/>
      <c r="X408" s="18"/>
      <c r="Y408" s="18"/>
      <c r="Z408" s="18"/>
      <c r="AA408" s="18"/>
      <c r="AB408" s="18"/>
      <c r="AC408" s="18"/>
      <c r="AD408" s="18"/>
    </row>
    <row r="409" spans="1:30" ht="18">
      <c r="A409" s="900"/>
      <c r="B409" s="900"/>
      <c r="C409" s="900"/>
      <c r="D409" s="900"/>
      <c r="E409" s="900"/>
      <c r="F409" s="900"/>
      <c r="G409" s="900"/>
      <c r="H409" s="900"/>
      <c r="I409" s="900"/>
      <c r="J409" s="900"/>
      <c r="K409" s="900"/>
      <c r="L409" s="900"/>
      <c r="M409" s="900"/>
      <c r="N409" s="900"/>
      <c r="O409" s="900"/>
      <c r="P409" s="18"/>
      <c r="Q409" s="18"/>
      <c r="R409" s="18"/>
      <c r="S409" s="18"/>
      <c r="T409" s="18"/>
      <c r="U409" s="18"/>
      <c r="V409" s="18"/>
      <c r="W409" s="18"/>
      <c r="X409" s="18"/>
      <c r="Y409" s="18"/>
      <c r="Z409" s="18"/>
      <c r="AA409" s="18"/>
      <c r="AB409" s="18"/>
      <c r="AC409" s="18"/>
      <c r="AD409" s="18"/>
    </row>
    <row r="410" spans="1:30" ht="18">
      <c r="A410" s="900"/>
      <c r="B410" s="900"/>
      <c r="C410" s="900"/>
      <c r="D410" s="900"/>
      <c r="E410" s="900"/>
      <c r="F410" s="900"/>
      <c r="G410" s="900"/>
      <c r="H410" s="900"/>
      <c r="I410" s="900"/>
      <c r="J410" s="900"/>
      <c r="K410" s="900"/>
      <c r="L410" s="900"/>
      <c r="M410" s="900"/>
      <c r="N410" s="900"/>
      <c r="O410" s="900"/>
      <c r="P410" s="18"/>
      <c r="Q410" s="18"/>
      <c r="R410" s="18"/>
      <c r="S410" s="18"/>
      <c r="T410" s="18"/>
      <c r="U410" s="18"/>
      <c r="V410" s="18"/>
      <c r="W410" s="18"/>
      <c r="X410" s="18"/>
      <c r="Y410" s="18"/>
      <c r="Z410" s="18"/>
      <c r="AA410" s="18"/>
      <c r="AB410" s="18"/>
      <c r="AC410" s="18"/>
      <c r="AD410" s="18"/>
    </row>
    <row r="411" spans="1:30" ht="18">
      <c r="A411" s="900"/>
      <c r="B411" s="900"/>
      <c r="C411" s="900"/>
      <c r="D411" s="900"/>
      <c r="E411" s="900"/>
      <c r="F411" s="900"/>
      <c r="G411" s="900"/>
      <c r="H411" s="900"/>
      <c r="I411" s="900"/>
      <c r="J411" s="900"/>
      <c r="K411" s="900"/>
      <c r="L411" s="900"/>
      <c r="M411" s="900"/>
      <c r="N411" s="900"/>
      <c r="O411" s="900"/>
      <c r="P411" s="18"/>
      <c r="Q411" s="18"/>
      <c r="R411" s="18"/>
      <c r="S411" s="18"/>
      <c r="T411" s="18"/>
      <c r="U411" s="18"/>
      <c r="V411" s="18"/>
      <c r="W411" s="18"/>
      <c r="X411" s="18"/>
      <c r="Y411" s="18"/>
      <c r="Z411" s="18"/>
      <c r="AA411" s="18"/>
      <c r="AB411" s="18"/>
      <c r="AC411" s="18"/>
      <c r="AD411" s="18"/>
    </row>
    <row r="412" spans="1:30" ht="18">
      <c r="A412" s="900"/>
      <c r="B412" s="900"/>
      <c r="C412" s="900"/>
      <c r="D412" s="900"/>
      <c r="E412" s="900"/>
      <c r="F412" s="900"/>
      <c r="G412" s="900"/>
      <c r="H412" s="900"/>
      <c r="I412" s="900"/>
      <c r="J412" s="900"/>
      <c r="K412" s="900"/>
      <c r="L412" s="900"/>
      <c r="M412" s="900"/>
      <c r="N412" s="900"/>
      <c r="O412" s="900"/>
      <c r="P412" s="18"/>
      <c r="Q412" s="18"/>
      <c r="R412" s="18"/>
      <c r="S412" s="18"/>
      <c r="T412" s="18"/>
      <c r="U412" s="18"/>
      <c r="V412" s="18"/>
      <c r="W412" s="18"/>
      <c r="X412" s="18"/>
      <c r="Y412" s="18"/>
      <c r="Z412" s="18"/>
      <c r="AA412" s="18"/>
      <c r="AB412" s="18"/>
      <c r="AC412" s="18"/>
      <c r="AD412" s="18"/>
    </row>
    <row r="413" spans="1:30" ht="18">
      <c r="A413" s="900"/>
      <c r="B413" s="900"/>
      <c r="C413" s="900"/>
      <c r="D413" s="900"/>
      <c r="E413" s="900"/>
      <c r="F413" s="900"/>
      <c r="G413" s="900"/>
      <c r="H413" s="900"/>
      <c r="I413" s="900"/>
      <c r="J413" s="900"/>
      <c r="K413" s="900"/>
      <c r="L413" s="900"/>
      <c r="M413" s="900"/>
      <c r="N413" s="900"/>
      <c r="O413" s="900"/>
      <c r="P413" s="18"/>
      <c r="Q413" s="18"/>
      <c r="R413" s="18"/>
      <c r="S413" s="18"/>
      <c r="T413" s="18"/>
      <c r="U413" s="18"/>
      <c r="V413" s="18"/>
      <c r="W413" s="18"/>
      <c r="X413" s="18"/>
      <c r="Y413" s="18"/>
      <c r="Z413" s="18"/>
      <c r="AA413" s="18"/>
      <c r="AB413" s="18"/>
      <c r="AC413" s="18"/>
      <c r="AD413" s="18"/>
    </row>
    <row r="414" spans="1:30" ht="18">
      <c r="A414" s="900"/>
      <c r="B414" s="900"/>
      <c r="C414" s="900"/>
      <c r="D414" s="900"/>
      <c r="E414" s="900"/>
      <c r="F414" s="900"/>
      <c r="G414" s="900"/>
      <c r="H414" s="900"/>
      <c r="I414" s="900"/>
      <c r="J414" s="900"/>
      <c r="K414" s="900"/>
      <c r="L414" s="900"/>
      <c r="M414" s="900"/>
      <c r="N414" s="900"/>
      <c r="O414" s="900"/>
      <c r="P414" s="18"/>
      <c r="Q414" s="18"/>
      <c r="R414" s="18"/>
      <c r="S414" s="18"/>
      <c r="T414" s="18"/>
      <c r="U414" s="18"/>
      <c r="V414" s="18"/>
      <c r="W414" s="18"/>
      <c r="X414" s="18"/>
      <c r="Y414" s="18"/>
      <c r="Z414" s="18"/>
      <c r="AA414" s="18"/>
      <c r="AB414" s="18"/>
      <c r="AC414" s="18"/>
      <c r="AD414" s="18"/>
    </row>
    <row r="415" spans="1:30" ht="18">
      <c r="A415" s="900"/>
      <c r="B415" s="900"/>
      <c r="C415" s="900"/>
      <c r="D415" s="900"/>
      <c r="E415" s="900"/>
      <c r="F415" s="900"/>
      <c r="G415" s="900"/>
      <c r="H415" s="900"/>
      <c r="I415" s="900"/>
      <c r="J415" s="900"/>
      <c r="K415" s="900"/>
      <c r="L415" s="900"/>
      <c r="M415" s="900"/>
      <c r="N415" s="900"/>
      <c r="O415" s="900"/>
      <c r="P415" s="18"/>
      <c r="Q415" s="18"/>
      <c r="R415" s="18"/>
      <c r="S415" s="18"/>
      <c r="T415" s="18"/>
      <c r="U415" s="18"/>
      <c r="V415" s="18"/>
      <c r="W415" s="18"/>
      <c r="X415" s="18"/>
      <c r="Y415" s="18"/>
      <c r="Z415" s="18"/>
      <c r="AA415" s="18"/>
      <c r="AB415" s="18"/>
      <c r="AC415" s="18"/>
      <c r="AD415" s="18"/>
    </row>
    <row r="416" spans="1:30" ht="18">
      <c r="A416" s="900"/>
      <c r="B416" s="900"/>
      <c r="C416" s="900"/>
      <c r="D416" s="900"/>
      <c r="E416" s="900"/>
      <c r="F416" s="900"/>
      <c r="G416" s="900"/>
      <c r="H416" s="900"/>
      <c r="I416" s="900"/>
      <c r="J416" s="900"/>
      <c r="K416" s="900"/>
      <c r="L416" s="900"/>
      <c r="M416" s="900"/>
      <c r="N416" s="900"/>
      <c r="O416" s="900"/>
      <c r="P416" s="18"/>
      <c r="Q416" s="18"/>
      <c r="R416" s="18"/>
      <c r="S416" s="18"/>
      <c r="T416" s="18"/>
      <c r="U416" s="18"/>
      <c r="V416" s="18"/>
      <c r="W416" s="18"/>
      <c r="X416" s="18"/>
      <c r="Y416" s="18"/>
      <c r="Z416" s="18"/>
      <c r="AA416" s="18"/>
      <c r="AB416" s="18"/>
      <c r="AC416" s="18"/>
      <c r="AD416" s="18"/>
    </row>
    <row r="417" spans="1:30" ht="18">
      <c r="A417" s="900"/>
      <c r="B417" s="900"/>
      <c r="C417" s="900"/>
      <c r="D417" s="900"/>
      <c r="E417" s="900"/>
      <c r="F417" s="900"/>
      <c r="G417" s="900"/>
      <c r="H417" s="900"/>
      <c r="I417" s="900"/>
      <c r="J417" s="900"/>
      <c r="K417" s="900"/>
      <c r="L417" s="900"/>
      <c r="M417" s="900"/>
      <c r="N417" s="900"/>
      <c r="O417" s="900"/>
      <c r="P417" s="18"/>
      <c r="Q417" s="18"/>
      <c r="R417" s="18"/>
      <c r="S417" s="18"/>
      <c r="T417" s="18"/>
      <c r="U417" s="18"/>
      <c r="V417" s="18"/>
      <c r="W417" s="18"/>
      <c r="X417" s="18"/>
      <c r="Y417" s="18"/>
      <c r="Z417" s="18"/>
      <c r="AA417" s="18"/>
      <c r="AB417" s="18"/>
      <c r="AC417" s="18"/>
      <c r="AD417" s="18"/>
    </row>
    <row r="418" spans="1:30" ht="18">
      <c r="A418" s="900"/>
      <c r="B418" s="900"/>
      <c r="C418" s="900"/>
      <c r="D418" s="900"/>
      <c r="E418" s="900"/>
      <c r="F418" s="900"/>
      <c r="G418" s="900"/>
      <c r="H418" s="900"/>
      <c r="I418" s="900"/>
      <c r="J418" s="900"/>
      <c r="K418" s="900"/>
      <c r="L418" s="900"/>
      <c r="M418" s="900"/>
      <c r="N418" s="900"/>
      <c r="O418" s="900"/>
      <c r="P418" s="18"/>
      <c r="Q418" s="18"/>
      <c r="R418" s="18"/>
      <c r="S418" s="18"/>
      <c r="T418" s="18"/>
      <c r="U418" s="18"/>
      <c r="V418" s="18"/>
      <c r="W418" s="18"/>
      <c r="X418" s="18"/>
      <c r="Y418" s="18"/>
      <c r="Z418" s="18"/>
      <c r="AA418" s="18"/>
      <c r="AB418" s="18"/>
      <c r="AC418" s="18"/>
      <c r="AD418" s="18"/>
    </row>
    <row r="419" spans="1:30" ht="18">
      <c r="A419" s="900"/>
      <c r="B419" s="900"/>
      <c r="C419" s="900"/>
      <c r="D419" s="900"/>
      <c r="E419" s="900"/>
      <c r="F419" s="900"/>
      <c r="G419" s="900"/>
      <c r="H419" s="900"/>
      <c r="I419" s="900"/>
      <c r="J419" s="900"/>
      <c r="K419" s="900"/>
      <c r="L419" s="900"/>
      <c r="M419" s="900"/>
      <c r="N419" s="900"/>
      <c r="O419" s="900"/>
      <c r="P419" s="18"/>
      <c r="Q419" s="18"/>
      <c r="R419" s="18"/>
      <c r="S419" s="18"/>
      <c r="T419" s="18"/>
      <c r="U419" s="18"/>
      <c r="V419" s="18"/>
      <c r="W419" s="18"/>
      <c r="X419" s="18"/>
      <c r="Y419" s="18"/>
      <c r="Z419" s="18"/>
      <c r="AA419" s="18"/>
      <c r="AB419" s="18"/>
      <c r="AC419" s="18"/>
      <c r="AD419" s="18"/>
    </row>
    <row r="420" spans="1:30" ht="18">
      <c r="A420" s="900"/>
      <c r="B420" s="900"/>
      <c r="C420" s="900"/>
      <c r="D420" s="900"/>
      <c r="E420" s="900"/>
      <c r="F420" s="900"/>
      <c r="G420" s="900"/>
      <c r="H420" s="900"/>
      <c r="I420" s="900"/>
      <c r="J420" s="900"/>
      <c r="K420" s="900"/>
      <c r="L420" s="900"/>
      <c r="M420" s="900"/>
      <c r="N420" s="900"/>
      <c r="O420" s="900"/>
      <c r="P420" s="18"/>
      <c r="Q420" s="18"/>
      <c r="R420" s="18"/>
      <c r="S420" s="18"/>
      <c r="T420" s="18"/>
      <c r="U420" s="18"/>
      <c r="V420" s="18"/>
      <c r="W420" s="18"/>
      <c r="X420" s="18"/>
      <c r="Y420" s="18"/>
      <c r="Z420" s="18"/>
      <c r="AA420" s="18"/>
      <c r="AB420" s="18"/>
      <c r="AC420" s="18"/>
      <c r="AD420" s="18"/>
    </row>
    <row r="421" spans="1:30" ht="18">
      <c r="A421" s="900"/>
      <c r="B421" s="900"/>
      <c r="C421" s="900"/>
      <c r="D421" s="900"/>
      <c r="E421" s="900"/>
      <c r="F421" s="900"/>
      <c r="G421" s="900"/>
      <c r="H421" s="900"/>
      <c r="I421" s="900"/>
      <c r="J421" s="900"/>
      <c r="K421" s="900"/>
      <c r="L421" s="900"/>
      <c r="M421" s="900"/>
      <c r="N421" s="900"/>
      <c r="O421" s="900"/>
      <c r="P421" s="18"/>
      <c r="Q421" s="18"/>
      <c r="R421" s="18"/>
      <c r="S421" s="18"/>
      <c r="T421" s="18"/>
      <c r="U421" s="18"/>
      <c r="V421" s="18"/>
      <c r="W421" s="18"/>
      <c r="X421" s="18"/>
      <c r="Y421" s="18"/>
      <c r="Z421" s="18"/>
      <c r="AA421" s="18"/>
      <c r="AB421" s="18"/>
      <c r="AC421" s="18"/>
      <c r="AD421" s="18"/>
    </row>
    <row r="422" spans="1:30" ht="18">
      <c r="A422" s="900"/>
      <c r="B422" s="900"/>
      <c r="C422" s="900"/>
      <c r="D422" s="900"/>
      <c r="E422" s="900"/>
      <c r="F422" s="900"/>
      <c r="G422" s="900"/>
      <c r="H422" s="900"/>
      <c r="I422" s="900"/>
      <c r="J422" s="900"/>
      <c r="K422" s="900"/>
      <c r="L422" s="900"/>
      <c r="M422" s="900"/>
      <c r="N422" s="900"/>
      <c r="O422" s="900"/>
      <c r="P422" s="18"/>
      <c r="Q422" s="18"/>
      <c r="R422" s="18"/>
      <c r="S422" s="18"/>
      <c r="T422" s="18"/>
      <c r="U422" s="18"/>
      <c r="V422" s="18"/>
      <c r="W422" s="18"/>
      <c r="X422" s="18"/>
      <c r="Y422" s="18"/>
      <c r="Z422" s="18"/>
      <c r="AA422" s="18"/>
      <c r="AB422" s="18"/>
      <c r="AC422" s="18"/>
      <c r="AD422" s="18"/>
    </row>
    <row r="423" spans="1:30" ht="18">
      <c r="A423" s="900"/>
      <c r="B423" s="900"/>
      <c r="C423" s="900"/>
      <c r="D423" s="900"/>
      <c r="E423" s="900"/>
      <c r="F423" s="900"/>
      <c r="G423" s="900"/>
      <c r="H423" s="900"/>
      <c r="I423" s="900"/>
      <c r="J423" s="900"/>
      <c r="K423" s="900"/>
      <c r="L423" s="900"/>
      <c r="M423" s="900"/>
      <c r="N423" s="900"/>
      <c r="O423" s="900"/>
      <c r="P423" s="18"/>
      <c r="Q423" s="18"/>
      <c r="R423" s="18"/>
      <c r="S423" s="18"/>
      <c r="T423" s="18"/>
      <c r="U423" s="18"/>
      <c r="V423" s="18"/>
      <c r="W423" s="18"/>
      <c r="X423" s="18"/>
      <c r="Y423" s="18"/>
      <c r="Z423" s="18"/>
      <c r="AA423" s="18"/>
      <c r="AB423" s="18"/>
      <c r="AC423" s="18"/>
      <c r="AD423" s="18"/>
    </row>
    <row r="424" spans="1:30" ht="18">
      <c r="A424" s="900"/>
      <c r="B424" s="900"/>
      <c r="C424" s="900"/>
      <c r="D424" s="900"/>
      <c r="E424" s="900"/>
      <c r="F424" s="900"/>
      <c r="G424" s="900"/>
      <c r="H424" s="900"/>
      <c r="I424" s="900"/>
      <c r="J424" s="900"/>
      <c r="K424" s="900"/>
      <c r="L424" s="900"/>
      <c r="M424" s="900"/>
      <c r="N424" s="900"/>
      <c r="O424" s="900"/>
      <c r="P424" s="18"/>
      <c r="Q424" s="18"/>
      <c r="R424" s="18"/>
      <c r="S424" s="18"/>
      <c r="T424" s="18"/>
      <c r="U424" s="18"/>
      <c r="V424" s="18"/>
      <c r="W424" s="18"/>
      <c r="X424" s="18"/>
      <c r="Y424" s="18"/>
      <c r="Z424" s="18"/>
      <c r="AA424" s="18"/>
      <c r="AB424" s="18"/>
      <c r="AC424" s="18"/>
      <c r="AD424" s="18"/>
    </row>
    <row r="425" spans="1:30" ht="18">
      <c r="A425" s="900"/>
      <c r="B425" s="900"/>
      <c r="C425" s="900"/>
      <c r="D425" s="900"/>
      <c r="E425" s="900"/>
      <c r="F425" s="900"/>
      <c r="G425" s="900"/>
      <c r="H425" s="900"/>
      <c r="I425" s="900"/>
      <c r="J425" s="900"/>
      <c r="K425" s="900"/>
      <c r="L425" s="900"/>
      <c r="M425" s="900"/>
      <c r="N425" s="900"/>
      <c r="O425" s="900"/>
      <c r="P425" s="18"/>
      <c r="Q425" s="18"/>
      <c r="R425" s="18"/>
      <c r="S425" s="18"/>
      <c r="T425" s="18"/>
      <c r="U425" s="18"/>
      <c r="V425" s="18"/>
      <c r="W425" s="18"/>
      <c r="X425" s="18"/>
      <c r="Y425" s="18"/>
      <c r="Z425" s="18"/>
      <c r="AA425" s="18"/>
      <c r="AB425" s="18"/>
      <c r="AC425" s="18"/>
      <c r="AD425" s="18"/>
    </row>
    <row r="426" spans="1:30" ht="18">
      <c r="A426" s="900"/>
      <c r="B426" s="900"/>
      <c r="C426" s="900"/>
      <c r="D426" s="900"/>
      <c r="E426" s="900"/>
      <c r="F426" s="900"/>
      <c r="G426" s="900"/>
      <c r="H426" s="900"/>
      <c r="I426" s="900"/>
      <c r="J426" s="900"/>
      <c r="K426" s="900"/>
      <c r="L426" s="900"/>
      <c r="M426" s="900"/>
      <c r="N426" s="900"/>
      <c r="O426" s="900"/>
      <c r="P426" s="18"/>
      <c r="Q426" s="18"/>
      <c r="R426" s="18"/>
      <c r="S426" s="18"/>
      <c r="T426" s="18"/>
      <c r="U426" s="18"/>
      <c r="V426" s="18"/>
      <c r="W426" s="18"/>
      <c r="X426" s="18"/>
      <c r="Y426" s="18"/>
      <c r="Z426" s="18"/>
      <c r="AA426" s="18"/>
      <c r="AB426" s="18"/>
      <c r="AC426" s="18"/>
      <c r="AD426" s="18"/>
    </row>
    <row r="427" spans="1:30" ht="18">
      <c r="A427" s="900"/>
      <c r="B427" s="900"/>
      <c r="C427" s="900"/>
      <c r="D427" s="900"/>
      <c r="E427" s="900"/>
      <c r="F427" s="900"/>
      <c r="G427" s="900"/>
      <c r="H427" s="900"/>
      <c r="I427" s="900"/>
      <c r="J427" s="900"/>
      <c r="K427" s="900"/>
      <c r="L427" s="900"/>
      <c r="M427" s="900"/>
      <c r="N427" s="900"/>
      <c r="O427" s="900"/>
      <c r="P427" s="18"/>
      <c r="Q427" s="18"/>
      <c r="R427" s="18"/>
      <c r="S427" s="18"/>
      <c r="T427" s="18"/>
      <c r="U427" s="18"/>
      <c r="V427" s="18"/>
      <c r="W427" s="18"/>
      <c r="X427" s="18"/>
      <c r="Y427" s="18"/>
      <c r="Z427" s="18"/>
      <c r="AA427" s="18"/>
      <c r="AB427" s="18"/>
      <c r="AC427" s="18"/>
      <c r="AD427" s="18"/>
    </row>
    <row r="428" spans="1:30" ht="18">
      <c r="A428" s="900"/>
      <c r="B428" s="900"/>
      <c r="C428" s="900"/>
      <c r="D428" s="900"/>
      <c r="E428" s="900"/>
      <c r="F428" s="900"/>
      <c r="G428" s="900"/>
      <c r="H428" s="900"/>
      <c r="I428" s="900"/>
      <c r="J428" s="900"/>
      <c r="K428" s="900"/>
      <c r="L428" s="900"/>
      <c r="M428" s="900"/>
      <c r="N428" s="900"/>
      <c r="O428" s="900"/>
      <c r="P428" s="18"/>
      <c r="Q428" s="18"/>
      <c r="R428" s="18"/>
      <c r="S428" s="18"/>
      <c r="T428" s="18"/>
      <c r="U428" s="18"/>
      <c r="V428" s="18"/>
      <c r="W428" s="18"/>
      <c r="X428" s="18"/>
      <c r="Y428" s="18"/>
      <c r="Z428" s="18"/>
      <c r="AA428" s="18"/>
      <c r="AB428" s="18"/>
      <c r="AC428" s="18"/>
      <c r="AD428" s="18"/>
    </row>
    <row r="429" spans="1:30" ht="18">
      <c r="A429" s="900"/>
      <c r="B429" s="900"/>
      <c r="C429" s="900"/>
      <c r="D429" s="900"/>
      <c r="E429" s="900"/>
      <c r="F429" s="900"/>
      <c r="G429" s="900"/>
      <c r="H429" s="900"/>
      <c r="I429" s="900"/>
      <c r="J429" s="900"/>
      <c r="K429" s="900"/>
      <c r="L429" s="900"/>
      <c r="M429" s="900"/>
      <c r="N429" s="900"/>
      <c r="O429" s="900"/>
      <c r="P429" s="18"/>
      <c r="Q429" s="18"/>
      <c r="R429" s="18"/>
      <c r="S429" s="18"/>
      <c r="T429" s="18"/>
      <c r="U429" s="18"/>
      <c r="V429" s="18"/>
      <c r="W429" s="18"/>
      <c r="X429" s="18"/>
      <c r="Y429" s="18"/>
      <c r="Z429" s="18"/>
      <c r="AA429" s="18"/>
      <c r="AB429" s="18"/>
      <c r="AC429" s="18"/>
      <c r="AD429" s="18"/>
    </row>
    <row r="430" spans="1:30" ht="18">
      <c r="A430" s="900"/>
      <c r="B430" s="900"/>
      <c r="C430" s="900"/>
      <c r="D430" s="900"/>
      <c r="E430" s="900"/>
      <c r="F430" s="900"/>
      <c r="G430" s="900"/>
      <c r="H430" s="900"/>
      <c r="I430" s="900"/>
      <c r="J430" s="900"/>
      <c r="K430" s="900"/>
      <c r="L430" s="900"/>
      <c r="M430" s="900"/>
      <c r="N430" s="900"/>
      <c r="O430" s="900"/>
      <c r="P430" s="18"/>
      <c r="Q430" s="18"/>
      <c r="R430" s="18"/>
      <c r="S430" s="18"/>
      <c r="T430" s="18"/>
      <c r="U430" s="18"/>
      <c r="V430" s="18"/>
      <c r="W430" s="18"/>
      <c r="X430" s="18"/>
      <c r="Y430" s="18"/>
      <c r="Z430" s="18"/>
      <c r="AA430" s="18"/>
      <c r="AB430" s="18"/>
      <c r="AC430" s="18"/>
      <c r="AD430" s="18"/>
    </row>
    <row r="431" spans="1:30" ht="18">
      <c r="A431" s="900"/>
      <c r="B431" s="900"/>
      <c r="C431" s="900"/>
      <c r="D431" s="900"/>
      <c r="E431" s="900"/>
      <c r="F431" s="900"/>
      <c r="G431" s="900"/>
      <c r="H431" s="900"/>
      <c r="I431" s="900"/>
      <c r="J431" s="900"/>
      <c r="K431" s="900"/>
      <c r="L431" s="900"/>
      <c r="M431" s="900"/>
      <c r="N431" s="900"/>
      <c r="O431" s="900"/>
      <c r="P431" s="18"/>
      <c r="Q431" s="18"/>
      <c r="R431" s="18"/>
      <c r="S431" s="18"/>
      <c r="T431" s="18"/>
      <c r="U431" s="18"/>
      <c r="V431" s="18"/>
      <c r="W431" s="18"/>
      <c r="X431" s="18"/>
      <c r="Y431" s="18"/>
      <c r="Z431" s="18"/>
      <c r="AA431" s="18"/>
      <c r="AB431" s="18"/>
      <c r="AC431" s="18"/>
      <c r="AD431" s="18"/>
    </row>
    <row r="432" spans="1:30" ht="18">
      <c r="A432" s="900"/>
      <c r="B432" s="900"/>
      <c r="C432" s="900"/>
      <c r="D432" s="900"/>
      <c r="E432" s="900"/>
      <c r="F432" s="900"/>
      <c r="G432" s="900"/>
      <c r="H432" s="900"/>
      <c r="I432" s="900"/>
      <c r="J432" s="900"/>
      <c r="K432" s="900"/>
      <c r="L432" s="900"/>
      <c r="M432" s="900"/>
      <c r="N432" s="900"/>
      <c r="O432" s="900"/>
      <c r="P432" s="18"/>
      <c r="Q432" s="18"/>
      <c r="R432" s="18"/>
      <c r="S432" s="18"/>
      <c r="T432" s="18"/>
      <c r="U432" s="18"/>
      <c r="V432" s="18"/>
      <c r="W432" s="18"/>
      <c r="X432" s="18"/>
      <c r="Y432" s="18"/>
      <c r="Z432" s="18"/>
      <c r="AA432" s="18"/>
      <c r="AB432" s="18"/>
      <c r="AC432" s="18"/>
      <c r="AD432" s="18"/>
    </row>
    <row r="433" spans="1:30" ht="18">
      <c r="A433" s="900"/>
      <c r="B433" s="900"/>
      <c r="C433" s="900"/>
      <c r="D433" s="900"/>
      <c r="E433" s="900"/>
      <c r="F433" s="900"/>
      <c r="G433" s="900"/>
      <c r="H433" s="900"/>
      <c r="I433" s="900"/>
      <c r="J433" s="900"/>
      <c r="K433" s="900"/>
      <c r="L433" s="900"/>
      <c r="M433" s="900"/>
      <c r="N433" s="900"/>
      <c r="O433" s="900"/>
      <c r="P433" s="18"/>
      <c r="Q433" s="18"/>
      <c r="R433" s="18"/>
      <c r="S433" s="18"/>
      <c r="T433" s="18"/>
      <c r="U433" s="18"/>
      <c r="V433" s="18"/>
      <c r="W433" s="18"/>
      <c r="X433" s="18"/>
      <c r="Y433" s="18"/>
      <c r="Z433" s="18"/>
      <c r="AA433" s="18"/>
      <c r="AB433" s="18"/>
      <c r="AC433" s="18"/>
      <c r="AD433" s="18"/>
    </row>
    <row r="434" spans="1:30" ht="18">
      <c r="A434" s="900"/>
      <c r="B434" s="900"/>
      <c r="C434" s="900"/>
      <c r="D434" s="900"/>
      <c r="E434" s="900"/>
      <c r="F434" s="900"/>
      <c r="G434" s="900"/>
      <c r="H434" s="900"/>
      <c r="I434" s="900"/>
      <c r="J434" s="900"/>
      <c r="K434" s="900"/>
      <c r="L434" s="900"/>
      <c r="M434" s="900"/>
      <c r="N434" s="900"/>
      <c r="O434" s="900"/>
      <c r="P434" s="18"/>
      <c r="Q434" s="18"/>
      <c r="R434" s="18"/>
      <c r="S434" s="18"/>
      <c r="T434" s="18"/>
      <c r="U434" s="18"/>
      <c r="V434" s="18"/>
      <c r="W434" s="18"/>
      <c r="X434" s="18"/>
      <c r="Y434" s="18"/>
      <c r="Z434" s="18"/>
      <c r="AA434" s="18"/>
      <c r="AB434" s="18"/>
      <c r="AC434" s="18"/>
      <c r="AD434" s="18"/>
    </row>
    <row r="435" spans="1:30" ht="18">
      <c r="A435" s="900"/>
      <c r="B435" s="900"/>
      <c r="C435" s="900"/>
      <c r="D435" s="900"/>
      <c r="E435" s="900"/>
      <c r="F435" s="900"/>
      <c r="G435" s="900"/>
      <c r="H435" s="900"/>
      <c r="I435" s="900"/>
      <c r="J435" s="900"/>
      <c r="K435" s="900"/>
      <c r="L435" s="900"/>
      <c r="M435" s="900"/>
      <c r="N435" s="900"/>
      <c r="O435" s="900"/>
      <c r="P435" s="18"/>
      <c r="Q435" s="18"/>
      <c r="R435" s="18"/>
      <c r="S435" s="18"/>
      <c r="T435" s="18"/>
      <c r="U435" s="18"/>
      <c r="V435" s="18"/>
      <c r="W435" s="18"/>
      <c r="X435" s="18"/>
      <c r="Y435" s="18"/>
      <c r="Z435" s="18"/>
      <c r="AA435" s="18"/>
      <c r="AB435" s="18"/>
      <c r="AC435" s="18"/>
      <c r="AD435" s="18"/>
    </row>
    <row r="436" spans="1:30" ht="18">
      <c r="A436" s="900"/>
      <c r="B436" s="900"/>
      <c r="C436" s="900"/>
      <c r="D436" s="900"/>
      <c r="E436" s="900"/>
      <c r="F436" s="900"/>
      <c r="G436" s="900"/>
      <c r="H436" s="900"/>
      <c r="I436" s="900"/>
      <c r="J436" s="900"/>
      <c r="K436" s="900"/>
      <c r="L436" s="900"/>
      <c r="M436" s="900"/>
      <c r="N436" s="900"/>
      <c r="O436" s="900"/>
      <c r="P436" s="18"/>
      <c r="Q436" s="18"/>
      <c r="R436" s="18"/>
      <c r="S436" s="18"/>
      <c r="T436" s="18"/>
      <c r="U436" s="18"/>
      <c r="V436" s="18"/>
      <c r="W436" s="18"/>
      <c r="X436" s="18"/>
      <c r="Y436" s="18"/>
      <c r="Z436" s="18"/>
      <c r="AA436" s="18"/>
      <c r="AB436" s="18"/>
      <c r="AC436" s="18"/>
      <c r="AD436" s="18"/>
    </row>
    <row r="437" spans="1:30" ht="18">
      <c r="A437" s="900"/>
      <c r="B437" s="900"/>
      <c r="C437" s="900"/>
      <c r="D437" s="900"/>
      <c r="E437" s="900"/>
      <c r="F437" s="900"/>
      <c r="G437" s="900"/>
      <c r="H437" s="900"/>
      <c r="I437" s="900"/>
      <c r="J437" s="900"/>
      <c r="K437" s="900"/>
      <c r="L437" s="900"/>
      <c r="M437" s="900"/>
      <c r="N437" s="900"/>
      <c r="O437" s="900"/>
      <c r="P437" s="18"/>
      <c r="Q437" s="18"/>
      <c r="R437" s="18"/>
      <c r="S437" s="18"/>
      <c r="T437" s="18"/>
      <c r="U437" s="18"/>
      <c r="V437" s="18"/>
      <c r="W437" s="18"/>
      <c r="X437" s="18"/>
      <c r="Y437" s="18"/>
      <c r="Z437" s="18"/>
      <c r="AA437" s="18"/>
      <c r="AB437" s="18"/>
      <c r="AC437" s="18"/>
      <c r="AD437" s="18"/>
    </row>
    <row r="438" spans="1:30" ht="18">
      <c r="A438" s="900"/>
      <c r="B438" s="900"/>
      <c r="C438" s="900"/>
      <c r="D438" s="900"/>
      <c r="E438" s="900"/>
      <c r="F438" s="900"/>
      <c r="G438" s="900"/>
      <c r="H438" s="900"/>
      <c r="I438" s="900"/>
      <c r="J438" s="900"/>
      <c r="K438" s="900"/>
      <c r="L438" s="900"/>
      <c r="M438" s="900"/>
      <c r="N438" s="900"/>
      <c r="O438" s="900"/>
      <c r="P438" s="18"/>
      <c r="Q438" s="18"/>
      <c r="R438" s="18"/>
      <c r="S438" s="18"/>
      <c r="T438" s="18"/>
      <c r="U438" s="18"/>
      <c r="V438" s="18"/>
      <c r="W438" s="18"/>
      <c r="X438" s="18"/>
      <c r="Y438" s="18"/>
      <c r="Z438" s="18"/>
      <c r="AA438" s="18"/>
      <c r="AB438" s="18"/>
      <c r="AC438" s="18"/>
      <c r="AD438" s="18"/>
    </row>
    <row r="439" spans="1:30" ht="18">
      <c r="A439" s="900"/>
      <c r="B439" s="900"/>
      <c r="C439" s="900"/>
      <c r="D439" s="900"/>
      <c r="E439" s="900"/>
      <c r="F439" s="900"/>
      <c r="G439" s="900"/>
      <c r="H439" s="900"/>
      <c r="I439" s="900"/>
      <c r="J439" s="900"/>
      <c r="K439" s="900"/>
      <c r="L439" s="900"/>
      <c r="M439" s="900"/>
      <c r="N439" s="900"/>
      <c r="O439" s="900"/>
      <c r="P439" s="18"/>
      <c r="Q439" s="18"/>
      <c r="R439" s="18"/>
      <c r="S439" s="18"/>
      <c r="T439" s="18"/>
      <c r="U439" s="18"/>
      <c r="V439" s="18"/>
      <c r="W439" s="18"/>
      <c r="X439" s="18"/>
      <c r="Y439" s="18"/>
      <c r="Z439" s="18"/>
      <c r="AA439" s="18"/>
      <c r="AB439" s="18"/>
      <c r="AC439" s="18"/>
      <c r="AD439" s="18"/>
    </row>
    <row r="440" spans="1:30" ht="18">
      <c r="A440" s="900"/>
      <c r="B440" s="900"/>
      <c r="C440" s="900"/>
      <c r="D440" s="900"/>
      <c r="E440" s="900"/>
      <c r="F440" s="900"/>
      <c r="G440" s="900"/>
      <c r="H440" s="900"/>
      <c r="I440" s="900"/>
      <c r="J440" s="900"/>
      <c r="K440" s="900"/>
      <c r="L440" s="900"/>
      <c r="M440" s="900"/>
      <c r="N440" s="900"/>
      <c r="O440" s="900"/>
      <c r="P440" s="18"/>
      <c r="Q440" s="18"/>
      <c r="R440" s="18"/>
      <c r="S440" s="18"/>
      <c r="T440" s="18"/>
      <c r="U440" s="18"/>
      <c r="V440" s="18"/>
      <c r="W440" s="18"/>
      <c r="X440" s="18"/>
      <c r="Y440" s="18"/>
      <c r="Z440" s="18"/>
      <c r="AA440" s="18"/>
      <c r="AB440" s="18"/>
      <c r="AC440" s="18"/>
      <c r="AD440" s="18"/>
    </row>
    <row r="441" spans="1:30" ht="18">
      <c r="A441" s="900"/>
      <c r="B441" s="900"/>
      <c r="C441" s="900"/>
      <c r="D441" s="900"/>
      <c r="E441" s="900"/>
      <c r="F441" s="900"/>
      <c r="G441" s="900"/>
      <c r="H441" s="900"/>
      <c r="I441" s="900"/>
      <c r="J441" s="900"/>
      <c r="K441" s="900"/>
      <c r="L441" s="900"/>
      <c r="M441" s="900"/>
      <c r="N441" s="900"/>
      <c r="O441" s="900"/>
      <c r="P441" s="18"/>
      <c r="Q441" s="18"/>
      <c r="R441" s="18"/>
      <c r="S441" s="18"/>
      <c r="T441" s="18"/>
      <c r="U441" s="18"/>
      <c r="V441" s="18"/>
      <c r="W441" s="18"/>
      <c r="X441" s="18"/>
      <c r="Y441" s="18"/>
      <c r="Z441" s="18"/>
      <c r="AA441" s="18"/>
      <c r="AB441" s="18"/>
      <c r="AC441" s="18"/>
      <c r="AD441" s="18"/>
    </row>
    <row r="442" spans="1:30" ht="18">
      <c r="A442" s="900"/>
      <c r="B442" s="900"/>
      <c r="C442" s="900"/>
      <c r="D442" s="900"/>
      <c r="E442" s="900"/>
      <c r="F442" s="900"/>
      <c r="G442" s="900"/>
      <c r="H442" s="900"/>
      <c r="I442" s="900"/>
      <c r="J442" s="900"/>
      <c r="K442" s="900"/>
      <c r="L442" s="900"/>
      <c r="M442" s="900"/>
      <c r="N442" s="900"/>
      <c r="O442" s="900"/>
      <c r="P442" s="18"/>
      <c r="Q442" s="18"/>
      <c r="R442" s="18"/>
      <c r="S442" s="18"/>
      <c r="T442" s="18"/>
      <c r="U442" s="18"/>
      <c r="V442" s="18"/>
      <c r="W442" s="18"/>
      <c r="X442" s="18"/>
      <c r="Y442" s="18"/>
      <c r="Z442" s="18"/>
      <c r="AA442" s="18"/>
      <c r="AB442" s="18"/>
      <c r="AC442" s="18"/>
      <c r="AD442" s="18"/>
    </row>
    <row r="443" spans="1:30" ht="18">
      <c r="A443" s="900"/>
      <c r="B443" s="900"/>
      <c r="C443" s="900"/>
      <c r="D443" s="900"/>
      <c r="E443" s="900"/>
      <c r="F443" s="900"/>
      <c r="G443" s="900"/>
      <c r="H443" s="900"/>
      <c r="I443" s="900"/>
      <c r="J443" s="900"/>
      <c r="K443" s="900"/>
      <c r="L443" s="900"/>
      <c r="M443" s="900"/>
      <c r="N443" s="900"/>
      <c r="O443" s="900"/>
      <c r="P443" s="18"/>
      <c r="Q443" s="18"/>
      <c r="R443" s="18"/>
      <c r="S443" s="18"/>
      <c r="T443" s="18"/>
      <c r="U443" s="18"/>
      <c r="V443" s="18"/>
      <c r="W443" s="18"/>
      <c r="X443" s="18"/>
      <c r="Y443" s="18"/>
      <c r="Z443" s="18"/>
      <c r="AA443" s="18"/>
      <c r="AB443" s="18"/>
      <c r="AC443" s="18"/>
      <c r="AD443" s="18"/>
    </row>
    <row r="444" spans="1:30" ht="18">
      <c r="A444" s="900"/>
      <c r="B444" s="900"/>
      <c r="C444" s="900"/>
      <c r="D444" s="900"/>
      <c r="E444" s="900"/>
      <c r="F444" s="900"/>
      <c r="G444" s="900"/>
      <c r="H444" s="900"/>
      <c r="I444" s="900"/>
      <c r="J444" s="900"/>
      <c r="K444" s="900"/>
      <c r="L444" s="900"/>
      <c r="M444" s="900"/>
      <c r="N444" s="900"/>
      <c r="O444" s="900"/>
      <c r="P444" s="18"/>
      <c r="Q444" s="18"/>
      <c r="R444" s="18"/>
      <c r="S444" s="18"/>
      <c r="T444" s="18"/>
      <c r="U444" s="18"/>
      <c r="V444" s="18"/>
      <c r="W444" s="18"/>
      <c r="X444" s="18"/>
      <c r="Y444" s="18"/>
      <c r="Z444" s="18"/>
      <c r="AA444" s="18"/>
      <c r="AB444" s="18"/>
      <c r="AC444" s="18"/>
      <c r="AD444" s="18"/>
    </row>
    <row r="445" spans="1:30" ht="18">
      <c r="A445" s="900"/>
      <c r="B445" s="900"/>
      <c r="C445" s="900"/>
      <c r="D445" s="900"/>
      <c r="E445" s="900"/>
      <c r="F445" s="900"/>
      <c r="G445" s="900"/>
      <c r="H445" s="900"/>
      <c r="I445" s="900"/>
      <c r="J445" s="900"/>
      <c r="K445" s="900"/>
      <c r="L445" s="900"/>
      <c r="M445" s="900"/>
      <c r="N445" s="900"/>
      <c r="O445" s="900"/>
      <c r="P445" s="18"/>
      <c r="Q445" s="18"/>
      <c r="R445" s="18"/>
      <c r="S445" s="18"/>
      <c r="T445" s="18"/>
      <c r="U445" s="18"/>
      <c r="V445" s="18"/>
      <c r="W445" s="18"/>
      <c r="X445" s="18"/>
      <c r="Y445" s="18"/>
      <c r="Z445" s="18"/>
      <c r="AA445" s="18"/>
      <c r="AB445" s="18"/>
      <c r="AC445" s="18"/>
      <c r="AD445" s="18"/>
    </row>
    <row r="446" spans="1:30" ht="18">
      <c r="A446" s="900"/>
      <c r="B446" s="900"/>
      <c r="C446" s="900"/>
      <c r="D446" s="900"/>
      <c r="E446" s="900"/>
      <c r="F446" s="900"/>
      <c r="G446" s="900"/>
      <c r="H446" s="900"/>
      <c r="I446" s="900"/>
      <c r="J446" s="900"/>
      <c r="K446" s="900"/>
      <c r="L446" s="900"/>
      <c r="M446" s="900"/>
      <c r="N446" s="900"/>
      <c r="O446" s="900"/>
      <c r="P446" s="18"/>
      <c r="Q446" s="18"/>
      <c r="R446" s="18"/>
      <c r="S446" s="18"/>
      <c r="T446" s="18"/>
      <c r="U446" s="18"/>
      <c r="V446" s="18"/>
      <c r="W446" s="18"/>
      <c r="X446" s="18"/>
      <c r="Y446" s="18"/>
      <c r="Z446" s="18"/>
      <c r="AA446" s="18"/>
      <c r="AB446" s="18"/>
      <c r="AC446" s="18"/>
      <c r="AD446" s="18"/>
    </row>
    <row r="447" spans="1:30" ht="18">
      <c r="A447" s="900"/>
      <c r="B447" s="900"/>
      <c r="C447" s="900"/>
      <c r="D447" s="900"/>
      <c r="E447" s="900"/>
      <c r="F447" s="900"/>
      <c r="G447" s="900"/>
      <c r="H447" s="900"/>
      <c r="I447" s="900"/>
      <c r="J447" s="900"/>
      <c r="K447" s="900"/>
      <c r="L447" s="900"/>
      <c r="M447" s="900"/>
      <c r="N447" s="900"/>
      <c r="O447" s="900"/>
      <c r="P447" s="18"/>
      <c r="Q447" s="18"/>
      <c r="R447" s="18"/>
      <c r="S447" s="18"/>
      <c r="T447" s="18"/>
      <c r="U447" s="18"/>
      <c r="V447" s="18"/>
      <c r="W447" s="18"/>
      <c r="X447" s="18"/>
      <c r="Y447" s="18"/>
      <c r="Z447" s="18"/>
      <c r="AA447" s="18"/>
      <c r="AB447" s="18"/>
      <c r="AC447" s="18"/>
      <c r="AD447" s="18"/>
    </row>
    <row r="448" spans="1:30" ht="18">
      <c r="A448" s="900"/>
      <c r="B448" s="900"/>
      <c r="C448" s="900"/>
      <c r="D448" s="900"/>
      <c r="E448" s="900"/>
      <c r="F448" s="900"/>
      <c r="G448" s="900"/>
      <c r="H448" s="900"/>
      <c r="I448" s="900"/>
      <c r="J448" s="900"/>
      <c r="K448" s="900"/>
      <c r="L448" s="900"/>
      <c r="M448" s="900"/>
      <c r="N448" s="900"/>
      <c r="O448" s="900"/>
      <c r="P448" s="18"/>
      <c r="Q448" s="18"/>
      <c r="R448" s="18"/>
      <c r="S448" s="18"/>
      <c r="T448" s="18"/>
      <c r="U448" s="18"/>
      <c r="V448" s="18"/>
      <c r="W448" s="18"/>
      <c r="X448" s="18"/>
      <c r="Y448" s="18"/>
      <c r="Z448" s="18"/>
      <c r="AA448" s="18"/>
      <c r="AB448" s="18"/>
      <c r="AC448" s="18"/>
      <c r="AD448" s="18"/>
    </row>
    <row r="449" spans="1:30" ht="18">
      <c r="A449" s="900"/>
      <c r="B449" s="900"/>
      <c r="C449" s="900"/>
      <c r="D449" s="900"/>
      <c r="E449" s="900"/>
      <c r="F449" s="900"/>
      <c r="G449" s="900"/>
      <c r="H449" s="900"/>
      <c r="I449" s="900"/>
      <c r="J449" s="900"/>
      <c r="K449" s="900"/>
      <c r="L449" s="900"/>
      <c r="M449" s="900"/>
      <c r="N449" s="900"/>
      <c r="O449" s="900"/>
      <c r="P449" s="18"/>
      <c r="Q449" s="18"/>
      <c r="R449" s="18"/>
      <c r="S449" s="18"/>
      <c r="T449" s="18"/>
      <c r="U449" s="18"/>
      <c r="V449" s="18"/>
      <c r="W449" s="18"/>
      <c r="X449" s="18"/>
      <c r="Y449" s="18"/>
      <c r="Z449" s="18"/>
      <c r="AA449" s="18"/>
      <c r="AB449" s="18"/>
      <c r="AC449" s="18"/>
      <c r="AD449" s="18"/>
    </row>
    <row r="450" spans="1:30" ht="18">
      <c r="A450" s="900"/>
      <c r="B450" s="900"/>
      <c r="C450" s="900"/>
      <c r="D450" s="900"/>
      <c r="E450" s="900"/>
      <c r="F450" s="900"/>
      <c r="G450" s="900"/>
      <c r="H450" s="900"/>
      <c r="I450" s="900"/>
      <c r="J450" s="900"/>
      <c r="K450" s="900"/>
      <c r="L450" s="900"/>
      <c r="M450" s="900"/>
      <c r="N450" s="900"/>
      <c r="O450" s="900"/>
      <c r="P450" s="18"/>
      <c r="Q450" s="18"/>
      <c r="R450" s="18"/>
      <c r="S450" s="18"/>
      <c r="T450" s="18"/>
      <c r="U450" s="18"/>
      <c r="V450" s="18"/>
      <c r="W450" s="18"/>
      <c r="X450" s="18"/>
      <c r="Y450" s="18"/>
      <c r="Z450" s="18"/>
      <c r="AA450" s="18"/>
      <c r="AB450" s="18"/>
      <c r="AC450" s="18"/>
      <c r="AD450" s="18"/>
    </row>
    <row r="451" spans="1:30" ht="18">
      <c r="A451" s="900"/>
      <c r="B451" s="900"/>
      <c r="C451" s="900"/>
      <c r="D451" s="900"/>
      <c r="E451" s="900"/>
      <c r="F451" s="900"/>
      <c r="G451" s="900"/>
      <c r="H451" s="900"/>
      <c r="I451" s="900"/>
      <c r="J451" s="900"/>
      <c r="K451" s="900"/>
      <c r="L451" s="900"/>
      <c r="M451" s="900"/>
      <c r="N451" s="900"/>
      <c r="O451" s="900"/>
      <c r="P451" s="18"/>
      <c r="Q451" s="18"/>
      <c r="R451" s="18"/>
      <c r="S451" s="18"/>
      <c r="T451" s="18"/>
      <c r="U451" s="18"/>
      <c r="V451" s="18"/>
      <c r="W451" s="18"/>
      <c r="X451" s="18"/>
      <c r="Y451" s="18"/>
      <c r="Z451" s="18"/>
      <c r="AA451" s="18"/>
      <c r="AB451" s="18"/>
      <c r="AC451" s="18"/>
      <c r="AD451" s="18"/>
    </row>
    <row r="452" spans="1:30" ht="18">
      <c r="A452" s="900"/>
      <c r="B452" s="900"/>
      <c r="C452" s="900"/>
      <c r="D452" s="900"/>
      <c r="E452" s="900"/>
      <c r="F452" s="900"/>
      <c r="G452" s="900"/>
      <c r="H452" s="900"/>
      <c r="I452" s="900"/>
      <c r="J452" s="900"/>
      <c r="K452" s="900"/>
      <c r="L452" s="900"/>
      <c r="M452" s="900"/>
      <c r="N452" s="900"/>
      <c r="O452" s="900"/>
      <c r="P452" s="18"/>
      <c r="Q452" s="18"/>
      <c r="R452" s="18"/>
      <c r="S452" s="18"/>
      <c r="T452" s="18"/>
      <c r="U452" s="18"/>
      <c r="V452" s="18"/>
      <c r="W452" s="18"/>
      <c r="X452" s="18"/>
      <c r="Y452" s="18"/>
      <c r="Z452" s="18"/>
      <c r="AA452" s="18"/>
      <c r="AB452" s="18"/>
      <c r="AC452" s="18"/>
      <c r="AD452" s="18"/>
    </row>
    <row r="453" spans="1:30" ht="18">
      <c r="A453" s="900"/>
      <c r="B453" s="900"/>
      <c r="C453" s="900"/>
      <c r="D453" s="900"/>
      <c r="E453" s="900"/>
      <c r="F453" s="900"/>
      <c r="G453" s="900"/>
      <c r="H453" s="900"/>
      <c r="I453" s="900"/>
      <c r="J453" s="900"/>
      <c r="K453" s="900"/>
      <c r="L453" s="900"/>
      <c r="M453" s="900"/>
      <c r="N453" s="900"/>
      <c r="O453" s="900"/>
      <c r="P453" s="18"/>
      <c r="Q453" s="18"/>
      <c r="R453" s="18"/>
      <c r="S453" s="18"/>
      <c r="T453" s="18"/>
      <c r="U453" s="18"/>
      <c r="V453" s="18"/>
      <c r="W453" s="18"/>
      <c r="X453" s="18"/>
      <c r="Y453" s="18"/>
      <c r="Z453" s="18"/>
      <c r="AA453" s="18"/>
      <c r="AB453" s="18"/>
      <c r="AC453" s="18"/>
      <c r="AD453" s="18"/>
    </row>
    <row r="454" spans="1:30" ht="18">
      <c r="A454" s="900"/>
      <c r="B454" s="900"/>
      <c r="C454" s="900"/>
      <c r="D454" s="900"/>
      <c r="E454" s="900"/>
      <c r="F454" s="900"/>
      <c r="G454" s="900"/>
      <c r="H454" s="900"/>
      <c r="I454" s="900"/>
      <c r="J454" s="900"/>
      <c r="K454" s="900"/>
      <c r="L454" s="900"/>
      <c r="M454" s="900"/>
      <c r="N454" s="900"/>
      <c r="O454" s="900"/>
      <c r="P454" s="18"/>
      <c r="Q454" s="18"/>
      <c r="R454" s="18"/>
      <c r="S454" s="18"/>
      <c r="T454" s="18"/>
      <c r="U454" s="18"/>
      <c r="V454" s="18"/>
      <c r="W454" s="18"/>
      <c r="X454" s="18"/>
      <c r="Y454" s="18"/>
      <c r="Z454" s="18"/>
      <c r="AA454" s="18"/>
      <c r="AB454" s="18"/>
      <c r="AC454" s="18"/>
      <c r="AD454" s="18"/>
    </row>
    <row r="455" spans="1:30" ht="18">
      <c r="A455" s="900"/>
      <c r="B455" s="900"/>
      <c r="C455" s="900"/>
      <c r="D455" s="900"/>
      <c r="E455" s="900"/>
      <c r="F455" s="900"/>
      <c r="G455" s="900"/>
      <c r="H455" s="900"/>
      <c r="I455" s="900"/>
      <c r="J455" s="900"/>
      <c r="K455" s="900"/>
      <c r="L455" s="900"/>
      <c r="M455" s="900"/>
      <c r="N455" s="900"/>
      <c r="O455" s="900"/>
      <c r="P455" s="18"/>
      <c r="Q455" s="18"/>
      <c r="R455" s="18"/>
      <c r="S455" s="18"/>
      <c r="T455" s="18"/>
      <c r="U455" s="18"/>
      <c r="V455" s="18"/>
      <c r="W455" s="18"/>
      <c r="X455" s="18"/>
      <c r="Y455" s="18"/>
      <c r="Z455" s="18"/>
      <c r="AA455" s="18"/>
      <c r="AB455" s="18"/>
      <c r="AC455" s="18"/>
      <c r="AD455" s="18"/>
    </row>
    <row r="456" spans="1:30" ht="18">
      <c r="A456" s="900"/>
      <c r="B456" s="900"/>
      <c r="C456" s="900"/>
      <c r="D456" s="900"/>
      <c r="E456" s="900"/>
      <c r="F456" s="900"/>
      <c r="G456" s="900"/>
      <c r="H456" s="900"/>
      <c r="I456" s="900"/>
      <c r="J456" s="900"/>
      <c r="K456" s="900"/>
      <c r="L456" s="900"/>
      <c r="M456" s="900"/>
      <c r="N456" s="900"/>
      <c r="O456" s="900"/>
      <c r="P456" s="18"/>
      <c r="Q456" s="18"/>
      <c r="R456" s="18"/>
      <c r="S456" s="18"/>
      <c r="T456" s="18"/>
      <c r="U456" s="18"/>
      <c r="V456" s="18"/>
      <c r="W456" s="18"/>
      <c r="X456" s="18"/>
      <c r="Y456" s="18"/>
      <c r="Z456" s="18"/>
      <c r="AA456" s="18"/>
      <c r="AB456" s="18"/>
      <c r="AC456" s="18"/>
      <c r="AD456" s="18"/>
    </row>
    <row r="457" spans="1:30" ht="18">
      <c r="A457" s="900"/>
      <c r="B457" s="900"/>
      <c r="C457" s="900"/>
      <c r="D457" s="900"/>
      <c r="E457" s="900"/>
      <c r="F457" s="900"/>
      <c r="G457" s="900"/>
      <c r="H457" s="900"/>
      <c r="I457" s="900"/>
      <c r="J457" s="900"/>
      <c r="K457" s="900"/>
      <c r="L457" s="900"/>
      <c r="M457" s="900"/>
      <c r="N457" s="900"/>
      <c r="O457" s="900"/>
      <c r="P457" s="18"/>
      <c r="Q457" s="18"/>
      <c r="R457" s="18"/>
      <c r="S457" s="18"/>
      <c r="T457" s="18"/>
      <c r="U457" s="18"/>
      <c r="V457" s="18"/>
      <c r="W457" s="18"/>
      <c r="X457" s="18"/>
      <c r="Y457" s="18"/>
      <c r="Z457" s="18"/>
      <c r="AA457" s="18"/>
      <c r="AB457" s="18"/>
      <c r="AC457" s="18"/>
      <c r="AD457" s="18"/>
    </row>
    <row r="458" spans="1:30" ht="18">
      <c r="A458" s="900"/>
      <c r="B458" s="900"/>
      <c r="C458" s="900"/>
      <c r="D458" s="900"/>
      <c r="E458" s="900"/>
      <c r="F458" s="900"/>
      <c r="G458" s="900"/>
      <c r="H458" s="900"/>
      <c r="I458" s="900"/>
      <c r="J458" s="900"/>
      <c r="K458" s="900"/>
      <c r="L458" s="900"/>
      <c r="M458" s="900"/>
      <c r="N458" s="900"/>
      <c r="O458" s="900"/>
      <c r="P458" s="18"/>
      <c r="Q458" s="18"/>
      <c r="R458" s="18"/>
      <c r="S458" s="18"/>
      <c r="T458" s="18"/>
      <c r="U458" s="18"/>
      <c r="V458" s="18"/>
      <c r="W458" s="18"/>
      <c r="X458" s="18"/>
      <c r="Y458" s="18"/>
      <c r="Z458" s="18"/>
      <c r="AA458" s="18"/>
      <c r="AB458" s="18"/>
      <c r="AC458" s="18"/>
      <c r="AD458" s="18"/>
    </row>
    <row r="459" spans="1:30" ht="18">
      <c r="A459" s="900"/>
      <c r="B459" s="900"/>
      <c r="C459" s="900"/>
      <c r="D459" s="900"/>
      <c r="E459" s="900"/>
      <c r="F459" s="900"/>
      <c r="G459" s="900"/>
      <c r="H459" s="900"/>
      <c r="I459" s="900"/>
      <c r="J459" s="900"/>
      <c r="K459" s="900"/>
      <c r="L459" s="900"/>
      <c r="M459" s="900"/>
      <c r="N459" s="900"/>
      <c r="O459" s="900"/>
      <c r="P459" s="18"/>
      <c r="Q459" s="18"/>
      <c r="R459" s="18"/>
      <c r="S459" s="18"/>
      <c r="T459" s="18"/>
      <c r="U459" s="18"/>
      <c r="V459" s="18"/>
      <c r="W459" s="18"/>
      <c r="X459" s="18"/>
      <c r="Y459" s="18"/>
      <c r="Z459" s="18"/>
      <c r="AA459" s="18"/>
      <c r="AB459" s="18"/>
      <c r="AC459" s="18"/>
      <c r="AD459" s="18"/>
    </row>
    <row r="460" spans="1:30" ht="18">
      <c r="A460" s="900"/>
      <c r="B460" s="900"/>
      <c r="C460" s="900"/>
      <c r="D460" s="900"/>
      <c r="E460" s="900"/>
      <c r="F460" s="900"/>
      <c r="G460" s="900"/>
      <c r="H460" s="900"/>
      <c r="I460" s="900"/>
      <c r="J460" s="900"/>
      <c r="K460" s="900"/>
      <c r="L460" s="900"/>
      <c r="M460" s="900"/>
      <c r="N460" s="900"/>
      <c r="O460" s="900"/>
      <c r="P460" s="18"/>
      <c r="Q460" s="18"/>
      <c r="R460" s="18"/>
      <c r="S460" s="18"/>
      <c r="T460" s="18"/>
      <c r="U460" s="18"/>
      <c r="V460" s="18"/>
      <c r="W460" s="18"/>
      <c r="X460" s="18"/>
      <c r="Y460" s="18"/>
      <c r="Z460" s="18"/>
      <c r="AA460" s="18"/>
      <c r="AB460" s="18"/>
      <c r="AC460" s="18"/>
      <c r="AD460" s="18"/>
    </row>
    <row r="461" spans="1:30" ht="18">
      <c r="A461" s="900"/>
      <c r="B461" s="900"/>
      <c r="C461" s="900"/>
      <c r="D461" s="900"/>
      <c r="E461" s="900"/>
      <c r="F461" s="900"/>
      <c r="G461" s="900"/>
      <c r="H461" s="900"/>
      <c r="I461" s="900"/>
      <c r="J461" s="900"/>
      <c r="K461" s="900"/>
      <c r="L461" s="900"/>
      <c r="M461" s="900"/>
      <c r="N461" s="900"/>
      <c r="O461" s="900"/>
      <c r="P461" s="18"/>
      <c r="Q461" s="18"/>
      <c r="R461" s="18"/>
      <c r="S461" s="18"/>
      <c r="T461" s="18"/>
      <c r="U461" s="18"/>
      <c r="V461" s="18"/>
      <c r="W461" s="18"/>
      <c r="X461" s="18"/>
      <c r="Y461" s="18"/>
      <c r="Z461" s="18"/>
      <c r="AA461" s="18"/>
      <c r="AB461" s="18"/>
      <c r="AC461" s="18"/>
      <c r="AD461" s="18"/>
    </row>
    <row r="462" spans="1:30" ht="18">
      <c r="A462" s="900"/>
      <c r="B462" s="900"/>
      <c r="C462" s="900"/>
      <c r="D462" s="900"/>
      <c r="E462" s="900"/>
      <c r="F462" s="900"/>
      <c r="G462" s="900"/>
      <c r="H462" s="900"/>
      <c r="I462" s="900"/>
      <c r="J462" s="900"/>
      <c r="K462" s="900"/>
      <c r="L462" s="900"/>
      <c r="M462" s="900"/>
      <c r="N462" s="900"/>
      <c r="O462" s="900"/>
      <c r="P462" s="18"/>
      <c r="Q462" s="18"/>
      <c r="R462" s="18"/>
      <c r="S462" s="18"/>
      <c r="T462" s="18"/>
      <c r="U462" s="18"/>
      <c r="V462" s="18"/>
      <c r="W462" s="18"/>
      <c r="X462" s="18"/>
      <c r="Y462" s="18"/>
      <c r="Z462" s="18"/>
      <c r="AA462" s="18"/>
      <c r="AB462" s="18"/>
      <c r="AC462" s="18"/>
      <c r="AD462" s="18"/>
    </row>
    <row r="463" spans="1:30" ht="18">
      <c r="A463" s="900"/>
      <c r="B463" s="900"/>
      <c r="C463" s="900"/>
      <c r="D463" s="900"/>
      <c r="E463" s="900"/>
      <c r="F463" s="900"/>
      <c r="G463" s="900"/>
      <c r="H463" s="900"/>
      <c r="I463" s="900"/>
      <c r="J463" s="900"/>
      <c r="K463" s="900"/>
      <c r="L463" s="900"/>
      <c r="M463" s="900"/>
      <c r="N463" s="900"/>
      <c r="O463" s="900"/>
      <c r="P463" s="18"/>
      <c r="Q463" s="18"/>
      <c r="R463" s="18"/>
      <c r="S463" s="18"/>
      <c r="T463" s="18"/>
      <c r="U463" s="18"/>
      <c r="V463" s="18"/>
      <c r="W463" s="18"/>
      <c r="X463" s="18"/>
      <c r="Y463" s="18"/>
      <c r="Z463" s="18"/>
      <c r="AA463" s="18"/>
      <c r="AB463" s="18"/>
      <c r="AC463" s="18"/>
      <c r="AD463" s="18"/>
    </row>
    <row r="464" spans="1:30" ht="18">
      <c r="A464" s="900"/>
      <c r="B464" s="900"/>
      <c r="C464" s="900"/>
      <c r="D464" s="900"/>
      <c r="E464" s="900"/>
      <c r="F464" s="900"/>
      <c r="G464" s="900"/>
      <c r="H464" s="900"/>
      <c r="I464" s="900"/>
      <c r="J464" s="900"/>
      <c r="K464" s="900"/>
      <c r="L464" s="900"/>
      <c r="M464" s="900"/>
      <c r="N464" s="900"/>
      <c r="O464" s="900"/>
      <c r="P464" s="18"/>
      <c r="Q464" s="18"/>
      <c r="R464" s="18"/>
      <c r="S464" s="18"/>
      <c r="T464" s="18"/>
      <c r="U464" s="18"/>
      <c r="V464" s="18"/>
      <c r="W464" s="18"/>
      <c r="X464" s="18"/>
      <c r="Y464" s="18"/>
      <c r="Z464" s="18"/>
      <c r="AA464" s="18"/>
      <c r="AB464" s="18"/>
      <c r="AC464" s="18"/>
      <c r="AD464" s="18"/>
    </row>
    <row r="465" spans="1:30" ht="18">
      <c r="A465" s="900"/>
      <c r="B465" s="900"/>
      <c r="C465" s="900"/>
      <c r="D465" s="900"/>
      <c r="E465" s="900"/>
      <c r="F465" s="900"/>
      <c r="G465" s="900"/>
      <c r="H465" s="900"/>
      <c r="I465" s="900"/>
      <c r="J465" s="900"/>
      <c r="K465" s="900"/>
      <c r="L465" s="900"/>
      <c r="M465" s="900"/>
      <c r="N465" s="900"/>
      <c r="O465" s="900"/>
      <c r="P465" s="18"/>
      <c r="Q465" s="18"/>
      <c r="R465" s="18"/>
      <c r="S465" s="18"/>
      <c r="T465" s="18"/>
      <c r="U465" s="18"/>
      <c r="V465" s="18"/>
      <c r="W465" s="18"/>
      <c r="X465" s="18"/>
      <c r="Y465" s="18"/>
      <c r="Z465" s="18"/>
      <c r="AA465" s="18"/>
      <c r="AB465" s="18"/>
      <c r="AC465" s="18"/>
      <c r="AD465" s="18"/>
    </row>
    <row r="466" spans="1:30" ht="18">
      <c r="A466" s="900"/>
      <c r="B466" s="900"/>
      <c r="C466" s="900"/>
      <c r="D466" s="900"/>
      <c r="E466" s="900"/>
      <c r="F466" s="900"/>
      <c r="G466" s="900"/>
      <c r="H466" s="900"/>
      <c r="I466" s="900"/>
      <c r="J466" s="900"/>
      <c r="K466" s="900"/>
      <c r="L466" s="900"/>
      <c r="M466" s="900"/>
      <c r="N466" s="900"/>
      <c r="O466" s="900"/>
      <c r="P466" s="18"/>
      <c r="Q466" s="18"/>
      <c r="R466" s="18"/>
      <c r="S466" s="18"/>
      <c r="T466" s="18"/>
      <c r="U466" s="18"/>
      <c r="V466" s="18"/>
      <c r="W466" s="18"/>
      <c r="X466" s="18"/>
      <c r="Y466" s="18"/>
      <c r="Z466" s="18"/>
      <c r="AA466" s="18"/>
      <c r="AB466" s="18"/>
      <c r="AC466" s="18"/>
      <c r="AD466" s="18"/>
    </row>
    <row r="467" spans="1:30" ht="18">
      <c r="A467" s="900"/>
      <c r="B467" s="900"/>
      <c r="C467" s="900"/>
      <c r="D467" s="900"/>
      <c r="E467" s="900"/>
      <c r="F467" s="900"/>
      <c r="G467" s="900"/>
      <c r="H467" s="900"/>
      <c r="I467" s="900"/>
      <c r="J467" s="900"/>
      <c r="K467" s="900"/>
      <c r="L467" s="900"/>
      <c r="M467" s="900"/>
      <c r="N467" s="900"/>
      <c r="O467" s="900"/>
      <c r="P467" s="18"/>
      <c r="Q467" s="18"/>
      <c r="R467" s="18"/>
      <c r="S467" s="18"/>
      <c r="T467" s="18"/>
      <c r="U467" s="18"/>
      <c r="V467" s="18"/>
      <c r="W467" s="18"/>
      <c r="X467" s="18"/>
      <c r="Y467" s="18"/>
      <c r="Z467" s="18"/>
      <c r="AA467" s="18"/>
      <c r="AB467" s="18"/>
      <c r="AC467" s="18"/>
      <c r="AD467" s="18"/>
    </row>
    <row r="468" spans="1:30" ht="18">
      <c r="A468" s="900"/>
      <c r="B468" s="900"/>
      <c r="C468" s="900"/>
      <c r="D468" s="900"/>
      <c r="E468" s="900"/>
      <c r="F468" s="900"/>
      <c r="G468" s="900"/>
      <c r="H468" s="900"/>
      <c r="I468" s="900"/>
      <c r="J468" s="900"/>
      <c r="K468" s="900"/>
      <c r="L468" s="900"/>
      <c r="M468" s="900"/>
      <c r="N468" s="900"/>
      <c r="O468" s="900"/>
      <c r="P468" s="18"/>
      <c r="Q468" s="18"/>
      <c r="R468" s="18"/>
      <c r="S468" s="18"/>
      <c r="T468" s="18"/>
      <c r="U468" s="18"/>
      <c r="V468" s="18"/>
      <c r="W468" s="18"/>
      <c r="X468" s="18"/>
      <c r="Y468" s="18"/>
      <c r="Z468" s="18"/>
      <c r="AA468" s="18"/>
      <c r="AB468" s="18"/>
      <c r="AC468" s="18"/>
      <c r="AD468" s="18"/>
    </row>
    <row r="469" spans="1:30" ht="18">
      <c r="A469" s="900"/>
      <c r="B469" s="900"/>
      <c r="C469" s="900"/>
      <c r="D469" s="900"/>
      <c r="E469" s="900"/>
      <c r="F469" s="900"/>
      <c r="G469" s="900"/>
      <c r="H469" s="900"/>
      <c r="I469" s="900"/>
      <c r="J469" s="900"/>
      <c r="K469" s="900"/>
      <c r="L469" s="900"/>
      <c r="M469" s="900"/>
      <c r="N469" s="900"/>
      <c r="O469" s="900"/>
      <c r="P469" s="18"/>
      <c r="Q469" s="18"/>
      <c r="R469" s="18"/>
      <c r="S469" s="18"/>
      <c r="T469" s="18"/>
      <c r="U469" s="18"/>
      <c r="V469" s="18"/>
      <c r="W469" s="18"/>
      <c r="X469" s="18"/>
      <c r="Y469" s="18"/>
      <c r="Z469" s="18"/>
      <c r="AA469" s="18"/>
      <c r="AB469" s="18"/>
      <c r="AC469" s="18"/>
      <c r="AD469" s="18"/>
    </row>
    <row r="470" spans="1:30" ht="18">
      <c r="A470" s="900"/>
      <c r="B470" s="900"/>
      <c r="C470" s="900"/>
      <c r="D470" s="900"/>
      <c r="E470" s="900"/>
      <c r="F470" s="900"/>
      <c r="G470" s="900"/>
      <c r="H470" s="900"/>
      <c r="I470" s="900"/>
      <c r="J470" s="900"/>
      <c r="K470" s="900"/>
      <c r="L470" s="900"/>
      <c r="M470" s="900"/>
      <c r="N470" s="900"/>
      <c r="O470" s="900"/>
      <c r="P470" s="18"/>
      <c r="Q470" s="18"/>
      <c r="R470" s="18"/>
      <c r="S470" s="18"/>
      <c r="T470" s="18"/>
      <c r="U470" s="18"/>
      <c r="V470" s="18"/>
      <c r="W470" s="18"/>
      <c r="X470" s="18"/>
      <c r="Y470" s="18"/>
      <c r="Z470" s="18"/>
      <c r="AA470" s="18"/>
      <c r="AB470" s="18"/>
      <c r="AC470" s="18"/>
      <c r="AD470" s="18"/>
    </row>
    <row r="471" spans="1:30" ht="18">
      <c r="A471" s="900"/>
      <c r="B471" s="900"/>
      <c r="C471" s="900"/>
      <c r="D471" s="900"/>
      <c r="E471" s="900"/>
      <c r="F471" s="900"/>
      <c r="G471" s="900"/>
      <c r="H471" s="900"/>
      <c r="I471" s="900"/>
      <c r="J471" s="900"/>
      <c r="K471" s="900"/>
      <c r="L471" s="900"/>
      <c r="M471" s="900"/>
      <c r="N471" s="900"/>
      <c r="O471" s="900"/>
      <c r="P471" s="18"/>
      <c r="Q471" s="18"/>
      <c r="R471" s="18"/>
      <c r="S471" s="18"/>
      <c r="T471" s="18"/>
      <c r="U471" s="18"/>
      <c r="V471" s="18"/>
      <c r="W471" s="18"/>
      <c r="X471" s="18"/>
      <c r="Y471" s="18"/>
      <c r="Z471" s="18"/>
      <c r="AA471" s="18"/>
      <c r="AB471" s="18"/>
      <c r="AC471" s="18"/>
      <c r="AD471" s="18"/>
    </row>
    <row r="472" spans="1:30" ht="18">
      <c r="A472" s="900"/>
      <c r="B472" s="900"/>
      <c r="C472" s="900"/>
      <c r="D472" s="900"/>
      <c r="E472" s="900"/>
      <c r="F472" s="900"/>
      <c r="G472" s="900"/>
      <c r="H472" s="900"/>
      <c r="I472" s="900"/>
      <c r="J472" s="900"/>
      <c r="K472" s="900"/>
      <c r="L472" s="900"/>
      <c r="M472" s="900"/>
      <c r="N472" s="900"/>
      <c r="O472" s="900"/>
      <c r="P472" s="18"/>
      <c r="Q472" s="18"/>
      <c r="R472" s="18"/>
      <c r="S472" s="18"/>
      <c r="T472" s="18"/>
      <c r="U472" s="18"/>
      <c r="V472" s="18"/>
      <c r="W472" s="18"/>
      <c r="X472" s="18"/>
      <c r="Y472" s="18"/>
      <c r="Z472" s="18"/>
      <c r="AA472" s="18"/>
      <c r="AB472" s="18"/>
      <c r="AC472" s="18"/>
      <c r="AD472" s="18"/>
    </row>
    <row r="473" spans="1:30" ht="18">
      <c r="A473" s="900"/>
      <c r="B473" s="900"/>
      <c r="C473" s="900"/>
      <c r="D473" s="900"/>
      <c r="E473" s="900"/>
      <c r="F473" s="900"/>
      <c r="G473" s="900"/>
      <c r="H473" s="900"/>
      <c r="I473" s="900"/>
      <c r="J473" s="900"/>
      <c r="K473" s="900"/>
      <c r="L473" s="900"/>
      <c r="M473" s="900"/>
      <c r="N473" s="900"/>
      <c r="O473" s="900"/>
      <c r="P473" s="18"/>
      <c r="Q473" s="18"/>
      <c r="R473" s="18"/>
      <c r="S473" s="18"/>
      <c r="T473" s="18"/>
      <c r="U473" s="18"/>
      <c r="V473" s="18"/>
      <c r="W473" s="18"/>
      <c r="X473" s="18"/>
      <c r="Y473" s="18"/>
      <c r="Z473" s="18"/>
      <c r="AA473" s="18"/>
      <c r="AB473" s="18"/>
      <c r="AC473" s="18"/>
      <c r="AD473" s="18"/>
    </row>
    <row r="474" spans="1:30" ht="18">
      <c r="A474" s="900"/>
      <c r="B474" s="900"/>
      <c r="C474" s="900"/>
      <c r="D474" s="900"/>
      <c r="E474" s="900"/>
      <c r="F474" s="900"/>
      <c r="G474" s="900"/>
      <c r="H474" s="900"/>
      <c r="I474" s="900"/>
      <c r="J474" s="900"/>
      <c r="K474" s="900"/>
      <c r="L474" s="900"/>
      <c r="M474" s="900"/>
      <c r="N474" s="900"/>
      <c r="O474" s="900"/>
      <c r="P474" s="18"/>
      <c r="Q474" s="18"/>
      <c r="R474" s="18"/>
      <c r="S474" s="18"/>
      <c r="T474" s="18"/>
      <c r="U474" s="18"/>
      <c r="V474" s="18"/>
      <c r="W474" s="18"/>
      <c r="X474" s="18"/>
      <c r="Y474" s="18"/>
      <c r="Z474" s="18"/>
      <c r="AA474" s="18"/>
      <c r="AB474" s="18"/>
      <c r="AC474" s="18"/>
      <c r="AD474" s="18"/>
    </row>
    <row r="475" spans="1:30" ht="18">
      <c r="A475" s="900"/>
      <c r="B475" s="900"/>
      <c r="C475" s="900"/>
      <c r="D475" s="900"/>
      <c r="E475" s="900"/>
      <c r="F475" s="900"/>
      <c r="G475" s="900"/>
      <c r="H475" s="900"/>
      <c r="I475" s="900"/>
      <c r="J475" s="900"/>
      <c r="K475" s="900"/>
      <c r="L475" s="900"/>
      <c r="M475" s="900"/>
      <c r="N475" s="900"/>
      <c r="O475" s="900"/>
      <c r="P475" s="18"/>
      <c r="Q475" s="18"/>
      <c r="R475" s="18"/>
      <c r="S475" s="18"/>
      <c r="T475" s="18"/>
      <c r="U475" s="18"/>
      <c r="V475" s="18"/>
      <c r="W475" s="18"/>
      <c r="X475" s="18"/>
      <c r="Y475" s="18"/>
      <c r="Z475" s="18"/>
      <c r="AA475" s="18"/>
      <c r="AB475" s="18"/>
      <c r="AC475" s="18"/>
      <c r="AD475" s="18"/>
    </row>
    <row r="476" spans="1:30" ht="18">
      <c r="A476" s="900"/>
      <c r="B476" s="900"/>
      <c r="C476" s="900"/>
      <c r="D476" s="900"/>
      <c r="E476" s="900"/>
      <c r="F476" s="900"/>
      <c r="G476" s="900"/>
      <c r="H476" s="900"/>
      <c r="I476" s="900"/>
      <c r="J476" s="900"/>
      <c r="K476" s="900"/>
      <c r="L476" s="900"/>
      <c r="M476" s="900"/>
      <c r="N476" s="900"/>
      <c r="O476" s="900"/>
      <c r="P476" s="18"/>
      <c r="Q476" s="18"/>
      <c r="R476" s="18"/>
      <c r="S476" s="18"/>
      <c r="T476" s="18"/>
      <c r="U476" s="18"/>
      <c r="V476" s="18"/>
      <c r="W476" s="18"/>
      <c r="X476" s="18"/>
      <c r="Y476" s="18"/>
      <c r="Z476" s="18"/>
      <c r="AA476" s="18"/>
      <c r="AB476" s="18"/>
      <c r="AC476" s="18"/>
      <c r="AD476" s="18"/>
    </row>
    <row r="477" spans="1:30" ht="18">
      <c r="A477" s="900"/>
      <c r="B477" s="900"/>
      <c r="C477" s="900"/>
      <c r="D477" s="900"/>
      <c r="E477" s="900"/>
      <c r="F477" s="900"/>
      <c r="G477" s="900"/>
      <c r="H477" s="900"/>
      <c r="I477" s="900"/>
      <c r="J477" s="900"/>
      <c r="K477" s="900"/>
      <c r="L477" s="900"/>
      <c r="M477" s="900"/>
      <c r="N477" s="900"/>
      <c r="O477" s="900"/>
      <c r="P477" s="18"/>
      <c r="Q477" s="18"/>
      <c r="R477" s="18"/>
      <c r="S477" s="18"/>
      <c r="T477" s="18"/>
      <c r="U477" s="18"/>
      <c r="V477" s="18"/>
      <c r="W477" s="18"/>
      <c r="X477" s="18"/>
      <c r="Y477" s="18"/>
      <c r="Z477" s="18"/>
      <c r="AA477" s="18"/>
      <c r="AB477" s="18"/>
      <c r="AC477" s="18"/>
      <c r="AD477" s="18"/>
    </row>
    <row r="478" spans="1:30" ht="18">
      <c r="A478" s="900"/>
      <c r="B478" s="900"/>
      <c r="C478" s="900"/>
      <c r="D478" s="900"/>
      <c r="E478" s="900"/>
      <c r="F478" s="900"/>
      <c r="G478" s="900"/>
      <c r="H478" s="900"/>
      <c r="I478" s="900"/>
      <c r="J478" s="900"/>
      <c r="K478" s="900"/>
      <c r="L478" s="900"/>
      <c r="M478" s="900"/>
      <c r="N478" s="900"/>
      <c r="O478" s="900"/>
      <c r="P478" s="18"/>
      <c r="Q478" s="18"/>
      <c r="R478" s="18"/>
      <c r="S478" s="18"/>
      <c r="T478" s="18"/>
      <c r="U478" s="18"/>
      <c r="V478" s="18"/>
      <c r="W478" s="18"/>
      <c r="X478" s="18"/>
      <c r="Y478" s="18"/>
      <c r="Z478" s="18"/>
      <c r="AA478" s="18"/>
      <c r="AB478" s="18"/>
      <c r="AC478" s="18"/>
      <c r="AD478" s="18"/>
    </row>
    <row r="479" spans="1:30" ht="18">
      <c r="A479" s="900"/>
      <c r="B479" s="900"/>
      <c r="C479" s="900"/>
      <c r="D479" s="900"/>
      <c r="E479" s="900"/>
      <c r="F479" s="900"/>
      <c r="G479" s="900"/>
      <c r="H479" s="900"/>
      <c r="I479" s="900"/>
      <c r="J479" s="900"/>
      <c r="K479" s="900"/>
      <c r="L479" s="900"/>
      <c r="M479" s="900"/>
      <c r="N479" s="900"/>
      <c r="O479" s="900"/>
      <c r="P479" s="18"/>
      <c r="Q479" s="18"/>
      <c r="R479" s="18"/>
      <c r="S479" s="18"/>
      <c r="T479" s="18"/>
      <c r="U479" s="18"/>
      <c r="V479" s="18"/>
      <c r="W479" s="18"/>
      <c r="X479" s="18"/>
      <c r="Y479" s="18"/>
      <c r="Z479" s="18"/>
      <c r="AA479" s="18"/>
      <c r="AB479" s="18"/>
      <c r="AC479" s="18"/>
      <c r="AD479" s="18"/>
    </row>
    <row r="480" spans="1:30" ht="18">
      <c r="A480" s="900"/>
      <c r="B480" s="900"/>
      <c r="C480" s="900"/>
      <c r="D480" s="900"/>
      <c r="E480" s="900"/>
      <c r="F480" s="900"/>
      <c r="G480" s="900"/>
      <c r="H480" s="900"/>
      <c r="I480" s="900"/>
      <c r="J480" s="900"/>
      <c r="K480" s="900"/>
      <c r="L480" s="900"/>
      <c r="M480" s="900"/>
      <c r="N480" s="900"/>
      <c r="O480" s="900"/>
      <c r="P480" s="18"/>
      <c r="Q480" s="18"/>
      <c r="R480" s="18"/>
      <c r="S480" s="18"/>
      <c r="T480" s="18"/>
      <c r="U480" s="18"/>
      <c r="V480" s="18"/>
      <c r="W480" s="18"/>
      <c r="X480" s="18"/>
      <c r="Y480" s="18"/>
      <c r="Z480" s="18"/>
      <c r="AA480" s="18"/>
      <c r="AB480" s="18"/>
      <c r="AC480" s="18"/>
      <c r="AD480" s="18"/>
    </row>
    <row r="481" spans="1:30" ht="18">
      <c r="A481" s="900"/>
      <c r="B481" s="900"/>
      <c r="C481" s="900"/>
      <c r="D481" s="900"/>
      <c r="E481" s="900"/>
      <c r="F481" s="900"/>
      <c r="G481" s="900"/>
      <c r="H481" s="900"/>
      <c r="I481" s="900"/>
      <c r="J481" s="900"/>
      <c r="K481" s="900"/>
      <c r="L481" s="900"/>
      <c r="M481" s="900"/>
      <c r="N481" s="900"/>
      <c r="O481" s="900"/>
      <c r="P481" s="18"/>
      <c r="Q481" s="18"/>
      <c r="R481" s="18"/>
      <c r="S481" s="18"/>
      <c r="T481" s="18"/>
      <c r="U481" s="18"/>
      <c r="V481" s="18"/>
      <c r="W481" s="18"/>
      <c r="X481" s="18"/>
      <c r="Y481" s="18"/>
      <c r="Z481" s="18"/>
      <c r="AA481" s="18"/>
      <c r="AB481" s="18"/>
      <c r="AC481" s="18"/>
      <c r="AD481" s="18"/>
    </row>
    <row r="482" spans="1:30" ht="18">
      <c r="A482" s="900"/>
      <c r="B482" s="900"/>
      <c r="C482" s="900"/>
      <c r="D482" s="900"/>
      <c r="E482" s="900"/>
      <c r="F482" s="900"/>
      <c r="G482" s="900"/>
      <c r="H482" s="900"/>
      <c r="I482" s="900"/>
      <c r="J482" s="900"/>
      <c r="K482" s="900"/>
      <c r="L482" s="900"/>
      <c r="M482" s="900"/>
      <c r="N482" s="900"/>
      <c r="O482" s="900"/>
      <c r="P482" s="18"/>
      <c r="Q482" s="18"/>
      <c r="R482" s="18"/>
      <c r="S482" s="18"/>
      <c r="T482" s="18"/>
      <c r="U482" s="18"/>
      <c r="V482" s="18"/>
      <c r="W482" s="18"/>
      <c r="X482" s="18"/>
      <c r="Y482" s="18"/>
      <c r="Z482" s="18"/>
      <c r="AA482" s="18"/>
      <c r="AB482" s="18"/>
      <c r="AC482" s="18"/>
      <c r="AD482" s="18"/>
    </row>
    <row r="483" spans="1:30" ht="18">
      <c r="A483" s="900"/>
      <c r="B483" s="900"/>
      <c r="C483" s="900"/>
      <c r="D483" s="900"/>
      <c r="E483" s="900"/>
      <c r="F483" s="900"/>
      <c r="G483" s="900"/>
      <c r="H483" s="900"/>
      <c r="I483" s="900"/>
      <c r="J483" s="900"/>
      <c r="K483" s="900"/>
      <c r="L483" s="900"/>
      <c r="M483" s="900"/>
      <c r="N483" s="900"/>
      <c r="O483" s="900"/>
      <c r="P483" s="18"/>
      <c r="Q483" s="18"/>
      <c r="R483" s="18"/>
      <c r="S483" s="18"/>
      <c r="T483" s="18"/>
      <c r="U483" s="18"/>
      <c r="V483" s="18"/>
      <c r="W483" s="18"/>
      <c r="X483" s="18"/>
      <c r="Y483" s="18"/>
      <c r="Z483" s="18"/>
      <c r="AA483" s="18"/>
      <c r="AB483" s="18"/>
      <c r="AC483" s="18"/>
      <c r="AD483" s="18"/>
    </row>
    <row r="484" spans="1:30" ht="18">
      <c r="A484" s="900"/>
      <c r="B484" s="900"/>
      <c r="C484" s="900"/>
      <c r="D484" s="900"/>
      <c r="E484" s="900"/>
      <c r="F484" s="900"/>
      <c r="G484" s="900"/>
      <c r="H484" s="900"/>
      <c r="I484" s="900"/>
      <c r="J484" s="900"/>
      <c r="K484" s="900"/>
      <c r="L484" s="900"/>
      <c r="M484" s="900"/>
      <c r="N484" s="900"/>
      <c r="O484" s="900"/>
      <c r="P484" s="18"/>
      <c r="Q484" s="18"/>
      <c r="R484" s="18"/>
      <c r="S484" s="18"/>
      <c r="T484" s="18"/>
      <c r="U484" s="18"/>
      <c r="V484" s="18"/>
      <c r="W484" s="18"/>
      <c r="X484" s="18"/>
      <c r="Y484" s="18"/>
      <c r="Z484" s="18"/>
      <c r="AA484" s="18"/>
      <c r="AB484" s="18"/>
      <c r="AC484" s="18"/>
      <c r="AD484" s="18"/>
    </row>
    <row r="485" spans="1:30" ht="18">
      <c r="A485" s="900"/>
      <c r="B485" s="900"/>
      <c r="C485" s="900"/>
      <c r="D485" s="900"/>
      <c r="E485" s="900"/>
      <c r="F485" s="900"/>
      <c r="G485" s="900"/>
      <c r="H485" s="900"/>
      <c r="I485" s="900"/>
      <c r="J485" s="900"/>
      <c r="K485" s="900"/>
      <c r="L485" s="900"/>
      <c r="M485" s="900"/>
      <c r="N485" s="900"/>
      <c r="O485" s="900"/>
      <c r="P485" s="18"/>
      <c r="Q485" s="18"/>
      <c r="R485" s="18"/>
      <c r="S485" s="18"/>
      <c r="T485" s="18"/>
      <c r="U485" s="18"/>
      <c r="V485" s="18"/>
      <c r="W485" s="18"/>
      <c r="X485" s="18"/>
      <c r="Y485" s="18"/>
      <c r="Z485" s="18"/>
      <c r="AA485" s="18"/>
      <c r="AB485" s="18"/>
      <c r="AC485" s="18"/>
      <c r="AD485" s="18"/>
    </row>
    <row r="486" spans="1:30" ht="18">
      <c r="A486" s="900"/>
      <c r="B486" s="900"/>
      <c r="C486" s="900"/>
      <c r="D486" s="900"/>
      <c r="E486" s="900"/>
      <c r="F486" s="900"/>
      <c r="G486" s="900"/>
      <c r="H486" s="900"/>
      <c r="I486" s="900"/>
      <c r="J486" s="900"/>
      <c r="K486" s="900"/>
      <c r="L486" s="900"/>
      <c r="M486" s="900"/>
      <c r="N486" s="900"/>
      <c r="O486" s="900"/>
      <c r="P486" s="18"/>
      <c r="Q486" s="18"/>
      <c r="R486" s="18"/>
      <c r="S486" s="18"/>
      <c r="T486" s="18"/>
      <c r="U486" s="18"/>
      <c r="V486" s="18"/>
      <c r="W486" s="18"/>
      <c r="X486" s="18"/>
      <c r="Y486" s="18"/>
      <c r="Z486" s="18"/>
      <c r="AA486" s="18"/>
      <c r="AB486" s="18"/>
      <c r="AC486" s="18"/>
      <c r="AD486" s="18"/>
    </row>
    <row r="487" spans="1:30" ht="18">
      <c r="A487" s="900"/>
      <c r="B487" s="900"/>
      <c r="C487" s="900"/>
      <c r="D487" s="900"/>
      <c r="E487" s="900"/>
      <c r="F487" s="900"/>
      <c r="G487" s="900"/>
      <c r="H487" s="900"/>
      <c r="I487" s="900"/>
      <c r="J487" s="900"/>
      <c r="K487" s="900"/>
      <c r="L487" s="900"/>
      <c r="M487" s="900"/>
      <c r="N487" s="900"/>
      <c r="O487" s="900"/>
      <c r="P487" s="18"/>
      <c r="Q487" s="18"/>
      <c r="R487" s="18"/>
      <c r="S487" s="18"/>
      <c r="T487" s="18"/>
      <c r="U487" s="18"/>
      <c r="V487" s="18"/>
      <c r="W487" s="18"/>
      <c r="X487" s="18"/>
      <c r="Y487" s="18"/>
      <c r="Z487" s="18"/>
      <c r="AA487" s="18"/>
      <c r="AB487" s="18"/>
      <c r="AC487" s="18"/>
      <c r="AD487" s="18"/>
    </row>
    <row r="488" spans="1:30" ht="18">
      <c r="A488" s="900"/>
      <c r="B488" s="900"/>
      <c r="C488" s="900"/>
      <c r="D488" s="900"/>
      <c r="E488" s="900"/>
      <c r="F488" s="900"/>
      <c r="G488" s="900"/>
      <c r="H488" s="900"/>
      <c r="I488" s="900"/>
      <c r="J488" s="900"/>
      <c r="K488" s="900"/>
      <c r="L488" s="900"/>
      <c r="M488" s="900"/>
      <c r="N488" s="900"/>
      <c r="O488" s="900"/>
      <c r="P488" s="18"/>
      <c r="Q488" s="18"/>
      <c r="R488" s="18"/>
      <c r="S488" s="18"/>
      <c r="T488" s="18"/>
      <c r="U488" s="18"/>
      <c r="V488" s="18"/>
      <c r="W488" s="18"/>
      <c r="X488" s="18"/>
      <c r="Y488" s="18"/>
      <c r="Z488" s="18"/>
      <c r="AA488" s="18"/>
      <c r="AB488" s="18"/>
      <c r="AC488" s="18"/>
      <c r="AD488" s="18"/>
    </row>
    <row r="489" spans="1:30" ht="18">
      <c r="A489" s="900"/>
      <c r="B489" s="900"/>
      <c r="C489" s="900"/>
      <c r="D489" s="900"/>
      <c r="E489" s="900"/>
      <c r="F489" s="900"/>
      <c r="G489" s="900"/>
      <c r="H489" s="900"/>
      <c r="I489" s="900"/>
      <c r="J489" s="900"/>
      <c r="K489" s="900"/>
      <c r="L489" s="900"/>
      <c r="M489" s="900"/>
      <c r="N489" s="900"/>
      <c r="O489" s="900"/>
      <c r="P489" s="18"/>
      <c r="Q489" s="18"/>
      <c r="R489" s="18"/>
      <c r="S489" s="18"/>
      <c r="T489" s="18"/>
      <c r="U489" s="18"/>
      <c r="V489" s="18"/>
      <c r="W489" s="18"/>
      <c r="X489" s="18"/>
      <c r="Y489" s="18"/>
      <c r="Z489" s="18"/>
      <c r="AA489" s="18"/>
      <c r="AB489" s="18"/>
      <c r="AC489" s="18"/>
      <c r="AD489" s="18"/>
    </row>
    <row r="490" spans="1:30" ht="18">
      <c r="A490" s="900"/>
      <c r="B490" s="900"/>
      <c r="C490" s="900"/>
      <c r="D490" s="900"/>
      <c r="E490" s="900"/>
      <c r="F490" s="900"/>
      <c r="G490" s="900"/>
      <c r="H490" s="900"/>
      <c r="I490" s="900"/>
      <c r="J490" s="900"/>
      <c r="K490" s="900"/>
      <c r="L490" s="900"/>
      <c r="M490" s="900"/>
      <c r="N490" s="900"/>
      <c r="O490" s="900"/>
      <c r="P490" s="18"/>
      <c r="Q490" s="18"/>
      <c r="R490" s="18"/>
      <c r="S490" s="18"/>
      <c r="T490" s="18"/>
      <c r="U490" s="18"/>
      <c r="V490" s="18"/>
      <c r="W490" s="18"/>
      <c r="X490" s="18"/>
      <c r="Y490" s="18"/>
      <c r="Z490" s="18"/>
      <c r="AA490" s="18"/>
      <c r="AB490" s="18"/>
      <c r="AC490" s="18"/>
      <c r="AD490" s="18"/>
    </row>
    <row r="491" spans="1:30" ht="18">
      <c r="A491" s="900"/>
      <c r="B491" s="900"/>
      <c r="C491" s="900"/>
      <c r="D491" s="900"/>
      <c r="E491" s="900"/>
      <c r="F491" s="900"/>
      <c r="G491" s="900"/>
      <c r="H491" s="900"/>
      <c r="I491" s="900"/>
      <c r="J491" s="900"/>
      <c r="K491" s="900"/>
      <c r="L491" s="900"/>
      <c r="M491" s="900"/>
      <c r="N491" s="900"/>
      <c r="O491" s="900"/>
      <c r="P491" s="18"/>
      <c r="Q491" s="18"/>
      <c r="R491" s="18"/>
      <c r="S491" s="18"/>
      <c r="T491" s="18"/>
      <c r="U491" s="18"/>
      <c r="V491" s="18"/>
      <c r="W491" s="18"/>
      <c r="X491" s="18"/>
      <c r="Y491" s="18"/>
      <c r="Z491" s="18"/>
      <c r="AA491" s="18"/>
      <c r="AB491" s="18"/>
      <c r="AC491" s="18"/>
      <c r="AD491" s="18"/>
    </row>
    <row r="492" spans="1:30" ht="18">
      <c r="A492" s="900"/>
      <c r="B492" s="900"/>
      <c r="C492" s="900"/>
      <c r="D492" s="900"/>
      <c r="E492" s="900"/>
      <c r="F492" s="900"/>
      <c r="G492" s="900"/>
      <c r="H492" s="900"/>
      <c r="I492" s="900"/>
      <c r="J492" s="900"/>
      <c r="K492" s="900"/>
      <c r="L492" s="900"/>
      <c r="M492" s="900"/>
      <c r="N492" s="900"/>
      <c r="O492" s="900"/>
      <c r="P492" s="18"/>
      <c r="Q492" s="18"/>
      <c r="R492" s="18"/>
      <c r="S492" s="18"/>
      <c r="T492" s="18"/>
      <c r="U492" s="18"/>
      <c r="V492" s="18"/>
      <c r="W492" s="18"/>
      <c r="X492" s="18"/>
      <c r="Y492" s="18"/>
      <c r="Z492" s="18"/>
      <c r="AA492" s="18"/>
      <c r="AB492" s="18"/>
      <c r="AC492" s="18"/>
      <c r="AD492" s="18"/>
    </row>
    <row r="493" spans="1:30" ht="18">
      <c r="A493" s="900"/>
      <c r="B493" s="900"/>
      <c r="C493" s="900"/>
      <c r="D493" s="900"/>
      <c r="E493" s="900"/>
      <c r="F493" s="900"/>
      <c r="G493" s="900"/>
      <c r="H493" s="900"/>
      <c r="I493" s="900"/>
      <c r="J493" s="900"/>
      <c r="K493" s="900"/>
      <c r="L493" s="900"/>
      <c r="M493" s="900"/>
      <c r="N493" s="900"/>
      <c r="O493" s="900"/>
      <c r="P493" s="18"/>
      <c r="Q493" s="18"/>
      <c r="R493" s="18"/>
      <c r="S493" s="18"/>
      <c r="T493" s="18"/>
      <c r="U493" s="18"/>
      <c r="V493" s="18"/>
      <c r="W493" s="18"/>
      <c r="X493" s="18"/>
      <c r="Y493" s="18"/>
      <c r="Z493" s="18"/>
      <c r="AA493" s="18"/>
      <c r="AB493" s="18"/>
      <c r="AC493" s="18"/>
      <c r="AD493" s="18"/>
    </row>
    <row r="494" spans="1:30" ht="18">
      <c r="A494" s="900"/>
      <c r="B494" s="900"/>
      <c r="C494" s="900"/>
      <c r="D494" s="900"/>
      <c r="E494" s="900"/>
      <c r="F494" s="900"/>
      <c r="G494" s="900"/>
      <c r="H494" s="900"/>
      <c r="I494" s="900"/>
      <c r="J494" s="900"/>
      <c r="K494" s="900"/>
      <c r="L494" s="900"/>
      <c r="M494" s="900"/>
      <c r="N494" s="900"/>
      <c r="O494" s="900"/>
      <c r="P494" s="18"/>
      <c r="Q494" s="18"/>
      <c r="R494" s="18"/>
      <c r="S494" s="18"/>
      <c r="T494" s="18"/>
      <c r="U494" s="18"/>
      <c r="V494" s="18"/>
      <c r="W494" s="18"/>
      <c r="X494" s="18"/>
      <c r="Y494" s="18"/>
      <c r="Z494" s="18"/>
      <c r="AA494" s="18"/>
      <c r="AB494" s="18"/>
      <c r="AC494" s="18"/>
      <c r="AD494" s="18"/>
    </row>
    <row r="495" spans="1:30" ht="18">
      <c r="A495" s="900"/>
      <c r="B495" s="900"/>
      <c r="C495" s="900"/>
      <c r="D495" s="900"/>
      <c r="E495" s="900"/>
      <c r="F495" s="900"/>
      <c r="G495" s="900"/>
      <c r="H495" s="900"/>
      <c r="I495" s="900"/>
      <c r="J495" s="900"/>
      <c r="K495" s="900"/>
      <c r="L495" s="900"/>
      <c r="M495" s="900"/>
      <c r="N495" s="900"/>
      <c r="O495" s="900"/>
      <c r="P495" s="18"/>
      <c r="Q495" s="18"/>
      <c r="R495" s="18"/>
      <c r="S495" s="18"/>
      <c r="T495" s="18"/>
      <c r="U495" s="18"/>
      <c r="V495" s="18"/>
      <c r="W495" s="18"/>
      <c r="X495" s="18"/>
      <c r="Y495" s="18"/>
      <c r="Z495" s="18"/>
      <c r="AA495" s="18"/>
      <c r="AB495" s="18"/>
      <c r="AC495" s="18"/>
      <c r="AD495" s="18"/>
    </row>
    <row r="496" spans="1:30" ht="18">
      <c r="A496" s="900"/>
      <c r="B496" s="900"/>
      <c r="C496" s="900"/>
      <c r="D496" s="900"/>
      <c r="E496" s="900"/>
      <c r="F496" s="900"/>
      <c r="G496" s="900"/>
      <c r="H496" s="900"/>
      <c r="I496" s="900"/>
      <c r="J496" s="900"/>
      <c r="K496" s="900"/>
      <c r="L496" s="900"/>
      <c r="M496" s="900"/>
      <c r="N496" s="900"/>
      <c r="O496" s="900"/>
      <c r="P496" s="18"/>
      <c r="Q496" s="18"/>
      <c r="R496" s="18"/>
      <c r="S496" s="18"/>
      <c r="T496" s="18"/>
      <c r="U496" s="18"/>
      <c r="V496" s="18"/>
      <c r="W496" s="18"/>
      <c r="X496" s="18"/>
      <c r="Y496" s="18"/>
      <c r="Z496" s="18"/>
      <c r="AA496" s="18"/>
      <c r="AB496" s="18"/>
      <c r="AC496" s="18"/>
      <c r="AD496" s="18"/>
    </row>
    <row r="497" spans="1:30" ht="18">
      <c r="A497" s="900"/>
      <c r="B497" s="900"/>
      <c r="C497" s="900"/>
      <c r="D497" s="900"/>
      <c r="E497" s="900"/>
      <c r="F497" s="900"/>
      <c r="G497" s="900"/>
      <c r="H497" s="900"/>
      <c r="I497" s="900"/>
      <c r="J497" s="900"/>
      <c r="K497" s="900"/>
      <c r="L497" s="900"/>
      <c r="M497" s="900"/>
      <c r="N497" s="900"/>
      <c r="O497" s="900"/>
      <c r="P497" s="18"/>
      <c r="Q497" s="18"/>
      <c r="R497" s="18"/>
      <c r="S497" s="18"/>
      <c r="T497" s="18"/>
      <c r="U497" s="18"/>
      <c r="V497" s="18"/>
      <c r="W497" s="18"/>
      <c r="X497" s="18"/>
      <c r="Y497" s="18"/>
      <c r="Z497" s="18"/>
      <c r="AA497" s="18"/>
      <c r="AB497" s="18"/>
      <c r="AC497" s="18"/>
      <c r="AD497" s="18"/>
    </row>
    <row r="498" spans="1:30" ht="18">
      <c r="A498" s="900"/>
      <c r="B498" s="900"/>
      <c r="C498" s="900"/>
      <c r="D498" s="900"/>
      <c r="E498" s="900"/>
      <c r="F498" s="900"/>
      <c r="G498" s="900"/>
      <c r="H498" s="900"/>
      <c r="I498" s="900"/>
      <c r="J498" s="900"/>
      <c r="K498" s="900"/>
      <c r="L498" s="900"/>
      <c r="M498" s="900"/>
      <c r="N498" s="900"/>
      <c r="O498" s="900"/>
      <c r="P498" s="18"/>
      <c r="Q498" s="18"/>
      <c r="R498" s="18"/>
      <c r="S498" s="18"/>
      <c r="T498" s="18"/>
      <c r="U498" s="18"/>
      <c r="V498" s="18"/>
      <c r="W498" s="18"/>
      <c r="X498" s="18"/>
      <c r="Y498" s="18"/>
      <c r="Z498" s="18"/>
      <c r="AA498" s="18"/>
      <c r="AB498" s="18"/>
      <c r="AC498" s="18"/>
      <c r="AD498" s="18"/>
    </row>
    <row r="499" spans="1:30" ht="18">
      <c r="A499" s="900"/>
      <c r="B499" s="900"/>
      <c r="C499" s="900"/>
      <c r="D499" s="900"/>
      <c r="E499" s="900"/>
      <c r="F499" s="900"/>
      <c r="G499" s="900"/>
      <c r="H499" s="900"/>
      <c r="I499" s="900"/>
      <c r="J499" s="900"/>
      <c r="K499" s="900"/>
      <c r="L499" s="900"/>
      <c r="M499" s="900"/>
      <c r="N499" s="900"/>
      <c r="O499" s="900"/>
      <c r="P499" s="18"/>
      <c r="Q499" s="18"/>
      <c r="R499" s="18"/>
      <c r="S499" s="18"/>
      <c r="T499" s="18"/>
      <c r="U499" s="18"/>
      <c r="V499" s="18"/>
      <c r="W499" s="18"/>
      <c r="X499" s="18"/>
      <c r="Y499" s="18"/>
      <c r="Z499" s="18"/>
      <c r="AA499" s="18"/>
      <c r="AB499" s="18"/>
      <c r="AC499" s="18"/>
      <c r="AD499" s="18"/>
    </row>
    <row r="500" spans="1:30" ht="18">
      <c r="A500" s="900"/>
      <c r="B500" s="900"/>
      <c r="C500" s="900"/>
      <c r="D500" s="900"/>
      <c r="E500" s="900"/>
      <c r="F500" s="900"/>
      <c r="G500" s="900"/>
      <c r="H500" s="900"/>
      <c r="I500" s="900"/>
      <c r="J500" s="900"/>
      <c r="K500" s="900"/>
      <c r="L500" s="900"/>
      <c r="M500" s="900"/>
      <c r="N500" s="900"/>
      <c r="O500" s="900"/>
      <c r="P500" s="18"/>
      <c r="Q500" s="18"/>
      <c r="R500" s="18"/>
      <c r="S500" s="18"/>
      <c r="T500" s="18"/>
      <c r="U500" s="18"/>
      <c r="V500" s="18"/>
      <c r="W500" s="18"/>
      <c r="X500" s="18"/>
      <c r="Y500" s="18"/>
      <c r="Z500" s="18"/>
      <c r="AA500" s="18"/>
      <c r="AB500" s="18"/>
      <c r="AC500" s="18"/>
      <c r="AD500" s="18"/>
    </row>
    <row r="501" spans="1:30" ht="18">
      <c r="A501" s="900"/>
      <c r="B501" s="900"/>
      <c r="C501" s="900"/>
      <c r="D501" s="900"/>
      <c r="E501" s="900"/>
      <c r="F501" s="900"/>
      <c r="G501" s="900"/>
      <c r="H501" s="900"/>
      <c r="I501" s="900"/>
      <c r="J501" s="900"/>
      <c r="K501" s="900"/>
      <c r="L501" s="900"/>
      <c r="M501" s="900"/>
      <c r="N501" s="900"/>
      <c r="O501" s="900"/>
      <c r="P501" s="18"/>
      <c r="Q501" s="18"/>
      <c r="R501" s="18"/>
      <c r="S501" s="18"/>
      <c r="T501" s="18"/>
      <c r="U501" s="18"/>
      <c r="V501" s="18"/>
      <c r="W501" s="18"/>
      <c r="X501" s="18"/>
      <c r="Y501" s="18"/>
      <c r="Z501" s="18"/>
      <c r="AA501" s="18"/>
      <c r="AB501" s="18"/>
      <c r="AC501" s="18"/>
      <c r="AD501" s="18"/>
    </row>
    <row r="502" spans="1:30" ht="18">
      <c r="A502" s="900"/>
      <c r="B502" s="900"/>
      <c r="C502" s="900"/>
      <c r="D502" s="900"/>
      <c r="E502" s="900"/>
      <c r="F502" s="900"/>
      <c r="G502" s="900"/>
      <c r="H502" s="900"/>
      <c r="I502" s="900"/>
      <c r="J502" s="900"/>
      <c r="K502" s="900"/>
      <c r="L502" s="900"/>
      <c r="M502" s="900"/>
      <c r="N502" s="900"/>
      <c r="O502" s="900"/>
      <c r="P502" s="18"/>
      <c r="Q502" s="18"/>
      <c r="R502" s="18"/>
      <c r="S502" s="18"/>
      <c r="T502" s="18"/>
      <c r="U502" s="18"/>
      <c r="V502" s="18"/>
      <c r="W502" s="18"/>
      <c r="X502" s="18"/>
      <c r="Y502" s="18"/>
      <c r="Z502" s="18"/>
      <c r="AA502" s="18"/>
      <c r="AB502" s="18"/>
      <c r="AC502" s="18"/>
      <c r="AD502" s="18"/>
    </row>
    <row r="503" spans="1:30" ht="18">
      <c r="A503" s="900"/>
      <c r="B503" s="900"/>
      <c r="C503" s="900"/>
      <c r="D503" s="900"/>
      <c r="E503" s="900"/>
      <c r="F503" s="900"/>
      <c r="G503" s="900"/>
      <c r="H503" s="900"/>
      <c r="I503" s="900"/>
      <c r="J503" s="900"/>
      <c r="K503" s="900"/>
      <c r="L503" s="900"/>
      <c r="M503" s="900"/>
      <c r="N503" s="900"/>
      <c r="O503" s="900"/>
      <c r="P503" s="18"/>
      <c r="Q503" s="18"/>
      <c r="R503" s="18"/>
      <c r="S503" s="18"/>
      <c r="T503" s="18"/>
      <c r="U503" s="18"/>
      <c r="V503" s="18"/>
      <c r="W503" s="18"/>
      <c r="X503" s="18"/>
      <c r="Y503" s="18"/>
      <c r="Z503" s="18"/>
      <c r="AA503" s="18"/>
      <c r="AB503" s="18"/>
      <c r="AC503" s="18"/>
      <c r="AD503" s="18"/>
    </row>
    <row r="504" spans="1:30" ht="18">
      <c r="A504" s="900"/>
      <c r="B504" s="900"/>
      <c r="C504" s="900"/>
      <c r="D504" s="900"/>
      <c r="E504" s="900"/>
      <c r="F504" s="900"/>
      <c r="G504" s="900"/>
      <c r="H504" s="900"/>
      <c r="I504" s="900"/>
      <c r="J504" s="900"/>
      <c r="K504" s="900"/>
      <c r="L504" s="900"/>
      <c r="M504" s="900"/>
      <c r="N504" s="900"/>
      <c r="O504" s="900"/>
      <c r="P504" s="18"/>
      <c r="Q504" s="18"/>
      <c r="R504" s="18"/>
      <c r="S504" s="18"/>
      <c r="T504" s="18"/>
      <c r="U504" s="18"/>
      <c r="V504" s="18"/>
      <c r="W504" s="18"/>
      <c r="X504" s="18"/>
      <c r="Y504" s="18"/>
      <c r="Z504" s="18"/>
      <c r="AA504" s="18"/>
      <c r="AB504" s="18"/>
      <c r="AC504" s="18"/>
      <c r="AD504" s="18"/>
    </row>
    <row r="505" spans="1:30" ht="18">
      <c r="A505" s="900"/>
      <c r="B505" s="900"/>
      <c r="C505" s="900"/>
      <c r="D505" s="900"/>
      <c r="E505" s="900"/>
      <c r="F505" s="900"/>
      <c r="G505" s="900"/>
      <c r="H505" s="900"/>
      <c r="I505" s="900"/>
      <c r="J505" s="900"/>
      <c r="K505" s="900"/>
      <c r="L505" s="900"/>
      <c r="M505" s="900"/>
      <c r="N505" s="900"/>
      <c r="O505" s="900"/>
      <c r="P505" s="18"/>
      <c r="Q505" s="18"/>
      <c r="R505" s="18"/>
      <c r="S505" s="18"/>
      <c r="T505" s="18"/>
      <c r="U505" s="18"/>
      <c r="V505" s="18"/>
      <c r="W505" s="18"/>
      <c r="X505" s="18"/>
      <c r="Y505" s="18"/>
      <c r="Z505" s="18"/>
      <c r="AA505" s="18"/>
      <c r="AB505" s="18"/>
      <c r="AC505" s="18"/>
      <c r="AD505" s="18"/>
    </row>
    <row r="506" spans="1:30" ht="18">
      <c r="A506" s="900"/>
      <c r="B506" s="900"/>
      <c r="C506" s="900"/>
      <c r="D506" s="900"/>
      <c r="E506" s="900"/>
      <c r="F506" s="900"/>
      <c r="G506" s="900"/>
      <c r="H506" s="900"/>
      <c r="I506" s="900"/>
      <c r="J506" s="900"/>
      <c r="K506" s="900"/>
      <c r="L506" s="900"/>
      <c r="M506" s="900"/>
      <c r="N506" s="900"/>
      <c r="O506" s="900"/>
      <c r="P506" s="18"/>
      <c r="Q506" s="18"/>
      <c r="R506" s="18"/>
      <c r="S506" s="18"/>
      <c r="T506" s="18"/>
      <c r="U506" s="18"/>
      <c r="V506" s="18"/>
      <c r="W506" s="18"/>
      <c r="X506" s="18"/>
      <c r="Y506" s="18"/>
      <c r="Z506" s="18"/>
      <c r="AA506" s="18"/>
      <c r="AB506" s="18"/>
      <c r="AC506" s="18"/>
      <c r="AD506" s="18"/>
    </row>
    <row r="507" spans="1:30" ht="18">
      <c r="A507" s="900"/>
      <c r="B507" s="900"/>
      <c r="C507" s="900"/>
      <c r="D507" s="900"/>
      <c r="E507" s="900"/>
      <c r="F507" s="900"/>
      <c r="G507" s="900"/>
      <c r="H507" s="900"/>
      <c r="I507" s="900"/>
      <c r="J507" s="900"/>
      <c r="K507" s="900"/>
      <c r="L507" s="900"/>
      <c r="M507" s="900"/>
      <c r="N507" s="900"/>
      <c r="O507" s="900"/>
      <c r="P507" s="18"/>
      <c r="Q507" s="18"/>
      <c r="R507" s="18"/>
      <c r="S507" s="18"/>
      <c r="T507" s="18"/>
      <c r="U507" s="18"/>
      <c r="V507" s="18"/>
      <c r="W507" s="18"/>
      <c r="X507" s="18"/>
      <c r="Y507" s="18"/>
      <c r="Z507" s="18"/>
      <c r="AA507" s="18"/>
      <c r="AB507" s="18"/>
      <c r="AC507" s="18"/>
      <c r="AD507" s="18"/>
    </row>
    <row r="508" spans="1:30" ht="18">
      <c r="A508" s="900"/>
      <c r="B508" s="900"/>
      <c r="C508" s="900"/>
      <c r="D508" s="900"/>
      <c r="E508" s="900"/>
      <c r="F508" s="900"/>
      <c r="G508" s="900"/>
      <c r="H508" s="900"/>
      <c r="I508" s="900"/>
      <c r="J508" s="900"/>
      <c r="K508" s="900"/>
      <c r="L508" s="900"/>
      <c r="M508" s="900"/>
      <c r="N508" s="900"/>
      <c r="O508" s="900"/>
      <c r="P508" s="18"/>
      <c r="Q508" s="18"/>
      <c r="R508" s="18"/>
      <c r="S508" s="18"/>
      <c r="T508" s="18"/>
      <c r="U508" s="18"/>
      <c r="V508" s="18"/>
      <c r="W508" s="18"/>
      <c r="X508" s="18"/>
      <c r="Y508" s="18"/>
      <c r="Z508" s="18"/>
      <c r="AA508" s="18"/>
      <c r="AB508" s="18"/>
      <c r="AC508" s="18"/>
      <c r="AD508" s="18"/>
    </row>
    <row r="509" spans="1:30" ht="18">
      <c r="A509" s="900"/>
      <c r="B509" s="900"/>
      <c r="C509" s="900"/>
      <c r="D509" s="900"/>
      <c r="E509" s="900"/>
      <c r="F509" s="900"/>
      <c r="G509" s="900"/>
      <c r="H509" s="900"/>
      <c r="I509" s="900"/>
      <c r="J509" s="900"/>
      <c r="K509" s="900"/>
      <c r="L509" s="900"/>
      <c r="M509" s="900"/>
      <c r="N509" s="900"/>
      <c r="O509" s="900"/>
      <c r="P509" s="18"/>
      <c r="Q509" s="18"/>
      <c r="R509" s="18"/>
      <c r="S509" s="18"/>
      <c r="T509" s="18"/>
      <c r="U509" s="18"/>
      <c r="V509" s="18"/>
      <c r="W509" s="18"/>
      <c r="X509" s="18"/>
      <c r="Y509" s="18"/>
      <c r="Z509" s="18"/>
      <c r="AA509" s="18"/>
      <c r="AB509" s="18"/>
      <c r="AC509" s="18"/>
      <c r="AD509" s="18"/>
    </row>
    <row r="510" spans="1:30" ht="18">
      <c r="A510" s="900"/>
      <c r="B510" s="900"/>
      <c r="C510" s="900"/>
      <c r="D510" s="900"/>
      <c r="E510" s="900"/>
      <c r="F510" s="900"/>
      <c r="G510" s="900"/>
      <c r="H510" s="900"/>
      <c r="I510" s="900"/>
      <c r="J510" s="900"/>
      <c r="K510" s="900"/>
      <c r="L510" s="900"/>
      <c r="M510" s="900"/>
      <c r="N510" s="900"/>
      <c r="O510" s="900"/>
      <c r="P510" s="18"/>
      <c r="Q510" s="18"/>
      <c r="R510" s="18"/>
      <c r="S510" s="18"/>
      <c r="T510" s="18"/>
      <c r="U510" s="18"/>
      <c r="V510" s="18"/>
      <c r="W510" s="18"/>
      <c r="X510" s="18"/>
      <c r="Y510" s="18"/>
      <c r="Z510" s="18"/>
      <c r="AA510" s="18"/>
      <c r="AB510" s="18"/>
      <c r="AC510" s="18"/>
      <c r="AD510" s="18"/>
    </row>
    <row r="511" spans="1:30" ht="18">
      <c r="A511" s="900"/>
      <c r="B511" s="900"/>
      <c r="C511" s="900"/>
      <c r="D511" s="900"/>
      <c r="E511" s="900"/>
      <c r="F511" s="900"/>
      <c r="G511" s="900"/>
      <c r="H511" s="900"/>
      <c r="I511" s="900"/>
      <c r="J511" s="900"/>
      <c r="K511" s="900"/>
      <c r="L511" s="900"/>
      <c r="M511" s="900"/>
      <c r="N511" s="900"/>
      <c r="O511" s="900"/>
      <c r="P511" s="18"/>
      <c r="Q511" s="18"/>
      <c r="R511" s="18"/>
      <c r="S511" s="18"/>
      <c r="T511" s="18"/>
      <c r="U511" s="18"/>
      <c r="V511" s="18"/>
      <c r="W511" s="18"/>
      <c r="X511" s="18"/>
      <c r="Y511" s="18"/>
      <c r="Z511" s="18"/>
      <c r="AA511" s="18"/>
      <c r="AB511" s="18"/>
      <c r="AC511" s="18"/>
      <c r="AD511" s="18"/>
    </row>
    <row r="512" spans="1:30" ht="18">
      <c r="A512" s="900"/>
      <c r="B512" s="900"/>
      <c r="C512" s="900"/>
      <c r="D512" s="900"/>
      <c r="E512" s="900"/>
      <c r="F512" s="900"/>
      <c r="G512" s="900"/>
      <c r="H512" s="900"/>
      <c r="I512" s="900"/>
      <c r="J512" s="900"/>
      <c r="K512" s="900"/>
      <c r="L512" s="900"/>
      <c r="M512" s="900"/>
      <c r="N512" s="900"/>
      <c r="O512" s="900"/>
      <c r="P512" s="18"/>
      <c r="Q512" s="18"/>
      <c r="R512" s="18"/>
      <c r="S512" s="18"/>
      <c r="T512" s="18"/>
      <c r="U512" s="18"/>
      <c r="V512" s="18"/>
      <c r="W512" s="18"/>
      <c r="X512" s="18"/>
      <c r="Y512" s="18"/>
      <c r="Z512" s="18"/>
      <c r="AA512" s="18"/>
      <c r="AB512" s="18"/>
      <c r="AC512" s="18"/>
      <c r="AD512" s="18"/>
    </row>
    <row r="513" spans="1:30" ht="18">
      <c r="A513" s="900"/>
      <c r="B513" s="900"/>
      <c r="C513" s="900"/>
      <c r="D513" s="900"/>
      <c r="E513" s="900"/>
      <c r="F513" s="900"/>
      <c r="G513" s="900"/>
      <c r="H513" s="900"/>
      <c r="I513" s="900"/>
      <c r="J513" s="900"/>
      <c r="K513" s="900"/>
      <c r="L513" s="900"/>
      <c r="M513" s="900"/>
      <c r="N513" s="900"/>
      <c r="O513" s="900"/>
      <c r="P513" s="18"/>
      <c r="Q513" s="18"/>
      <c r="R513" s="18"/>
      <c r="S513" s="18"/>
      <c r="T513" s="18"/>
      <c r="U513" s="18"/>
      <c r="V513" s="18"/>
      <c r="W513" s="18"/>
      <c r="X513" s="18"/>
      <c r="Y513" s="18"/>
      <c r="Z513" s="18"/>
      <c r="AA513" s="18"/>
      <c r="AB513" s="18"/>
      <c r="AC513" s="18"/>
      <c r="AD513" s="18"/>
    </row>
    <row r="514" spans="1:30" ht="18">
      <c r="A514" s="900"/>
      <c r="B514" s="900"/>
      <c r="C514" s="900"/>
      <c r="D514" s="900"/>
      <c r="E514" s="900"/>
      <c r="F514" s="900"/>
      <c r="G514" s="900"/>
      <c r="H514" s="900"/>
      <c r="I514" s="900"/>
      <c r="J514" s="900"/>
      <c r="K514" s="900"/>
      <c r="L514" s="900"/>
      <c r="M514" s="900"/>
      <c r="N514" s="900"/>
      <c r="O514" s="900"/>
      <c r="P514" s="18"/>
      <c r="Q514" s="18"/>
      <c r="R514" s="18"/>
      <c r="S514" s="18"/>
      <c r="T514" s="18"/>
      <c r="U514" s="18"/>
      <c r="V514" s="18"/>
      <c r="W514" s="18"/>
      <c r="X514" s="18"/>
      <c r="Y514" s="18"/>
      <c r="Z514" s="18"/>
      <c r="AA514" s="18"/>
      <c r="AB514" s="18"/>
      <c r="AC514" s="18"/>
      <c r="AD514" s="18"/>
    </row>
    <row r="515" spans="1:30" ht="18">
      <c r="A515" s="900"/>
      <c r="B515" s="900"/>
      <c r="C515" s="900"/>
      <c r="D515" s="900"/>
      <c r="E515" s="900"/>
      <c r="F515" s="900"/>
      <c r="G515" s="900"/>
      <c r="H515" s="900"/>
      <c r="I515" s="900"/>
      <c r="J515" s="900"/>
      <c r="K515" s="900"/>
      <c r="L515" s="900"/>
      <c r="M515" s="900"/>
      <c r="N515" s="900"/>
      <c r="O515" s="900"/>
      <c r="P515" s="18"/>
      <c r="Q515" s="18"/>
      <c r="R515" s="18"/>
      <c r="S515" s="18"/>
      <c r="T515" s="18"/>
      <c r="U515" s="18"/>
      <c r="V515" s="18"/>
      <c r="W515" s="18"/>
      <c r="X515" s="18"/>
      <c r="Y515" s="18"/>
      <c r="Z515" s="18"/>
      <c r="AA515" s="18"/>
      <c r="AB515" s="18"/>
      <c r="AC515" s="18"/>
      <c r="AD515" s="18"/>
    </row>
    <row r="516" spans="1:30" ht="18">
      <c r="A516" s="900"/>
      <c r="B516" s="900"/>
      <c r="C516" s="900"/>
      <c r="D516" s="900"/>
      <c r="E516" s="900"/>
      <c r="F516" s="900"/>
      <c r="G516" s="900"/>
      <c r="H516" s="900"/>
      <c r="I516" s="900"/>
      <c r="J516" s="900"/>
      <c r="K516" s="900"/>
      <c r="L516" s="900"/>
      <c r="M516" s="900"/>
      <c r="N516" s="900"/>
      <c r="O516" s="900"/>
      <c r="P516" s="18"/>
      <c r="Q516" s="18"/>
      <c r="R516" s="18"/>
      <c r="S516" s="18"/>
      <c r="T516" s="18"/>
      <c r="U516" s="18"/>
      <c r="V516" s="18"/>
      <c r="W516" s="18"/>
      <c r="X516" s="18"/>
      <c r="Y516" s="18"/>
      <c r="Z516" s="18"/>
      <c r="AA516" s="18"/>
      <c r="AB516" s="18"/>
      <c r="AC516" s="18"/>
      <c r="AD516" s="18"/>
    </row>
    <row r="517" spans="1:30" ht="18">
      <c r="A517" s="900"/>
      <c r="B517" s="900"/>
      <c r="C517" s="900"/>
      <c r="D517" s="900"/>
      <c r="E517" s="900"/>
      <c r="F517" s="900"/>
      <c r="G517" s="900"/>
      <c r="H517" s="900"/>
      <c r="I517" s="900"/>
      <c r="J517" s="900"/>
      <c r="K517" s="900"/>
      <c r="L517" s="900"/>
      <c r="M517" s="900"/>
      <c r="N517" s="900"/>
      <c r="O517" s="900"/>
      <c r="P517" s="18"/>
      <c r="Q517" s="18"/>
      <c r="R517" s="18"/>
      <c r="S517" s="18"/>
      <c r="T517" s="18"/>
      <c r="U517" s="18"/>
      <c r="V517" s="18"/>
      <c r="W517" s="18"/>
      <c r="X517" s="18"/>
      <c r="Y517" s="18"/>
      <c r="Z517" s="18"/>
      <c r="AA517" s="18"/>
      <c r="AB517" s="18"/>
      <c r="AC517" s="18"/>
      <c r="AD517" s="18"/>
    </row>
    <row r="518" spans="1:30" ht="18">
      <c r="A518" s="900"/>
      <c r="B518" s="900"/>
      <c r="C518" s="900"/>
      <c r="D518" s="900"/>
      <c r="E518" s="900"/>
      <c r="F518" s="900"/>
      <c r="G518" s="900"/>
      <c r="H518" s="900"/>
      <c r="I518" s="900"/>
      <c r="J518" s="900"/>
      <c r="K518" s="900"/>
      <c r="L518" s="900"/>
      <c r="M518" s="900"/>
      <c r="N518" s="900"/>
      <c r="O518" s="900"/>
      <c r="P518" s="18"/>
      <c r="Q518" s="18"/>
      <c r="R518" s="18"/>
      <c r="S518" s="18"/>
      <c r="T518" s="18"/>
      <c r="U518" s="18"/>
      <c r="V518" s="18"/>
      <c r="W518" s="18"/>
      <c r="X518" s="18"/>
      <c r="Y518" s="18"/>
      <c r="Z518" s="18"/>
      <c r="AA518" s="18"/>
      <c r="AB518" s="18"/>
      <c r="AC518" s="18"/>
      <c r="AD518" s="18"/>
    </row>
    <row r="519" spans="1:30" ht="18">
      <c r="A519" s="900"/>
      <c r="B519" s="900"/>
      <c r="C519" s="900"/>
      <c r="D519" s="900"/>
      <c r="E519" s="900"/>
      <c r="F519" s="900"/>
      <c r="G519" s="900"/>
      <c r="H519" s="900"/>
      <c r="I519" s="900"/>
      <c r="J519" s="900"/>
      <c r="K519" s="900"/>
      <c r="L519" s="900"/>
      <c r="M519" s="900"/>
      <c r="N519" s="900"/>
      <c r="O519" s="900"/>
      <c r="P519" s="18"/>
      <c r="Q519" s="18"/>
      <c r="R519" s="18"/>
      <c r="S519" s="18"/>
      <c r="T519" s="18"/>
      <c r="U519" s="18"/>
      <c r="V519" s="18"/>
      <c r="W519" s="18"/>
      <c r="X519" s="18"/>
      <c r="Y519" s="18"/>
      <c r="Z519" s="18"/>
      <c r="AA519" s="18"/>
      <c r="AB519" s="18"/>
      <c r="AC519" s="18"/>
      <c r="AD519" s="18"/>
    </row>
    <row r="520" spans="1:30" ht="18">
      <c r="A520" s="900"/>
      <c r="B520" s="900"/>
      <c r="C520" s="900"/>
      <c r="D520" s="900"/>
      <c r="E520" s="900"/>
      <c r="F520" s="900"/>
      <c r="G520" s="900"/>
      <c r="H520" s="900"/>
      <c r="I520" s="900"/>
      <c r="J520" s="900"/>
      <c r="K520" s="900"/>
      <c r="L520" s="900"/>
      <c r="M520" s="900"/>
      <c r="N520" s="900"/>
      <c r="O520" s="900"/>
      <c r="P520" s="18"/>
      <c r="Q520" s="18"/>
      <c r="R520" s="18"/>
      <c r="S520" s="18"/>
      <c r="T520" s="18"/>
      <c r="U520" s="18"/>
      <c r="V520" s="18"/>
      <c r="W520" s="18"/>
      <c r="X520" s="18"/>
      <c r="Y520" s="18"/>
      <c r="Z520" s="18"/>
      <c r="AA520" s="18"/>
      <c r="AB520" s="18"/>
      <c r="AC520" s="18"/>
      <c r="AD520" s="18"/>
    </row>
    <row r="521" spans="1:30" ht="18">
      <c r="A521" s="900"/>
      <c r="B521" s="900"/>
      <c r="C521" s="900"/>
      <c r="D521" s="900"/>
      <c r="E521" s="900"/>
      <c r="F521" s="900"/>
      <c r="G521" s="900"/>
      <c r="H521" s="900"/>
      <c r="I521" s="900"/>
      <c r="J521" s="900"/>
      <c r="K521" s="900"/>
      <c r="L521" s="900"/>
      <c r="M521" s="900"/>
      <c r="N521" s="900"/>
      <c r="O521" s="900"/>
      <c r="P521" s="18"/>
      <c r="Q521" s="18"/>
      <c r="R521" s="18"/>
      <c r="S521" s="18"/>
      <c r="T521" s="18"/>
      <c r="U521" s="18"/>
      <c r="V521" s="18"/>
      <c r="W521" s="18"/>
      <c r="X521" s="18"/>
      <c r="Y521" s="18"/>
      <c r="Z521" s="18"/>
      <c r="AA521" s="18"/>
      <c r="AB521" s="18"/>
      <c r="AC521" s="18"/>
      <c r="AD521" s="18"/>
    </row>
    <row r="522" spans="1:30" ht="18">
      <c r="A522" s="900"/>
      <c r="B522" s="900"/>
      <c r="C522" s="900"/>
      <c r="D522" s="900"/>
      <c r="E522" s="900"/>
      <c r="F522" s="900"/>
      <c r="G522" s="900"/>
      <c r="H522" s="900"/>
      <c r="I522" s="900"/>
      <c r="J522" s="900"/>
      <c r="K522" s="900"/>
      <c r="L522" s="900"/>
      <c r="M522" s="900"/>
      <c r="N522" s="900"/>
      <c r="O522" s="900"/>
      <c r="P522" s="18"/>
      <c r="Q522" s="18"/>
      <c r="R522" s="18"/>
      <c r="S522" s="18"/>
      <c r="T522" s="18"/>
      <c r="U522" s="18"/>
      <c r="V522" s="18"/>
      <c r="W522" s="18"/>
      <c r="X522" s="18"/>
      <c r="Y522" s="18"/>
      <c r="Z522" s="18"/>
      <c r="AA522" s="18"/>
      <c r="AB522" s="18"/>
      <c r="AC522" s="18"/>
      <c r="AD522" s="18"/>
    </row>
    <row r="523" spans="1:30" ht="18">
      <c r="A523" s="900"/>
      <c r="B523" s="900"/>
      <c r="C523" s="900"/>
      <c r="D523" s="900"/>
      <c r="E523" s="900"/>
      <c r="F523" s="900"/>
      <c r="G523" s="900"/>
      <c r="H523" s="900"/>
      <c r="I523" s="900"/>
      <c r="J523" s="900"/>
      <c r="K523" s="900"/>
      <c r="L523" s="900"/>
      <c r="M523" s="900"/>
      <c r="N523" s="900"/>
      <c r="O523" s="900"/>
      <c r="P523" s="18"/>
      <c r="Q523" s="18"/>
      <c r="R523" s="18"/>
      <c r="S523" s="18"/>
      <c r="T523" s="18"/>
      <c r="U523" s="18"/>
      <c r="V523" s="18"/>
      <c r="W523" s="18"/>
      <c r="X523" s="18"/>
      <c r="Y523" s="18"/>
      <c r="Z523" s="18"/>
      <c r="AA523" s="18"/>
      <c r="AB523" s="18"/>
      <c r="AC523" s="18"/>
      <c r="AD523" s="18"/>
    </row>
    <row r="524" spans="1:30" ht="18">
      <c r="A524" s="900"/>
      <c r="B524" s="900"/>
      <c r="C524" s="900"/>
      <c r="D524" s="900"/>
      <c r="E524" s="900"/>
      <c r="F524" s="900"/>
      <c r="G524" s="900"/>
      <c r="H524" s="900"/>
      <c r="I524" s="900"/>
      <c r="J524" s="900"/>
      <c r="K524" s="900"/>
      <c r="L524" s="900"/>
      <c r="M524" s="900"/>
      <c r="N524" s="900"/>
      <c r="O524" s="900"/>
      <c r="P524" s="18"/>
      <c r="Q524" s="18"/>
      <c r="R524" s="18"/>
      <c r="S524" s="18"/>
      <c r="T524" s="18"/>
      <c r="U524" s="18"/>
      <c r="V524" s="18"/>
      <c r="W524" s="18"/>
      <c r="X524" s="18"/>
      <c r="Y524" s="18"/>
      <c r="Z524" s="18"/>
      <c r="AA524" s="18"/>
      <c r="AB524" s="18"/>
      <c r="AC524" s="18"/>
      <c r="AD524" s="18"/>
    </row>
    <row r="525" spans="1:30" ht="18">
      <c r="A525" s="900"/>
      <c r="B525" s="900"/>
      <c r="C525" s="900"/>
      <c r="D525" s="900"/>
      <c r="E525" s="900"/>
      <c r="F525" s="900"/>
      <c r="G525" s="900"/>
      <c r="H525" s="900"/>
      <c r="I525" s="900"/>
      <c r="J525" s="900"/>
      <c r="K525" s="900"/>
      <c r="L525" s="900"/>
      <c r="M525" s="900"/>
      <c r="N525" s="900"/>
      <c r="O525" s="900"/>
      <c r="P525" s="18"/>
      <c r="Q525" s="18"/>
      <c r="R525" s="18"/>
      <c r="S525" s="18"/>
      <c r="T525" s="18"/>
      <c r="U525" s="18"/>
      <c r="V525" s="18"/>
      <c r="W525" s="18"/>
      <c r="X525" s="18"/>
      <c r="Y525" s="18"/>
      <c r="Z525" s="18"/>
      <c r="AA525" s="18"/>
      <c r="AB525" s="18"/>
      <c r="AC525" s="18"/>
      <c r="AD525" s="18"/>
    </row>
    <row r="526" spans="1:30" ht="18">
      <c r="A526" s="900"/>
      <c r="B526" s="900"/>
      <c r="C526" s="900"/>
      <c r="D526" s="900"/>
      <c r="E526" s="900"/>
      <c r="F526" s="900"/>
      <c r="G526" s="900"/>
      <c r="H526" s="900"/>
      <c r="I526" s="900"/>
      <c r="J526" s="900"/>
      <c r="K526" s="900"/>
      <c r="L526" s="900"/>
      <c r="M526" s="900"/>
      <c r="N526" s="900"/>
      <c r="O526" s="900"/>
      <c r="P526" s="18"/>
      <c r="Q526" s="18"/>
      <c r="R526" s="18"/>
      <c r="S526" s="18"/>
      <c r="T526" s="18"/>
      <c r="U526" s="18"/>
      <c r="V526" s="18"/>
      <c r="W526" s="18"/>
      <c r="X526" s="18"/>
      <c r="Y526" s="18"/>
      <c r="Z526" s="18"/>
      <c r="AA526" s="18"/>
      <c r="AB526" s="18"/>
      <c r="AC526" s="18"/>
      <c r="AD526" s="18"/>
    </row>
    <row r="527" spans="1:30" ht="18">
      <c r="A527" s="900"/>
      <c r="B527" s="900"/>
      <c r="C527" s="900"/>
      <c r="D527" s="900"/>
      <c r="E527" s="900"/>
      <c r="F527" s="900"/>
      <c r="G527" s="900"/>
      <c r="H527" s="900"/>
      <c r="I527" s="900"/>
      <c r="J527" s="900"/>
      <c r="K527" s="900"/>
      <c r="L527" s="900"/>
      <c r="M527" s="900"/>
      <c r="N527" s="900"/>
      <c r="O527" s="900"/>
      <c r="P527" s="18"/>
      <c r="Q527" s="18"/>
      <c r="R527" s="18"/>
      <c r="S527" s="18"/>
      <c r="T527" s="18"/>
      <c r="U527" s="18"/>
      <c r="V527" s="18"/>
      <c r="W527" s="18"/>
      <c r="X527" s="18"/>
      <c r="Y527" s="18"/>
      <c r="Z527" s="18"/>
      <c r="AA527" s="18"/>
      <c r="AB527" s="18"/>
      <c r="AC527" s="18"/>
      <c r="AD527" s="18"/>
    </row>
    <row r="528" spans="1:30" ht="18">
      <c r="A528" s="900"/>
      <c r="B528" s="900"/>
      <c r="C528" s="900"/>
      <c r="D528" s="900"/>
      <c r="E528" s="900"/>
      <c r="F528" s="900"/>
      <c r="G528" s="900"/>
      <c r="H528" s="900"/>
      <c r="I528" s="900"/>
      <c r="J528" s="900"/>
      <c r="K528" s="900"/>
      <c r="L528" s="900"/>
      <c r="M528" s="900"/>
      <c r="N528" s="900"/>
      <c r="O528" s="900"/>
      <c r="P528" s="18"/>
      <c r="Q528" s="18"/>
      <c r="R528" s="18"/>
      <c r="S528" s="18"/>
      <c r="T528" s="18"/>
      <c r="U528" s="18"/>
      <c r="V528" s="18"/>
      <c r="W528" s="18"/>
      <c r="X528" s="18"/>
      <c r="Y528" s="18"/>
      <c r="Z528" s="18"/>
      <c r="AA528" s="18"/>
      <c r="AB528" s="18"/>
      <c r="AC528" s="18"/>
      <c r="AD528" s="18"/>
    </row>
    <row r="529" spans="1:30" ht="18">
      <c r="A529" s="900"/>
      <c r="B529" s="900"/>
      <c r="C529" s="900"/>
      <c r="D529" s="900"/>
      <c r="E529" s="900"/>
      <c r="F529" s="900"/>
      <c r="G529" s="900"/>
      <c r="H529" s="900"/>
      <c r="I529" s="900"/>
      <c r="J529" s="900"/>
      <c r="K529" s="900"/>
      <c r="L529" s="900"/>
      <c r="M529" s="900"/>
      <c r="N529" s="900"/>
      <c r="O529" s="900"/>
      <c r="P529" s="18"/>
      <c r="Q529" s="18"/>
      <c r="R529" s="18"/>
      <c r="S529" s="18"/>
      <c r="T529" s="18"/>
      <c r="U529" s="18"/>
      <c r="V529" s="18"/>
      <c r="W529" s="18"/>
      <c r="X529" s="18"/>
      <c r="Y529" s="18"/>
      <c r="Z529" s="18"/>
      <c r="AA529" s="18"/>
      <c r="AB529" s="18"/>
      <c r="AC529" s="18"/>
      <c r="AD529" s="18"/>
    </row>
    <row r="530" spans="1:30" ht="18">
      <c r="A530" s="900"/>
      <c r="B530" s="900"/>
      <c r="C530" s="900"/>
      <c r="D530" s="900"/>
      <c r="E530" s="900"/>
      <c r="F530" s="900"/>
      <c r="G530" s="900"/>
      <c r="H530" s="900"/>
      <c r="I530" s="900"/>
      <c r="J530" s="900"/>
      <c r="K530" s="900"/>
      <c r="L530" s="900"/>
      <c r="M530" s="900"/>
      <c r="N530" s="900"/>
      <c r="O530" s="900"/>
      <c r="P530" s="18"/>
      <c r="Q530" s="18"/>
      <c r="R530" s="18"/>
      <c r="S530" s="18"/>
      <c r="T530" s="18"/>
      <c r="U530" s="18"/>
      <c r="V530" s="18"/>
      <c r="W530" s="18"/>
      <c r="X530" s="18"/>
      <c r="Y530" s="18"/>
      <c r="Z530" s="18"/>
      <c r="AA530" s="18"/>
      <c r="AB530" s="18"/>
      <c r="AC530" s="18"/>
      <c r="AD530" s="18"/>
    </row>
    <row r="531" spans="1:30" ht="18">
      <c r="A531" s="900"/>
      <c r="B531" s="900"/>
      <c r="C531" s="900"/>
      <c r="D531" s="900"/>
      <c r="E531" s="900"/>
      <c r="F531" s="900"/>
      <c r="G531" s="900"/>
      <c r="H531" s="900"/>
      <c r="I531" s="900"/>
      <c r="J531" s="900"/>
      <c r="K531" s="900"/>
      <c r="L531" s="900"/>
      <c r="M531" s="900"/>
      <c r="N531" s="900"/>
      <c r="O531" s="900"/>
      <c r="P531" s="18"/>
      <c r="Q531" s="18"/>
      <c r="R531" s="18"/>
      <c r="S531" s="18"/>
      <c r="T531" s="18"/>
      <c r="U531" s="18"/>
      <c r="V531" s="18"/>
      <c r="W531" s="18"/>
      <c r="X531" s="18"/>
      <c r="Y531" s="18"/>
      <c r="Z531" s="18"/>
      <c r="AA531" s="18"/>
      <c r="AB531" s="18"/>
      <c r="AC531" s="18"/>
      <c r="AD531" s="18"/>
    </row>
    <row r="532" spans="1:30" ht="18">
      <c r="A532" s="900"/>
      <c r="B532" s="900"/>
      <c r="C532" s="900"/>
      <c r="D532" s="900"/>
      <c r="E532" s="900"/>
      <c r="F532" s="900"/>
      <c r="G532" s="900"/>
      <c r="H532" s="900"/>
      <c r="I532" s="900"/>
      <c r="J532" s="900"/>
      <c r="K532" s="900"/>
      <c r="L532" s="900"/>
      <c r="M532" s="900"/>
      <c r="N532" s="900"/>
      <c r="O532" s="900"/>
      <c r="P532" s="18"/>
      <c r="Q532" s="18"/>
      <c r="R532" s="18"/>
      <c r="S532" s="18"/>
      <c r="T532" s="18"/>
      <c r="U532" s="18"/>
      <c r="V532" s="18"/>
      <c r="W532" s="18"/>
      <c r="X532" s="18"/>
      <c r="Y532" s="18"/>
      <c r="Z532" s="18"/>
      <c r="AA532" s="18"/>
      <c r="AB532" s="18"/>
      <c r="AC532" s="18"/>
      <c r="AD532" s="18"/>
    </row>
    <row r="533" spans="1:30" ht="18">
      <c r="A533" s="900"/>
      <c r="B533" s="900"/>
      <c r="C533" s="900"/>
      <c r="D533" s="900"/>
      <c r="E533" s="900"/>
      <c r="F533" s="900"/>
      <c r="G533" s="900"/>
      <c r="H533" s="900"/>
      <c r="I533" s="900"/>
      <c r="J533" s="900"/>
      <c r="K533" s="900"/>
      <c r="L533" s="900"/>
      <c r="M533" s="900"/>
      <c r="N533" s="900"/>
      <c r="O533" s="900"/>
      <c r="P533" s="18"/>
      <c r="Q533" s="18"/>
      <c r="R533" s="18"/>
      <c r="S533" s="18"/>
      <c r="T533" s="18"/>
      <c r="U533" s="18"/>
      <c r="V533" s="18"/>
      <c r="W533" s="18"/>
      <c r="X533" s="18"/>
      <c r="Y533" s="18"/>
      <c r="Z533" s="18"/>
      <c r="AA533" s="18"/>
      <c r="AB533" s="18"/>
      <c r="AC533" s="18"/>
      <c r="AD533" s="18"/>
    </row>
    <row r="534" spans="1:30" ht="18">
      <c r="A534" s="900"/>
      <c r="B534" s="900"/>
      <c r="C534" s="900"/>
      <c r="D534" s="900"/>
      <c r="E534" s="900"/>
      <c r="F534" s="900"/>
      <c r="G534" s="900"/>
      <c r="H534" s="900"/>
      <c r="I534" s="900"/>
      <c r="J534" s="900"/>
      <c r="K534" s="900"/>
      <c r="L534" s="900"/>
      <c r="M534" s="900"/>
      <c r="N534" s="900"/>
      <c r="O534" s="900"/>
      <c r="P534" s="18"/>
      <c r="Q534" s="18"/>
      <c r="R534" s="18"/>
      <c r="S534" s="18"/>
      <c r="T534" s="18"/>
      <c r="U534" s="18"/>
      <c r="V534" s="18"/>
      <c r="W534" s="18"/>
      <c r="X534" s="18"/>
      <c r="Y534" s="18"/>
      <c r="Z534" s="18"/>
      <c r="AA534" s="18"/>
      <c r="AB534" s="18"/>
      <c r="AC534" s="18"/>
      <c r="AD534" s="18"/>
    </row>
    <row r="535" spans="1:30" ht="18">
      <c r="A535" s="900"/>
      <c r="B535" s="900"/>
      <c r="C535" s="900"/>
      <c r="D535" s="900"/>
      <c r="E535" s="900"/>
      <c r="F535" s="900"/>
      <c r="G535" s="900"/>
      <c r="H535" s="900"/>
      <c r="I535" s="900"/>
      <c r="J535" s="900"/>
      <c r="K535" s="900"/>
      <c r="L535" s="900"/>
      <c r="M535" s="900"/>
      <c r="N535" s="900"/>
      <c r="O535" s="900"/>
      <c r="P535" s="18"/>
      <c r="Q535" s="18"/>
      <c r="R535" s="18"/>
      <c r="S535" s="18"/>
      <c r="T535" s="18"/>
      <c r="U535" s="18"/>
      <c r="V535" s="18"/>
      <c r="W535" s="18"/>
      <c r="X535" s="18"/>
      <c r="Y535" s="18"/>
      <c r="Z535" s="18"/>
      <c r="AA535" s="18"/>
      <c r="AB535" s="18"/>
      <c r="AC535" s="18"/>
      <c r="AD535" s="18"/>
    </row>
    <row r="536" spans="1:30" ht="18">
      <c r="A536" s="900"/>
      <c r="B536" s="900"/>
      <c r="C536" s="900"/>
      <c r="D536" s="900"/>
      <c r="E536" s="900"/>
      <c r="F536" s="900"/>
      <c r="G536" s="900"/>
      <c r="H536" s="900"/>
      <c r="I536" s="900"/>
      <c r="J536" s="900"/>
      <c r="K536" s="900"/>
      <c r="L536" s="900"/>
      <c r="M536" s="900"/>
      <c r="N536" s="900"/>
      <c r="O536" s="900"/>
      <c r="P536" s="18"/>
      <c r="Q536" s="18"/>
      <c r="R536" s="18"/>
      <c r="S536" s="18"/>
      <c r="T536" s="18"/>
      <c r="U536" s="18"/>
      <c r="V536" s="18"/>
      <c r="W536" s="18"/>
      <c r="X536" s="18"/>
      <c r="Y536" s="18"/>
      <c r="Z536" s="18"/>
      <c r="AA536" s="18"/>
      <c r="AB536" s="18"/>
      <c r="AC536" s="18"/>
      <c r="AD536" s="18"/>
    </row>
    <row r="537" spans="1:30" ht="18">
      <c r="A537" s="900"/>
      <c r="B537" s="900"/>
      <c r="C537" s="900"/>
      <c r="D537" s="900"/>
      <c r="E537" s="900"/>
      <c r="F537" s="900"/>
      <c r="G537" s="900"/>
      <c r="H537" s="900"/>
      <c r="I537" s="900"/>
      <c r="J537" s="900"/>
      <c r="K537" s="900"/>
      <c r="L537" s="900"/>
      <c r="M537" s="900"/>
      <c r="N537" s="900"/>
      <c r="O537" s="900"/>
      <c r="P537" s="18"/>
      <c r="Q537" s="18"/>
      <c r="R537" s="18"/>
      <c r="S537" s="18"/>
      <c r="T537" s="18"/>
      <c r="U537" s="18"/>
      <c r="V537" s="18"/>
      <c r="W537" s="18"/>
      <c r="X537" s="18"/>
      <c r="Y537" s="18"/>
      <c r="Z537" s="18"/>
      <c r="AA537" s="18"/>
      <c r="AB537" s="18"/>
      <c r="AC537" s="18"/>
      <c r="AD537" s="18"/>
    </row>
    <row r="538" spans="1:30" ht="18">
      <c r="A538" s="900"/>
      <c r="B538" s="900"/>
      <c r="C538" s="900"/>
      <c r="D538" s="900"/>
      <c r="E538" s="900"/>
      <c r="F538" s="900"/>
      <c r="G538" s="900"/>
      <c r="H538" s="900"/>
      <c r="I538" s="900"/>
      <c r="J538" s="900"/>
      <c r="K538" s="900"/>
      <c r="L538" s="900"/>
      <c r="M538" s="900"/>
      <c r="N538" s="900"/>
      <c r="O538" s="900"/>
      <c r="P538" s="18"/>
      <c r="Q538" s="18"/>
      <c r="R538" s="18"/>
      <c r="S538" s="18"/>
      <c r="T538" s="18"/>
      <c r="U538" s="18"/>
      <c r="V538" s="18"/>
      <c r="W538" s="18"/>
      <c r="X538" s="18"/>
      <c r="Y538" s="18"/>
      <c r="Z538" s="18"/>
      <c r="AA538" s="18"/>
      <c r="AB538" s="18"/>
      <c r="AC538" s="18"/>
      <c r="AD538" s="18"/>
    </row>
    <row r="539" spans="1:30" ht="18">
      <c r="A539" s="900"/>
      <c r="B539" s="900"/>
      <c r="C539" s="900"/>
      <c r="D539" s="900"/>
      <c r="E539" s="900"/>
      <c r="F539" s="900"/>
      <c r="G539" s="900"/>
      <c r="H539" s="900"/>
      <c r="I539" s="900"/>
      <c r="J539" s="900"/>
      <c r="K539" s="900"/>
      <c r="L539" s="900"/>
      <c r="M539" s="900"/>
      <c r="N539" s="900"/>
      <c r="O539" s="900"/>
      <c r="P539" s="18"/>
      <c r="Q539" s="18"/>
      <c r="R539" s="18"/>
      <c r="S539" s="18"/>
      <c r="T539" s="18"/>
      <c r="U539" s="18"/>
      <c r="V539" s="18"/>
      <c r="W539" s="18"/>
      <c r="X539" s="18"/>
      <c r="Y539" s="18"/>
      <c r="Z539" s="18"/>
      <c r="AA539" s="18"/>
      <c r="AB539" s="18"/>
      <c r="AC539" s="18"/>
      <c r="AD539" s="18"/>
    </row>
    <row r="540" spans="1:30" ht="18">
      <c r="A540" s="900"/>
      <c r="B540" s="900"/>
      <c r="C540" s="900"/>
      <c r="D540" s="900"/>
      <c r="E540" s="900"/>
      <c r="F540" s="900"/>
      <c r="G540" s="900"/>
      <c r="H540" s="900"/>
      <c r="I540" s="900"/>
      <c r="J540" s="900"/>
      <c r="K540" s="900"/>
      <c r="L540" s="900"/>
      <c r="M540" s="900"/>
      <c r="N540" s="900"/>
      <c r="O540" s="900"/>
      <c r="P540" s="18"/>
      <c r="Q540" s="18"/>
      <c r="R540" s="18"/>
      <c r="S540" s="18"/>
      <c r="T540" s="18"/>
      <c r="U540" s="18"/>
      <c r="V540" s="18"/>
      <c r="W540" s="18"/>
      <c r="X540" s="18"/>
      <c r="Y540" s="18"/>
      <c r="Z540" s="18"/>
      <c r="AA540" s="18"/>
      <c r="AB540" s="18"/>
      <c r="AC540" s="18"/>
      <c r="AD540" s="18"/>
    </row>
    <row r="541" spans="1:30" ht="18">
      <c r="A541" s="900"/>
      <c r="B541" s="900"/>
      <c r="C541" s="900"/>
      <c r="D541" s="900"/>
      <c r="E541" s="900"/>
      <c r="F541" s="900"/>
      <c r="G541" s="900"/>
      <c r="H541" s="900"/>
      <c r="I541" s="900"/>
      <c r="J541" s="900"/>
      <c r="K541" s="900"/>
      <c r="L541" s="900"/>
      <c r="M541" s="900"/>
      <c r="N541" s="900"/>
      <c r="O541" s="900"/>
      <c r="P541" s="18"/>
      <c r="Q541" s="18"/>
      <c r="R541" s="18"/>
      <c r="S541" s="18"/>
      <c r="T541" s="18"/>
      <c r="U541" s="18"/>
      <c r="V541" s="18"/>
      <c r="W541" s="18"/>
      <c r="X541" s="18"/>
      <c r="Y541" s="18"/>
      <c r="Z541" s="18"/>
      <c r="AA541" s="18"/>
      <c r="AB541" s="18"/>
      <c r="AC541" s="18"/>
      <c r="AD541" s="18"/>
    </row>
    <row r="542" spans="1:30" ht="18">
      <c r="A542" s="900"/>
      <c r="B542" s="900"/>
      <c r="C542" s="900"/>
      <c r="D542" s="900"/>
      <c r="E542" s="900"/>
      <c r="F542" s="900"/>
      <c r="G542" s="900"/>
      <c r="H542" s="900"/>
      <c r="I542" s="900"/>
      <c r="J542" s="900"/>
      <c r="K542" s="900"/>
      <c r="L542" s="900"/>
      <c r="M542" s="900"/>
      <c r="N542" s="900"/>
      <c r="O542" s="900"/>
      <c r="P542" s="18"/>
      <c r="Q542" s="18"/>
      <c r="R542" s="18"/>
      <c r="S542" s="18"/>
      <c r="T542" s="18"/>
      <c r="U542" s="18"/>
      <c r="V542" s="18"/>
      <c r="W542" s="18"/>
      <c r="X542" s="18"/>
      <c r="Y542" s="18"/>
      <c r="Z542" s="18"/>
      <c r="AA542" s="18"/>
      <c r="AB542" s="18"/>
      <c r="AC542" s="18"/>
      <c r="AD542" s="18"/>
    </row>
    <row r="543" spans="1:30" ht="18">
      <c r="A543" s="900"/>
      <c r="B543" s="900"/>
      <c r="C543" s="900"/>
      <c r="D543" s="900"/>
      <c r="E543" s="900"/>
      <c r="F543" s="900"/>
      <c r="G543" s="900"/>
      <c r="H543" s="900"/>
      <c r="I543" s="900"/>
      <c r="J543" s="900"/>
      <c r="K543" s="900"/>
      <c r="L543" s="900"/>
      <c r="M543" s="900"/>
      <c r="N543" s="900"/>
      <c r="O543" s="900"/>
      <c r="P543" s="18"/>
      <c r="Q543" s="18"/>
      <c r="R543" s="18"/>
      <c r="S543" s="18"/>
      <c r="T543" s="18"/>
      <c r="U543" s="18"/>
      <c r="V543" s="18"/>
      <c r="W543" s="18"/>
      <c r="X543" s="18"/>
      <c r="Y543" s="18"/>
      <c r="Z543" s="18"/>
      <c r="AA543" s="18"/>
      <c r="AB543" s="18"/>
      <c r="AC543" s="18"/>
      <c r="AD543" s="18"/>
    </row>
    <row r="544" spans="1:30" ht="18">
      <c r="A544" s="900"/>
      <c r="B544" s="900"/>
      <c r="C544" s="900"/>
      <c r="D544" s="900"/>
      <c r="E544" s="900"/>
      <c r="F544" s="900"/>
      <c r="G544" s="900"/>
      <c r="H544" s="900"/>
      <c r="I544" s="900"/>
      <c r="J544" s="900"/>
      <c r="K544" s="900"/>
      <c r="L544" s="900"/>
      <c r="M544" s="900"/>
      <c r="N544" s="900"/>
      <c r="O544" s="900"/>
      <c r="P544" s="18"/>
      <c r="Q544" s="18"/>
      <c r="R544" s="18"/>
      <c r="S544" s="18"/>
      <c r="T544" s="18"/>
      <c r="U544" s="18"/>
      <c r="V544" s="18"/>
      <c r="W544" s="18"/>
      <c r="X544" s="18"/>
      <c r="Y544" s="18"/>
      <c r="Z544" s="18"/>
      <c r="AA544" s="18"/>
      <c r="AB544" s="18"/>
      <c r="AC544" s="18"/>
      <c r="AD544" s="18"/>
    </row>
    <row r="545" spans="1:30" ht="18">
      <c r="A545" s="900"/>
      <c r="B545" s="900"/>
      <c r="C545" s="900"/>
      <c r="D545" s="900"/>
      <c r="E545" s="900"/>
      <c r="F545" s="900"/>
      <c r="G545" s="900"/>
      <c r="H545" s="900"/>
      <c r="I545" s="900"/>
      <c r="J545" s="900"/>
      <c r="K545" s="900"/>
      <c r="L545" s="900"/>
      <c r="M545" s="900"/>
      <c r="N545" s="900"/>
      <c r="O545" s="900"/>
      <c r="P545" s="18"/>
      <c r="Q545" s="18"/>
      <c r="R545" s="18"/>
      <c r="S545" s="18"/>
      <c r="T545" s="18"/>
      <c r="U545" s="18"/>
      <c r="V545" s="18"/>
      <c r="W545" s="18"/>
      <c r="X545" s="18"/>
      <c r="Y545" s="18"/>
      <c r="Z545" s="18"/>
      <c r="AA545" s="18"/>
      <c r="AB545" s="18"/>
      <c r="AC545" s="18"/>
      <c r="AD545" s="18"/>
    </row>
    <row r="546" spans="1:30" ht="18">
      <c r="A546" s="900"/>
      <c r="B546" s="900"/>
      <c r="C546" s="900"/>
      <c r="D546" s="900"/>
      <c r="E546" s="900"/>
      <c r="F546" s="900"/>
      <c r="G546" s="900"/>
      <c r="H546" s="900"/>
      <c r="I546" s="900"/>
      <c r="J546" s="900"/>
      <c r="K546" s="900"/>
      <c r="L546" s="900"/>
      <c r="M546" s="900"/>
      <c r="N546" s="900"/>
      <c r="O546" s="900"/>
      <c r="P546" s="18"/>
      <c r="Q546" s="18"/>
      <c r="R546" s="18"/>
      <c r="S546" s="18"/>
      <c r="T546" s="18"/>
      <c r="U546" s="18"/>
      <c r="V546" s="18"/>
      <c r="W546" s="18"/>
      <c r="X546" s="18"/>
      <c r="Y546" s="18"/>
      <c r="Z546" s="18"/>
      <c r="AA546" s="18"/>
      <c r="AB546" s="18"/>
      <c r="AC546" s="18"/>
      <c r="AD546" s="18"/>
    </row>
    <row r="547" spans="1:30" ht="18">
      <c r="A547" s="900"/>
      <c r="B547" s="900"/>
      <c r="C547" s="900"/>
      <c r="D547" s="900"/>
      <c r="E547" s="900"/>
      <c r="F547" s="900"/>
      <c r="G547" s="900"/>
      <c r="H547" s="900"/>
      <c r="I547" s="900"/>
      <c r="J547" s="900"/>
      <c r="K547" s="900"/>
      <c r="L547" s="900"/>
      <c r="M547" s="900"/>
      <c r="N547" s="900"/>
      <c r="O547" s="900"/>
      <c r="P547" s="18"/>
      <c r="Q547" s="18"/>
      <c r="R547" s="18"/>
      <c r="S547" s="18"/>
      <c r="T547" s="18"/>
      <c r="U547" s="18"/>
      <c r="V547" s="18"/>
      <c r="W547" s="18"/>
      <c r="X547" s="18"/>
      <c r="Y547" s="18"/>
      <c r="Z547" s="18"/>
      <c r="AA547" s="18"/>
      <c r="AB547" s="18"/>
      <c r="AC547" s="18"/>
      <c r="AD547" s="18"/>
    </row>
    <row r="548" spans="1:30" ht="18">
      <c r="A548" s="900"/>
      <c r="B548" s="900"/>
      <c r="C548" s="900"/>
      <c r="D548" s="900"/>
      <c r="E548" s="900"/>
      <c r="F548" s="900"/>
      <c r="G548" s="900"/>
      <c r="H548" s="900"/>
      <c r="I548" s="900"/>
      <c r="J548" s="900"/>
      <c r="K548" s="900"/>
      <c r="L548" s="900"/>
      <c r="M548" s="900"/>
      <c r="N548" s="900"/>
      <c r="O548" s="900"/>
      <c r="P548" s="18"/>
      <c r="Q548" s="18"/>
      <c r="R548" s="18"/>
      <c r="S548" s="18"/>
      <c r="T548" s="18"/>
      <c r="U548" s="18"/>
      <c r="V548" s="18"/>
      <c r="W548" s="18"/>
      <c r="X548" s="18"/>
      <c r="Y548" s="18"/>
      <c r="Z548" s="18"/>
      <c r="AA548" s="18"/>
      <c r="AB548" s="18"/>
      <c r="AC548" s="18"/>
      <c r="AD548" s="18"/>
    </row>
    <row r="549" spans="1:30" ht="18">
      <c r="A549" s="900"/>
      <c r="B549" s="900"/>
      <c r="C549" s="900"/>
      <c r="D549" s="900"/>
      <c r="E549" s="900"/>
      <c r="F549" s="900"/>
      <c r="G549" s="900"/>
      <c r="H549" s="900"/>
      <c r="I549" s="900"/>
      <c r="J549" s="900"/>
      <c r="K549" s="900"/>
      <c r="L549" s="900"/>
      <c r="M549" s="900"/>
      <c r="N549" s="900"/>
      <c r="O549" s="900"/>
      <c r="P549" s="18"/>
      <c r="Q549" s="18"/>
      <c r="R549" s="18"/>
      <c r="S549" s="18"/>
      <c r="T549" s="18"/>
      <c r="U549" s="18"/>
      <c r="V549" s="18"/>
      <c r="W549" s="18"/>
      <c r="X549" s="18"/>
      <c r="Y549" s="18"/>
      <c r="Z549" s="18"/>
      <c r="AA549" s="18"/>
      <c r="AB549" s="18"/>
      <c r="AC549" s="18"/>
      <c r="AD549" s="18"/>
    </row>
    <row r="550" spans="1:30" ht="18">
      <c r="A550" s="900"/>
      <c r="B550" s="900"/>
      <c r="C550" s="900"/>
      <c r="D550" s="900"/>
      <c r="E550" s="900"/>
      <c r="F550" s="900"/>
      <c r="G550" s="900"/>
      <c r="H550" s="900"/>
      <c r="I550" s="900"/>
      <c r="J550" s="900"/>
      <c r="K550" s="900"/>
      <c r="L550" s="900"/>
      <c r="M550" s="900"/>
      <c r="N550" s="900"/>
      <c r="O550" s="900"/>
      <c r="P550" s="18"/>
      <c r="Q550" s="18"/>
      <c r="R550" s="18"/>
      <c r="S550" s="18"/>
      <c r="T550" s="18"/>
      <c r="U550" s="18"/>
      <c r="V550" s="18"/>
      <c r="W550" s="18"/>
      <c r="X550" s="18"/>
      <c r="Y550" s="18"/>
      <c r="Z550" s="18"/>
      <c r="AA550" s="18"/>
      <c r="AB550" s="18"/>
      <c r="AC550" s="18"/>
      <c r="AD550" s="18"/>
    </row>
    <row r="551" spans="1:30" ht="18">
      <c r="A551" s="900"/>
      <c r="B551" s="900"/>
      <c r="C551" s="900"/>
      <c r="D551" s="900"/>
      <c r="E551" s="900"/>
      <c r="F551" s="900"/>
      <c r="G551" s="900"/>
      <c r="H551" s="900"/>
      <c r="I551" s="900"/>
      <c r="J551" s="900"/>
      <c r="K551" s="900"/>
      <c r="L551" s="900"/>
      <c r="M551" s="900"/>
      <c r="N551" s="900"/>
      <c r="O551" s="900"/>
      <c r="P551" s="18"/>
      <c r="Q551" s="18"/>
      <c r="R551" s="18"/>
      <c r="S551" s="18"/>
      <c r="T551" s="18"/>
      <c r="U551" s="18"/>
      <c r="V551" s="18"/>
      <c r="W551" s="18"/>
      <c r="X551" s="18"/>
      <c r="Y551" s="18"/>
      <c r="Z551" s="18"/>
      <c r="AA551" s="18"/>
      <c r="AB551" s="18"/>
      <c r="AC551" s="18"/>
      <c r="AD551" s="18"/>
    </row>
    <row r="552" spans="1:30" ht="18">
      <c r="A552" s="900"/>
      <c r="B552" s="900"/>
      <c r="C552" s="900"/>
      <c r="D552" s="900"/>
      <c r="E552" s="900"/>
      <c r="F552" s="900"/>
      <c r="G552" s="900"/>
      <c r="H552" s="900"/>
      <c r="I552" s="900"/>
      <c r="J552" s="900"/>
      <c r="K552" s="900"/>
      <c r="L552" s="900"/>
      <c r="M552" s="900"/>
      <c r="N552" s="900"/>
      <c r="O552" s="900"/>
      <c r="P552" s="18"/>
      <c r="Q552" s="18"/>
      <c r="R552" s="18"/>
      <c r="S552" s="18"/>
      <c r="T552" s="18"/>
      <c r="U552" s="18"/>
      <c r="V552" s="18"/>
      <c r="W552" s="18"/>
      <c r="X552" s="18"/>
      <c r="Y552" s="18"/>
      <c r="Z552" s="18"/>
      <c r="AA552" s="18"/>
      <c r="AB552" s="18"/>
      <c r="AC552" s="18"/>
      <c r="AD552" s="18"/>
    </row>
    <row r="553" spans="1:30" ht="18">
      <c r="A553" s="900"/>
      <c r="B553" s="900"/>
      <c r="C553" s="900"/>
      <c r="D553" s="900"/>
      <c r="E553" s="900"/>
      <c r="F553" s="900"/>
      <c r="G553" s="900"/>
      <c r="H553" s="900"/>
      <c r="I553" s="900"/>
      <c r="J553" s="900"/>
      <c r="K553" s="900"/>
      <c r="L553" s="900"/>
      <c r="M553" s="900"/>
      <c r="N553" s="900"/>
      <c r="O553" s="900"/>
      <c r="P553" s="18"/>
      <c r="Q553" s="18"/>
      <c r="R553" s="18"/>
      <c r="S553" s="18"/>
      <c r="T553" s="18"/>
      <c r="U553" s="18"/>
      <c r="V553" s="18"/>
      <c r="W553" s="18"/>
      <c r="X553" s="18"/>
      <c r="Y553" s="18"/>
      <c r="Z553" s="18"/>
      <c r="AA553" s="18"/>
      <c r="AB553" s="18"/>
      <c r="AC553" s="18"/>
      <c r="AD553" s="18"/>
    </row>
    <row r="554" spans="1:30" ht="18">
      <c r="A554" s="900"/>
      <c r="B554" s="900"/>
      <c r="C554" s="900"/>
      <c r="D554" s="900"/>
      <c r="E554" s="900"/>
      <c r="F554" s="900"/>
      <c r="G554" s="900"/>
      <c r="H554" s="900"/>
      <c r="I554" s="900"/>
      <c r="J554" s="900"/>
      <c r="K554" s="900"/>
      <c r="L554" s="900"/>
      <c r="M554" s="900"/>
      <c r="N554" s="900"/>
      <c r="O554" s="900"/>
      <c r="P554" s="18"/>
      <c r="Q554" s="18"/>
      <c r="R554" s="18"/>
      <c r="S554" s="18"/>
      <c r="T554" s="18"/>
      <c r="U554" s="18"/>
      <c r="V554" s="18"/>
      <c r="W554" s="18"/>
      <c r="X554" s="18"/>
      <c r="Y554" s="18"/>
      <c r="Z554" s="18"/>
      <c r="AA554" s="18"/>
      <c r="AB554" s="18"/>
      <c r="AC554" s="18"/>
      <c r="AD554" s="18"/>
    </row>
    <row r="555" spans="1:30" ht="18">
      <c r="A555" s="900"/>
      <c r="B555" s="900"/>
      <c r="C555" s="900"/>
      <c r="D555" s="900"/>
      <c r="E555" s="900"/>
      <c r="F555" s="900"/>
      <c r="G555" s="900"/>
      <c r="H555" s="900"/>
      <c r="I555" s="900"/>
      <c r="J555" s="900"/>
      <c r="K555" s="900"/>
      <c r="L555" s="900"/>
      <c r="M555" s="900"/>
      <c r="N555" s="900"/>
      <c r="O555" s="900"/>
      <c r="P555" s="18"/>
      <c r="Q555" s="18"/>
      <c r="R555" s="18"/>
      <c r="S555" s="18"/>
      <c r="T555" s="18"/>
      <c r="U555" s="18"/>
      <c r="V555" s="18"/>
      <c r="W555" s="18"/>
      <c r="X555" s="18"/>
      <c r="Y555" s="18"/>
      <c r="Z555" s="18"/>
      <c r="AA555" s="18"/>
      <c r="AB555" s="18"/>
      <c r="AC555" s="18"/>
      <c r="AD555" s="18"/>
    </row>
    <row r="556" spans="1:30" ht="18">
      <c r="A556" s="900"/>
      <c r="B556" s="900"/>
      <c r="C556" s="900"/>
      <c r="D556" s="900"/>
      <c r="E556" s="900"/>
      <c r="F556" s="900"/>
      <c r="G556" s="900"/>
      <c r="H556" s="900"/>
      <c r="I556" s="900"/>
      <c r="J556" s="900"/>
      <c r="K556" s="900"/>
      <c r="L556" s="900"/>
      <c r="M556" s="900"/>
      <c r="N556" s="900"/>
      <c r="O556" s="900"/>
      <c r="P556" s="18"/>
      <c r="Q556" s="18"/>
      <c r="R556" s="18"/>
      <c r="S556" s="18"/>
      <c r="T556" s="18"/>
      <c r="U556" s="18"/>
      <c r="V556" s="18"/>
      <c r="W556" s="18"/>
      <c r="X556" s="18"/>
      <c r="Y556" s="18"/>
      <c r="Z556" s="18"/>
      <c r="AA556" s="18"/>
      <c r="AB556" s="18"/>
      <c r="AC556" s="18"/>
      <c r="AD556" s="18"/>
    </row>
    <row r="557" spans="1:30" ht="18">
      <c r="A557" s="900"/>
      <c r="B557" s="900"/>
      <c r="C557" s="900"/>
      <c r="D557" s="900"/>
      <c r="E557" s="900"/>
      <c r="F557" s="900"/>
      <c r="G557" s="900"/>
      <c r="H557" s="900"/>
      <c r="I557" s="900"/>
      <c r="J557" s="900"/>
      <c r="K557" s="900"/>
      <c r="L557" s="900"/>
      <c r="M557" s="900"/>
      <c r="N557" s="900"/>
      <c r="O557" s="900"/>
      <c r="P557" s="18"/>
      <c r="Q557" s="18"/>
      <c r="R557" s="18"/>
      <c r="S557" s="18"/>
      <c r="T557" s="18"/>
      <c r="U557" s="18"/>
      <c r="V557" s="18"/>
      <c r="W557" s="18"/>
      <c r="X557" s="18"/>
      <c r="Y557" s="18"/>
      <c r="Z557" s="18"/>
      <c r="AA557" s="18"/>
      <c r="AB557" s="18"/>
      <c r="AC557" s="18"/>
      <c r="AD557" s="18"/>
    </row>
    <row r="558" spans="1:30" ht="18">
      <c r="A558" s="900"/>
      <c r="B558" s="900"/>
      <c r="C558" s="900"/>
      <c r="D558" s="900"/>
      <c r="E558" s="900"/>
      <c r="F558" s="900"/>
      <c r="G558" s="900"/>
      <c r="H558" s="900"/>
      <c r="I558" s="900"/>
      <c r="J558" s="900"/>
      <c r="K558" s="900"/>
      <c r="L558" s="900"/>
      <c r="M558" s="900"/>
      <c r="N558" s="900"/>
      <c r="O558" s="900"/>
      <c r="P558" s="18"/>
      <c r="Q558" s="18"/>
      <c r="R558" s="18"/>
      <c r="S558" s="18"/>
      <c r="T558" s="18"/>
      <c r="U558" s="18"/>
      <c r="V558" s="18"/>
      <c r="W558" s="18"/>
      <c r="X558" s="18"/>
      <c r="Y558" s="18"/>
      <c r="Z558" s="18"/>
      <c r="AA558" s="18"/>
      <c r="AB558" s="18"/>
      <c r="AC558" s="18"/>
      <c r="AD558" s="18"/>
    </row>
    <row r="559" spans="1:30" ht="18">
      <c r="A559" s="900"/>
      <c r="B559" s="900"/>
      <c r="C559" s="900"/>
      <c r="D559" s="900"/>
      <c r="E559" s="900"/>
      <c r="F559" s="900"/>
      <c r="G559" s="900"/>
      <c r="H559" s="900"/>
      <c r="I559" s="900"/>
      <c r="J559" s="900"/>
      <c r="K559" s="900"/>
      <c r="L559" s="900"/>
      <c r="M559" s="900"/>
      <c r="N559" s="900"/>
      <c r="O559" s="900"/>
      <c r="P559" s="18"/>
      <c r="Q559" s="18"/>
      <c r="R559" s="18"/>
      <c r="S559" s="18"/>
      <c r="T559" s="18"/>
      <c r="U559" s="18"/>
      <c r="V559" s="18"/>
      <c r="W559" s="18"/>
      <c r="X559" s="18"/>
      <c r="Y559" s="18"/>
      <c r="Z559" s="18"/>
      <c r="AA559" s="18"/>
      <c r="AB559" s="18"/>
      <c r="AC559" s="18"/>
      <c r="AD559" s="18"/>
    </row>
    <row r="560" spans="1:30" ht="18">
      <c r="A560" s="900"/>
      <c r="B560" s="900"/>
      <c r="C560" s="900"/>
      <c r="D560" s="900"/>
      <c r="E560" s="900"/>
      <c r="F560" s="900"/>
      <c r="G560" s="900"/>
      <c r="H560" s="900"/>
      <c r="I560" s="900"/>
      <c r="J560" s="900"/>
      <c r="K560" s="900"/>
      <c r="L560" s="900"/>
      <c r="M560" s="900"/>
      <c r="N560" s="900"/>
      <c r="O560" s="900"/>
      <c r="P560" s="18"/>
      <c r="Q560" s="18"/>
      <c r="R560" s="18"/>
      <c r="S560" s="18"/>
      <c r="T560" s="18"/>
      <c r="U560" s="18"/>
      <c r="V560" s="18"/>
      <c r="W560" s="18"/>
      <c r="X560" s="18"/>
      <c r="Y560" s="18"/>
      <c r="Z560" s="18"/>
      <c r="AA560" s="18"/>
      <c r="AB560" s="18"/>
      <c r="AC560" s="18"/>
      <c r="AD560" s="18"/>
    </row>
    <row r="561" spans="1:30" ht="18">
      <c r="A561" s="900"/>
      <c r="B561" s="900"/>
      <c r="C561" s="900"/>
      <c r="D561" s="900"/>
      <c r="E561" s="900"/>
      <c r="F561" s="900"/>
      <c r="G561" s="900"/>
      <c r="H561" s="900"/>
      <c r="I561" s="900"/>
      <c r="J561" s="900"/>
      <c r="K561" s="900"/>
      <c r="L561" s="900"/>
      <c r="M561" s="900"/>
      <c r="N561" s="900"/>
      <c r="O561" s="900"/>
      <c r="P561" s="18"/>
      <c r="Q561" s="18"/>
      <c r="R561" s="18"/>
      <c r="S561" s="18"/>
      <c r="T561" s="18"/>
      <c r="U561" s="18"/>
      <c r="V561" s="18"/>
      <c r="W561" s="18"/>
      <c r="X561" s="18"/>
      <c r="Y561" s="18"/>
      <c r="Z561" s="18"/>
      <c r="AA561" s="18"/>
      <c r="AB561" s="18"/>
      <c r="AC561" s="18"/>
      <c r="AD561" s="18"/>
    </row>
    <row r="562" spans="1:30" ht="18">
      <c r="A562" s="900"/>
      <c r="B562" s="900"/>
      <c r="C562" s="900"/>
      <c r="D562" s="900"/>
      <c r="E562" s="900"/>
      <c r="F562" s="900"/>
      <c r="G562" s="900"/>
      <c r="H562" s="900"/>
      <c r="I562" s="900"/>
      <c r="J562" s="900"/>
      <c r="K562" s="900"/>
      <c r="L562" s="900"/>
      <c r="M562" s="900"/>
      <c r="N562" s="900"/>
      <c r="O562" s="900"/>
      <c r="P562" s="18"/>
      <c r="Q562" s="18"/>
      <c r="R562" s="18"/>
      <c r="S562" s="18"/>
      <c r="T562" s="18"/>
      <c r="U562" s="18"/>
      <c r="V562" s="18"/>
      <c r="W562" s="18"/>
      <c r="X562" s="18"/>
      <c r="Y562" s="18"/>
      <c r="Z562" s="18"/>
      <c r="AA562" s="18"/>
      <c r="AB562" s="18"/>
      <c r="AC562" s="18"/>
      <c r="AD562" s="18"/>
    </row>
    <row r="563" spans="1:30" ht="18">
      <c r="A563" s="900"/>
      <c r="B563" s="900"/>
      <c r="C563" s="900"/>
      <c r="D563" s="900"/>
      <c r="E563" s="900"/>
      <c r="F563" s="900"/>
      <c r="G563" s="900"/>
      <c r="H563" s="900"/>
      <c r="I563" s="900"/>
      <c r="J563" s="900"/>
      <c r="K563" s="900"/>
      <c r="L563" s="900"/>
      <c r="M563" s="900"/>
      <c r="N563" s="900"/>
      <c r="O563" s="900"/>
      <c r="P563" s="18"/>
      <c r="Q563" s="18"/>
      <c r="R563" s="18"/>
      <c r="S563" s="18"/>
      <c r="T563" s="18"/>
      <c r="U563" s="18"/>
      <c r="V563" s="18"/>
      <c r="W563" s="18"/>
      <c r="X563" s="18"/>
      <c r="Y563" s="18"/>
      <c r="Z563" s="18"/>
      <c r="AA563" s="18"/>
      <c r="AB563" s="18"/>
      <c r="AC563" s="18"/>
      <c r="AD563" s="18"/>
    </row>
    <row r="564" spans="1:30" ht="18">
      <c r="A564" s="900"/>
      <c r="B564" s="900"/>
      <c r="C564" s="900"/>
      <c r="D564" s="900"/>
      <c r="E564" s="900"/>
      <c r="F564" s="900"/>
      <c r="G564" s="900"/>
      <c r="H564" s="900"/>
      <c r="I564" s="900"/>
      <c r="J564" s="900"/>
      <c r="K564" s="900"/>
      <c r="L564" s="900"/>
      <c r="M564" s="900"/>
      <c r="N564" s="900"/>
      <c r="O564" s="900"/>
      <c r="P564" s="18"/>
      <c r="Q564" s="18"/>
      <c r="R564" s="18"/>
      <c r="S564" s="18"/>
      <c r="T564" s="18"/>
      <c r="U564" s="18"/>
      <c r="V564" s="18"/>
      <c r="W564" s="18"/>
      <c r="X564" s="18"/>
      <c r="Y564" s="18"/>
      <c r="Z564" s="18"/>
      <c r="AA564" s="18"/>
      <c r="AB564" s="18"/>
      <c r="AC564" s="18"/>
      <c r="AD564" s="18"/>
    </row>
    <row r="565" spans="1:30" ht="18">
      <c r="A565" s="900"/>
      <c r="B565" s="900"/>
      <c r="C565" s="900"/>
      <c r="D565" s="900"/>
      <c r="E565" s="900"/>
      <c r="F565" s="900"/>
      <c r="G565" s="900"/>
      <c r="H565" s="900"/>
      <c r="I565" s="900"/>
      <c r="J565" s="900"/>
      <c r="K565" s="900"/>
      <c r="L565" s="900"/>
      <c r="M565" s="900"/>
      <c r="N565" s="900"/>
      <c r="O565" s="900"/>
      <c r="P565" s="18"/>
      <c r="Q565" s="18"/>
      <c r="R565" s="18"/>
      <c r="S565" s="18"/>
      <c r="T565" s="18"/>
      <c r="U565" s="18"/>
      <c r="V565" s="18"/>
      <c r="W565" s="18"/>
      <c r="X565" s="18"/>
      <c r="Y565" s="18"/>
      <c r="Z565" s="18"/>
      <c r="AA565" s="18"/>
      <c r="AB565" s="18"/>
      <c r="AC565" s="18"/>
      <c r="AD565" s="18"/>
    </row>
    <row r="566" spans="1:30" ht="18">
      <c r="A566" s="900"/>
      <c r="B566" s="900"/>
      <c r="C566" s="900"/>
      <c r="D566" s="900"/>
      <c r="E566" s="900"/>
      <c r="F566" s="900"/>
      <c r="G566" s="900"/>
      <c r="H566" s="900"/>
      <c r="I566" s="900"/>
      <c r="J566" s="900"/>
      <c r="K566" s="900"/>
      <c r="L566" s="900"/>
      <c r="M566" s="900"/>
      <c r="N566" s="900"/>
      <c r="O566" s="900"/>
      <c r="P566" s="18"/>
      <c r="Q566" s="18"/>
      <c r="R566" s="18"/>
      <c r="S566" s="18"/>
      <c r="T566" s="18"/>
      <c r="U566" s="18"/>
      <c r="V566" s="18"/>
      <c r="W566" s="18"/>
      <c r="X566" s="18"/>
      <c r="Y566" s="18"/>
      <c r="Z566" s="18"/>
      <c r="AA566" s="18"/>
      <c r="AB566" s="18"/>
      <c r="AC566" s="18"/>
      <c r="AD566" s="18"/>
    </row>
    <row r="567" spans="1:30" ht="18">
      <c r="A567" s="900"/>
      <c r="B567" s="900"/>
      <c r="C567" s="900"/>
      <c r="D567" s="900"/>
      <c r="E567" s="900"/>
      <c r="F567" s="900"/>
      <c r="G567" s="900"/>
      <c r="H567" s="900"/>
      <c r="I567" s="900"/>
      <c r="J567" s="900"/>
      <c r="K567" s="900"/>
      <c r="L567" s="900"/>
      <c r="M567" s="900"/>
      <c r="N567" s="900"/>
      <c r="O567" s="900"/>
      <c r="P567" s="18"/>
      <c r="Q567" s="18"/>
      <c r="R567" s="18"/>
      <c r="S567" s="18"/>
      <c r="T567" s="18"/>
      <c r="U567" s="18"/>
      <c r="V567" s="18"/>
      <c r="W567" s="18"/>
      <c r="X567" s="18"/>
      <c r="Y567" s="18"/>
      <c r="Z567" s="18"/>
      <c r="AA567" s="18"/>
      <c r="AB567" s="18"/>
      <c r="AC567" s="18"/>
      <c r="AD567" s="18"/>
    </row>
    <row r="568" spans="1:30" ht="18">
      <c r="A568" s="900"/>
      <c r="B568" s="900"/>
      <c r="C568" s="900"/>
      <c r="D568" s="900"/>
      <c r="E568" s="900"/>
      <c r="F568" s="900"/>
      <c r="G568" s="900"/>
      <c r="H568" s="900"/>
      <c r="I568" s="900"/>
      <c r="J568" s="900"/>
      <c r="K568" s="900"/>
      <c r="L568" s="900"/>
      <c r="M568" s="900"/>
      <c r="N568" s="900"/>
      <c r="O568" s="900"/>
      <c r="P568" s="18"/>
      <c r="Q568" s="18"/>
      <c r="R568" s="18"/>
      <c r="S568" s="18"/>
      <c r="T568" s="18"/>
      <c r="U568" s="18"/>
      <c r="V568" s="18"/>
      <c r="W568" s="18"/>
      <c r="X568" s="18"/>
      <c r="Y568" s="18"/>
      <c r="Z568" s="18"/>
      <c r="AA568" s="18"/>
      <c r="AB568" s="18"/>
      <c r="AC568" s="18"/>
      <c r="AD568" s="18"/>
    </row>
    <row r="569" spans="1:30" ht="18">
      <c r="A569" s="900"/>
      <c r="B569" s="900"/>
      <c r="C569" s="900"/>
      <c r="D569" s="900"/>
      <c r="E569" s="900"/>
      <c r="F569" s="900"/>
      <c r="G569" s="900"/>
      <c r="H569" s="900"/>
      <c r="I569" s="900"/>
      <c r="J569" s="900"/>
      <c r="K569" s="900"/>
      <c r="L569" s="900"/>
      <c r="M569" s="900"/>
      <c r="N569" s="900"/>
      <c r="O569" s="900"/>
      <c r="P569" s="18"/>
      <c r="Q569" s="18"/>
      <c r="R569" s="18"/>
      <c r="S569" s="18"/>
      <c r="T569" s="18"/>
      <c r="U569" s="18"/>
      <c r="V569" s="18"/>
      <c r="W569" s="18"/>
      <c r="X569" s="18"/>
      <c r="Y569" s="18"/>
      <c r="Z569" s="18"/>
      <c r="AA569" s="18"/>
      <c r="AB569" s="18"/>
      <c r="AC569" s="18"/>
      <c r="AD569" s="18"/>
    </row>
    <row r="570" spans="1:30" ht="18">
      <c r="A570" s="900"/>
      <c r="B570" s="900"/>
      <c r="C570" s="900"/>
      <c r="D570" s="900"/>
      <c r="E570" s="900"/>
      <c r="F570" s="900"/>
      <c r="G570" s="900"/>
      <c r="H570" s="900"/>
      <c r="I570" s="900"/>
      <c r="J570" s="900"/>
      <c r="K570" s="900"/>
      <c r="L570" s="900"/>
      <c r="M570" s="900"/>
      <c r="N570" s="900"/>
      <c r="O570" s="900"/>
      <c r="P570" s="18"/>
      <c r="Q570" s="18"/>
      <c r="R570" s="18"/>
      <c r="S570" s="18"/>
      <c r="T570" s="18"/>
      <c r="U570" s="18"/>
      <c r="V570" s="18"/>
      <c r="W570" s="18"/>
      <c r="X570" s="18"/>
      <c r="Y570" s="18"/>
      <c r="Z570" s="18"/>
      <c r="AA570" s="18"/>
      <c r="AB570" s="18"/>
      <c r="AC570" s="18"/>
      <c r="AD570" s="18"/>
    </row>
    <row r="571" spans="1:30" ht="18">
      <c r="A571" s="900"/>
      <c r="B571" s="900"/>
      <c r="C571" s="900"/>
      <c r="D571" s="900"/>
      <c r="E571" s="900"/>
      <c r="F571" s="900"/>
      <c r="G571" s="900"/>
      <c r="H571" s="900"/>
      <c r="I571" s="900"/>
      <c r="J571" s="900"/>
      <c r="K571" s="900"/>
      <c r="L571" s="900"/>
      <c r="M571" s="900"/>
      <c r="N571" s="900"/>
      <c r="O571" s="900"/>
      <c r="P571" s="18"/>
      <c r="Q571" s="18"/>
      <c r="R571" s="18"/>
      <c r="S571" s="18"/>
      <c r="T571" s="18"/>
      <c r="U571" s="18"/>
      <c r="V571" s="18"/>
      <c r="W571" s="18"/>
      <c r="X571" s="18"/>
      <c r="Y571" s="18"/>
      <c r="Z571" s="18"/>
      <c r="AA571" s="18"/>
      <c r="AB571" s="18"/>
      <c r="AC571" s="18"/>
      <c r="AD571" s="18"/>
    </row>
    <row r="572" spans="1:30" ht="18">
      <c r="A572" s="900"/>
      <c r="B572" s="900"/>
      <c r="C572" s="900"/>
      <c r="D572" s="900"/>
      <c r="E572" s="900"/>
      <c r="F572" s="900"/>
      <c r="G572" s="900"/>
      <c r="H572" s="900"/>
      <c r="I572" s="900"/>
      <c r="J572" s="900"/>
      <c r="K572" s="900"/>
      <c r="L572" s="900"/>
      <c r="M572" s="900"/>
      <c r="N572" s="900"/>
      <c r="O572" s="900"/>
      <c r="P572" s="18"/>
      <c r="Q572" s="18"/>
      <c r="R572" s="18"/>
      <c r="S572" s="18"/>
      <c r="T572" s="18"/>
      <c r="U572" s="18"/>
      <c r="V572" s="18"/>
      <c r="W572" s="18"/>
      <c r="X572" s="18"/>
      <c r="Y572" s="18"/>
      <c r="Z572" s="18"/>
      <c r="AA572" s="18"/>
      <c r="AB572" s="18"/>
      <c r="AC572" s="18"/>
      <c r="AD572" s="18"/>
    </row>
    <row r="573" spans="1:30" ht="18">
      <c r="A573" s="900"/>
      <c r="B573" s="900"/>
      <c r="C573" s="900"/>
      <c r="D573" s="900"/>
      <c r="E573" s="900"/>
      <c r="F573" s="900"/>
      <c r="G573" s="900"/>
      <c r="H573" s="900"/>
      <c r="I573" s="900"/>
      <c r="J573" s="900"/>
      <c r="K573" s="900"/>
      <c r="L573" s="900"/>
      <c r="M573" s="900"/>
      <c r="N573" s="900"/>
      <c r="O573" s="900"/>
      <c r="P573" s="18"/>
      <c r="Q573" s="18"/>
      <c r="R573" s="18"/>
      <c r="S573" s="18"/>
      <c r="T573" s="18"/>
      <c r="U573" s="18"/>
      <c r="V573" s="18"/>
      <c r="W573" s="18"/>
      <c r="X573" s="18"/>
      <c r="Y573" s="18"/>
      <c r="Z573" s="18"/>
      <c r="AA573" s="18"/>
      <c r="AB573" s="18"/>
      <c r="AC573" s="18"/>
      <c r="AD573" s="18"/>
    </row>
    <row r="574" spans="1:30" ht="18">
      <c r="A574" s="900"/>
      <c r="B574" s="900"/>
      <c r="C574" s="900"/>
      <c r="D574" s="900"/>
      <c r="E574" s="900"/>
      <c r="F574" s="900"/>
      <c r="G574" s="900"/>
      <c r="H574" s="900"/>
      <c r="I574" s="900"/>
      <c r="J574" s="900"/>
      <c r="K574" s="900"/>
      <c r="L574" s="900"/>
      <c r="M574" s="900"/>
      <c r="N574" s="900"/>
      <c r="O574" s="900"/>
      <c r="P574" s="18"/>
      <c r="Q574" s="18"/>
      <c r="R574" s="18"/>
      <c r="S574" s="18"/>
      <c r="T574" s="18"/>
      <c r="U574" s="18"/>
      <c r="V574" s="18"/>
      <c r="W574" s="18"/>
      <c r="X574" s="18"/>
      <c r="Y574" s="18"/>
      <c r="Z574" s="18"/>
      <c r="AA574" s="18"/>
      <c r="AB574" s="18"/>
      <c r="AC574" s="18"/>
      <c r="AD574" s="18"/>
    </row>
    <row r="575" spans="1:30" ht="18">
      <c r="A575" s="900"/>
      <c r="B575" s="900"/>
      <c r="C575" s="900"/>
      <c r="D575" s="900"/>
      <c r="E575" s="900"/>
      <c r="F575" s="900"/>
      <c r="G575" s="900"/>
      <c r="H575" s="900"/>
      <c r="I575" s="900"/>
      <c r="J575" s="900"/>
      <c r="K575" s="900"/>
      <c r="L575" s="900"/>
      <c r="M575" s="900"/>
      <c r="N575" s="900"/>
      <c r="O575" s="900"/>
      <c r="P575" s="18"/>
      <c r="Q575" s="18"/>
      <c r="R575" s="18"/>
      <c r="S575" s="18"/>
      <c r="T575" s="18"/>
      <c r="U575" s="18"/>
      <c r="V575" s="18"/>
      <c r="W575" s="18"/>
      <c r="X575" s="18"/>
      <c r="Y575" s="18"/>
      <c r="Z575" s="18"/>
      <c r="AA575" s="18"/>
      <c r="AB575" s="18"/>
      <c r="AC575" s="18"/>
      <c r="AD575" s="18"/>
    </row>
    <row r="576" spans="1:30" ht="18">
      <c r="A576" s="900"/>
      <c r="B576" s="900"/>
      <c r="C576" s="900"/>
      <c r="D576" s="900"/>
      <c r="E576" s="900"/>
      <c r="F576" s="900"/>
      <c r="G576" s="900"/>
      <c r="H576" s="900"/>
      <c r="I576" s="900"/>
      <c r="J576" s="900"/>
      <c r="K576" s="900"/>
      <c r="L576" s="900"/>
      <c r="M576" s="900"/>
      <c r="N576" s="900"/>
      <c r="O576" s="900"/>
      <c r="P576" s="18"/>
      <c r="Q576" s="18"/>
      <c r="R576" s="18"/>
      <c r="S576" s="18"/>
      <c r="T576" s="18"/>
      <c r="U576" s="18"/>
      <c r="V576" s="18"/>
      <c r="W576" s="18"/>
      <c r="X576" s="18"/>
      <c r="Y576" s="18"/>
      <c r="Z576" s="18"/>
      <c r="AA576" s="18"/>
      <c r="AB576" s="18"/>
      <c r="AC576" s="18"/>
      <c r="AD576" s="18"/>
    </row>
    <row r="577" spans="1:30" ht="18">
      <c r="A577" s="900"/>
      <c r="B577" s="900"/>
      <c r="C577" s="900"/>
      <c r="D577" s="900"/>
      <c r="E577" s="900"/>
      <c r="F577" s="900"/>
      <c r="G577" s="900"/>
      <c r="H577" s="900"/>
      <c r="I577" s="900"/>
      <c r="J577" s="900"/>
      <c r="K577" s="900"/>
      <c r="L577" s="900"/>
      <c r="M577" s="900"/>
      <c r="N577" s="900"/>
      <c r="O577" s="900"/>
      <c r="P577" s="18"/>
      <c r="Q577" s="18"/>
      <c r="R577" s="18"/>
      <c r="S577" s="18"/>
      <c r="T577" s="18"/>
      <c r="U577" s="18"/>
      <c r="V577" s="18"/>
      <c r="W577" s="18"/>
      <c r="X577" s="18"/>
      <c r="Y577" s="18"/>
      <c r="Z577" s="18"/>
      <c r="AA577" s="18"/>
      <c r="AB577" s="18"/>
      <c r="AC577" s="18"/>
      <c r="AD577" s="18"/>
    </row>
    <row r="578" spans="1:30" ht="18">
      <c r="A578" s="900"/>
      <c r="B578" s="900"/>
      <c r="C578" s="900"/>
      <c r="D578" s="900"/>
      <c r="E578" s="900"/>
      <c r="F578" s="900"/>
      <c r="G578" s="900"/>
      <c r="H578" s="900"/>
      <c r="I578" s="900"/>
      <c r="J578" s="900"/>
      <c r="K578" s="900"/>
      <c r="L578" s="900"/>
      <c r="M578" s="900"/>
      <c r="N578" s="900"/>
      <c r="O578" s="900"/>
      <c r="P578" s="18"/>
      <c r="Q578" s="18"/>
      <c r="R578" s="18"/>
      <c r="S578" s="18"/>
      <c r="T578" s="18"/>
      <c r="U578" s="18"/>
      <c r="V578" s="18"/>
      <c r="W578" s="18"/>
      <c r="X578" s="18"/>
      <c r="Y578" s="18"/>
      <c r="Z578" s="18"/>
      <c r="AA578" s="18"/>
      <c r="AB578" s="18"/>
      <c r="AC578" s="18"/>
      <c r="AD578" s="18"/>
    </row>
    <row r="579" spans="1:30" ht="18">
      <c r="A579" s="900"/>
      <c r="B579" s="900"/>
      <c r="C579" s="900"/>
      <c r="D579" s="900"/>
      <c r="E579" s="900"/>
      <c r="F579" s="900"/>
      <c r="G579" s="900"/>
      <c r="H579" s="900"/>
      <c r="I579" s="900"/>
      <c r="J579" s="900"/>
      <c r="K579" s="900"/>
      <c r="L579" s="900"/>
      <c r="M579" s="900"/>
      <c r="N579" s="900"/>
      <c r="O579" s="900"/>
      <c r="P579" s="18"/>
      <c r="Q579" s="18"/>
      <c r="R579" s="18"/>
      <c r="S579" s="18"/>
      <c r="T579" s="18"/>
      <c r="U579" s="18"/>
      <c r="V579" s="18"/>
      <c r="W579" s="18"/>
      <c r="X579" s="18"/>
      <c r="Y579" s="18"/>
      <c r="Z579" s="18"/>
      <c r="AA579" s="18"/>
      <c r="AB579" s="18"/>
      <c r="AC579" s="18"/>
      <c r="AD579" s="18"/>
    </row>
    <row r="580" spans="1:30" ht="18">
      <c r="A580" s="900"/>
      <c r="B580" s="900"/>
      <c r="C580" s="900"/>
      <c r="D580" s="900"/>
      <c r="E580" s="900"/>
      <c r="F580" s="900"/>
      <c r="G580" s="900"/>
      <c r="H580" s="900"/>
      <c r="I580" s="900"/>
      <c r="J580" s="900"/>
      <c r="K580" s="900"/>
      <c r="L580" s="900"/>
      <c r="M580" s="900"/>
      <c r="N580" s="900"/>
      <c r="O580" s="900"/>
      <c r="P580" s="18"/>
      <c r="Q580" s="18"/>
      <c r="R580" s="18"/>
      <c r="S580" s="18"/>
      <c r="T580" s="18"/>
      <c r="U580" s="18"/>
      <c r="V580" s="18"/>
      <c r="W580" s="18"/>
      <c r="X580" s="18"/>
      <c r="Y580" s="18"/>
      <c r="Z580" s="18"/>
      <c r="AA580" s="18"/>
      <c r="AB580" s="18"/>
      <c r="AC580" s="18"/>
      <c r="AD580" s="18"/>
    </row>
    <row r="581" spans="1:30" ht="18">
      <c r="A581" s="900"/>
      <c r="B581" s="900"/>
      <c r="C581" s="900"/>
      <c r="D581" s="900"/>
      <c r="E581" s="900"/>
      <c r="F581" s="900"/>
      <c r="G581" s="900"/>
      <c r="H581" s="900"/>
      <c r="I581" s="900"/>
      <c r="J581" s="900"/>
      <c r="K581" s="900"/>
      <c r="L581" s="900"/>
      <c r="M581" s="900"/>
      <c r="N581" s="900"/>
      <c r="O581" s="900"/>
      <c r="P581" s="18"/>
      <c r="Q581" s="18"/>
      <c r="R581" s="18"/>
      <c r="S581" s="18"/>
      <c r="T581" s="18"/>
      <c r="U581" s="18"/>
      <c r="V581" s="18"/>
      <c r="W581" s="18"/>
      <c r="X581" s="18"/>
      <c r="Y581" s="18"/>
      <c r="Z581" s="18"/>
      <c r="AA581" s="18"/>
      <c r="AB581" s="18"/>
      <c r="AC581" s="18"/>
      <c r="AD581" s="18"/>
    </row>
    <row r="582" spans="1:30" ht="18">
      <c r="A582" s="900"/>
      <c r="B582" s="900"/>
      <c r="C582" s="900"/>
      <c r="D582" s="900"/>
      <c r="E582" s="900"/>
      <c r="F582" s="900"/>
      <c r="G582" s="900"/>
      <c r="H582" s="900"/>
      <c r="I582" s="900"/>
      <c r="J582" s="900"/>
      <c r="K582" s="900"/>
      <c r="L582" s="900"/>
      <c r="M582" s="900"/>
      <c r="N582" s="900"/>
      <c r="O582" s="900"/>
      <c r="P582" s="18"/>
      <c r="Q582" s="18"/>
      <c r="R582" s="18"/>
      <c r="S582" s="18"/>
      <c r="T582" s="18"/>
      <c r="U582" s="18"/>
      <c r="V582" s="18"/>
      <c r="W582" s="18"/>
      <c r="X582" s="18"/>
      <c r="Y582" s="18"/>
      <c r="Z582" s="18"/>
      <c r="AA582" s="18"/>
      <c r="AB582" s="18"/>
      <c r="AC582" s="18"/>
      <c r="AD582" s="18"/>
    </row>
    <row r="583" spans="1:30" ht="18">
      <c r="A583" s="900"/>
      <c r="B583" s="900"/>
      <c r="C583" s="900"/>
      <c r="D583" s="900"/>
      <c r="E583" s="900"/>
      <c r="F583" s="900"/>
      <c r="G583" s="900"/>
      <c r="H583" s="900"/>
      <c r="I583" s="900"/>
      <c r="J583" s="900"/>
      <c r="K583" s="900"/>
      <c r="L583" s="900"/>
      <c r="M583" s="900"/>
      <c r="N583" s="900"/>
      <c r="O583" s="900"/>
      <c r="P583" s="18"/>
      <c r="Q583" s="18"/>
      <c r="R583" s="18"/>
      <c r="S583" s="18"/>
      <c r="T583" s="18"/>
      <c r="U583" s="18"/>
      <c r="V583" s="18"/>
      <c r="W583" s="18"/>
      <c r="X583" s="18"/>
      <c r="Y583" s="18"/>
      <c r="Z583" s="18"/>
      <c r="AA583" s="18"/>
      <c r="AB583" s="18"/>
      <c r="AC583" s="18"/>
      <c r="AD583" s="18"/>
    </row>
    <row r="584" spans="1:30" ht="18">
      <c r="A584" s="900"/>
      <c r="B584" s="900"/>
      <c r="C584" s="900"/>
      <c r="D584" s="900"/>
      <c r="E584" s="900"/>
      <c r="F584" s="900"/>
      <c r="G584" s="900"/>
      <c r="H584" s="900"/>
      <c r="I584" s="900"/>
      <c r="J584" s="900"/>
      <c r="K584" s="900"/>
      <c r="L584" s="900"/>
      <c r="M584" s="900"/>
      <c r="N584" s="900"/>
      <c r="O584" s="900"/>
      <c r="P584" s="18"/>
      <c r="Q584" s="18"/>
      <c r="R584" s="18"/>
      <c r="S584" s="18"/>
      <c r="T584" s="18"/>
      <c r="U584" s="18"/>
      <c r="V584" s="18"/>
      <c r="W584" s="18"/>
      <c r="X584" s="18"/>
      <c r="Y584" s="18"/>
      <c r="Z584" s="18"/>
      <c r="AA584" s="18"/>
      <c r="AB584" s="18"/>
      <c r="AC584" s="18"/>
      <c r="AD584" s="18"/>
    </row>
    <row r="585" spans="1:30" ht="18">
      <c r="A585" s="900"/>
      <c r="B585" s="900"/>
      <c r="C585" s="900"/>
      <c r="D585" s="900"/>
      <c r="E585" s="900"/>
      <c r="F585" s="900"/>
      <c r="G585" s="900"/>
      <c r="H585" s="900"/>
      <c r="I585" s="900"/>
      <c r="J585" s="900"/>
      <c r="K585" s="900"/>
      <c r="L585" s="900"/>
      <c r="M585" s="900"/>
      <c r="N585" s="900"/>
      <c r="O585" s="900"/>
      <c r="P585" s="18"/>
      <c r="Q585" s="18"/>
      <c r="R585" s="18"/>
      <c r="S585" s="18"/>
      <c r="T585" s="18"/>
      <c r="U585" s="18"/>
      <c r="V585" s="18"/>
      <c r="W585" s="18"/>
      <c r="X585" s="18"/>
      <c r="Y585" s="18"/>
      <c r="Z585" s="18"/>
      <c r="AA585" s="18"/>
      <c r="AB585" s="18"/>
      <c r="AC585" s="18"/>
      <c r="AD585" s="18"/>
    </row>
    <row r="586" spans="1:30" ht="18">
      <c r="A586" s="900"/>
      <c r="B586" s="900"/>
      <c r="C586" s="900"/>
      <c r="D586" s="900"/>
      <c r="E586" s="900"/>
      <c r="F586" s="900"/>
      <c r="G586" s="900"/>
      <c r="H586" s="900"/>
      <c r="I586" s="900"/>
      <c r="J586" s="900"/>
      <c r="K586" s="900"/>
      <c r="L586" s="900"/>
      <c r="M586" s="900"/>
      <c r="N586" s="900"/>
      <c r="O586" s="900"/>
      <c r="P586" s="18"/>
      <c r="Q586" s="18"/>
      <c r="R586" s="18"/>
      <c r="S586" s="18"/>
      <c r="T586" s="18"/>
      <c r="U586" s="18"/>
      <c r="V586" s="18"/>
      <c r="W586" s="18"/>
      <c r="X586" s="18"/>
      <c r="Y586" s="18"/>
      <c r="Z586" s="18"/>
      <c r="AA586" s="18"/>
      <c r="AB586" s="18"/>
      <c r="AC586" s="18"/>
      <c r="AD586" s="18"/>
    </row>
    <row r="587" spans="1:30" ht="18">
      <c r="A587" s="900"/>
      <c r="B587" s="900"/>
      <c r="C587" s="900"/>
      <c r="D587" s="900"/>
      <c r="E587" s="900"/>
      <c r="F587" s="900"/>
      <c r="G587" s="900"/>
      <c r="H587" s="900"/>
      <c r="I587" s="900"/>
      <c r="J587" s="900"/>
      <c r="K587" s="900"/>
      <c r="L587" s="900"/>
      <c r="M587" s="900"/>
      <c r="N587" s="900"/>
      <c r="O587" s="900"/>
      <c r="P587" s="18"/>
      <c r="Q587" s="18"/>
      <c r="R587" s="18"/>
      <c r="S587" s="18"/>
      <c r="T587" s="18"/>
      <c r="U587" s="18"/>
      <c r="V587" s="18"/>
      <c r="W587" s="18"/>
      <c r="X587" s="18"/>
      <c r="Y587" s="18"/>
      <c r="Z587" s="18"/>
      <c r="AA587" s="18"/>
      <c r="AB587" s="18"/>
      <c r="AC587" s="18"/>
      <c r="AD587" s="18"/>
    </row>
    <row r="588" spans="1:30" ht="18">
      <c r="A588" s="900"/>
      <c r="B588" s="900"/>
      <c r="C588" s="900"/>
      <c r="D588" s="900"/>
      <c r="E588" s="900"/>
      <c r="F588" s="900"/>
      <c r="G588" s="900"/>
      <c r="H588" s="900"/>
      <c r="I588" s="900"/>
      <c r="J588" s="900"/>
      <c r="K588" s="900"/>
      <c r="L588" s="900"/>
      <c r="M588" s="900"/>
      <c r="N588" s="900"/>
      <c r="O588" s="900"/>
      <c r="P588" s="18"/>
      <c r="Q588" s="18"/>
      <c r="R588" s="18"/>
      <c r="S588" s="18"/>
      <c r="T588" s="18"/>
      <c r="U588" s="18"/>
      <c r="V588" s="18"/>
      <c r="W588" s="18"/>
      <c r="X588" s="18"/>
      <c r="Y588" s="18"/>
      <c r="Z588" s="18"/>
      <c r="AA588" s="18"/>
      <c r="AB588" s="18"/>
      <c r="AC588" s="18"/>
      <c r="AD588" s="18"/>
    </row>
    <row r="589" spans="1:30" ht="18">
      <c r="A589" s="900"/>
      <c r="B589" s="900"/>
      <c r="C589" s="900"/>
      <c r="D589" s="900"/>
      <c r="E589" s="900"/>
      <c r="F589" s="900"/>
      <c r="G589" s="900"/>
      <c r="H589" s="900"/>
      <c r="I589" s="900"/>
      <c r="J589" s="900"/>
      <c r="K589" s="900"/>
      <c r="L589" s="900"/>
      <c r="M589" s="900"/>
      <c r="N589" s="900"/>
      <c r="O589" s="900"/>
      <c r="P589" s="18"/>
      <c r="Q589" s="18"/>
      <c r="R589" s="18"/>
      <c r="S589" s="18"/>
      <c r="T589" s="18"/>
      <c r="U589" s="18"/>
      <c r="V589" s="18"/>
      <c r="W589" s="18"/>
      <c r="X589" s="18"/>
      <c r="Y589" s="18"/>
      <c r="Z589" s="18"/>
      <c r="AA589" s="18"/>
      <c r="AB589" s="18"/>
      <c r="AC589" s="18"/>
      <c r="AD589" s="18"/>
    </row>
    <row r="590" spans="1:30" ht="18">
      <c r="A590" s="900"/>
      <c r="B590" s="900"/>
      <c r="C590" s="900"/>
      <c r="D590" s="900"/>
      <c r="E590" s="900"/>
      <c r="F590" s="900"/>
      <c r="G590" s="900"/>
      <c r="H590" s="900"/>
      <c r="I590" s="900"/>
      <c r="J590" s="900"/>
      <c r="K590" s="900"/>
      <c r="L590" s="900"/>
      <c r="M590" s="900"/>
      <c r="N590" s="900"/>
      <c r="O590" s="900"/>
      <c r="P590" s="18"/>
      <c r="Q590" s="18"/>
      <c r="R590" s="18"/>
      <c r="S590" s="18"/>
      <c r="T590" s="18"/>
      <c r="U590" s="18"/>
      <c r="V590" s="18"/>
      <c r="W590" s="18"/>
      <c r="X590" s="18"/>
      <c r="Y590" s="18"/>
      <c r="Z590" s="18"/>
      <c r="AA590" s="18"/>
      <c r="AB590" s="18"/>
      <c r="AC590" s="18"/>
      <c r="AD590" s="18"/>
    </row>
    <row r="591" spans="1:30" ht="18">
      <c r="A591" s="900"/>
      <c r="B591" s="900"/>
      <c r="C591" s="900"/>
      <c r="D591" s="900"/>
      <c r="E591" s="900"/>
      <c r="F591" s="900"/>
      <c r="G591" s="900"/>
      <c r="H591" s="900"/>
      <c r="I591" s="900"/>
      <c r="J591" s="900"/>
      <c r="K591" s="900"/>
      <c r="L591" s="900"/>
      <c r="M591" s="900"/>
      <c r="N591" s="900"/>
      <c r="O591" s="900"/>
      <c r="P591" s="18"/>
      <c r="Q591" s="18"/>
      <c r="R591" s="18"/>
      <c r="S591" s="18"/>
      <c r="T591" s="18"/>
      <c r="U591" s="18"/>
      <c r="V591" s="18"/>
      <c r="W591" s="18"/>
      <c r="X591" s="18"/>
      <c r="Y591" s="18"/>
      <c r="Z591" s="18"/>
      <c r="AA591" s="18"/>
      <c r="AB591" s="18"/>
      <c r="AC591" s="18"/>
      <c r="AD591" s="18"/>
    </row>
    <row r="592" spans="1:30" ht="18">
      <c r="A592" s="900"/>
      <c r="B592" s="900"/>
      <c r="C592" s="900"/>
      <c r="D592" s="900"/>
      <c r="E592" s="900"/>
      <c r="F592" s="900"/>
      <c r="G592" s="900"/>
      <c r="H592" s="900"/>
      <c r="I592" s="900"/>
      <c r="J592" s="900"/>
      <c r="K592" s="900"/>
      <c r="L592" s="900"/>
      <c r="M592" s="900"/>
      <c r="N592" s="900"/>
      <c r="O592" s="900"/>
      <c r="P592" s="18"/>
      <c r="Q592" s="18"/>
      <c r="R592" s="18"/>
      <c r="S592" s="18"/>
      <c r="T592" s="18"/>
      <c r="U592" s="18"/>
      <c r="V592" s="18"/>
      <c r="W592" s="18"/>
      <c r="X592" s="18"/>
      <c r="Y592" s="18"/>
      <c r="Z592" s="18"/>
      <c r="AA592" s="18"/>
      <c r="AB592" s="18"/>
      <c r="AC592" s="18"/>
      <c r="AD592" s="18"/>
    </row>
    <row r="593" spans="1:30" ht="18">
      <c r="A593" s="900"/>
      <c r="B593" s="900"/>
      <c r="C593" s="900"/>
      <c r="D593" s="900"/>
      <c r="E593" s="900"/>
      <c r="F593" s="900"/>
      <c r="G593" s="900"/>
      <c r="H593" s="900"/>
      <c r="I593" s="900"/>
      <c r="J593" s="900"/>
      <c r="K593" s="900"/>
      <c r="L593" s="900"/>
      <c r="M593" s="900"/>
      <c r="N593" s="900"/>
      <c r="O593" s="900"/>
      <c r="P593" s="18"/>
      <c r="Q593" s="18"/>
      <c r="R593" s="18"/>
      <c r="S593" s="18"/>
      <c r="T593" s="18"/>
      <c r="U593" s="18"/>
      <c r="V593" s="18"/>
      <c r="W593" s="18"/>
      <c r="X593" s="18"/>
      <c r="Y593" s="18"/>
      <c r="Z593" s="18"/>
      <c r="AA593" s="18"/>
      <c r="AB593" s="18"/>
      <c r="AC593" s="18"/>
      <c r="AD593" s="18"/>
    </row>
    <row r="594" spans="1:30" ht="18">
      <c r="A594" s="900"/>
      <c r="B594" s="900"/>
      <c r="C594" s="900"/>
      <c r="D594" s="900"/>
      <c r="E594" s="900"/>
      <c r="F594" s="900"/>
      <c r="G594" s="900"/>
      <c r="H594" s="900"/>
      <c r="I594" s="900"/>
      <c r="J594" s="900"/>
      <c r="K594" s="900"/>
      <c r="L594" s="900"/>
      <c r="M594" s="900"/>
      <c r="N594" s="900"/>
      <c r="O594" s="900"/>
      <c r="P594" s="18"/>
      <c r="Q594" s="18"/>
      <c r="R594" s="18"/>
      <c r="S594" s="18"/>
      <c r="T594" s="18"/>
      <c r="U594" s="18"/>
      <c r="V594" s="18"/>
      <c r="W594" s="18"/>
      <c r="X594" s="18"/>
      <c r="Y594" s="18"/>
      <c r="Z594" s="18"/>
      <c r="AA594" s="18"/>
      <c r="AB594" s="18"/>
      <c r="AC594" s="18"/>
      <c r="AD594" s="18"/>
    </row>
    <row r="595" spans="1:30" ht="18">
      <c r="A595" s="900"/>
      <c r="B595" s="900"/>
      <c r="C595" s="900"/>
      <c r="D595" s="900"/>
      <c r="E595" s="900"/>
      <c r="F595" s="900"/>
      <c r="G595" s="900"/>
      <c r="H595" s="900"/>
      <c r="I595" s="900"/>
      <c r="J595" s="900"/>
      <c r="K595" s="900"/>
      <c r="L595" s="900"/>
      <c r="M595" s="900"/>
      <c r="N595" s="900"/>
      <c r="O595" s="900"/>
      <c r="P595" s="18"/>
      <c r="Q595" s="18"/>
      <c r="R595" s="18"/>
      <c r="S595" s="18"/>
      <c r="T595" s="18"/>
      <c r="U595" s="18"/>
      <c r="V595" s="18"/>
      <c r="W595" s="18"/>
      <c r="X595" s="18"/>
      <c r="Y595" s="18"/>
      <c r="Z595" s="18"/>
      <c r="AA595" s="18"/>
      <c r="AB595" s="18"/>
      <c r="AC595" s="18"/>
      <c r="AD595" s="18"/>
    </row>
    <row r="596" spans="1:30" ht="18">
      <c r="A596" s="900"/>
      <c r="B596" s="900"/>
      <c r="C596" s="900"/>
      <c r="D596" s="900"/>
      <c r="E596" s="900"/>
      <c r="F596" s="900"/>
      <c r="G596" s="900"/>
      <c r="H596" s="900"/>
      <c r="I596" s="900"/>
      <c r="J596" s="900"/>
      <c r="K596" s="900"/>
      <c r="L596" s="900"/>
      <c r="M596" s="900"/>
      <c r="N596" s="900"/>
      <c r="O596" s="900"/>
      <c r="P596" s="18"/>
      <c r="Q596" s="18"/>
      <c r="R596" s="18"/>
      <c r="S596" s="18"/>
      <c r="T596" s="18"/>
      <c r="U596" s="18"/>
      <c r="V596" s="18"/>
      <c r="W596" s="18"/>
      <c r="X596" s="18"/>
      <c r="Y596" s="18"/>
      <c r="Z596" s="18"/>
      <c r="AA596" s="18"/>
      <c r="AB596" s="18"/>
      <c r="AC596" s="18"/>
      <c r="AD596" s="18"/>
    </row>
    <row r="597" spans="1:30" ht="18">
      <c r="A597" s="900"/>
      <c r="B597" s="900"/>
      <c r="C597" s="900"/>
      <c r="D597" s="900"/>
      <c r="E597" s="900"/>
      <c r="F597" s="900"/>
      <c r="G597" s="900"/>
      <c r="H597" s="900"/>
      <c r="I597" s="900"/>
      <c r="J597" s="900"/>
      <c r="K597" s="900"/>
      <c r="L597" s="900"/>
      <c r="M597" s="900"/>
      <c r="N597" s="900"/>
      <c r="O597" s="900"/>
      <c r="P597" s="18"/>
      <c r="Q597" s="18"/>
      <c r="R597" s="18"/>
      <c r="S597" s="18"/>
      <c r="T597" s="18"/>
      <c r="U597" s="18"/>
      <c r="V597" s="18"/>
      <c r="W597" s="18"/>
      <c r="X597" s="18"/>
      <c r="Y597" s="18"/>
      <c r="Z597" s="18"/>
      <c r="AA597" s="18"/>
      <c r="AB597" s="18"/>
      <c r="AC597" s="18"/>
      <c r="AD597" s="18"/>
    </row>
    <row r="598" spans="1:30" ht="18">
      <c r="A598" s="900"/>
      <c r="B598" s="900"/>
      <c r="C598" s="900"/>
      <c r="D598" s="900"/>
      <c r="E598" s="900"/>
      <c r="F598" s="900"/>
      <c r="G598" s="900"/>
      <c r="H598" s="900"/>
      <c r="I598" s="900"/>
      <c r="J598" s="900"/>
      <c r="K598" s="900"/>
      <c r="L598" s="900"/>
      <c r="M598" s="900"/>
      <c r="N598" s="900"/>
      <c r="O598" s="900"/>
      <c r="P598" s="18"/>
      <c r="Q598" s="18"/>
      <c r="R598" s="18"/>
      <c r="S598" s="18"/>
      <c r="T598" s="18"/>
      <c r="U598" s="18"/>
      <c r="V598" s="18"/>
      <c r="W598" s="18"/>
      <c r="X598" s="18"/>
      <c r="Y598" s="18"/>
      <c r="Z598" s="18"/>
      <c r="AA598" s="18"/>
      <c r="AB598" s="18"/>
      <c r="AC598" s="18"/>
      <c r="AD598" s="18"/>
    </row>
    <row r="599" spans="1:30" ht="18">
      <c r="A599" s="900"/>
      <c r="B599" s="900"/>
      <c r="C599" s="900"/>
      <c r="D599" s="900"/>
      <c r="E599" s="900"/>
      <c r="F599" s="900"/>
      <c r="G599" s="900"/>
      <c r="H599" s="900"/>
      <c r="I599" s="900"/>
      <c r="J599" s="900"/>
      <c r="K599" s="900"/>
      <c r="L599" s="900"/>
      <c r="M599" s="900"/>
      <c r="N599" s="900"/>
      <c r="O599" s="900"/>
      <c r="P599" s="18"/>
      <c r="Q599" s="18"/>
      <c r="R599" s="18"/>
      <c r="S599" s="18"/>
      <c r="T599" s="18"/>
      <c r="U599" s="18"/>
      <c r="V599" s="18"/>
      <c r="W599" s="18"/>
      <c r="X599" s="18"/>
      <c r="Y599" s="18"/>
      <c r="Z599" s="18"/>
      <c r="AA599" s="18"/>
      <c r="AB599" s="18"/>
      <c r="AC599" s="18"/>
      <c r="AD599" s="18"/>
    </row>
    <row r="600" spans="1:30" ht="18">
      <c r="A600" s="900"/>
      <c r="B600" s="900"/>
      <c r="C600" s="900"/>
      <c r="D600" s="900"/>
      <c r="E600" s="900"/>
      <c r="F600" s="900"/>
      <c r="G600" s="900"/>
      <c r="H600" s="900"/>
      <c r="I600" s="900"/>
      <c r="J600" s="900"/>
      <c r="K600" s="900"/>
      <c r="L600" s="900"/>
      <c r="M600" s="900"/>
      <c r="N600" s="900"/>
      <c r="O600" s="900"/>
      <c r="P600" s="18"/>
      <c r="Q600" s="18"/>
      <c r="R600" s="18"/>
      <c r="S600" s="18"/>
      <c r="T600" s="18"/>
      <c r="U600" s="18"/>
      <c r="V600" s="18"/>
      <c r="W600" s="18"/>
      <c r="X600" s="18"/>
      <c r="Y600" s="18"/>
      <c r="Z600" s="18"/>
      <c r="AA600" s="18"/>
      <c r="AB600" s="18"/>
      <c r="AC600" s="18"/>
      <c r="AD600" s="18"/>
    </row>
    <row r="601" spans="1:30" ht="18">
      <c r="A601" s="900"/>
      <c r="B601" s="900"/>
      <c r="C601" s="900"/>
      <c r="D601" s="900"/>
      <c r="E601" s="900"/>
      <c r="F601" s="900"/>
      <c r="G601" s="900"/>
      <c r="H601" s="900"/>
      <c r="I601" s="900"/>
      <c r="J601" s="900"/>
      <c r="K601" s="900"/>
      <c r="L601" s="900"/>
      <c r="M601" s="900"/>
      <c r="N601" s="900"/>
      <c r="O601" s="900"/>
      <c r="P601" s="18"/>
      <c r="Q601" s="18"/>
      <c r="R601" s="18"/>
      <c r="S601" s="18"/>
      <c r="T601" s="18"/>
      <c r="U601" s="18"/>
      <c r="V601" s="18"/>
      <c r="W601" s="18"/>
      <c r="X601" s="18"/>
      <c r="Y601" s="18"/>
      <c r="Z601" s="18"/>
      <c r="AA601" s="18"/>
      <c r="AB601" s="18"/>
      <c r="AC601" s="18"/>
      <c r="AD601" s="18"/>
    </row>
    <row r="602" spans="1:30" ht="18">
      <c r="A602" s="900"/>
      <c r="B602" s="900"/>
      <c r="C602" s="900"/>
      <c r="D602" s="900"/>
      <c r="E602" s="900"/>
      <c r="F602" s="900"/>
      <c r="G602" s="900"/>
      <c r="H602" s="900"/>
      <c r="I602" s="900"/>
      <c r="J602" s="900"/>
      <c r="K602" s="900"/>
      <c r="L602" s="900"/>
      <c r="M602" s="900"/>
      <c r="N602" s="900"/>
      <c r="O602" s="900"/>
      <c r="P602" s="18"/>
      <c r="Q602" s="18"/>
      <c r="R602" s="18"/>
      <c r="S602" s="18"/>
      <c r="T602" s="18"/>
      <c r="U602" s="18"/>
      <c r="V602" s="18"/>
      <c r="W602" s="18"/>
      <c r="X602" s="18"/>
      <c r="Y602" s="18"/>
      <c r="Z602" s="18"/>
      <c r="AA602" s="18"/>
      <c r="AB602" s="18"/>
      <c r="AC602" s="18"/>
      <c r="AD602" s="18"/>
    </row>
    <row r="603" spans="1:30" ht="18">
      <c r="A603" s="900"/>
      <c r="B603" s="900"/>
      <c r="C603" s="900"/>
      <c r="D603" s="900"/>
      <c r="E603" s="900"/>
      <c r="F603" s="900"/>
      <c r="G603" s="900"/>
      <c r="H603" s="900"/>
      <c r="I603" s="900"/>
      <c r="J603" s="900"/>
      <c r="K603" s="900"/>
      <c r="L603" s="900"/>
      <c r="M603" s="900"/>
      <c r="N603" s="900"/>
      <c r="O603" s="900"/>
      <c r="P603" s="18"/>
      <c r="Q603" s="18"/>
      <c r="R603" s="18"/>
      <c r="S603" s="18"/>
      <c r="T603" s="18"/>
      <c r="U603" s="18"/>
      <c r="V603" s="18"/>
      <c r="W603" s="18"/>
      <c r="X603" s="18"/>
      <c r="Y603" s="18"/>
      <c r="Z603" s="18"/>
      <c r="AA603" s="18"/>
      <c r="AB603" s="18"/>
      <c r="AC603" s="18"/>
      <c r="AD603" s="18"/>
    </row>
    <row r="604" spans="1:30" ht="18">
      <c r="A604" s="900"/>
      <c r="B604" s="900"/>
      <c r="C604" s="900"/>
      <c r="D604" s="900"/>
      <c r="E604" s="900"/>
      <c r="F604" s="900"/>
      <c r="G604" s="900"/>
      <c r="H604" s="900"/>
      <c r="I604" s="900"/>
      <c r="J604" s="900"/>
      <c r="K604" s="900"/>
      <c r="L604" s="900"/>
      <c r="M604" s="900"/>
      <c r="N604" s="900"/>
      <c r="O604" s="900"/>
      <c r="P604" s="18"/>
      <c r="Q604" s="18"/>
      <c r="R604" s="18"/>
      <c r="S604" s="18"/>
      <c r="T604" s="18"/>
      <c r="U604" s="18"/>
      <c r="V604" s="18"/>
      <c r="W604" s="18"/>
      <c r="X604" s="18"/>
      <c r="Y604" s="18"/>
      <c r="Z604" s="18"/>
      <c r="AA604" s="18"/>
      <c r="AB604" s="18"/>
      <c r="AC604" s="18"/>
      <c r="AD604" s="18"/>
    </row>
    <row r="605" spans="1:30" ht="18">
      <c r="A605" s="900"/>
      <c r="B605" s="900"/>
      <c r="C605" s="900"/>
      <c r="D605" s="900"/>
      <c r="E605" s="900"/>
      <c r="F605" s="900"/>
      <c r="G605" s="900"/>
      <c r="H605" s="900"/>
      <c r="I605" s="900"/>
      <c r="J605" s="900"/>
      <c r="K605" s="900"/>
      <c r="L605" s="900"/>
      <c r="M605" s="900"/>
      <c r="N605" s="900"/>
      <c r="O605" s="900"/>
      <c r="P605" s="18"/>
      <c r="Q605" s="18"/>
      <c r="R605" s="18"/>
      <c r="S605" s="18"/>
      <c r="T605" s="18"/>
      <c r="U605" s="18"/>
      <c r="V605" s="18"/>
      <c r="W605" s="18"/>
      <c r="X605" s="18"/>
      <c r="Y605" s="18"/>
      <c r="Z605" s="18"/>
      <c r="AA605" s="18"/>
      <c r="AB605" s="18"/>
      <c r="AC605" s="18"/>
      <c r="AD605" s="18"/>
    </row>
    <row r="606" spans="1:30" ht="18">
      <c r="A606" s="900"/>
      <c r="B606" s="900"/>
      <c r="C606" s="900"/>
      <c r="D606" s="900"/>
      <c r="E606" s="900"/>
      <c r="F606" s="900"/>
      <c r="G606" s="900"/>
      <c r="H606" s="900"/>
      <c r="I606" s="900"/>
      <c r="J606" s="900"/>
      <c r="K606" s="900"/>
      <c r="L606" s="900"/>
      <c r="M606" s="900"/>
      <c r="N606" s="900"/>
      <c r="O606" s="900"/>
      <c r="P606" s="18"/>
      <c r="Q606" s="18"/>
      <c r="R606" s="18"/>
      <c r="S606" s="18"/>
      <c r="T606" s="18"/>
      <c r="U606" s="18"/>
      <c r="V606" s="18"/>
      <c r="W606" s="18"/>
      <c r="X606" s="18"/>
      <c r="Y606" s="18"/>
      <c r="Z606" s="18"/>
      <c r="AA606" s="18"/>
      <c r="AB606" s="18"/>
      <c r="AC606" s="18"/>
      <c r="AD606" s="18"/>
    </row>
    <row r="607" spans="1:30" ht="18">
      <c r="A607" s="900"/>
      <c r="B607" s="900"/>
      <c r="C607" s="900"/>
      <c r="D607" s="900"/>
      <c r="E607" s="900"/>
      <c r="F607" s="900"/>
      <c r="G607" s="900"/>
      <c r="H607" s="900"/>
      <c r="I607" s="900"/>
      <c r="J607" s="900"/>
      <c r="K607" s="900"/>
      <c r="L607" s="900"/>
      <c r="M607" s="900"/>
      <c r="N607" s="900"/>
      <c r="O607" s="900"/>
      <c r="P607" s="18"/>
      <c r="Q607" s="18"/>
      <c r="R607" s="18"/>
      <c r="S607" s="18"/>
      <c r="T607" s="18"/>
      <c r="U607" s="18"/>
      <c r="V607" s="18"/>
      <c r="W607" s="18"/>
      <c r="X607" s="18"/>
      <c r="Y607" s="18"/>
      <c r="Z607" s="18"/>
      <c r="AA607" s="18"/>
      <c r="AB607" s="18"/>
      <c r="AC607" s="18"/>
      <c r="AD607" s="18"/>
    </row>
    <row r="608" spans="1:30" ht="18">
      <c r="A608" s="900"/>
      <c r="B608" s="900"/>
      <c r="C608" s="900"/>
      <c r="D608" s="900"/>
      <c r="E608" s="900"/>
      <c r="F608" s="900"/>
      <c r="G608" s="900"/>
      <c r="H608" s="900"/>
      <c r="I608" s="900"/>
      <c r="J608" s="900"/>
      <c r="K608" s="900"/>
      <c r="L608" s="900"/>
      <c r="M608" s="900"/>
      <c r="N608" s="900"/>
      <c r="O608" s="900"/>
      <c r="P608" s="18"/>
      <c r="Q608" s="18"/>
      <c r="R608" s="18"/>
      <c r="S608" s="18"/>
      <c r="T608" s="18"/>
      <c r="U608" s="18"/>
      <c r="V608" s="18"/>
      <c r="W608" s="18"/>
      <c r="X608" s="18"/>
      <c r="Y608" s="18"/>
      <c r="Z608" s="18"/>
      <c r="AA608" s="18"/>
      <c r="AB608" s="18"/>
      <c r="AC608" s="18"/>
      <c r="AD608" s="18"/>
    </row>
    <row r="609" spans="1:30" ht="18">
      <c r="A609" s="900"/>
      <c r="B609" s="900"/>
      <c r="C609" s="900"/>
      <c r="D609" s="900"/>
      <c r="E609" s="900"/>
      <c r="F609" s="900"/>
      <c r="G609" s="900"/>
      <c r="H609" s="900"/>
      <c r="I609" s="900"/>
      <c r="J609" s="900"/>
      <c r="K609" s="900"/>
      <c r="L609" s="900"/>
      <c r="M609" s="900"/>
      <c r="N609" s="900"/>
      <c r="O609" s="900"/>
      <c r="P609" s="18"/>
      <c r="Q609" s="18"/>
      <c r="R609" s="18"/>
      <c r="S609" s="18"/>
      <c r="T609" s="18"/>
      <c r="U609" s="18"/>
      <c r="V609" s="18"/>
      <c r="W609" s="18"/>
      <c r="X609" s="18"/>
      <c r="Y609" s="18"/>
      <c r="Z609" s="18"/>
      <c r="AA609" s="18"/>
      <c r="AB609" s="18"/>
      <c r="AC609" s="18"/>
      <c r="AD609" s="18"/>
    </row>
    <row r="610" spans="1:30" ht="18">
      <c r="A610" s="900"/>
      <c r="B610" s="900"/>
      <c r="C610" s="900"/>
      <c r="D610" s="900"/>
      <c r="E610" s="900"/>
      <c r="F610" s="900"/>
      <c r="G610" s="900"/>
      <c r="H610" s="900"/>
      <c r="I610" s="900"/>
      <c r="J610" s="900"/>
      <c r="K610" s="900"/>
      <c r="L610" s="900"/>
      <c r="M610" s="900"/>
      <c r="N610" s="900"/>
      <c r="O610" s="900"/>
      <c r="P610" s="18"/>
      <c r="Q610" s="18"/>
      <c r="R610" s="18"/>
      <c r="S610" s="18"/>
      <c r="T610" s="18"/>
      <c r="U610" s="18"/>
      <c r="V610" s="18"/>
      <c r="W610" s="18"/>
      <c r="X610" s="18"/>
      <c r="Y610" s="18"/>
      <c r="Z610" s="18"/>
      <c r="AA610" s="18"/>
      <c r="AB610" s="18"/>
      <c r="AC610" s="18"/>
      <c r="AD610" s="18"/>
    </row>
    <row r="611" spans="1:30" ht="18">
      <c r="A611" s="900"/>
      <c r="B611" s="900"/>
      <c r="C611" s="900"/>
      <c r="D611" s="900"/>
      <c r="E611" s="900"/>
      <c r="F611" s="900"/>
      <c r="G611" s="900"/>
      <c r="H611" s="900"/>
      <c r="I611" s="900"/>
      <c r="J611" s="900"/>
      <c r="K611" s="900"/>
      <c r="L611" s="900"/>
      <c r="M611" s="900"/>
      <c r="N611" s="900"/>
      <c r="O611" s="900"/>
      <c r="P611" s="18"/>
      <c r="Q611" s="18"/>
      <c r="R611" s="18"/>
      <c r="S611" s="18"/>
      <c r="T611" s="18"/>
      <c r="U611" s="18"/>
      <c r="V611" s="18"/>
      <c r="W611" s="18"/>
      <c r="X611" s="18"/>
      <c r="Y611" s="18"/>
      <c r="Z611" s="18"/>
      <c r="AA611" s="18"/>
      <c r="AB611" s="18"/>
      <c r="AC611" s="18"/>
      <c r="AD611" s="18"/>
    </row>
    <row r="612" spans="1:30" ht="18">
      <c r="A612" s="900"/>
      <c r="B612" s="900"/>
      <c r="C612" s="900"/>
      <c r="D612" s="900"/>
      <c r="E612" s="900"/>
      <c r="F612" s="900"/>
      <c r="G612" s="900"/>
      <c r="H612" s="900"/>
      <c r="I612" s="900"/>
      <c r="J612" s="900"/>
      <c r="K612" s="900"/>
      <c r="L612" s="900"/>
      <c r="M612" s="900"/>
      <c r="N612" s="900"/>
      <c r="O612" s="900"/>
      <c r="P612" s="18"/>
      <c r="Q612" s="18"/>
      <c r="R612" s="18"/>
      <c r="S612" s="18"/>
      <c r="T612" s="18"/>
      <c r="U612" s="18"/>
      <c r="V612" s="18"/>
      <c r="W612" s="18"/>
      <c r="X612" s="18"/>
      <c r="Y612" s="18"/>
      <c r="Z612" s="18"/>
      <c r="AA612" s="18"/>
      <c r="AB612" s="18"/>
      <c r="AC612" s="18"/>
      <c r="AD612" s="18"/>
    </row>
    <row r="613" spans="1:30" ht="18">
      <c r="A613" s="900"/>
      <c r="B613" s="900"/>
      <c r="C613" s="900"/>
      <c r="D613" s="900"/>
      <c r="E613" s="900"/>
      <c r="F613" s="900"/>
      <c r="G613" s="900"/>
      <c r="H613" s="900"/>
      <c r="I613" s="900"/>
      <c r="J613" s="900"/>
      <c r="K613" s="900"/>
      <c r="L613" s="900"/>
      <c r="M613" s="900"/>
      <c r="N613" s="900"/>
      <c r="O613" s="900"/>
      <c r="P613" s="18"/>
      <c r="Q613" s="18"/>
      <c r="R613" s="18"/>
      <c r="S613" s="18"/>
      <c r="T613" s="18"/>
      <c r="U613" s="18"/>
      <c r="V613" s="18"/>
      <c r="W613" s="18"/>
      <c r="X613" s="18"/>
      <c r="Y613" s="18"/>
      <c r="Z613" s="18"/>
      <c r="AA613" s="18"/>
      <c r="AB613" s="18"/>
      <c r="AC613" s="18"/>
      <c r="AD613" s="18"/>
    </row>
    <row r="614" spans="1:30" ht="18">
      <c r="A614" s="900"/>
      <c r="B614" s="900"/>
      <c r="C614" s="900"/>
      <c r="D614" s="900"/>
      <c r="E614" s="900"/>
      <c r="F614" s="900"/>
      <c r="G614" s="900"/>
      <c r="H614" s="900"/>
      <c r="I614" s="900"/>
      <c r="J614" s="900"/>
      <c r="K614" s="900"/>
      <c r="L614" s="900"/>
      <c r="M614" s="900"/>
      <c r="N614" s="900"/>
      <c r="O614" s="900"/>
      <c r="P614" s="18"/>
      <c r="Q614" s="18"/>
      <c r="R614" s="18"/>
      <c r="S614" s="18"/>
      <c r="T614" s="18"/>
      <c r="U614" s="18"/>
      <c r="V614" s="18"/>
      <c r="W614" s="18"/>
      <c r="X614" s="18"/>
      <c r="Y614" s="18"/>
      <c r="Z614" s="18"/>
      <c r="AA614" s="18"/>
      <c r="AB614" s="18"/>
      <c r="AC614" s="18"/>
      <c r="AD614" s="18"/>
    </row>
    <row r="615" spans="1:30" ht="18">
      <c r="A615" s="900"/>
      <c r="B615" s="900"/>
      <c r="C615" s="900"/>
      <c r="D615" s="900"/>
      <c r="E615" s="900"/>
      <c r="F615" s="900"/>
      <c r="G615" s="900"/>
      <c r="H615" s="900"/>
      <c r="I615" s="900"/>
      <c r="J615" s="900"/>
      <c r="K615" s="900"/>
      <c r="L615" s="900"/>
      <c r="M615" s="900"/>
      <c r="N615" s="900"/>
      <c r="O615" s="900"/>
      <c r="P615" s="18"/>
      <c r="Q615" s="18"/>
      <c r="R615" s="18"/>
      <c r="S615" s="18"/>
      <c r="T615" s="18"/>
      <c r="U615" s="18"/>
      <c r="V615" s="18"/>
      <c r="W615" s="18"/>
      <c r="X615" s="18"/>
      <c r="Y615" s="18"/>
      <c r="Z615" s="18"/>
      <c r="AA615" s="18"/>
      <c r="AB615" s="18"/>
      <c r="AC615" s="18"/>
      <c r="AD615" s="18"/>
    </row>
    <row r="616" spans="1:30" ht="18">
      <c r="A616" s="900"/>
      <c r="B616" s="900"/>
      <c r="C616" s="900"/>
      <c r="D616" s="900"/>
      <c r="E616" s="900"/>
      <c r="F616" s="900"/>
      <c r="G616" s="900"/>
      <c r="H616" s="900"/>
      <c r="I616" s="900"/>
      <c r="J616" s="900"/>
      <c r="K616" s="900"/>
      <c r="L616" s="900"/>
      <c r="M616" s="900"/>
      <c r="N616" s="900"/>
      <c r="O616" s="900"/>
      <c r="P616" s="18"/>
      <c r="Q616" s="18"/>
      <c r="R616" s="18"/>
      <c r="S616" s="18"/>
      <c r="T616" s="18"/>
      <c r="U616" s="18"/>
      <c r="V616" s="18"/>
      <c r="W616" s="18"/>
      <c r="X616" s="18"/>
      <c r="Y616" s="18"/>
      <c r="Z616" s="18"/>
      <c r="AA616" s="18"/>
      <c r="AB616" s="18"/>
      <c r="AC616" s="18"/>
      <c r="AD616" s="18"/>
    </row>
    <row r="617" spans="1:30" ht="18">
      <c r="A617" s="900"/>
      <c r="B617" s="900"/>
      <c r="C617" s="900"/>
      <c r="D617" s="900"/>
      <c r="E617" s="900"/>
      <c r="F617" s="900"/>
      <c r="G617" s="900"/>
      <c r="H617" s="900"/>
      <c r="I617" s="900"/>
      <c r="J617" s="900"/>
      <c r="K617" s="900"/>
      <c r="L617" s="900"/>
      <c r="M617" s="900"/>
      <c r="N617" s="900"/>
      <c r="O617" s="900"/>
      <c r="P617" s="18"/>
      <c r="Q617" s="18"/>
      <c r="R617" s="18"/>
      <c r="S617" s="18"/>
      <c r="T617" s="18"/>
      <c r="U617" s="18"/>
      <c r="V617" s="18"/>
      <c r="W617" s="18"/>
      <c r="X617" s="18"/>
      <c r="Y617" s="18"/>
      <c r="Z617" s="18"/>
      <c r="AA617" s="18"/>
      <c r="AB617" s="18"/>
      <c r="AC617" s="18"/>
      <c r="AD617" s="18"/>
    </row>
    <row r="618" spans="1:30" ht="18">
      <c r="A618" s="900"/>
      <c r="B618" s="900"/>
      <c r="C618" s="900"/>
      <c r="D618" s="900"/>
      <c r="E618" s="900"/>
      <c r="F618" s="900"/>
      <c r="G618" s="900"/>
      <c r="H618" s="900"/>
      <c r="I618" s="900"/>
      <c r="J618" s="900"/>
      <c r="K618" s="900"/>
      <c r="L618" s="900"/>
      <c r="M618" s="900"/>
      <c r="N618" s="900"/>
      <c r="O618" s="900"/>
      <c r="P618" s="18"/>
      <c r="Q618" s="18"/>
      <c r="R618" s="18"/>
      <c r="S618" s="18"/>
      <c r="T618" s="18"/>
      <c r="U618" s="18"/>
      <c r="V618" s="18"/>
      <c r="W618" s="18"/>
      <c r="X618" s="18"/>
      <c r="Y618" s="18"/>
      <c r="Z618" s="18"/>
      <c r="AA618" s="18"/>
      <c r="AB618" s="18"/>
      <c r="AC618" s="18"/>
      <c r="AD618" s="18"/>
    </row>
    <row r="619" spans="1:30" ht="18">
      <c r="A619" s="900"/>
      <c r="B619" s="900"/>
      <c r="C619" s="900"/>
      <c r="D619" s="900"/>
      <c r="E619" s="900"/>
      <c r="F619" s="900"/>
      <c r="G619" s="900"/>
      <c r="H619" s="900"/>
      <c r="I619" s="900"/>
      <c r="J619" s="900"/>
      <c r="K619" s="900"/>
      <c r="L619" s="900"/>
      <c r="M619" s="900"/>
      <c r="N619" s="900"/>
      <c r="O619" s="900"/>
      <c r="P619" s="18"/>
      <c r="Q619" s="18"/>
      <c r="R619" s="18"/>
      <c r="S619" s="18"/>
      <c r="T619" s="18"/>
      <c r="U619" s="18"/>
      <c r="V619" s="18"/>
      <c r="W619" s="18"/>
      <c r="X619" s="18"/>
      <c r="Y619" s="18"/>
      <c r="Z619" s="18"/>
      <c r="AA619" s="18"/>
      <c r="AB619" s="18"/>
      <c r="AC619" s="18"/>
      <c r="AD619" s="18"/>
    </row>
    <row r="620" spans="1:30" ht="18">
      <c r="A620" s="900"/>
      <c r="B620" s="900"/>
      <c r="C620" s="900"/>
      <c r="D620" s="900"/>
      <c r="E620" s="900"/>
      <c r="F620" s="900"/>
      <c r="G620" s="900"/>
      <c r="H620" s="900"/>
      <c r="I620" s="900"/>
      <c r="J620" s="900"/>
      <c r="K620" s="900"/>
      <c r="L620" s="900"/>
      <c r="M620" s="900"/>
      <c r="N620" s="900"/>
      <c r="O620" s="900"/>
      <c r="P620" s="18"/>
      <c r="Q620" s="18"/>
      <c r="R620" s="18"/>
      <c r="S620" s="18"/>
      <c r="T620" s="18"/>
      <c r="U620" s="18"/>
      <c r="V620" s="18"/>
      <c r="W620" s="18"/>
      <c r="X620" s="18"/>
      <c r="Y620" s="18"/>
      <c r="Z620" s="18"/>
      <c r="AA620" s="18"/>
      <c r="AB620" s="18"/>
      <c r="AC620" s="18"/>
      <c r="AD620" s="18"/>
    </row>
    <row r="621" spans="1:30" ht="18">
      <c r="A621" s="900"/>
      <c r="B621" s="900"/>
      <c r="C621" s="900"/>
      <c r="D621" s="900"/>
      <c r="E621" s="900"/>
      <c r="F621" s="900"/>
      <c r="G621" s="900"/>
      <c r="H621" s="900"/>
      <c r="I621" s="900"/>
      <c r="J621" s="900"/>
      <c r="K621" s="900"/>
      <c r="L621" s="900"/>
      <c r="M621" s="900"/>
      <c r="N621" s="900"/>
      <c r="O621" s="900"/>
      <c r="P621" s="18"/>
      <c r="Q621" s="18"/>
      <c r="R621" s="18"/>
      <c r="S621" s="18"/>
      <c r="T621" s="18"/>
      <c r="U621" s="18"/>
      <c r="V621" s="18"/>
      <c r="W621" s="18"/>
      <c r="X621" s="18"/>
      <c r="Y621" s="18"/>
      <c r="Z621" s="18"/>
      <c r="AA621" s="18"/>
      <c r="AB621" s="18"/>
      <c r="AC621" s="18"/>
      <c r="AD621" s="18"/>
    </row>
    <row r="622" spans="1:30" ht="18">
      <c r="A622" s="900"/>
      <c r="B622" s="900"/>
      <c r="C622" s="900"/>
      <c r="D622" s="900"/>
      <c r="E622" s="900"/>
      <c r="F622" s="900"/>
      <c r="G622" s="900"/>
      <c r="H622" s="900"/>
      <c r="I622" s="900"/>
      <c r="J622" s="900"/>
      <c r="K622" s="900"/>
      <c r="L622" s="900"/>
      <c r="M622" s="900"/>
      <c r="N622" s="900"/>
      <c r="O622" s="900"/>
      <c r="P622" s="18"/>
      <c r="Q622" s="18"/>
      <c r="R622" s="18"/>
      <c r="S622" s="18"/>
      <c r="T622" s="18"/>
      <c r="U622" s="18"/>
      <c r="V622" s="18"/>
      <c r="W622" s="18"/>
      <c r="X622" s="18"/>
      <c r="Y622" s="18"/>
      <c r="Z622" s="18"/>
      <c r="AA622" s="18"/>
      <c r="AB622" s="18"/>
      <c r="AC622" s="18"/>
      <c r="AD622" s="18"/>
    </row>
    <row r="623" spans="1:30" ht="18">
      <c r="A623" s="900"/>
      <c r="B623" s="900"/>
      <c r="C623" s="900"/>
      <c r="D623" s="900"/>
      <c r="E623" s="900"/>
      <c r="F623" s="900"/>
      <c r="G623" s="900"/>
      <c r="H623" s="900"/>
      <c r="I623" s="900"/>
      <c r="J623" s="900"/>
      <c r="K623" s="900"/>
      <c r="L623" s="900"/>
      <c r="M623" s="900"/>
      <c r="N623" s="900"/>
      <c r="O623" s="900"/>
      <c r="P623" s="18"/>
      <c r="Q623" s="18"/>
      <c r="R623" s="18"/>
      <c r="S623" s="18"/>
      <c r="T623" s="18"/>
      <c r="U623" s="18"/>
      <c r="V623" s="18"/>
      <c r="W623" s="18"/>
      <c r="X623" s="18"/>
      <c r="Y623" s="18"/>
      <c r="Z623" s="18"/>
      <c r="AA623" s="18"/>
      <c r="AB623" s="18"/>
      <c r="AC623" s="18"/>
      <c r="AD623" s="18"/>
    </row>
    <row r="624" spans="1:30" ht="18">
      <c r="A624" s="900"/>
      <c r="B624" s="900"/>
      <c r="C624" s="900"/>
      <c r="D624" s="900"/>
      <c r="E624" s="900"/>
      <c r="F624" s="900"/>
      <c r="G624" s="900"/>
      <c r="H624" s="900"/>
      <c r="I624" s="900"/>
      <c r="J624" s="900"/>
      <c r="K624" s="900"/>
      <c r="L624" s="900"/>
      <c r="M624" s="900"/>
      <c r="N624" s="900"/>
      <c r="O624" s="900"/>
      <c r="P624" s="18"/>
      <c r="Q624" s="18"/>
      <c r="R624" s="18"/>
      <c r="S624" s="18"/>
      <c r="T624" s="18"/>
      <c r="U624" s="18"/>
      <c r="V624" s="18"/>
      <c r="W624" s="18"/>
      <c r="X624" s="18"/>
      <c r="Y624" s="18"/>
      <c r="Z624" s="18"/>
      <c r="AA624" s="18"/>
      <c r="AB624" s="18"/>
      <c r="AC624" s="18"/>
      <c r="AD624" s="18"/>
    </row>
    <row r="625" spans="1:30" ht="18">
      <c r="A625" s="900"/>
      <c r="B625" s="900"/>
      <c r="C625" s="900"/>
      <c r="D625" s="900"/>
      <c r="E625" s="900"/>
      <c r="F625" s="900"/>
      <c r="G625" s="900"/>
      <c r="H625" s="900"/>
      <c r="I625" s="900"/>
      <c r="J625" s="900"/>
      <c r="K625" s="900"/>
      <c r="L625" s="900"/>
      <c r="M625" s="900"/>
      <c r="N625" s="900"/>
      <c r="O625" s="900"/>
      <c r="P625" s="18"/>
      <c r="Q625" s="18"/>
      <c r="R625" s="18"/>
      <c r="S625" s="18"/>
      <c r="T625" s="18"/>
      <c r="U625" s="18"/>
      <c r="V625" s="18"/>
      <c r="W625" s="18"/>
      <c r="X625" s="18"/>
      <c r="Y625" s="18"/>
      <c r="Z625" s="18"/>
      <c r="AA625" s="18"/>
      <c r="AB625" s="18"/>
      <c r="AC625" s="18"/>
      <c r="AD625" s="18"/>
    </row>
    <row r="626" spans="1:30" ht="18">
      <c r="A626" s="900"/>
      <c r="B626" s="900"/>
      <c r="C626" s="900"/>
      <c r="D626" s="900"/>
      <c r="E626" s="900"/>
      <c r="F626" s="900"/>
      <c r="G626" s="900"/>
      <c r="H626" s="900"/>
      <c r="I626" s="900"/>
      <c r="J626" s="900"/>
      <c r="K626" s="900"/>
      <c r="L626" s="900"/>
      <c r="M626" s="900"/>
      <c r="N626" s="900"/>
      <c r="O626" s="900"/>
      <c r="P626" s="18"/>
      <c r="Q626" s="18"/>
      <c r="R626" s="18"/>
      <c r="S626" s="18"/>
      <c r="T626" s="18"/>
      <c r="U626" s="18"/>
      <c r="V626" s="18"/>
      <c r="W626" s="18"/>
      <c r="X626" s="18"/>
      <c r="Y626" s="18"/>
      <c r="Z626" s="18"/>
      <c r="AA626" s="18"/>
      <c r="AB626" s="18"/>
      <c r="AC626" s="18"/>
      <c r="AD626" s="18"/>
    </row>
    <row r="627" spans="1:30" ht="18">
      <c r="A627" s="900"/>
      <c r="B627" s="900"/>
      <c r="C627" s="900"/>
      <c r="D627" s="900"/>
      <c r="E627" s="900"/>
      <c r="F627" s="900"/>
      <c r="G627" s="900"/>
      <c r="H627" s="900"/>
      <c r="I627" s="900"/>
      <c r="J627" s="900"/>
      <c r="K627" s="900"/>
      <c r="L627" s="900"/>
      <c r="M627" s="900"/>
      <c r="N627" s="900"/>
      <c r="O627" s="900"/>
      <c r="P627" s="18"/>
      <c r="Q627" s="18"/>
      <c r="R627" s="18"/>
      <c r="S627" s="18"/>
      <c r="T627" s="18"/>
      <c r="U627" s="18"/>
      <c r="V627" s="18"/>
      <c r="W627" s="18"/>
      <c r="X627" s="18"/>
      <c r="Y627" s="18"/>
      <c r="Z627" s="18"/>
      <c r="AA627" s="18"/>
      <c r="AB627" s="18"/>
      <c r="AC627" s="18"/>
      <c r="AD627" s="18"/>
    </row>
    <row r="628" spans="1:30" ht="18">
      <c r="A628" s="900"/>
      <c r="B628" s="900"/>
      <c r="C628" s="900"/>
      <c r="D628" s="900"/>
      <c r="E628" s="900"/>
      <c r="F628" s="900"/>
      <c r="G628" s="900"/>
      <c r="H628" s="900"/>
      <c r="I628" s="900"/>
      <c r="J628" s="900"/>
      <c r="K628" s="900"/>
      <c r="L628" s="900"/>
      <c r="M628" s="900"/>
      <c r="N628" s="900"/>
      <c r="O628" s="900"/>
      <c r="P628" s="18"/>
      <c r="Q628" s="18"/>
      <c r="R628" s="18"/>
      <c r="S628" s="18"/>
      <c r="T628" s="18"/>
      <c r="U628" s="18"/>
      <c r="V628" s="18"/>
      <c r="W628" s="18"/>
      <c r="X628" s="18"/>
      <c r="Y628" s="18"/>
      <c r="Z628" s="18"/>
      <c r="AA628" s="18"/>
      <c r="AB628" s="18"/>
      <c r="AC628" s="18"/>
      <c r="AD628" s="18"/>
    </row>
    <row r="629" spans="1:30" ht="18">
      <c r="A629" s="900"/>
      <c r="B629" s="900"/>
      <c r="C629" s="900"/>
      <c r="D629" s="900"/>
      <c r="E629" s="900"/>
      <c r="F629" s="900"/>
      <c r="G629" s="900"/>
      <c r="H629" s="900"/>
      <c r="I629" s="900"/>
      <c r="J629" s="900"/>
      <c r="K629" s="900"/>
      <c r="L629" s="900"/>
      <c r="M629" s="900"/>
      <c r="N629" s="900"/>
      <c r="O629" s="900"/>
      <c r="P629" s="18"/>
      <c r="Q629" s="18"/>
      <c r="R629" s="18"/>
      <c r="S629" s="18"/>
      <c r="T629" s="18"/>
      <c r="U629" s="18"/>
      <c r="V629" s="18"/>
      <c r="W629" s="18"/>
      <c r="X629" s="18"/>
      <c r="Y629" s="18"/>
      <c r="Z629" s="18"/>
      <c r="AA629" s="18"/>
      <c r="AB629" s="18"/>
      <c r="AC629" s="18"/>
      <c r="AD629" s="18"/>
    </row>
    <row r="630" spans="1:30" ht="18">
      <c r="A630" s="900"/>
      <c r="B630" s="900"/>
      <c r="C630" s="900"/>
      <c r="D630" s="900"/>
      <c r="E630" s="900"/>
      <c r="F630" s="900"/>
      <c r="G630" s="900"/>
      <c r="H630" s="900"/>
      <c r="I630" s="900"/>
      <c r="J630" s="900"/>
      <c r="K630" s="900"/>
      <c r="L630" s="900"/>
      <c r="M630" s="900"/>
      <c r="N630" s="900"/>
      <c r="O630" s="900"/>
      <c r="P630" s="18"/>
      <c r="Q630" s="18"/>
      <c r="R630" s="18"/>
      <c r="S630" s="18"/>
      <c r="T630" s="18"/>
      <c r="U630" s="18"/>
      <c r="V630" s="18"/>
      <c r="W630" s="18"/>
      <c r="X630" s="18"/>
      <c r="Y630" s="18"/>
      <c r="Z630" s="18"/>
      <c r="AA630" s="18"/>
      <c r="AB630" s="18"/>
      <c r="AC630" s="18"/>
      <c r="AD630" s="18"/>
    </row>
    <row r="631" spans="1:30" ht="18">
      <c r="A631" s="900"/>
      <c r="B631" s="900"/>
      <c r="C631" s="900"/>
      <c r="D631" s="900"/>
      <c r="E631" s="900"/>
      <c r="F631" s="900"/>
      <c r="G631" s="900"/>
      <c r="H631" s="900"/>
      <c r="I631" s="900"/>
      <c r="J631" s="900"/>
      <c r="K631" s="900"/>
      <c r="L631" s="900"/>
      <c r="M631" s="900"/>
      <c r="N631" s="900"/>
      <c r="O631" s="900"/>
      <c r="P631" s="18"/>
      <c r="Q631" s="18"/>
      <c r="R631" s="18"/>
      <c r="S631" s="18"/>
      <c r="T631" s="18"/>
      <c r="U631" s="18"/>
      <c r="V631" s="18"/>
      <c r="W631" s="18"/>
      <c r="X631" s="18"/>
      <c r="Y631" s="18"/>
      <c r="Z631" s="18"/>
      <c r="AA631" s="18"/>
      <c r="AB631" s="18"/>
      <c r="AC631" s="18"/>
      <c r="AD631" s="18"/>
    </row>
    <row r="632" spans="1:30" ht="18">
      <c r="A632" s="900"/>
      <c r="B632" s="900"/>
      <c r="C632" s="900"/>
      <c r="D632" s="900"/>
      <c r="E632" s="900"/>
      <c r="F632" s="900"/>
      <c r="G632" s="900"/>
      <c r="H632" s="900"/>
      <c r="I632" s="900"/>
      <c r="J632" s="900"/>
      <c r="K632" s="900"/>
      <c r="L632" s="900"/>
      <c r="M632" s="900"/>
      <c r="N632" s="900"/>
      <c r="O632" s="900"/>
      <c r="P632" s="18"/>
      <c r="Q632" s="18"/>
      <c r="R632" s="18"/>
      <c r="S632" s="18"/>
      <c r="T632" s="18"/>
      <c r="U632" s="18"/>
      <c r="V632" s="18"/>
      <c r="W632" s="18"/>
      <c r="X632" s="18"/>
      <c r="Y632" s="18"/>
      <c r="Z632" s="18"/>
      <c r="AA632" s="18"/>
      <c r="AB632" s="18"/>
      <c r="AC632" s="18"/>
      <c r="AD632" s="18"/>
    </row>
    <row r="633" spans="1:30" ht="18">
      <c r="A633" s="900"/>
      <c r="B633" s="900"/>
      <c r="C633" s="900"/>
      <c r="D633" s="900"/>
      <c r="E633" s="900"/>
      <c r="F633" s="900"/>
      <c r="G633" s="900"/>
      <c r="H633" s="900"/>
      <c r="I633" s="900"/>
      <c r="J633" s="900"/>
      <c r="K633" s="900"/>
      <c r="L633" s="900"/>
      <c r="M633" s="900"/>
      <c r="N633" s="900"/>
      <c r="O633" s="900"/>
      <c r="P633" s="18"/>
      <c r="Q633" s="18"/>
      <c r="R633" s="18"/>
      <c r="S633" s="18"/>
      <c r="T633" s="18"/>
      <c r="U633" s="18"/>
      <c r="V633" s="18"/>
      <c r="W633" s="18"/>
      <c r="X633" s="18"/>
      <c r="Y633" s="18"/>
      <c r="Z633" s="18"/>
      <c r="AA633" s="18"/>
      <c r="AB633" s="18"/>
      <c r="AC633" s="18"/>
      <c r="AD633" s="18"/>
    </row>
    <row r="634" spans="1:30" ht="18">
      <c r="A634" s="900"/>
      <c r="B634" s="900"/>
      <c r="C634" s="900"/>
      <c r="D634" s="900"/>
      <c r="E634" s="900"/>
      <c r="F634" s="900"/>
      <c r="G634" s="900"/>
      <c r="H634" s="900"/>
      <c r="I634" s="900"/>
      <c r="J634" s="900"/>
      <c r="K634" s="900"/>
      <c r="L634" s="900"/>
      <c r="M634" s="900"/>
      <c r="N634" s="900"/>
      <c r="O634" s="900"/>
      <c r="P634" s="18"/>
      <c r="Q634" s="18"/>
      <c r="R634" s="18"/>
      <c r="S634" s="18"/>
      <c r="T634" s="18"/>
      <c r="U634" s="18"/>
      <c r="V634" s="18"/>
      <c r="W634" s="18"/>
      <c r="X634" s="18"/>
      <c r="Y634" s="18"/>
      <c r="Z634" s="18"/>
      <c r="AA634" s="18"/>
      <c r="AB634" s="18"/>
      <c r="AC634" s="18"/>
      <c r="AD634" s="18"/>
    </row>
    <row r="635" spans="1:30" ht="18">
      <c r="A635" s="900"/>
      <c r="B635" s="900"/>
      <c r="C635" s="900"/>
      <c r="D635" s="900"/>
      <c r="E635" s="900"/>
      <c r="F635" s="900"/>
      <c r="G635" s="900"/>
      <c r="H635" s="900"/>
      <c r="I635" s="900"/>
      <c r="J635" s="900"/>
      <c r="K635" s="900"/>
      <c r="L635" s="900"/>
      <c r="M635" s="900"/>
      <c r="N635" s="900"/>
      <c r="O635" s="900"/>
      <c r="P635" s="18"/>
      <c r="Q635" s="18"/>
      <c r="R635" s="18"/>
      <c r="S635" s="18"/>
      <c r="T635" s="18"/>
      <c r="U635" s="18"/>
      <c r="V635" s="18"/>
      <c r="W635" s="18"/>
      <c r="X635" s="18"/>
      <c r="Y635" s="18"/>
      <c r="Z635" s="18"/>
      <c r="AA635" s="18"/>
      <c r="AB635" s="18"/>
      <c r="AC635" s="18"/>
      <c r="AD635" s="18"/>
    </row>
    <row r="636" spans="1:30" ht="18">
      <c r="A636" s="900"/>
      <c r="B636" s="900"/>
      <c r="C636" s="900"/>
      <c r="D636" s="900"/>
      <c r="E636" s="900"/>
      <c r="F636" s="900"/>
      <c r="G636" s="900"/>
      <c r="H636" s="900"/>
      <c r="I636" s="900"/>
      <c r="J636" s="900"/>
      <c r="K636" s="900"/>
      <c r="L636" s="900"/>
      <c r="M636" s="900"/>
      <c r="N636" s="900"/>
      <c r="O636" s="900"/>
      <c r="P636" s="18"/>
      <c r="Q636" s="18"/>
      <c r="R636" s="18"/>
      <c r="S636" s="18"/>
      <c r="T636" s="18"/>
      <c r="U636" s="18"/>
      <c r="V636" s="18"/>
      <c r="W636" s="18"/>
      <c r="X636" s="18"/>
      <c r="Y636" s="18"/>
      <c r="Z636" s="18"/>
      <c r="AA636" s="18"/>
      <c r="AB636" s="18"/>
      <c r="AC636" s="18"/>
      <c r="AD636" s="18"/>
    </row>
    <row r="637" spans="1:30" ht="18">
      <c r="A637" s="900"/>
      <c r="B637" s="900"/>
      <c r="C637" s="900"/>
      <c r="D637" s="900"/>
      <c r="E637" s="900"/>
      <c r="F637" s="900"/>
      <c r="G637" s="900"/>
      <c r="H637" s="900"/>
      <c r="I637" s="900"/>
      <c r="J637" s="900"/>
      <c r="K637" s="900"/>
      <c r="L637" s="900"/>
      <c r="M637" s="900"/>
      <c r="N637" s="900"/>
      <c r="O637" s="900"/>
      <c r="P637" s="18"/>
      <c r="Q637" s="18"/>
      <c r="R637" s="18"/>
      <c r="S637" s="18"/>
      <c r="T637" s="18"/>
      <c r="U637" s="18"/>
      <c r="V637" s="18"/>
      <c r="W637" s="18"/>
      <c r="X637" s="18"/>
      <c r="Y637" s="18"/>
      <c r="Z637" s="18"/>
      <c r="AA637" s="18"/>
      <c r="AB637" s="18"/>
      <c r="AC637" s="18"/>
      <c r="AD637" s="18"/>
    </row>
    <row r="638" spans="1:30" ht="18">
      <c r="A638" s="900"/>
      <c r="B638" s="900"/>
      <c r="C638" s="900"/>
      <c r="D638" s="900"/>
      <c r="E638" s="900"/>
      <c r="F638" s="900"/>
      <c r="G638" s="900"/>
      <c r="H638" s="900"/>
      <c r="I638" s="900"/>
      <c r="J638" s="900"/>
      <c r="K638" s="900"/>
      <c r="L638" s="900"/>
      <c r="M638" s="900"/>
      <c r="N638" s="900"/>
      <c r="O638" s="900"/>
      <c r="P638" s="18"/>
      <c r="Q638" s="18"/>
      <c r="R638" s="18"/>
      <c r="S638" s="18"/>
      <c r="T638" s="18"/>
      <c r="U638" s="18"/>
      <c r="V638" s="18"/>
      <c r="W638" s="18"/>
      <c r="X638" s="18"/>
      <c r="Y638" s="18"/>
      <c r="Z638" s="18"/>
      <c r="AA638" s="18"/>
      <c r="AB638" s="18"/>
      <c r="AC638" s="18"/>
      <c r="AD638" s="18"/>
    </row>
    <row r="639" spans="1:30" ht="18">
      <c r="A639" s="900"/>
      <c r="B639" s="900"/>
      <c r="C639" s="900"/>
      <c r="D639" s="900"/>
      <c r="E639" s="900"/>
      <c r="F639" s="900"/>
      <c r="G639" s="900"/>
      <c r="H639" s="900"/>
      <c r="I639" s="900"/>
      <c r="J639" s="900"/>
      <c r="K639" s="900"/>
      <c r="L639" s="900"/>
      <c r="M639" s="900"/>
      <c r="N639" s="900"/>
      <c r="O639" s="900"/>
      <c r="P639" s="18"/>
      <c r="Q639" s="18"/>
      <c r="R639" s="18"/>
      <c r="S639" s="18"/>
      <c r="T639" s="18"/>
      <c r="U639" s="18"/>
      <c r="V639" s="18"/>
      <c r="W639" s="18"/>
      <c r="X639" s="18"/>
      <c r="Y639" s="18"/>
      <c r="Z639" s="18"/>
      <c r="AA639" s="18"/>
      <c r="AB639" s="18"/>
      <c r="AC639" s="18"/>
      <c r="AD639" s="18"/>
    </row>
    <row r="640" spans="1:30" ht="18">
      <c r="A640" s="900"/>
      <c r="B640" s="900"/>
      <c r="C640" s="900"/>
      <c r="D640" s="900"/>
      <c r="E640" s="900"/>
      <c r="F640" s="900"/>
      <c r="G640" s="900"/>
      <c r="H640" s="900"/>
      <c r="I640" s="900"/>
      <c r="J640" s="900"/>
      <c r="K640" s="900"/>
      <c r="L640" s="900"/>
      <c r="M640" s="900"/>
      <c r="N640" s="900"/>
      <c r="O640" s="900"/>
      <c r="P640" s="18"/>
      <c r="Q640" s="18"/>
      <c r="R640" s="18"/>
      <c r="S640" s="18"/>
      <c r="T640" s="18"/>
      <c r="U640" s="18"/>
      <c r="V640" s="18"/>
      <c r="W640" s="18"/>
      <c r="X640" s="18"/>
      <c r="Y640" s="18"/>
      <c r="Z640" s="18"/>
      <c r="AA640" s="18"/>
      <c r="AB640" s="18"/>
      <c r="AC640" s="18"/>
      <c r="AD640" s="18"/>
    </row>
    <row r="641" spans="1:30" ht="18">
      <c r="A641" s="900"/>
      <c r="B641" s="900"/>
      <c r="C641" s="900"/>
      <c r="D641" s="900"/>
      <c r="E641" s="900"/>
      <c r="F641" s="900"/>
      <c r="G641" s="900"/>
      <c r="H641" s="900"/>
      <c r="I641" s="900"/>
      <c r="J641" s="900"/>
      <c r="K641" s="900"/>
      <c r="L641" s="900"/>
      <c r="M641" s="900"/>
      <c r="N641" s="900"/>
      <c r="O641" s="900"/>
      <c r="P641" s="18"/>
      <c r="Q641" s="18"/>
      <c r="R641" s="18"/>
      <c r="S641" s="18"/>
      <c r="T641" s="18"/>
      <c r="U641" s="18"/>
      <c r="V641" s="18"/>
      <c r="W641" s="18"/>
      <c r="X641" s="18"/>
      <c r="Y641" s="18"/>
      <c r="Z641" s="18"/>
      <c r="AA641" s="18"/>
      <c r="AB641" s="18"/>
      <c r="AC641" s="18"/>
      <c r="AD641" s="18"/>
    </row>
    <row r="642" spans="1:30" ht="18">
      <c r="A642" s="900"/>
      <c r="B642" s="900"/>
      <c r="C642" s="900"/>
      <c r="D642" s="900"/>
      <c r="E642" s="900"/>
      <c r="F642" s="900"/>
      <c r="G642" s="900"/>
      <c r="H642" s="900"/>
      <c r="I642" s="900"/>
      <c r="J642" s="900"/>
      <c r="K642" s="900"/>
      <c r="L642" s="900"/>
      <c r="M642" s="900"/>
      <c r="N642" s="900"/>
      <c r="O642" s="900"/>
      <c r="P642" s="18"/>
      <c r="Q642" s="18"/>
      <c r="R642" s="18"/>
      <c r="S642" s="18"/>
      <c r="T642" s="18"/>
      <c r="U642" s="18"/>
      <c r="V642" s="18"/>
      <c r="W642" s="18"/>
      <c r="X642" s="18"/>
      <c r="Y642" s="18"/>
      <c r="Z642" s="18"/>
      <c r="AA642" s="18"/>
      <c r="AB642" s="18"/>
      <c r="AC642" s="18"/>
      <c r="AD642" s="18"/>
    </row>
    <row r="643" spans="1:30" ht="18">
      <c r="A643" s="900"/>
      <c r="B643" s="900"/>
      <c r="C643" s="900"/>
      <c r="D643" s="900"/>
      <c r="E643" s="900"/>
      <c r="F643" s="900"/>
      <c r="G643" s="900"/>
      <c r="H643" s="900"/>
      <c r="I643" s="900"/>
      <c r="J643" s="900"/>
      <c r="K643" s="900"/>
      <c r="L643" s="900"/>
      <c r="M643" s="900"/>
      <c r="N643" s="900"/>
      <c r="O643" s="900"/>
      <c r="P643" s="18"/>
      <c r="Q643" s="18"/>
      <c r="R643" s="18"/>
      <c r="S643" s="18"/>
      <c r="T643" s="18"/>
      <c r="U643" s="18"/>
      <c r="V643" s="18"/>
      <c r="W643" s="18"/>
      <c r="X643" s="18"/>
      <c r="Y643" s="18"/>
      <c r="Z643" s="18"/>
      <c r="AA643" s="18"/>
      <c r="AB643" s="18"/>
      <c r="AC643" s="18"/>
      <c r="AD643" s="18"/>
    </row>
    <row r="644" spans="1:30" ht="18">
      <c r="A644" s="900"/>
      <c r="B644" s="900"/>
      <c r="C644" s="900"/>
      <c r="D644" s="900"/>
      <c r="E644" s="900"/>
      <c r="F644" s="900"/>
      <c r="G644" s="900"/>
      <c r="H644" s="900"/>
      <c r="I644" s="900"/>
      <c r="J644" s="900"/>
      <c r="K644" s="900"/>
      <c r="L644" s="900"/>
      <c r="M644" s="900"/>
      <c r="N644" s="900"/>
      <c r="O644" s="900"/>
      <c r="P644" s="18"/>
      <c r="Q644" s="18"/>
      <c r="R644" s="18"/>
      <c r="S644" s="18"/>
      <c r="T644" s="18"/>
      <c r="U644" s="18"/>
      <c r="V644" s="18"/>
      <c r="W644" s="18"/>
      <c r="X644" s="18"/>
      <c r="Y644" s="18"/>
      <c r="Z644" s="18"/>
      <c r="AA644" s="18"/>
      <c r="AB644" s="18"/>
      <c r="AC644" s="18"/>
      <c r="AD644" s="18"/>
    </row>
    <row r="645" spans="1:30" ht="18">
      <c r="A645" s="900"/>
      <c r="B645" s="900"/>
      <c r="C645" s="900"/>
      <c r="D645" s="900"/>
      <c r="E645" s="900"/>
      <c r="F645" s="900"/>
      <c r="G645" s="900"/>
      <c r="H645" s="900"/>
      <c r="I645" s="900"/>
      <c r="J645" s="900"/>
      <c r="K645" s="900"/>
      <c r="L645" s="900"/>
      <c r="M645" s="900"/>
      <c r="N645" s="900"/>
      <c r="O645" s="900"/>
      <c r="P645" s="18"/>
      <c r="Q645" s="18"/>
      <c r="R645" s="18"/>
      <c r="S645" s="18"/>
      <c r="T645" s="18"/>
      <c r="U645" s="18"/>
      <c r="V645" s="18"/>
      <c r="W645" s="18"/>
      <c r="X645" s="18"/>
      <c r="Y645" s="18"/>
      <c r="Z645" s="18"/>
      <c r="AA645" s="18"/>
      <c r="AB645" s="18"/>
      <c r="AC645" s="18"/>
      <c r="AD645" s="18"/>
    </row>
    <row r="646" spans="1:30" ht="18">
      <c r="A646" s="900"/>
      <c r="B646" s="900"/>
      <c r="C646" s="900"/>
      <c r="D646" s="900"/>
      <c r="E646" s="900"/>
      <c r="F646" s="900"/>
      <c r="G646" s="900"/>
      <c r="H646" s="900"/>
      <c r="I646" s="900"/>
      <c r="J646" s="900"/>
      <c r="K646" s="900"/>
      <c r="L646" s="900"/>
      <c r="M646" s="900"/>
      <c r="N646" s="900"/>
      <c r="O646" s="900"/>
      <c r="P646" s="18"/>
      <c r="Q646" s="18"/>
      <c r="R646" s="18"/>
      <c r="S646" s="18"/>
      <c r="T646" s="18"/>
      <c r="U646" s="18"/>
      <c r="V646" s="18"/>
      <c r="W646" s="18"/>
      <c r="X646" s="18"/>
      <c r="Y646" s="18"/>
      <c r="Z646" s="18"/>
      <c r="AA646" s="18"/>
      <c r="AB646" s="18"/>
      <c r="AC646" s="18"/>
      <c r="AD646" s="18"/>
    </row>
    <row r="647" spans="1:30" ht="18">
      <c r="A647" s="900"/>
      <c r="B647" s="900"/>
      <c r="C647" s="900"/>
      <c r="D647" s="900"/>
      <c r="E647" s="900"/>
      <c r="F647" s="900"/>
      <c r="G647" s="900"/>
      <c r="H647" s="900"/>
      <c r="I647" s="900"/>
      <c r="J647" s="900"/>
      <c r="K647" s="900"/>
      <c r="L647" s="900"/>
      <c r="M647" s="900"/>
      <c r="N647" s="900"/>
      <c r="O647" s="900"/>
      <c r="P647" s="18"/>
      <c r="Q647" s="18"/>
      <c r="R647" s="18"/>
      <c r="S647" s="18"/>
      <c r="T647" s="18"/>
      <c r="U647" s="18"/>
      <c r="V647" s="18"/>
      <c r="W647" s="18"/>
      <c r="X647" s="18"/>
      <c r="Y647" s="18"/>
      <c r="Z647" s="18"/>
      <c r="AA647" s="18"/>
      <c r="AB647" s="18"/>
      <c r="AC647" s="18"/>
      <c r="AD647" s="18"/>
    </row>
    <row r="648" spans="1:30" ht="18">
      <c r="A648" s="900"/>
      <c r="B648" s="900"/>
      <c r="C648" s="900"/>
      <c r="D648" s="900"/>
      <c r="E648" s="900"/>
      <c r="F648" s="900"/>
      <c r="G648" s="900"/>
      <c r="H648" s="900"/>
      <c r="I648" s="900"/>
      <c r="J648" s="900"/>
      <c r="K648" s="900"/>
      <c r="L648" s="900"/>
      <c r="M648" s="900"/>
      <c r="N648" s="900"/>
      <c r="O648" s="900"/>
      <c r="P648" s="18"/>
      <c r="Q648" s="18"/>
      <c r="R648" s="18"/>
      <c r="S648" s="18"/>
      <c r="T648" s="18"/>
      <c r="U648" s="18"/>
      <c r="V648" s="18"/>
      <c r="W648" s="18"/>
      <c r="X648" s="18"/>
      <c r="Y648" s="18"/>
      <c r="Z648" s="18"/>
      <c r="AA648" s="18"/>
      <c r="AB648" s="18"/>
      <c r="AC648" s="18"/>
      <c r="AD648" s="18"/>
    </row>
    <row r="649" spans="1:30" ht="18">
      <c r="A649" s="900"/>
      <c r="B649" s="900"/>
      <c r="C649" s="900"/>
      <c r="D649" s="900"/>
      <c r="E649" s="900"/>
      <c r="F649" s="900"/>
      <c r="G649" s="900"/>
      <c r="H649" s="900"/>
      <c r="I649" s="900"/>
      <c r="J649" s="900"/>
      <c r="K649" s="900"/>
      <c r="L649" s="900"/>
      <c r="M649" s="900"/>
      <c r="N649" s="900"/>
      <c r="O649" s="900"/>
      <c r="P649" s="18"/>
      <c r="Q649" s="18"/>
      <c r="R649" s="18"/>
      <c r="S649" s="18"/>
      <c r="T649" s="18"/>
      <c r="U649" s="18"/>
      <c r="V649" s="18"/>
      <c r="W649" s="18"/>
      <c r="X649" s="18"/>
      <c r="Y649" s="18"/>
      <c r="Z649" s="18"/>
      <c r="AA649" s="18"/>
      <c r="AB649" s="18"/>
      <c r="AC649" s="18"/>
      <c r="AD649" s="18"/>
    </row>
    <row r="650" spans="1:30" ht="18">
      <c r="A650" s="900"/>
      <c r="B650" s="900"/>
      <c r="C650" s="900"/>
      <c r="D650" s="900"/>
      <c r="E650" s="900"/>
      <c r="F650" s="900"/>
      <c r="G650" s="900"/>
      <c r="H650" s="900"/>
      <c r="I650" s="900"/>
      <c r="J650" s="900"/>
      <c r="K650" s="900"/>
      <c r="L650" s="900"/>
      <c r="M650" s="900"/>
      <c r="N650" s="900"/>
      <c r="O650" s="900"/>
      <c r="P650" s="18"/>
      <c r="Q650" s="18"/>
      <c r="R650" s="18"/>
      <c r="S650" s="18"/>
      <c r="T650" s="18"/>
      <c r="U650" s="18"/>
      <c r="V650" s="18"/>
      <c r="W650" s="18"/>
      <c r="X650" s="18"/>
      <c r="Y650" s="18"/>
      <c r="Z650" s="18"/>
      <c r="AA650" s="18"/>
      <c r="AB650" s="18"/>
      <c r="AC650" s="18"/>
      <c r="AD650" s="18"/>
    </row>
    <row r="651" spans="1:30" ht="18">
      <c r="A651" s="900"/>
      <c r="B651" s="900"/>
      <c r="C651" s="900"/>
      <c r="D651" s="900"/>
      <c r="E651" s="900"/>
      <c r="F651" s="900"/>
      <c r="G651" s="900"/>
      <c r="H651" s="900"/>
      <c r="I651" s="900"/>
      <c r="J651" s="900"/>
      <c r="K651" s="900"/>
      <c r="L651" s="900"/>
      <c r="M651" s="900"/>
      <c r="N651" s="900"/>
      <c r="O651" s="900"/>
      <c r="P651" s="18"/>
      <c r="Q651" s="18"/>
      <c r="R651" s="18"/>
      <c r="S651" s="18"/>
      <c r="T651" s="18"/>
      <c r="U651" s="18"/>
      <c r="V651" s="18"/>
      <c r="W651" s="18"/>
      <c r="X651" s="18"/>
      <c r="Y651" s="18"/>
      <c r="Z651" s="18"/>
      <c r="AA651" s="18"/>
      <c r="AB651" s="18"/>
      <c r="AC651" s="18"/>
      <c r="AD651" s="18"/>
    </row>
    <row r="652" spans="1:30" ht="18">
      <c r="A652" s="900"/>
      <c r="B652" s="900"/>
      <c r="C652" s="900"/>
      <c r="D652" s="900"/>
      <c r="E652" s="900"/>
      <c r="F652" s="900"/>
      <c r="G652" s="900"/>
      <c r="H652" s="900"/>
      <c r="I652" s="900"/>
      <c r="J652" s="900"/>
      <c r="K652" s="900"/>
      <c r="L652" s="900"/>
      <c r="M652" s="900"/>
      <c r="N652" s="900"/>
      <c r="O652" s="900"/>
      <c r="P652" s="18"/>
      <c r="Q652" s="18"/>
      <c r="R652" s="18"/>
      <c r="S652" s="18"/>
      <c r="T652" s="18"/>
      <c r="U652" s="18"/>
      <c r="V652" s="18"/>
      <c r="W652" s="18"/>
      <c r="X652" s="18"/>
      <c r="Y652" s="18"/>
      <c r="Z652" s="18"/>
      <c r="AA652" s="18"/>
      <c r="AB652" s="18"/>
      <c r="AC652" s="18"/>
      <c r="AD652" s="18"/>
    </row>
    <row r="653" spans="1:30" ht="18">
      <c r="A653" s="900"/>
      <c r="B653" s="900"/>
      <c r="C653" s="900"/>
      <c r="D653" s="900"/>
      <c r="E653" s="900"/>
      <c r="F653" s="900"/>
      <c r="G653" s="900"/>
      <c r="H653" s="900"/>
      <c r="I653" s="900"/>
      <c r="J653" s="900"/>
      <c r="K653" s="900"/>
      <c r="L653" s="900"/>
      <c r="M653" s="900"/>
      <c r="N653" s="900"/>
      <c r="O653" s="900"/>
      <c r="P653" s="18"/>
      <c r="Q653" s="18"/>
      <c r="R653" s="18"/>
      <c r="S653" s="18"/>
      <c r="T653" s="18"/>
      <c r="U653" s="18"/>
      <c r="V653" s="18"/>
      <c r="W653" s="18"/>
      <c r="X653" s="18"/>
      <c r="Y653" s="18"/>
      <c r="Z653" s="18"/>
      <c r="AA653" s="18"/>
      <c r="AB653" s="18"/>
      <c r="AC653" s="18"/>
      <c r="AD653" s="18"/>
    </row>
    <row r="654" spans="1:30" ht="18">
      <c r="A654" s="900"/>
      <c r="B654" s="900"/>
      <c r="C654" s="900"/>
      <c r="D654" s="900"/>
      <c r="E654" s="900"/>
      <c r="F654" s="900"/>
      <c r="G654" s="900"/>
      <c r="H654" s="900"/>
      <c r="I654" s="900"/>
      <c r="J654" s="900"/>
      <c r="K654" s="900"/>
      <c r="L654" s="900"/>
      <c r="M654" s="900"/>
      <c r="N654" s="900"/>
      <c r="O654" s="900"/>
      <c r="P654" s="18"/>
      <c r="Q654" s="18"/>
      <c r="R654" s="18"/>
      <c r="S654" s="18"/>
      <c r="T654" s="18"/>
      <c r="U654" s="18"/>
      <c r="V654" s="18"/>
      <c r="W654" s="18"/>
      <c r="X654" s="18"/>
      <c r="Y654" s="18"/>
      <c r="Z654" s="18"/>
      <c r="AA654" s="18"/>
      <c r="AB654" s="18"/>
      <c r="AC654" s="18"/>
      <c r="AD654" s="18"/>
    </row>
    <row r="655" spans="1:30" ht="18">
      <c r="A655" s="900"/>
      <c r="B655" s="900"/>
      <c r="C655" s="900"/>
      <c r="D655" s="900"/>
      <c r="E655" s="900"/>
      <c r="F655" s="900"/>
      <c r="G655" s="900"/>
      <c r="H655" s="900"/>
      <c r="I655" s="900"/>
      <c r="J655" s="900"/>
      <c r="K655" s="900"/>
      <c r="L655" s="900"/>
      <c r="M655" s="900"/>
      <c r="N655" s="900"/>
      <c r="O655" s="900"/>
      <c r="P655" s="18"/>
      <c r="Q655" s="18"/>
      <c r="R655" s="18"/>
      <c r="S655" s="18"/>
      <c r="T655" s="18"/>
      <c r="U655" s="18"/>
      <c r="V655" s="18"/>
      <c r="W655" s="18"/>
      <c r="X655" s="18"/>
      <c r="Y655" s="18"/>
      <c r="Z655" s="18"/>
      <c r="AA655" s="18"/>
      <c r="AB655" s="18"/>
      <c r="AC655" s="18"/>
      <c r="AD655" s="18"/>
    </row>
    <row r="656" spans="1:30" ht="18">
      <c r="A656" s="900"/>
      <c r="B656" s="900"/>
      <c r="C656" s="900"/>
      <c r="D656" s="900"/>
      <c r="E656" s="900"/>
      <c r="F656" s="900"/>
      <c r="G656" s="900"/>
      <c r="H656" s="900"/>
      <c r="I656" s="900"/>
      <c r="J656" s="900"/>
      <c r="K656" s="900"/>
      <c r="L656" s="900"/>
      <c r="M656" s="900"/>
      <c r="N656" s="900"/>
      <c r="O656" s="900"/>
      <c r="P656" s="18"/>
      <c r="Q656" s="18"/>
      <c r="R656" s="18"/>
      <c r="S656" s="18"/>
      <c r="T656" s="18"/>
      <c r="U656" s="18"/>
      <c r="V656" s="18"/>
      <c r="W656" s="18"/>
      <c r="X656" s="18"/>
      <c r="Y656" s="18"/>
      <c r="Z656" s="18"/>
      <c r="AA656" s="18"/>
      <c r="AB656" s="18"/>
      <c r="AC656" s="18"/>
      <c r="AD656" s="18"/>
    </row>
    <row r="657" spans="1:30" ht="18">
      <c r="A657" s="900"/>
      <c r="B657" s="900"/>
      <c r="C657" s="900"/>
      <c r="D657" s="900"/>
      <c r="E657" s="900"/>
      <c r="F657" s="900"/>
      <c r="G657" s="900"/>
      <c r="H657" s="900"/>
      <c r="I657" s="900"/>
      <c r="J657" s="900"/>
      <c r="K657" s="900"/>
      <c r="L657" s="900"/>
      <c r="M657" s="900"/>
      <c r="N657" s="900"/>
      <c r="O657" s="900"/>
      <c r="P657" s="18"/>
      <c r="Q657" s="18"/>
      <c r="R657" s="18"/>
      <c r="S657" s="18"/>
      <c r="T657" s="18"/>
      <c r="U657" s="18"/>
      <c r="V657" s="18"/>
      <c r="W657" s="18"/>
      <c r="X657" s="18"/>
      <c r="Y657" s="18"/>
      <c r="Z657" s="18"/>
      <c r="AA657" s="18"/>
      <c r="AB657" s="18"/>
      <c r="AC657" s="18"/>
      <c r="AD657" s="18"/>
    </row>
    <row r="658" spans="1:30" ht="18">
      <c r="A658" s="900"/>
      <c r="B658" s="900"/>
      <c r="C658" s="900"/>
      <c r="D658" s="900"/>
      <c r="E658" s="900"/>
      <c r="F658" s="900"/>
      <c r="G658" s="900"/>
      <c r="H658" s="900"/>
      <c r="I658" s="900"/>
      <c r="J658" s="900"/>
      <c r="K658" s="900"/>
      <c r="L658" s="900"/>
      <c r="M658" s="900"/>
      <c r="N658" s="900"/>
      <c r="O658" s="900"/>
      <c r="P658" s="18"/>
      <c r="Q658" s="18"/>
      <c r="R658" s="18"/>
      <c r="S658" s="18"/>
      <c r="T658" s="18"/>
      <c r="U658" s="18"/>
      <c r="V658" s="18"/>
      <c r="W658" s="18"/>
      <c r="X658" s="18"/>
      <c r="Y658" s="18"/>
      <c r="Z658" s="18"/>
      <c r="AA658" s="18"/>
      <c r="AB658" s="18"/>
      <c r="AC658" s="18"/>
      <c r="AD658" s="18"/>
    </row>
    <row r="659" spans="1:30" ht="18">
      <c r="A659" s="900"/>
      <c r="B659" s="900"/>
      <c r="C659" s="900"/>
      <c r="D659" s="900"/>
      <c r="E659" s="900"/>
      <c r="F659" s="900"/>
      <c r="G659" s="900"/>
      <c r="H659" s="900"/>
      <c r="I659" s="900"/>
      <c r="J659" s="900"/>
      <c r="K659" s="900"/>
      <c r="L659" s="900"/>
      <c r="M659" s="900"/>
      <c r="N659" s="900"/>
      <c r="O659" s="900"/>
      <c r="P659" s="18"/>
      <c r="Q659" s="18"/>
      <c r="R659" s="18"/>
      <c r="S659" s="18"/>
      <c r="T659" s="18"/>
      <c r="U659" s="18"/>
      <c r="V659" s="18"/>
      <c r="W659" s="18"/>
      <c r="X659" s="18"/>
      <c r="Y659" s="18"/>
      <c r="Z659" s="18"/>
      <c r="AA659" s="18"/>
      <c r="AB659" s="18"/>
      <c r="AC659" s="18"/>
      <c r="AD659" s="18"/>
    </row>
    <row r="660" spans="1:30" ht="18">
      <c r="A660" s="900"/>
      <c r="B660" s="900"/>
      <c r="C660" s="900"/>
      <c r="D660" s="900"/>
      <c r="E660" s="900"/>
      <c r="F660" s="900"/>
      <c r="G660" s="900"/>
      <c r="H660" s="900"/>
      <c r="I660" s="900"/>
      <c r="J660" s="900"/>
      <c r="K660" s="900"/>
      <c r="L660" s="900"/>
      <c r="M660" s="900"/>
      <c r="N660" s="900"/>
      <c r="O660" s="900"/>
      <c r="P660" s="18"/>
      <c r="Q660" s="18"/>
      <c r="R660" s="18"/>
      <c r="S660" s="18"/>
      <c r="T660" s="18"/>
      <c r="U660" s="18"/>
      <c r="V660" s="18"/>
      <c r="W660" s="18"/>
      <c r="X660" s="18"/>
      <c r="Y660" s="18"/>
      <c r="Z660" s="18"/>
      <c r="AA660" s="18"/>
      <c r="AB660" s="18"/>
      <c r="AC660" s="18"/>
      <c r="AD660" s="18"/>
    </row>
    <row r="661" spans="1:30" ht="18">
      <c r="A661" s="900"/>
      <c r="B661" s="900"/>
      <c r="C661" s="900"/>
      <c r="D661" s="900"/>
      <c r="E661" s="900"/>
      <c r="F661" s="900"/>
      <c r="G661" s="900"/>
      <c r="H661" s="900"/>
      <c r="I661" s="900"/>
      <c r="J661" s="900"/>
      <c r="K661" s="900"/>
      <c r="L661" s="900"/>
      <c r="M661" s="900"/>
      <c r="N661" s="900"/>
      <c r="O661" s="900"/>
      <c r="P661" s="18"/>
      <c r="Q661" s="18"/>
      <c r="R661" s="18"/>
      <c r="S661" s="18"/>
      <c r="T661" s="18"/>
      <c r="U661" s="18"/>
      <c r="V661" s="18"/>
      <c r="W661" s="18"/>
      <c r="X661" s="18"/>
      <c r="Y661" s="18"/>
      <c r="Z661" s="18"/>
      <c r="AA661" s="18"/>
      <c r="AB661" s="18"/>
      <c r="AC661" s="18"/>
      <c r="AD661" s="18"/>
    </row>
    <row r="662" spans="1:30" ht="18">
      <c r="A662" s="900"/>
      <c r="B662" s="900"/>
      <c r="C662" s="900"/>
      <c r="D662" s="900"/>
      <c r="E662" s="900"/>
      <c r="F662" s="900"/>
      <c r="G662" s="900"/>
      <c r="H662" s="900"/>
      <c r="I662" s="900"/>
      <c r="J662" s="900"/>
      <c r="K662" s="900"/>
      <c r="L662" s="900"/>
      <c r="M662" s="900"/>
      <c r="N662" s="900"/>
      <c r="O662" s="900"/>
      <c r="P662" s="18"/>
      <c r="Q662" s="18"/>
      <c r="R662" s="18"/>
      <c r="S662" s="18"/>
      <c r="T662" s="18"/>
      <c r="U662" s="18"/>
      <c r="V662" s="18"/>
      <c r="W662" s="18"/>
      <c r="X662" s="18"/>
      <c r="Y662" s="18"/>
      <c r="Z662" s="18"/>
      <c r="AA662" s="18"/>
      <c r="AB662" s="18"/>
      <c r="AC662" s="18"/>
      <c r="AD662" s="18"/>
    </row>
    <row r="663" spans="1:30" ht="18">
      <c r="A663" s="900"/>
      <c r="B663" s="900"/>
      <c r="C663" s="900"/>
      <c r="D663" s="900"/>
      <c r="E663" s="900"/>
      <c r="F663" s="900"/>
      <c r="G663" s="900"/>
      <c r="H663" s="900"/>
      <c r="I663" s="900"/>
      <c r="J663" s="900"/>
      <c r="K663" s="900"/>
      <c r="L663" s="900"/>
      <c r="M663" s="900"/>
      <c r="N663" s="900"/>
      <c r="O663" s="900"/>
      <c r="P663" s="18"/>
      <c r="Q663" s="18"/>
      <c r="R663" s="18"/>
      <c r="S663" s="18"/>
      <c r="T663" s="18"/>
      <c r="U663" s="18"/>
      <c r="V663" s="18"/>
      <c r="W663" s="18"/>
      <c r="X663" s="18"/>
      <c r="Y663" s="18"/>
      <c r="Z663" s="18"/>
      <c r="AA663" s="18"/>
      <c r="AB663" s="18"/>
      <c r="AC663" s="18"/>
      <c r="AD663" s="18"/>
    </row>
    <row r="664" spans="1:30" ht="18">
      <c r="A664" s="900"/>
      <c r="B664" s="900"/>
      <c r="C664" s="900"/>
      <c r="D664" s="900"/>
      <c r="E664" s="900"/>
      <c r="F664" s="900"/>
      <c r="G664" s="900"/>
      <c r="H664" s="900"/>
      <c r="I664" s="900"/>
      <c r="J664" s="900"/>
      <c r="K664" s="900"/>
      <c r="L664" s="900"/>
      <c r="M664" s="900"/>
      <c r="N664" s="900"/>
      <c r="O664" s="900"/>
      <c r="P664" s="18"/>
      <c r="Q664" s="18"/>
      <c r="R664" s="18"/>
      <c r="S664" s="18"/>
      <c r="T664" s="18"/>
      <c r="U664" s="18"/>
      <c r="V664" s="18"/>
      <c r="W664" s="18"/>
      <c r="X664" s="18"/>
      <c r="Y664" s="18"/>
      <c r="Z664" s="18"/>
      <c r="AA664" s="18"/>
      <c r="AB664" s="18"/>
      <c r="AC664" s="18"/>
      <c r="AD664" s="18"/>
    </row>
    <row r="665" spans="1:30" ht="18">
      <c r="A665" s="900"/>
      <c r="B665" s="900"/>
      <c r="C665" s="900"/>
      <c r="D665" s="900"/>
      <c r="E665" s="900"/>
      <c r="F665" s="900"/>
      <c r="G665" s="900"/>
      <c r="H665" s="900"/>
      <c r="I665" s="900"/>
      <c r="J665" s="900"/>
      <c r="K665" s="900"/>
      <c r="L665" s="900"/>
      <c r="M665" s="900"/>
      <c r="N665" s="900"/>
      <c r="O665" s="900"/>
      <c r="P665" s="18"/>
      <c r="Q665" s="18"/>
      <c r="R665" s="18"/>
      <c r="S665" s="18"/>
      <c r="T665" s="18"/>
      <c r="U665" s="18"/>
      <c r="V665" s="18"/>
      <c r="W665" s="18"/>
      <c r="X665" s="18"/>
      <c r="Y665" s="18"/>
      <c r="Z665" s="18"/>
      <c r="AA665" s="18"/>
      <c r="AB665" s="18"/>
      <c r="AC665" s="18"/>
      <c r="AD665" s="18"/>
    </row>
    <row r="666" spans="1:30" ht="18">
      <c r="A666" s="900"/>
      <c r="B666" s="900"/>
      <c r="C666" s="900"/>
      <c r="D666" s="900"/>
      <c r="E666" s="900"/>
      <c r="F666" s="900"/>
      <c r="G666" s="900"/>
      <c r="H666" s="900"/>
      <c r="I666" s="900"/>
      <c r="J666" s="900"/>
      <c r="K666" s="900"/>
      <c r="L666" s="900"/>
      <c r="M666" s="900"/>
      <c r="N666" s="900"/>
      <c r="O666" s="900"/>
      <c r="P666" s="18"/>
      <c r="Q666" s="18"/>
      <c r="R666" s="18"/>
      <c r="S666" s="18"/>
      <c r="T666" s="18"/>
      <c r="U666" s="18"/>
      <c r="V666" s="18"/>
      <c r="W666" s="18"/>
      <c r="X666" s="18"/>
      <c r="Y666" s="18"/>
      <c r="Z666" s="18"/>
      <c r="AA666" s="18"/>
      <c r="AB666" s="18"/>
      <c r="AC666" s="18"/>
      <c r="AD666" s="18"/>
    </row>
    <row r="667" spans="1:30" ht="18">
      <c r="A667" s="900"/>
      <c r="B667" s="900"/>
      <c r="C667" s="900"/>
      <c r="D667" s="900"/>
      <c r="E667" s="900"/>
      <c r="F667" s="900"/>
      <c r="G667" s="900"/>
      <c r="H667" s="900"/>
      <c r="I667" s="900"/>
      <c r="J667" s="900"/>
      <c r="K667" s="900"/>
      <c r="L667" s="900"/>
      <c r="M667" s="900"/>
      <c r="N667" s="900"/>
      <c r="O667" s="900"/>
      <c r="P667" s="18"/>
      <c r="Q667" s="18"/>
      <c r="R667" s="18"/>
      <c r="S667" s="18"/>
      <c r="T667" s="18"/>
      <c r="U667" s="18"/>
      <c r="V667" s="18"/>
      <c r="W667" s="18"/>
      <c r="X667" s="18"/>
      <c r="Y667" s="18"/>
      <c r="Z667" s="18"/>
      <c r="AA667" s="18"/>
      <c r="AB667" s="18"/>
      <c r="AC667" s="18"/>
      <c r="AD667" s="18"/>
    </row>
    <row r="668" spans="1:30" ht="18">
      <c r="A668" s="900"/>
      <c r="B668" s="900"/>
      <c r="C668" s="900"/>
      <c r="D668" s="900"/>
      <c r="E668" s="900"/>
      <c r="F668" s="900"/>
      <c r="G668" s="900"/>
      <c r="H668" s="900"/>
      <c r="I668" s="900"/>
      <c r="J668" s="900"/>
      <c r="K668" s="900"/>
      <c r="L668" s="900"/>
      <c r="M668" s="900"/>
      <c r="N668" s="900"/>
      <c r="O668" s="900"/>
      <c r="P668" s="18"/>
      <c r="Q668" s="18"/>
      <c r="R668" s="18"/>
      <c r="S668" s="18"/>
      <c r="T668" s="18"/>
      <c r="U668" s="18"/>
      <c r="V668" s="18"/>
      <c r="W668" s="18"/>
      <c r="X668" s="18"/>
      <c r="Y668" s="18"/>
      <c r="Z668" s="18"/>
      <c r="AA668" s="18"/>
      <c r="AB668" s="18"/>
      <c r="AC668" s="18"/>
      <c r="AD668" s="18"/>
    </row>
    <row r="669" spans="1:30" ht="18">
      <c r="A669" s="900"/>
      <c r="B669" s="900"/>
      <c r="C669" s="900"/>
      <c r="D669" s="900"/>
      <c r="E669" s="900"/>
      <c r="F669" s="900"/>
      <c r="G669" s="900"/>
      <c r="H669" s="900"/>
      <c r="I669" s="900"/>
      <c r="J669" s="900"/>
      <c r="K669" s="900"/>
      <c r="L669" s="900"/>
      <c r="M669" s="900"/>
      <c r="N669" s="900"/>
      <c r="O669" s="900"/>
      <c r="P669" s="18"/>
      <c r="Q669" s="18"/>
      <c r="R669" s="18"/>
      <c r="S669" s="18"/>
      <c r="T669" s="18"/>
      <c r="U669" s="18"/>
      <c r="V669" s="18"/>
      <c r="W669" s="18"/>
      <c r="X669" s="18"/>
      <c r="Y669" s="18"/>
      <c r="Z669" s="18"/>
      <c r="AA669" s="18"/>
      <c r="AB669" s="18"/>
      <c r="AC669" s="18"/>
      <c r="AD669" s="18"/>
    </row>
    <row r="670" spans="1:30" ht="18">
      <c r="A670" s="900"/>
      <c r="B670" s="900"/>
      <c r="C670" s="900"/>
      <c r="D670" s="900"/>
      <c r="E670" s="900"/>
      <c r="F670" s="900"/>
      <c r="G670" s="900"/>
      <c r="H670" s="900"/>
      <c r="I670" s="900"/>
      <c r="J670" s="900"/>
      <c r="K670" s="900"/>
      <c r="L670" s="900"/>
      <c r="M670" s="900"/>
      <c r="N670" s="900"/>
      <c r="O670" s="900"/>
      <c r="P670" s="18"/>
      <c r="Q670" s="18"/>
      <c r="R670" s="18"/>
      <c r="S670" s="18"/>
      <c r="T670" s="18"/>
      <c r="U670" s="18"/>
      <c r="V670" s="18"/>
      <c r="W670" s="18"/>
      <c r="X670" s="18"/>
      <c r="Y670" s="18"/>
      <c r="Z670" s="18"/>
      <c r="AA670" s="18"/>
      <c r="AB670" s="18"/>
      <c r="AC670" s="18"/>
      <c r="AD670" s="18"/>
    </row>
    <row r="671" spans="1:30" ht="18">
      <c r="A671" s="900"/>
      <c r="B671" s="900"/>
      <c r="C671" s="900"/>
      <c r="D671" s="900"/>
      <c r="E671" s="900"/>
      <c r="F671" s="900"/>
      <c r="G671" s="900"/>
      <c r="H671" s="900"/>
      <c r="I671" s="900"/>
      <c r="J671" s="900"/>
      <c r="K671" s="900"/>
      <c r="L671" s="900"/>
      <c r="M671" s="900"/>
      <c r="N671" s="900"/>
      <c r="O671" s="900"/>
      <c r="P671" s="18"/>
      <c r="Q671" s="18"/>
      <c r="R671" s="18"/>
      <c r="S671" s="18"/>
      <c r="T671" s="18"/>
      <c r="U671" s="18"/>
      <c r="V671" s="18"/>
      <c r="W671" s="18"/>
      <c r="X671" s="18"/>
      <c r="Y671" s="18"/>
      <c r="Z671" s="18"/>
      <c r="AA671" s="18"/>
      <c r="AB671" s="18"/>
      <c r="AC671" s="18"/>
      <c r="AD671" s="18"/>
    </row>
    <row r="672" spans="1:30" ht="18">
      <c r="A672" s="900"/>
      <c r="B672" s="900"/>
      <c r="C672" s="900"/>
      <c r="D672" s="900"/>
      <c r="E672" s="900"/>
      <c r="F672" s="900"/>
      <c r="G672" s="900"/>
      <c r="H672" s="900"/>
      <c r="I672" s="900"/>
      <c r="J672" s="900"/>
      <c r="K672" s="900"/>
      <c r="L672" s="900"/>
      <c r="M672" s="900"/>
      <c r="N672" s="900"/>
      <c r="O672" s="900"/>
      <c r="P672" s="18"/>
      <c r="Q672" s="18"/>
      <c r="R672" s="18"/>
      <c r="S672" s="18"/>
      <c r="T672" s="18"/>
      <c r="U672" s="18"/>
      <c r="V672" s="18"/>
      <c r="W672" s="18"/>
      <c r="X672" s="18"/>
      <c r="Y672" s="18"/>
      <c r="Z672" s="18"/>
      <c r="AA672" s="18"/>
      <c r="AB672" s="18"/>
      <c r="AC672" s="18"/>
      <c r="AD672" s="18"/>
    </row>
    <row r="673" spans="1:30" ht="18">
      <c r="A673" s="900"/>
      <c r="B673" s="900"/>
      <c r="C673" s="900"/>
      <c r="D673" s="900"/>
      <c r="E673" s="900"/>
      <c r="F673" s="900"/>
      <c r="G673" s="900"/>
      <c r="H673" s="900"/>
      <c r="I673" s="900"/>
      <c r="J673" s="900"/>
      <c r="K673" s="900"/>
      <c r="L673" s="900"/>
      <c r="M673" s="900"/>
      <c r="N673" s="900"/>
      <c r="O673" s="900"/>
      <c r="P673" s="18"/>
      <c r="Q673" s="18"/>
      <c r="R673" s="18"/>
      <c r="S673" s="18"/>
      <c r="T673" s="18"/>
      <c r="U673" s="18"/>
      <c r="V673" s="18"/>
      <c r="W673" s="18"/>
      <c r="X673" s="18"/>
      <c r="Y673" s="18"/>
      <c r="Z673" s="18"/>
      <c r="AA673" s="18"/>
      <c r="AB673" s="18"/>
      <c r="AC673" s="18"/>
      <c r="AD673" s="18"/>
    </row>
    <row r="674" spans="1:30" ht="18">
      <c r="A674" s="900"/>
      <c r="B674" s="900"/>
      <c r="C674" s="900"/>
      <c r="D674" s="900"/>
      <c r="E674" s="900"/>
      <c r="F674" s="900"/>
      <c r="G674" s="900"/>
      <c r="H674" s="900"/>
      <c r="I674" s="900"/>
      <c r="J674" s="900"/>
      <c r="K674" s="900"/>
      <c r="L674" s="900"/>
      <c r="M674" s="900"/>
      <c r="N674" s="900"/>
      <c r="O674" s="900"/>
      <c r="P674" s="18"/>
      <c r="Q674" s="18"/>
      <c r="R674" s="18"/>
      <c r="S674" s="18"/>
      <c r="T674" s="18"/>
      <c r="U674" s="18"/>
      <c r="V674" s="18"/>
      <c r="W674" s="18"/>
      <c r="X674" s="18"/>
      <c r="Y674" s="18"/>
      <c r="Z674" s="18"/>
      <c r="AA674" s="18"/>
      <c r="AB674" s="18"/>
      <c r="AC674" s="18"/>
      <c r="AD674" s="18"/>
    </row>
    <row r="675" spans="1:30" ht="18">
      <c r="A675" s="900"/>
      <c r="B675" s="900"/>
      <c r="C675" s="900"/>
      <c r="D675" s="900"/>
      <c r="E675" s="900"/>
      <c r="F675" s="900"/>
      <c r="G675" s="900"/>
      <c r="H675" s="900"/>
      <c r="I675" s="900"/>
      <c r="J675" s="900"/>
      <c r="K675" s="900"/>
      <c r="L675" s="900"/>
      <c r="M675" s="900"/>
      <c r="N675" s="900"/>
      <c r="O675" s="900"/>
      <c r="P675" s="18"/>
      <c r="Q675" s="18"/>
      <c r="R675" s="18"/>
      <c r="S675" s="18"/>
      <c r="T675" s="18"/>
      <c r="U675" s="18"/>
      <c r="V675" s="18"/>
      <c r="W675" s="18"/>
      <c r="X675" s="18"/>
      <c r="Y675" s="18"/>
      <c r="Z675" s="18"/>
      <c r="AA675" s="18"/>
      <c r="AB675" s="18"/>
      <c r="AC675" s="18"/>
      <c r="AD675" s="18"/>
    </row>
    <row r="676" spans="1:30" ht="18">
      <c r="A676" s="900"/>
      <c r="B676" s="900"/>
      <c r="C676" s="900"/>
      <c r="D676" s="900"/>
      <c r="E676" s="900"/>
      <c r="F676" s="900"/>
      <c r="G676" s="900"/>
      <c r="H676" s="900"/>
      <c r="I676" s="900"/>
      <c r="J676" s="900"/>
      <c r="K676" s="900"/>
      <c r="L676" s="900"/>
      <c r="M676" s="900"/>
      <c r="N676" s="900"/>
      <c r="O676" s="900"/>
      <c r="P676" s="18"/>
      <c r="Q676" s="18"/>
      <c r="R676" s="18"/>
      <c r="S676" s="18"/>
      <c r="T676" s="18"/>
      <c r="U676" s="18"/>
      <c r="V676" s="18"/>
      <c r="W676" s="18"/>
      <c r="X676" s="18"/>
      <c r="Y676" s="18"/>
      <c r="Z676" s="18"/>
      <c r="AA676" s="18"/>
      <c r="AB676" s="18"/>
      <c r="AC676" s="18"/>
      <c r="AD676" s="18"/>
    </row>
    <row r="677" spans="1:30" ht="18">
      <c r="A677" s="900"/>
      <c r="B677" s="900"/>
      <c r="C677" s="900"/>
      <c r="D677" s="900"/>
      <c r="E677" s="900"/>
      <c r="F677" s="900"/>
      <c r="G677" s="900"/>
      <c r="H677" s="900"/>
      <c r="I677" s="900"/>
      <c r="J677" s="900"/>
      <c r="K677" s="900"/>
      <c r="L677" s="900"/>
      <c r="M677" s="900"/>
      <c r="N677" s="900"/>
      <c r="O677" s="900"/>
      <c r="P677" s="18"/>
      <c r="Q677" s="18"/>
      <c r="R677" s="18"/>
      <c r="S677" s="18"/>
      <c r="T677" s="18"/>
      <c r="U677" s="18"/>
      <c r="V677" s="18"/>
      <c r="W677" s="18"/>
      <c r="X677" s="18"/>
      <c r="Y677" s="18"/>
      <c r="Z677" s="18"/>
      <c r="AA677" s="18"/>
      <c r="AB677" s="18"/>
      <c r="AC677" s="18"/>
      <c r="AD677" s="18"/>
    </row>
    <row r="678" spans="1:30" ht="18">
      <c r="A678" s="900"/>
      <c r="B678" s="900"/>
      <c r="C678" s="900"/>
      <c r="D678" s="900"/>
      <c r="E678" s="900"/>
      <c r="F678" s="900"/>
      <c r="G678" s="900"/>
      <c r="H678" s="900"/>
      <c r="I678" s="900"/>
      <c r="J678" s="900"/>
      <c r="K678" s="900"/>
      <c r="L678" s="900"/>
      <c r="M678" s="900"/>
      <c r="N678" s="900"/>
      <c r="O678" s="900"/>
      <c r="P678" s="18"/>
      <c r="Q678" s="18"/>
      <c r="R678" s="18"/>
      <c r="S678" s="18"/>
      <c r="T678" s="18"/>
      <c r="U678" s="18"/>
      <c r="V678" s="18"/>
      <c r="W678" s="18"/>
      <c r="X678" s="18"/>
      <c r="Y678" s="18"/>
      <c r="Z678" s="18"/>
      <c r="AA678" s="18"/>
      <c r="AB678" s="18"/>
      <c r="AC678" s="18"/>
      <c r="AD678" s="18"/>
    </row>
    <row r="679" spans="1:30" ht="18">
      <c r="A679" s="900"/>
      <c r="B679" s="900"/>
      <c r="C679" s="900"/>
      <c r="D679" s="900"/>
      <c r="E679" s="900"/>
      <c r="F679" s="900"/>
      <c r="G679" s="900"/>
      <c r="H679" s="900"/>
      <c r="I679" s="900"/>
      <c r="J679" s="900"/>
      <c r="K679" s="900"/>
      <c r="L679" s="900"/>
      <c r="M679" s="900"/>
      <c r="N679" s="900"/>
      <c r="O679" s="900"/>
      <c r="P679" s="18"/>
      <c r="Q679" s="18"/>
      <c r="R679" s="18"/>
      <c r="S679" s="18"/>
      <c r="T679" s="18"/>
      <c r="U679" s="18"/>
      <c r="V679" s="18"/>
      <c r="W679" s="18"/>
      <c r="X679" s="18"/>
      <c r="Y679" s="18"/>
      <c r="Z679" s="18"/>
      <c r="AA679" s="18"/>
      <c r="AB679" s="18"/>
      <c r="AC679" s="18"/>
      <c r="AD679" s="18"/>
    </row>
    <row r="680" spans="1:30" ht="18">
      <c r="A680" s="900"/>
      <c r="B680" s="900"/>
      <c r="C680" s="900"/>
      <c r="D680" s="900"/>
      <c r="E680" s="900"/>
      <c r="F680" s="900"/>
      <c r="G680" s="900"/>
      <c r="H680" s="900"/>
      <c r="I680" s="900"/>
      <c r="J680" s="900"/>
      <c r="K680" s="900"/>
      <c r="L680" s="900"/>
      <c r="M680" s="900"/>
      <c r="N680" s="900"/>
      <c r="O680" s="900"/>
      <c r="P680" s="18"/>
      <c r="Q680" s="18"/>
      <c r="R680" s="18"/>
      <c r="S680" s="18"/>
      <c r="T680" s="18"/>
      <c r="U680" s="18"/>
      <c r="V680" s="18"/>
      <c r="W680" s="18"/>
      <c r="X680" s="18"/>
      <c r="Y680" s="18"/>
      <c r="Z680" s="18"/>
      <c r="AA680" s="18"/>
      <c r="AB680" s="18"/>
      <c r="AC680" s="18"/>
      <c r="AD680" s="18"/>
    </row>
    <row r="681" spans="1:30" ht="18">
      <c r="A681" s="900"/>
      <c r="B681" s="900"/>
      <c r="C681" s="900"/>
      <c r="D681" s="900"/>
      <c r="E681" s="900"/>
      <c r="F681" s="900"/>
      <c r="G681" s="900"/>
      <c r="H681" s="900"/>
      <c r="I681" s="900"/>
      <c r="J681" s="900"/>
      <c r="K681" s="900"/>
      <c r="L681" s="900"/>
      <c r="M681" s="900"/>
      <c r="N681" s="900"/>
      <c r="O681" s="900"/>
      <c r="P681" s="18"/>
      <c r="Q681" s="18"/>
      <c r="R681" s="18"/>
      <c r="S681" s="18"/>
      <c r="T681" s="18"/>
      <c r="U681" s="18"/>
      <c r="V681" s="18"/>
      <c r="W681" s="18"/>
      <c r="X681" s="18"/>
      <c r="Y681" s="18"/>
      <c r="Z681" s="18"/>
      <c r="AA681" s="18"/>
      <c r="AB681" s="18"/>
      <c r="AC681" s="18"/>
      <c r="AD681" s="18"/>
    </row>
    <row r="682" spans="1:30" ht="18">
      <c r="A682" s="900"/>
      <c r="B682" s="900"/>
      <c r="C682" s="900"/>
      <c r="D682" s="900"/>
      <c r="E682" s="900"/>
      <c r="F682" s="900"/>
      <c r="G682" s="900"/>
      <c r="H682" s="900"/>
      <c r="I682" s="900"/>
      <c r="J682" s="900"/>
      <c r="K682" s="900"/>
      <c r="L682" s="900"/>
      <c r="M682" s="900"/>
      <c r="N682" s="900"/>
      <c r="O682" s="900"/>
      <c r="P682" s="18"/>
      <c r="Q682" s="18"/>
      <c r="R682" s="18"/>
      <c r="S682" s="18"/>
      <c r="T682" s="18"/>
      <c r="U682" s="18"/>
      <c r="V682" s="18"/>
      <c r="W682" s="18"/>
      <c r="X682" s="18"/>
      <c r="Y682" s="18"/>
      <c r="Z682" s="18"/>
      <c r="AA682" s="18"/>
      <c r="AB682" s="18"/>
      <c r="AC682" s="18"/>
      <c r="AD682" s="18"/>
    </row>
    <row r="683" spans="1:30" ht="18">
      <c r="A683" s="900"/>
      <c r="B683" s="900"/>
      <c r="C683" s="900"/>
      <c r="D683" s="900"/>
      <c r="E683" s="900"/>
      <c r="F683" s="900"/>
      <c r="G683" s="900"/>
      <c r="H683" s="900"/>
      <c r="I683" s="900"/>
      <c r="J683" s="900"/>
      <c r="K683" s="900"/>
      <c r="L683" s="900"/>
      <c r="M683" s="900"/>
      <c r="N683" s="900"/>
      <c r="O683" s="900"/>
      <c r="P683" s="18"/>
      <c r="Q683" s="18"/>
      <c r="R683" s="18"/>
      <c r="S683" s="18"/>
      <c r="T683" s="18"/>
      <c r="U683" s="18"/>
      <c r="V683" s="18"/>
      <c r="W683" s="18"/>
      <c r="X683" s="18"/>
      <c r="Y683" s="18"/>
      <c r="Z683" s="18"/>
      <c r="AA683" s="18"/>
      <c r="AB683" s="18"/>
      <c r="AC683" s="18"/>
      <c r="AD683" s="18"/>
    </row>
    <row r="684" spans="1:30" ht="18">
      <c r="A684" s="900"/>
      <c r="B684" s="900"/>
      <c r="C684" s="900"/>
      <c r="D684" s="900"/>
      <c r="E684" s="900"/>
      <c r="F684" s="900"/>
      <c r="G684" s="900"/>
      <c r="H684" s="900"/>
      <c r="I684" s="900"/>
      <c r="J684" s="900"/>
      <c r="K684" s="900"/>
      <c r="L684" s="900"/>
      <c r="M684" s="900"/>
      <c r="N684" s="900"/>
      <c r="O684" s="900"/>
      <c r="P684" s="18"/>
      <c r="Q684" s="18"/>
      <c r="R684" s="18"/>
      <c r="S684" s="18"/>
      <c r="T684" s="18"/>
      <c r="U684" s="18"/>
      <c r="V684" s="18"/>
      <c r="W684" s="18"/>
      <c r="X684" s="18"/>
      <c r="Y684" s="18"/>
      <c r="Z684" s="18"/>
      <c r="AA684" s="18"/>
      <c r="AB684" s="18"/>
      <c r="AC684" s="18"/>
      <c r="AD684" s="18"/>
    </row>
    <row r="685" spans="1:30" ht="18">
      <c r="A685" s="900"/>
      <c r="B685" s="900"/>
      <c r="C685" s="900"/>
      <c r="D685" s="900"/>
      <c r="E685" s="900"/>
      <c r="F685" s="900"/>
      <c r="G685" s="900"/>
      <c r="H685" s="900"/>
      <c r="I685" s="900"/>
      <c r="J685" s="900"/>
      <c r="K685" s="900"/>
      <c r="L685" s="900"/>
      <c r="M685" s="900"/>
      <c r="N685" s="900"/>
      <c r="O685" s="900"/>
      <c r="P685" s="18"/>
      <c r="Q685" s="18"/>
      <c r="R685" s="18"/>
      <c r="S685" s="18"/>
      <c r="T685" s="18"/>
      <c r="U685" s="18"/>
      <c r="V685" s="18"/>
      <c r="W685" s="18"/>
      <c r="X685" s="18"/>
      <c r="Y685" s="18"/>
      <c r="Z685" s="18"/>
      <c r="AA685" s="18"/>
      <c r="AB685" s="18"/>
      <c r="AC685" s="18"/>
      <c r="AD685" s="18"/>
    </row>
    <row r="686" spans="1:30" ht="18">
      <c r="A686" s="900"/>
      <c r="B686" s="900"/>
      <c r="C686" s="900"/>
      <c r="D686" s="900"/>
      <c r="E686" s="900"/>
      <c r="F686" s="900"/>
      <c r="G686" s="900"/>
      <c r="H686" s="900"/>
      <c r="I686" s="900"/>
      <c r="J686" s="900"/>
      <c r="K686" s="900"/>
      <c r="L686" s="900"/>
      <c r="M686" s="900"/>
      <c r="N686" s="900"/>
      <c r="O686" s="900"/>
      <c r="P686" s="18"/>
      <c r="Q686" s="18"/>
      <c r="R686" s="18"/>
      <c r="S686" s="18"/>
      <c r="T686" s="18"/>
      <c r="U686" s="18"/>
      <c r="V686" s="18"/>
      <c r="W686" s="18"/>
      <c r="X686" s="18"/>
      <c r="Y686" s="18"/>
      <c r="Z686" s="18"/>
      <c r="AA686" s="18"/>
      <c r="AB686" s="18"/>
      <c r="AC686" s="18"/>
      <c r="AD686" s="18"/>
    </row>
    <row r="687" spans="1:30" ht="18">
      <c r="A687" s="900"/>
      <c r="B687" s="900"/>
      <c r="C687" s="900"/>
      <c r="D687" s="900"/>
      <c r="E687" s="900"/>
      <c r="F687" s="900"/>
      <c r="G687" s="900"/>
      <c r="H687" s="900"/>
      <c r="I687" s="900"/>
      <c r="J687" s="900"/>
      <c r="K687" s="900"/>
      <c r="L687" s="900"/>
      <c r="M687" s="900"/>
      <c r="N687" s="900"/>
      <c r="O687" s="900"/>
      <c r="P687" s="18"/>
      <c r="Q687" s="18"/>
      <c r="R687" s="18"/>
      <c r="S687" s="18"/>
      <c r="T687" s="18"/>
      <c r="U687" s="18"/>
      <c r="V687" s="18"/>
      <c r="W687" s="18"/>
      <c r="X687" s="18"/>
      <c r="Y687" s="18"/>
      <c r="Z687" s="18"/>
      <c r="AA687" s="18"/>
      <c r="AB687" s="18"/>
      <c r="AC687" s="18"/>
      <c r="AD687" s="18"/>
    </row>
    <row r="688" spans="1:30" ht="18">
      <c r="A688" s="900"/>
      <c r="B688" s="900"/>
      <c r="C688" s="900"/>
      <c r="D688" s="900"/>
      <c r="E688" s="900"/>
      <c r="F688" s="900"/>
      <c r="G688" s="900"/>
      <c r="H688" s="900"/>
      <c r="I688" s="900"/>
      <c r="J688" s="900"/>
      <c r="K688" s="900"/>
      <c r="L688" s="900"/>
      <c r="M688" s="900"/>
      <c r="N688" s="900"/>
      <c r="O688" s="900"/>
      <c r="P688" s="18"/>
      <c r="Q688" s="18"/>
      <c r="R688" s="18"/>
      <c r="S688" s="18"/>
      <c r="T688" s="18"/>
      <c r="U688" s="18"/>
      <c r="V688" s="18"/>
      <c r="W688" s="18"/>
      <c r="X688" s="18"/>
      <c r="Y688" s="18"/>
      <c r="Z688" s="18"/>
      <c r="AA688" s="18"/>
      <c r="AB688" s="18"/>
      <c r="AC688" s="18"/>
      <c r="AD688" s="18"/>
    </row>
    <row r="689" spans="1:30" ht="18">
      <c r="A689" s="900"/>
      <c r="B689" s="900"/>
      <c r="C689" s="900"/>
      <c r="D689" s="900"/>
      <c r="E689" s="900"/>
      <c r="F689" s="900"/>
      <c r="G689" s="900"/>
      <c r="H689" s="900"/>
      <c r="I689" s="900"/>
      <c r="J689" s="900"/>
      <c r="K689" s="900"/>
      <c r="L689" s="900"/>
      <c r="M689" s="900"/>
      <c r="N689" s="900"/>
      <c r="O689" s="900"/>
      <c r="P689" s="18"/>
      <c r="Q689" s="18"/>
      <c r="R689" s="18"/>
      <c r="S689" s="18"/>
      <c r="T689" s="18"/>
      <c r="U689" s="18"/>
      <c r="V689" s="18"/>
      <c r="W689" s="18"/>
      <c r="X689" s="18"/>
      <c r="Y689" s="18"/>
      <c r="Z689" s="18"/>
      <c r="AA689" s="18"/>
      <c r="AB689" s="18"/>
      <c r="AC689" s="18"/>
      <c r="AD689" s="18"/>
    </row>
    <row r="690" spans="1:30" ht="18">
      <c r="A690" s="900"/>
      <c r="B690" s="900"/>
      <c r="C690" s="900"/>
      <c r="D690" s="900"/>
      <c r="E690" s="900"/>
      <c r="F690" s="900"/>
      <c r="G690" s="900"/>
      <c r="H690" s="900"/>
      <c r="I690" s="900"/>
      <c r="J690" s="900"/>
      <c r="K690" s="900"/>
      <c r="L690" s="900"/>
      <c r="M690" s="900"/>
      <c r="N690" s="900"/>
      <c r="O690" s="900"/>
      <c r="P690" s="18"/>
      <c r="Q690" s="18"/>
      <c r="R690" s="18"/>
      <c r="S690" s="18"/>
      <c r="T690" s="18"/>
      <c r="U690" s="18"/>
      <c r="V690" s="18"/>
      <c r="W690" s="18"/>
      <c r="X690" s="18"/>
      <c r="Y690" s="18"/>
      <c r="Z690" s="18"/>
      <c r="AA690" s="18"/>
      <c r="AB690" s="18"/>
      <c r="AC690" s="18"/>
      <c r="AD690" s="18"/>
    </row>
    <row r="691" spans="1:30" ht="18">
      <c r="A691" s="900"/>
      <c r="B691" s="900"/>
      <c r="C691" s="900"/>
      <c r="D691" s="900"/>
      <c r="E691" s="900"/>
      <c r="F691" s="900"/>
      <c r="G691" s="900"/>
      <c r="H691" s="900"/>
      <c r="I691" s="900"/>
      <c r="J691" s="900"/>
      <c r="K691" s="900"/>
      <c r="L691" s="900"/>
      <c r="M691" s="900"/>
      <c r="N691" s="900"/>
      <c r="O691" s="900"/>
      <c r="P691" s="18"/>
      <c r="Q691" s="18"/>
      <c r="R691" s="18"/>
      <c r="S691" s="18"/>
      <c r="T691" s="18"/>
      <c r="U691" s="18"/>
      <c r="V691" s="18"/>
      <c r="W691" s="18"/>
      <c r="X691" s="18"/>
      <c r="Y691" s="18"/>
      <c r="Z691" s="18"/>
      <c r="AA691" s="18"/>
      <c r="AB691" s="18"/>
      <c r="AC691" s="18"/>
      <c r="AD691" s="18"/>
    </row>
    <row r="692" spans="1:30" ht="18">
      <c r="A692" s="900"/>
      <c r="B692" s="900"/>
      <c r="C692" s="900"/>
      <c r="D692" s="900"/>
      <c r="E692" s="900"/>
      <c r="F692" s="900"/>
      <c r="G692" s="900"/>
      <c r="H692" s="900"/>
      <c r="I692" s="900"/>
      <c r="J692" s="900"/>
      <c r="K692" s="900"/>
      <c r="L692" s="900"/>
      <c r="M692" s="900"/>
      <c r="N692" s="900"/>
      <c r="O692" s="900"/>
      <c r="P692" s="18"/>
      <c r="Q692" s="18"/>
      <c r="R692" s="18"/>
      <c r="S692" s="18"/>
      <c r="T692" s="18"/>
      <c r="U692" s="18"/>
      <c r="V692" s="18"/>
      <c r="W692" s="18"/>
      <c r="X692" s="18"/>
      <c r="Y692" s="18"/>
      <c r="Z692" s="18"/>
      <c r="AA692" s="18"/>
      <c r="AB692" s="18"/>
      <c r="AC692" s="18"/>
      <c r="AD692" s="18"/>
    </row>
    <row r="693" spans="1:30" ht="18">
      <c r="A693" s="900"/>
      <c r="B693" s="900"/>
      <c r="C693" s="900"/>
      <c r="D693" s="900"/>
      <c r="E693" s="900"/>
      <c r="F693" s="900"/>
      <c r="G693" s="900"/>
      <c r="H693" s="900"/>
      <c r="I693" s="900"/>
      <c r="J693" s="900"/>
      <c r="K693" s="900"/>
      <c r="L693" s="900"/>
      <c r="M693" s="900"/>
      <c r="N693" s="900"/>
      <c r="O693" s="900"/>
      <c r="P693" s="18"/>
      <c r="Q693" s="18"/>
      <c r="R693" s="18"/>
      <c r="S693" s="18"/>
      <c r="T693" s="18"/>
      <c r="U693" s="18"/>
      <c r="V693" s="18"/>
      <c r="W693" s="18"/>
      <c r="X693" s="18"/>
      <c r="Y693" s="18"/>
      <c r="Z693" s="18"/>
      <c r="AA693" s="18"/>
      <c r="AB693" s="18"/>
      <c r="AC693" s="18"/>
      <c r="AD693" s="18"/>
    </row>
    <row r="694" spans="1:30" ht="18">
      <c r="A694" s="900"/>
      <c r="B694" s="900"/>
      <c r="C694" s="900"/>
      <c r="D694" s="900"/>
      <c r="E694" s="900"/>
      <c r="F694" s="900"/>
      <c r="G694" s="900"/>
      <c r="H694" s="900"/>
      <c r="I694" s="900"/>
      <c r="J694" s="900"/>
      <c r="K694" s="900"/>
      <c r="L694" s="900"/>
      <c r="M694" s="900"/>
      <c r="N694" s="900"/>
      <c r="O694" s="900"/>
      <c r="P694" s="18"/>
      <c r="Q694" s="18"/>
      <c r="R694" s="18"/>
      <c r="S694" s="18"/>
      <c r="T694" s="18"/>
      <c r="U694" s="18"/>
      <c r="V694" s="18"/>
      <c r="W694" s="18"/>
      <c r="X694" s="18"/>
      <c r="Y694" s="18"/>
      <c r="Z694" s="18"/>
      <c r="AA694" s="18"/>
      <c r="AB694" s="18"/>
      <c r="AC694" s="18"/>
      <c r="AD694" s="18"/>
    </row>
    <row r="695" spans="1:30" ht="18">
      <c r="A695" s="900"/>
      <c r="B695" s="900"/>
      <c r="C695" s="900"/>
      <c r="D695" s="900"/>
      <c r="E695" s="900"/>
      <c r="F695" s="900"/>
      <c r="G695" s="900"/>
      <c r="H695" s="900"/>
      <c r="I695" s="900"/>
      <c r="J695" s="900"/>
      <c r="K695" s="900"/>
      <c r="L695" s="900"/>
      <c r="M695" s="900"/>
      <c r="N695" s="900"/>
      <c r="O695" s="900"/>
      <c r="P695" s="18"/>
      <c r="Q695" s="18"/>
      <c r="R695" s="18"/>
      <c r="S695" s="18"/>
      <c r="T695" s="18"/>
      <c r="U695" s="18"/>
      <c r="V695" s="18"/>
      <c r="W695" s="18"/>
      <c r="X695" s="18"/>
      <c r="Y695" s="18"/>
      <c r="Z695" s="18"/>
      <c r="AA695" s="18"/>
      <c r="AB695" s="18"/>
      <c r="AC695" s="18"/>
      <c r="AD695" s="18"/>
    </row>
    <row r="696" spans="1:30" ht="18">
      <c r="A696" s="900"/>
      <c r="B696" s="900"/>
      <c r="C696" s="900"/>
      <c r="D696" s="900"/>
      <c r="E696" s="900"/>
      <c r="F696" s="900"/>
      <c r="G696" s="900"/>
      <c r="H696" s="900"/>
      <c r="I696" s="900"/>
      <c r="J696" s="900"/>
      <c r="K696" s="900"/>
      <c r="L696" s="900"/>
      <c r="M696" s="900"/>
      <c r="N696" s="900"/>
      <c r="O696" s="900"/>
      <c r="P696" s="18"/>
      <c r="Q696" s="18"/>
      <c r="R696" s="18"/>
      <c r="S696" s="18"/>
      <c r="T696" s="18"/>
      <c r="U696" s="18"/>
      <c r="V696" s="18"/>
      <c r="W696" s="18"/>
      <c r="X696" s="18"/>
      <c r="Y696" s="18"/>
      <c r="Z696" s="18"/>
      <c r="AA696" s="18"/>
      <c r="AB696" s="18"/>
      <c r="AC696" s="18"/>
      <c r="AD696" s="18"/>
    </row>
    <row r="697" spans="1:30" ht="18">
      <c r="A697" s="900"/>
      <c r="B697" s="900"/>
      <c r="C697" s="900"/>
      <c r="D697" s="900"/>
      <c r="E697" s="900"/>
      <c r="F697" s="900"/>
      <c r="G697" s="900"/>
      <c r="H697" s="900"/>
      <c r="I697" s="900"/>
      <c r="J697" s="900"/>
      <c r="K697" s="900"/>
      <c r="L697" s="900"/>
      <c r="M697" s="900"/>
      <c r="N697" s="900"/>
      <c r="O697" s="900"/>
      <c r="P697" s="18"/>
      <c r="Q697" s="18"/>
      <c r="R697" s="18"/>
      <c r="S697" s="18"/>
      <c r="T697" s="18"/>
      <c r="U697" s="18"/>
      <c r="V697" s="18"/>
      <c r="W697" s="18"/>
      <c r="X697" s="18"/>
      <c r="Y697" s="18"/>
      <c r="Z697" s="18"/>
      <c r="AA697" s="18"/>
      <c r="AB697" s="18"/>
      <c r="AC697" s="18"/>
      <c r="AD697" s="18"/>
    </row>
    <row r="698" spans="1:30" ht="18">
      <c r="A698" s="900"/>
      <c r="B698" s="900"/>
      <c r="C698" s="900"/>
      <c r="D698" s="900"/>
      <c r="E698" s="900"/>
      <c r="F698" s="900"/>
      <c r="G698" s="900"/>
      <c r="H698" s="900"/>
      <c r="I698" s="900"/>
      <c r="J698" s="900"/>
      <c r="K698" s="900"/>
      <c r="L698" s="900"/>
      <c r="M698" s="900"/>
      <c r="N698" s="900"/>
      <c r="O698" s="900"/>
      <c r="P698" s="18"/>
      <c r="Q698" s="18"/>
      <c r="R698" s="18"/>
      <c r="S698" s="18"/>
      <c r="T698" s="18"/>
      <c r="U698" s="18"/>
      <c r="V698" s="18"/>
      <c r="W698" s="18"/>
      <c r="X698" s="18"/>
      <c r="Y698" s="18"/>
      <c r="Z698" s="18"/>
      <c r="AA698" s="18"/>
      <c r="AB698" s="18"/>
      <c r="AC698" s="18"/>
      <c r="AD698" s="18"/>
    </row>
    <row r="699" spans="1:30" ht="18">
      <c r="A699" s="900"/>
      <c r="B699" s="900"/>
      <c r="C699" s="900"/>
      <c r="D699" s="900"/>
      <c r="E699" s="900"/>
      <c r="F699" s="900"/>
      <c r="G699" s="900"/>
      <c r="H699" s="900"/>
      <c r="I699" s="900"/>
      <c r="J699" s="900"/>
      <c r="K699" s="900"/>
      <c r="L699" s="900"/>
      <c r="M699" s="900"/>
      <c r="N699" s="900"/>
      <c r="O699" s="900"/>
      <c r="P699" s="18"/>
      <c r="Q699" s="18"/>
      <c r="R699" s="18"/>
      <c r="S699" s="18"/>
      <c r="T699" s="18"/>
      <c r="U699" s="18"/>
      <c r="V699" s="18"/>
      <c r="W699" s="18"/>
      <c r="X699" s="18"/>
      <c r="Y699" s="18"/>
      <c r="Z699" s="18"/>
      <c r="AA699" s="18"/>
      <c r="AB699" s="18"/>
      <c r="AC699" s="18"/>
      <c r="AD699" s="18"/>
    </row>
    <row r="700" spans="1:30" ht="18">
      <c r="A700" s="900"/>
      <c r="B700" s="900"/>
      <c r="C700" s="900"/>
      <c r="D700" s="900"/>
      <c r="E700" s="900"/>
      <c r="F700" s="900"/>
      <c r="G700" s="900"/>
      <c r="H700" s="900"/>
      <c r="I700" s="900"/>
      <c r="J700" s="900"/>
      <c r="K700" s="900"/>
      <c r="L700" s="900"/>
      <c r="M700" s="900"/>
      <c r="N700" s="900"/>
      <c r="O700" s="900"/>
      <c r="P700" s="18"/>
      <c r="Q700" s="18"/>
      <c r="R700" s="18"/>
      <c r="S700" s="18"/>
      <c r="T700" s="18"/>
      <c r="U700" s="18"/>
      <c r="V700" s="18"/>
      <c r="W700" s="18"/>
      <c r="X700" s="18"/>
      <c r="Y700" s="18"/>
      <c r="Z700" s="18"/>
      <c r="AA700" s="18"/>
      <c r="AB700" s="18"/>
      <c r="AC700" s="18"/>
      <c r="AD700" s="18"/>
    </row>
    <row r="701" spans="1:30" ht="18">
      <c r="A701" s="900"/>
      <c r="B701" s="900"/>
      <c r="C701" s="900"/>
      <c r="D701" s="900"/>
      <c r="E701" s="900"/>
      <c r="F701" s="900"/>
      <c r="G701" s="900"/>
      <c r="H701" s="900"/>
      <c r="I701" s="900"/>
      <c r="J701" s="900"/>
      <c r="K701" s="900"/>
      <c r="L701" s="900"/>
      <c r="M701" s="900"/>
      <c r="N701" s="900"/>
      <c r="O701" s="900"/>
      <c r="P701" s="18"/>
      <c r="Q701" s="18"/>
      <c r="R701" s="18"/>
      <c r="S701" s="18"/>
      <c r="T701" s="18"/>
      <c r="U701" s="18"/>
      <c r="V701" s="18"/>
      <c r="W701" s="18"/>
      <c r="X701" s="18"/>
      <c r="Y701" s="18"/>
      <c r="Z701" s="18"/>
      <c r="AA701" s="18"/>
      <c r="AB701" s="18"/>
      <c r="AC701" s="18"/>
      <c r="AD701" s="18"/>
    </row>
    <row r="702" spans="1:30" ht="18">
      <c r="A702" s="900"/>
      <c r="B702" s="900"/>
      <c r="C702" s="900"/>
      <c r="D702" s="900"/>
      <c r="E702" s="900"/>
      <c r="F702" s="900"/>
      <c r="G702" s="900"/>
      <c r="H702" s="900"/>
      <c r="I702" s="900"/>
      <c r="J702" s="900"/>
      <c r="K702" s="900"/>
      <c r="L702" s="900"/>
      <c r="M702" s="900"/>
      <c r="N702" s="900"/>
      <c r="O702" s="900"/>
      <c r="P702" s="18"/>
      <c r="Q702" s="18"/>
      <c r="R702" s="18"/>
      <c r="S702" s="18"/>
      <c r="T702" s="18"/>
      <c r="U702" s="18"/>
      <c r="V702" s="18"/>
      <c r="W702" s="18"/>
      <c r="X702" s="18"/>
      <c r="Y702" s="18"/>
      <c r="Z702" s="18"/>
      <c r="AA702" s="18"/>
      <c r="AB702" s="18"/>
      <c r="AC702" s="18"/>
      <c r="AD702" s="18"/>
    </row>
    <row r="703" spans="1:30" ht="18">
      <c r="A703" s="900"/>
      <c r="B703" s="900"/>
      <c r="C703" s="900"/>
      <c r="D703" s="900"/>
      <c r="E703" s="900"/>
      <c r="F703" s="900"/>
      <c r="G703" s="900"/>
      <c r="H703" s="900"/>
      <c r="I703" s="900"/>
      <c r="J703" s="900"/>
      <c r="K703" s="900"/>
      <c r="L703" s="900"/>
      <c r="M703" s="900"/>
      <c r="N703" s="900"/>
      <c r="O703" s="900"/>
      <c r="P703" s="18"/>
      <c r="Q703" s="18"/>
      <c r="R703" s="18"/>
      <c r="S703" s="18"/>
      <c r="T703" s="18"/>
      <c r="U703" s="18"/>
      <c r="V703" s="18"/>
      <c r="W703" s="18"/>
      <c r="X703" s="18"/>
      <c r="Y703" s="18"/>
      <c r="Z703" s="18"/>
      <c r="AA703" s="18"/>
      <c r="AB703" s="18"/>
      <c r="AC703" s="18"/>
      <c r="AD703" s="18"/>
    </row>
    <row r="704" spans="1:30" ht="18">
      <c r="A704" s="900"/>
      <c r="B704" s="900"/>
      <c r="C704" s="900"/>
      <c r="D704" s="900"/>
      <c r="E704" s="900"/>
      <c r="F704" s="900"/>
      <c r="G704" s="900"/>
      <c r="H704" s="900"/>
      <c r="I704" s="900"/>
      <c r="J704" s="900"/>
      <c r="K704" s="900"/>
      <c r="L704" s="900"/>
      <c r="M704" s="900"/>
      <c r="N704" s="900"/>
      <c r="O704" s="900"/>
      <c r="P704" s="18"/>
      <c r="Q704" s="18"/>
      <c r="R704" s="18"/>
      <c r="S704" s="18"/>
      <c r="T704" s="18"/>
      <c r="U704" s="18"/>
      <c r="V704" s="18"/>
      <c r="W704" s="18"/>
      <c r="X704" s="18"/>
      <c r="Y704" s="18"/>
      <c r="Z704" s="18"/>
      <c r="AA704" s="18"/>
      <c r="AB704" s="18"/>
      <c r="AC704" s="18"/>
      <c r="AD704" s="18"/>
    </row>
    <row r="705" spans="1:30" ht="18">
      <c r="A705" s="900"/>
      <c r="B705" s="900"/>
      <c r="C705" s="900"/>
      <c r="D705" s="900"/>
      <c r="E705" s="900"/>
      <c r="F705" s="900"/>
      <c r="G705" s="900"/>
      <c r="H705" s="900"/>
      <c r="I705" s="900"/>
      <c r="J705" s="900"/>
      <c r="K705" s="900"/>
      <c r="L705" s="900"/>
      <c r="M705" s="900"/>
      <c r="N705" s="900"/>
      <c r="O705" s="900"/>
      <c r="P705" s="18"/>
      <c r="Q705" s="18"/>
      <c r="R705" s="18"/>
      <c r="S705" s="18"/>
      <c r="T705" s="18"/>
      <c r="U705" s="18"/>
      <c r="V705" s="18"/>
      <c r="W705" s="18"/>
      <c r="X705" s="18"/>
      <c r="Y705" s="18"/>
      <c r="Z705" s="18"/>
      <c r="AA705" s="18"/>
      <c r="AB705" s="18"/>
      <c r="AC705" s="18"/>
      <c r="AD705" s="18"/>
    </row>
    <row r="706" spans="1:30" ht="18">
      <c r="A706" s="900"/>
      <c r="B706" s="900"/>
      <c r="C706" s="900"/>
      <c r="D706" s="900"/>
      <c r="E706" s="900"/>
      <c r="F706" s="900"/>
      <c r="G706" s="900"/>
      <c r="H706" s="900"/>
      <c r="I706" s="900"/>
      <c r="J706" s="900"/>
      <c r="K706" s="900"/>
      <c r="L706" s="900"/>
      <c r="M706" s="900"/>
      <c r="N706" s="900"/>
      <c r="O706" s="900"/>
      <c r="P706" s="18"/>
      <c r="Q706" s="18"/>
      <c r="R706" s="18"/>
      <c r="S706" s="18"/>
      <c r="T706" s="18"/>
      <c r="U706" s="18"/>
      <c r="V706" s="18"/>
      <c r="W706" s="18"/>
      <c r="X706" s="18"/>
      <c r="Y706" s="18"/>
      <c r="Z706" s="18"/>
      <c r="AA706" s="18"/>
      <c r="AB706" s="18"/>
      <c r="AC706" s="18"/>
      <c r="AD706" s="18"/>
    </row>
    <row r="707" spans="1:30" ht="18">
      <c r="A707" s="900"/>
      <c r="B707" s="900"/>
      <c r="C707" s="900"/>
      <c r="D707" s="900"/>
      <c r="E707" s="900"/>
      <c r="F707" s="900"/>
      <c r="G707" s="900"/>
      <c r="H707" s="900"/>
      <c r="I707" s="900"/>
      <c r="J707" s="900"/>
      <c r="K707" s="900"/>
      <c r="L707" s="900"/>
      <c r="M707" s="900"/>
      <c r="N707" s="900"/>
      <c r="O707" s="900"/>
      <c r="P707" s="18"/>
      <c r="Q707" s="18"/>
      <c r="R707" s="18"/>
      <c r="S707" s="18"/>
      <c r="T707" s="18"/>
      <c r="U707" s="18"/>
      <c r="V707" s="18"/>
      <c r="W707" s="18"/>
      <c r="X707" s="18"/>
      <c r="Y707" s="18"/>
      <c r="Z707" s="18"/>
      <c r="AA707" s="18"/>
      <c r="AB707" s="18"/>
      <c r="AC707" s="18"/>
      <c r="AD707" s="18"/>
    </row>
    <row r="708" spans="1:30" ht="18">
      <c r="A708" s="900"/>
      <c r="B708" s="900"/>
      <c r="C708" s="900"/>
      <c r="D708" s="900"/>
      <c r="E708" s="900"/>
      <c r="F708" s="900"/>
      <c r="G708" s="900"/>
      <c r="H708" s="900"/>
      <c r="I708" s="900"/>
      <c r="J708" s="900"/>
      <c r="K708" s="900"/>
      <c r="L708" s="900"/>
      <c r="M708" s="900"/>
      <c r="N708" s="900"/>
      <c r="O708" s="900"/>
      <c r="P708" s="18"/>
      <c r="Q708" s="18"/>
      <c r="R708" s="18"/>
      <c r="S708" s="18"/>
      <c r="T708" s="18"/>
      <c r="U708" s="18"/>
      <c r="V708" s="18"/>
      <c r="W708" s="18"/>
      <c r="X708" s="18"/>
      <c r="Y708" s="18"/>
      <c r="Z708" s="18"/>
      <c r="AA708" s="18"/>
      <c r="AB708" s="18"/>
      <c r="AC708" s="18"/>
      <c r="AD708" s="18"/>
    </row>
    <row r="709" spans="1:30" ht="18">
      <c r="A709" s="900"/>
      <c r="B709" s="900"/>
      <c r="C709" s="900"/>
      <c r="D709" s="900"/>
      <c r="E709" s="900"/>
      <c r="F709" s="900"/>
      <c r="G709" s="900"/>
      <c r="H709" s="900"/>
      <c r="I709" s="900"/>
      <c r="J709" s="900"/>
      <c r="K709" s="900"/>
      <c r="L709" s="900"/>
      <c r="M709" s="900"/>
      <c r="N709" s="900"/>
      <c r="O709" s="900"/>
      <c r="P709" s="18"/>
      <c r="Q709" s="18"/>
      <c r="R709" s="18"/>
      <c r="S709" s="18"/>
      <c r="T709" s="18"/>
      <c r="U709" s="18"/>
      <c r="V709" s="18"/>
      <c r="W709" s="18"/>
      <c r="X709" s="18"/>
      <c r="Y709" s="18"/>
      <c r="Z709" s="18"/>
      <c r="AA709" s="18"/>
      <c r="AB709" s="18"/>
      <c r="AC709" s="18"/>
      <c r="AD709" s="18"/>
    </row>
    <row r="710" spans="1:30" ht="18">
      <c r="A710" s="900"/>
      <c r="B710" s="900"/>
      <c r="C710" s="900"/>
      <c r="D710" s="900"/>
      <c r="E710" s="900"/>
      <c r="F710" s="900"/>
      <c r="G710" s="900"/>
      <c r="H710" s="900"/>
      <c r="I710" s="900"/>
      <c r="J710" s="900"/>
      <c r="K710" s="900"/>
      <c r="L710" s="900"/>
      <c r="M710" s="900"/>
      <c r="N710" s="900"/>
      <c r="O710" s="900"/>
      <c r="P710" s="18"/>
      <c r="Q710" s="18"/>
      <c r="R710" s="18"/>
      <c r="S710" s="18"/>
      <c r="T710" s="18"/>
      <c r="U710" s="18"/>
      <c r="V710" s="18"/>
      <c r="W710" s="18"/>
      <c r="X710" s="18"/>
      <c r="Y710" s="18"/>
      <c r="Z710" s="18"/>
      <c r="AA710" s="18"/>
      <c r="AB710" s="18"/>
      <c r="AC710" s="18"/>
      <c r="AD710" s="18"/>
    </row>
    <row r="711" spans="1:30" ht="18">
      <c r="A711" s="900"/>
      <c r="B711" s="900"/>
      <c r="C711" s="900"/>
      <c r="D711" s="900"/>
      <c r="E711" s="900"/>
      <c r="F711" s="900"/>
      <c r="G711" s="900"/>
      <c r="H711" s="900"/>
      <c r="I711" s="900"/>
      <c r="J711" s="900"/>
      <c r="K711" s="900"/>
      <c r="L711" s="900"/>
      <c r="M711" s="900"/>
      <c r="N711" s="900"/>
      <c r="O711" s="900"/>
      <c r="P711" s="18"/>
      <c r="Q711" s="18"/>
      <c r="R711" s="18"/>
      <c r="S711" s="18"/>
      <c r="T711" s="18"/>
      <c r="U711" s="18"/>
      <c r="V711" s="18"/>
      <c r="W711" s="18"/>
      <c r="X711" s="18"/>
      <c r="Y711" s="18"/>
      <c r="Z711" s="18"/>
      <c r="AA711" s="18"/>
      <c r="AB711" s="18"/>
      <c r="AC711" s="18"/>
      <c r="AD711" s="18"/>
    </row>
    <row r="712" spans="1:30" ht="18">
      <c r="A712" s="900"/>
      <c r="B712" s="900"/>
      <c r="C712" s="900"/>
      <c r="D712" s="900"/>
      <c r="E712" s="900"/>
      <c r="F712" s="900"/>
      <c r="G712" s="900"/>
      <c r="H712" s="900"/>
      <c r="I712" s="900"/>
      <c r="J712" s="900"/>
      <c r="K712" s="900"/>
      <c r="L712" s="900"/>
      <c r="M712" s="900"/>
      <c r="N712" s="900"/>
      <c r="O712" s="900"/>
      <c r="P712" s="18"/>
      <c r="Q712" s="18"/>
      <c r="R712" s="18"/>
      <c r="S712" s="18"/>
      <c r="T712" s="18"/>
      <c r="U712" s="18"/>
      <c r="V712" s="18"/>
      <c r="W712" s="18"/>
      <c r="X712" s="18"/>
      <c r="Y712" s="18"/>
      <c r="Z712" s="18"/>
      <c r="AA712" s="18"/>
      <c r="AB712" s="18"/>
      <c r="AC712" s="18"/>
      <c r="AD712" s="18"/>
    </row>
    <row r="713" spans="1:30" ht="18">
      <c r="A713" s="900"/>
      <c r="B713" s="900"/>
      <c r="C713" s="900"/>
      <c r="D713" s="900"/>
      <c r="E713" s="900"/>
      <c r="F713" s="900"/>
      <c r="G713" s="900"/>
      <c r="H713" s="900"/>
      <c r="I713" s="900"/>
      <c r="J713" s="900"/>
      <c r="K713" s="900"/>
      <c r="L713" s="900"/>
      <c r="M713" s="900"/>
      <c r="N713" s="900"/>
      <c r="O713" s="900"/>
      <c r="P713" s="18"/>
      <c r="Q713" s="18"/>
      <c r="R713" s="18"/>
      <c r="S713" s="18"/>
      <c r="T713" s="18"/>
      <c r="U713" s="18"/>
      <c r="V713" s="18"/>
      <c r="W713" s="18"/>
      <c r="X713" s="18"/>
      <c r="Y713" s="18"/>
      <c r="Z713" s="18"/>
      <c r="AA713" s="18"/>
      <c r="AB713" s="18"/>
      <c r="AC713" s="18"/>
      <c r="AD713" s="18"/>
    </row>
    <row r="714" spans="1:30" ht="18">
      <c r="A714" s="900"/>
      <c r="B714" s="900"/>
      <c r="C714" s="900"/>
      <c r="D714" s="900"/>
      <c r="E714" s="900"/>
      <c r="F714" s="900"/>
      <c r="G714" s="900"/>
      <c r="H714" s="900"/>
      <c r="I714" s="900"/>
      <c r="J714" s="900"/>
      <c r="K714" s="900"/>
      <c r="L714" s="900"/>
      <c r="M714" s="900"/>
      <c r="N714" s="900"/>
      <c r="O714" s="900"/>
      <c r="P714" s="18"/>
      <c r="Q714" s="18"/>
      <c r="R714" s="18"/>
      <c r="S714" s="18"/>
      <c r="T714" s="18"/>
      <c r="U714" s="18"/>
      <c r="V714" s="18"/>
      <c r="W714" s="18"/>
      <c r="X714" s="18"/>
      <c r="Y714" s="18"/>
      <c r="Z714" s="18"/>
      <c r="AA714" s="18"/>
      <c r="AB714" s="18"/>
      <c r="AC714" s="18"/>
      <c r="AD714" s="18"/>
    </row>
    <row r="715" spans="1:30" ht="18">
      <c r="A715" s="900"/>
      <c r="B715" s="900"/>
      <c r="C715" s="900"/>
      <c r="D715" s="900"/>
      <c r="E715" s="900"/>
      <c r="F715" s="900"/>
      <c r="G715" s="900"/>
      <c r="H715" s="900"/>
      <c r="I715" s="900"/>
      <c r="J715" s="900"/>
      <c r="K715" s="900"/>
      <c r="L715" s="900"/>
      <c r="M715" s="900"/>
      <c r="N715" s="900"/>
      <c r="O715" s="900"/>
      <c r="P715" s="18"/>
      <c r="Q715" s="18"/>
      <c r="R715" s="18"/>
      <c r="S715" s="18"/>
      <c r="T715" s="18"/>
      <c r="U715" s="18"/>
      <c r="V715" s="18"/>
      <c r="W715" s="18"/>
      <c r="X715" s="18"/>
      <c r="Y715" s="18"/>
      <c r="Z715" s="18"/>
      <c r="AA715" s="18"/>
      <c r="AB715" s="18"/>
      <c r="AC715" s="18"/>
      <c r="AD715" s="18"/>
    </row>
    <row r="716" spans="1:30" ht="18">
      <c r="A716" s="900"/>
      <c r="B716" s="900"/>
      <c r="C716" s="900"/>
      <c r="D716" s="900"/>
      <c r="E716" s="900"/>
      <c r="F716" s="900"/>
      <c r="G716" s="900"/>
      <c r="H716" s="900"/>
      <c r="I716" s="900"/>
      <c r="J716" s="900"/>
      <c r="K716" s="900"/>
      <c r="L716" s="900"/>
      <c r="M716" s="900"/>
      <c r="N716" s="900"/>
      <c r="O716" s="900"/>
      <c r="P716" s="18"/>
      <c r="Q716" s="18"/>
      <c r="R716" s="18"/>
      <c r="S716" s="18"/>
      <c r="T716" s="18"/>
      <c r="U716" s="18"/>
      <c r="V716" s="18"/>
      <c r="W716" s="18"/>
      <c r="X716" s="18"/>
      <c r="Y716" s="18"/>
      <c r="Z716" s="18"/>
      <c r="AA716" s="18"/>
      <c r="AB716" s="18"/>
      <c r="AC716" s="18"/>
      <c r="AD716" s="18"/>
    </row>
    <row r="717" spans="1:30" ht="18">
      <c r="A717" s="900"/>
      <c r="B717" s="900"/>
      <c r="C717" s="900"/>
      <c r="D717" s="900"/>
      <c r="E717" s="900"/>
      <c r="F717" s="900"/>
      <c r="G717" s="900"/>
      <c r="H717" s="900"/>
      <c r="I717" s="900"/>
      <c r="J717" s="900"/>
      <c r="K717" s="900"/>
      <c r="L717" s="900"/>
      <c r="M717" s="900"/>
      <c r="N717" s="900"/>
      <c r="O717" s="900"/>
      <c r="P717" s="18"/>
      <c r="Q717" s="18"/>
      <c r="R717" s="18"/>
      <c r="S717" s="18"/>
      <c r="T717" s="18"/>
      <c r="U717" s="18"/>
      <c r="V717" s="18"/>
      <c r="W717" s="18"/>
      <c r="X717" s="18"/>
      <c r="Y717" s="18"/>
      <c r="Z717" s="18"/>
      <c r="AA717" s="18"/>
      <c r="AB717" s="18"/>
      <c r="AC717" s="18"/>
      <c r="AD717" s="18"/>
    </row>
    <row r="718" spans="1:30" ht="18">
      <c r="A718" s="900"/>
      <c r="B718" s="900"/>
      <c r="C718" s="900"/>
      <c r="D718" s="900"/>
      <c r="E718" s="900"/>
      <c r="F718" s="900"/>
      <c r="G718" s="900"/>
      <c r="H718" s="900"/>
      <c r="I718" s="900"/>
      <c r="J718" s="900"/>
      <c r="K718" s="900"/>
      <c r="L718" s="900"/>
      <c r="M718" s="900"/>
      <c r="N718" s="900"/>
      <c r="O718" s="900"/>
      <c r="P718" s="18"/>
      <c r="Q718" s="18"/>
      <c r="R718" s="18"/>
      <c r="S718" s="18"/>
      <c r="T718" s="18"/>
      <c r="U718" s="18"/>
      <c r="V718" s="18"/>
      <c r="W718" s="18"/>
      <c r="X718" s="18"/>
      <c r="Y718" s="18"/>
      <c r="Z718" s="18"/>
      <c r="AA718" s="18"/>
      <c r="AB718" s="18"/>
      <c r="AC718" s="18"/>
      <c r="AD718" s="18"/>
    </row>
    <row r="719" spans="1:30" ht="18">
      <c r="A719" s="900"/>
      <c r="B719" s="900"/>
      <c r="C719" s="900"/>
      <c r="D719" s="900"/>
      <c r="E719" s="900"/>
      <c r="F719" s="900"/>
      <c r="G719" s="900"/>
      <c r="H719" s="900"/>
      <c r="I719" s="900"/>
      <c r="J719" s="900"/>
      <c r="K719" s="900"/>
      <c r="L719" s="900"/>
      <c r="M719" s="900"/>
      <c r="N719" s="900"/>
      <c r="O719" s="900"/>
      <c r="P719" s="18"/>
      <c r="Q719" s="18"/>
      <c r="R719" s="18"/>
      <c r="S719" s="18"/>
      <c r="T719" s="18"/>
      <c r="U719" s="18"/>
      <c r="V719" s="18"/>
      <c r="W719" s="18"/>
      <c r="X719" s="18"/>
      <c r="Y719" s="18"/>
      <c r="Z719" s="18"/>
      <c r="AA719" s="18"/>
      <c r="AB719" s="18"/>
      <c r="AC719" s="18"/>
      <c r="AD719" s="18"/>
    </row>
    <row r="720" spans="1:30" ht="18">
      <c r="A720" s="900"/>
      <c r="B720" s="900"/>
      <c r="C720" s="900"/>
      <c r="D720" s="900"/>
      <c r="E720" s="900"/>
      <c r="F720" s="900"/>
      <c r="G720" s="900"/>
      <c r="H720" s="900"/>
      <c r="I720" s="900"/>
      <c r="J720" s="900"/>
      <c r="K720" s="900"/>
      <c r="L720" s="900"/>
      <c r="M720" s="900"/>
      <c r="N720" s="900"/>
      <c r="O720" s="900"/>
      <c r="P720" s="18"/>
      <c r="Q720" s="18"/>
      <c r="R720" s="18"/>
      <c r="S720" s="18"/>
      <c r="T720" s="18"/>
      <c r="U720" s="18"/>
      <c r="V720" s="18"/>
      <c r="W720" s="18"/>
      <c r="X720" s="18"/>
      <c r="Y720" s="18"/>
      <c r="Z720" s="18"/>
      <c r="AA720" s="18"/>
      <c r="AB720" s="18"/>
      <c r="AC720" s="18"/>
      <c r="AD720" s="18"/>
    </row>
    <row r="721" spans="1:30" ht="18">
      <c r="A721" s="900"/>
      <c r="B721" s="900"/>
      <c r="C721" s="900"/>
      <c r="D721" s="900"/>
      <c r="E721" s="900"/>
      <c r="F721" s="900"/>
      <c r="G721" s="900"/>
      <c r="H721" s="900"/>
      <c r="I721" s="900"/>
      <c r="J721" s="900"/>
      <c r="K721" s="900"/>
      <c r="L721" s="900"/>
      <c r="M721" s="900"/>
      <c r="N721" s="900"/>
      <c r="O721" s="900"/>
      <c r="P721" s="18"/>
      <c r="Q721" s="18"/>
      <c r="R721" s="18"/>
      <c r="S721" s="18"/>
      <c r="T721" s="18"/>
      <c r="U721" s="18"/>
      <c r="V721" s="18"/>
      <c r="W721" s="18"/>
      <c r="X721" s="18"/>
      <c r="Y721" s="18"/>
      <c r="Z721" s="18"/>
      <c r="AA721" s="18"/>
      <c r="AB721" s="18"/>
      <c r="AC721" s="18"/>
      <c r="AD721" s="18"/>
    </row>
    <row r="722" spans="1:30" ht="18">
      <c r="A722" s="900"/>
      <c r="B722" s="900"/>
      <c r="C722" s="900"/>
      <c r="D722" s="900"/>
      <c r="E722" s="900"/>
      <c r="F722" s="900"/>
      <c r="G722" s="900"/>
      <c r="H722" s="900"/>
      <c r="I722" s="900"/>
      <c r="J722" s="900"/>
      <c r="K722" s="900"/>
      <c r="L722" s="900"/>
      <c r="M722" s="900"/>
      <c r="N722" s="900"/>
      <c r="O722" s="900"/>
      <c r="P722" s="18"/>
      <c r="Q722" s="18"/>
      <c r="R722" s="18"/>
      <c r="S722" s="18"/>
      <c r="T722" s="18"/>
      <c r="U722" s="18"/>
      <c r="V722" s="18"/>
      <c r="W722" s="18"/>
      <c r="X722" s="18"/>
      <c r="Y722" s="18"/>
      <c r="Z722" s="18"/>
      <c r="AA722" s="18"/>
      <c r="AB722" s="18"/>
      <c r="AC722" s="18"/>
      <c r="AD722" s="18"/>
    </row>
    <row r="723" spans="1:30" ht="18">
      <c r="A723" s="900"/>
      <c r="B723" s="900"/>
      <c r="C723" s="900"/>
      <c r="D723" s="900"/>
      <c r="E723" s="900"/>
      <c r="F723" s="900"/>
      <c r="G723" s="900"/>
      <c r="H723" s="900"/>
      <c r="I723" s="900"/>
      <c r="J723" s="900"/>
      <c r="K723" s="900"/>
      <c r="L723" s="900"/>
      <c r="M723" s="900"/>
      <c r="N723" s="900"/>
      <c r="O723" s="900"/>
      <c r="P723" s="18"/>
      <c r="Q723" s="18"/>
      <c r="R723" s="18"/>
      <c r="S723" s="18"/>
      <c r="T723" s="18"/>
      <c r="U723" s="18"/>
      <c r="V723" s="18"/>
      <c r="W723" s="18"/>
      <c r="X723" s="18"/>
      <c r="Y723" s="18"/>
      <c r="Z723" s="18"/>
      <c r="AA723" s="18"/>
      <c r="AB723" s="18"/>
      <c r="AC723" s="18"/>
      <c r="AD723" s="18"/>
    </row>
    <row r="724" spans="1:30" ht="18">
      <c r="A724" s="900"/>
      <c r="B724" s="900"/>
      <c r="C724" s="900"/>
      <c r="D724" s="900"/>
      <c r="E724" s="900"/>
      <c r="F724" s="900"/>
      <c r="G724" s="900"/>
      <c r="H724" s="900"/>
      <c r="I724" s="900"/>
      <c r="J724" s="900"/>
      <c r="K724" s="900"/>
      <c r="L724" s="900"/>
      <c r="M724" s="900"/>
      <c r="N724" s="900"/>
      <c r="O724" s="900"/>
      <c r="P724" s="18"/>
      <c r="Q724" s="18"/>
      <c r="R724" s="18"/>
      <c r="S724" s="18"/>
      <c r="T724" s="18"/>
      <c r="U724" s="18"/>
      <c r="V724" s="18"/>
      <c r="W724" s="18"/>
      <c r="X724" s="18"/>
      <c r="Y724" s="18"/>
      <c r="Z724" s="18"/>
      <c r="AA724" s="18"/>
      <c r="AB724" s="18"/>
      <c r="AC724" s="18"/>
      <c r="AD724" s="18"/>
    </row>
    <row r="725" spans="1:30" ht="18">
      <c r="A725" s="900"/>
      <c r="B725" s="900"/>
      <c r="C725" s="900"/>
      <c r="D725" s="900"/>
      <c r="E725" s="900"/>
      <c r="F725" s="900"/>
      <c r="G725" s="900"/>
      <c r="H725" s="900"/>
      <c r="I725" s="900"/>
      <c r="J725" s="900"/>
      <c r="K725" s="900"/>
      <c r="L725" s="900"/>
      <c r="M725" s="900"/>
      <c r="N725" s="900"/>
      <c r="O725" s="900"/>
      <c r="P725" s="18"/>
      <c r="Q725" s="18"/>
      <c r="R725" s="18"/>
      <c r="S725" s="18"/>
      <c r="T725" s="18"/>
      <c r="U725" s="18"/>
      <c r="V725" s="18"/>
      <c r="W725" s="18"/>
      <c r="X725" s="18"/>
      <c r="Y725" s="18"/>
      <c r="Z725" s="18"/>
      <c r="AA725" s="18"/>
      <c r="AB725" s="18"/>
      <c r="AC725" s="18"/>
      <c r="AD725" s="18"/>
    </row>
    <row r="726" spans="1:30" ht="18">
      <c r="A726" s="900"/>
      <c r="B726" s="900"/>
      <c r="C726" s="900"/>
      <c r="D726" s="900"/>
      <c r="E726" s="900"/>
      <c r="F726" s="900"/>
      <c r="G726" s="900"/>
      <c r="H726" s="900"/>
      <c r="I726" s="900"/>
      <c r="J726" s="900"/>
      <c r="K726" s="900"/>
      <c r="L726" s="900"/>
      <c r="M726" s="900"/>
      <c r="N726" s="900"/>
      <c r="O726" s="900"/>
      <c r="P726" s="18"/>
      <c r="Q726" s="18"/>
      <c r="R726" s="18"/>
      <c r="S726" s="18"/>
      <c r="T726" s="18"/>
      <c r="U726" s="18"/>
      <c r="V726" s="18"/>
      <c r="W726" s="18"/>
      <c r="X726" s="18"/>
      <c r="Y726" s="18"/>
      <c r="Z726" s="18"/>
      <c r="AA726" s="18"/>
      <c r="AB726" s="18"/>
      <c r="AC726" s="18"/>
      <c r="AD726" s="18"/>
    </row>
    <row r="727" spans="1:30" ht="18">
      <c r="A727" s="900"/>
      <c r="B727" s="900"/>
      <c r="C727" s="900"/>
      <c r="D727" s="900"/>
      <c r="E727" s="900"/>
      <c r="F727" s="900"/>
      <c r="G727" s="900"/>
      <c r="H727" s="900"/>
      <c r="I727" s="900"/>
      <c r="J727" s="900"/>
      <c r="K727" s="900"/>
      <c r="L727" s="900"/>
      <c r="M727" s="900"/>
      <c r="N727" s="900"/>
      <c r="O727" s="900"/>
      <c r="P727" s="18"/>
      <c r="Q727" s="18"/>
      <c r="R727" s="18"/>
      <c r="S727" s="18"/>
      <c r="T727" s="18"/>
      <c r="U727" s="18"/>
      <c r="V727" s="18"/>
      <c r="W727" s="18"/>
      <c r="X727" s="18"/>
      <c r="Y727" s="18"/>
      <c r="Z727" s="18"/>
      <c r="AA727" s="18"/>
      <c r="AB727" s="18"/>
      <c r="AC727" s="18"/>
      <c r="AD727" s="18"/>
    </row>
    <row r="728" spans="1:30" ht="18">
      <c r="A728" s="900"/>
      <c r="B728" s="900"/>
      <c r="C728" s="900"/>
      <c r="D728" s="900"/>
      <c r="E728" s="900"/>
      <c r="F728" s="900"/>
      <c r="G728" s="900"/>
      <c r="H728" s="900"/>
      <c r="I728" s="900"/>
      <c r="J728" s="900"/>
      <c r="K728" s="900"/>
      <c r="L728" s="900"/>
      <c r="M728" s="900"/>
      <c r="N728" s="900"/>
      <c r="O728" s="900"/>
      <c r="P728" s="18"/>
      <c r="Q728" s="18"/>
      <c r="R728" s="18"/>
      <c r="S728" s="18"/>
      <c r="T728" s="18"/>
      <c r="U728" s="18"/>
      <c r="V728" s="18"/>
      <c r="W728" s="18"/>
      <c r="X728" s="18"/>
      <c r="Y728" s="18"/>
      <c r="Z728" s="18"/>
      <c r="AA728" s="18"/>
      <c r="AB728" s="18"/>
      <c r="AC728" s="18"/>
      <c r="AD728" s="18"/>
    </row>
    <row r="729" spans="1:30" ht="18">
      <c r="A729" s="900"/>
      <c r="B729" s="900"/>
      <c r="C729" s="900"/>
      <c r="D729" s="900"/>
      <c r="E729" s="900"/>
      <c r="F729" s="900"/>
      <c r="G729" s="900"/>
      <c r="H729" s="900"/>
      <c r="I729" s="900"/>
      <c r="J729" s="900"/>
      <c r="K729" s="900"/>
      <c r="L729" s="900"/>
      <c r="M729" s="900"/>
      <c r="N729" s="900"/>
      <c r="O729" s="900"/>
      <c r="P729" s="18"/>
      <c r="Q729" s="18"/>
      <c r="R729" s="18"/>
      <c r="S729" s="18"/>
      <c r="T729" s="18"/>
      <c r="U729" s="18"/>
      <c r="V729" s="18"/>
      <c r="W729" s="18"/>
      <c r="X729" s="18"/>
      <c r="Y729" s="18"/>
      <c r="Z729" s="18"/>
      <c r="AA729" s="18"/>
      <c r="AB729" s="18"/>
      <c r="AC729" s="18"/>
      <c r="AD729" s="18"/>
    </row>
    <row r="730" spans="1:30" ht="18">
      <c r="A730" s="900"/>
      <c r="B730" s="900"/>
      <c r="C730" s="900"/>
      <c r="D730" s="900"/>
      <c r="E730" s="900"/>
      <c r="F730" s="900"/>
      <c r="G730" s="900"/>
      <c r="H730" s="900"/>
      <c r="I730" s="900"/>
      <c r="J730" s="900"/>
      <c r="K730" s="900"/>
      <c r="L730" s="900"/>
      <c r="M730" s="900"/>
      <c r="N730" s="900"/>
      <c r="O730" s="900"/>
      <c r="P730" s="18"/>
      <c r="Q730" s="18"/>
      <c r="R730" s="18"/>
      <c r="S730" s="18"/>
      <c r="T730" s="18"/>
      <c r="U730" s="18"/>
      <c r="V730" s="18"/>
      <c r="W730" s="18"/>
      <c r="X730" s="18"/>
      <c r="Y730" s="18"/>
      <c r="Z730" s="18"/>
      <c r="AA730" s="18"/>
      <c r="AB730" s="18"/>
      <c r="AC730" s="18"/>
      <c r="AD730" s="18"/>
    </row>
    <row r="731" spans="1:30" ht="18">
      <c r="A731" s="900"/>
      <c r="B731" s="900"/>
      <c r="C731" s="900"/>
      <c r="D731" s="900"/>
      <c r="E731" s="900"/>
      <c r="F731" s="900"/>
      <c r="G731" s="900"/>
      <c r="H731" s="900"/>
      <c r="I731" s="900"/>
      <c r="J731" s="900"/>
      <c r="K731" s="900"/>
      <c r="L731" s="900"/>
      <c r="M731" s="900"/>
      <c r="N731" s="900"/>
      <c r="O731" s="900"/>
      <c r="P731" s="18"/>
      <c r="Q731" s="18"/>
      <c r="R731" s="18"/>
      <c r="S731" s="18"/>
      <c r="T731" s="18"/>
      <c r="U731" s="18"/>
      <c r="V731" s="18"/>
      <c r="W731" s="18"/>
      <c r="X731" s="18"/>
      <c r="Y731" s="18"/>
      <c r="Z731" s="18"/>
      <c r="AA731" s="18"/>
      <c r="AB731" s="18"/>
      <c r="AC731" s="18"/>
      <c r="AD731" s="18"/>
    </row>
    <row r="732" spans="1:30" ht="18">
      <c r="A732" s="900"/>
      <c r="B732" s="900"/>
      <c r="C732" s="900"/>
      <c r="D732" s="900"/>
      <c r="E732" s="900"/>
      <c r="F732" s="900"/>
      <c r="G732" s="900"/>
      <c r="H732" s="900"/>
      <c r="I732" s="900"/>
      <c r="J732" s="900"/>
      <c r="K732" s="900"/>
      <c r="L732" s="900"/>
      <c r="M732" s="900"/>
      <c r="N732" s="900"/>
      <c r="O732" s="900"/>
      <c r="P732" s="18"/>
      <c r="Q732" s="18"/>
      <c r="R732" s="18"/>
      <c r="S732" s="18"/>
      <c r="T732" s="18"/>
      <c r="U732" s="18"/>
      <c r="V732" s="18"/>
      <c r="W732" s="18"/>
      <c r="X732" s="18"/>
      <c r="Y732" s="18"/>
      <c r="Z732" s="18"/>
      <c r="AA732" s="18"/>
      <c r="AB732" s="18"/>
      <c r="AC732" s="18"/>
      <c r="AD732" s="18"/>
    </row>
    <row r="733" spans="1:30" ht="18">
      <c r="A733" s="900"/>
      <c r="B733" s="900"/>
      <c r="C733" s="900"/>
      <c r="D733" s="900"/>
      <c r="E733" s="900"/>
      <c r="F733" s="900"/>
      <c r="G733" s="900"/>
      <c r="H733" s="900"/>
      <c r="I733" s="900"/>
      <c r="J733" s="900"/>
      <c r="K733" s="900"/>
      <c r="L733" s="900"/>
      <c r="M733" s="900"/>
      <c r="N733" s="900"/>
      <c r="O733" s="900"/>
      <c r="P733" s="18"/>
      <c r="Q733" s="18"/>
      <c r="R733" s="18"/>
      <c r="S733" s="18"/>
      <c r="T733" s="18"/>
      <c r="U733" s="18"/>
      <c r="V733" s="18"/>
      <c r="W733" s="18"/>
      <c r="X733" s="18"/>
      <c r="Y733" s="18"/>
      <c r="Z733" s="18"/>
      <c r="AA733" s="18"/>
      <c r="AB733" s="18"/>
      <c r="AC733" s="18"/>
      <c r="AD733" s="18"/>
    </row>
    <row r="734" spans="1:30" ht="18">
      <c r="A734" s="900"/>
      <c r="B734" s="900"/>
      <c r="C734" s="900"/>
      <c r="D734" s="900"/>
      <c r="E734" s="900"/>
      <c r="F734" s="900"/>
      <c r="G734" s="900"/>
      <c r="H734" s="900"/>
      <c r="I734" s="900"/>
      <c r="J734" s="900"/>
      <c r="K734" s="900"/>
      <c r="L734" s="900"/>
      <c r="M734" s="900"/>
      <c r="N734" s="900"/>
      <c r="O734" s="900"/>
      <c r="P734" s="18"/>
      <c r="Q734" s="18"/>
      <c r="R734" s="18"/>
      <c r="S734" s="18"/>
      <c r="T734" s="18"/>
      <c r="U734" s="18"/>
      <c r="V734" s="18"/>
      <c r="W734" s="18"/>
      <c r="X734" s="18"/>
      <c r="Y734" s="18"/>
      <c r="Z734" s="18"/>
      <c r="AA734" s="18"/>
      <c r="AB734" s="18"/>
      <c r="AC734" s="18"/>
      <c r="AD734" s="18"/>
    </row>
    <row r="735" spans="1:30" ht="18">
      <c r="A735" s="900"/>
      <c r="B735" s="900"/>
      <c r="C735" s="900"/>
      <c r="D735" s="900"/>
      <c r="E735" s="900"/>
      <c r="F735" s="900"/>
      <c r="G735" s="900"/>
      <c r="H735" s="900"/>
      <c r="I735" s="900"/>
      <c r="J735" s="900"/>
      <c r="K735" s="900"/>
      <c r="L735" s="900"/>
      <c r="M735" s="900"/>
      <c r="N735" s="900"/>
      <c r="O735" s="900"/>
      <c r="P735" s="18"/>
      <c r="Q735" s="18"/>
      <c r="R735" s="18"/>
      <c r="S735" s="18"/>
      <c r="T735" s="18"/>
      <c r="U735" s="18"/>
      <c r="V735" s="18"/>
      <c r="W735" s="18"/>
      <c r="X735" s="18"/>
      <c r="Y735" s="18"/>
      <c r="Z735" s="18"/>
      <c r="AA735" s="18"/>
      <c r="AB735" s="18"/>
      <c r="AC735" s="18"/>
      <c r="AD735" s="18"/>
    </row>
    <row r="736" spans="1:30" ht="18">
      <c r="A736" s="900"/>
      <c r="B736" s="900"/>
      <c r="C736" s="900"/>
      <c r="D736" s="900"/>
      <c r="E736" s="900"/>
      <c r="F736" s="900"/>
      <c r="G736" s="900"/>
      <c r="H736" s="900"/>
      <c r="I736" s="900"/>
      <c r="J736" s="900"/>
      <c r="K736" s="900"/>
      <c r="L736" s="900"/>
      <c r="M736" s="900"/>
      <c r="N736" s="900"/>
      <c r="O736" s="900"/>
      <c r="P736" s="18"/>
      <c r="Q736" s="18"/>
      <c r="R736" s="18"/>
      <c r="S736" s="18"/>
      <c r="T736" s="18"/>
      <c r="U736" s="18"/>
      <c r="V736" s="18"/>
      <c r="W736" s="18"/>
      <c r="X736" s="18"/>
      <c r="Y736" s="18"/>
      <c r="Z736" s="18"/>
      <c r="AA736" s="18"/>
      <c r="AB736" s="18"/>
      <c r="AC736" s="18"/>
      <c r="AD736" s="18"/>
    </row>
    <row r="737" spans="1:30" ht="18">
      <c r="A737" s="900"/>
      <c r="B737" s="900"/>
      <c r="C737" s="900"/>
      <c r="D737" s="900"/>
      <c r="E737" s="900"/>
      <c r="F737" s="900"/>
      <c r="G737" s="900"/>
      <c r="H737" s="900"/>
      <c r="I737" s="900"/>
      <c r="J737" s="900"/>
      <c r="K737" s="900"/>
      <c r="L737" s="900"/>
      <c r="M737" s="900"/>
      <c r="N737" s="900"/>
      <c r="O737" s="900"/>
      <c r="P737" s="18"/>
      <c r="Q737" s="18"/>
      <c r="R737" s="18"/>
      <c r="S737" s="18"/>
      <c r="T737" s="18"/>
      <c r="U737" s="18"/>
      <c r="V737" s="18"/>
      <c r="W737" s="18"/>
      <c r="X737" s="18"/>
      <c r="Y737" s="18"/>
      <c r="Z737" s="18"/>
      <c r="AA737" s="18"/>
      <c r="AB737" s="18"/>
      <c r="AC737" s="18"/>
      <c r="AD737" s="18"/>
    </row>
    <row r="738" spans="1:30" ht="18">
      <c r="A738" s="900"/>
      <c r="B738" s="900"/>
      <c r="C738" s="900"/>
      <c r="D738" s="900"/>
      <c r="E738" s="900"/>
      <c r="F738" s="900"/>
      <c r="G738" s="900"/>
      <c r="H738" s="900"/>
      <c r="I738" s="900"/>
      <c r="J738" s="900"/>
      <c r="K738" s="900"/>
      <c r="L738" s="900"/>
      <c r="M738" s="900"/>
      <c r="N738" s="900"/>
      <c r="O738" s="900"/>
      <c r="P738" s="18"/>
      <c r="Q738" s="18"/>
      <c r="R738" s="18"/>
      <c r="S738" s="18"/>
      <c r="T738" s="18"/>
      <c r="U738" s="18"/>
      <c r="V738" s="18"/>
      <c r="W738" s="18"/>
      <c r="X738" s="18"/>
      <c r="Y738" s="18"/>
      <c r="Z738" s="18"/>
      <c r="AA738" s="18"/>
      <c r="AB738" s="18"/>
      <c r="AC738" s="18"/>
      <c r="AD738" s="18"/>
    </row>
    <row r="739" spans="1:30" ht="18">
      <c r="A739" s="900"/>
      <c r="B739" s="900"/>
      <c r="C739" s="900"/>
      <c r="D739" s="900"/>
      <c r="E739" s="900"/>
      <c r="F739" s="900"/>
      <c r="G739" s="900"/>
      <c r="H739" s="900"/>
      <c r="I739" s="900"/>
      <c r="J739" s="900"/>
      <c r="K739" s="900"/>
      <c r="L739" s="900"/>
      <c r="M739" s="900"/>
      <c r="N739" s="900"/>
      <c r="O739" s="900"/>
      <c r="P739" s="18"/>
      <c r="Q739" s="18"/>
      <c r="R739" s="18"/>
      <c r="S739" s="18"/>
      <c r="T739" s="18"/>
      <c r="U739" s="18"/>
      <c r="V739" s="18"/>
      <c r="W739" s="18"/>
      <c r="X739" s="18"/>
      <c r="Y739" s="18"/>
      <c r="Z739" s="18"/>
      <c r="AA739" s="18"/>
      <c r="AB739" s="18"/>
      <c r="AC739" s="18"/>
      <c r="AD739" s="18"/>
    </row>
    <row r="740" spans="1:30" ht="18">
      <c r="A740" s="900"/>
      <c r="B740" s="900"/>
      <c r="C740" s="900"/>
      <c r="D740" s="900"/>
      <c r="E740" s="900"/>
      <c r="F740" s="900"/>
      <c r="G740" s="900"/>
      <c r="H740" s="900"/>
      <c r="I740" s="900"/>
      <c r="J740" s="900"/>
      <c r="K740" s="900"/>
      <c r="L740" s="900"/>
      <c r="M740" s="900"/>
      <c r="N740" s="900"/>
      <c r="O740" s="900"/>
      <c r="P740" s="18"/>
      <c r="Q740" s="18"/>
      <c r="R740" s="18"/>
      <c r="S740" s="18"/>
      <c r="T740" s="18"/>
      <c r="U740" s="18"/>
      <c r="V740" s="18"/>
      <c r="W740" s="18"/>
      <c r="X740" s="18"/>
      <c r="Y740" s="18"/>
      <c r="Z740" s="18"/>
      <c r="AA740" s="18"/>
      <c r="AB740" s="18"/>
      <c r="AC740" s="18"/>
      <c r="AD740" s="18"/>
    </row>
    <row r="741" spans="1:30" ht="18">
      <c r="A741" s="900"/>
      <c r="B741" s="900"/>
      <c r="C741" s="900"/>
      <c r="D741" s="900"/>
      <c r="E741" s="900"/>
      <c r="F741" s="900"/>
      <c r="G741" s="900"/>
      <c r="H741" s="900"/>
      <c r="I741" s="900"/>
      <c r="J741" s="900"/>
      <c r="K741" s="900"/>
      <c r="L741" s="900"/>
      <c r="M741" s="900"/>
      <c r="N741" s="900"/>
      <c r="O741" s="900"/>
      <c r="P741" s="18"/>
      <c r="Q741" s="18"/>
      <c r="R741" s="18"/>
      <c r="S741" s="18"/>
      <c r="T741" s="18"/>
      <c r="U741" s="18"/>
      <c r="V741" s="18"/>
      <c r="W741" s="18"/>
      <c r="X741" s="18"/>
      <c r="Y741" s="18"/>
      <c r="Z741" s="18"/>
      <c r="AA741" s="18"/>
      <c r="AB741" s="18"/>
      <c r="AC741" s="18"/>
      <c r="AD741" s="18"/>
    </row>
    <row r="742" spans="1:30" ht="18">
      <c r="A742" s="900"/>
      <c r="B742" s="900"/>
      <c r="C742" s="900"/>
      <c r="D742" s="900"/>
      <c r="E742" s="900"/>
      <c r="F742" s="900"/>
      <c r="G742" s="900"/>
      <c r="H742" s="900"/>
      <c r="I742" s="900"/>
      <c r="J742" s="900"/>
      <c r="K742" s="900"/>
      <c r="L742" s="900"/>
      <c r="M742" s="900"/>
      <c r="N742" s="900"/>
      <c r="O742" s="900"/>
      <c r="P742" s="18"/>
      <c r="Q742" s="18"/>
      <c r="R742" s="18"/>
      <c r="S742" s="18"/>
      <c r="T742" s="18"/>
      <c r="U742" s="18"/>
      <c r="V742" s="18"/>
      <c r="W742" s="18"/>
      <c r="X742" s="18"/>
      <c r="Y742" s="18"/>
      <c r="Z742" s="18"/>
      <c r="AA742" s="18"/>
      <c r="AB742" s="18"/>
      <c r="AC742" s="18"/>
      <c r="AD742" s="18"/>
    </row>
    <row r="743" spans="1:30" ht="18">
      <c r="A743" s="900"/>
      <c r="B743" s="900"/>
      <c r="C743" s="900"/>
      <c r="D743" s="900"/>
      <c r="E743" s="900"/>
      <c r="F743" s="900"/>
      <c r="G743" s="900"/>
      <c r="H743" s="900"/>
      <c r="I743" s="900"/>
      <c r="J743" s="900"/>
      <c r="K743" s="900"/>
      <c r="L743" s="900"/>
      <c r="M743" s="900"/>
      <c r="N743" s="900"/>
      <c r="O743" s="900"/>
      <c r="P743" s="18"/>
      <c r="Q743" s="18"/>
      <c r="R743" s="18"/>
      <c r="S743" s="18"/>
      <c r="T743" s="18"/>
      <c r="U743" s="18"/>
      <c r="V743" s="18"/>
      <c r="W743" s="18"/>
      <c r="X743" s="18"/>
      <c r="Y743" s="18"/>
      <c r="Z743" s="18"/>
      <c r="AA743" s="18"/>
      <c r="AB743" s="18"/>
      <c r="AC743" s="18"/>
      <c r="AD743" s="18"/>
    </row>
    <row r="744" spans="1:30" ht="18">
      <c r="A744" s="900"/>
      <c r="B744" s="900"/>
      <c r="C744" s="900"/>
      <c r="D744" s="900"/>
      <c r="E744" s="900"/>
      <c r="F744" s="900"/>
      <c r="G744" s="900"/>
      <c r="H744" s="900"/>
      <c r="I744" s="900"/>
      <c r="J744" s="900"/>
      <c r="K744" s="900"/>
      <c r="L744" s="900"/>
      <c r="M744" s="900"/>
      <c r="N744" s="900"/>
      <c r="O744" s="900"/>
      <c r="P744" s="18"/>
      <c r="Q744" s="18"/>
      <c r="R744" s="18"/>
      <c r="S744" s="18"/>
      <c r="T744" s="18"/>
      <c r="U744" s="18"/>
      <c r="V744" s="18"/>
      <c r="W744" s="18"/>
      <c r="X744" s="18"/>
      <c r="Y744" s="18"/>
      <c r="Z744" s="18"/>
      <c r="AA744" s="18"/>
      <c r="AB744" s="18"/>
      <c r="AC744" s="18"/>
      <c r="AD744" s="18"/>
    </row>
    <row r="745" spans="1:30" ht="18">
      <c r="A745" s="900"/>
      <c r="B745" s="900"/>
      <c r="C745" s="900"/>
      <c r="D745" s="900"/>
      <c r="E745" s="900"/>
      <c r="F745" s="900"/>
      <c r="G745" s="900"/>
      <c r="H745" s="900"/>
      <c r="I745" s="900"/>
      <c r="J745" s="900"/>
      <c r="K745" s="900"/>
      <c r="L745" s="900"/>
      <c r="M745" s="900"/>
      <c r="N745" s="900"/>
      <c r="O745" s="900"/>
      <c r="P745" s="18"/>
      <c r="Q745" s="18"/>
      <c r="R745" s="18"/>
      <c r="S745" s="18"/>
      <c r="T745" s="18"/>
      <c r="U745" s="18"/>
      <c r="V745" s="18"/>
      <c r="W745" s="18"/>
      <c r="X745" s="18"/>
      <c r="Y745" s="18"/>
      <c r="Z745" s="18"/>
      <c r="AA745" s="18"/>
      <c r="AB745" s="18"/>
      <c r="AC745" s="18"/>
      <c r="AD745" s="18"/>
    </row>
    <row r="746" spans="1:30" ht="18">
      <c r="A746" s="900"/>
      <c r="B746" s="900"/>
      <c r="C746" s="900"/>
      <c r="D746" s="900"/>
      <c r="E746" s="900"/>
      <c r="F746" s="900"/>
      <c r="G746" s="900"/>
      <c r="H746" s="900"/>
      <c r="I746" s="900"/>
      <c r="J746" s="900"/>
      <c r="K746" s="900"/>
      <c r="L746" s="900"/>
      <c r="M746" s="900"/>
      <c r="N746" s="900"/>
      <c r="O746" s="900"/>
      <c r="P746" s="18"/>
      <c r="Q746" s="18"/>
      <c r="R746" s="18"/>
      <c r="S746" s="18"/>
      <c r="T746" s="18"/>
      <c r="U746" s="18"/>
      <c r="V746" s="18"/>
      <c r="W746" s="18"/>
      <c r="X746" s="18"/>
      <c r="Y746" s="18"/>
      <c r="Z746" s="18"/>
      <c r="AA746" s="18"/>
      <c r="AB746" s="18"/>
      <c r="AC746" s="18"/>
      <c r="AD746" s="18"/>
    </row>
    <row r="747" spans="1:30" ht="18">
      <c r="A747" s="900"/>
      <c r="B747" s="900"/>
      <c r="C747" s="900"/>
      <c r="D747" s="900"/>
      <c r="E747" s="900"/>
      <c r="F747" s="900"/>
      <c r="G747" s="900"/>
      <c r="H747" s="900"/>
      <c r="I747" s="900"/>
      <c r="J747" s="900"/>
      <c r="K747" s="900"/>
      <c r="L747" s="900"/>
      <c r="M747" s="900"/>
      <c r="N747" s="900"/>
      <c r="O747" s="900"/>
      <c r="P747" s="18"/>
      <c r="Q747" s="18"/>
      <c r="R747" s="18"/>
      <c r="S747" s="18"/>
      <c r="T747" s="18"/>
      <c r="U747" s="18"/>
      <c r="V747" s="18"/>
      <c r="W747" s="18"/>
      <c r="X747" s="18"/>
      <c r="Y747" s="18"/>
      <c r="Z747" s="18"/>
      <c r="AA747" s="18"/>
      <c r="AB747" s="18"/>
      <c r="AC747" s="18"/>
      <c r="AD747" s="18"/>
    </row>
    <row r="748" spans="1:30" ht="18">
      <c r="A748" s="900"/>
      <c r="B748" s="900"/>
      <c r="C748" s="900"/>
      <c r="D748" s="900"/>
      <c r="E748" s="900"/>
      <c r="F748" s="900"/>
      <c r="G748" s="900"/>
      <c r="H748" s="900"/>
      <c r="I748" s="900"/>
      <c r="J748" s="900"/>
      <c r="K748" s="900"/>
      <c r="L748" s="900"/>
      <c r="M748" s="900"/>
      <c r="N748" s="900"/>
      <c r="O748" s="900"/>
      <c r="P748" s="18"/>
      <c r="Q748" s="18"/>
      <c r="R748" s="18"/>
      <c r="S748" s="18"/>
      <c r="T748" s="18"/>
      <c r="U748" s="18"/>
      <c r="V748" s="18"/>
      <c r="W748" s="18"/>
      <c r="X748" s="18"/>
      <c r="Y748" s="18"/>
      <c r="Z748" s="18"/>
      <c r="AA748" s="18"/>
      <c r="AB748" s="18"/>
      <c r="AC748" s="18"/>
      <c r="AD748" s="18"/>
    </row>
    <row r="749" spans="1:30" ht="18">
      <c r="A749" s="900"/>
      <c r="B749" s="900"/>
      <c r="C749" s="900"/>
      <c r="D749" s="900"/>
      <c r="E749" s="900"/>
      <c r="F749" s="900"/>
      <c r="G749" s="900"/>
      <c r="H749" s="900"/>
      <c r="I749" s="900"/>
      <c r="J749" s="900"/>
      <c r="K749" s="900"/>
      <c r="L749" s="900"/>
      <c r="M749" s="900"/>
      <c r="N749" s="900"/>
      <c r="O749" s="900"/>
      <c r="P749" s="18"/>
      <c r="Q749" s="18"/>
      <c r="R749" s="18"/>
      <c r="S749" s="18"/>
      <c r="T749" s="18"/>
      <c r="U749" s="18"/>
      <c r="V749" s="18"/>
      <c r="W749" s="18"/>
      <c r="X749" s="18"/>
      <c r="Y749" s="18"/>
      <c r="Z749" s="18"/>
      <c r="AA749" s="18"/>
      <c r="AB749" s="18"/>
      <c r="AC749" s="18"/>
      <c r="AD749" s="18"/>
    </row>
    <row r="750" spans="1:30" ht="18">
      <c r="A750" s="900"/>
      <c r="B750" s="900"/>
      <c r="C750" s="900"/>
      <c r="D750" s="900"/>
      <c r="E750" s="900"/>
      <c r="F750" s="900"/>
      <c r="G750" s="900"/>
      <c r="H750" s="900"/>
      <c r="I750" s="900"/>
      <c r="J750" s="900"/>
      <c r="K750" s="900"/>
      <c r="L750" s="900"/>
      <c r="M750" s="900"/>
      <c r="N750" s="900"/>
      <c r="O750" s="900"/>
      <c r="P750" s="18"/>
      <c r="Q750" s="18"/>
      <c r="R750" s="18"/>
      <c r="S750" s="18"/>
      <c r="T750" s="18"/>
      <c r="U750" s="18"/>
      <c r="V750" s="18"/>
      <c r="W750" s="18"/>
      <c r="X750" s="18"/>
      <c r="Y750" s="18"/>
      <c r="Z750" s="18"/>
      <c r="AA750" s="18"/>
      <c r="AB750" s="18"/>
      <c r="AC750" s="18"/>
      <c r="AD750" s="18"/>
    </row>
    <row r="751" spans="1:30" ht="18">
      <c r="A751" s="900"/>
      <c r="B751" s="900"/>
      <c r="C751" s="900"/>
      <c r="D751" s="900"/>
      <c r="E751" s="900"/>
      <c r="F751" s="900"/>
      <c r="G751" s="900"/>
      <c r="H751" s="900"/>
      <c r="I751" s="900"/>
      <c r="J751" s="900"/>
      <c r="K751" s="900"/>
      <c r="L751" s="900"/>
      <c r="M751" s="900"/>
      <c r="N751" s="900"/>
      <c r="O751" s="900"/>
      <c r="P751" s="18"/>
      <c r="Q751" s="18"/>
      <c r="R751" s="18"/>
      <c r="S751" s="18"/>
      <c r="T751" s="18"/>
      <c r="U751" s="18"/>
      <c r="V751" s="18"/>
      <c r="W751" s="18"/>
      <c r="X751" s="18"/>
      <c r="Y751" s="18"/>
      <c r="Z751" s="18"/>
      <c r="AA751" s="18"/>
      <c r="AB751" s="18"/>
      <c r="AC751" s="18"/>
      <c r="AD751" s="18"/>
    </row>
    <row r="752" spans="1:30" ht="18">
      <c r="A752" s="900"/>
      <c r="B752" s="900"/>
      <c r="C752" s="900"/>
      <c r="D752" s="900"/>
      <c r="E752" s="900"/>
      <c r="F752" s="900"/>
      <c r="G752" s="900"/>
      <c r="H752" s="900"/>
      <c r="I752" s="900"/>
      <c r="J752" s="900"/>
      <c r="K752" s="900"/>
      <c r="L752" s="900"/>
      <c r="M752" s="900"/>
      <c r="N752" s="900"/>
      <c r="O752" s="900"/>
      <c r="P752" s="18"/>
      <c r="Q752" s="18"/>
      <c r="R752" s="18"/>
      <c r="S752" s="18"/>
      <c r="T752" s="18"/>
      <c r="U752" s="18"/>
      <c r="V752" s="18"/>
      <c r="W752" s="18"/>
      <c r="X752" s="18"/>
      <c r="Y752" s="18"/>
      <c r="Z752" s="18"/>
      <c r="AA752" s="18"/>
      <c r="AB752" s="18"/>
      <c r="AC752" s="18"/>
      <c r="AD752" s="18"/>
    </row>
    <row r="753" spans="1:30" ht="18">
      <c r="A753" s="900"/>
      <c r="B753" s="900"/>
      <c r="C753" s="900"/>
      <c r="D753" s="900"/>
      <c r="E753" s="900"/>
      <c r="F753" s="900"/>
      <c r="G753" s="900"/>
      <c r="H753" s="900"/>
      <c r="I753" s="900"/>
      <c r="J753" s="900"/>
      <c r="K753" s="900"/>
      <c r="L753" s="900"/>
      <c r="M753" s="900"/>
      <c r="N753" s="900"/>
      <c r="O753" s="900"/>
      <c r="P753" s="18"/>
      <c r="Q753" s="18"/>
      <c r="R753" s="18"/>
      <c r="S753" s="18"/>
      <c r="T753" s="18"/>
      <c r="U753" s="18"/>
      <c r="V753" s="18"/>
      <c r="W753" s="18"/>
      <c r="X753" s="18"/>
      <c r="Y753" s="18"/>
      <c r="Z753" s="18"/>
      <c r="AA753" s="18"/>
      <c r="AB753" s="18"/>
      <c r="AC753" s="18"/>
      <c r="AD753" s="18"/>
    </row>
    <row r="754" spans="1:30" ht="18">
      <c r="A754" s="900"/>
      <c r="B754" s="900"/>
      <c r="C754" s="900"/>
      <c r="D754" s="900"/>
      <c r="E754" s="900"/>
      <c r="F754" s="900"/>
      <c r="G754" s="900"/>
      <c r="H754" s="900"/>
      <c r="I754" s="900"/>
      <c r="J754" s="900"/>
      <c r="K754" s="900"/>
      <c r="L754" s="900"/>
      <c r="M754" s="900"/>
      <c r="N754" s="900"/>
      <c r="O754" s="900"/>
      <c r="P754" s="18"/>
      <c r="Q754" s="18"/>
      <c r="R754" s="18"/>
      <c r="S754" s="18"/>
      <c r="T754" s="18"/>
      <c r="U754" s="18"/>
      <c r="V754" s="18"/>
      <c r="W754" s="18"/>
      <c r="X754" s="18"/>
      <c r="Y754" s="18"/>
      <c r="Z754" s="18"/>
      <c r="AA754" s="18"/>
      <c r="AB754" s="18"/>
      <c r="AC754" s="18"/>
      <c r="AD754" s="18"/>
    </row>
    <row r="755" spans="1:30" ht="18">
      <c r="A755" s="900"/>
      <c r="B755" s="900"/>
      <c r="C755" s="900"/>
      <c r="D755" s="900"/>
      <c r="E755" s="900"/>
      <c r="F755" s="900"/>
      <c r="G755" s="900"/>
      <c r="H755" s="900"/>
      <c r="I755" s="900"/>
      <c r="J755" s="900"/>
      <c r="K755" s="900"/>
      <c r="L755" s="900"/>
      <c r="M755" s="900"/>
      <c r="N755" s="900"/>
      <c r="O755" s="900"/>
      <c r="P755" s="18"/>
      <c r="Q755" s="18"/>
      <c r="R755" s="18"/>
      <c r="S755" s="18"/>
      <c r="T755" s="18"/>
      <c r="U755" s="18"/>
      <c r="V755" s="18"/>
      <c r="W755" s="18"/>
      <c r="X755" s="18"/>
      <c r="Y755" s="18"/>
      <c r="Z755" s="18"/>
      <c r="AA755" s="18"/>
      <c r="AB755" s="18"/>
      <c r="AC755" s="18"/>
      <c r="AD755" s="18"/>
    </row>
    <row r="756" spans="1:30" ht="18">
      <c r="A756" s="900"/>
      <c r="B756" s="900"/>
      <c r="C756" s="900"/>
      <c r="D756" s="900"/>
      <c r="E756" s="900"/>
      <c r="F756" s="900"/>
      <c r="G756" s="900"/>
      <c r="H756" s="900"/>
      <c r="I756" s="900"/>
      <c r="J756" s="900"/>
      <c r="K756" s="900"/>
      <c r="L756" s="900"/>
      <c r="M756" s="900"/>
      <c r="N756" s="900"/>
      <c r="O756" s="900"/>
      <c r="P756" s="18"/>
      <c r="Q756" s="18"/>
      <c r="R756" s="18"/>
      <c r="S756" s="18"/>
      <c r="T756" s="18"/>
      <c r="U756" s="18"/>
      <c r="V756" s="18"/>
      <c r="W756" s="18"/>
      <c r="X756" s="18"/>
      <c r="Y756" s="18"/>
      <c r="Z756" s="18"/>
      <c r="AA756" s="18"/>
      <c r="AB756" s="18"/>
      <c r="AC756" s="18"/>
      <c r="AD756" s="18"/>
    </row>
    <row r="757" spans="1:30" ht="18">
      <c r="A757" s="900"/>
      <c r="B757" s="900"/>
      <c r="C757" s="900"/>
      <c r="D757" s="900"/>
      <c r="E757" s="900"/>
      <c r="F757" s="900"/>
      <c r="G757" s="900"/>
      <c r="H757" s="900"/>
      <c r="I757" s="900"/>
      <c r="J757" s="900"/>
      <c r="K757" s="900"/>
      <c r="L757" s="900"/>
      <c r="M757" s="900"/>
      <c r="N757" s="900"/>
      <c r="O757" s="900"/>
      <c r="P757" s="18"/>
      <c r="Q757" s="18"/>
      <c r="R757" s="18"/>
      <c r="S757" s="18"/>
      <c r="T757" s="18"/>
      <c r="U757" s="18"/>
      <c r="V757" s="18"/>
      <c r="W757" s="18"/>
      <c r="X757" s="18"/>
      <c r="Y757" s="18"/>
      <c r="Z757" s="18"/>
      <c r="AA757" s="18"/>
      <c r="AB757" s="18"/>
      <c r="AC757" s="18"/>
      <c r="AD757" s="18"/>
    </row>
    <row r="758" spans="1:30" ht="18">
      <c r="A758" s="900"/>
      <c r="B758" s="900"/>
      <c r="C758" s="900"/>
      <c r="D758" s="900"/>
      <c r="E758" s="900"/>
      <c r="F758" s="900"/>
      <c r="G758" s="900"/>
      <c r="H758" s="900"/>
      <c r="I758" s="900"/>
      <c r="J758" s="900"/>
      <c r="K758" s="900"/>
      <c r="L758" s="900"/>
      <c r="M758" s="900"/>
      <c r="N758" s="900"/>
      <c r="O758" s="900"/>
      <c r="P758" s="18"/>
      <c r="Q758" s="18"/>
      <c r="R758" s="18"/>
      <c r="S758" s="18"/>
      <c r="T758" s="18"/>
      <c r="U758" s="18"/>
      <c r="V758" s="18"/>
      <c r="W758" s="18"/>
      <c r="X758" s="18"/>
      <c r="Y758" s="18"/>
      <c r="Z758" s="18"/>
      <c r="AA758" s="18"/>
      <c r="AB758" s="18"/>
      <c r="AC758" s="18"/>
      <c r="AD758" s="18"/>
    </row>
    <row r="759" spans="1:30" ht="18">
      <c r="A759" s="900"/>
      <c r="B759" s="900"/>
      <c r="C759" s="900"/>
      <c r="D759" s="900"/>
      <c r="E759" s="900"/>
      <c r="F759" s="900"/>
      <c r="G759" s="900"/>
      <c r="H759" s="900"/>
      <c r="I759" s="900"/>
      <c r="J759" s="900"/>
      <c r="K759" s="900"/>
      <c r="L759" s="900"/>
      <c r="M759" s="900"/>
      <c r="N759" s="900"/>
      <c r="O759" s="900"/>
      <c r="P759" s="18"/>
      <c r="Q759" s="18"/>
      <c r="R759" s="18"/>
      <c r="S759" s="18"/>
      <c r="T759" s="18"/>
      <c r="U759" s="18"/>
      <c r="V759" s="18"/>
      <c r="W759" s="18"/>
      <c r="X759" s="18"/>
      <c r="Y759" s="18"/>
      <c r="Z759" s="18"/>
      <c r="AA759" s="18"/>
      <c r="AB759" s="18"/>
      <c r="AC759" s="18"/>
      <c r="AD759" s="18"/>
    </row>
    <row r="760" spans="1:30" ht="18">
      <c r="A760" s="900"/>
      <c r="B760" s="900"/>
      <c r="C760" s="900"/>
      <c r="D760" s="900"/>
      <c r="E760" s="900"/>
      <c r="F760" s="900"/>
      <c r="G760" s="900"/>
      <c r="H760" s="900"/>
      <c r="I760" s="900"/>
      <c r="J760" s="900"/>
      <c r="K760" s="900"/>
      <c r="L760" s="900"/>
      <c r="M760" s="900"/>
      <c r="N760" s="900"/>
      <c r="O760" s="900"/>
      <c r="P760" s="18"/>
      <c r="Q760" s="18"/>
      <c r="R760" s="18"/>
      <c r="S760" s="18"/>
      <c r="T760" s="18"/>
      <c r="U760" s="18"/>
      <c r="V760" s="18"/>
      <c r="W760" s="18"/>
      <c r="X760" s="18"/>
      <c r="Y760" s="18"/>
      <c r="Z760" s="18"/>
      <c r="AA760" s="18"/>
      <c r="AB760" s="18"/>
      <c r="AC760" s="18"/>
      <c r="AD760" s="18"/>
    </row>
    <row r="761" spans="1:30" ht="18">
      <c r="A761" s="900"/>
      <c r="B761" s="900"/>
      <c r="C761" s="900"/>
      <c r="D761" s="900"/>
      <c r="E761" s="900"/>
      <c r="F761" s="900"/>
      <c r="G761" s="900"/>
      <c r="H761" s="900"/>
      <c r="I761" s="900"/>
      <c r="J761" s="900"/>
      <c r="K761" s="900"/>
      <c r="L761" s="900"/>
      <c r="M761" s="900"/>
      <c r="N761" s="900"/>
      <c r="O761" s="900"/>
      <c r="P761" s="18"/>
      <c r="Q761" s="18"/>
      <c r="R761" s="18"/>
      <c r="S761" s="18"/>
      <c r="T761" s="18"/>
      <c r="U761" s="18"/>
      <c r="V761" s="18"/>
      <c r="W761" s="18"/>
      <c r="X761" s="18"/>
      <c r="Y761" s="18"/>
      <c r="Z761" s="18"/>
      <c r="AA761" s="18"/>
      <c r="AB761" s="18"/>
      <c r="AC761" s="18"/>
      <c r="AD761" s="18"/>
    </row>
    <row r="762" spans="1:30" ht="18">
      <c r="A762" s="900"/>
      <c r="B762" s="900"/>
      <c r="C762" s="900"/>
      <c r="D762" s="900"/>
      <c r="E762" s="900"/>
      <c r="F762" s="900"/>
      <c r="G762" s="900"/>
      <c r="H762" s="900"/>
      <c r="I762" s="900"/>
      <c r="J762" s="900"/>
      <c r="K762" s="900"/>
      <c r="L762" s="900"/>
      <c r="M762" s="900"/>
      <c r="N762" s="900"/>
      <c r="O762" s="900"/>
      <c r="P762" s="18"/>
      <c r="Q762" s="18"/>
      <c r="R762" s="18"/>
      <c r="S762" s="18"/>
      <c r="T762" s="18"/>
      <c r="U762" s="18"/>
      <c r="V762" s="18"/>
      <c r="W762" s="18"/>
      <c r="X762" s="18"/>
      <c r="Y762" s="18"/>
      <c r="Z762" s="18"/>
      <c r="AA762" s="18"/>
      <c r="AB762" s="18"/>
      <c r="AC762" s="18"/>
      <c r="AD762" s="18"/>
    </row>
    <row r="763" spans="1:30" ht="18">
      <c r="A763" s="900"/>
      <c r="B763" s="900"/>
      <c r="C763" s="900"/>
      <c r="D763" s="900"/>
      <c r="E763" s="900"/>
      <c r="F763" s="900"/>
      <c r="G763" s="900"/>
      <c r="H763" s="900"/>
      <c r="I763" s="900"/>
      <c r="J763" s="900"/>
      <c r="K763" s="900"/>
      <c r="L763" s="900"/>
      <c r="M763" s="900"/>
      <c r="N763" s="900"/>
      <c r="O763" s="900"/>
      <c r="P763" s="18"/>
      <c r="Q763" s="18"/>
      <c r="R763" s="18"/>
      <c r="S763" s="18"/>
      <c r="T763" s="18"/>
      <c r="U763" s="18"/>
      <c r="V763" s="18"/>
      <c r="W763" s="18"/>
      <c r="X763" s="18"/>
      <c r="Y763" s="18"/>
      <c r="Z763" s="18"/>
      <c r="AA763" s="18"/>
      <c r="AB763" s="18"/>
      <c r="AC763" s="18"/>
      <c r="AD763" s="18"/>
    </row>
    <row r="764" spans="1:30" ht="18">
      <c r="A764" s="900"/>
      <c r="B764" s="900"/>
      <c r="C764" s="900"/>
      <c r="D764" s="900"/>
      <c r="E764" s="900"/>
      <c r="F764" s="900"/>
      <c r="G764" s="900"/>
      <c r="H764" s="900"/>
      <c r="I764" s="900"/>
      <c r="J764" s="900"/>
      <c r="K764" s="900"/>
      <c r="L764" s="900"/>
      <c r="M764" s="900"/>
      <c r="N764" s="900"/>
      <c r="O764" s="900"/>
      <c r="P764" s="18"/>
      <c r="Q764" s="18"/>
      <c r="R764" s="18"/>
      <c r="S764" s="18"/>
      <c r="T764" s="18"/>
      <c r="U764" s="18"/>
      <c r="V764" s="18"/>
      <c r="W764" s="18"/>
      <c r="X764" s="18"/>
      <c r="Y764" s="18"/>
      <c r="Z764" s="18"/>
      <c r="AA764" s="18"/>
      <c r="AB764" s="18"/>
      <c r="AC764" s="18"/>
      <c r="AD764" s="18"/>
    </row>
    <row r="765" spans="1:30" ht="18">
      <c r="A765" s="900"/>
      <c r="B765" s="900"/>
      <c r="C765" s="900"/>
      <c r="D765" s="900"/>
      <c r="E765" s="900"/>
      <c r="F765" s="900"/>
      <c r="G765" s="900"/>
      <c r="H765" s="900"/>
      <c r="I765" s="900"/>
      <c r="J765" s="900"/>
      <c r="K765" s="900"/>
      <c r="L765" s="900"/>
      <c r="M765" s="900"/>
      <c r="N765" s="900"/>
      <c r="O765" s="900"/>
      <c r="P765" s="18"/>
      <c r="Q765" s="18"/>
      <c r="R765" s="18"/>
      <c r="S765" s="18"/>
      <c r="T765" s="18"/>
      <c r="U765" s="18"/>
      <c r="V765" s="18"/>
      <c r="W765" s="18"/>
      <c r="X765" s="18"/>
      <c r="Y765" s="18"/>
      <c r="Z765" s="18"/>
      <c r="AA765" s="18"/>
      <c r="AB765" s="18"/>
      <c r="AC765" s="18"/>
      <c r="AD765" s="18"/>
    </row>
    <row r="766" spans="1:30" ht="18">
      <c r="A766" s="900"/>
      <c r="B766" s="900"/>
      <c r="C766" s="900"/>
      <c r="D766" s="900"/>
      <c r="E766" s="900"/>
      <c r="F766" s="900"/>
      <c r="G766" s="900"/>
      <c r="H766" s="900"/>
      <c r="I766" s="900"/>
      <c r="J766" s="900"/>
      <c r="K766" s="900"/>
      <c r="L766" s="900"/>
      <c r="M766" s="900"/>
      <c r="N766" s="900"/>
      <c r="O766" s="900"/>
      <c r="P766" s="18"/>
      <c r="Q766" s="18"/>
      <c r="R766" s="18"/>
      <c r="S766" s="18"/>
      <c r="T766" s="18"/>
      <c r="U766" s="18"/>
      <c r="V766" s="18"/>
      <c r="W766" s="18"/>
      <c r="X766" s="18"/>
      <c r="Y766" s="18"/>
      <c r="Z766" s="18"/>
      <c r="AA766" s="18"/>
      <c r="AB766" s="18"/>
      <c r="AC766" s="18"/>
      <c r="AD766" s="18"/>
    </row>
    <row r="767" spans="1:30" ht="18">
      <c r="A767" s="900"/>
      <c r="B767" s="900"/>
      <c r="C767" s="900"/>
      <c r="D767" s="900"/>
      <c r="E767" s="900"/>
      <c r="F767" s="900"/>
      <c r="G767" s="900"/>
      <c r="H767" s="900"/>
      <c r="I767" s="900"/>
      <c r="J767" s="900"/>
      <c r="K767" s="900"/>
      <c r="L767" s="900"/>
      <c r="M767" s="900"/>
      <c r="N767" s="900"/>
      <c r="O767" s="900"/>
      <c r="P767" s="18"/>
      <c r="Q767" s="18"/>
      <c r="R767" s="18"/>
      <c r="S767" s="18"/>
      <c r="T767" s="18"/>
      <c r="U767" s="18"/>
      <c r="V767" s="18"/>
      <c r="W767" s="18"/>
      <c r="X767" s="18"/>
      <c r="Y767" s="18"/>
      <c r="Z767" s="18"/>
      <c r="AA767" s="18"/>
      <c r="AB767" s="18"/>
      <c r="AC767" s="18"/>
      <c r="AD767" s="18"/>
    </row>
    <row r="768" spans="1:30" ht="18">
      <c r="A768" s="900"/>
      <c r="B768" s="900"/>
      <c r="C768" s="900"/>
      <c r="D768" s="900"/>
      <c r="E768" s="900"/>
      <c r="F768" s="900"/>
      <c r="G768" s="900"/>
      <c r="H768" s="900"/>
      <c r="I768" s="900"/>
      <c r="J768" s="900"/>
      <c r="K768" s="900"/>
      <c r="L768" s="900"/>
      <c r="M768" s="900"/>
      <c r="N768" s="900"/>
      <c r="O768" s="900"/>
      <c r="P768" s="18"/>
      <c r="Q768" s="18"/>
      <c r="R768" s="18"/>
      <c r="S768" s="18"/>
      <c r="T768" s="18"/>
      <c r="U768" s="18"/>
      <c r="V768" s="18"/>
      <c r="W768" s="18"/>
      <c r="X768" s="18"/>
      <c r="Y768" s="18"/>
      <c r="Z768" s="18"/>
      <c r="AA768" s="18"/>
      <c r="AB768" s="18"/>
      <c r="AC768" s="18"/>
      <c r="AD768" s="18"/>
    </row>
    <row r="769" spans="1:30" ht="18">
      <c r="A769" s="900"/>
      <c r="B769" s="900"/>
      <c r="C769" s="900"/>
      <c r="D769" s="900"/>
      <c r="E769" s="900"/>
      <c r="F769" s="900"/>
      <c r="G769" s="900"/>
      <c r="H769" s="900"/>
      <c r="I769" s="900"/>
      <c r="J769" s="900"/>
      <c r="K769" s="900"/>
      <c r="L769" s="900"/>
      <c r="M769" s="900"/>
      <c r="N769" s="900"/>
      <c r="O769" s="900"/>
      <c r="P769" s="18"/>
      <c r="Q769" s="18"/>
      <c r="R769" s="18"/>
      <c r="S769" s="18"/>
      <c r="T769" s="18"/>
      <c r="U769" s="18"/>
      <c r="V769" s="18"/>
      <c r="W769" s="18"/>
      <c r="X769" s="18"/>
      <c r="Y769" s="18"/>
      <c r="Z769" s="18"/>
      <c r="AA769" s="18"/>
      <c r="AB769" s="18"/>
      <c r="AC769" s="18"/>
      <c r="AD769" s="18"/>
    </row>
    <row r="770" spans="1:30" ht="18">
      <c r="A770" s="900"/>
      <c r="B770" s="900"/>
      <c r="C770" s="900"/>
      <c r="D770" s="900"/>
      <c r="E770" s="900"/>
      <c r="F770" s="900"/>
      <c r="G770" s="900"/>
      <c r="H770" s="900"/>
      <c r="I770" s="900"/>
      <c r="J770" s="900"/>
      <c r="K770" s="900"/>
      <c r="L770" s="900"/>
      <c r="M770" s="900"/>
      <c r="N770" s="900"/>
      <c r="O770" s="900"/>
      <c r="P770" s="18"/>
      <c r="Q770" s="18"/>
      <c r="R770" s="18"/>
      <c r="S770" s="18"/>
      <c r="T770" s="18"/>
      <c r="U770" s="18"/>
      <c r="V770" s="18"/>
      <c r="W770" s="18"/>
      <c r="X770" s="18"/>
      <c r="Y770" s="18"/>
      <c r="Z770" s="18"/>
      <c r="AA770" s="18"/>
      <c r="AB770" s="18"/>
      <c r="AC770" s="18"/>
      <c r="AD770" s="18"/>
    </row>
    <row r="771" spans="1:30" ht="18">
      <c r="A771" s="900"/>
      <c r="B771" s="900"/>
      <c r="C771" s="900"/>
      <c r="D771" s="900"/>
      <c r="E771" s="900"/>
      <c r="F771" s="900"/>
      <c r="G771" s="900"/>
      <c r="H771" s="900"/>
      <c r="I771" s="900"/>
      <c r="J771" s="900"/>
      <c r="K771" s="900"/>
      <c r="L771" s="900"/>
      <c r="M771" s="900"/>
      <c r="N771" s="900"/>
      <c r="O771" s="900"/>
      <c r="P771" s="18"/>
      <c r="Q771" s="18"/>
      <c r="R771" s="18"/>
      <c r="S771" s="18"/>
      <c r="T771" s="18"/>
      <c r="U771" s="18"/>
      <c r="V771" s="18"/>
      <c r="W771" s="18"/>
      <c r="X771" s="18"/>
      <c r="Y771" s="18"/>
      <c r="Z771" s="18"/>
      <c r="AA771" s="18"/>
      <c r="AB771" s="18"/>
      <c r="AC771" s="18"/>
      <c r="AD771" s="18"/>
    </row>
    <row r="772" spans="1:30" ht="18">
      <c r="A772" s="900"/>
      <c r="B772" s="900"/>
      <c r="C772" s="900"/>
      <c r="D772" s="900"/>
      <c r="E772" s="900"/>
      <c r="F772" s="900"/>
      <c r="G772" s="900"/>
      <c r="H772" s="900"/>
      <c r="I772" s="900"/>
      <c r="J772" s="900"/>
      <c r="K772" s="900"/>
      <c r="L772" s="900"/>
      <c r="M772" s="900"/>
      <c r="N772" s="900"/>
      <c r="O772" s="900"/>
      <c r="P772" s="18"/>
      <c r="Q772" s="18"/>
      <c r="R772" s="18"/>
      <c r="S772" s="18"/>
      <c r="T772" s="18"/>
      <c r="U772" s="18"/>
      <c r="V772" s="18"/>
      <c r="W772" s="18"/>
      <c r="X772" s="18"/>
      <c r="Y772" s="18"/>
      <c r="Z772" s="18"/>
      <c r="AA772" s="18"/>
      <c r="AB772" s="18"/>
      <c r="AC772" s="18"/>
      <c r="AD772" s="18"/>
    </row>
    <row r="773" spans="1:30" ht="18">
      <c r="A773" s="900"/>
      <c r="B773" s="900"/>
      <c r="C773" s="900"/>
      <c r="D773" s="900"/>
      <c r="E773" s="900"/>
      <c r="F773" s="900"/>
      <c r="G773" s="900"/>
      <c r="H773" s="900"/>
      <c r="I773" s="900"/>
      <c r="J773" s="900"/>
      <c r="K773" s="900"/>
      <c r="L773" s="900"/>
      <c r="M773" s="900"/>
      <c r="N773" s="900"/>
      <c r="O773" s="900"/>
      <c r="P773" s="18"/>
      <c r="Q773" s="18"/>
      <c r="R773" s="18"/>
      <c r="S773" s="18"/>
      <c r="T773" s="18"/>
      <c r="U773" s="18"/>
      <c r="V773" s="18"/>
      <c r="W773" s="18"/>
      <c r="X773" s="18"/>
      <c r="Y773" s="18"/>
      <c r="Z773" s="18"/>
      <c r="AA773" s="18"/>
      <c r="AB773" s="18"/>
      <c r="AC773" s="18"/>
      <c r="AD773" s="18"/>
    </row>
    <row r="774" spans="1:30" ht="18">
      <c r="A774" s="900"/>
      <c r="B774" s="900"/>
      <c r="C774" s="900"/>
      <c r="D774" s="900"/>
      <c r="E774" s="900"/>
      <c r="F774" s="900"/>
      <c r="G774" s="900"/>
      <c r="H774" s="900"/>
      <c r="I774" s="900"/>
      <c r="J774" s="900"/>
      <c r="K774" s="900"/>
      <c r="L774" s="900"/>
      <c r="M774" s="900"/>
      <c r="N774" s="900"/>
      <c r="O774" s="900"/>
      <c r="P774" s="18"/>
      <c r="Q774" s="18"/>
      <c r="R774" s="18"/>
      <c r="S774" s="18"/>
      <c r="T774" s="18"/>
      <c r="U774" s="18"/>
      <c r="V774" s="18"/>
      <c r="W774" s="18"/>
      <c r="X774" s="18"/>
      <c r="Y774" s="18"/>
      <c r="Z774" s="18"/>
      <c r="AA774" s="18"/>
      <c r="AB774" s="18"/>
      <c r="AC774" s="18"/>
      <c r="AD774" s="18"/>
    </row>
    <row r="775" spans="1:30" ht="18">
      <c r="A775" s="900"/>
      <c r="B775" s="900"/>
      <c r="C775" s="900"/>
      <c r="D775" s="900"/>
      <c r="E775" s="900"/>
      <c r="F775" s="900"/>
      <c r="G775" s="900"/>
      <c r="H775" s="900"/>
      <c r="I775" s="900"/>
      <c r="J775" s="900"/>
      <c r="K775" s="900"/>
      <c r="L775" s="900"/>
      <c r="M775" s="900"/>
      <c r="N775" s="900"/>
      <c r="O775" s="900"/>
      <c r="P775" s="18"/>
      <c r="Q775" s="18"/>
      <c r="R775" s="18"/>
      <c r="S775" s="18"/>
      <c r="T775" s="18"/>
      <c r="U775" s="18"/>
      <c r="V775" s="18"/>
      <c r="W775" s="18"/>
      <c r="X775" s="18"/>
      <c r="Y775" s="18"/>
      <c r="Z775" s="18"/>
      <c r="AA775" s="18"/>
      <c r="AB775" s="18"/>
      <c r="AC775" s="18"/>
      <c r="AD775" s="18"/>
    </row>
    <row r="776" spans="1:30" ht="18">
      <c r="A776" s="900"/>
      <c r="B776" s="900"/>
      <c r="C776" s="900"/>
      <c r="D776" s="900"/>
      <c r="E776" s="900"/>
      <c r="F776" s="900"/>
      <c r="G776" s="900"/>
      <c r="H776" s="900"/>
      <c r="I776" s="900"/>
      <c r="J776" s="900"/>
      <c r="K776" s="900"/>
      <c r="L776" s="900"/>
      <c r="M776" s="900"/>
      <c r="N776" s="900"/>
      <c r="O776" s="900"/>
      <c r="P776" s="18"/>
      <c r="Q776" s="18"/>
      <c r="R776" s="18"/>
      <c r="S776" s="18"/>
      <c r="T776" s="18"/>
      <c r="U776" s="18"/>
      <c r="V776" s="18"/>
      <c r="W776" s="18"/>
      <c r="X776" s="18"/>
      <c r="Y776" s="18"/>
      <c r="Z776" s="18"/>
      <c r="AA776" s="18"/>
      <c r="AB776" s="18"/>
      <c r="AC776" s="18"/>
      <c r="AD776" s="18"/>
    </row>
    <row r="777" spans="1:30" ht="18">
      <c r="A777" s="900"/>
      <c r="B777" s="900"/>
      <c r="C777" s="900"/>
      <c r="D777" s="900"/>
      <c r="E777" s="900"/>
      <c r="F777" s="900"/>
      <c r="G777" s="900"/>
      <c r="H777" s="900"/>
      <c r="I777" s="900"/>
      <c r="J777" s="900"/>
      <c r="K777" s="900"/>
      <c r="L777" s="900"/>
      <c r="M777" s="900"/>
      <c r="N777" s="900"/>
      <c r="O777" s="900"/>
      <c r="P777" s="18"/>
      <c r="Q777" s="18"/>
      <c r="R777" s="18"/>
      <c r="S777" s="18"/>
      <c r="T777" s="18"/>
      <c r="U777" s="18"/>
      <c r="V777" s="18"/>
      <c r="W777" s="18"/>
      <c r="X777" s="18"/>
      <c r="Y777" s="18"/>
      <c r="Z777" s="18"/>
      <c r="AA777" s="18"/>
      <c r="AB777" s="18"/>
      <c r="AC777" s="18"/>
      <c r="AD777" s="18"/>
    </row>
    <row r="778" spans="1:30" ht="18">
      <c r="A778" s="900"/>
      <c r="B778" s="900"/>
      <c r="C778" s="900"/>
      <c r="D778" s="900"/>
      <c r="E778" s="900"/>
      <c r="F778" s="900"/>
      <c r="G778" s="900"/>
      <c r="H778" s="900"/>
      <c r="I778" s="900"/>
      <c r="J778" s="900"/>
      <c r="K778" s="900"/>
      <c r="L778" s="900"/>
      <c r="M778" s="900"/>
      <c r="N778" s="900"/>
      <c r="O778" s="900"/>
      <c r="P778" s="18"/>
      <c r="Q778" s="18"/>
      <c r="R778" s="18"/>
      <c r="S778" s="18"/>
      <c r="T778" s="18"/>
      <c r="U778" s="18"/>
      <c r="V778" s="18"/>
      <c r="W778" s="18"/>
      <c r="X778" s="18"/>
      <c r="Y778" s="18"/>
      <c r="Z778" s="18"/>
      <c r="AA778" s="18"/>
      <c r="AB778" s="18"/>
      <c r="AC778" s="18"/>
      <c r="AD778" s="18"/>
    </row>
    <row r="779" spans="1:30" ht="18">
      <c r="A779" s="900"/>
      <c r="B779" s="900"/>
      <c r="C779" s="900"/>
      <c r="D779" s="900"/>
      <c r="E779" s="900"/>
      <c r="F779" s="900"/>
      <c r="G779" s="900"/>
      <c r="H779" s="900"/>
      <c r="I779" s="900"/>
      <c r="J779" s="900"/>
      <c r="K779" s="900"/>
      <c r="L779" s="900"/>
      <c r="M779" s="900"/>
      <c r="N779" s="900"/>
      <c r="O779" s="900"/>
      <c r="P779" s="18"/>
      <c r="Q779" s="18"/>
      <c r="R779" s="18"/>
      <c r="S779" s="18"/>
      <c r="T779" s="18"/>
      <c r="U779" s="18"/>
      <c r="V779" s="18"/>
      <c r="W779" s="18"/>
      <c r="X779" s="18"/>
      <c r="Y779" s="18"/>
      <c r="Z779" s="18"/>
      <c r="AA779" s="18"/>
      <c r="AB779" s="18"/>
      <c r="AC779" s="18"/>
      <c r="AD779" s="18"/>
    </row>
    <row r="780" spans="1:30" ht="18">
      <c r="A780" s="900"/>
      <c r="B780" s="900"/>
      <c r="C780" s="900"/>
      <c r="D780" s="900"/>
      <c r="E780" s="900"/>
      <c r="F780" s="900"/>
      <c r="G780" s="900"/>
      <c r="H780" s="900"/>
      <c r="I780" s="900"/>
      <c r="J780" s="900"/>
      <c r="K780" s="900"/>
      <c r="L780" s="900"/>
      <c r="M780" s="900"/>
      <c r="N780" s="900"/>
      <c r="O780" s="900"/>
      <c r="P780" s="18"/>
      <c r="Q780" s="18"/>
      <c r="R780" s="18"/>
      <c r="S780" s="18"/>
      <c r="T780" s="18"/>
      <c r="U780" s="18"/>
      <c r="V780" s="18"/>
      <c r="W780" s="18"/>
      <c r="X780" s="18"/>
      <c r="Y780" s="18"/>
      <c r="Z780" s="18"/>
      <c r="AA780" s="18"/>
      <c r="AB780" s="18"/>
      <c r="AC780" s="18"/>
      <c r="AD780" s="18"/>
    </row>
    <row r="781" spans="1:30" ht="18">
      <c r="A781" s="900"/>
      <c r="B781" s="900"/>
      <c r="C781" s="900"/>
      <c r="D781" s="900"/>
      <c r="E781" s="900"/>
      <c r="F781" s="900"/>
      <c r="G781" s="900"/>
      <c r="H781" s="900"/>
      <c r="I781" s="900"/>
      <c r="J781" s="900"/>
      <c r="K781" s="900"/>
      <c r="L781" s="900"/>
      <c r="M781" s="900"/>
      <c r="N781" s="900"/>
      <c r="O781" s="900"/>
      <c r="P781" s="18"/>
      <c r="Q781" s="18"/>
      <c r="R781" s="18"/>
      <c r="S781" s="18"/>
      <c r="T781" s="18"/>
      <c r="U781" s="18"/>
      <c r="V781" s="18"/>
      <c r="W781" s="18"/>
      <c r="X781" s="18"/>
      <c r="Y781" s="18"/>
      <c r="Z781" s="18"/>
      <c r="AA781" s="18"/>
      <c r="AB781" s="18"/>
      <c r="AC781" s="18"/>
      <c r="AD781" s="18"/>
    </row>
    <row r="782" spans="1:30" ht="18">
      <c r="A782" s="900"/>
      <c r="B782" s="900"/>
      <c r="C782" s="900"/>
      <c r="D782" s="900"/>
      <c r="E782" s="900"/>
      <c r="F782" s="900"/>
      <c r="G782" s="900"/>
      <c r="H782" s="900"/>
      <c r="I782" s="900"/>
      <c r="J782" s="900"/>
      <c r="K782" s="900"/>
      <c r="L782" s="900"/>
      <c r="M782" s="900"/>
      <c r="N782" s="900"/>
      <c r="O782" s="900"/>
      <c r="P782" s="18"/>
      <c r="Q782" s="18"/>
      <c r="R782" s="18"/>
      <c r="S782" s="18"/>
      <c r="T782" s="18"/>
      <c r="U782" s="18"/>
      <c r="V782" s="18"/>
      <c r="W782" s="18"/>
      <c r="X782" s="18"/>
      <c r="Y782" s="18"/>
      <c r="Z782" s="18"/>
      <c r="AA782" s="18"/>
      <c r="AB782" s="18"/>
      <c r="AC782" s="18"/>
      <c r="AD782" s="18"/>
    </row>
    <row r="783" spans="1:30" ht="18">
      <c r="A783" s="900"/>
      <c r="B783" s="900"/>
      <c r="C783" s="900"/>
      <c r="D783" s="900"/>
      <c r="E783" s="900"/>
      <c r="F783" s="900"/>
      <c r="G783" s="900"/>
      <c r="H783" s="900"/>
      <c r="I783" s="900"/>
      <c r="J783" s="900"/>
      <c r="K783" s="900"/>
      <c r="L783" s="900"/>
      <c r="M783" s="900"/>
      <c r="N783" s="900"/>
      <c r="O783" s="900"/>
      <c r="P783" s="18"/>
      <c r="Q783" s="18"/>
      <c r="R783" s="18"/>
      <c r="S783" s="18"/>
      <c r="T783" s="18"/>
      <c r="U783" s="18"/>
      <c r="V783" s="18"/>
      <c r="W783" s="18"/>
      <c r="X783" s="18"/>
      <c r="Y783" s="18"/>
      <c r="Z783" s="18"/>
      <c r="AA783" s="18"/>
      <c r="AB783" s="18"/>
      <c r="AC783" s="18"/>
      <c r="AD783" s="18"/>
    </row>
    <row r="784" spans="1:30" ht="18">
      <c r="A784" s="900"/>
      <c r="B784" s="900"/>
      <c r="C784" s="900"/>
      <c r="D784" s="900"/>
      <c r="E784" s="900"/>
      <c r="F784" s="900"/>
      <c r="G784" s="900"/>
      <c r="H784" s="900"/>
      <c r="I784" s="900"/>
      <c r="J784" s="900"/>
      <c r="K784" s="900"/>
      <c r="L784" s="900"/>
      <c r="M784" s="900"/>
      <c r="N784" s="900"/>
      <c r="O784" s="900"/>
      <c r="P784" s="18"/>
      <c r="Q784" s="18"/>
      <c r="R784" s="18"/>
      <c r="S784" s="18"/>
      <c r="T784" s="18"/>
      <c r="U784" s="18"/>
      <c r="V784" s="18"/>
      <c r="W784" s="18"/>
      <c r="X784" s="18"/>
      <c r="Y784" s="18"/>
      <c r="Z784" s="18"/>
      <c r="AA784" s="18"/>
      <c r="AB784" s="18"/>
      <c r="AC784" s="18"/>
      <c r="AD784" s="18"/>
    </row>
    <row r="785" spans="1:30" ht="18">
      <c r="A785" s="900"/>
      <c r="B785" s="900"/>
      <c r="C785" s="900"/>
      <c r="D785" s="900"/>
      <c r="E785" s="900"/>
      <c r="F785" s="900"/>
      <c r="G785" s="900"/>
      <c r="H785" s="900"/>
      <c r="I785" s="900"/>
      <c r="J785" s="900"/>
      <c r="K785" s="900"/>
      <c r="L785" s="900"/>
      <c r="M785" s="900"/>
      <c r="N785" s="900"/>
      <c r="O785" s="900"/>
      <c r="P785" s="18"/>
      <c r="Q785" s="18"/>
      <c r="R785" s="18"/>
      <c r="S785" s="18"/>
      <c r="T785" s="18"/>
      <c r="U785" s="18"/>
      <c r="V785" s="18"/>
      <c r="W785" s="18"/>
      <c r="X785" s="18"/>
      <c r="Y785" s="18"/>
      <c r="Z785" s="18"/>
      <c r="AA785" s="18"/>
      <c r="AB785" s="18"/>
      <c r="AC785" s="18"/>
      <c r="AD785" s="18"/>
    </row>
    <row r="786" spans="1:30" ht="18">
      <c r="A786" s="900"/>
      <c r="B786" s="900"/>
      <c r="C786" s="900"/>
      <c r="D786" s="900"/>
      <c r="E786" s="900"/>
      <c r="F786" s="900"/>
      <c r="G786" s="900"/>
      <c r="H786" s="900"/>
      <c r="I786" s="900"/>
      <c r="J786" s="900"/>
      <c r="K786" s="900"/>
      <c r="L786" s="900"/>
      <c r="M786" s="900"/>
      <c r="N786" s="900"/>
      <c r="O786" s="900"/>
      <c r="P786" s="18"/>
      <c r="Q786" s="18"/>
      <c r="R786" s="18"/>
      <c r="S786" s="18"/>
      <c r="T786" s="18"/>
      <c r="U786" s="18"/>
      <c r="V786" s="18"/>
      <c r="W786" s="18"/>
      <c r="X786" s="18"/>
      <c r="Y786" s="18"/>
      <c r="Z786" s="18"/>
      <c r="AA786" s="18"/>
      <c r="AB786" s="18"/>
      <c r="AC786" s="18"/>
      <c r="AD786" s="18"/>
    </row>
    <row r="787" spans="1:30" ht="18">
      <c r="A787" s="900"/>
      <c r="B787" s="900"/>
      <c r="C787" s="900"/>
      <c r="D787" s="900"/>
      <c r="E787" s="900"/>
      <c r="F787" s="900"/>
      <c r="G787" s="900"/>
      <c r="H787" s="900"/>
      <c r="I787" s="900"/>
      <c r="J787" s="900"/>
      <c r="K787" s="900"/>
      <c r="L787" s="900"/>
      <c r="M787" s="900"/>
      <c r="N787" s="900"/>
      <c r="O787" s="900"/>
      <c r="P787" s="18"/>
      <c r="Q787" s="18"/>
      <c r="R787" s="18"/>
      <c r="S787" s="18"/>
      <c r="T787" s="18"/>
      <c r="U787" s="18"/>
      <c r="V787" s="18"/>
      <c r="W787" s="18"/>
      <c r="X787" s="18"/>
      <c r="Y787" s="18"/>
      <c r="Z787" s="18"/>
      <c r="AA787" s="18"/>
      <c r="AB787" s="18"/>
      <c r="AC787" s="18"/>
      <c r="AD787" s="18"/>
    </row>
    <row r="788" spans="1:30" ht="18">
      <c r="A788" s="900"/>
      <c r="B788" s="900"/>
      <c r="C788" s="900"/>
      <c r="D788" s="900"/>
      <c r="E788" s="900"/>
      <c r="F788" s="900"/>
      <c r="G788" s="900"/>
      <c r="H788" s="900"/>
      <c r="I788" s="900"/>
      <c r="J788" s="900"/>
      <c r="K788" s="900"/>
      <c r="L788" s="900"/>
      <c r="M788" s="900"/>
      <c r="N788" s="900"/>
      <c r="O788" s="900"/>
      <c r="P788" s="18"/>
      <c r="Q788" s="18"/>
      <c r="R788" s="18"/>
      <c r="S788" s="18"/>
      <c r="T788" s="18"/>
      <c r="U788" s="18"/>
      <c r="V788" s="18"/>
      <c r="W788" s="18"/>
      <c r="X788" s="18"/>
      <c r="Y788" s="18"/>
      <c r="Z788" s="18"/>
      <c r="AA788" s="18"/>
      <c r="AB788" s="18"/>
      <c r="AC788" s="18"/>
      <c r="AD788" s="18"/>
    </row>
    <row r="789" spans="1:30" ht="18">
      <c r="A789" s="900"/>
      <c r="B789" s="900"/>
      <c r="C789" s="900"/>
      <c r="D789" s="900"/>
      <c r="E789" s="900"/>
      <c r="F789" s="900"/>
      <c r="G789" s="900"/>
      <c r="H789" s="900"/>
      <c r="I789" s="900"/>
      <c r="J789" s="900"/>
      <c r="K789" s="900"/>
      <c r="L789" s="900"/>
      <c r="M789" s="900"/>
      <c r="N789" s="900"/>
      <c r="O789" s="900"/>
      <c r="P789" s="18"/>
      <c r="Q789" s="18"/>
      <c r="R789" s="18"/>
      <c r="S789" s="18"/>
      <c r="T789" s="18"/>
      <c r="U789" s="18"/>
      <c r="V789" s="18"/>
      <c r="W789" s="18"/>
      <c r="X789" s="18"/>
      <c r="Y789" s="18"/>
      <c r="Z789" s="18"/>
      <c r="AA789" s="18"/>
      <c r="AB789" s="18"/>
      <c r="AC789" s="18"/>
      <c r="AD789" s="18"/>
    </row>
    <row r="790" spans="1:30" ht="18">
      <c r="A790" s="900"/>
      <c r="B790" s="900"/>
      <c r="C790" s="900"/>
      <c r="D790" s="900"/>
      <c r="E790" s="900"/>
      <c r="F790" s="900"/>
      <c r="G790" s="900"/>
      <c r="H790" s="900"/>
      <c r="I790" s="900"/>
      <c r="J790" s="900"/>
      <c r="K790" s="900"/>
      <c r="L790" s="900"/>
      <c r="M790" s="900"/>
      <c r="N790" s="900"/>
      <c r="O790" s="900"/>
      <c r="P790" s="18"/>
      <c r="Q790" s="18"/>
      <c r="R790" s="18"/>
      <c r="S790" s="18"/>
      <c r="T790" s="18"/>
      <c r="U790" s="18"/>
      <c r="V790" s="18"/>
      <c r="W790" s="18"/>
      <c r="X790" s="18"/>
      <c r="Y790" s="18"/>
      <c r="Z790" s="18"/>
      <c r="AA790" s="18"/>
      <c r="AB790" s="18"/>
      <c r="AC790" s="18"/>
      <c r="AD790" s="18"/>
    </row>
    <row r="791" spans="1:30" ht="18">
      <c r="A791" s="900"/>
      <c r="B791" s="900"/>
      <c r="C791" s="900"/>
      <c r="D791" s="900"/>
      <c r="E791" s="900"/>
      <c r="F791" s="900"/>
      <c r="G791" s="900"/>
      <c r="H791" s="900"/>
      <c r="I791" s="900"/>
      <c r="J791" s="900"/>
      <c r="K791" s="900"/>
      <c r="L791" s="900"/>
      <c r="M791" s="900"/>
      <c r="N791" s="900"/>
      <c r="O791" s="900"/>
      <c r="P791" s="18"/>
      <c r="Q791" s="18"/>
      <c r="R791" s="18"/>
      <c r="S791" s="18"/>
      <c r="T791" s="18"/>
      <c r="U791" s="18"/>
      <c r="V791" s="18"/>
      <c r="W791" s="18"/>
      <c r="X791" s="18"/>
      <c r="Y791" s="18"/>
      <c r="Z791" s="18"/>
      <c r="AA791" s="18"/>
      <c r="AB791" s="18"/>
      <c r="AC791" s="18"/>
      <c r="AD791" s="18"/>
    </row>
    <row r="792" spans="1:30" ht="18">
      <c r="A792" s="900"/>
      <c r="B792" s="900"/>
      <c r="C792" s="900"/>
      <c r="D792" s="900"/>
      <c r="E792" s="900"/>
      <c r="F792" s="900"/>
      <c r="G792" s="900"/>
      <c r="H792" s="900"/>
      <c r="I792" s="900"/>
      <c r="J792" s="900"/>
      <c r="K792" s="900"/>
      <c r="L792" s="900"/>
      <c r="M792" s="900"/>
      <c r="N792" s="900"/>
      <c r="O792" s="900"/>
      <c r="P792" s="18"/>
      <c r="Q792" s="18"/>
      <c r="R792" s="18"/>
      <c r="S792" s="18"/>
      <c r="T792" s="18"/>
      <c r="U792" s="18"/>
      <c r="V792" s="18"/>
      <c r="W792" s="18"/>
      <c r="X792" s="18"/>
      <c r="Y792" s="18"/>
      <c r="Z792" s="18"/>
      <c r="AA792" s="18"/>
      <c r="AB792" s="18"/>
      <c r="AC792" s="18"/>
      <c r="AD792" s="18"/>
    </row>
    <row r="793" spans="1:30" ht="18">
      <c r="A793" s="900"/>
      <c r="B793" s="900"/>
      <c r="C793" s="900"/>
      <c r="D793" s="900"/>
      <c r="E793" s="900"/>
      <c r="F793" s="900"/>
      <c r="G793" s="900"/>
      <c r="H793" s="900"/>
      <c r="I793" s="900"/>
      <c r="J793" s="900"/>
      <c r="K793" s="900"/>
      <c r="L793" s="900"/>
      <c r="M793" s="900"/>
      <c r="N793" s="900"/>
      <c r="O793" s="900"/>
      <c r="P793" s="18"/>
      <c r="Q793" s="18"/>
      <c r="R793" s="18"/>
      <c r="S793" s="18"/>
      <c r="T793" s="18"/>
      <c r="U793" s="18"/>
      <c r="V793" s="18"/>
      <c r="W793" s="18"/>
      <c r="X793" s="18"/>
      <c r="Y793" s="18"/>
      <c r="Z793" s="18"/>
      <c r="AA793" s="18"/>
      <c r="AB793" s="18"/>
      <c r="AC793" s="18"/>
      <c r="AD793" s="18"/>
    </row>
    <row r="794" spans="1:30" ht="18">
      <c r="A794" s="900"/>
      <c r="B794" s="900"/>
      <c r="C794" s="900"/>
      <c r="D794" s="900"/>
      <c r="E794" s="900"/>
      <c r="F794" s="900"/>
      <c r="G794" s="900"/>
      <c r="H794" s="900"/>
      <c r="I794" s="900"/>
      <c r="J794" s="900"/>
      <c r="K794" s="900"/>
      <c r="L794" s="900"/>
      <c r="M794" s="900"/>
      <c r="N794" s="900"/>
      <c r="O794" s="900"/>
      <c r="P794" s="18"/>
      <c r="Q794" s="18"/>
      <c r="R794" s="18"/>
      <c r="S794" s="18"/>
      <c r="T794" s="18"/>
      <c r="U794" s="18"/>
      <c r="V794" s="18"/>
      <c r="W794" s="18"/>
      <c r="X794" s="18"/>
      <c r="Y794" s="18"/>
      <c r="Z794" s="18"/>
      <c r="AA794" s="18"/>
      <c r="AB794" s="18"/>
      <c r="AC794" s="18"/>
      <c r="AD794" s="18"/>
    </row>
    <row r="795" spans="1:30" ht="18">
      <c r="A795" s="900"/>
      <c r="B795" s="900"/>
      <c r="C795" s="900"/>
      <c r="D795" s="900"/>
      <c r="E795" s="900"/>
      <c r="F795" s="900"/>
      <c r="G795" s="900"/>
      <c r="H795" s="900"/>
      <c r="I795" s="900"/>
      <c r="J795" s="900"/>
      <c r="K795" s="900"/>
      <c r="L795" s="900"/>
      <c r="M795" s="900"/>
      <c r="N795" s="900"/>
      <c r="O795" s="900"/>
      <c r="P795" s="18"/>
      <c r="Q795" s="18"/>
      <c r="R795" s="18"/>
      <c r="S795" s="18"/>
      <c r="T795" s="18"/>
      <c r="U795" s="18"/>
      <c r="V795" s="18"/>
      <c r="W795" s="18"/>
      <c r="X795" s="18"/>
      <c r="Y795" s="18"/>
      <c r="Z795" s="18"/>
      <c r="AA795" s="18"/>
      <c r="AB795" s="18"/>
      <c r="AC795" s="18"/>
      <c r="AD795" s="18"/>
    </row>
    <row r="796" spans="1:30" ht="18">
      <c r="A796" s="900"/>
      <c r="B796" s="900"/>
      <c r="C796" s="900"/>
      <c r="D796" s="900"/>
      <c r="E796" s="900"/>
      <c r="F796" s="900"/>
      <c r="G796" s="900"/>
      <c r="H796" s="900"/>
      <c r="I796" s="900"/>
      <c r="J796" s="900"/>
      <c r="K796" s="900"/>
      <c r="L796" s="900"/>
      <c r="M796" s="900"/>
      <c r="N796" s="900"/>
      <c r="O796" s="900"/>
      <c r="P796" s="18"/>
      <c r="Q796" s="18"/>
      <c r="R796" s="18"/>
      <c r="S796" s="18"/>
      <c r="T796" s="18"/>
      <c r="U796" s="18"/>
      <c r="V796" s="18"/>
      <c r="W796" s="18"/>
      <c r="X796" s="18"/>
      <c r="Y796" s="18"/>
      <c r="Z796" s="18"/>
      <c r="AA796" s="18"/>
      <c r="AB796" s="18"/>
      <c r="AC796" s="18"/>
      <c r="AD796" s="18"/>
    </row>
    <row r="797" spans="1:30" ht="18">
      <c r="A797" s="900"/>
      <c r="B797" s="900"/>
      <c r="C797" s="900"/>
      <c r="D797" s="900"/>
      <c r="E797" s="900"/>
      <c r="F797" s="900"/>
      <c r="G797" s="900"/>
      <c r="H797" s="900"/>
      <c r="I797" s="900"/>
      <c r="J797" s="900"/>
      <c r="K797" s="900"/>
      <c r="L797" s="900"/>
      <c r="M797" s="900"/>
      <c r="N797" s="900"/>
      <c r="O797" s="900"/>
      <c r="P797" s="18"/>
      <c r="Q797" s="18"/>
      <c r="R797" s="18"/>
      <c r="S797" s="18"/>
      <c r="T797" s="18"/>
      <c r="U797" s="18"/>
      <c r="V797" s="18"/>
      <c r="W797" s="18"/>
      <c r="X797" s="18"/>
      <c r="Y797" s="18"/>
      <c r="Z797" s="18"/>
      <c r="AA797" s="18"/>
      <c r="AB797" s="18"/>
      <c r="AC797" s="18"/>
      <c r="AD797" s="18"/>
    </row>
    <row r="798" spans="1:30" ht="18">
      <c r="A798" s="900"/>
      <c r="B798" s="900"/>
      <c r="C798" s="900"/>
      <c r="D798" s="900"/>
      <c r="E798" s="900"/>
      <c r="F798" s="900"/>
      <c r="G798" s="900"/>
      <c r="H798" s="900"/>
      <c r="I798" s="900"/>
      <c r="J798" s="900"/>
      <c r="K798" s="900"/>
      <c r="L798" s="900"/>
      <c r="M798" s="900"/>
      <c r="N798" s="900"/>
      <c r="O798" s="900"/>
      <c r="P798" s="18"/>
      <c r="Q798" s="18"/>
      <c r="R798" s="18"/>
      <c r="S798" s="18"/>
      <c r="T798" s="18"/>
      <c r="U798" s="18"/>
      <c r="V798" s="18"/>
      <c r="W798" s="18"/>
      <c r="X798" s="18"/>
      <c r="Y798" s="18"/>
      <c r="Z798" s="18"/>
      <c r="AA798" s="18"/>
      <c r="AB798" s="18"/>
      <c r="AC798" s="18"/>
      <c r="AD798" s="18"/>
    </row>
    <row r="799" spans="1:30" ht="18">
      <c r="A799" s="900"/>
      <c r="B799" s="900"/>
      <c r="C799" s="900"/>
      <c r="D799" s="900"/>
      <c r="E799" s="900"/>
      <c r="F799" s="900"/>
      <c r="G799" s="900"/>
      <c r="H799" s="900"/>
      <c r="I799" s="900"/>
      <c r="J799" s="900"/>
      <c r="K799" s="900"/>
      <c r="L799" s="900"/>
      <c r="M799" s="900"/>
      <c r="N799" s="900"/>
      <c r="O799" s="900"/>
      <c r="P799" s="18"/>
      <c r="Q799" s="18"/>
      <c r="R799" s="18"/>
      <c r="S799" s="18"/>
      <c r="T799" s="18"/>
      <c r="U799" s="18"/>
      <c r="V799" s="18"/>
      <c r="W799" s="18"/>
      <c r="X799" s="18"/>
      <c r="Y799" s="18"/>
      <c r="Z799" s="18"/>
      <c r="AA799" s="18"/>
      <c r="AB799" s="18"/>
      <c r="AC799" s="18"/>
      <c r="AD799" s="18"/>
    </row>
    <row r="800" spans="1:30" ht="18">
      <c r="A800" s="900"/>
      <c r="B800" s="900"/>
      <c r="C800" s="900"/>
      <c r="D800" s="900"/>
      <c r="E800" s="900"/>
      <c r="F800" s="900"/>
      <c r="G800" s="900"/>
      <c r="H800" s="900"/>
      <c r="I800" s="900"/>
      <c r="J800" s="900"/>
      <c r="K800" s="900"/>
      <c r="L800" s="900"/>
      <c r="M800" s="900"/>
      <c r="N800" s="900"/>
      <c r="O800" s="900"/>
      <c r="P800" s="18"/>
      <c r="Q800" s="18"/>
      <c r="R800" s="18"/>
      <c r="S800" s="18"/>
      <c r="T800" s="18"/>
      <c r="U800" s="18"/>
      <c r="V800" s="18"/>
      <c r="W800" s="18"/>
      <c r="X800" s="18"/>
      <c r="Y800" s="18"/>
      <c r="Z800" s="18"/>
      <c r="AA800" s="18"/>
      <c r="AB800" s="18"/>
      <c r="AC800" s="18"/>
      <c r="AD800" s="18"/>
    </row>
    <row r="801" spans="1:30" ht="18">
      <c r="A801" s="900"/>
      <c r="B801" s="900"/>
      <c r="C801" s="900"/>
      <c r="D801" s="900"/>
      <c r="E801" s="900"/>
      <c r="F801" s="900"/>
      <c r="G801" s="900"/>
      <c r="H801" s="900"/>
      <c r="I801" s="900"/>
      <c r="J801" s="900"/>
      <c r="K801" s="900"/>
      <c r="L801" s="900"/>
      <c r="M801" s="900"/>
      <c r="N801" s="900"/>
      <c r="O801" s="900"/>
      <c r="P801" s="18"/>
      <c r="Q801" s="18"/>
      <c r="R801" s="18"/>
      <c r="S801" s="18"/>
      <c r="T801" s="18"/>
      <c r="U801" s="18"/>
      <c r="V801" s="18"/>
      <c r="W801" s="18"/>
      <c r="X801" s="18"/>
      <c r="Y801" s="18"/>
      <c r="Z801" s="18"/>
      <c r="AA801" s="18"/>
      <c r="AB801" s="18"/>
      <c r="AC801" s="18"/>
      <c r="AD801" s="18"/>
    </row>
    <row r="802" spans="1:30" ht="18">
      <c r="A802" s="900"/>
      <c r="B802" s="900"/>
      <c r="C802" s="900"/>
      <c r="D802" s="900"/>
      <c r="E802" s="900"/>
      <c r="F802" s="900"/>
      <c r="G802" s="900"/>
      <c r="H802" s="900"/>
      <c r="I802" s="900"/>
      <c r="J802" s="900"/>
      <c r="K802" s="900"/>
      <c r="L802" s="900"/>
      <c r="M802" s="900"/>
      <c r="N802" s="900"/>
      <c r="O802" s="900"/>
      <c r="P802" s="18"/>
      <c r="Q802" s="18"/>
      <c r="R802" s="18"/>
      <c r="S802" s="18"/>
      <c r="T802" s="18"/>
      <c r="U802" s="18"/>
      <c r="V802" s="18"/>
      <c r="W802" s="18"/>
      <c r="X802" s="18"/>
      <c r="Y802" s="18"/>
      <c r="Z802" s="18"/>
      <c r="AA802" s="18"/>
      <c r="AB802" s="18"/>
      <c r="AC802" s="18"/>
      <c r="AD802" s="18"/>
    </row>
    <row r="803" spans="1:30" ht="18">
      <c r="A803" s="900"/>
      <c r="B803" s="900"/>
      <c r="C803" s="900"/>
      <c r="D803" s="900"/>
      <c r="E803" s="900"/>
      <c r="F803" s="900"/>
      <c r="G803" s="900"/>
      <c r="H803" s="900"/>
      <c r="I803" s="900"/>
      <c r="J803" s="900"/>
      <c r="K803" s="900"/>
      <c r="L803" s="900"/>
      <c r="M803" s="900"/>
      <c r="N803" s="900"/>
      <c r="O803" s="900"/>
      <c r="P803" s="18"/>
      <c r="Q803" s="18"/>
      <c r="R803" s="18"/>
      <c r="S803" s="18"/>
      <c r="T803" s="18"/>
      <c r="U803" s="18"/>
      <c r="V803" s="18"/>
      <c r="W803" s="18"/>
      <c r="X803" s="18"/>
      <c r="Y803" s="18"/>
      <c r="Z803" s="18"/>
      <c r="AA803" s="18"/>
      <c r="AB803" s="18"/>
      <c r="AC803" s="18"/>
      <c r="AD803" s="18"/>
    </row>
    <row r="804" spans="1:30" ht="18">
      <c r="A804" s="900"/>
      <c r="B804" s="900"/>
      <c r="C804" s="900"/>
      <c r="D804" s="900"/>
      <c r="E804" s="900"/>
      <c r="F804" s="900"/>
      <c r="G804" s="900"/>
      <c r="H804" s="900"/>
      <c r="I804" s="900"/>
      <c r="J804" s="900"/>
      <c r="K804" s="900"/>
      <c r="L804" s="900"/>
      <c r="M804" s="900"/>
      <c r="N804" s="900"/>
      <c r="O804" s="900"/>
      <c r="P804" s="18"/>
      <c r="Q804" s="18"/>
      <c r="R804" s="18"/>
      <c r="S804" s="18"/>
      <c r="T804" s="18"/>
      <c r="U804" s="18"/>
      <c r="V804" s="18"/>
      <c r="W804" s="18"/>
      <c r="X804" s="18"/>
      <c r="Y804" s="18"/>
      <c r="Z804" s="18"/>
      <c r="AA804" s="18"/>
      <c r="AB804" s="18"/>
      <c r="AC804" s="18"/>
      <c r="AD804" s="18"/>
    </row>
    <row r="805" spans="1:30" ht="18">
      <c r="A805" s="900"/>
      <c r="B805" s="900"/>
      <c r="C805" s="900"/>
      <c r="D805" s="900"/>
      <c r="E805" s="900"/>
      <c r="F805" s="900"/>
      <c r="G805" s="900"/>
      <c r="H805" s="900"/>
      <c r="I805" s="900"/>
      <c r="J805" s="900"/>
      <c r="K805" s="900"/>
      <c r="L805" s="900"/>
      <c r="M805" s="900"/>
      <c r="N805" s="900"/>
      <c r="O805" s="900"/>
      <c r="P805" s="18"/>
      <c r="Q805" s="18"/>
      <c r="R805" s="18"/>
      <c r="S805" s="18"/>
      <c r="T805" s="18"/>
      <c r="U805" s="18"/>
      <c r="V805" s="18"/>
      <c r="W805" s="18"/>
      <c r="X805" s="18"/>
      <c r="Y805" s="18"/>
      <c r="Z805" s="18"/>
      <c r="AA805" s="18"/>
      <c r="AB805" s="18"/>
      <c r="AC805" s="18"/>
      <c r="AD805" s="18"/>
    </row>
    <row r="806" spans="1:30" ht="18">
      <c r="A806" s="900"/>
      <c r="B806" s="900"/>
      <c r="C806" s="900"/>
      <c r="D806" s="900"/>
      <c r="E806" s="900"/>
      <c r="F806" s="900"/>
      <c r="G806" s="900"/>
      <c r="H806" s="900"/>
      <c r="I806" s="900"/>
      <c r="J806" s="900"/>
      <c r="K806" s="900"/>
      <c r="L806" s="900"/>
      <c r="M806" s="900"/>
      <c r="N806" s="900"/>
      <c r="O806" s="900"/>
      <c r="P806" s="18"/>
      <c r="Q806" s="18"/>
      <c r="R806" s="18"/>
      <c r="S806" s="18"/>
      <c r="T806" s="18"/>
      <c r="U806" s="18"/>
      <c r="V806" s="18"/>
      <c r="W806" s="18"/>
      <c r="X806" s="18"/>
      <c r="Y806" s="18"/>
      <c r="Z806" s="18"/>
      <c r="AA806" s="18"/>
      <c r="AB806" s="18"/>
      <c r="AC806" s="18"/>
      <c r="AD806" s="18"/>
    </row>
    <row r="807" spans="1:30" ht="18">
      <c r="A807" s="900"/>
      <c r="B807" s="900"/>
      <c r="C807" s="900"/>
      <c r="D807" s="900"/>
      <c r="E807" s="900"/>
      <c r="F807" s="900"/>
      <c r="G807" s="900"/>
      <c r="H807" s="900"/>
      <c r="I807" s="900"/>
      <c r="J807" s="900"/>
      <c r="K807" s="900"/>
      <c r="L807" s="900"/>
      <c r="M807" s="900"/>
      <c r="N807" s="900"/>
      <c r="O807" s="900"/>
      <c r="P807" s="18"/>
      <c r="Q807" s="18"/>
      <c r="R807" s="18"/>
      <c r="S807" s="18"/>
      <c r="T807" s="18"/>
      <c r="U807" s="18"/>
      <c r="V807" s="18"/>
      <c r="W807" s="18"/>
      <c r="X807" s="18"/>
      <c r="Y807" s="18"/>
      <c r="Z807" s="18"/>
      <c r="AA807" s="18"/>
      <c r="AB807" s="18"/>
      <c r="AC807" s="18"/>
      <c r="AD807" s="18"/>
    </row>
    <row r="808" spans="1:30" ht="18">
      <c r="A808" s="900"/>
      <c r="B808" s="900"/>
      <c r="C808" s="900"/>
      <c r="D808" s="900"/>
      <c r="E808" s="900"/>
      <c r="F808" s="900"/>
      <c r="G808" s="900"/>
      <c r="H808" s="900"/>
      <c r="I808" s="900"/>
      <c r="J808" s="900"/>
      <c r="K808" s="900"/>
      <c r="L808" s="900"/>
      <c r="M808" s="900"/>
      <c r="N808" s="900"/>
      <c r="O808" s="900"/>
      <c r="P808" s="18"/>
      <c r="Q808" s="18"/>
      <c r="R808" s="18"/>
      <c r="S808" s="18"/>
      <c r="T808" s="18"/>
      <c r="U808" s="18"/>
      <c r="V808" s="18"/>
      <c r="W808" s="18"/>
      <c r="X808" s="18"/>
      <c r="Y808" s="18"/>
      <c r="Z808" s="18"/>
      <c r="AA808" s="18"/>
      <c r="AB808" s="18"/>
      <c r="AC808" s="18"/>
      <c r="AD808" s="18"/>
    </row>
    <row r="809" spans="1:30" ht="18">
      <c r="A809" s="900"/>
      <c r="B809" s="900"/>
      <c r="C809" s="900"/>
      <c r="D809" s="900"/>
      <c r="E809" s="900"/>
      <c r="F809" s="900"/>
      <c r="G809" s="900"/>
      <c r="H809" s="900"/>
      <c r="I809" s="900"/>
      <c r="J809" s="900"/>
      <c r="K809" s="900"/>
      <c r="L809" s="900"/>
      <c r="M809" s="900"/>
      <c r="N809" s="900"/>
      <c r="O809" s="900"/>
      <c r="P809" s="18"/>
      <c r="Q809" s="18"/>
      <c r="R809" s="18"/>
      <c r="S809" s="18"/>
      <c r="T809" s="18"/>
      <c r="U809" s="18"/>
      <c r="V809" s="18"/>
      <c r="W809" s="18"/>
      <c r="X809" s="18"/>
      <c r="Y809" s="18"/>
      <c r="Z809" s="18"/>
      <c r="AA809" s="18"/>
      <c r="AB809" s="18"/>
      <c r="AC809" s="18"/>
      <c r="AD809" s="18"/>
    </row>
    <row r="810" spans="1:30" ht="18">
      <c r="A810" s="900"/>
      <c r="B810" s="900"/>
      <c r="C810" s="900"/>
      <c r="D810" s="900"/>
      <c r="E810" s="900"/>
      <c r="F810" s="900"/>
      <c r="G810" s="900"/>
      <c r="H810" s="900"/>
      <c r="I810" s="900"/>
      <c r="J810" s="900"/>
      <c r="K810" s="900"/>
      <c r="L810" s="900"/>
      <c r="M810" s="900"/>
      <c r="N810" s="900"/>
      <c r="O810" s="900"/>
      <c r="P810" s="18"/>
      <c r="Q810" s="18"/>
      <c r="R810" s="18"/>
      <c r="S810" s="18"/>
      <c r="T810" s="18"/>
      <c r="U810" s="18"/>
      <c r="V810" s="18"/>
      <c r="W810" s="18"/>
      <c r="X810" s="18"/>
      <c r="Y810" s="18"/>
      <c r="Z810" s="18"/>
      <c r="AA810" s="18"/>
      <c r="AB810" s="18"/>
      <c r="AC810" s="18"/>
      <c r="AD810" s="18"/>
    </row>
    <row r="811" spans="1:30" ht="18">
      <c r="A811" s="900"/>
      <c r="B811" s="900"/>
      <c r="C811" s="900"/>
      <c r="D811" s="900"/>
      <c r="E811" s="900"/>
      <c r="F811" s="900"/>
      <c r="G811" s="900"/>
      <c r="H811" s="900"/>
      <c r="I811" s="900"/>
      <c r="J811" s="900"/>
      <c r="K811" s="900"/>
      <c r="L811" s="900"/>
      <c r="M811" s="900"/>
      <c r="N811" s="900"/>
      <c r="O811" s="900"/>
      <c r="P811" s="18"/>
      <c r="Q811" s="18"/>
      <c r="R811" s="18"/>
      <c r="S811" s="18"/>
      <c r="T811" s="18"/>
      <c r="U811" s="18"/>
      <c r="V811" s="18"/>
      <c r="W811" s="18"/>
      <c r="X811" s="18"/>
      <c r="Y811" s="18"/>
      <c r="Z811" s="18"/>
      <c r="AA811" s="18"/>
      <c r="AB811" s="18"/>
      <c r="AC811" s="18"/>
      <c r="AD811" s="18"/>
    </row>
    <row r="812" spans="1:30" ht="18">
      <c r="A812" s="900"/>
      <c r="B812" s="900"/>
      <c r="C812" s="900"/>
      <c r="D812" s="900"/>
      <c r="E812" s="900"/>
      <c r="F812" s="900"/>
      <c r="G812" s="900"/>
      <c r="H812" s="900"/>
      <c r="I812" s="900"/>
      <c r="J812" s="900"/>
      <c r="K812" s="900"/>
      <c r="L812" s="900"/>
      <c r="M812" s="900"/>
      <c r="N812" s="900"/>
      <c r="O812" s="900"/>
      <c r="P812" s="18"/>
      <c r="Q812" s="18"/>
      <c r="R812" s="18"/>
      <c r="S812" s="18"/>
      <c r="T812" s="18"/>
      <c r="U812" s="18"/>
      <c r="V812" s="18"/>
      <c r="W812" s="18"/>
      <c r="X812" s="18"/>
      <c r="Y812" s="18"/>
      <c r="Z812" s="18"/>
      <c r="AA812" s="18"/>
      <c r="AB812" s="18"/>
      <c r="AC812" s="18"/>
      <c r="AD812" s="18"/>
    </row>
    <row r="813" spans="1:30" ht="18">
      <c r="A813" s="900"/>
      <c r="B813" s="900"/>
      <c r="C813" s="900"/>
      <c r="D813" s="900"/>
      <c r="E813" s="900"/>
      <c r="F813" s="900"/>
      <c r="G813" s="900"/>
      <c r="H813" s="900"/>
      <c r="I813" s="900"/>
      <c r="J813" s="900"/>
      <c r="K813" s="900"/>
      <c r="L813" s="900"/>
      <c r="M813" s="900"/>
      <c r="N813" s="900"/>
      <c r="O813" s="900"/>
      <c r="P813" s="18"/>
      <c r="Q813" s="18"/>
      <c r="R813" s="18"/>
      <c r="S813" s="18"/>
      <c r="T813" s="18"/>
      <c r="U813" s="18"/>
      <c r="V813" s="18"/>
      <c r="W813" s="18"/>
      <c r="X813" s="18"/>
      <c r="Y813" s="18"/>
      <c r="Z813" s="18"/>
      <c r="AA813" s="18"/>
      <c r="AB813" s="18"/>
      <c r="AC813" s="18"/>
      <c r="AD813" s="18"/>
    </row>
    <row r="814" spans="1:30" ht="18">
      <c r="A814" s="900"/>
      <c r="B814" s="900"/>
      <c r="C814" s="900"/>
      <c r="D814" s="900"/>
      <c r="E814" s="900"/>
      <c r="F814" s="900"/>
      <c r="G814" s="900"/>
      <c r="H814" s="900"/>
      <c r="I814" s="900"/>
      <c r="J814" s="900"/>
      <c r="K814" s="900"/>
      <c r="L814" s="900"/>
      <c r="M814" s="900"/>
      <c r="N814" s="900"/>
      <c r="O814" s="900"/>
      <c r="P814" s="18"/>
      <c r="Q814" s="18"/>
      <c r="R814" s="18"/>
      <c r="S814" s="18"/>
      <c r="T814" s="18"/>
      <c r="U814" s="18"/>
      <c r="V814" s="18"/>
      <c r="W814" s="18"/>
      <c r="X814" s="18"/>
      <c r="Y814" s="18"/>
      <c r="Z814" s="18"/>
      <c r="AA814" s="18"/>
      <c r="AB814" s="18"/>
      <c r="AC814" s="18"/>
      <c r="AD814" s="18"/>
    </row>
    <row r="815" spans="1:30" ht="18">
      <c r="A815" s="900"/>
      <c r="B815" s="900"/>
      <c r="C815" s="900"/>
      <c r="D815" s="900"/>
      <c r="E815" s="900"/>
      <c r="F815" s="900"/>
      <c r="G815" s="900"/>
      <c r="H815" s="900"/>
      <c r="I815" s="900"/>
      <c r="J815" s="900"/>
      <c r="K815" s="900"/>
      <c r="L815" s="900"/>
      <c r="M815" s="900"/>
      <c r="N815" s="900"/>
      <c r="O815" s="900"/>
      <c r="P815" s="18"/>
      <c r="Q815" s="18"/>
      <c r="R815" s="18"/>
      <c r="S815" s="18"/>
      <c r="T815" s="18"/>
      <c r="U815" s="18"/>
      <c r="V815" s="18"/>
      <c r="W815" s="18"/>
      <c r="X815" s="18"/>
      <c r="Y815" s="18"/>
      <c r="Z815" s="18"/>
      <c r="AA815" s="18"/>
      <c r="AB815" s="18"/>
      <c r="AC815" s="18"/>
      <c r="AD815" s="18"/>
    </row>
    <row r="816" spans="1:30" ht="18">
      <c r="A816" s="900"/>
      <c r="B816" s="900"/>
      <c r="C816" s="900"/>
      <c r="D816" s="900"/>
      <c r="E816" s="900"/>
      <c r="F816" s="900"/>
      <c r="G816" s="900"/>
      <c r="H816" s="900"/>
      <c r="I816" s="900"/>
      <c r="J816" s="900"/>
      <c r="K816" s="900"/>
      <c r="L816" s="900"/>
      <c r="M816" s="900"/>
      <c r="N816" s="900"/>
      <c r="O816" s="900"/>
      <c r="P816" s="18"/>
      <c r="Q816" s="18"/>
      <c r="R816" s="18"/>
      <c r="S816" s="18"/>
      <c r="T816" s="18"/>
      <c r="U816" s="18"/>
      <c r="V816" s="18"/>
      <c r="W816" s="18"/>
      <c r="X816" s="18"/>
      <c r="Y816" s="18"/>
      <c r="Z816" s="18"/>
      <c r="AA816" s="18"/>
      <c r="AB816" s="18"/>
      <c r="AC816" s="18"/>
      <c r="AD816" s="18"/>
    </row>
    <row r="817" spans="1:30" ht="18">
      <c r="A817" s="900"/>
      <c r="B817" s="900"/>
      <c r="C817" s="900"/>
      <c r="D817" s="900"/>
      <c r="E817" s="900"/>
      <c r="F817" s="900"/>
      <c r="G817" s="900"/>
      <c r="H817" s="900"/>
      <c r="I817" s="900"/>
      <c r="J817" s="900"/>
      <c r="K817" s="900"/>
      <c r="L817" s="900"/>
      <c r="M817" s="900"/>
      <c r="N817" s="900"/>
      <c r="O817" s="900"/>
      <c r="P817" s="18"/>
      <c r="Q817" s="18"/>
      <c r="R817" s="18"/>
      <c r="S817" s="18"/>
      <c r="T817" s="18"/>
      <c r="U817" s="18"/>
      <c r="V817" s="18"/>
      <c r="W817" s="18"/>
      <c r="X817" s="18"/>
      <c r="Y817" s="18"/>
      <c r="Z817" s="18"/>
      <c r="AA817" s="18"/>
      <c r="AB817" s="18"/>
      <c r="AC817" s="18"/>
      <c r="AD817" s="18"/>
    </row>
    <row r="818" spans="1:30" ht="18">
      <c r="A818" s="900"/>
      <c r="B818" s="900"/>
      <c r="C818" s="900"/>
      <c r="D818" s="900"/>
      <c r="E818" s="900"/>
      <c r="F818" s="900"/>
      <c r="G818" s="900"/>
      <c r="H818" s="900"/>
      <c r="I818" s="900"/>
      <c r="J818" s="900"/>
      <c r="K818" s="900"/>
      <c r="L818" s="900"/>
      <c r="M818" s="900"/>
      <c r="N818" s="900"/>
      <c r="O818" s="900"/>
      <c r="P818" s="18"/>
      <c r="Q818" s="18"/>
      <c r="R818" s="18"/>
      <c r="S818" s="18"/>
      <c r="T818" s="18"/>
      <c r="U818" s="18"/>
      <c r="V818" s="18"/>
      <c r="W818" s="18"/>
      <c r="X818" s="18"/>
      <c r="Y818" s="18"/>
      <c r="Z818" s="18"/>
      <c r="AA818" s="18"/>
      <c r="AB818" s="18"/>
      <c r="AC818" s="18"/>
      <c r="AD818" s="18"/>
    </row>
    <row r="819" spans="1:30" ht="18">
      <c r="A819" s="900"/>
      <c r="B819" s="900"/>
      <c r="C819" s="900"/>
      <c r="D819" s="900"/>
      <c r="E819" s="900"/>
      <c r="F819" s="900"/>
      <c r="G819" s="900"/>
      <c r="H819" s="900"/>
      <c r="I819" s="900"/>
      <c r="J819" s="900"/>
      <c r="K819" s="900"/>
      <c r="L819" s="900"/>
      <c r="M819" s="900"/>
      <c r="N819" s="900"/>
      <c r="O819" s="900"/>
      <c r="P819" s="18"/>
      <c r="Q819" s="18"/>
      <c r="R819" s="18"/>
      <c r="S819" s="18"/>
      <c r="T819" s="18"/>
      <c r="U819" s="18"/>
      <c r="V819" s="18"/>
      <c r="W819" s="18"/>
      <c r="X819" s="18"/>
      <c r="Y819" s="18"/>
      <c r="Z819" s="18"/>
      <c r="AA819" s="18"/>
      <c r="AB819" s="18"/>
      <c r="AC819" s="18"/>
      <c r="AD819" s="18"/>
    </row>
    <row r="820" spans="1:30" ht="18">
      <c r="A820" s="900"/>
      <c r="B820" s="900"/>
      <c r="C820" s="900"/>
      <c r="D820" s="900"/>
      <c r="E820" s="900"/>
      <c r="F820" s="900"/>
      <c r="G820" s="900"/>
      <c r="H820" s="900"/>
      <c r="I820" s="900"/>
      <c r="J820" s="900"/>
      <c r="K820" s="900"/>
      <c r="L820" s="900"/>
      <c r="M820" s="900"/>
      <c r="N820" s="900"/>
      <c r="O820" s="900"/>
      <c r="P820" s="18"/>
      <c r="Q820" s="18"/>
      <c r="R820" s="18"/>
      <c r="S820" s="18"/>
      <c r="T820" s="18"/>
      <c r="U820" s="18"/>
      <c r="V820" s="18"/>
      <c r="W820" s="18"/>
      <c r="X820" s="18"/>
      <c r="Y820" s="18"/>
      <c r="Z820" s="18"/>
      <c r="AA820" s="18"/>
      <c r="AB820" s="18"/>
      <c r="AC820" s="18"/>
      <c r="AD820" s="18"/>
    </row>
    <row r="821" spans="1:30" ht="18">
      <c r="A821" s="900"/>
      <c r="B821" s="900"/>
      <c r="C821" s="900"/>
      <c r="D821" s="900"/>
      <c r="E821" s="900"/>
      <c r="F821" s="900"/>
      <c r="G821" s="900"/>
      <c r="H821" s="900"/>
      <c r="I821" s="900"/>
      <c r="J821" s="900"/>
      <c r="K821" s="900"/>
      <c r="L821" s="900"/>
      <c r="M821" s="900"/>
      <c r="N821" s="900"/>
      <c r="O821" s="900"/>
      <c r="P821" s="18"/>
      <c r="Q821" s="18"/>
      <c r="R821" s="18"/>
      <c r="S821" s="18"/>
      <c r="T821" s="18"/>
      <c r="U821" s="18"/>
      <c r="V821" s="18"/>
      <c r="W821" s="18"/>
      <c r="X821" s="18"/>
      <c r="Y821" s="18"/>
      <c r="Z821" s="18"/>
      <c r="AA821" s="18"/>
      <c r="AB821" s="18"/>
      <c r="AC821" s="18"/>
      <c r="AD821" s="18"/>
    </row>
    <row r="822" spans="1:30" ht="18">
      <c r="A822" s="900"/>
      <c r="B822" s="900"/>
      <c r="C822" s="900"/>
      <c r="D822" s="900"/>
      <c r="E822" s="900"/>
      <c r="F822" s="900"/>
      <c r="G822" s="900"/>
      <c r="H822" s="900"/>
      <c r="I822" s="900"/>
      <c r="J822" s="900"/>
      <c r="K822" s="900"/>
      <c r="L822" s="900"/>
      <c r="M822" s="900"/>
      <c r="N822" s="900"/>
      <c r="O822" s="900"/>
      <c r="P822" s="18"/>
      <c r="Q822" s="18"/>
      <c r="R822" s="18"/>
      <c r="S822" s="18"/>
      <c r="T822" s="18"/>
      <c r="U822" s="18"/>
      <c r="V822" s="18"/>
      <c r="W822" s="18"/>
      <c r="X822" s="18"/>
      <c r="Y822" s="18"/>
      <c r="Z822" s="18"/>
      <c r="AA822" s="18"/>
      <c r="AB822" s="18"/>
      <c r="AC822" s="18"/>
      <c r="AD822" s="18"/>
    </row>
    <row r="823" spans="1:30" ht="18">
      <c r="A823" s="900"/>
      <c r="B823" s="900"/>
      <c r="C823" s="900"/>
      <c r="D823" s="900"/>
      <c r="E823" s="900"/>
      <c r="F823" s="900"/>
      <c r="G823" s="900"/>
      <c r="H823" s="900"/>
      <c r="I823" s="900"/>
      <c r="J823" s="900"/>
      <c r="K823" s="900"/>
      <c r="L823" s="900"/>
      <c r="M823" s="900"/>
      <c r="N823" s="900"/>
      <c r="O823" s="900"/>
      <c r="P823" s="18"/>
      <c r="Q823" s="18"/>
      <c r="R823" s="18"/>
      <c r="S823" s="18"/>
      <c r="T823" s="18"/>
      <c r="U823" s="18"/>
      <c r="V823" s="18"/>
      <c r="W823" s="18"/>
      <c r="X823" s="18"/>
      <c r="Y823" s="18"/>
      <c r="Z823" s="18"/>
      <c r="AA823" s="18"/>
      <c r="AB823" s="18"/>
      <c r="AC823" s="18"/>
      <c r="AD823" s="18"/>
    </row>
    <row r="824" spans="1:30" ht="18">
      <c r="A824" s="900"/>
      <c r="B824" s="900"/>
      <c r="C824" s="900"/>
      <c r="D824" s="900"/>
      <c r="E824" s="900"/>
      <c r="F824" s="900"/>
      <c r="G824" s="900"/>
      <c r="H824" s="900"/>
      <c r="I824" s="900"/>
      <c r="J824" s="900"/>
      <c r="K824" s="900"/>
      <c r="L824" s="900"/>
      <c r="M824" s="900"/>
      <c r="N824" s="900"/>
      <c r="O824" s="900"/>
      <c r="P824" s="18"/>
      <c r="Q824" s="18"/>
      <c r="R824" s="18"/>
      <c r="S824" s="18"/>
      <c r="T824" s="18"/>
      <c r="U824" s="18"/>
      <c r="V824" s="18"/>
      <c r="W824" s="18"/>
      <c r="X824" s="18"/>
      <c r="Y824" s="18"/>
      <c r="Z824" s="18"/>
      <c r="AA824" s="18"/>
      <c r="AB824" s="18"/>
      <c r="AC824" s="18"/>
      <c r="AD824" s="18"/>
    </row>
    <row r="825" spans="1:30" ht="18">
      <c r="A825" s="900"/>
      <c r="B825" s="900"/>
      <c r="C825" s="900"/>
      <c r="D825" s="900"/>
      <c r="E825" s="900"/>
      <c r="F825" s="900"/>
      <c r="G825" s="900"/>
      <c r="H825" s="900"/>
      <c r="I825" s="900"/>
      <c r="J825" s="900"/>
      <c r="K825" s="900"/>
      <c r="L825" s="900"/>
      <c r="M825" s="900"/>
      <c r="N825" s="900"/>
      <c r="O825" s="900"/>
      <c r="P825" s="18"/>
      <c r="Q825" s="18"/>
      <c r="R825" s="18"/>
      <c r="S825" s="18"/>
      <c r="T825" s="18"/>
      <c r="U825" s="18"/>
      <c r="V825" s="18"/>
      <c r="W825" s="18"/>
      <c r="X825" s="18"/>
      <c r="Y825" s="18"/>
      <c r="Z825" s="18"/>
      <c r="AA825" s="18"/>
      <c r="AB825" s="18"/>
      <c r="AC825" s="18"/>
      <c r="AD825" s="18"/>
    </row>
    <row r="826" spans="1:30" ht="18">
      <c r="A826" s="900"/>
      <c r="B826" s="900"/>
      <c r="C826" s="900"/>
      <c r="D826" s="900"/>
      <c r="E826" s="900"/>
      <c r="F826" s="900"/>
      <c r="G826" s="900"/>
      <c r="H826" s="900"/>
      <c r="I826" s="900"/>
      <c r="J826" s="900"/>
      <c r="K826" s="900"/>
      <c r="L826" s="900"/>
      <c r="M826" s="900"/>
      <c r="N826" s="900"/>
      <c r="O826" s="900"/>
      <c r="P826" s="18"/>
      <c r="Q826" s="18"/>
      <c r="R826" s="18"/>
      <c r="S826" s="18"/>
      <c r="T826" s="18"/>
      <c r="U826" s="18"/>
      <c r="V826" s="18"/>
      <c r="W826" s="18"/>
      <c r="X826" s="18"/>
      <c r="Y826" s="18"/>
      <c r="Z826" s="18"/>
      <c r="AA826" s="18"/>
      <c r="AB826" s="18"/>
      <c r="AC826" s="18"/>
      <c r="AD826" s="18"/>
    </row>
    <row r="827" spans="1:30" ht="18">
      <c r="A827" s="900"/>
      <c r="B827" s="900"/>
      <c r="C827" s="900"/>
      <c r="D827" s="900"/>
      <c r="E827" s="900"/>
      <c r="F827" s="900"/>
      <c r="G827" s="900"/>
      <c r="H827" s="900"/>
      <c r="I827" s="900"/>
      <c r="J827" s="900"/>
      <c r="K827" s="900"/>
      <c r="L827" s="900"/>
      <c r="M827" s="900"/>
      <c r="N827" s="900"/>
      <c r="O827" s="900"/>
      <c r="P827" s="18"/>
      <c r="Q827" s="18"/>
      <c r="R827" s="18"/>
      <c r="S827" s="18"/>
      <c r="T827" s="18"/>
      <c r="U827" s="18"/>
      <c r="V827" s="18"/>
      <c r="W827" s="18"/>
      <c r="X827" s="18"/>
      <c r="Y827" s="18"/>
      <c r="Z827" s="18"/>
      <c r="AA827" s="18"/>
      <c r="AB827" s="18"/>
      <c r="AC827" s="18"/>
      <c r="AD827" s="18"/>
    </row>
    <row r="828" spans="1:30" ht="18">
      <c r="A828" s="900"/>
      <c r="B828" s="900"/>
      <c r="C828" s="900"/>
      <c r="D828" s="900"/>
      <c r="E828" s="900"/>
      <c r="F828" s="900"/>
      <c r="G828" s="900"/>
      <c r="H828" s="900"/>
      <c r="I828" s="900"/>
      <c r="J828" s="900"/>
      <c r="K828" s="900"/>
      <c r="L828" s="900"/>
      <c r="M828" s="900"/>
      <c r="N828" s="900"/>
      <c r="O828" s="900"/>
      <c r="P828" s="18"/>
      <c r="Q828" s="18"/>
      <c r="R828" s="18"/>
      <c r="S828" s="18"/>
      <c r="T828" s="18"/>
      <c r="U828" s="18"/>
      <c r="V828" s="18"/>
      <c r="W828" s="18"/>
      <c r="X828" s="18"/>
      <c r="Y828" s="18"/>
      <c r="Z828" s="18"/>
      <c r="AA828" s="18"/>
      <c r="AB828" s="18"/>
      <c r="AC828" s="18"/>
      <c r="AD828" s="18"/>
    </row>
    <row r="829" spans="1:30" ht="18">
      <c r="A829" s="900"/>
      <c r="B829" s="900"/>
      <c r="C829" s="900"/>
      <c r="D829" s="900"/>
      <c r="E829" s="900"/>
      <c r="F829" s="900"/>
      <c r="G829" s="900"/>
      <c r="H829" s="900"/>
      <c r="I829" s="900"/>
      <c r="J829" s="900"/>
      <c r="K829" s="900"/>
      <c r="L829" s="900"/>
      <c r="M829" s="900"/>
      <c r="N829" s="900"/>
      <c r="O829" s="900"/>
      <c r="P829" s="18"/>
      <c r="Q829" s="18"/>
      <c r="R829" s="18"/>
      <c r="S829" s="18"/>
      <c r="T829" s="18"/>
      <c r="U829" s="18"/>
      <c r="V829" s="18"/>
      <c r="W829" s="18"/>
      <c r="X829" s="18"/>
      <c r="Y829" s="18"/>
      <c r="Z829" s="18"/>
      <c r="AA829" s="18"/>
      <c r="AB829" s="18"/>
      <c r="AC829" s="18"/>
      <c r="AD829" s="18"/>
    </row>
    <row r="830" spans="1:30" ht="18">
      <c r="A830" s="900"/>
      <c r="B830" s="900"/>
      <c r="C830" s="900"/>
      <c r="D830" s="900"/>
      <c r="E830" s="900"/>
      <c r="F830" s="900"/>
      <c r="G830" s="900"/>
      <c r="H830" s="900"/>
      <c r="I830" s="900"/>
      <c r="J830" s="900"/>
      <c r="K830" s="900"/>
      <c r="L830" s="900"/>
      <c r="M830" s="900"/>
      <c r="N830" s="900"/>
      <c r="O830" s="900"/>
      <c r="P830" s="18"/>
      <c r="Q830" s="18"/>
      <c r="R830" s="18"/>
      <c r="S830" s="18"/>
      <c r="T830" s="18"/>
      <c r="U830" s="18"/>
      <c r="V830" s="18"/>
      <c r="W830" s="18"/>
      <c r="X830" s="18"/>
      <c r="Y830" s="18"/>
      <c r="Z830" s="18"/>
      <c r="AA830" s="18"/>
      <c r="AB830" s="18"/>
      <c r="AC830" s="18"/>
      <c r="AD830" s="18"/>
    </row>
    <row r="831" spans="1:30" ht="18">
      <c r="A831" s="900"/>
      <c r="B831" s="900"/>
      <c r="C831" s="900"/>
      <c r="D831" s="900"/>
      <c r="E831" s="900"/>
      <c r="F831" s="900"/>
      <c r="G831" s="900"/>
      <c r="H831" s="900"/>
      <c r="I831" s="900"/>
      <c r="J831" s="900"/>
      <c r="K831" s="900"/>
      <c r="L831" s="900"/>
      <c r="M831" s="900"/>
      <c r="N831" s="900"/>
      <c r="O831" s="900"/>
      <c r="P831" s="18"/>
      <c r="Q831" s="18"/>
      <c r="R831" s="18"/>
      <c r="S831" s="18"/>
      <c r="T831" s="18"/>
      <c r="U831" s="18"/>
      <c r="V831" s="18"/>
      <c r="W831" s="18"/>
      <c r="X831" s="18"/>
      <c r="Y831" s="18"/>
      <c r="Z831" s="18"/>
      <c r="AA831" s="18"/>
      <c r="AB831" s="18"/>
      <c r="AC831" s="18"/>
      <c r="AD831" s="18"/>
    </row>
    <row r="832" spans="1:30" ht="18">
      <c r="A832" s="900"/>
      <c r="B832" s="900"/>
      <c r="C832" s="900"/>
      <c r="D832" s="900"/>
      <c r="E832" s="900"/>
      <c r="F832" s="900"/>
      <c r="G832" s="900"/>
      <c r="H832" s="900"/>
      <c r="I832" s="900"/>
      <c r="J832" s="900"/>
      <c r="K832" s="900"/>
      <c r="L832" s="900"/>
      <c r="M832" s="900"/>
      <c r="N832" s="900"/>
      <c r="O832" s="900"/>
      <c r="P832" s="18"/>
      <c r="Q832" s="18"/>
      <c r="R832" s="18"/>
      <c r="S832" s="18"/>
      <c r="T832" s="18"/>
      <c r="U832" s="18"/>
      <c r="V832" s="18"/>
      <c r="W832" s="18"/>
      <c r="X832" s="18"/>
      <c r="Y832" s="18"/>
      <c r="Z832" s="18"/>
      <c r="AA832" s="18"/>
      <c r="AB832" s="18"/>
      <c r="AC832" s="18"/>
      <c r="AD832" s="18"/>
    </row>
    <row r="833" spans="1:30" ht="18">
      <c r="A833" s="900"/>
      <c r="B833" s="900"/>
      <c r="C833" s="900"/>
      <c r="D833" s="900"/>
      <c r="E833" s="900"/>
      <c r="F833" s="900"/>
      <c r="G833" s="900"/>
      <c r="H833" s="900"/>
      <c r="I833" s="900"/>
      <c r="J833" s="900"/>
      <c r="K833" s="900"/>
      <c r="L833" s="900"/>
      <c r="M833" s="900"/>
      <c r="N833" s="900"/>
      <c r="O833" s="900"/>
      <c r="P833" s="18"/>
      <c r="Q833" s="18"/>
      <c r="R833" s="18"/>
      <c r="S833" s="18"/>
      <c r="T833" s="18"/>
      <c r="U833" s="18"/>
      <c r="V833" s="18"/>
      <c r="W833" s="18"/>
      <c r="X833" s="18"/>
      <c r="Y833" s="18"/>
      <c r="Z833" s="18"/>
      <c r="AA833" s="18"/>
      <c r="AB833" s="18"/>
      <c r="AC833" s="18"/>
      <c r="AD833" s="18"/>
    </row>
    <row r="834" spans="1:30" ht="18">
      <c r="A834" s="900"/>
      <c r="B834" s="900"/>
      <c r="C834" s="900"/>
      <c r="D834" s="900"/>
      <c r="E834" s="900"/>
      <c r="F834" s="900"/>
      <c r="G834" s="900"/>
      <c r="H834" s="900"/>
      <c r="I834" s="900"/>
      <c r="J834" s="900"/>
      <c r="K834" s="900"/>
      <c r="L834" s="900"/>
      <c r="M834" s="900"/>
      <c r="N834" s="900"/>
      <c r="O834" s="900"/>
      <c r="P834" s="18"/>
      <c r="Q834" s="18"/>
      <c r="R834" s="18"/>
      <c r="S834" s="18"/>
      <c r="T834" s="18"/>
      <c r="U834" s="18"/>
      <c r="V834" s="18"/>
      <c r="W834" s="18"/>
      <c r="X834" s="18"/>
      <c r="Y834" s="18"/>
      <c r="Z834" s="18"/>
      <c r="AA834" s="18"/>
      <c r="AB834" s="18"/>
      <c r="AC834" s="18"/>
      <c r="AD834" s="18"/>
    </row>
    <row r="835" spans="1:30" ht="18">
      <c r="A835" s="900"/>
      <c r="B835" s="900"/>
      <c r="C835" s="900"/>
      <c r="D835" s="900"/>
      <c r="E835" s="900"/>
      <c r="F835" s="900"/>
      <c r="G835" s="900"/>
      <c r="H835" s="900"/>
      <c r="I835" s="900"/>
      <c r="J835" s="900"/>
      <c r="K835" s="900"/>
      <c r="L835" s="900"/>
      <c r="M835" s="900"/>
      <c r="N835" s="900"/>
      <c r="O835" s="900"/>
      <c r="P835" s="18"/>
      <c r="Q835" s="18"/>
      <c r="R835" s="18"/>
      <c r="S835" s="18"/>
      <c r="T835" s="18"/>
      <c r="U835" s="18"/>
      <c r="V835" s="18"/>
      <c r="W835" s="18"/>
      <c r="X835" s="18"/>
      <c r="Y835" s="18"/>
      <c r="Z835" s="18"/>
      <c r="AA835" s="18"/>
      <c r="AB835" s="18"/>
      <c r="AC835" s="18"/>
      <c r="AD835" s="18"/>
    </row>
    <row r="836" spans="1:30" ht="18">
      <c r="A836" s="900"/>
      <c r="B836" s="900"/>
      <c r="C836" s="900"/>
      <c r="D836" s="900"/>
      <c r="E836" s="900"/>
      <c r="F836" s="900"/>
      <c r="G836" s="900"/>
      <c r="H836" s="900"/>
      <c r="I836" s="900"/>
      <c r="J836" s="900"/>
      <c r="K836" s="900"/>
      <c r="L836" s="900"/>
      <c r="M836" s="900"/>
      <c r="N836" s="900"/>
      <c r="O836" s="900"/>
      <c r="P836" s="18"/>
      <c r="Q836" s="18"/>
      <c r="R836" s="18"/>
      <c r="S836" s="18"/>
      <c r="T836" s="18"/>
      <c r="U836" s="18"/>
      <c r="V836" s="18"/>
      <c r="W836" s="18"/>
      <c r="X836" s="18"/>
      <c r="Y836" s="18"/>
      <c r="Z836" s="18"/>
      <c r="AA836" s="18"/>
      <c r="AB836" s="18"/>
      <c r="AC836" s="18"/>
      <c r="AD836" s="18"/>
    </row>
    <row r="837" spans="1:30" ht="18">
      <c r="A837" s="900"/>
      <c r="B837" s="900"/>
      <c r="C837" s="900"/>
      <c r="D837" s="900"/>
      <c r="E837" s="900"/>
      <c r="F837" s="900"/>
      <c r="G837" s="900"/>
      <c r="H837" s="900"/>
      <c r="I837" s="900"/>
      <c r="J837" s="900"/>
      <c r="K837" s="900"/>
      <c r="L837" s="900"/>
      <c r="M837" s="900"/>
      <c r="N837" s="900"/>
      <c r="O837" s="900"/>
      <c r="P837" s="18"/>
      <c r="Q837" s="18"/>
      <c r="R837" s="18"/>
      <c r="S837" s="18"/>
      <c r="T837" s="18"/>
      <c r="U837" s="18"/>
      <c r="V837" s="18"/>
      <c r="W837" s="18"/>
      <c r="X837" s="18"/>
      <c r="Y837" s="18"/>
      <c r="Z837" s="18"/>
      <c r="AA837" s="18"/>
      <c r="AB837" s="18"/>
      <c r="AC837" s="18"/>
      <c r="AD837" s="18"/>
    </row>
    <row r="838" spans="1:30" ht="18">
      <c r="A838" s="900"/>
      <c r="B838" s="900"/>
      <c r="C838" s="900"/>
      <c r="D838" s="900"/>
      <c r="E838" s="900"/>
      <c r="F838" s="900"/>
      <c r="G838" s="900"/>
      <c r="H838" s="900"/>
      <c r="I838" s="900"/>
      <c r="J838" s="900"/>
      <c r="K838" s="900"/>
      <c r="L838" s="900"/>
      <c r="M838" s="900"/>
      <c r="N838" s="900"/>
      <c r="O838" s="900"/>
      <c r="P838" s="18"/>
      <c r="Q838" s="18"/>
      <c r="R838" s="18"/>
      <c r="S838" s="18"/>
      <c r="T838" s="18"/>
      <c r="U838" s="18"/>
      <c r="V838" s="18"/>
      <c r="W838" s="18"/>
      <c r="X838" s="18"/>
      <c r="Y838" s="18"/>
      <c r="Z838" s="18"/>
      <c r="AA838" s="18"/>
      <c r="AB838" s="18"/>
      <c r="AC838" s="18"/>
      <c r="AD838" s="18"/>
    </row>
    <row r="839" spans="1:30" ht="18">
      <c r="A839" s="900"/>
      <c r="B839" s="900"/>
      <c r="C839" s="900"/>
      <c r="D839" s="900"/>
      <c r="E839" s="900"/>
      <c r="F839" s="900"/>
      <c r="G839" s="900"/>
      <c r="H839" s="900"/>
      <c r="I839" s="900"/>
      <c r="J839" s="900"/>
      <c r="K839" s="900"/>
      <c r="L839" s="900"/>
      <c r="M839" s="900"/>
      <c r="N839" s="900"/>
      <c r="O839" s="900"/>
      <c r="P839" s="18"/>
      <c r="Q839" s="18"/>
      <c r="R839" s="18"/>
      <c r="S839" s="18"/>
      <c r="T839" s="18"/>
      <c r="U839" s="18"/>
      <c r="V839" s="18"/>
      <c r="W839" s="18"/>
      <c r="X839" s="18"/>
      <c r="Y839" s="18"/>
      <c r="Z839" s="18"/>
      <c r="AA839" s="18"/>
      <c r="AB839" s="18"/>
      <c r="AC839" s="18"/>
      <c r="AD839" s="18"/>
    </row>
    <row r="840" spans="1:30" ht="18">
      <c r="A840" s="900"/>
      <c r="B840" s="900"/>
      <c r="C840" s="900"/>
      <c r="D840" s="900"/>
      <c r="E840" s="900"/>
      <c r="F840" s="900"/>
      <c r="G840" s="900"/>
      <c r="H840" s="900"/>
      <c r="I840" s="900"/>
      <c r="J840" s="900"/>
      <c r="K840" s="900"/>
      <c r="L840" s="900"/>
      <c r="M840" s="900"/>
      <c r="N840" s="900"/>
      <c r="O840" s="900"/>
      <c r="P840" s="18"/>
      <c r="Q840" s="18"/>
      <c r="R840" s="18"/>
      <c r="S840" s="18"/>
      <c r="T840" s="18"/>
      <c r="U840" s="18"/>
      <c r="V840" s="18"/>
      <c r="W840" s="18"/>
      <c r="X840" s="18"/>
      <c r="Y840" s="18"/>
      <c r="Z840" s="18"/>
      <c r="AA840" s="18"/>
      <c r="AB840" s="18"/>
      <c r="AC840" s="18"/>
      <c r="AD840" s="18"/>
    </row>
    <row r="841" spans="1:30" ht="18">
      <c r="A841" s="900"/>
      <c r="B841" s="900"/>
      <c r="C841" s="900"/>
      <c r="D841" s="900"/>
      <c r="E841" s="900"/>
      <c r="F841" s="900"/>
      <c r="G841" s="900"/>
      <c r="H841" s="900"/>
      <c r="I841" s="900"/>
      <c r="J841" s="900"/>
      <c r="K841" s="900"/>
      <c r="L841" s="900"/>
      <c r="M841" s="900"/>
      <c r="N841" s="900"/>
      <c r="O841" s="900"/>
      <c r="P841" s="18"/>
      <c r="Q841" s="18"/>
      <c r="R841" s="18"/>
      <c r="S841" s="18"/>
      <c r="T841" s="18"/>
      <c r="U841" s="18"/>
      <c r="V841" s="18"/>
      <c r="W841" s="18"/>
      <c r="X841" s="18"/>
      <c r="Y841" s="18"/>
      <c r="Z841" s="18"/>
      <c r="AA841" s="18"/>
      <c r="AB841" s="18"/>
      <c r="AC841" s="18"/>
      <c r="AD841" s="18"/>
    </row>
    <row r="842" spans="1:30" ht="18">
      <c r="A842" s="900"/>
      <c r="B842" s="900"/>
      <c r="C842" s="900"/>
      <c r="D842" s="900"/>
      <c r="E842" s="900"/>
      <c r="F842" s="900"/>
      <c r="G842" s="900"/>
      <c r="H842" s="900"/>
      <c r="I842" s="900"/>
      <c r="J842" s="900"/>
      <c r="K842" s="900"/>
      <c r="L842" s="900"/>
      <c r="M842" s="900"/>
      <c r="N842" s="900"/>
      <c r="O842" s="900"/>
      <c r="P842" s="18"/>
      <c r="Q842" s="18"/>
      <c r="R842" s="18"/>
      <c r="S842" s="18"/>
      <c r="T842" s="18"/>
      <c r="U842" s="18"/>
      <c r="V842" s="18"/>
      <c r="W842" s="18"/>
      <c r="X842" s="18"/>
      <c r="Y842" s="18"/>
      <c r="Z842" s="18"/>
      <c r="AA842" s="18"/>
      <c r="AB842" s="18"/>
      <c r="AC842" s="18"/>
      <c r="AD842" s="18"/>
    </row>
    <row r="843" spans="1:30" ht="18">
      <c r="A843" s="900"/>
      <c r="B843" s="900"/>
      <c r="C843" s="900"/>
      <c r="D843" s="900"/>
      <c r="E843" s="900"/>
      <c r="F843" s="900"/>
      <c r="G843" s="900"/>
      <c r="H843" s="900"/>
      <c r="I843" s="900"/>
      <c r="J843" s="900"/>
      <c r="K843" s="900"/>
      <c r="L843" s="900"/>
      <c r="M843" s="900"/>
      <c r="N843" s="900"/>
      <c r="O843" s="900"/>
      <c r="P843" s="18"/>
      <c r="Q843" s="18"/>
      <c r="R843" s="18"/>
      <c r="S843" s="18"/>
      <c r="T843" s="18"/>
      <c r="U843" s="18"/>
      <c r="V843" s="18"/>
      <c r="W843" s="18"/>
      <c r="X843" s="18"/>
      <c r="Y843" s="18"/>
      <c r="Z843" s="18"/>
      <c r="AA843" s="18"/>
      <c r="AB843" s="18"/>
      <c r="AC843" s="18"/>
      <c r="AD843" s="18"/>
    </row>
    <row r="844" spans="1:30" ht="18">
      <c r="A844" s="900"/>
      <c r="B844" s="900"/>
      <c r="C844" s="900"/>
      <c r="D844" s="900"/>
      <c r="E844" s="900"/>
      <c r="F844" s="900"/>
      <c r="G844" s="900"/>
      <c r="H844" s="900"/>
      <c r="I844" s="900"/>
      <c r="J844" s="900"/>
      <c r="K844" s="900"/>
      <c r="L844" s="900"/>
      <c r="M844" s="900"/>
      <c r="N844" s="900"/>
      <c r="O844" s="900"/>
      <c r="P844" s="18"/>
      <c r="Q844" s="18"/>
      <c r="R844" s="18"/>
      <c r="S844" s="18"/>
      <c r="T844" s="18"/>
      <c r="U844" s="18"/>
      <c r="V844" s="18"/>
      <c r="W844" s="18"/>
      <c r="X844" s="18"/>
      <c r="Y844" s="18"/>
      <c r="Z844" s="18"/>
      <c r="AA844" s="18"/>
      <c r="AB844" s="18"/>
      <c r="AC844" s="18"/>
      <c r="AD844" s="18"/>
    </row>
    <row r="845" spans="1:30" ht="18">
      <c r="A845" s="900"/>
      <c r="B845" s="900"/>
      <c r="C845" s="900"/>
      <c r="D845" s="900"/>
      <c r="E845" s="900"/>
      <c r="F845" s="900"/>
      <c r="G845" s="900"/>
      <c r="H845" s="900"/>
      <c r="I845" s="900"/>
      <c r="J845" s="900"/>
      <c r="K845" s="900"/>
      <c r="L845" s="900"/>
      <c r="M845" s="900"/>
      <c r="N845" s="900"/>
      <c r="O845" s="900"/>
      <c r="P845" s="18"/>
      <c r="Q845" s="18"/>
      <c r="R845" s="18"/>
      <c r="S845" s="18"/>
      <c r="T845" s="18"/>
      <c r="U845" s="18"/>
      <c r="V845" s="18"/>
      <c r="W845" s="18"/>
      <c r="X845" s="18"/>
      <c r="Y845" s="18"/>
      <c r="Z845" s="18"/>
      <c r="AA845" s="18"/>
      <c r="AB845" s="18"/>
      <c r="AC845" s="18"/>
      <c r="AD845" s="18"/>
    </row>
    <row r="846" spans="1:30" ht="18">
      <c r="A846" s="900"/>
      <c r="B846" s="900"/>
      <c r="C846" s="900"/>
      <c r="D846" s="900"/>
      <c r="E846" s="900"/>
      <c r="F846" s="900"/>
      <c r="G846" s="900"/>
      <c r="H846" s="900"/>
      <c r="I846" s="900"/>
      <c r="J846" s="900"/>
      <c r="K846" s="900"/>
      <c r="L846" s="900"/>
      <c r="M846" s="900"/>
      <c r="N846" s="900"/>
      <c r="O846" s="900"/>
      <c r="P846" s="18"/>
      <c r="Q846" s="18"/>
      <c r="R846" s="18"/>
      <c r="S846" s="18"/>
      <c r="T846" s="18"/>
      <c r="U846" s="18"/>
      <c r="V846" s="18"/>
      <c r="W846" s="18"/>
      <c r="X846" s="18"/>
      <c r="Y846" s="18"/>
      <c r="Z846" s="18"/>
      <c r="AA846" s="18"/>
      <c r="AB846" s="18"/>
      <c r="AC846" s="18"/>
      <c r="AD846" s="18"/>
    </row>
    <row r="847" spans="1:30" ht="18">
      <c r="A847" s="900"/>
      <c r="B847" s="900"/>
      <c r="C847" s="900"/>
      <c r="D847" s="900"/>
      <c r="E847" s="900"/>
      <c r="F847" s="900"/>
      <c r="G847" s="900"/>
      <c r="H847" s="900"/>
      <c r="I847" s="900"/>
      <c r="J847" s="900"/>
      <c r="K847" s="900"/>
      <c r="L847" s="900"/>
      <c r="M847" s="900"/>
      <c r="N847" s="900"/>
      <c r="O847" s="900"/>
      <c r="P847" s="18"/>
      <c r="Q847" s="18"/>
      <c r="R847" s="18"/>
      <c r="S847" s="18"/>
      <c r="T847" s="18"/>
      <c r="U847" s="18"/>
      <c r="V847" s="18"/>
      <c r="W847" s="18"/>
      <c r="X847" s="18"/>
      <c r="Y847" s="18"/>
      <c r="Z847" s="18"/>
      <c r="AA847" s="18"/>
      <c r="AB847" s="18"/>
      <c r="AC847" s="18"/>
      <c r="AD847" s="18"/>
    </row>
    <row r="848" spans="1:30" ht="18">
      <c r="A848" s="900"/>
      <c r="B848" s="900"/>
      <c r="C848" s="900"/>
      <c r="D848" s="900"/>
      <c r="E848" s="900"/>
      <c r="F848" s="900"/>
      <c r="G848" s="900"/>
      <c r="H848" s="900"/>
      <c r="I848" s="900"/>
      <c r="J848" s="900"/>
      <c r="K848" s="900"/>
      <c r="L848" s="900"/>
      <c r="M848" s="900"/>
      <c r="N848" s="900"/>
      <c r="O848" s="900"/>
      <c r="P848" s="18"/>
      <c r="Q848" s="18"/>
      <c r="R848" s="18"/>
      <c r="S848" s="18"/>
      <c r="T848" s="18"/>
      <c r="U848" s="18"/>
      <c r="V848" s="18"/>
      <c r="W848" s="18"/>
      <c r="X848" s="18"/>
      <c r="Y848" s="18"/>
      <c r="Z848" s="18"/>
      <c r="AA848" s="18"/>
      <c r="AB848" s="18"/>
      <c r="AC848" s="18"/>
      <c r="AD848" s="18"/>
    </row>
    <row r="849" spans="1:30" ht="18">
      <c r="A849" s="900"/>
      <c r="B849" s="900"/>
      <c r="C849" s="900"/>
      <c r="D849" s="900"/>
      <c r="E849" s="900"/>
      <c r="F849" s="900"/>
      <c r="G849" s="900"/>
      <c r="H849" s="900"/>
      <c r="I849" s="900"/>
      <c r="J849" s="900"/>
      <c r="K849" s="900"/>
      <c r="L849" s="900"/>
      <c r="M849" s="900"/>
      <c r="N849" s="900"/>
      <c r="O849" s="900"/>
      <c r="P849" s="18"/>
      <c r="Q849" s="18"/>
      <c r="R849" s="18"/>
      <c r="S849" s="18"/>
      <c r="T849" s="18"/>
      <c r="U849" s="18"/>
      <c r="V849" s="18"/>
      <c r="W849" s="18"/>
      <c r="X849" s="18"/>
      <c r="Y849" s="18"/>
      <c r="Z849" s="18"/>
      <c r="AA849" s="18"/>
      <c r="AB849" s="18"/>
      <c r="AC849" s="18"/>
      <c r="AD849" s="18"/>
    </row>
    <row r="850" spans="1:30" ht="18">
      <c r="A850" s="900"/>
      <c r="B850" s="900"/>
      <c r="C850" s="900"/>
      <c r="D850" s="900"/>
      <c r="E850" s="900"/>
      <c r="F850" s="900"/>
      <c r="G850" s="900"/>
      <c r="H850" s="900"/>
      <c r="I850" s="900"/>
      <c r="J850" s="900"/>
      <c r="K850" s="900"/>
      <c r="L850" s="900"/>
      <c r="M850" s="900"/>
      <c r="N850" s="900"/>
      <c r="O850" s="900"/>
      <c r="P850" s="18"/>
      <c r="Q850" s="18"/>
      <c r="R850" s="18"/>
      <c r="S850" s="18"/>
      <c r="T850" s="18"/>
      <c r="U850" s="18"/>
      <c r="V850" s="18"/>
      <c r="W850" s="18"/>
      <c r="X850" s="18"/>
      <c r="Y850" s="18"/>
      <c r="Z850" s="18"/>
      <c r="AA850" s="18"/>
      <c r="AB850" s="18"/>
      <c r="AC850" s="18"/>
      <c r="AD850" s="18"/>
    </row>
    <row r="851" spans="1:30" ht="18">
      <c r="A851" s="900"/>
      <c r="B851" s="900"/>
      <c r="C851" s="900"/>
      <c r="D851" s="900"/>
      <c r="E851" s="900"/>
      <c r="F851" s="900"/>
      <c r="G851" s="900"/>
      <c r="H851" s="900"/>
      <c r="I851" s="900"/>
      <c r="J851" s="900"/>
      <c r="K851" s="900"/>
      <c r="L851" s="900"/>
      <c r="M851" s="900"/>
      <c r="N851" s="900"/>
      <c r="O851" s="900"/>
      <c r="P851" s="18"/>
      <c r="Q851" s="18"/>
      <c r="R851" s="18"/>
      <c r="S851" s="18"/>
      <c r="T851" s="18"/>
      <c r="U851" s="18"/>
      <c r="V851" s="18"/>
      <c r="W851" s="18"/>
      <c r="X851" s="18"/>
      <c r="Y851" s="18"/>
      <c r="Z851" s="18"/>
      <c r="AA851" s="18"/>
      <c r="AB851" s="18"/>
      <c r="AC851" s="18"/>
      <c r="AD851" s="18"/>
    </row>
    <row r="852" spans="1:30" ht="18">
      <c r="A852" s="900"/>
      <c r="B852" s="900"/>
      <c r="C852" s="900"/>
      <c r="D852" s="900"/>
      <c r="E852" s="900"/>
      <c r="F852" s="900"/>
      <c r="G852" s="900"/>
      <c r="H852" s="900"/>
      <c r="I852" s="900"/>
      <c r="J852" s="900"/>
      <c r="K852" s="900"/>
      <c r="L852" s="900"/>
      <c r="M852" s="900"/>
      <c r="N852" s="900"/>
      <c r="O852" s="900"/>
      <c r="P852" s="18"/>
      <c r="Q852" s="18"/>
      <c r="R852" s="18"/>
      <c r="S852" s="18"/>
      <c r="T852" s="18"/>
      <c r="U852" s="18"/>
      <c r="V852" s="18"/>
      <c r="W852" s="18"/>
      <c r="X852" s="18"/>
      <c r="Y852" s="18"/>
      <c r="Z852" s="18"/>
      <c r="AA852" s="18"/>
      <c r="AB852" s="18"/>
      <c r="AC852" s="18"/>
      <c r="AD852" s="18"/>
    </row>
    <row r="853" spans="1:30" ht="18">
      <c r="A853" s="900"/>
      <c r="B853" s="900"/>
      <c r="C853" s="900"/>
      <c r="D853" s="900"/>
      <c r="E853" s="900"/>
      <c r="F853" s="900"/>
      <c r="G853" s="900"/>
      <c r="H853" s="900"/>
      <c r="I853" s="900"/>
      <c r="J853" s="900"/>
      <c r="K853" s="900"/>
      <c r="L853" s="900"/>
      <c r="M853" s="900"/>
      <c r="N853" s="900"/>
      <c r="O853" s="900"/>
      <c r="P853" s="18"/>
      <c r="Q853" s="18"/>
      <c r="R853" s="18"/>
      <c r="S853" s="18"/>
      <c r="T853" s="18"/>
      <c r="U853" s="18"/>
      <c r="V853" s="18"/>
      <c r="W853" s="18"/>
      <c r="X853" s="18"/>
      <c r="Y853" s="18"/>
      <c r="Z853" s="18"/>
      <c r="AA853" s="18"/>
      <c r="AB853" s="18"/>
      <c r="AC853" s="18"/>
      <c r="AD853" s="18"/>
    </row>
    <row r="854" spans="1:30" ht="18">
      <c r="A854" s="900"/>
      <c r="B854" s="900"/>
      <c r="C854" s="900"/>
      <c r="D854" s="900"/>
      <c r="E854" s="900"/>
      <c r="F854" s="900"/>
      <c r="G854" s="900"/>
      <c r="H854" s="900"/>
      <c r="I854" s="900"/>
      <c r="J854" s="900"/>
      <c r="K854" s="900"/>
      <c r="L854" s="900"/>
      <c r="M854" s="900"/>
      <c r="N854" s="900"/>
      <c r="O854" s="900"/>
      <c r="P854" s="18"/>
      <c r="Q854" s="18"/>
      <c r="R854" s="18"/>
      <c r="S854" s="18"/>
      <c r="T854" s="18"/>
      <c r="U854" s="18"/>
      <c r="V854" s="18"/>
      <c r="W854" s="18"/>
      <c r="X854" s="18"/>
      <c r="Y854" s="18"/>
      <c r="Z854" s="18"/>
      <c r="AA854" s="18"/>
      <c r="AB854" s="18"/>
      <c r="AC854" s="18"/>
      <c r="AD854" s="18"/>
    </row>
    <row r="855" spans="1:30" ht="18">
      <c r="A855" s="900"/>
      <c r="B855" s="900"/>
      <c r="C855" s="900"/>
      <c r="D855" s="900"/>
      <c r="E855" s="900"/>
      <c r="F855" s="900"/>
      <c r="G855" s="900"/>
      <c r="H855" s="900"/>
      <c r="I855" s="900"/>
      <c r="J855" s="900"/>
      <c r="K855" s="900"/>
      <c r="L855" s="900"/>
      <c r="M855" s="900"/>
      <c r="N855" s="900"/>
      <c r="O855" s="900"/>
      <c r="P855" s="18"/>
      <c r="Q855" s="18"/>
      <c r="R855" s="18"/>
      <c r="S855" s="18"/>
      <c r="T855" s="18"/>
      <c r="U855" s="18"/>
      <c r="V855" s="18"/>
      <c r="W855" s="18"/>
      <c r="X855" s="18"/>
      <c r="Y855" s="18"/>
      <c r="Z855" s="18"/>
      <c r="AA855" s="18"/>
      <c r="AB855" s="18"/>
      <c r="AC855" s="18"/>
      <c r="AD855" s="18"/>
    </row>
    <row r="856" spans="1:30" ht="18">
      <c r="A856" s="900"/>
      <c r="B856" s="900"/>
      <c r="C856" s="900"/>
      <c r="D856" s="900"/>
      <c r="E856" s="900"/>
      <c r="F856" s="900"/>
      <c r="G856" s="900"/>
      <c r="H856" s="900"/>
      <c r="I856" s="900"/>
      <c r="J856" s="900"/>
      <c r="K856" s="900"/>
      <c r="L856" s="900"/>
      <c r="M856" s="900"/>
      <c r="N856" s="900"/>
      <c r="O856" s="900"/>
      <c r="P856" s="18"/>
      <c r="Q856" s="18"/>
      <c r="R856" s="18"/>
      <c r="S856" s="18"/>
      <c r="T856" s="18"/>
      <c r="U856" s="18"/>
      <c r="V856" s="18"/>
      <c r="W856" s="18"/>
      <c r="X856" s="18"/>
      <c r="Y856" s="18"/>
      <c r="Z856" s="18"/>
      <c r="AA856" s="18"/>
      <c r="AB856" s="18"/>
      <c r="AC856" s="18"/>
      <c r="AD856" s="18"/>
    </row>
    <row r="857" spans="1:30" ht="18">
      <c r="A857" s="900"/>
      <c r="B857" s="900"/>
      <c r="C857" s="900"/>
      <c r="D857" s="900"/>
      <c r="E857" s="900"/>
      <c r="F857" s="900"/>
      <c r="G857" s="900"/>
      <c r="H857" s="900"/>
      <c r="I857" s="900"/>
      <c r="J857" s="900"/>
      <c r="K857" s="900"/>
      <c r="L857" s="900"/>
      <c r="M857" s="900"/>
      <c r="N857" s="900"/>
      <c r="O857" s="900"/>
      <c r="P857" s="18"/>
      <c r="Q857" s="18"/>
      <c r="R857" s="18"/>
      <c r="S857" s="18"/>
      <c r="T857" s="18"/>
      <c r="U857" s="18"/>
      <c r="V857" s="18"/>
      <c r="W857" s="18"/>
      <c r="X857" s="18"/>
      <c r="Y857" s="18"/>
      <c r="Z857" s="18"/>
      <c r="AA857" s="18"/>
      <c r="AB857" s="18"/>
      <c r="AC857" s="18"/>
      <c r="AD857" s="18"/>
    </row>
    <row r="858" spans="1:30" ht="18">
      <c r="A858" s="900"/>
      <c r="B858" s="900"/>
      <c r="C858" s="900"/>
      <c r="D858" s="900"/>
      <c r="E858" s="900"/>
      <c r="F858" s="900"/>
      <c r="G858" s="900"/>
      <c r="H858" s="900"/>
      <c r="I858" s="900"/>
      <c r="J858" s="900"/>
      <c r="K858" s="900"/>
      <c r="L858" s="900"/>
      <c r="M858" s="900"/>
      <c r="N858" s="900"/>
      <c r="O858" s="900"/>
      <c r="P858" s="18"/>
      <c r="Q858" s="18"/>
      <c r="R858" s="18"/>
      <c r="S858" s="18"/>
      <c r="T858" s="18"/>
      <c r="U858" s="18"/>
      <c r="V858" s="18"/>
      <c r="W858" s="18"/>
      <c r="X858" s="18"/>
      <c r="Y858" s="18"/>
      <c r="Z858" s="18"/>
      <c r="AA858" s="18"/>
      <c r="AB858" s="18"/>
      <c r="AC858" s="18"/>
      <c r="AD858" s="18"/>
    </row>
    <row r="859" spans="1:30" ht="18">
      <c r="A859" s="900"/>
      <c r="B859" s="900"/>
      <c r="C859" s="900"/>
      <c r="D859" s="900"/>
      <c r="E859" s="900"/>
      <c r="F859" s="900"/>
      <c r="G859" s="900"/>
      <c r="H859" s="900"/>
      <c r="I859" s="900"/>
      <c r="J859" s="900"/>
      <c r="K859" s="900"/>
      <c r="L859" s="900"/>
      <c r="M859" s="900"/>
      <c r="N859" s="900"/>
      <c r="O859" s="900"/>
      <c r="P859" s="18"/>
      <c r="Q859" s="18"/>
      <c r="R859" s="18"/>
      <c r="S859" s="18"/>
      <c r="T859" s="18"/>
      <c r="U859" s="18"/>
      <c r="V859" s="18"/>
      <c r="W859" s="18"/>
      <c r="X859" s="18"/>
      <c r="Y859" s="18"/>
      <c r="Z859" s="18"/>
      <c r="AA859" s="18"/>
      <c r="AB859" s="18"/>
      <c r="AC859" s="18"/>
      <c r="AD859" s="18"/>
    </row>
    <row r="860" spans="1:30" ht="18">
      <c r="A860" s="900"/>
      <c r="B860" s="900"/>
      <c r="C860" s="900"/>
      <c r="D860" s="900"/>
      <c r="E860" s="900"/>
      <c r="F860" s="900"/>
      <c r="G860" s="900"/>
      <c r="H860" s="900"/>
      <c r="I860" s="900"/>
      <c r="J860" s="900"/>
      <c r="K860" s="900"/>
      <c r="L860" s="900"/>
      <c r="M860" s="900"/>
      <c r="N860" s="900"/>
      <c r="O860" s="900"/>
      <c r="P860" s="18"/>
      <c r="Q860" s="18"/>
      <c r="R860" s="18"/>
      <c r="S860" s="18"/>
      <c r="T860" s="18"/>
      <c r="U860" s="18"/>
      <c r="V860" s="18"/>
      <c r="W860" s="18"/>
      <c r="X860" s="18"/>
      <c r="Y860" s="18"/>
      <c r="Z860" s="18"/>
      <c r="AA860" s="18"/>
      <c r="AB860" s="18"/>
      <c r="AC860" s="18"/>
      <c r="AD860" s="18"/>
    </row>
    <row r="861" spans="1:30" ht="18">
      <c r="A861" s="900"/>
      <c r="B861" s="900"/>
      <c r="C861" s="900"/>
      <c r="D861" s="900"/>
      <c r="E861" s="900"/>
      <c r="F861" s="900"/>
      <c r="G861" s="900"/>
      <c r="H861" s="900"/>
      <c r="I861" s="900"/>
      <c r="J861" s="900"/>
      <c r="K861" s="900"/>
      <c r="L861" s="900"/>
      <c r="M861" s="900"/>
      <c r="N861" s="900"/>
      <c r="O861" s="900"/>
      <c r="P861" s="18"/>
      <c r="Q861" s="18"/>
      <c r="R861" s="18"/>
      <c r="S861" s="18"/>
      <c r="T861" s="18"/>
      <c r="U861" s="18"/>
      <c r="V861" s="18"/>
      <c r="W861" s="18"/>
      <c r="X861" s="18"/>
      <c r="Y861" s="18"/>
      <c r="Z861" s="18"/>
      <c r="AA861" s="18"/>
      <c r="AB861" s="18"/>
      <c r="AC861" s="18"/>
      <c r="AD861" s="18"/>
    </row>
    <row r="862" spans="1:30" ht="18">
      <c r="A862" s="900"/>
      <c r="B862" s="900"/>
      <c r="C862" s="900"/>
      <c r="D862" s="900"/>
      <c r="E862" s="900"/>
      <c r="F862" s="900"/>
      <c r="G862" s="900"/>
      <c r="H862" s="900"/>
      <c r="I862" s="900"/>
      <c r="J862" s="900"/>
      <c r="K862" s="900"/>
      <c r="L862" s="900"/>
      <c r="M862" s="900"/>
      <c r="N862" s="900"/>
      <c r="O862" s="900"/>
      <c r="P862" s="18"/>
      <c r="Q862" s="18"/>
      <c r="R862" s="18"/>
      <c r="S862" s="18"/>
      <c r="T862" s="18"/>
      <c r="U862" s="18"/>
      <c r="V862" s="18"/>
      <c r="W862" s="18"/>
      <c r="X862" s="18"/>
      <c r="Y862" s="18"/>
      <c r="Z862" s="18"/>
      <c r="AA862" s="18"/>
      <c r="AB862" s="18"/>
      <c r="AC862" s="18"/>
      <c r="AD862" s="18"/>
    </row>
    <row r="863" spans="1:30" ht="18">
      <c r="A863" s="900"/>
      <c r="B863" s="900"/>
      <c r="C863" s="900"/>
      <c r="D863" s="900"/>
      <c r="E863" s="900"/>
      <c r="F863" s="900"/>
      <c r="G863" s="900"/>
      <c r="H863" s="900"/>
      <c r="I863" s="900"/>
      <c r="J863" s="900"/>
      <c r="K863" s="900"/>
      <c r="L863" s="900"/>
      <c r="M863" s="900"/>
      <c r="N863" s="900"/>
      <c r="O863" s="900"/>
      <c r="P863" s="18"/>
      <c r="Q863" s="18"/>
      <c r="R863" s="18"/>
      <c r="S863" s="18"/>
      <c r="T863" s="18"/>
      <c r="U863" s="18"/>
      <c r="V863" s="18"/>
      <c r="W863" s="18"/>
      <c r="X863" s="18"/>
      <c r="Y863" s="18"/>
      <c r="Z863" s="18"/>
      <c r="AA863" s="18"/>
      <c r="AB863" s="18"/>
      <c r="AC863" s="18"/>
      <c r="AD863" s="18"/>
    </row>
    <row r="864" spans="1:30" ht="18">
      <c r="A864" s="900"/>
      <c r="B864" s="900"/>
      <c r="C864" s="900"/>
      <c r="D864" s="900"/>
      <c r="E864" s="900"/>
      <c r="F864" s="900"/>
      <c r="G864" s="900"/>
      <c r="H864" s="900"/>
      <c r="I864" s="900"/>
      <c r="J864" s="900"/>
      <c r="K864" s="900"/>
      <c r="L864" s="900"/>
      <c r="M864" s="900"/>
      <c r="N864" s="900"/>
      <c r="O864" s="900"/>
      <c r="P864" s="18"/>
      <c r="Q864" s="18"/>
      <c r="R864" s="18"/>
      <c r="S864" s="18"/>
      <c r="T864" s="18"/>
      <c r="U864" s="18"/>
      <c r="V864" s="18"/>
      <c r="W864" s="18"/>
      <c r="X864" s="18"/>
      <c r="Y864" s="18"/>
      <c r="Z864" s="18"/>
      <c r="AA864" s="18"/>
      <c r="AB864" s="18"/>
      <c r="AC864" s="18"/>
      <c r="AD864" s="18"/>
    </row>
    <row r="865" spans="1:30" ht="18">
      <c r="A865" s="900"/>
      <c r="B865" s="900"/>
      <c r="C865" s="900"/>
      <c r="D865" s="900"/>
      <c r="E865" s="900"/>
      <c r="F865" s="900"/>
      <c r="G865" s="900"/>
      <c r="H865" s="900"/>
      <c r="I865" s="900"/>
      <c r="J865" s="900"/>
      <c r="K865" s="900"/>
      <c r="L865" s="900"/>
      <c r="M865" s="900"/>
      <c r="N865" s="900"/>
      <c r="O865" s="900"/>
      <c r="P865" s="18"/>
      <c r="Q865" s="18"/>
      <c r="R865" s="18"/>
      <c r="S865" s="18"/>
      <c r="T865" s="18"/>
      <c r="U865" s="18"/>
      <c r="V865" s="18"/>
      <c r="W865" s="18"/>
      <c r="X865" s="18"/>
      <c r="Y865" s="18"/>
      <c r="Z865" s="18"/>
      <c r="AA865" s="18"/>
      <c r="AB865" s="18"/>
      <c r="AC865" s="18"/>
      <c r="AD865" s="18"/>
    </row>
    <row r="866" spans="1:30" ht="18">
      <c r="A866" s="900"/>
      <c r="B866" s="900"/>
      <c r="C866" s="900"/>
      <c r="D866" s="900"/>
      <c r="E866" s="900"/>
      <c r="F866" s="900"/>
      <c r="G866" s="900"/>
      <c r="H866" s="900"/>
      <c r="I866" s="900"/>
      <c r="J866" s="900"/>
      <c r="K866" s="900"/>
      <c r="L866" s="900"/>
      <c r="M866" s="900"/>
      <c r="N866" s="900"/>
      <c r="O866" s="900"/>
      <c r="P866" s="18"/>
      <c r="Q866" s="18"/>
      <c r="R866" s="18"/>
      <c r="S866" s="18"/>
      <c r="T866" s="18"/>
      <c r="U866" s="18"/>
      <c r="V866" s="18"/>
      <c r="W866" s="18"/>
      <c r="X866" s="18"/>
      <c r="Y866" s="18"/>
      <c r="Z866" s="18"/>
      <c r="AA866" s="18"/>
      <c r="AB866" s="18"/>
      <c r="AC866" s="18"/>
      <c r="AD866" s="18"/>
    </row>
    <row r="867" spans="1:30" ht="18">
      <c r="A867" s="900"/>
      <c r="B867" s="900"/>
      <c r="C867" s="900"/>
      <c r="D867" s="900"/>
      <c r="E867" s="900"/>
      <c r="F867" s="900"/>
      <c r="G867" s="900"/>
      <c r="H867" s="900"/>
      <c r="I867" s="900"/>
      <c r="J867" s="900"/>
      <c r="K867" s="900"/>
      <c r="L867" s="900"/>
      <c r="M867" s="900"/>
      <c r="N867" s="900"/>
      <c r="O867" s="900"/>
      <c r="P867" s="18"/>
      <c r="Q867" s="18"/>
      <c r="R867" s="18"/>
      <c r="S867" s="18"/>
      <c r="T867" s="18"/>
      <c r="U867" s="18"/>
      <c r="V867" s="18"/>
      <c r="W867" s="18"/>
      <c r="X867" s="18"/>
      <c r="Y867" s="18"/>
      <c r="Z867" s="18"/>
      <c r="AA867" s="18"/>
      <c r="AB867" s="18"/>
      <c r="AC867" s="18"/>
      <c r="AD867" s="18"/>
    </row>
    <row r="868" spans="1:30" ht="18">
      <c r="A868" s="900"/>
      <c r="B868" s="900"/>
      <c r="C868" s="900"/>
      <c r="D868" s="900"/>
      <c r="E868" s="900"/>
      <c r="F868" s="900"/>
      <c r="G868" s="900"/>
      <c r="H868" s="900"/>
      <c r="I868" s="900"/>
      <c r="J868" s="900"/>
      <c r="K868" s="900"/>
      <c r="L868" s="900"/>
      <c r="M868" s="900"/>
      <c r="N868" s="900"/>
      <c r="O868" s="900"/>
      <c r="P868" s="18"/>
      <c r="Q868" s="18"/>
      <c r="R868" s="18"/>
      <c r="S868" s="18"/>
      <c r="T868" s="18"/>
      <c r="U868" s="18"/>
      <c r="V868" s="18"/>
      <c r="W868" s="18"/>
      <c r="X868" s="18"/>
      <c r="Y868" s="18"/>
      <c r="Z868" s="18"/>
      <c r="AA868" s="18"/>
      <c r="AB868" s="18"/>
      <c r="AC868" s="18"/>
      <c r="AD868" s="18"/>
    </row>
    <row r="869" spans="1:30" ht="18">
      <c r="A869" s="900"/>
      <c r="B869" s="900"/>
      <c r="C869" s="900"/>
      <c r="D869" s="900"/>
      <c r="E869" s="900"/>
      <c r="F869" s="900"/>
      <c r="G869" s="900"/>
      <c r="H869" s="900"/>
      <c r="I869" s="900"/>
      <c r="J869" s="900"/>
      <c r="K869" s="900"/>
      <c r="L869" s="900"/>
      <c r="M869" s="900"/>
      <c r="N869" s="900"/>
      <c r="O869" s="900"/>
      <c r="P869" s="18"/>
      <c r="Q869" s="18"/>
      <c r="R869" s="18"/>
      <c r="S869" s="18"/>
      <c r="T869" s="18"/>
      <c r="U869" s="18"/>
      <c r="V869" s="18"/>
      <c r="W869" s="18"/>
      <c r="X869" s="18"/>
      <c r="Y869" s="18"/>
      <c r="Z869" s="18"/>
      <c r="AA869" s="18"/>
      <c r="AB869" s="18"/>
      <c r="AC869" s="18"/>
      <c r="AD869" s="18"/>
    </row>
    <row r="870" spans="1:30" ht="18">
      <c r="A870" s="900"/>
      <c r="B870" s="900"/>
      <c r="C870" s="900"/>
      <c r="D870" s="900"/>
      <c r="E870" s="900"/>
      <c r="F870" s="900"/>
      <c r="G870" s="900"/>
      <c r="H870" s="900"/>
      <c r="I870" s="900"/>
      <c r="J870" s="900"/>
      <c r="K870" s="900"/>
      <c r="L870" s="900"/>
      <c r="M870" s="900"/>
      <c r="N870" s="900"/>
      <c r="O870" s="900"/>
      <c r="P870" s="18"/>
      <c r="Q870" s="18"/>
      <c r="R870" s="18"/>
      <c r="S870" s="18"/>
      <c r="T870" s="18"/>
      <c r="U870" s="18"/>
      <c r="V870" s="18"/>
      <c r="W870" s="18"/>
      <c r="X870" s="18"/>
      <c r="Y870" s="18"/>
      <c r="Z870" s="18"/>
      <c r="AA870" s="18"/>
      <c r="AB870" s="18"/>
      <c r="AC870" s="18"/>
      <c r="AD870" s="18"/>
    </row>
    <row r="871" spans="1:30" ht="18">
      <c r="A871" s="900"/>
      <c r="B871" s="900"/>
      <c r="C871" s="900"/>
      <c r="D871" s="900"/>
      <c r="E871" s="900"/>
      <c r="F871" s="900"/>
      <c r="G871" s="900"/>
      <c r="H871" s="900"/>
      <c r="I871" s="900"/>
      <c r="J871" s="900"/>
      <c r="K871" s="900"/>
      <c r="L871" s="900"/>
      <c r="M871" s="900"/>
      <c r="N871" s="900"/>
      <c r="O871" s="900"/>
      <c r="P871" s="18"/>
      <c r="Q871" s="18"/>
      <c r="R871" s="18"/>
      <c r="S871" s="18"/>
      <c r="T871" s="18"/>
      <c r="U871" s="18"/>
      <c r="V871" s="18"/>
      <c r="W871" s="18"/>
      <c r="X871" s="18"/>
      <c r="Y871" s="18"/>
      <c r="Z871" s="18"/>
      <c r="AA871" s="18"/>
      <c r="AB871" s="18"/>
      <c r="AC871" s="18"/>
      <c r="AD871" s="18"/>
    </row>
    <row r="872" spans="1:30" ht="18">
      <c r="A872" s="900"/>
      <c r="B872" s="900"/>
      <c r="C872" s="900"/>
      <c r="D872" s="900"/>
      <c r="E872" s="900"/>
      <c r="F872" s="900"/>
      <c r="G872" s="900"/>
      <c r="H872" s="900"/>
      <c r="I872" s="900"/>
      <c r="J872" s="900"/>
      <c r="K872" s="900"/>
      <c r="L872" s="900"/>
      <c r="M872" s="900"/>
      <c r="N872" s="900"/>
      <c r="O872" s="900"/>
      <c r="P872" s="18"/>
      <c r="Q872" s="18"/>
      <c r="R872" s="18"/>
      <c r="S872" s="18"/>
      <c r="T872" s="18"/>
      <c r="U872" s="18"/>
      <c r="V872" s="18"/>
      <c r="W872" s="18"/>
      <c r="X872" s="18"/>
      <c r="Y872" s="18"/>
      <c r="Z872" s="18"/>
      <c r="AA872" s="18"/>
      <c r="AB872" s="18"/>
      <c r="AC872" s="18"/>
      <c r="AD872" s="18"/>
    </row>
    <row r="873" spans="1:30" ht="18">
      <c r="A873" s="900"/>
      <c r="B873" s="900"/>
      <c r="C873" s="900"/>
      <c r="D873" s="900"/>
      <c r="E873" s="900"/>
      <c r="F873" s="900"/>
      <c r="G873" s="900"/>
      <c r="H873" s="900"/>
      <c r="I873" s="900"/>
      <c r="J873" s="900"/>
      <c r="K873" s="900"/>
      <c r="L873" s="900"/>
      <c r="M873" s="900"/>
      <c r="N873" s="900"/>
      <c r="O873" s="900"/>
      <c r="P873" s="18"/>
      <c r="Q873" s="18"/>
      <c r="R873" s="18"/>
      <c r="S873" s="18"/>
      <c r="T873" s="18"/>
      <c r="U873" s="18"/>
      <c r="V873" s="18"/>
      <c r="W873" s="18"/>
      <c r="X873" s="18"/>
      <c r="Y873" s="18"/>
      <c r="Z873" s="18"/>
      <c r="AA873" s="18"/>
      <c r="AB873" s="18"/>
      <c r="AC873" s="18"/>
      <c r="AD873" s="18"/>
    </row>
    <row r="874" spans="1:30" ht="18">
      <c r="A874" s="900"/>
      <c r="B874" s="900"/>
      <c r="C874" s="900"/>
      <c r="D874" s="900"/>
      <c r="E874" s="900"/>
      <c r="F874" s="900"/>
      <c r="G874" s="900"/>
      <c r="H874" s="900"/>
      <c r="I874" s="900"/>
      <c r="J874" s="900"/>
      <c r="K874" s="900"/>
      <c r="L874" s="900"/>
      <c r="M874" s="900"/>
      <c r="N874" s="900"/>
      <c r="O874" s="900"/>
      <c r="P874" s="18"/>
      <c r="Q874" s="18"/>
      <c r="R874" s="18"/>
      <c r="S874" s="18"/>
      <c r="T874" s="18"/>
      <c r="U874" s="18"/>
      <c r="V874" s="18"/>
      <c r="W874" s="18"/>
      <c r="X874" s="18"/>
      <c r="Y874" s="18"/>
      <c r="Z874" s="18"/>
      <c r="AA874" s="18"/>
      <c r="AB874" s="18"/>
      <c r="AC874" s="18"/>
      <c r="AD874" s="18"/>
    </row>
    <row r="875" spans="1:30" ht="18">
      <c r="A875" s="900"/>
      <c r="B875" s="900"/>
      <c r="C875" s="900"/>
      <c r="D875" s="900"/>
      <c r="E875" s="900"/>
      <c r="F875" s="900"/>
      <c r="G875" s="900"/>
      <c r="H875" s="900"/>
      <c r="I875" s="900"/>
      <c r="J875" s="900"/>
      <c r="K875" s="900"/>
      <c r="L875" s="900"/>
      <c r="M875" s="900"/>
      <c r="N875" s="900"/>
      <c r="O875" s="900"/>
      <c r="P875" s="18"/>
      <c r="Q875" s="18"/>
      <c r="R875" s="18"/>
      <c r="S875" s="18"/>
      <c r="T875" s="18"/>
      <c r="U875" s="18"/>
      <c r="V875" s="18"/>
      <c r="W875" s="18"/>
      <c r="X875" s="18"/>
      <c r="Y875" s="18"/>
      <c r="Z875" s="18"/>
      <c r="AA875" s="18"/>
      <c r="AB875" s="18"/>
      <c r="AC875" s="18"/>
      <c r="AD875" s="18"/>
    </row>
    <row r="876" spans="1:30" ht="18">
      <c r="A876" s="900"/>
      <c r="B876" s="900"/>
      <c r="C876" s="900"/>
      <c r="D876" s="900"/>
      <c r="E876" s="900"/>
      <c r="F876" s="900"/>
      <c r="G876" s="900"/>
      <c r="H876" s="900"/>
      <c r="I876" s="900"/>
      <c r="J876" s="900"/>
      <c r="K876" s="900"/>
      <c r="L876" s="900"/>
      <c r="M876" s="900"/>
      <c r="N876" s="900"/>
      <c r="O876" s="900"/>
      <c r="P876" s="18"/>
      <c r="Q876" s="18"/>
      <c r="R876" s="18"/>
      <c r="S876" s="18"/>
      <c r="T876" s="18"/>
      <c r="U876" s="18"/>
      <c r="V876" s="18"/>
      <c r="W876" s="18"/>
      <c r="X876" s="18"/>
      <c r="Y876" s="18"/>
      <c r="Z876" s="18"/>
      <c r="AA876" s="18"/>
      <c r="AB876" s="18"/>
      <c r="AC876" s="18"/>
      <c r="AD876" s="18"/>
    </row>
    <row r="877" spans="1:30" ht="18">
      <c r="A877" s="900"/>
      <c r="B877" s="900"/>
      <c r="C877" s="900"/>
      <c r="D877" s="900"/>
      <c r="E877" s="900"/>
      <c r="F877" s="900"/>
      <c r="G877" s="900"/>
      <c r="H877" s="900"/>
      <c r="I877" s="900"/>
      <c r="J877" s="900"/>
      <c r="K877" s="900"/>
      <c r="L877" s="900"/>
      <c r="M877" s="900"/>
      <c r="N877" s="900"/>
      <c r="O877" s="900"/>
      <c r="P877" s="18"/>
      <c r="Q877" s="18"/>
      <c r="R877" s="18"/>
      <c r="S877" s="18"/>
      <c r="T877" s="18"/>
      <c r="U877" s="18"/>
      <c r="V877" s="18"/>
      <c r="W877" s="18"/>
      <c r="X877" s="18"/>
      <c r="Y877" s="18"/>
      <c r="Z877" s="18"/>
      <c r="AA877" s="18"/>
      <c r="AB877" s="18"/>
      <c r="AC877" s="18"/>
      <c r="AD877" s="18"/>
    </row>
    <row r="878" spans="1:30" ht="18">
      <c r="A878" s="900"/>
      <c r="B878" s="900"/>
      <c r="C878" s="900"/>
      <c r="D878" s="900"/>
      <c r="E878" s="900"/>
      <c r="F878" s="900"/>
      <c r="G878" s="900"/>
      <c r="H878" s="900"/>
      <c r="I878" s="900"/>
      <c r="J878" s="900"/>
      <c r="K878" s="900"/>
      <c r="L878" s="900"/>
      <c r="M878" s="900"/>
      <c r="N878" s="900"/>
      <c r="O878" s="900"/>
      <c r="P878" s="18"/>
      <c r="Q878" s="18"/>
      <c r="R878" s="18"/>
      <c r="S878" s="18"/>
      <c r="T878" s="18"/>
      <c r="U878" s="18"/>
      <c r="V878" s="18"/>
      <c r="W878" s="18"/>
      <c r="X878" s="18"/>
      <c r="Y878" s="18"/>
      <c r="Z878" s="18"/>
      <c r="AA878" s="18"/>
      <c r="AB878" s="18"/>
      <c r="AC878" s="18"/>
      <c r="AD878" s="18"/>
    </row>
    <row r="879" spans="1:30" ht="18">
      <c r="A879" s="900"/>
      <c r="B879" s="900"/>
      <c r="C879" s="900"/>
      <c r="D879" s="900"/>
      <c r="E879" s="900"/>
      <c r="F879" s="900"/>
      <c r="G879" s="900"/>
      <c r="H879" s="900"/>
      <c r="I879" s="900"/>
      <c r="J879" s="900"/>
      <c r="K879" s="900"/>
      <c r="L879" s="900"/>
      <c r="M879" s="900"/>
      <c r="N879" s="900"/>
      <c r="O879" s="900"/>
      <c r="P879" s="18"/>
      <c r="Q879" s="18"/>
      <c r="R879" s="18"/>
      <c r="S879" s="18"/>
      <c r="T879" s="18"/>
      <c r="U879" s="18"/>
      <c r="V879" s="18"/>
      <c r="W879" s="18"/>
      <c r="X879" s="18"/>
      <c r="Y879" s="18"/>
      <c r="Z879" s="18"/>
      <c r="AA879" s="18"/>
      <c r="AB879" s="18"/>
      <c r="AC879" s="18"/>
      <c r="AD879" s="18"/>
    </row>
    <row r="880" spans="1:30" ht="18">
      <c r="A880" s="900"/>
      <c r="B880" s="900"/>
      <c r="C880" s="900"/>
      <c r="D880" s="900"/>
      <c r="E880" s="900"/>
      <c r="F880" s="900"/>
      <c r="G880" s="900"/>
      <c r="H880" s="900"/>
      <c r="I880" s="900"/>
      <c r="J880" s="900"/>
      <c r="K880" s="900"/>
      <c r="L880" s="900"/>
      <c r="M880" s="900"/>
      <c r="N880" s="900"/>
      <c r="O880" s="900"/>
      <c r="P880" s="18"/>
      <c r="Q880" s="18"/>
      <c r="R880" s="18"/>
      <c r="S880" s="18"/>
      <c r="T880" s="18"/>
      <c r="U880" s="18"/>
      <c r="V880" s="18"/>
      <c r="W880" s="18"/>
      <c r="X880" s="18"/>
      <c r="Y880" s="18"/>
      <c r="Z880" s="18"/>
      <c r="AA880" s="18"/>
      <c r="AB880" s="18"/>
      <c r="AC880" s="18"/>
      <c r="AD880" s="18"/>
    </row>
    <row r="881" spans="1:30" ht="18">
      <c r="A881" s="900"/>
      <c r="B881" s="900"/>
      <c r="C881" s="900"/>
      <c r="D881" s="900"/>
      <c r="E881" s="900"/>
      <c r="F881" s="900"/>
      <c r="G881" s="900"/>
      <c r="H881" s="900"/>
      <c r="I881" s="900"/>
      <c r="J881" s="900"/>
      <c r="K881" s="900"/>
      <c r="L881" s="900"/>
      <c r="M881" s="900"/>
      <c r="N881" s="900"/>
      <c r="O881" s="900"/>
      <c r="P881" s="18"/>
      <c r="Q881" s="18"/>
      <c r="R881" s="18"/>
      <c r="S881" s="18"/>
      <c r="T881" s="18"/>
      <c r="U881" s="18"/>
      <c r="V881" s="18"/>
      <c r="W881" s="18"/>
      <c r="X881" s="18"/>
      <c r="Y881" s="18"/>
      <c r="Z881" s="18"/>
      <c r="AA881" s="18"/>
      <c r="AB881" s="18"/>
      <c r="AC881" s="18"/>
      <c r="AD881" s="18"/>
    </row>
    <row r="882" spans="1:30" ht="18">
      <c r="A882" s="900"/>
      <c r="B882" s="900"/>
      <c r="C882" s="900"/>
      <c r="D882" s="900"/>
      <c r="E882" s="900"/>
      <c r="F882" s="900"/>
      <c r="G882" s="900"/>
      <c r="H882" s="900"/>
      <c r="I882" s="900"/>
      <c r="J882" s="900"/>
      <c r="K882" s="900"/>
      <c r="L882" s="900"/>
      <c r="M882" s="900"/>
      <c r="N882" s="900"/>
      <c r="O882" s="900"/>
      <c r="P882" s="18"/>
      <c r="Q882" s="18"/>
      <c r="R882" s="18"/>
      <c r="S882" s="18"/>
      <c r="T882" s="18"/>
      <c r="U882" s="18"/>
      <c r="V882" s="18"/>
      <c r="W882" s="18"/>
      <c r="X882" s="18"/>
      <c r="Y882" s="18"/>
      <c r="Z882" s="18"/>
      <c r="AA882" s="18"/>
      <c r="AB882" s="18"/>
      <c r="AC882" s="18"/>
      <c r="AD882" s="18"/>
    </row>
    <row r="883" spans="1:30" ht="18">
      <c r="A883" s="900"/>
      <c r="B883" s="900"/>
      <c r="C883" s="900"/>
      <c r="D883" s="900"/>
      <c r="E883" s="900"/>
      <c r="F883" s="900"/>
      <c r="G883" s="900"/>
      <c r="H883" s="900"/>
      <c r="I883" s="900"/>
      <c r="J883" s="900"/>
      <c r="K883" s="900"/>
      <c r="L883" s="900"/>
      <c r="M883" s="900"/>
      <c r="N883" s="900"/>
      <c r="O883" s="900"/>
      <c r="P883" s="18"/>
      <c r="Q883" s="18"/>
      <c r="R883" s="18"/>
      <c r="S883" s="18"/>
      <c r="T883" s="18"/>
      <c r="U883" s="18"/>
      <c r="V883" s="18"/>
      <c r="W883" s="18"/>
      <c r="X883" s="18"/>
      <c r="Y883" s="18"/>
      <c r="Z883" s="18"/>
      <c r="AA883" s="18"/>
      <c r="AB883" s="18"/>
      <c r="AC883" s="18"/>
      <c r="AD883" s="18"/>
    </row>
    <row r="884" spans="1:30" ht="18">
      <c r="A884" s="900"/>
      <c r="B884" s="900"/>
      <c r="C884" s="900"/>
      <c r="D884" s="900"/>
      <c r="E884" s="900"/>
      <c r="F884" s="900"/>
      <c r="G884" s="900"/>
      <c r="H884" s="900"/>
      <c r="I884" s="900"/>
      <c r="J884" s="900"/>
      <c r="K884" s="900"/>
      <c r="L884" s="900"/>
      <c r="M884" s="900"/>
      <c r="N884" s="900"/>
      <c r="O884" s="900"/>
      <c r="P884" s="18"/>
      <c r="Q884" s="18"/>
      <c r="R884" s="18"/>
      <c r="S884" s="18"/>
      <c r="T884" s="18"/>
      <c r="U884" s="18"/>
      <c r="V884" s="18"/>
      <c r="W884" s="18"/>
      <c r="X884" s="18"/>
      <c r="Y884" s="18"/>
      <c r="Z884" s="18"/>
      <c r="AA884" s="18"/>
      <c r="AB884" s="18"/>
      <c r="AC884" s="18"/>
      <c r="AD884" s="18"/>
    </row>
    <row r="885" spans="1:30" ht="18">
      <c r="A885" s="900"/>
      <c r="B885" s="900"/>
      <c r="C885" s="900"/>
      <c r="D885" s="900"/>
      <c r="E885" s="900"/>
      <c r="F885" s="900"/>
      <c r="G885" s="900"/>
      <c r="H885" s="900"/>
      <c r="I885" s="900"/>
      <c r="J885" s="900"/>
      <c r="K885" s="900"/>
      <c r="L885" s="900"/>
      <c r="M885" s="900"/>
      <c r="N885" s="900"/>
      <c r="O885" s="900"/>
      <c r="P885" s="18"/>
      <c r="Q885" s="18"/>
      <c r="R885" s="18"/>
      <c r="S885" s="18"/>
      <c r="T885" s="18"/>
      <c r="U885" s="18"/>
      <c r="V885" s="18"/>
      <c r="W885" s="18"/>
      <c r="X885" s="18"/>
      <c r="Y885" s="18"/>
      <c r="Z885" s="18"/>
      <c r="AA885" s="18"/>
      <c r="AB885" s="18"/>
      <c r="AC885" s="18"/>
      <c r="AD885" s="18"/>
    </row>
    <row r="886" spans="1:30" ht="18">
      <c r="A886" s="900"/>
      <c r="B886" s="900"/>
      <c r="C886" s="900"/>
      <c r="D886" s="900"/>
      <c r="E886" s="900"/>
      <c r="F886" s="900"/>
      <c r="G886" s="900"/>
      <c r="H886" s="900"/>
      <c r="I886" s="900"/>
      <c r="J886" s="900"/>
      <c r="K886" s="900"/>
      <c r="L886" s="900"/>
      <c r="M886" s="900"/>
      <c r="N886" s="900"/>
      <c r="O886" s="900"/>
      <c r="P886" s="18"/>
      <c r="Q886" s="18"/>
      <c r="R886" s="18"/>
      <c r="S886" s="18"/>
      <c r="T886" s="18"/>
      <c r="U886" s="18"/>
      <c r="V886" s="18"/>
      <c r="W886" s="18"/>
      <c r="X886" s="18"/>
      <c r="Y886" s="18"/>
      <c r="Z886" s="18"/>
      <c r="AA886" s="18"/>
      <c r="AB886" s="18"/>
      <c r="AC886" s="18"/>
      <c r="AD886" s="18"/>
    </row>
    <row r="887" spans="1:30" ht="18">
      <c r="A887" s="900"/>
      <c r="B887" s="900"/>
      <c r="C887" s="900"/>
      <c r="D887" s="900"/>
      <c r="E887" s="900"/>
      <c r="F887" s="900"/>
      <c r="G887" s="900"/>
      <c r="H887" s="900"/>
      <c r="I887" s="900"/>
      <c r="J887" s="900"/>
      <c r="K887" s="900"/>
      <c r="L887" s="900"/>
      <c r="M887" s="900"/>
      <c r="N887" s="900"/>
      <c r="O887" s="900"/>
      <c r="P887" s="18"/>
      <c r="Q887" s="18"/>
      <c r="R887" s="18"/>
      <c r="S887" s="18"/>
      <c r="T887" s="18"/>
      <c r="U887" s="18"/>
      <c r="V887" s="18"/>
      <c r="W887" s="18"/>
      <c r="X887" s="18"/>
      <c r="Y887" s="18"/>
      <c r="Z887" s="18"/>
      <c r="AA887" s="18"/>
      <c r="AB887" s="18"/>
      <c r="AC887" s="18"/>
      <c r="AD887" s="18"/>
    </row>
    <row r="888" spans="1:30" ht="18">
      <c r="A888" s="900"/>
      <c r="B888" s="900"/>
      <c r="C888" s="900"/>
      <c r="D888" s="900"/>
      <c r="E888" s="900"/>
      <c r="F888" s="900"/>
      <c r="G888" s="900"/>
      <c r="H888" s="900"/>
      <c r="I888" s="900"/>
      <c r="J888" s="900"/>
      <c r="K888" s="900"/>
      <c r="L888" s="900"/>
      <c r="M888" s="900"/>
      <c r="N888" s="900"/>
      <c r="O888" s="900"/>
      <c r="P888" s="18"/>
      <c r="Q888" s="18"/>
      <c r="R888" s="18"/>
      <c r="S888" s="18"/>
      <c r="T888" s="18"/>
      <c r="U888" s="18"/>
      <c r="V888" s="18"/>
      <c r="W888" s="18"/>
      <c r="X888" s="18"/>
      <c r="Y888" s="18"/>
      <c r="Z888" s="18"/>
      <c r="AA888" s="18"/>
      <c r="AB888" s="18"/>
      <c r="AC888" s="18"/>
      <c r="AD888" s="18"/>
    </row>
    <row r="889" spans="1:30" ht="18">
      <c r="A889" s="900"/>
      <c r="B889" s="900"/>
      <c r="C889" s="900"/>
      <c r="D889" s="900"/>
      <c r="E889" s="900"/>
      <c r="F889" s="900"/>
      <c r="G889" s="900"/>
      <c r="H889" s="900"/>
      <c r="I889" s="900"/>
      <c r="J889" s="900"/>
      <c r="K889" s="900"/>
      <c r="L889" s="900"/>
      <c r="M889" s="900"/>
      <c r="N889" s="900"/>
      <c r="O889" s="900"/>
      <c r="P889" s="18"/>
      <c r="Q889" s="18"/>
      <c r="R889" s="18"/>
      <c r="S889" s="18"/>
      <c r="T889" s="18"/>
      <c r="U889" s="18"/>
      <c r="V889" s="18"/>
      <c r="W889" s="18"/>
      <c r="X889" s="18"/>
      <c r="Y889" s="18"/>
      <c r="Z889" s="18"/>
      <c r="AA889" s="18"/>
      <c r="AB889" s="18"/>
      <c r="AC889" s="18"/>
      <c r="AD889" s="18"/>
    </row>
    <row r="890" spans="1:30" ht="18">
      <c r="A890" s="900"/>
      <c r="B890" s="900"/>
      <c r="C890" s="900"/>
      <c r="D890" s="900"/>
      <c r="E890" s="900"/>
      <c r="F890" s="900"/>
      <c r="G890" s="900"/>
      <c r="H890" s="900"/>
      <c r="I890" s="900"/>
      <c r="J890" s="900"/>
      <c r="K890" s="900"/>
      <c r="L890" s="900"/>
      <c r="M890" s="900"/>
      <c r="N890" s="900"/>
      <c r="O890" s="900"/>
      <c r="P890" s="18"/>
      <c r="Q890" s="18"/>
      <c r="R890" s="18"/>
      <c r="S890" s="18"/>
      <c r="T890" s="18"/>
      <c r="U890" s="18"/>
      <c r="V890" s="18"/>
      <c r="W890" s="18"/>
      <c r="X890" s="18"/>
      <c r="Y890" s="18"/>
      <c r="Z890" s="18"/>
      <c r="AA890" s="18"/>
      <c r="AB890" s="18"/>
      <c r="AC890" s="18"/>
      <c r="AD890" s="18"/>
    </row>
    <row r="891" spans="1:30" ht="18">
      <c r="A891" s="900"/>
      <c r="B891" s="900"/>
      <c r="C891" s="900"/>
      <c r="D891" s="900"/>
      <c r="E891" s="900"/>
      <c r="F891" s="900"/>
      <c r="G891" s="900"/>
      <c r="H891" s="900"/>
      <c r="I891" s="900"/>
      <c r="J891" s="900"/>
      <c r="K891" s="900"/>
      <c r="L891" s="900"/>
      <c r="M891" s="900"/>
      <c r="N891" s="900"/>
      <c r="O891" s="900"/>
      <c r="P891" s="18"/>
      <c r="Q891" s="18"/>
      <c r="R891" s="18"/>
      <c r="S891" s="18"/>
      <c r="T891" s="18"/>
      <c r="U891" s="18"/>
      <c r="V891" s="18"/>
      <c r="W891" s="18"/>
      <c r="X891" s="18"/>
      <c r="Y891" s="18"/>
      <c r="Z891" s="18"/>
      <c r="AA891" s="18"/>
      <c r="AB891" s="18"/>
      <c r="AC891" s="18"/>
      <c r="AD891" s="18"/>
    </row>
    <row r="892" spans="1:30" ht="18">
      <c r="A892" s="900"/>
      <c r="B892" s="900"/>
      <c r="C892" s="900"/>
      <c r="D892" s="900"/>
      <c r="E892" s="900"/>
      <c r="F892" s="900"/>
      <c r="G892" s="900"/>
      <c r="H892" s="900"/>
      <c r="I892" s="900"/>
      <c r="J892" s="900"/>
      <c r="K892" s="900"/>
      <c r="L892" s="900"/>
      <c r="M892" s="900"/>
      <c r="N892" s="900"/>
      <c r="O892" s="900"/>
      <c r="P892" s="18"/>
      <c r="Q892" s="18"/>
      <c r="R892" s="18"/>
      <c r="S892" s="18"/>
      <c r="T892" s="18"/>
      <c r="U892" s="18"/>
      <c r="V892" s="18"/>
      <c r="W892" s="18"/>
      <c r="X892" s="18"/>
      <c r="Y892" s="18"/>
      <c r="Z892" s="18"/>
      <c r="AA892" s="18"/>
      <c r="AB892" s="18"/>
      <c r="AC892" s="18"/>
      <c r="AD892" s="18"/>
    </row>
    <row r="893" spans="1:30" ht="18">
      <c r="A893" s="900"/>
      <c r="B893" s="900"/>
      <c r="C893" s="900"/>
      <c r="D893" s="900"/>
      <c r="E893" s="900"/>
      <c r="F893" s="900"/>
      <c r="G893" s="900"/>
      <c r="H893" s="900"/>
      <c r="I893" s="900"/>
      <c r="J893" s="900"/>
      <c r="K893" s="900"/>
      <c r="L893" s="900"/>
      <c r="M893" s="900"/>
      <c r="N893" s="900"/>
      <c r="O893" s="900"/>
      <c r="P893" s="18"/>
      <c r="Q893" s="18"/>
      <c r="R893" s="18"/>
      <c r="S893" s="18"/>
      <c r="T893" s="18"/>
      <c r="U893" s="18"/>
      <c r="V893" s="18"/>
      <c r="W893" s="18"/>
      <c r="X893" s="18"/>
      <c r="Y893" s="18"/>
      <c r="Z893" s="18"/>
      <c r="AA893" s="18"/>
      <c r="AB893" s="18"/>
      <c r="AC893" s="18"/>
      <c r="AD893" s="18"/>
    </row>
    <row r="894" spans="1:30" ht="18">
      <c r="A894" s="900"/>
      <c r="B894" s="900"/>
      <c r="C894" s="900"/>
      <c r="D894" s="900"/>
      <c r="E894" s="900"/>
      <c r="F894" s="900"/>
      <c r="G894" s="900"/>
      <c r="H894" s="900"/>
      <c r="I894" s="900"/>
      <c r="J894" s="900"/>
      <c r="K894" s="900"/>
      <c r="L894" s="900"/>
      <c r="M894" s="900"/>
      <c r="N894" s="900"/>
      <c r="O894" s="900"/>
      <c r="P894" s="18"/>
      <c r="Q894" s="18"/>
      <c r="R894" s="18"/>
      <c r="S894" s="18"/>
      <c r="T894" s="18"/>
      <c r="U894" s="18"/>
      <c r="V894" s="18"/>
      <c r="W894" s="18"/>
      <c r="X894" s="18"/>
      <c r="Y894" s="18"/>
      <c r="Z894" s="18"/>
      <c r="AA894" s="18"/>
      <c r="AB894" s="18"/>
      <c r="AC894" s="18"/>
      <c r="AD894" s="18"/>
    </row>
    <row r="895" spans="1:30" ht="18">
      <c r="A895" s="900"/>
      <c r="B895" s="900"/>
      <c r="C895" s="900"/>
      <c r="D895" s="900"/>
      <c r="E895" s="900"/>
      <c r="F895" s="900"/>
      <c r="G895" s="900"/>
      <c r="H895" s="900"/>
      <c r="I895" s="900"/>
      <c r="J895" s="900"/>
      <c r="K895" s="900"/>
      <c r="L895" s="900"/>
      <c r="M895" s="900"/>
      <c r="N895" s="900"/>
      <c r="O895" s="900"/>
      <c r="P895" s="18"/>
      <c r="Q895" s="18"/>
      <c r="R895" s="18"/>
      <c r="S895" s="18"/>
      <c r="T895" s="18"/>
      <c r="U895" s="18"/>
      <c r="V895" s="18"/>
      <c r="W895" s="18"/>
      <c r="X895" s="18"/>
      <c r="Y895" s="18"/>
      <c r="Z895" s="18"/>
      <c r="AA895" s="18"/>
      <c r="AB895" s="18"/>
      <c r="AC895" s="18"/>
      <c r="AD895" s="18"/>
    </row>
    <row r="896" spans="1:30" ht="18">
      <c r="A896" s="900"/>
      <c r="B896" s="900"/>
      <c r="C896" s="900"/>
      <c r="D896" s="900"/>
      <c r="E896" s="900"/>
      <c r="F896" s="900"/>
      <c r="G896" s="900"/>
      <c r="H896" s="900"/>
      <c r="I896" s="900"/>
      <c r="J896" s="900"/>
      <c r="K896" s="900"/>
      <c r="L896" s="900"/>
      <c r="M896" s="900"/>
      <c r="N896" s="900"/>
      <c r="O896" s="900"/>
      <c r="P896" s="18"/>
      <c r="Q896" s="18"/>
      <c r="R896" s="18"/>
      <c r="S896" s="18"/>
      <c r="T896" s="18"/>
      <c r="U896" s="18"/>
      <c r="V896" s="18"/>
      <c r="W896" s="18"/>
      <c r="X896" s="18"/>
      <c r="Y896" s="18"/>
      <c r="Z896" s="18"/>
      <c r="AA896" s="18"/>
      <c r="AB896" s="18"/>
      <c r="AC896" s="18"/>
      <c r="AD896" s="18"/>
    </row>
    <row r="897" spans="1:30" ht="18">
      <c r="A897" s="900"/>
      <c r="B897" s="900"/>
      <c r="C897" s="900"/>
      <c r="D897" s="900"/>
      <c r="E897" s="900"/>
      <c r="F897" s="900"/>
      <c r="G897" s="900"/>
      <c r="H897" s="900"/>
      <c r="I897" s="900"/>
      <c r="J897" s="900"/>
      <c r="K897" s="900"/>
      <c r="L897" s="900"/>
      <c r="M897" s="900"/>
      <c r="N897" s="900"/>
      <c r="O897" s="900"/>
      <c r="P897" s="18"/>
      <c r="Q897" s="18"/>
      <c r="R897" s="18"/>
      <c r="S897" s="18"/>
      <c r="T897" s="18"/>
      <c r="U897" s="18"/>
      <c r="V897" s="18"/>
      <c r="W897" s="18"/>
      <c r="X897" s="18"/>
      <c r="Y897" s="18"/>
      <c r="Z897" s="18"/>
      <c r="AA897" s="18"/>
      <c r="AB897" s="18"/>
      <c r="AC897" s="18"/>
      <c r="AD897" s="18"/>
    </row>
    <row r="898" spans="1:30" ht="18">
      <c r="A898" s="900"/>
      <c r="B898" s="900"/>
      <c r="C898" s="900"/>
      <c r="D898" s="900"/>
      <c r="E898" s="900"/>
      <c r="F898" s="900"/>
      <c r="G898" s="900"/>
      <c r="H898" s="900"/>
      <c r="I898" s="900"/>
      <c r="J898" s="900"/>
      <c r="K898" s="900"/>
      <c r="L898" s="900"/>
      <c r="M898" s="900"/>
      <c r="N898" s="900"/>
      <c r="O898" s="900"/>
      <c r="P898" s="18"/>
      <c r="Q898" s="18"/>
      <c r="R898" s="18"/>
      <c r="S898" s="18"/>
      <c r="T898" s="18"/>
      <c r="U898" s="18"/>
      <c r="V898" s="18"/>
      <c r="W898" s="18"/>
      <c r="X898" s="18"/>
      <c r="Y898" s="18"/>
      <c r="Z898" s="18"/>
      <c r="AA898" s="18"/>
      <c r="AB898" s="18"/>
      <c r="AC898" s="18"/>
      <c r="AD898" s="18"/>
    </row>
    <row r="899" spans="1:30" ht="18">
      <c r="A899" s="900"/>
      <c r="B899" s="900"/>
      <c r="C899" s="900"/>
      <c r="D899" s="900"/>
      <c r="E899" s="900"/>
      <c r="F899" s="900"/>
      <c r="G899" s="900"/>
      <c r="H899" s="900"/>
      <c r="I899" s="900"/>
      <c r="J899" s="900"/>
      <c r="K899" s="900"/>
      <c r="L899" s="900"/>
      <c r="M899" s="900"/>
      <c r="N899" s="900"/>
      <c r="O899" s="900"/>
      <c r="P899" s="18"/>
      <c r="Q899" s="18"/>
      <c r="R899" s="18"/>
      <c r="S899" s="18"/>
      <c r="T899" s="18"/>
      <c r="U899" s="18"/>
      <c r="V899" s="18"/>
      <c r="W899" s="18"/>
      <c r="X899" s="18"/>
      <c r="Y899" s="18"/>
      <c r="Z899" s="18"/>
      <c r="AA899" s="18"/>
      <c r="AB899" s="18"/>
      <c r="AC899" s="18"/>
      <c r="AD899" s="18"/>
    </row>
    <row r="900" spans="1:30" ht="18">
      <c r="A900" s="900"/>
      <c r="B900" s="900"/>
      <c r="C900" s="900"/>
      <c r="D900" s="900"/>
      <c r="E900" s="900"/>
      <c r="F900" s="900"/>
      <c r="G900" s="900"/>
      <c r="H900" s="900"/>
      <c r="I900" s="900"/>
      <c r="J900" s="900"/>
      <c r="K900" s="900"/>
      <c r="L900" s="900"/>
      <c r="M900" s="900"/>
      <c r="N900" s="900"/>
      <c r="O900" s="900"/>
      <c r="P900" s="18"/>
      <c r="Q900" s="18"/>
      <c r="R900" s="18"/>
      <c r="S900" s="18"/>
      <c r="T900" s="18"/>
      <c r="U900" s="18"/>
      <c r="V900" s="18"/>
      <c r="W900" s="18"/>
      <c r="X900" s="18"/>
      <c r="Y900" s="18"/>
      <c r="Z900" s="18"/>
      <c r="AA900" s="18"/>
      <c r="AB900" s="18"/>
      <c r="AC900" s="18"/>
      <c r="AD900" s="18"/>
    </row>
    <row r="901" spans="1:30" ht="18">
      <c r="A901" s="900"/>
      <c r="B901" s="900"/>
      <c r="C901" s="900"/>
      <c r="D901" s="900"/>
      <c r="E901" s="900"/>
      <c r="F901" s="900"/>
      <c r="G901" s="900"/>
      <c r="H901" s="900"/>
      <c r="I901" s="900"/>
      <c r="J901" s="900"/>
      <c r="K901" s="900"/>
      <c r="L901" s="900"/>
      <c r="M901" s="900"/>
      <c r="N901" s="900"/>
      <c r="O901" s="900"/>
      <c r="P901" s="18"/>
      <c r="Q901" s="18"/>
      <c r="R901" s="18"/>
      <c r="S901" s="18"/>
      <c r="T901" s="18"/>
      <c r="U901" s="18"/>
      <c r="V901" s="18"/>
      <c r="W901" s="18"/>
      <c r="X901" s="18"/>
      <c r="Y901" s="18"/>
      <c r="Z901" s="18"/>
      <c r="AA901" s="18"/>
      <c r="AB901" s="18"/>
      <c r="AC901" s="18"/>
      <c r="AD901" s="18"/>
    </row>
    <row r="902" spans="1:30" ht="18">
      <c r="A902" s="900"/>
      <c r="B902" s="900"/>
      <c r="C902" s="900"/>
      <c r="D902" s="900"/>
      <c r="E902" s="900"/>
      <c r="F902" s="900"/>
      <c r="G902" s="900"/>
      <c r="H902" s="900"/>
      <c r="I902" s="900"/>
      <c r="J902" s="900"/>
      <c r="K902" s="900"/>
      <c r="L902" s="900"/>
      <c r="M902" s="900"/>
      <c r="N902" s="900"/>
      <c r="O902" s="900"/>
      <c r="P902" s="18"/>
      <c r="Q902" s="18"/>
      <c r="R902" s="18"/>
      <c r="S902" s="18"/>
      <c r="T902" s="18"/>
      <c r="U902" s="18"/>
      <c r="V902" s="18"/>
      <c r="W902" s="18"/>
      <c r="X902" s="18"/>
      <c r="Y902" s="18"/>
      <c r="Z902" s="18"/>
      <c r="AA902" s="18"/>
      <c r="AB902" s="18"/>
      <c r="AC902" s="18"/>
      <c r="AD902" s="18"/>
    </row>
    <row r="903" spans="1:30" ht="18">
      <c r="A903" s="900"/>
      <c r="B903" s="900"/>
      <c r="C903" s="900"/>
      <c r="D903" s="900"/>
      <c r="E903" s="900"/>
      <c r="F903" s="900"/>
      <c r="G903" s="900"/>
      <c r="H903" s="900"/>
      <c r="I903" s="900"/>
      <c r="J903" s="900"/>
      <c r="K903" s="900"/>
      <c r="L903" s="900"/>
      <c r="M903" s="900"/>
      <c r="N903" s="900"/>
      <c r="O903" s="900"/>
      <c r="P903" s="18"/>
      <c r="Q903" s="18"/>
      <c r="R903" s="18"/>
      <c r="S903" s="18"/>
      <c r="T903" s="18"/>
      <c r="U903" s="18"/>
      <c r="V903" s="18"/>
      <c r="W903" s="18"/>
      <c r="X903" s="18"/>
      <c r="Y903" s="18"/>
      <c r="Z903" s="18"/>
      <c r="AA903" s="18"/>
      <c r="AB903" s="18"/>
      <c r="AC903" s="18"/>
      <c r="AD903" s="18"/>
    </row>
    <row r="904" spans="1:30" ht="18">
      <c r="A904" s="900"/>
      <c r="B904" s="900"/>
      <c r="C904" s="900"/>
      <c r="D904" s="900"/>
      <c r="E904" s="900"/>
      <c r="F904" s="900"/>
      <c r="G904" s="900"/>
      <c r="H904" s="900"/>
      <c r="I904" s="900"/>
      <c r="J904" s="900"/>
      <c r="K904" s="900"/>
      <c r="L904" s="900"/>
      <c r="M904" s="900"/>
      <c r="N904" s="900"/>
      <c r="O904" s="900"/>
      <c r="P904" s="18"/>
      <c r="Q904" s="18"/>
      <c r="R904" s="18"/>
      <c r="S904" s="18"/>
      <c r="T904" s="18"/>
      <c r="U904" s="18"/>
      <c r="V904" s="18"/>
      <c r="W904" s="18"/>
      <c r="X904" s="18"/>
      <c r="Y904" s="18"/>
      <c r="Z904" s="18"/>
      <c r="AA904" s="18"/>
      <c r="AB904" s="18"/>
      <c r="AC904" s="18"/>
      <c r="AD904" s="18"/>
    </row>
    <row r="905" spans="1:30" ht="18">
      <c r="A905" s="900"/>
      <c r="B905" s="900"/>
      <c r="C905" s="900"/>
      <c r="D905" s="900"/>
      <c r="E905" s="900"/>
      <c r="F905" s="900"/>
      <c r="G905" s="900"/>
      <c r="H905" s="900"/>
      <c r="I905" s="900"/>
      <c r="J905" s="900"/>
      <c r="K905" s="900"/>
      <c r="L905" s="900"/>
      <c r="M905" s="900"/>
      <c r="N905" s="900"/>
      <c r="O905" s="900"/>
      <c r="P905" s="18"/>
      <c r="Q905" s="18"/>
      <c r="R905" s="18"/>
      <c r="S905" s="18"/>
      <c r="T905" s="18"/>
      <c r="U905" s="18"/>
      <c r="V905" s="18"/>
      <c r="W905" s="18"/>
      <c r="X905" s="18"/>
      <c r="Y905" s="18"/>
      <c r="Z905" s="18"/>
      <c r="AA905" s="18"/>
      <c r="AB905" s="18"/>
      <c r="AC905" s="18"/>
      <c r="AD905" s="18"/>
    </row>
    <row r="906" spans="1:30" ht="18">
      <c r="A906" s="900"/>
      <c r="B906" s="900"/>
      <c r="C906" s="900"/>
      <c r="D906" s="900"/>
      <c r="E906" s="900"/>
      <c r="F906" s="900"/>
      <c r="G906" s="900"/>
      <c r="H906" s="900"/>
      <c r="I906" s="900"/>
      <c r="J906" s="900"/>
      <c r="K906" s="900"/>
      <c r="L906" s="900"/>
      <c r="M906" s="900"/>
      <c r="N906" s="900"/>
      <c r="O906" s="900"/>
      <c r="P906" s="18"/>
      <c r="Q906" s="18"/>
      <c r="R906" s="18"/>
      <c r="S906" s="18"/>
      <c r="T906" s="18"/>
      <c r="U906" s="18"/>
      <c r="V906" s="18"/>
      <c r="W906" s="18"/>
      <c r="X906" s="18"/>
      <c r="Y906" s="18"/>
      <c r="Z906" s="18"/>
      <c r="AA906" s="18"/>
      <c r="AB906" s="18"/>
      <c r="AC906" s="18"/>
      <c r="AD906" s="18"/>
    </row>
    <row r="907" spans="1:30" ht="18">
      <c r="A907" s="900"/>
      <c r="B907" s="900"/>
      <c r="C907" s="900"/>
      <c r="D907" s="900"/>
      <c r="E907" s="900"/>
      <c r="F907" s="900"/>
      <c r="G907" s="900"/>
      <c r="H907" s="900"/>
      <c r="I907" s="900"/>
      <c r="J907" s="900"/>
      <c r="K907" s="900"/>
      <c r="L907" s="900"/>
      <c r="M907" s="900"/>
      <c r="N907" s="900"/>
      <c r="O907" s="900"/>
      <c r="P907" s="18"/>
      <c r="Q907" s="18"/>
      <c r="R907" s="18"/>
      <c r="S907" s="18"/>
      <c r="T907" s="18"/>
      <c r="U907" s="18"/>
      <c r="V907" s="18"/>
      <c r="W907" s="18"/>
      <c r="X907" s="18"/>
      <c r="Y907" s="18"/>
      <c r="Z907" s="18"/>
      <c r="AA907" s="18"/>
      <c r="AB907" s="18"/>
      <c r="AC907" s="18"/>
      <c r="AD907" s="18"/>
    </row>
    <row r="908" spans="1:30" ht="18">
      <c r="A908" s="900"/>
      <c r="B908" s="900"/>
      <c r="C908" s="900"/>
      <c r="D908" s="900"/>
      <c r="E908" s="900"/>
      <c r="F908" s="900"/>
      <c r="G908" s="900"/>
      <c r="H908" s="900"/>
      <c r="I908" s="900"/>
      <c r="J908" s="900"/>
      <c r="K908" s="900"/>
      <c r="L908" s="900"/>
      <c r="M908" s="900"/>
      <c r="N908" s="900"/>
      <c r="O908" s="900"/>
      <c r="P908" s="18"/>
      <c r="Q908" s="18"/>
      <c r="R908" s="18"/>
      <c r="S908" s="18"/>
      <c r="T908" s="18"/>
      <c r="U908" s="18"/>
      <c r="V908" s="18"/>
      <c r="W908" s="18"/>
      <c r="X908" s="18"/>
      <c r="Y908" s="18"/>
      <c r="Z908" s="18"/>
      <c r="AA908" s="18"/>
      <c r="AB908" s="18"/>
      <c r="AC908" s="18"/>
      <c r="AD908" s="18"/>
    </row>
    <row r="909" spans="1:30" ht="18">
      <c r="A909" s="900"/>
      <c r="B909" s="900"/>
      <c r="C909" s="900"/>
      <c r="D909" s="900"/>
      <c r="E909" s="900"/>
      <c r="F909" s="900"/>
      <c r="G909" s="900"/>
      <c r="H909" s="900"/>
      <c r="I909" s="900"/>
      <c r="J909" s="900"/>
      <c r="K909" s="900"/>
      <c r="L909" s="900"/>
      <c r="M909" s="900"/>
      <c r="N909" s="900"/>
      <c r="O909" s="900"/>
      <c r="P909" s="18"/>
      <c r="Q909" s="18"/>
      <c r="R909" s="18"/>
      <c r="S909" s="18"/>
      <c r="T909" s="18"/>
      <c r="U909" s="18"/>
      <c r="V909" s="18"/>
      <c r="W909" s="18"/>
      <c r="X909" s="18"/>
      <c r="Y909" s="18"/>
      <c r="Z909" s="18"/>
      <c r="AA909" s="18"/>
      <c r="AB909" s="18"/>
      <c r="AC909" s="18"/>
      <c r="AD909" s="18"/>
    </row>
    <row r="910" spans="1:30" ht="18">
      <c r="A910" s="900"/>
      <c r="B910" s="900"/>
      <c r="C910" s="900"/>
      <c r="D910" s="900"/>
      <c r="E910" s="900"/>
      <c r="F910" s="900"/>
      <c r="G910" s="900"/>
      <c r="H910" s="900"/>
      <c r="I910" s="900"/>
      <c r="J910" s="900"/>
      <c r="K910" s="900"/>
      <c r="L910" s="900"/>
      <c r="M910" s="900"/>
      <c r="N910" s="900"/>
      <c r="O910" s="900"/>
      <c r="P910" s="18"/>
      <c r="Q910" s="18"/>
      <c r="R910" s="18"/>
      <c r="S910" s="18"/>
      <c r="T910" s="18"/>
      <c r="U910" s="18"/>
      <c r="V910" s="18"/>
      <c r="W910" s="18"/>
      <c r="X910" s="18"/>
      <c r="Y910" s="18"/>
      <c r="Z910" s="18"/>
      <c r="AA910" s="18"/>
      <c r="AB910" s="18"/>
      <c r="AC910" s="18"/>
      <c r="AD910" s="18"/>
    </row>
    <row r="911" spans="1:30" ht="18">
      <c r="A911" s="900"/>
      <c r="B911" s="900"/>
      <c r="C911" s="900"/>
      <c r="D911" s="900"/>
      <c r="E911" s="900"/>
      <c r="F911" s="900"/>
      <c r="G911" s="900"/>
      <c r="H911" s="900"/>
      <c r="I911" s="900"/>
      <c r="J911" s="900"/>
      <c r="K911" s="900"/>
      <c r="L911" s="900"/>
      <c r="M911" s="900"/>
      <c r="N911" s="900"/>
      <c r="O911" s="900"/>
      <c r="P911" s="18"/>
      <c r="Q911" s="18"/>
      <c r="R911" s="18"/>
      <c r="S911" s="18"/>
      <c r="T911" s="18"/>
      <c r="U911" s="18"/>
      <c r="V911" s="18"/>
      <c r="W911" s="18"/>
      <c r="X911" s="18"/>
      <c r="Y911" s="18"/>
      <c r="Z911" s="18"/>
      <c r="AA911" s="18"/>
      <c r="AB911" s="18"/>
      <c r="AC911" s="18"/>
      <c r="AD911" s="18"/>
    </row>
    <row r="912" spans="1:30" ht="18">
      <c r="A912" s="900"/>
      <c r="B912" s="900"/>
      <c r="C912" s="900"/>
      <c r="D912" s="900"/>
      <c r="E912" s="900"/>
      <c r="F912" s="900"/>
      <c r="G912" s="900"/>
      <c r="H912" s="900"/>
      <c r="I912" s="900"/>
      <c r="J912" s="900"/>
      <c r="K912" s="900"/>
      <c r="L912" s="900"/>
      <c r="M912" s="900"/>
      <c r="N912" s="900"/>
      <c r="O912" s="900"/>
      <c r="P912" s="18"/>
      <c r="Q912" s="18"/>
      <c r="R912" s="18"/>
      <c r="S912" s="18"/>
      <c r="T912" s="18"/>
      <c r="U912" s="18"/>
      <c r="V912" s="18"/>
      <c r="W912" s="18"/>
      <c r="X912" s="18"/>
      <c r="Y912" s="18"/>
      <c r="Z912" s="18"/>
      <c r="AA912" s="18"/>
      <c r="AB912" s="18"/>
      <c r="AC912" s="18"/>
      <c r="AD912" s="18"/>
    </row>
    <row r="913" spans="1:30" ht="18">
      <c r="A913" s="900"/>
      <c r="B913" s="900"/>
      <c r="C913" s="900"/>
      <c r="D913" s="900"/>
      <c r="E913" s="900"/>
      <c r="F913" s="900"/>
      <c r="G913" s="900"/>
      <c r="H913" s="900"/>
      <c r="I913" s="900"/>
      <c r="J913" s="900"/>
      <c r="K913" s="900"/>
      <c r="L913" s="900"/>
      <c r="M913" s="900"/>
      <c r="N913" s="900"/>
      <c r="O913" s="900"/>
      <c r="P913" s="18"/>
      <c r="Q913" s="18"/>
      <c r="R913" s="18"/>
      <c r="S913" s="18"/>
      <c r="T913" s="18"/>
      <c r="U913" s="18"/>
      <c r="V913" s="18"/>
      <c r="W913" s="18"/>
      <c r="X913" s="18"/>
      <c r="Y913" s="18"/>
      <c r="Z913" s="18"/>
      <c r="AA913" s="18"/>
      <c r="AB913" s="18"/>
      <c r="AC913" s="18"/>
      <c r="AD913" s="18"/>
    </row>
    <row r="914" spans="1:30" ht="18">
      <c r="A914" s="900"/>
      <c r="B914" s="900"/>
      <c r="C914" s="900"/>
      <c r="D914" s="900"/>
      <c r="E914" s="900"/>
      <c r="F914" s="900"/>
      <c r="G914" s="900"/>
      <c r="H914" s="900"/>
      <c r="I914" s="900"/>
      <c r="J914" s="900"/>
      <c r="K914" s="900"/>
      <c r="L914" s="900"/>
      <c r="M914" s="900"/>
      <c r="N914" s="900"/>
      <c r="O914" s="900"/>
      <c r="P914" s="18"/>
      <c r="Q914" s="18"/>
      <c r="R914" s="18"/>
      <c r="S914" s="18"/>
      <c r="T914" s="18"/>
      <c r="U914" s="18"/>
      <c r="V914" s="18"/>
      <c r="W914" s="18"/>
      <c r="X914" s="18"/>
      <c r="Y914" s="18"/>
      <c r="Z914" s="18"/>
      <c r="AA914" s="18"/>
      <c r="AB914" s="18"/>
      <c r="AC914" s="18"/>
      <c r="AD914" s="18"/>
    </row>
    <row r="915" spans="1:30" ht="18">
      <c r="A915" s="900"/>
      <c r="B915" s="900"/>
      <c r="C915" s="900"/>
      <c r="D915" s="900"/>
      <c r="E915" s="900"/>
      <c r="F915" s="900"/>
      <c r="G915" s="900"/>
      <c r="H915" s="900"/>
      <c r="I915" s="900"/>
      <c r="J915" s="900"/>
      <c r="K915" s="900"/>
      <c r="L915" s="900"/>
      <c r="M915" s="900"/>
      <c r="N915" s="900"/>
      <c r="O915" s="900"/>
      <c r="P915" s="18"/>
      <c r="Q915" s="18"/>
      <c r="R915" s="18"/>
      <c r="S915" s="18"/>
      <c r="T915" s="18"/>
      <c r="U915" s="18"/>
      <c r="V915" s="18"/>
      <c r="W915" s="18"/>
      <c r="X915" s="18"/>
      <c r="Y915" s="18"/>
      <c r="Z915" s="18"/>
      <c r="AA915" s="18"/>
      <c r="AB915" s="18"/>
      <c r="AC915" s="18"/>
      <c r="AD915" s="18"/>
    </row>
    <row r="916" spans="1:30" ht="18">
      <c r="A916" s="900"/>
      <c r="B916" s="900"/>
      <c r="C916" s="900"/>
      <c r="D916" s="900"/>
      <c r="E916" s="900"/>
      <c r="F916" s="900"/>
      <c r="G916" s="900"/>
      <c r="H916" s="900"/>
      <c r="I916" s="900"/>
      <c r="J916" s="900"/>
      <c r="K916" s="900"/>
      <c r="L916" s="900"/>
      <c r="M916" s="900"/>
      <c r="N916" s="900"/>
      <c r="O916" s="900"/>
      <c r="P916" s="18"/>
      <c r="Q916" s="18"/>
      <c r="R916" s="18"/>
      <c r="S916" s="18"/>
      <c r="T916" s="18"/>
      <c r="U916" s="18"/>
      <c r="V916" s="18"/>
      <c r="W916" s="18"/>
      <c r="X916" s="18"/>
      <c r="Y916" s="18"/>
      <c r="Z916" s="18"/>
      <c r="AA916" s="18"/>
      <c r="AB916" s="18"/>
      <c r="AC916" s="18"/>
      <c r="AD916" s="18"/>
    </row>
    <row r="917" spans="1:30" ht="18">
      <c r="A917" s="900"/>
      <c r="B917" s="900"/>
      <c r="C917" s="900"/>
      <c r="D917" s="900"/>
      <c r="E917" s="900"/>
      <c r="F917" s="900"/>
      <c r="G917" s="900"/>
      <c r="H917" s="900"/>
      <c r="I917" s="900"/>
      <c r="J917" s="900"/>
      <c r="K917" s="900"/>
      <c r="L917" s="900"/>
      <c r="M917" s="900"/>
      <c r="N917" s="900"/>
      <c r="O917" s="900"/>
      <c r="P917" s="18"/>
      <c r="Q917" s="18"/>
      <c r="R917" s="18"/>
      <c r="S917" s="18"/>
      <c r="T917" s="18"/>
      <c r="U917" s="18"/>
      <c r="V917" s="18"/>
      <c r="W917" s="18"/>
      <c r="X917" s="18"/>
      <c r="Y917" s="18"/>
      <c r="Z917" s="18"/>
      <c r="AA917" s="18"/>
      <c r="AB917" s="18"/>
      <c r="AC917" s="18"/>
      <c r="AD917" s="18"/>
    </row>
    <row r="918" spans="1:30" ht="18">
      <c r="A918" s="900"/>
      <c r="B918" s="900"/>
      <c r="C918" s="900"/>
      <c r="D918" s="900"/>
      <c r="E918" s="900"/>
      <c r="F918" s="900"/>
      <c r="G918" s="900"/>
      <c r="H918" s="900"/>
      <c r="I918" s="900"/>
      <c r="J918" s="900"/>
      <c r="K918" s="900"/>
      <c r="L918" s="900"/>
      <c r="M918" s="900"/>
      <c r="N918" s="900"/>
      <c r="O918" s="900"/>
      <c r="P918" s="18"/>
      <c r="Q918" s="18"/>
      <c r="R918" s="18"/>
      <c r="S918" s="18"/>
      <c r="T918" s="18"/>
      <c r="U918" s="18"/>
      <c r="V918" s="18"/>
      <c r="W918" s="18"/>
      <c r="X918" s="18"/>
      <c r="Y918" s="18"/>
      <c r="Z918" s="18"/>
      <c r="AA918" s="18"/>
      <c r="AB918" s="18"/>
      <c r="AC918" s="18"/>
      <c r="AD918" s="18"/>
    </row>
    <row r="919" spans="1:30" ht="18">
      <c r="A919" s="900"/>
      <c r="B919" s="900"/>
      <c r="C919" s="900"/>
      <c r="D919" s="900"/>
      <c r="E919" s="900"/>
      <c r="F919" s="900"/>
      <c r="G919" s="900"/>
      <c r="H919" s="900"/>
      <c r="I919" s="900"/>
      <c r="J919" s="900"/>
      <c r="K919" s="900"/>
      <c r="L919" s="900"/>
      <c r="M919" s="900"/>
      <c r="N919" s="900"/>
      <c r="O919" s="900"/>
      <c r="P919" s="18"/>
      <c r="Q919" s="18"/>
      <c r="R919" s="18"/>
      <c r="S919" s="18"/>
      <c r="T919" s="18"/>
      <c r="U919" s="18"/>
      <c r="V919" s="18"/>
      <c r="W919" s="18"/>
      <c r="X919" s="18"/>
      <c r="Y919" s="18"/>
      <c r="Z919" s="18"/>
      <c r="AA919" s="18"/>
      <c r="AB919" s="18"/>
      <c r="AC919" s="18"/>
      <c r="AD919" s="18"/>
    </row>
    <row r="920" spans="1:30" ht="18">
      <c r="A920" s="900"/>
      <c r="B920" s="900"/>
      <c r="C920" s="900"/>
      <c r="D920" s="900"/>
      <c r="E920" s="900"/>
      <c r="F920" s="900"/>
      <c r="G920" s="900"/>
      <c r="H920" s="900"/>
      <c r="I920" s="900"/>
      <c r="J920" s="900"/>
      <c r="K920" s="900"/>
      <c r="L920" s="900"/>
      <c r="M920" s="900"/>
      <c r="N920" s="900"/>
      <c r="O920" s="900"/>
      <c r="P920" s="18"/>
      <c r="Q920" s="18"/>
      <c r="R920" s="18"/>
      <c r="S920" s="18"/>
      <c r="T920" s="18"/>
      <c r="U920" s="18"/>
      <c r="V920" s="18"/>
      <c r="W920" s="18"/>
      <c r="X920" s="18"/>
      <c r="Y920" s="18"/>
      <c r="Z920" s="18"/>
      <c r="AA920" s="18"/>
      <c r="AB920" s="18"/>
      <c r="AC920" s="18"/>
      <c r="AD920" s="18"/>
    </row>
    <row r="921" spans="1:30" ht="18">
      <c r="A921" s="900"/>
      <c r="B921" s="900"/>
      <c r="C921" s="900"/>
      <c r="D921" s="900"/>
      <c r="E921" s="900"/>
      <c r="F921" s="900"/>
      <c r="G921" s="900"/>
      <c r="H921" s="900"/>
      <c r="I921" s="900"/>
      <c r="J921" s="900"/>
      <c r="K921" s="900"/>
      <c r="L921" s="900"/>
      <c r="M921" s="900"/>
      <c r="N921" s="900"/>
      <c r="O921" s="900"/>
      <c r="P921" s="18"/>
      <c r="Q921" s="18"/>
      <c r="R921" s="18"/>
      <c r="S921" s="18"/>
      <c r="T921" s="18"/>
      <c r="U921" s="18"/>
      <c r="V921" s="18"/>
      <c r="W921" s="18"/>
      <c r="X921" s="18"/>
      <c r="Y921" s="18"/>
      <c r="Z921" s="18"/>
      <c r="AA921" s="18"/>
      <c r="AB921" s="18"/>
      <c r="AC921" s="18"/>
      <c r="AD921" s="18"/>
    </row>
    <row r="922" spans="1:30" ht="18">
      <c r="A922" s="900"/>
      <c r="B922" s="900"/>
      <c r="C922" s="900"/>
      <c r="D922" s="900"/>
      <c r="E922" s="900"/>
      <c r="F922" s="900"/>
      <c r="G922" s="900"/>
      <c r="H922" s="900"/>
      <c r="I922" s="900"/>
      <c r="J922" s="900"/>
      <c r="K922" s="900"/>
      <c r="L922" s="900"/>
      <c r="M922" s="900"/>
      <c r="N922" s="900"/>
      <c r="O922" s="900"/>
      <c r="P922" s="18"/>
      <c r="Q922" s="18"/>
      <c r="R922" s="18"/>
      <c r="S922" s="18"/>
      <c r="T922" s="18"/>
      <c r="U922" s="18"/>
      <c r="V922" s="18"/>
      <c r="W922" s="18"/>
      <c r="X922" s="18"/>
      <c r="Y922" s="18"/>
      <c r="Z922" s="18"/>
      <c r="AA922" s="18"/>
      <c r="AB922" s="18"/>
      <c r="AC922" s="18"/>
      <c r="AD922" s="18"/>
    </row>
    <row r="923" spans="1:30" ht="18">
      <c r="A923" s="900"/>
      <c r="B923" s="900"/>
      <c r="C923" s="900"/>
      <c r="D923" s="900"/>
      <c r="E923" s="900"/>
      <c r="F923" s="900"/>
      <c r="G923" s="900"/>
      <c r="H923" s="900"/>
      <c r="I923" s="900"/>
      <c r="J923" s="900"/>
      <c r="K923" s="900"/>
      <c r="L923" s="900"/>
      <c r="M923" s="900"/>
      <c r="N923" s="900"/>
      <c r="O923" s="900"/>
      <c r="P923" s="18"/>
      <c r="Q923" s="18"/>
      <c r="R923" s="18"/>
      <c r="S923" s="18"/>
      <c r="T923" s="18"/>
      <c r="U923" s="18"/>
      <c r="V923" s="18"/>
      <c r="W923" s="18"/>
      <c r="X923" s="18"/>
      <c r="Y923" s="18"/>
      <c r="Z923" s="18"/>
      <c r="AA923" s="18"/>
      <c r="AB923" s="18"/>
      <c r="AC923" s="18"/>
      <c r="AD923" s="18"/>
    </row>
    <row r="924" spans="1:30" ht="18">
      <c r="A924" s="900"/>
      <c r="B924" s="900"/>
      <c r="C924" s="900"/>
      <c r="D924" s="900"/>
      <c r="E924" s="900"/>
      <c r="F924" s="900"/>
      <c r="G924" s="900"/>
      <c r="H924" s="900"/>
      <c r="I924" s="900"/>
      <c r="J924" s="900"/>
      <c r="K924" s="900"/>
      <c r="L924" s="900"/>
      <c r="M924" s="900"/>
      <c r="N924" s="900"/>
      <c r="O924" s="900"/>
      <c r="P924" s="18"/>
      <c r="Q924" s="18"/>
      <c r="R924" s="18"/>
      <c r="S924" s="18"/>
      <c r="T924" s="18"/>
      <c r="U924" s="18"/>
      <c r="V924" s="18"/>
      <c r="W924" s="18"/>
      <c r="X924" s="18"/>
      <c r="Y924" s="18"/>
      <c r="Z924" s="18"/>
      <c r="AA924" s="18"/>
      <c r="AB924" s="18"/>
      <c r="AC924" s="18"/>
      <c r="AD924" s="18"/>
    </row>
    <row r="925" spans="1:30" ht="18">
      <c r="A925" s="900"/>
      <c r="B925" s="900"/>
      <c r="C925" s="900"/>
      <c r="D925" s="900"/>
      <c r="E925" s="900"/>
      <c r="F925" s="900"/>
      <c r="G925" s="900"/>
      <c r="H925" s="900"/>
      <c r="I925" s="900"/>
      <c r="J925" s="900"/>
      <c r="K925" s="900"/>
      <c r="L925" s="900"/>
      <c r="M925" s="900"/>
      <c r="N925" s="900"/>
      <c r="O925" s="900"/>
      <c r="P925" s="18"/>
      <c r="Q925" s="18"/>
      <c r="R925" s="18"/>
      <c r="S925" s="18"/>
      <c r="T925" s="18"/>
      <c r="U925" s="18"/>
      <c r="V925" s="18"/>
      <c r="W925" s="18"/>
      <c r="X925" s="18"/>
      <c r="Y925" s="18"/>
      <c r="Z925" s="18"/>
      <c r="AA925" s="18"/>
      <c r="AB925" s="18"/>
      <c r="AC925" s="18"/>
      <c r="AD925" s="18"/>
    </row>
    <row r="926" spans="1:30" ht="18">
      <c r="A926" s="900"/>
      <c r="B926" s="900"/>
      <c r="C926" s="900"/>
      <c r="D926" s="900"/>
      <c r="E926" s="900"/>
      <c r="F926" s="900"/>
      <c r="G926" s="900"/>
      <c r="H926" s="900"/>
      <c r="I926" s="900"/>
      <c r="J926" s="900"/>
      <c r="K926" s="900"/>
      <c r="L926" s="900"/>
      <c r="M926" s="900"/>
      <c r="N926" s="900"/>
      <c r="O926" s="900"/>
      <c r="P926" s="18"/>
      <c r="Q926" s="18"/>
      <c r="R926" s="18"/>
      <c r="S926" s="18"/>
      <c r="T926" s="18"/>
      <c r="U926" s="18"/>
      <c r="V926" s="18"/>
      <c r="W926" s="18"/>
      <c r="X926" s="18"/>
      <c r="Y926" s="18"/>
      <c r="Z926" s="18"/>
      <c r="AA926" s="18"/>
      <c r="AB926" s="18"/>
      <c r="AC926" s="18"/>
      <c r="AD926" s="18"/>
    </row>
    <row r="927" spans="1:30" ht="18">
      <c r="A927" s="900"/>
      <c r="B927" s="900"/>
      <c r="C927" s="900"/>
      <c r="D927" s="900"/>
      <c r="E927" s="900"/>
      <c r="F927" s="900"/>
      <c r="G927" s="900"/>
      <c r="H927" s="900"/>
      <c r="I927" s="900"/>
      <c r="J927" s="900"/>
      <c r="K927" s="900"/>
      <c r="L927" s="900"/>
      <c r="M927" s="900"/>
      <c r="N927" s="900"/>
      <c r="O927" s="900"/>
      <c r="P927" s="18"/>
      <c r="Q927" s="18"/>
      <c r="R927" s="18"/>
      <c r="S927" s="18"/>
      <c r="T927" s="18"/>
      <c r="U927" s="18"/>
      <c r="V927" s="18"/>
      <c r="W927" s="18"/>
      <c r="X927" s="18"/>
      <c r="Y927" s="18"/>
      <c r="Z927" s="18"/>
      <c r="AA927" s="18"/>
      <c r="AB927" s="18"/>
      <c r="AC927" s="18"/>
      <c r="AD927" s="18"/>
    </row>
    <row r="928" spans="1:30" ht="18">
      <c r="A928" s="900"/>
      <c r="B928" s="900"/>
      <c r="C928" s="900"/>
      <c r="D928" s="900"/>
      <c r="E928" s="900"/>
      <c r="F928" s="900"/>
      <c r="G928" s="900"/>
      <c r="H928" s="900"/>
      <c r="I928" s="900"/>
      <c r="J928" s="900"/>
      <c r="K928" s="900"/>
      <c r="L928" s="900"/>
      <c r="M928" s="900"/>
      <c r="N928" s="900"/>
      <c r="O928" s="900"/>
      <c r="P928" s="18"/>
      <c r="Q928" s="18"/>
      <c r="R928" s="18"/>
      <c r="S928" s="18"/>
      <c r="T928" s="18"/>
      <c r="U928" s="18"/>
      <c r="V928" s="18"/>
      <c r="W928" s="18"/>
      <c r="X928" s="18"/>
      <c r="Y928" s="18"/>
      <c r="Z928" s="18"/>
      <c r="AA928" s="18"/>
      <c r="AB928" s="18"/>
      <c r="AC928" s="18"/>
      <c r="AD928" s="18"/>
    </row>
    <row r="929" spans="1:30" ht="18">
      <c r="A929" s="900"/>
      <c r="B929" s="900"/>
      <c r="C929" s="900"/>
      <c r="D929" s="900"/>
      <c r="E929" s="900"/>
      <c r="F929" s="900"/>
      <c r="G929" s="900"/>
      <c r="H929" s="900"/>
      <c r="I929" s="900"/>
      <c r="J929" s="900"/>
      <c r="K929" s="900"/>
      <c r="L929" s="900"/>
      <c r="M929" s="900"/>
      <c r="N929" s="900"/>
      <c r="O929" s="900"/>
      <c r="P929" s="18"/>
      <c r="Q929" s="18"/>
      <c r="R929" s="18"/>
      <c r="S929" s="18"/>
      <c r="T929" s="18"/>
      <c r="U929" s="18"/>
      <c r="V929" s="18"/>
      <c r="W929" s="18"/>
      <c r="X929" s="18"/>
      <c r="Y929" s="18"/>
      <c r="Z929" s="18"/>
      <c r="AA929" s="18"/>
      <c r="AB929" s="18"/>
      <c r="AC929" s="18"/>
      <c r="AD929" s="18"/>
    </row>
    <row r="930" spans="1:30" ht="18">
      <c r="A930" s="900"/>
      <c r="B930" s="900"/>
      <c r="C930" s="900"/>
      <c r="D930" s="900"/>
      <c r="E930" s="900"/>
      <c r="F930" s="900"/>
      <c r="G930" s="900"/>
      <c r="H930" s="900"/>
      <c r="I930" s="900"/>
      <c r="J930" s="900"/>
      <c r="K930" s="900"/>
      <c r="L930" s="900"/>
      <c r="M930" s="900"/>
      <c r="N930" s="900"/>
      <c r="O930" s="900"/>
      <c r="P930" s="18"/>
      <c r="Q930" s="18"/>
      <c r="R930" s="18"/>
      <c r="S930" s="18"/>
      <c r="T930" s="18"/>
      <c r="U930" s="18"/>
      <c r="V930" s="18"/>
      <c r="W930" s="18"/>
      <c r="X930" s="18"/>
      <c r="Y930" s="18"/>
      <c r="Z930" s="18"/>
      <c r="AA930" s="18"/>
      <c r="AB930" s="18"/>
      <c r="AC930" s="18"/>
      <c r="AD930" s="18"/>
    </row>
    <row r="931" spans="1:30" ht="18">
      <c r="A931" s="900"/>
      <c r="B931" s="900"/>
      <c r="C931" s="900"/>
      <c r="D931" s="900"/>
      <c r="E931" s="900"/>
      <c r="F931" s="900"/>
      <c r="G931" s="900"/>
      <c r="H931" s="900"/>
      <c r="I931" s="900"/>
      <c r="J931" s="900"/>
      <c r="K931" s="900"/>
      <c r="L931" s="900"/>
      <c r="M931" s="900"/>
      <c r="N931" s="900"/>
      <c r="O931" s="900"/>
      <c r="P931" s="18"/>
      <c r="Q931" s="18"/>
      <c r="R931" s="18"/>
      <c r="S931" s="18"/>
      <c r="T931" s="18"/>
      <c r="U931" s="18"/>
      <c r="V931" s="18"/>
      <c r="W931" s="18"/>
      <c r="X931" s="18"/>
      <c r="Y931" s="18"/>
      <c r="Z931" s="18"/>
      <c r="AA931" s="18"/>
      <c r="AB931" s="18"/>
      <c r="AC931" s="18"/>
      <c r="AD931" s="18"/>
    </row>
    <row r="932" spans="1:30" ht="18">
      <c r="A932" s="900"/>
      <c r="B932" s="900"/>
      <c r="C932" s="900"/>
      <c r="D932" s="900"/>
      <c r="E932" s="900"/>
      <c r="F932" s="900"/>
      <c r="G932" s="900"/>
      <c r="H932" s="900"/>
      <c r="I932" s="900"/>
      <c r="J932" s="900"/>
      <c r="K932" s="900"/>
      <c r="L932" s="900"/>
      <c r="M932" s="900"/>
      <c r="N932" s="900"/>
      <c r="O932" s="900"/>
      <c r="P932" s="18"/>
      <c r="Q932" s="18"/>
      <c r="R932" s="18"/>
      <c r="S932" s="18"/>
      <c r="T932" s="18"/>
      <c r="U932" s="18"/>
      <c r="V932" s="18"/>
      <c r="W932" s="18"/>
      <c r="X932" s="18"/>
      <c r="Y932" s="18"/>
      <c r="Z932" s="18"/>
      <c r="AA932" s="18"/>
      <c r="AB932" s="18"/>
      <c r="AC932" s="18"/>
      <c r="AD932" s="18"/>
    </row>
    <row r="933" spans="1:30" ht="18">
      <c r="A933" s="900"/>
      <c r="B933" s="900"/>
      <c r="C933" s="900"/>
      <c r="D933" s="900"/>
      <c r="E933" s="900"/>
      <c r="F933" s="900"/>
      <c r="G933" s="900"/>
      <c r="H933" s="900"/>
      <c r="I933" s="900"/>
      <c r="J933" s="900"/>
      <c r="K933" s="900"/>
      <c r="L933" s="900"/>
      <c r="M933" s="900"/>
      <c r="N933" s="900"/>
      <c r="O933" s="900"/>
      <c r="P933" s="18"/>
      <c r="Q933" s="18"/>
      <c r="R933" s="18"/>
      <c r="S933" s="18"/>
      <c r="T933" s="18"/>
      <c r="U933" s="18"/>
      <c r="V933" s="18"/>
      <c r="W933" s="18"/>
      <c r="X933" s="18"/>
      <c r="Y933" s="18"/>
      <c r="Z933" s="18"/>
      <c r="AA933" s="18"/>
      <c r="AB933" s="18"/>
      <c r="AC933" s="18"/>
      <c r="AD933" s="18"/>
    </row>
    <row r="934" spans="1:30" ht="18">
      <c r="A934" s="900"/>
      <c r="B934" s="900"/>
      <c r="C934" s="900"/>
      <c r="D934" s="900"/>
      <c r="E934" s="900"/>
      <c r="F934" s="900"/>
      <c r="G934" s="900"/>
      <c r="H934" s="900"/>
      <c r="I934" s="900"/>
      <c r="J934" s="900"/>
      <c r="K934" s="900"/>
      <c r="L934" s="900"/>
      <c r="M934" s="900"/>
      <c r="N934" s="900"/>
      <c r="O934" s="900"/>
      <c r="P934" s="18"/>
      <c r="Q934" s="18"/>
      <c r="R934" s="18"/>
      <c r="S934" s="18"/>
      <c r="T934" s="18"/>
      <c r="U934" s="18"/>
      <c r="V934" s="18"/>
      <c r="W934" s="18"/>
      <c r="X934" s="18"/>
      <c r="Y934" s="18"/>
      <c r="Z934" s="18"/>
      <c r="AA934" s="18"/>
      <c r="AB934" s="18"/>
      <c r="AC934" s="18"/>
      <c r="AD934" s="18"/>
    </row>
    <row r="935" spans="1:30" ht="18">
      <c r="A935" s="900"/>
      <c r="B935" s="900"/>
      <c r="C935" s="900"/>
      <c r="D935" s="900"/>
      <c r="E935" s="900"/>
      <c r="F935" s="900"/>
      <c r="G935" s="900"/>
      <c r="H935" s="900"/>
      <c r="I935" s="900"/>
      <c r="J935" s="900"/>
      <c r="K935" s="900"/>
      <c r="L935" s="900"/>
      <c r="M935" s="900"/>
      <c r="N935" s="900"/>
      <c r="O935" s="900"/>
      <c r="P935" s="18"/>
      <c r="Q935" s="18"/>
      <c r="R935" s="18"/>
      <c r="S935" s="18"/>
      <c r="T935" s="18"/>
      <c r="U935" s="18"/>
      <c r="V935" s="18"/>
      <c r="W935" s="18"/>
      <c r="X935" s="18"/>
      <c r="Y935" s="18"/>
      <c r="Z935" s="18"/>
      <c r="AA935" s="18"/>
      <c r="AB935" s="18"/>
      <c r="AC935" s="18"/>
      <c r="AD935" s="18"/>
    </row>
    <row r="936" spans="1:30" ht="18">
      <c r="A936" s="900"/>
      <c r="B936" s="900"/>
      <c r="C936" s="900"/>
      <c r="D936" s="900"/>
      <c r="E936" s="900"/>
      <c r="F936" s="900"/>
      <c r="G936" s="900"/>
      <c r="H936" s="900"/>
      <c r="I936" s="900"/>
      <c r="J936" s="900"/>
      <c r="K936" s="900"/>
      <c r="L936" s="900"/>
      <c r="M936" s="900"/>
      <c r="N936" s="900"/>
      <c r="O936" s="900"/>
      <c r="P936" s="18"/>
      <c r="Q936" s="18"/>
      <c r="R936" s="18"/>
      <c r="S936" s="18"/>
      <c r="T936" s="18"/>
      <c r="U936" s="18"/>
      <c r="V936" s="18"/>
      <c r="W936" s="18"/>
      <c r="X936" s="18"/>
      <c r="Y936" s="18"/>
      <c r="Z936" s="18"/>
      <c r="AA936" s="18"/>
      <c r="AB936" s="18"/>
      <c r="AC936" s="18"/>
      <c r="AD936" s="18"/>
    </row>
    <row r="937" spans="1:30" ht="18">
      <c r="A937" s="900"/>
      <c r="B937" s="900"/>
      <c r="C937" s="900"/>
      <c r="D937" s="900"/>
      <c r="E937" s="900"/>
      <c r="F937" s="900"/>
      <c r="G937" s="900"/>
      <c r="H937" s="900"/>
      <c r="I937" s="900"/>
      <c r="J937" s="900"/>
      <c r="K937" s="900"/>
      <c r="L937" s="900"/>
      <c r="M937" s="900"/>
      <c r="N937" s="900"/>
      <c r="O937" s="900"/>
      <c r="P937" s="18"/>
      <c r="Q937" s="18"/>
      <c r="R937" s="18"/>
      <c r="S937" s="18"/>
      <c r="T937" s="18"/>
      <c r="U937" s="18"/>
      <c r="V937" s="18"/>
      <c r="W937" s="18"/>
      <c r="X937" s="18"/>
      <c r="Y937" s="18"/>
      <c r="Z937" s="18"/>
      <c r="AA937" s="18"/>
      <c r="AB937" s="18"/>
      <c r="AC937" s="18"/>
      <c r="AD937" s="18"/>
    </row>
    <row r="938" spans="1:30" ht="18">
      <c r="A938" s="900"/>
      <c r="B938" s="900"/>
      <c r="C938" s="900"/>
      <c r="D938" s="900"/>
      <c r="E938" s="900"/>
      <c r="F938" s="900"/>
      <c r="G938" s="900"/>
      <c r="H938" s="900"/>
      <c r="I938" s="900"/>
      <c r="J938" s="900"/>
      <c r="K938" s="900"/>
      <c r="L938" s="900"/>
      <c r="M938" s="900"/>
      <c r="N938" s="900"/>
      <c r="O938" s="900"/>
      <c r="P938" s="18"/>
      <c r="Q938" s="18"/>
      <c r="R938" s="18"/>
      <c r="S938" s="18"/>
      <c r="T938" s="18"/>
      <c r="U938" s="18"/>
      <c r="V938" s="18"/>
      <c r="W938" s="18"/>
      <c r="X938" s="18"/>
      <c r="Y938" s="18"/>
      <c r="Z938" s="18"/>
      <c r="AA938" s="18"/>
      <c r="AB938" s="18"/>
      <c r="AC938" s="18"/>
      <c r="AD938" s="18"/>
    </row>
    <row r="939" spans="1:30" ht="18">
      <c r="A939" s="900"/>
      <c r="B939" s="900"/>
      <c r="C939" s="900"/>
      <c r="D939" s="900"/>
      <c r="E939" s="900"/>
      <c r="F939" s="900"/>
      <c r="G939" s="900"/>
      <c r="H939" s="900"/>
      <c r="I939" s="900"/>
      <c r="J939" s="900"/>
      <c r="K939" s="900"/>
      <c r="L939" s="900"/>
      <c r="M939" s="900"/>
      <c r="N939" s="900"/>
      <c r="O939" s="900"/>
      <c r="P939" s="18"/>
      <c r="Q939" s="18"/>
      <c r="R939" s="18"/>
      <c r="S939" s="18"/>
      <c r="T939" s="18"/>
      <c r="U939" s="18"/>
      <c r="V939" s="18"/>
      <c r="W939" s="18"/>
      <c r="X939" s="18"/>
      <c r="Y939" s="18"/>
      <c r="Z939" s="18"/>
      <c r="AA939" s="18"/>
      <c r="AB939" s="18"/>
      <c r="AC939" s="18"/>
      <c r="AD939" s="18"/>
    </row>
    <row r="940" spans="1:30" ht="18">
      <c r="A940" s="900"/>
      <c r="B940" s="900"/>
      <c r="C940" s="900"/>
      <c r="D940" s="900"/>
      <c r="E940" s="900"/>
      <c r="F940" s="900"/>
      <c r="G940" s="900"/>
      <c r="H940" s="900"/>
      <c r="I940" s="900"/>
      <c r="J940" s="900"/>
      <c r="K940" s="900"/>
      <c r="L940" s="900"/>
      <c r="M940" s="900"/>
      <c r="N940" s="900"/>
      <c r="O940" s="900"/>
      <c r="P940" s="18"/>
      <c r="Q940" s="18"/>
      <c r="R940" s="18"/>
      <c r="S940" s="18"/>
      <c r="T940" s="18"/>
      <c r="U940" s="18"/>
      <c r="V940" s="18"/>
      <c r="W940" s="18"/>
      <c r="X940" s="18"/>
      <c r="Y940" s="18"/>
      <c r="Z940" s="18"/>
      <c r="AA940" s="18"/>
      <c r="AB940" s="18"/>
      <c r="AC940" s="18"/>
      <c r="AD940" s="18"/>
    </row>
    <row r="941" spans="1:30" ht="18">
      <c r="A941" s="900"/>
      <c r="B941" s="900"/>
      <c r="C941" s="900"/>
      <c r="D941" s="900"/>
      <c r="E941" s="900"/>
      <c r="F941" s="900"/>
      <c r="G941" s="900"/>
      <c r="H941" s="900"/>
      <c r="I941" s="900"/>
      <c r="J941" s="900"/>
      <c r="K941" s="900"/>
      <c r="L941" s="900"/>
      <c r="M941" s="900"/>
      <c r="N941" s="900"/>
      <c r="O941" s="900"/>
      <c r="P941" s="18"/>
      <c r="Q941" s="18"/>
      <c r="R941" s="18"/>
      <c r="S941" s="18"/>
      <c r="T941" s="18"/>
      <c r="U941" s="18"/>
      <c r="V941" s="18"/>
      <c r="W941" s="18"/>
      <c r="X941" s="18"/>
      <c r="Y941" s="18"/>
      <c r="Z941" s="18"/>
      <c r="AA941" s="18"/>
      <c r="AB941" s="18"/>
      <c r="AC941" s="18"/>
      <c r="AD941" s="18"/>
    </row>
    <row r="942" spans="1:30" ht="18">
      <c r="A942" s="900"/>
      <c r="B942" s="900"/>
      <c r="C942" s="900"/>
      <c r="D942" s="900"/>
      <c r="E942" s="900"/>
      <c r="F942" s="900"/>
      <c r="G942" s="900"/>
      <c r="H942" s="900"/>
      <c r="I942" s="900"/>
      <c r="J942" s="900"/>
      <c r="K942" s="900"/>
      <c r="L942" s="900"/>
      <c r="M942" s="900"/>
      <c r="N942" s="900"/>
      <c r="O942" s="900"/>
      <c r="P942" s="18"/>
      <c r="Q942" s="18"/>
      <c r="R942" s="18"/>
      <c r="S942" s="18"/>
      <c r="T942" s="18"/>
      <c r="U942" s="18"/>
      <c r="V942" s="18"/>
      <c r="W942" s="18"/>
      <c r="X942" s="18"/>
      <c r="Y942" s="18"/>
      <c r="Z942" s="18"/>
      <c r="AA942" s="18"/>
      <c r="AB942" s="18"/>
      <c r="AC942" s="18"/>
      <c r="AD942" s="18"/>
    </row>
    <row r="943" spans="1:30" ht="18">
      <c r="A943" s="900"/>
      <c r="B943" s="900"/>
      <c r="C943" s="900"/>
      <c r="D943" s="900"/>
      <c r="E943" s="900"/>
      <c r="F943" s="900"/>
      <c r="G943" s="900"/>
      <c r="H943" s="900"/>
      <c r="I943" s="900"/>
      <c r="J943" s="900"/>
      <c r="K943" s="900"/>
      <c r="L943" s="900"/>
      <c r="M943" s="900"/>
      <c r="N943" s="900"/>
      <c r="O943" s="900"/>
      <c r="P943" s="18"/>
      <c r="Q943" s="18"/>
      <c r="R943" s="18"/>
      <c r="S943" s="18"/>
      <c r="T943" s="18"/>
      <c r="U943" s="18"/>
      <c r="V943" s="18"/>
      <c r="W943" s="18"/>
      <c r="X943" s="18"/>
      <c r="Y943" s="18"/>
      <c r="Z943" s="18"/>
      <c r="AA943" s="18"/>
      <c r="AB943" s="18"/>
      <c r="AC943" s="18"/>
      <c r="AD943" s="18"/>
    </row>
    <row r="944" spans="1:30" ht="18">
      <c r="A944" s="900"/>
      <c r="B944" s="900"/>
      <c r="C944" s="900"/>
      <c r="D944" s="900"/>
      <c r="E944" s="900"/>
      <c r="F944" s="900"/>
      <c r="G944" s="900"/>
      <c r="H944" s="900"/>
      <c r="I944" s="900"/>
      <c r="J944" s="900"/>
      <c r="K944" s="900"/>
      <c r="L944" s="900"/>
      <c r="M944" s="900"/>
      <c r="N944" s="900"/>
      <c r="O944" s="900"/>
      <c r="P944" s="18"/>
      <c r="Q944" s="18"/>
      <c r="R944" s="18"/>
      <c r="S944" s="18"/>
      <c r="T944" s="18"/>
      <c r="U944" s="18"/>
      <c r="V944" s="18"/>
      <c r="W944" s="18"/>
      <c r="X944" s="18"/>
      <c r="Y944" s="18"/>
      <c r="Z944" s="18"/>
      <c r="AA944" s="18"/>
      <c r="AB944" s="18"/>
      <c r="AC944" s="18"/>
      <c r="AD944" s="18"/>
    </row>
    <row r="945" spans="1:30" ht="18">
      <c r="A945" s="900"/>
      <c r="B945" s="900"/>
      <c r="C945" s="900"/>
      <c r="D945" s="900"/>
      <c r="E945" s="900"/>
      <c r="F945" s="900"/>
      <c r="G945" s="900"/>
      <c r="H945" s="900"/>
      <c r="I945" s="900"/>
      <c r="J945" s="900"/>
      <c r="K945" s="900"/>
      <c r="L945" s="900"/>
      <c r="M945" s="900"/>
      <c r="N945" s="900"/>
      <c r="O945" s="900"/>
      <c r="P945" s="18"/>
      <c r="Q945" s="18"/>
      <c r="R945" s="18"/>
      <c r="S945" s="18"/>
      <c r="T945" s="18"/>
      <c r="U945" s="18"/>
      <c r="V945" s="18"/>
      <c r="W945" s="18"/>
      <c r="X945" s="18"/>
      <c r="Y945" s="18"/>
      <c r="Z945" s="18"/>
      <c r="AA945" s="18"/>
      <c r="AB945" s="18"/>
      <c r="AC945" s="18"/>
      <c r="AD945" s="18"/>
    </row>
    <row r="946" spans="1:30" ht="18">
      <c r="A946" s="900"/>
      <c r="B946" s="900"/>
      <c r="C946" s="900"/>
      <c r="D946" s="900"/>
      <c r="E946" s="900"/>
      <c r="F946" s="900"/>
      <c r="G946" s="900"/>
      <c r="H946" s="900"/>
      <c r="I946" s="900"/>
      <c r="J946" s="900"/>
      <c r="K946" s="900"/>
      <c r="L946" s="900"/>
      <c r="M946" s="900"/>
      <c r="N946" s="900"/>
      <c r="O946" s="900"/>
      <c r="P946" s="18"/>
      <c r="Q946" s="18"/>
      <c r="R946" s="18"/>
      <c r="S946" s="18"/>
      <c r="T946" s="18"/>
      <c r="U946" s="18"/>
      <c r="V946" s="18"/>
      <c r="W946" s="18"/>
      <c r="X946" s="18"/>
      <c r="Y946" s="18"/>
      <c r="Z946" s="18"/>
      <c r="AA946" s="18"/>
      <c r="AB946" s="18"/>
      <c r="AC946" s="18"/>
      <c r="AD946" s="18"/>
    </row>
    <row r="947" spans="1:30" ht="18">
      <c r="A947" s="900"/>
      <c r="B947" s="900"/>
      <c r="C947" s="900"/>
      <c r="D947" s="900"/>
      <c r="E947" s="900"/>
      <c r="F947" s="900"/>
      <c r="G947" s="900"/>
      <c r="H947" s="900"/>
      <c r="I947" s="900"/>
      <c r="J947" s="900"/>
      <c r="K947" s="900"/>
      <c r="L947" s="900"/>
      <c r="M947" s="900"/>
      <c r="N947" s="900"/>
      <c r="O947" s="900"/>
      <c r="P947" s="18"/>
      <c r="Q947" s="18"/>
      <c r="R947" s="18"/>
      <c r="S947" s="18"/>
      <c r="T947" s="18"/>
      <c r="U947" s="18"/>
      <c r="V947" s="18"/>
      <c r="W947" s="18"/>
      <c r="X947" s="18"/>
      <c r="Y947" s="18"/>
      <c r="Z947" s="18"/>
      <c r="AA947" s="18"/>
      <c r="AB947" s="18"/>
      <c r="AC947" s="18"/>
      <c r="AD947" s="18"/>
    </row>
    <row r="948" spans="1:30" ht="18">
      <c r="A948" s="900"/>
      <c r="B948" s="900"/>
      <c r="C948" s="900"/>
      <c r="D948" s="900"/>
      <c r="E948" s="900"/>
      <c r="F948" s="900"/>
      <c r="G948" s="900"/>
      <c r="H948" s="900"/>
      <c r="I948" s="900"/>
      <c r="J948" s="900"/>
      <c r="K948" s="900"/>
      <c r="L948" s="900"/>
      <c r="M948" s="900"/>
      <c r="N948" s="900"/>
      <c r="O948" s="900"/>
      <c r="P948" s="18"/>
      <c r="Q948" s="18"/>
      <c r="R948" s="18"/>
      <c r="S948" s="18"/>
      <c r="T948" s="18"/>
      <c r="U948" s="18"/>
      <c r="V948" s="18"/>
      <c r="W948" s="18"/>
      <c r="X948" s="18"/>
      <c r="Y948" s="18"/>
      <c r="Z948" s="18"/>
      <c r="AA948" s="18"/>
      <c r="AB948" s="18"/>
      <c r="AC948" s="18"/>
      <c r="AD948" s="18"/>
    </row>
    <row r="949" spans="1:30" ht="18">
      <c r="A949" s="900"/>
      <c r="B949" s="900"/>
      <c r="C949" s="900"/>
      <c r="D949" s="900"/>
      <c r="E949" s="900"/>
      <c r="F949" s="900"/>
      <c r="G949" s="900"/>
      <c r="H949" s="900"/>
      <c r="I949" s="900"/>
      <c r="J949" s="900"/>
      <c r="K949" s="900"/>
      <c r="L949" s="900"/>
      <c r="M949" s="900"/>
      <c r="N949" s="900"/>
      <c r="O949" s="900"/>
      <c r="P949" s="18"/>
      <c r="Q949" s="18"/>
      <c r="R949" s="18"/>
      <c r="S949" s="18"/>
      <c r="T949" s="18"/>
      <c r="U949" s="18"/>
      <c r="V949" s="18"/>
      <c r="W949" s="18"/>
      <c r="X949" s="18"/>
      <c r="Y949" s="18"/>
      <c r="Z949" s="18"/>
      <c r="AA949" s="18"/>
      <c r="AB949" s="18"/>
      <c r="AC949" s="18"/>
      <c r="AD949" s="18"/>
    </row>
    <row r="950" spans="1:30" ht="18">
      <c r="A950" s="900"/>
      <c r="B950" s="900"/>
      <c r="C950" s="900"/>
      <c r="D950" s="900"/>
      <c r="E950" s="900"/>
      <c r="F950" s="900"/>
      <c r="G950" s="900"/>
      <c r="H950" s="900"/>
      <c r="I950" s="900"/>
      <c r="J950" s="900"/>
      <c r="K950" s="900"/>
      <c r="L950" s="900"/>
      <c r="M950" s="900"/>
      <c r="N950" s="900"/>
      <c r="O950" s="900"/>
      <c r="P950" s="18"/>
      <c r="Q950" s="18"/>
      <c r="R950" s="18"/>
      <c r="S950" s="18"/>
      <c r="T950" s="18"/>
      <c r="U950" s="18"/>
      <c r="V950" s="18"/>
      <c r="W950" s="18"/>
      <c r="X950" s="18"/>
      <c r="Y950" s="18"/>
      <c r="Z950" s="18"/>
      <c r="AA950" s="18"/>
      <c r="AB950" s="18"/>
      <c r="AC950" s="18"/>
      <c r="AD950" s="18"/>
    </row>
    <row r="951" spans="1:30" ht="18">
      <c r="A951" s="900"/>
      <c r="B951" s="900"/>
      <c r="C951" s="900"/>
      <c r="D951" s="900"/>
      <c r="E951" s="900"/>
      <c r="F951" s="900"/>
      <c r="G951" s="900"/>
      <c r="H951" s="900"/>
      <c r="I951" s="900"/>
      <c r="J951" s="900"/>
      <c r="K951" s="900"/>
      <c r="L951" s="900"/>
      <c r="M951" s="900"/>
      <c r="N951" s="900"/>
      <c r="O951" s="900"/>
      <c r="P951" s="18"/>
      <c r="Q951" s="18"/>
      <c r="R951" s="18"/>
      <c r="S951" s="18"/>
      <c r="T951" s="18"/>
      <c r="U951" s="18"/>
      <c r="V951" s="18"/>
      <c r="W951" s="18"/>
      <c r="X951" s="18"/>
      <c r="Y951" s="18"/>
      <c r="Z951" s="18"/>
      <c r="AA951" s="18"/>
      <c r="AB951" s="18"/>
      <c r="AC951" s="18"/>
      <c r="AD951" s="18"/>
    </row>
    <row r="952" spans="1:30" ht="18">
      <c r="A952" s="900"/>
      <c r="B952" s="900"/>
      <c r="C952" s="900"/>
      <c r="D952" s="900"/>
      <c r="E952" s="900"/>
      <c r="F952" s="900"/>
      <c r="G952" s="900"/>
      <c r="H952" s="900"/>
      <c r="I952" s="900"/>
      <c r="J952" s="900"/>
      <c r="K952" s="900"/>
      <c r="L952" s="900"/>
      <c r="M952" s="900"/>
      <c r="N952" s="900"/>
      <c r="O952" s="900"/>
      <c r="P952" s="18"/>
      <c r="Q952" s="18"/>
      <c r="R952" s="18"/>
      <c r="S952" s="18"/>
      <c r="T952" s="18"/>
      <c r="U952" s="18"/>
      <c r="V952" s="18"/>
      <c r="W952" s="18"/>
      <c r="X952" s="18"/>
      <c r="Y952" s="18"/>
      <c r="Z952" s="18"/>
      <c r="AA952" s="18"/>
      <c r="AB952" s="18"/>
      <c r="AC952" s="18"/>
      <c r="AD952" s="18"/>
    </row>
    <row r="953" spans="1:30" ht="18">
      <c r="A953" s="900"/>
      <c r="B953" s="900"/>
      <c r="C953" s="900"/>
      <c r="D953" s="900"/>
      <c r="E953" s="900"/>
      <c r="F953" s="900"/>
      <c r="G953" s="900"/>
      <c r="H953" s="900"/>
      <c r="I953" s="900"/>
      <c r="J953" s="900"/>
      <c r="K953" s="900"/>
      <c r="L953" s="900"/>
      <c r="M953" s="900"/>
      <c r="N953" s="900"/>
      <c r="O953" s="900"/>
      <c r="P953" s="18"/>
      <c r="Q953" s="18"/>
      <c r="R953" s="18"/>
      <c r="S953" s="18"/>
      <c r="T953" s="18"/>
      <c r="U953" s="18"/>
      <c r="V953" s="18"/>
      <c r="W953" s="18"/>
      <c r="X953" s="18"/>
      <c r="Y953" s="18"/>
      <c r="Z953" s="18"/>
      <c r="AA953" s="18"/>
      <c r="AB953" s="18"/>
      <c r="AC953" s="18"/>
      <c r="AD953" s="18"/>
    </row>
    <row r="954" spans="1:30" ht="18">
      <c r="A954" s="900"/>
      <c r="B954" s="900"/>
      <c r="C954" s="900"/>
      <c r="D954" s="900"/>
      <c r="E954" s="900"/>
      <c r="F954" s="900"/>
      <c r="G954" s="900"/>
      <c r="H954" s="900"/>
      <c r="I954" s="900"/>
      <c r="J954" s="900"/>
      <c r="K954" s="900"/>
      <c r="L954" s="900"/>
      <c r="M954" s="900"/>
      <c r="N954" s="900"/>
      <c r="O954" s="900"/>
      <c r="P954" s="18"/>
      <c r="Q954" s="18"/>
      <c r="R954" s="18"/>
      <c r="S954" s="18"/>
      <c r="T954" s="18"/>
      <c r="U954" s="18"/>
      <c r="V954" s="18"/>
      <c r="W954" s="18"/>
      <c r="X954" s="18"/>
      <c r="Y954" s="18"/>
      <c r="Z954" s="18"/>
      <c r="AA954" s="18"/>
      <c r="AB954" s="18"/>
      <c r="AC954" s="18"/>
      <c r="AD954" s="18"/>
    </row>
    <row r="955" spans="1:30" ht="18">
      <c r="A955" s="900"/>
      <c r="B955" s="900"/>
      <c r="C955" s="900"/>
      <c r="D955" s="900"/>
      <c r="E955" s="900"/>
      <c r="F955" s="900"/>
      <c r="G955" s="900"/>
      <c r="H955" s="900"/>
      <c r="I955" s="900"/>
      <c r="J955" s="900"/>
      <c r="K955" s="900"/>
      <c r="L955" s="900"/>
      <c r="M955" s="900"/>
      <c r="N955" s="900"/>
      <c r="O955" s="900"/>
      <c r="P955" s="18"/>
      <c r="Q955" s="18"/>
      <c r="R955" s="18"/>
      <c r="S955" s="18"/>
      <c r="T955" s="18"/>
      <c r="U955" s="18"/>
      <c r="V955" s="18"/>
      <c r="W955" s="18"/>
      <c r="X955" s="18"/>
      <c r="Y955" s="18"/>
      <c r="Z955" s="18"/>
      <c r="AA955" s="18"/>
      <c r="AB955" s="18"/>
      <c r="AC955" s="18"/>
      <c r="AD955" s="18"/>
    </row>
    <row r="956" spans="1:30" ht="18">
      <c r="A956" s="900"/>
      <c r="B956" s="900"/>
      <c r="C956" s="900"/>
      <c r="D956" s="900"/>
      <c r="E956" s="900"/>
      <c r="F956" s="900"/>
      <c r="G956" s="900"/>
      <c r="H956" s="900"/>
      <c r="I956" s="900"/>
      <c r="J956" s="900"/>
      <c r="K956" s="900"/>
      <c r="L956" s="900"/>
      <c r="M956" s="900"/>
      <c r="N956" s="900"/>
      <c r="O956" s="900"/>
      <c r="P956" s="18"/>
      <c r="Q956" s="18"/>
      <c r="R956" s="18"/>
      <c r="S956" s="18"/>
      <c r="T956" s="18"/>
      <c r="U956" s="18"/>
      <c r="V956" s="18"/>
      <c r="W956" s="18"/>
      <c r="X956" s="18"/>
      <c r="Y956" s="18"/>
      <c r="Z956" s="18"/>
      <c r="AA956" s="18"/>
      <c r="AB956" s="18"/>
      <c r="AC956" s="18"/>
      <c r="AD956" s="18"/>
    </row>
    <row r="957" spans="1:30" ht="18">
      <c r="A957" s="900"/>
      <c r="B957" s="900"/>
      <c r="C957" s="900"/>
      <c r="D957" s="900"/>
      <c r="E957" s="900"/>
      <c r="F957" s="900"/>
      <c r="G957" s="900"/>
      <c r="H957" s="900"/>
      <c r="I957" s="900"/>
      <c r="J957" s="900"/>
      <c r="K957" s="900"/>
      <c r="L957" s="900"/>
      <c r="M957" s="900"/>
      <c r="N957" s="900"/>
      <c r="O957" s="900"/>
      <c r="P957" s="18"/>
      <c r="Q957" s="18"/>
      <c r="R957" s="18"/>
      <c r="S957" s="18"/>
      <c r="T957" s="18"/>
      <c r="U957" s="18"/>
      <c r="V957" s="18"/>
      <c r="W957" s="18"/>
      <c r="X957" s="18"/>
      <c r="Y957" s="18"/>
      <c r="Z957" s="18"/>
      <c r="AA957" s="18"/>
      <c r="AB957" s="18"/>
      <c r="AC957" s="18"/>
      <c r="AD957" s="18"/>
    </row>
    <row r="958" spans="1:30" ht="18">
      <c r="A958" s="900"/>
      <c r="B958" s="900"/>
      <c r="C958" s="900"/>
      <c r="D958" s="900"/>
      <c r="E958" s="900"/>
      <c r="F958" s="900"/>
      <c r="G958" s="900"/>
      <c r="H958" s="900"/>
      <c r="I958" s="900"/>
      <c r="J958" s="900"/>
      <c r="K958" s="900"/>
      <c r="L958" s="900"/>
      <c r="M958" s="900"/>
      <c r="N958" s="900"/>
      <c r="O958" s="900"/>
      <c r="P958" s="18"/>
      <c r="Q958" s="18"/>
      <c r="R958" s="18"/>
      <c r="S958" s="18"/>
      <c r="T958" s="18"/>
      <c r="U958" s="18"/>
      <c r="V958" s="18"/>
      <c r="W958" s="18"/>
      <c r="X958" s="18"/>
      <c r="Y958" s="18"/>
      <c r="Z958" s="18"/>
      <c r="AA958" s="18"/>
      <c r="AB958" s="18"/>
      <c r="AC958" s="18"/>
      <c r="AD958" s="18"/>
    </row>
    <row r="959" spans="1:30" ht="18">
      <c r="A959" s="900"/>
      <c r="B959" s="900"/>
      <c r="C959" s="900"/>
      <c r="D959" s="900"/>
      <c r="E959" s="900"/>
      <c r="F959" s="900"/>
      <c r="G959" s="900"/>
      <c r="H959" s="900"/>
      <c r="I959" s="900"/>
      <c r="J959" s="900"/>
      <c r="K959" s="900"/>
      <c r="L959" s="900"/>
      <c r="M959" s="900"/>
      <c r="N959" s="900"/>
      <c r="O959" s="900"/>
      <c r="P959" s="18"/>
      <c r="Q959" s="18"/>
      <c r="R959" s="18"/>
      <c r="S959" s="18"/>
      <c r="T959" s="18"/>
      <c r="U959" s="18"/>
      <c r="V959" s="18"/>
      <c r="W959" s="18"/>
      <c r="X959" s="18"/>
      <c r="Y959" s="18"/>
      <c r="Z959" s="18"/>
      <c r="AA959" s="18"/>
      <c r="AB959" s="18"/>
      <c r="AC959" s="18"/>
      <c r="AD959" s="18"/>
    </row>
    <row r="960" spans="1:30" ht="18">
      <c r="A960" s="900"/>
      <c r="B960" s="900"/>
      <c r="C960" s="900"/>
      <c r="D960" s="900"/>
      <c r="E960" s="900"/>
      <c r="F960" s="900"/>
      <c r="G960" s="900"/>
      <c r="H960" s="900"/>
      <c r="I960" s="900"/>
      <c r="J960" s="900"/>
      <c r="K960" s="900"/>
      <c r="L960" s="900"/>
      <c r="M960" s="900"/>
      <c r="N960" s="900"/>
      <c r="O960" s="900"/>
      <c r="P960" s="18"/>
      <c r="Q960" s="18"/>
      <c r="R960" s="18"/>
      <c r="S960" s="18"/>
      <c r="T960" s="18"/>
      <c r="U960" s="18"/>
      <c r="V960" s="18"/>
      <c r="W960" s="18"/>
      <c r="X960" s="18"/>
      <c r="Y960" s="18"/>
      <c r="Z960" s="18"/>
      <c r="AA960" s="18"/>
      <c r="AB960" s="18"/>
      <c r="AC960" s="18"/>
      <c r="AD960" s="18"/>
    </row>
    <row r="961" spans="1:30" ht="18">
      <c r="A961" s="900"/>
      <c r="B961" s="900"/>
      <c r="C961" s="900"/>
      <c r="D961" s="900"/>
      <c r="E961" s="900"/>
      <c r="F961" s="900"/>
      <c r="G961" s="900"/>
      <c r="H961" s="900"/>
      <c r="I961" s="900"/>
      <c r="J961" s="900"/>
      <c r="K961" s="900"/>
      <c r="L961" s="900"/>
      <c r="M961" s="900"/>
      <c r="N961" s="900"/>
      <c r="O961" s="900"/>
      <c r="P961" s="18"/>
      <c r="Q961" s="18"/>
      <c r="R961" s="18"/>
      <c r="S961" s="18"/>
      <c r="T961" s="18"/>
      <c r="U961" s="18"/>
      <c r="V961" s="18"/>
      <c r="W961" s="18"/>
      <c r="X961" s="18"/>
      <c r="Y961" s="18"/>
      <c r="Z961" s="18"/>
      <c r="AA961" s="18"/>
      <c r="AB961" s="18"/>
      <c r="AC961" s="18"/>
      <c r="AD961" s="18"/>
    </row>
    <row r="962" spans="1:30" ht="18">
      <c r="A962" s="900"/>
      <c r="B962" s="900"/>
      <c r="C962" s="900"/>
      <c r="D962" s="900"/>
      <c r="E962" s="900"/>
      <c r="F962" s="900"/>
      <c r="G962" s="900"/>
      <c r="H962" s="900"/>
      <c r="I962" s="900"/>
      <c r="J962" s="900"/>
      <c r="K962" s="900"/>
      <c r="L962" s="900"/>
      <c r="M962" s="900"/>
      <c r="N962" s="900"/>
      <c r="O962" s="900"/>
      <c r="P962" s="18"/>
      <c r="Q962" s="18"/>
      <c r="R962" s="18"/>
      <c r="S962" s="18"/>
      <c r="T962" s="18"/>
      <c r="U962" s="18"/>
      <c r="V962" s="18"/>
      <c r="W962" s="18"/>
      <c r="X962" s="18"/>
      <c r="Y962" s="18"/>
      <c r="Z962" s="18"/>
      <c r="AA962" s="18"/>
      <c r="AB962" s="18"/>
      <c r="AC962" s="18"/>
      <c r="AD962" s="18"/>
    </row>
    <row r="963" spans="1:30" ht="18">
      <c r="A963" s="900"/>
      <c r="B963" s="900"/>
      <c r="C963" s="900"/>
      <c r="D963" s="900"/>
      <c r="E963" s="900"/>
      <c r="F963" s="900"/>
      <c r="G963" s="900"/>
      <c r="H963" s="900"/>
      <c r="I963" s="900"/>
      <c r="J963" s="900"/>
      <c r="K963" s="900"/>
      <c r="L963" s="900"/>
      <c r="M963" s="900"/>
      <c r="N963" s="900"/>
      <c r="O963" s="900"/>
      <c r="P963" s="18"/>
      <c r="Q963" s="18"/>
      <c r="R963" s="18"/>
      <c r="S963" s="18"/>
      <c r="T963" s="18"/>
      <c r="U963" s="18"/>
      <c r="V963" s="18"/>
      <c r="W963" s="18"/>
      <c r="X963" s="18"/>
      <c r="Y963" s="18"/>
      <c r="Z963" s="18"/>
      <c r="AA963" s="18"/>
      <c r="AB963" s="18"/>
      <c r="AC963" s="18"/>
      <c r="AD963" s="18"/>
    </row>
    <row r="964" spans="1:30" ht="18">
      <c r="A964" s="900"/>
      <c r="B964" s="900"/>
      <c r="C964" s="900"/>
      <c r="D964" s="900"/>
      <c r="E964" s="900"/>
      <c r="F964" s="900"/>
      <c r="G964" s="900"/>
      <c r="H964" s="900"/>
      <c r="I964" s="900"/>
      <c r="J964" s="900"/>
      <c r="K964" s="900"/>
      <c r="L964" s="900"/>
      <c r="M964" s="900"/>
      <c r="N964" s="900"/>
      <c r="O964" s="900"/>
      <c r="P964" s="18"/>
      <c r="Q964" s="18"/>
      <c r="R964" s="18"/>
      <c r="S964" s="18"/>
      <c r="T964" s="18"/>
      <c r="U964" s="18"/>
      <c r="V964" s="18"/>
      <c r="W964" s="18"/>
      <c r="X964" s="18"/>
      <c r="Y964" s="18"/>
      <c r="Z964" s="18"/>
      <c r="AA964" s="18"/>
      <c r="AB964" s="18"/>
      <c r="AC964" s="18"/>
      <c r="AD964" s="18"/>
    </row>
    <row r="965" spans="1:30" ht="18">
      <c r="A965" s="900"/>
      <c r="B965" s="900"/>
      <c r="C965" s="900"/>
      <c r="D965" s="900"/>
      <c r="E965" s="900"/>
      <c r="F965" s="900"/>
      <c r="G965" s="900"/>
      <c r="H965" s="900"/>
      <c r="I965" s="900"/>
      <c r="J965" s="900"/>
      <c r="K965" s="900"/>
      <c r="L965" s="900"/>
      <c r="M965" s="900"/>
      <c r="N965" s="900"/>
      <c r="O965" s="900"/>
      <c r="P965" s="18"/>
      <c r="Q965" s="18"/>
      <c r="R965" s="18"/>
      <c r="S965" s="18"/>
      <c r="T965" s="18"/>
      <c r="U965" s="18"/>
      <c r="V965" s="18"/>
      <c r="W965" s="18"/>
      <c r="X965" s="18"/>
      <c r="Y965" s="18"/>
      <c r="Z965" s="18"/>
      <c r="AA965" s="18"/>
      <c r="AB965" s="18"/>
      <c r="AC965" s="18"/>
      <c r="AD965" s="18"/>
    </row>
    <row r="966" spans="1:30" ht="18">
      <c r="A966" s="900"/>
      <c r="B966" s="900"/>
      <c r="C966" s="900"/>
      <c r="D966" s="900"/>
      <c r="E966" s="900"/>
      <c r="F966" s="900"/>
      <c r="G966" s="900"/>
      <c r="H966" s="900"/>
      <c r="I966" s="900"/>
      <c r="J966" s="900"/>
      <c r="K966" s="900"/>
      <c r="L966" s="900"/>
      <c r="M966" s="900"/>
      <c r="N966" s="900"/>
      <c r="O966" s="900"/>
      <c r="P966" s="18"/>
      <c r="Q966" s="18"/>
      <c r="R966" s="18"/>
      <c r="S966" s="18"/>
      <c r="T966" s="18"/>
      <c r="U966" s="18"/>
      <c r="V966" s="18"/>
      <c r="W966" s="18"/>
      <c r="X966" s="18"/>
      <c r="Y966" s="18"/>
      <c r="Z966" s="18"/>
      <c r="AA966" s="18"/>
      <c r="AB966" s="18"/>
      <c r="AC966" s="18"/>
      <c r="AD966" s="18"/>
    </row>
    <row r="967" spans="1:30" ht="18">
      <c r="A967" s="900"/>
      <c r="B967" s="900"/>
      <c r="C967" s="900"/>
      <c r="D967" s="900"/>
      <c r="E967" s="900"/>
      <c r="F967" s="900"/>
      <c r="G967" s="900"/>
      <c r="H967" s="900"/>
      <c r="I967" s="900"/>
      <c r="J967" s="900"/>
      <c r="K967" s="900"/>
      <c r="L967" s="900"/>
      <c r="M967" s="900"/>
      <c r="N967" s="900"/>
      <c r="O967" s="900"/>
      <c r="P967" s="18"/>
      <c r="Q967" s="18"/>
      <c r="R967" s="18"/>
      <c r="S967" s="18"/>
      <c r="T967" s="18"/>
      <c r="U967" s="18"/>
      <c r="V967" s="18"/>
      <c r="W967" s="18"/>
      <c r="X967" s="18"/>
      <c r="Y967" s="18"/>
      <c r="Z967" s="18"/>
      <c r="AA967" s="18"/>
      <c r="AB967" s="18"/>
      <c r="AC967" s="18"/>
      <c r="AD967" s="18"/>
    </row>
    <row r="968" spans="1:30" ht="18">
      <c r="A968" s="900"/>
      <c r="B968" s="900"/>
      <c r="C968" s="900"/>
      <c r="D968" s="900"/>
      <c r="E968" s="900"/>
      <c r="F968" s="900"/>
      <c r="G968" s="900"/>
      <c r="H968" s="900"/>
      <c r="I968" s="900"/>
      <c r="J968" s="900"/>
      <c r="K968" s="900"/>
      <c r="L968" s="900"/>
      <c r="M968" s="900"/>
      <c r="N968" s="900"/>
      <c r="O968" s="900"/>
      <c r="P968" s="18"/>
      <c r="Q968" s="18"/>
      <c r="R968" s="18"/>
      <c r="S968" s="18"/>
      <c r="T968" s="18"/>
      <c r="U968" s="18"/>
      <c r="V968" s="18"/>
      <c r="W968" s="18"/>
      <c r="X968" s="18"/>
      <c r="Y968" s="18"/>
      <c r="Z968" s="18"/>
      <c r="AA968" s="18"/>
      <c r="AB968" s="18"/>
      <c r="AC968" s="18"/>
      <c r="AD968" s="18"/>
    </row>
    <row r="969" spans="1:30" ht="18">
      <c r="A969" s="900"/>
      <c r="B969" s="900"/>
      <c r="C969" s="900"/>
      <c r="D969" s="900"/>
      <c r="E969" s="900"/>
      <c r="F969" s="900"/>
      <c r="G969" s="900"/>
      <c r="H969" s="900"/>
      <c r="I969" s="900"/>
      <c r="J969" s="900"/>
      <c r="K969" s="900"/>
      <c r="L969" s="900"/>
      <c r="M969" s="900"/>
      <c r="N969" s="900"/>
      <c r="O969" s="900"/>
      <c r="P969" s="18"/>
      <c r="Q969" s="18"/>
      <c r="R969" s="18"/>
      <c r="S969" s="18"/>
      <c r="T969" s="18"/>
      <c r="U969" s="18"/>
      <c r="V969" s="18"/>
      <c r="W969" s="18"/>
      <c r="X969" s="18"/>
      <c r="Y969" s="18"/>
      <c r="Z969" s="18"/>
      <c r="AA969" s="18"/>
      <c r="AB969" s="18"/>
      <c r="AC969" s="18"/>
      <c r="AD969" s="18"/>
    </row>
    <row r="970" spans="1:30" ht="18">
      <c r="A970" s="900"/>
      <c r="B970" s="900"/>
      <c r="C970" s="900"/>
      <c r="D970" s="900"/>
      <c r="E970" s="900"/>
      <c r="F970" s="900"/>
      <c r="G970" s="900"/>
      <c r="H970" s="900"/>
      <c r="I970" s="900"/>
      <c r="J970" s="900"/>
      <c r="K970" s="900"/>
      <c r="L970" s="900"/>
      <c r="M970" s="900"/>
      <c r="N970" s="900"/>
      <c r="O970" s="900"/>
      <c r="P970" s="18"/>
      <c r="Q970" s="18"/>
      <c r="R970" s="18"/>
      <c r="S970" s="18"/>
      <c r="T970" s="18"/>
      <c r="U970" s="18"/>
      <c r="V970" s="18"/>
      <c r="W970" s="18"/>
      <c r="X970" s="18"/>
      <c r="Y970" s="18"/>
      <c r="Z970" s="18"/>
      <c r="AA970" s="18"/>
      <c r="AB970" s="18"/>
      <c r="AC970" s="18"/>
      <c r="AD970" s="18"/>
    </row>
    <row r="971" spans="1:30" ht="18">
      <c r="A971" s="900"/>
      <c r="B971" s="900"/>
      <c r="C971" s="900"/>
      <c r="D971" s="900"/>
      <c r="E971" s="900"/>
      <c r="F971" s="900"/>
      <c r="G971" s="900"/>
      <c r="H971" s="900"/>
      <c r="I971" s="900"/>
      <c r="J971" s="900"/>
      <c r="K971" s="900"/>
      <c r="L971" s="900"/>
      <c r="M971" s="900"/>
      <c r="N971" s="900"/>
      <c r="O971" s="900"/>
      <c r="P971" s="18"/>
      <c r="Q971" s="18"/>
      <c r="R971" s="18"/>
      <c r="S971" s="18"/>
      <c r="T971" s="18"/>
      <c r="U971" s="18"/>
      <c r="V971" s="18"/>
      <c r="W971" s="18"/>
      <c r="X971" s="18"/>
      <c r="Y971" s="18"/>
      <c r="Z971" s="18"/>
      <c r="AA971" s="18"/>
      <c r="AB971" s="18"/>
      <c r="AC971" s="18"/>
      <c r="AD971" s="18"/>
    </row>
    <row r="972" spans="1:30" ht="18">
      <c r="A972" s="900"/>
      <c r="B972" s="900"/>
      <c r="C972" s="900"/>
      <c r="D972" s="900"/>
      <c r="E972" s="900"/>
      <c r="F972" s="900"/>
      <c r="G972" s="900"/>
      <c r="H972" s="900"/>
      <c r="I972" s="900"/>
      <c r="J972" s="900"/>
      <c r="K972" s="900"/>
      <c r="L972" s="900"/>
      <c r="M972" s="900"/>
      <c r="N972" s="900"/>
      <c r="O972" s="900"/>
      <c r="P972" s="18"/>
      <c r="Q972" s="18"/>
      <c r="R972" s="18"/>
      <c r="S972" s="18"/>
      <c r="T972" s="18"/>
      <c r="U972" s="18"/>
      <c r="V972" s="18"/>
      <c r="W972" s="18"/>
      <c r="X972" s="18"/>
      <c r="Y972" s="18"/>
      <c r="Z972" s="18"/>
      <c r="AA972" s="18"/>
      <c r="AB972" s="18"/>
      <c r="AC972" s="18"/>
      <c r="AD972" s="18"/>
    </row>
    <row r="973" spans="1:30" ht="18">
      <c r="A973" s="900"/>
      <c r="B973" s="900"/>
      <c r="C973" s="900"/>
      <c r="D973" s="900"/>
      <c r="E973" s="900"/>
      <c r="F973" s="900"/>
      <c r="G973" s="900"/>
      <c r="H973" s="900"/>
      <c r="I973" s="900"/>
      <c r="J973" s="900"/>
      <c r="K973" s="900"/>
      <c r="L973" s="900"/>
      <c r="M973" s="900"/>
      <c r="N973" s="900"/>
      <c r="O973" s="900"/>
      <c r="P973" s="18"/>
      <c r="Q973" s="18"/>
      <c r="R973" s="18"/>
      <c r="S973" s="18"/>
      <c r="T973" s="18"/>
      <c r="U973" s="18"/>
      <c r="V973" s="18"/>
      <c r="W973" s="18"/>
      <c r="X973" s="18"/>
      <c r="Y973" s="18"/>
      <c r="Z973" s="18"/>
      <c r="AA973" s="18"/>
      <c r="AB973" s="18"/>
      <c r="AC973" s="18"/>
      <c r="AD973" s="18"/>
    </row>
    <row r="974" spans="1:30" ht="18">
      <c r="A974" s="900"/>
      <c r="B974" s="900"/>
      <c r="C974" s="900"/>
      <c r="D974" s="900"/>
      <c r="E974" s="900"/>
      <c r="F974" s="900"/>
      <c r="G974" s="900"/>
      <c r="H974" s="900"/>
      <c r="I974" s="900"/>
      <c r="J974" s="900"/>
      <c r="K974" s="900"/>
      <c r="L974" s="900"/>
      <c r="M974" s="900"/>
      <c r="N974" s="900"/>
      <c r="O974" s="900"/>
      <c r="P974" s="18"/>
      <c r="Q974" s="18"/>
      <c r="R974" s="18"/>
      <c r="S974" s="18"/>
      <c r="T974" s="18"/>
      <c r="U974" s="18"/>
      <c r="V974" s="18"/>
      <c r="W974" s="18"/>
      <c r="X974" s="18"/>
      <c r="Y974" s="18"/>
      <c r="Z974" s="18"/>
      <c r="AA974" s="18"/>
      <c r="AB974" s="18"/>
      <c r="AC974" s="18"/>
      <c r="AD974" s="18"/>
    </row>
    <row r="975" spans="1:30" ht="18">
      <c r="A975" s="900"/>
      <c r="B975" s="900"/>
      <c r="C975" s="900"/>
      <c r="D975" s="900"/>
      <c r="E975" s="900"/>
      <c r="F975" s="900"/>
      <c r="G975" s="900"/>
      <c r="H975" s="900"/>
      <c r="I975" s="900"/>
      <c r="J975" s="900"/>
      <c r="K975" s="900"/>
      <c r="L975" s="900"/>
      <c r="M975" s="900"/>
      <c r="N975" s="900"/>
      <c r="O975" s="900"/>
      <c r="P975" s="18"/>
      <c r="Q975" s="18"/>
      <c r="R975" s="18"/>
      <c r="S975" s="18"/>
      <c r="T975" s="18"/>
      <c r="U975" s="18"/>
      <c r="V975" s="18"/>
      <c r="W975" s="18"/>
      <c r="X975" s="18"/>
      <c r="Y975" s="18"/>
      <c r="Z975" s="18"/>
      <c r="AA975" s="18"/>
      <c r="AB975" s="18"/>
      <c r="AC975" s="18"/>
      <c r="AD975" s="18"/>
    </row>
    <row r="976" spans="1:30" ht="18">
      <c r="A976" s="900"/>
      <c r="B976" s="900"/>
      <c r="C976" s="900"/>
      <c r="D976" s="900"/>
      <c r="E976" s="900"/>
      <c r="F976" s="900"/>
      <c r="G976" s="900"/>
      <c r="H976" s="900"/>
      <c r="I976" s="900"/>
      <c r="J976" s="900"/>
      <c r="K976" s="900"/>
      <c r="L976" s="900"/>
      <c r="M976" s="900"/>
      <c r="N976" s="900"/>
      <c r="O976" s="900"/>
      <c r="P976" s="18"/>
      <c r="Q976" s="18"/>
      <c r="R976" s="18"/>
      <c r="S976" s="18"/>
      <c r="T976" s="18"/>
      <c r="U976" s="18"/>
      <c r="V976" s="18"/>
      <c r="W976" s="18"/>
      <c r="X976" s="18"/>
      <c r="Y976" s="18"/>
      <c r="Z976" s="18"/>
      <c r="AA976" s="18"/>
      <c r="AB976" s="18"/>
      <c r="AC976" s="18"/>
      <c r="AD976" s="18"/>
    </row>
    <row r="977" spans="1:30" ht="18">
      <c r="A977" s="900"/>
      <c r="B977" s="900"/>
      <c r="C977" s="900"/>
      <c r="D977" s="900"/>
      <c r="E977" s="900"/>
      <c r="F977" s="900"/>
      <c r="G977" s="900"/>
      <c r="H977" s="900"/>
      <c r="I977" s="900"/>
      <c r="J977" s="900"/>
      <c r="K977" s="900"/>
      <c r="L977" s="900"/>
      <c r="M977" s="900"/>
      <c r="N977" s="900"/>
      <c r="O977" s="900"/>
      <c r="P977" s="18"/>
      <c r="Q977" s="18"/>
      <c r="R977" s="18"/>
      <c r="S977" s="18"/>
      <c r="T977" s="18"/>
      <c r="U977" s="18"/>
      <c r="V977" s="18"/>
      <c r="W977" s="18"/>
      <c r="X977" s="18"/>
      <c r="Y977" s="18"/>
      <c r="Z977" s="18"/>
      <c r="AA977" s="18"/>
      <c r="AB977" s="18"/>
      <c r="AC977" s="18"/>
      <c r="AD977" s="18"/>
    </row>
    <row r="978" spans="1:30" ht="18">
      <c r="A978" s="900"/>
      <c r="B978" s="900"/>
      <c r="C978" s="900"/>
      <c r="D978" s="900"/>
      <c r="E978" s="900"/>
      <c r="F978" s="900"/>
      <c r="G978" s="900"/>
      <c r="H978" s="900"/>
      <c r="I978" s="900"/>
      <c r="J978" s="900"/>
      <c r="K978" s="900"/>
      <c r="L978" s="900"/>
      <c r="M978" s="900"/>
      <c r="N978" s="900"/>
      <c r="O978" s="900"/>
      <c r="P978" s="18"/>
      <c r="Q978" s="18"/>
      <c r="R978" s="18"/>
      <c r="S978" s="18"/>
      <c r="T978" s="18"/>
      <c r="U978" s="18"/>
      <c r="V978" s="18"/>
      <c r="W978" s="18"/>
      <c r="X978" s="18"/>
      <c r="Y978" s="18"/>
      <c r="Z978" s="18"/>
      <c r="AA978" s="18"/>
      <c r="AB978" s="18"/>
      <c r="AC978" s="18"/>
      <c r="AD978" s="18"/>
    </row>
    <row r="979" spans="1:30" ht="18">
      <c r="A979" s="900"/>
      <c r="B979" s="900"/>
      <c r="C979" s="900"/>
      <c r="D979" s="900"/>
      <c r="E979" s="900"/>
      <c r="F979" s="900"/>
      <c r="G979" s="900"/>
      <c r="H979" s="900"/>
      <c r="I979" s="900"/>
      <c r="J979" s="900"/>
      <c r="K979" s="900"/>
      <c r="L979" s="900"/>
      <c r="M979" s="900"/>
      <c r="N979" s="900"/>
      <c r="O979" s="900"/>
      <c r="P979" s="18"/>
      <c r="Q979" s="18"/>
      <c r="R979" s="18"/>
      <c r="S979" s="18"/>
      <c r="T979" s="18"/>
      <c r="U979" s="18"/>
      <c r="V979" s="18"/>
      <c r="W979" s="18"/>
      <c r="X979" s="18"/>
      <c r="Y979" s="18"/>
      <c r="Z979" s="18"/>
      <c r="AA979" s="18"/>
      <c r="AB979" s="18"/>
      <c r="AC979" s="18"/>
      <c r="AD979" s="18"/>
    </row>
    <row r="980" spans="1:30" ht="18">
      <c r="A980" s="900"/>
      <c r="B980" s="900"/>
      <c r="C980" s="900"/>
      <c r="D980" s="900"/>
      <c r="E980" s="900"/>
      <c r="F980" s="900"/>
      <c r="G980" s="900"/>
      <c r="H980" s="900"/>
      <c r="I980" s="900"/>
      <c r="J980" s="900"/>
      <c r="K980" s="900"/>
      <c r="L980" s="900"/>
      <c r="M980" s="900"/>
      <c r="N980" s="900"/>
      <c r="O980" s="900"/>
      <c r="P980" s="18"/>
      <c r="Q980" s="18"/>
      <c r="R980" s="18"/>
      <c r="S980" s="18"/>
      <c r="T980" s="18"/>
      <c r="U980" s="18"/>
      <c r="V980" s="18"/>
      <c r="W980" s="18"/>
      <c r="X980" s="18"/>
      <c r="Y980" s="18"/>
      <c r="Z980" s="18"/>
      <c r="AA980" s="18"/>
      <c r="AB980" s="18"/>
      <c r="AC980" s="18"/>
      <c r="AD980" s="18"/>
    </row>
    <row r="981" spans="1:30" ht="18">
      <c r="A981" s="900"/>
      <c r="B981" s="900"/>
      <c r="C981" s="900"/>
      <c r="D981" s="900"/>
      <c r="E981" s="900"/>
      <c r="F981" s="900"/>
      <c r="G981" s="900"/>
      <c r="H981" s="900"/>
      <c r="I981" s="900"/>
      <c r="J981" s="900"/>
      <c r="K981" s="900"/>
      <c r="L981" s="900"/>
      <c r="M981" s="900"/>
      <c r="N981" s="900"/>
      <c r="O981" s="900"/>
      <c r="P981" s="18"/>
      <c r="Q981" s="18"/>
      <c r="R981" s="18"/>
      <c r="S981" s="18"/>
      <c r="T981" s="18"/>
      <c r="U981" s="18"/>
      <c r="V981" s="18"/>
      <c r="W981" s="18"/>
      <c r="X981" s="18"/>
      <c r="Y981" s="18"/>
      <c r="Z981" s="18"/>
      <c r="AA981" s="18"/>
      <c r="AB981" s="18"/>
      <c r="AC981" s="18"/>
      <c r="AD981" s="18"/>
    </row>
    <row r="982" spans="1:30" ht="18">
      <c r="A982" s="900"/>
      <c r="B982" s="900"/>
      <c r="C982" s="900"/>
      <c r="D982" s="900"/>
      <c r="E982" s="900"/>
      <c r="F982" s="900"/>
      <c r="G982" s="900"/>
      <c r="H982" s="900"/>
      <c r="I982" s="900"/>
      <c r="J982" s="900"/>
      <c r="K982" s="900"/>
      <c r="L982" s="900"/>
      <c r="M982" s="900"/>
      <c r="N982" s="900"/>
      <c r="O982" s="900"/>
      <c r="P982" s="18"/>
      <c r="Q982" s="18"/>
      <c r="R982" s="18"/>
      <c r="S982" s="18"/>
      <c r="T982" s="18"/>
      <c r="U982" s="18"/>
      <c r="V982" s="18"/>
      <c r="W982" s="18"/>
      <c r="X982" s="18"/>
      <c r="Y982" s="18"/>
      <c r="Z982" s="18"/>
      <c r="AA982" s="18"/>
      <c r="AB982" s="18"/>
      <c r="AC982" s="18"/>
      <c r="AD982" s="18"/>
    </row>
    <row r="983" spans="1:30" ht="18">
      <c r="A983" s="900"/>
      <c r="B983" s="900"/>
      <c r="C983" s="900"/>
      <c r="D983" s="900"/>
      <c r="E983" s="900"/>
      <c r="F983" s="900"/>
      <c r="G983" s="900"/>
      <c r="H983" s="900"/>
      <c r="I983" s="900"/>
      <c r="J983" s="900"/>
      <c r="K983" s="900"/>
      <c r="L983" s="900"/>
      <c r="M983" s="900"/>
      <c r="N983" s="900"/>
      <c r="O983" s="900"/>
      <c r="P983" s="18"/>
      <c r="Q983" s="18"/>
      <c r="R983" s="18"/>
      <c r="S983" s="18"/>
      <c r="T983" s="18"/>
      <c r="U983" s="18"/>
      <c r="V983" s="18"/>
      <c r="W983" s="18"/>
      <c r="X983" s="18"/>
      <c r="Y983" s="18"/>
      <c r="Z983" s="18"/>
      <c r="AA983" s="18"/>
      <c r="AB983" s="18"/>
      <c r="AC983" s="18"/>
      <c r="AD983" s="18"/>
    </row>
    <row r="984" spans="1:30" ht="18">
      <c r="A984" s="900"/>
      <c r="B984" s="900"/>
      <c r="C984" s="900"/>
      <c r="D984" s="900"/>
      <c r="E984" s="900"/>
      <c r="F984" s="900"/>
      <c r="G984" s="900"/>
      <c r="H984" s="900"/>
      <c r="I984" s="900"/>
      <c r="J984" s="900"/>
      <c r="K984" s="900"/>
      <c r="L984" s="900"/>
      <c r="M984" s="900"/>
      <c r="N984" s="900"/>
      <c r="O984" s="900"/>
      <c r="P984" s="18"/>
      <c r="Q984" s="18"/>
      <c r="R984" s="18"/>
      <c r="S984" s="18"/>
      <c r="T984" s="18"/>
      <c r="U984" s="18"/>
      <c r="V984" s="18"/>
      <c r="W984" s="18"/>
      <c r="X984" s="18"/>
      <c r="Y984" s="18"/>
      <c r="Z984" s="18"/>
      <c r="AA984" s="18"/>
      <c r="AB984" s="18"/>
      <c r="AC984" s="18"/>
      <c r="AD984" s="18"/>
    </row>
    <row r="985" spans="1:30" ht="18">
      <c r="A985" s="900"/>
      <c r="B985" s="900"/>
      <c r="C985" s="900"/>
      <c r="D985" s="900"/>
      <c r="E985" s="900"/>
      <c r="F985" s="900"/>
      <c r="G985" s="900"/>
      <c r="H985" s="900"/>
      <c r="I985" s="900"/>
      <c r="J985" s="900"/>
      <c r="K985" s="900"/>
      <c r="L985" s="900"/>
      <c r="M985" s="900"/>
      <c r="N985" s="900"/>
      <c r="O985" s="900"/>
      <c r="P985" s="18"/>
      <c r="Q985" s="18"/>
      <c r="R985" s="18"/>
      <c r="S985" s="18"/>
      <c r="T985" s="18"/>
      <c r="U985" s="18"/>
      <c r="V985" s="18"/>
      <c r="W985" s="18"/>
      <c r="X985" s="18"/>
      <c r="Y985" s="18"/>
      <c r="Z985" s="18"/>
      <c r="AA985" s="18"/>
      <c r="AB985" s="18"/>
      <c r="AC985" s="18"/>
      <c r="AD985" s="18"/>
    </row>
    <row r="986" spans="1:30" ht="18">
      <c r="A986" s="900"/>
      <c r="B986" s="900"/>
      <c r="C986" s="900"/>
      <c r="D986" s="900"/>
      <c r="E986" s="900"/>
      <c r="F986" s="900"/>
      <c r="G986" s="900"/>
      <c r="H986" s="900"/>
      <c r="I986" s="900"/>
      <c r="J986" s="900"/>
      <c r="K986" s="900"/>
      <c r="L986" s="900"/>
      <c r="M986" s="900"/>
      <c r="N986" s="900"/>
      <c r="O986" s="900"/>
      <c r="P986" s="18"/>
      <c r="Q986" s="18"/>
      <c r="R986" s="18"/>
      <c r="S986" s="18"/>
      <c r="T986" s="18"/>
      <c r="U986" s="18"/>
      <c r="V986" s="18"/>
      <c r="W986" s="18"/>
      <c r="X986" s="18"/>
      <c r="Y986" s="18"/>
      <c r="Z986" s="18"/>
      <c r="AA986" s="18"/>
      <c r="AB986" s="18"/>
      <c r="AC986" s="18"/>
      <c r="AD986" s="18"/>
    </row>
    <row r="987" spans="1:30" ht="18">
      <c r="A987" s="900"/>
      <c r="B987" s="900"/>
      <c r="C987" s="900"/>
      <c r="D987" s="900"/>
      <c r="E987" s="900"/>
      <c r="F987" s="900"/>
      <c r="G987" s="900"/>
      <c r="H987" s="900"/>
      <c r="I987" s="900"/>
      <c r="J987" s="900"/>
      <c r="K987" s="900"/>
      <c r="L987" s="900"/>
      <c r="M987" s="900"/>
      <c r="N987" s="900"/>
      <c r="O987" s="900"/>
      <c r="P987" s="18"/>
      <c r="Q987" s="18"/>
      <c r="R987" s="18"/>
      <c r="S987" s="18"/>
      <c r="T987" s="18"/>
      <c r="U987" s="18"/>
      <c r="V987" s="18"/>
      <c r="W987" s="18"/>
      <c r="X987" s="18"/>
      <c r="Y987" s="18"/>
      <c r="Z987" s="18"/>
      <c r="AA987" s="18"/>
      <c r="AB987" s="18"/>
      <c r="AC987" s="18"/>
      <c r="AD987" s="18"/>
    </row>
    <row r="988" spans="1:30" ht="18">
      <c r="A988" s="900"/>
      <c r="B988" s="900"/>
      <c r="C988" s="900"/>
      <c r="D988" s="900"/>
      <c r="E988" s="900"/>
      <c r="F988" s="900"/>
      <c r="G988" s="900"/>
      <c r="H988" s="900"/>
      <c r="I988" s="900"/>
      <c r="J988" s="900"/>
      <c r="K988" s="900"/>
      <c r="L988" s="900"/>
      <c r="M988" s="900"/>
      <c r="N988" s="900"/>
      <c r="O988" s="900"/>
      <c r="P988" s="18"/>
      <c r="Q988" s="18"/>
      <c r="R988" s="18"/>
      <c r="S988" s="18"/>
      <c r="T988" s="18"/>
      <c r="U988" s="18"/>
      <c r="V988" s="18"/>
      <c r="W988" s="18"/>
      <c r="X988" s="18"/>
      <c r="Y988" s="18"/>
      <c r="Z988" s="18"/>
      <c r="AA988" s="18"/>
      <c r="AB988" s="18"/>
      <c r="AC988" s="18"/>
      <c r="AD988" s="18"/>
    </row>
    <row r="989" spans="1:30" ht="18">
      <c r="A989" s="900"/>
      <c r="B989" s="900"/>
      <c r="C989" s="900"/>
      <c r="D989" s="900"/>
      <c r="E989" s="900"/>
      <c r="F989" s="900"/>
      <c r="G989" s="900"/>
      <c r="H989" s="900"/>
      <c r="I989" s="900"/>
      <c r="J989" s="900"/>
      <c r="K989" s="900"/>
      <c r="L989" s="900"/>
      <c r="M989" s="900"/>
      <c r="N989" s="900"/>
      <c r="O989" s="900"/>
      <c r="P989" s="18"/>
      <c r="Q989" s="18"/>
      <c r="R989" s="18"/>
      <c r="S989" s="18"/>
      <c r="T989" s="18"/>
      <c r="U989" s="18"/>
      <c r="V989" s="18"/>
      <c r="W989" s="18"/>
      <c r="X989" s="18"/>
      <c r="Y989" s="18"/>
      <c r="Z989" s="18"/>
      <c r="AA989" s="18"/>
      <c r="AB989" s="18"/>
      <c r="AC989" s="18"/>
      <c r="AD989" s="18"/>
    </row>
    <row r="990" spans="1:30" ht="18">
      <c r="A990" s="900"/>
      <c r="B990" s="900"/>
      <c r="C990" s="900"/>
      <c r="D990" s="900"/>
      <c r="E990" s="900"/>
      <c r="F990" s="900"/>
      <c r="G990" s="900"/>
      <c r="H990" s="900"/>
      <c r="I990" s="900"/>
      <c r="J990" s="900"/>
      <c r="K990" s="900"/>
      <c r="L990" s="900"/>
      <c r="M990" s="900"/>
      <c r="N990" s="900"/>
      <c r="O990" s="900"/>
      <c r="P990" s="18"/>
      <c r="Q990" s="18"/>
      <c r="R990" s="18"/>
      <c r="S990" s="18"/>
      <c r="T990" s="18"/>
      <c r="U990" s="18"/>
      <c r="V990" s="18"/>
      <c r="W990" s="18"/>
      <c r="X990" s="18"/>
      <c r="Y990" s="18"/>
      <c r="Z990" s="18"/>
      <c r="AA990" s="18"/>
      <c r="AB990" s="18"/>
      <c r="AC990" s="18"/>
      <c r="AD990" s="18"/>
    </row>
    <row r="991" spans="1:30" ht="18">
      <c r="A991" s="900"/>
      <c r="B991" s="900"/>
      <c r="C991" s="900"/>
      <c r="D991" s="900"/>
      <c r="E991" s="900"/>
      <c r="F991" s="900"/>
      <c r="G991" s="900"/>
      <c r="H991" s="900"/>
      <c r="I991" s="900"/>
      <c r="J991" s="900"/>
      <c r="K991" s="900"/>
      <c r="L991" s="900"/>
      <c r="M991" s="900"/>
      <c r="N991" s="900"/>
      <c r="O991" s="900"/>
      <c r="P991" s="18"/>
      <c r="Q991" s="18"/>
      <c r="R991" s="18"/>
      <c r="S991" s="18"/>
      <c r="T991" s="18"/>
      <c r="U991" s="18"/>
      <c r="V991" s="18"/>
      <c r="W991" s="18"/>
      <c r="X991" s="18"/>
      <c r="Y991" s="18"/>
      <c r="Z991" s="18"/>
      <c r="AA991" s="18"/>
      <c r="AB991" s="18"/>
      <c r="AC991" s="18"/>
      <c r="AD991" s="18"/>
    </row>
    <row r="992" spans="1:30" ht="18">
      <c r="A992" s="900"/>
      <c r="B992" s="900"/>
      <c r="C992" s="900"/>
      <c r="D992" s="900"/>
      <c r="E992" s="900"/>
      <c r="F992" s="900"/>
      <c r="G992" s="900"/>
      <c r="H992" s="900"/>
      <c r="I992" s="900"/>
      <c r="J992" s="900"/>
      <c r="K992" s="900"/>
      <c r="L992" s="900"/>
      <c r="M992" s="900"/>
      <c r="N992" s="900"/>
      <c r="O992" s="900"/>
      <c r="P992" s="18"/>
      <c r="Q992" s="18"/>
      <c r="R992" s="18"/>
      <c r="S992" s="18"/>
      <c r="T992" s="18"/>
      <c r="U992" s="18"/>
      <c r="V992" s="18"/>
      <c r="W992" s="18"/>
      <c r="X992" s="18"/>
      <c r="Y992" s="18"/>
      <c r="Z992" s="18"/>
      <c r="AA992" s="18"/>
      <c r="AB992" s="18"/>
      <c r="AC992" s="18"/>
      <c r="AD992" s="18"/>
    </row>
    <row r="993" spans="1:30" ht="18">
      <c r="A993" s="900"/>
      <c r="B993" s="900"/>
      <c r="C993" s="900"/>
      <c r="D993" s="900"/>
      <c r="E993" s="900"/>
      <c r="F993" s="900"/>
      <c r="G993" s="900"/>
      <c r="H993" s="900"/>
      <c r="I993" s="900"/>
      <c r="J993" s="900"/>
      <c r="K993" s="900"/>
      <c r="L993" s="900"/>
      <c r="M993" s="900"/>
      <c r="N993" s="900"/>
      <c r="O993" s="900"/>
      <c r="P993" s="18"/>
      <c r="Q993" s="18"/>
      <c r="R993" s="18"/>
      <c r="S993" s="18"/>
      <c r="T993" s="18"/>
      <c r="U993" s="18"/>
      <c r="V993" s="18"/>
      <c r="W993" s="18"/>
      <c r="X993" s="18"/>
      <c r="Y993" s="18"/>
      <c r="Z993" s="18"/>
      <c r="AA993" s="18"/>
      <c r="AB993" s="18"/>
      <c r="AC993" s="18"/>
      <c r="AD993" s="18"/>
    </row>
    <row r="994" spans="1:30" ht="18">
      <c r="A994" s="900"/>
      <c r="B994" s="900"/>
      <c r="C994" s="900"/>
      <c r="D994" s="900"/>
      <c r="E994" s="900"/>
      <c r="F994" s="900"/>
      <c r="G994" s="900"/>
      <c r="H994" s="900"/>
      <c r="I994" s="900"/>
      <c r="J994" s="900"/>
      <c r="K994" s="900"/>
      <c r="L994" s="900"/>
      <c r="M994" s="900"/>
      <c r="N994" s="900"/>
      <c r="O994" s="900"/>
      <c r="P994" s="18"/>
      <c r="Q994" s="18"/>
      <c r="R994" s="18"/>
      <c r="S994" s="18"/>
      <c r="T994" s="18"/>
      <c r="U994" s="18"/>
      <c r="V994" s="18"/>
      <c r="W994" s="18"/>
      <c r="X994" s="18"/>
      <c r="Y994" s="18"/>
      <c r="Z994" s="18"/>
      <c r="AA994" s="18"/>
      <c r="AB994" s="18"/>
      <c r="AC994" s="18"/>
      <c r="AD994" s="18"/>
    </row>
    <row r="995" spans="1:30" ht="18">
      <c r="A995" s="900"/>
      <c r="B995" s="900"/>
      <c r="C995" s="900"/>
      <c r="D995" s="900"/>
      <c r="E995" s="900"/>
      <c r="F995" s="900"/>
      <c r="G995" s="900"/>
      <c r="H995" s="900"/>
      <c r="I995" s="900"/>
      <c r="J995" s="900"/>
      <c r="K995" s="900"/>
      <c r="L995" s="900"/>
      <c r="M995" s="900"/>
      <c r="N995" s="900"/>
      <c r="O995" s="900"/>
      <c r="P995" s="18"/>
      <c r="Q995" s="18"/>
      <c r="R995" s="18"/>
      <c r="S995" s="18"/>
      <c r="T995" s="18"/>
      <c r="U995" s="18"/>
      <c r="V995" s="18"/>
      <c r="W995" s="18"/>
      <c r="X995" s="18"/>
      <c r="Y995" s="18"/>
      <c r="Z995" s="18"/>
      <c r="AA995" s="18"/>
      <c r="AB995" s="18"/>
      <c r="AC995" s="18"/>
      <c r="AD995" s="18"/>
    </row>
    <row r="996" spans="1:30" ht="18">
      <c r="A996" s="900"/>
      <c r="B996" s="900"/>
      <c r="C996" s="900"/>
      <c r="D996" s="900"/>
      <c r="E996" s="900"/>
      <c r="F996" s="900"/>
      <c r="G996" s="900"/>
      <c r="H996" s="900"/>
      <c r="I996" s="900"/>
      <c r="J996" s="900"/>
      <c r="K996" s="900"/>
      <c r="L996" s="900"/>
      <c r="M996" s="900"/>
      <c r="N996" s="900"/>
      <c r="O996" s="900"/>
      <c r="P996" s="18"/>
      <c r="Q996" s="18"/>
      <c r="R996" s="18"/>
      <c r="S996" s="18"/>
      <c r="T996" s="18"/>
      <c r="U996" s="18"/>
      <c r="V996" s="18"/>
      <c r="W996" s="18"/>
      <c r="X996" s="18"/>
      <c r="Y996" s="18"/>
      <c r="Z996" s="18"/>
      <c r="AA996" s="18"/>
      <c r="AB996" s="18"/>
      <c r="AC996" s="18"/>
      <c r="AD996" s="18"/>
    </row>
    <row r="997" spans="1:30" ht="18">
      <c r="A997" s="900"/>
      <c r="B997" s="900"/>
      <c r="C997" s="900"/>
      <c r="D997" s="900"/>
      <c r="E997" s="900"/>
      <c r="F997" s="900"/>
      <c r="G997" s="900"/>
      <c r="H997" s="900"/>
      <c r="I997" s="900"/>
      <c r="J997" s="900"/>
      <c r="K997" s="900"/>
      <c r="L997" s="900"/>
      <c r="M997" s="900"/>
      <c r="N997" s="900"/>
      <c r="O997" s="900"/>
      <c r="P997" s="18"/>
      <c r="Q997" s="18"/>
      <c r="R997" s="18"/>
      <c r="S997" s="18"/>
      <c r="T997" s="18"/>
      <c r="U997" s="18"/>
      <c r="V997" s="18"/>
      <c r="W997" s="18"/>
      <c r="X997" s="18"/>
      <c r="Y997" s="18"/>
      <c r="Z997" s="18"/>
      <c r="AA997" s="18"/>
      <c r="AB997" s="18"/>
      <c r="AC997" s="18"/>
      <c r="AD997" s="18"/>
    </row>
    <row r="998" spans="1:30" ht="18">
      <c r="A998" s="900"/>
      <c r="B998" s="900"/>
      <c r="C998" s="900"/>
      <c r="D998" s="900"/>
      <c r="E998" s="900"/>
      <c r="F998" s="900"/>
      <c r="G998" s="900"/>
      <c r="H998" s="900"/>
      <c r="I998" s="900"/>
      <c r="J998" s="900"/>
      <c r="K998" s="900"/>
      <c r="L998" s="900"/>
      <c r="M998" s="900"/>
      <c r="N998" s="900"/>
      <c r="O998" s="900"/>
      <c r="P998" s="18"/>
      <c r="Q998" s="18"/>
      <c r="R998" s="18"/>
      <c r="S998" s="18"/>
      <c r="T998" s="18"/>
      <c r="U998" s="18"/>
      <c r="V998" s="18"/>
      <c r="W998" s="18"/>
      <c r="X998" s="18"/>
      <c r="Y998" s="18"/>
      <c r="Z998" s="18"/>
      <c r="AA998" s="18"/>
      <c r="AB998" s="18"/>
      <c r="AC998" s="18"/>
      <c r="AD998" s="18"/>
    </row>
    <row r="999" spans="1:30" ht="18">
      <c r="A999" s="900"/>
      <c r="B999" s="900"/>
      <c r="C999" s="900"/>
      <c r="D999" s="900"/>
      <c r="E999" s="900"/>
      <c r="F999" s="900"/>
      <c r="G999" s="900"/>
      <c r="H999" s="900"/>
      <c r="I999" s="900"/>
      <c r="J999" s="900"/>
      <c r="K999" s="900"/>
      <c r="L999" s="900"/>
      <c r="M999" s="900"/>
      <c r="N999" s="900"/>
      <c r="O999" s="900"/>
      <c r="P999" s="18"/>
      <c r="Q999" s="18"/>
      <c r="R999" s="18"/>
      <c r="S999" s="18"/>
      <c r="T999" s="18"/>
      <c r="U999" s="18"/>
      <c r="V999" s="18"/>
      <c r="W999" s="18"/>
      <c r="X999" s="18"/>
      <c r="Y999" s="18"/>
      <c r="Z999" s="18"/>
      <c r="AA999" s="18"/>
      <c r="AB999" s="18"/>
      <c r="AC999" s="18"/>
      <c r="AD999" s="18"/>
    </row>
    <row r="1000" spans="1:30" ht="18">
      <c r="A1000" s="900"/>
      <c r="B1000" s="900"/>
      <c r="C1000" s="900"/>
      <c r="D1000" s="900"/>
      <c r="E1000" s="900"/>
      <c r="F1000" s="900"/>
      <c r="G1000" s="900"/>
      <c r="H1000" s="900"/>
      <c r="I1000" s="900"/>
      <c r="J1000" s="900"/>
      <c r="K1000" s="900"/>
      <c r="L1000" s="900"/>
      <c r="M1000" s="900"/>
      <c r="N1000" s="900"/>
      <c r="O1000" s="900"/>
      <c r="P1000" s="18"/>
      <c r="Q1000" s="18"/>
      <c r="R1000" s="18"/>
      <c r="S1000" s="18"/>
      <c r="T1000" s="18"/>
      <c r="U1000" s="18"/>
      <c r="V1000" s="18"/>
      <c r="W1000" s="18"/>
      <c r="X1000" s="18"/>
      <c r="Y1000" s="18"/>
      <c r="Z1000" s="18"/>
      <c r="AA1000" s="18"/>
      <c r="AB1000" s="18"/>
      <c r="AC1000" s="18"/>
      <c r="AD1000" s="18"/>
    </row>
    <row r="1001" spans="1:30" ht="18">
      <c r="A1001" s="900"/>
      <c r="B1001" s="900"/>
      <c r="C1001" s="900"/>
      <c r="D1001" s="900"/>
      <c r="E1001" s="900"/>
      <c r="F1001" s="900"/>
      <c r="G1001" s="900"/>
      <c r="H1001" s="900"/>
      <c r="I1001" s="900"/>
      <c r="J1001" s="900"/>
      <c r="K1001" s="900"/>
      <c r="L1001" s="900"/>
      <c r="M1001" s="900"/>
      <c r="N1001" s="900"/>
      <c r="O1001" s="900"/>
      <c r="P1001" s="18"/>
      <c r="Q1001" s="18"/>
      <c r="R1001" s="18"/>
      <c r="S1001" s="18"/>
      <c r="T1001" s="18"/>
      <c r="U1001" s="18"/>
      <c r="V1001" s="18"/>
      <c r="W1001" s="18"/>
      <c r="X1001" s="18"/>
      <c r="Y1001" s="18"/>
      <c r="Z1001" s="18"/>
      <c r="AA1001" s="18"/>
      <c r="AB1001" s="18"/>
      <c r="AC1001" s="18"/>
      <c r="AD1001" s="18"/>
    </row>
    <row r="1002" spans="1:30" ht="18">
      <c r="A1002" s="900"/>
      <c r="B1002" s="900"/>
      <c r="C1002" s="900"/>
      <c r="D1002" s="900"/>
      <c r="E1002" s="900"/>
      <c r="F1002" s="900"/>
      <c r="G1002" s="900"/>
      <c r="H1002" s="900"/>
      <c r="I1002" s="900"/>
      <c r="J1002" s="900"/>
      <c r="K1002" s="900"/>
      <c r="L1002" s="900"/>
      <c r="M1002" s="900"/>
      <c r="N1002" s="900"/>
      <c r="O1002" s="900"/>
      <c r="P1002" s="18"/>
      <c r="Q1002" s="18"/>
      <c r="R1002" s="18"/>
      <c r="S1002" s="18"/>
      <c r="T1002" s="18"/>
      <c r="U1002" s="18"/>
      <c r="V1002" s="18"/>
      <c r="W1002" s="18"/>
      <c r="X1002" s="18"/>
      <c r="Y1002" s="18"/>
      <c r="Z1002" s="18"/>
      <c r="AA1002" s="18"/>
      <c r="AB1002" s="18"/>
      <c r="AC1002" s="18"/>
      <c r="AD1002" s="18"/>
    </row>
    <row r="1003" spans="1:30" ht="18">
      <c r="A1003" s="900"/>
      <c r="B1003" s="900"/>
      <c r="C1003" s="900"/>
      <c r="D1003" s="900"/>
      <c r="E1003" s="900"/>
      <c r="F1003" s="900"/>
      <c r="G1003" s="900"/>
      <c r="H1003" s="900"/>
      <c r="I1003" s="900"/>
      <c r="J1003" s="900"/>
      <c r="K1003" s="900"/>
      <c r="L1003" s="900"/>
      <c r="M1003" s="900"/>
      <c r="N1003" s="900"/>
      <c r="O1003" s="900"/>
      <c r="P1003" s="18"/>
      <c r="Q1003" s="18"/>
      <c r="R1003" s="18"/>
      <c r="S1003" s="18"/>
      <c r="T1003" s="18"/>
      <c r="U1003" s="18"/>
      <c r="V1003" s="18"/>
      <c r="W1003" s="18"/>
      <c r="X1003" s="18"/>
      <c r="Y1003" s="18"/>
      <c r="Z1003" s="18"/>
      <c r="AA1003" s="18"/>
      <c r="AB1003" s="18"/>
      <c r="AC1003" s="18"/>
      <c r="AD1003" s="18"/>
    </row>
    <row r="1004" spans="1:30" ht="12.75">
      <c r="A1004" s="18"/>
      <c r="B1004" s="18"/>
      <c r="C1004" s="18"/>
      <c r="D1004" s="18"/>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c r="AA1004" s="18"/>
      <c r="AB1004" s="18"/>
      <c r="AC1004" s="18"/>
      <c r="AD1004" s="18"/>
    </row>
    <row r="1005" spans="1:30" ht="12.75">
      <c r="A1005" s="18"/>
      <c r="B1005" s="18"/>
      <c r="C1005" s="18"/>
      <c r="D1005" s="18"/>
      <c r="E1005" s="18"/>
      <c r="F1005" s="18"/>
      <c r="G1005" s="18"/>
      <c r="H1005" s="18"/>
      <c r="I1005" s="18"/>
      <c r="J1005" s="18"/>
      <c r="K1005" s="18"/>
      <c r="L1005" s="18"/>
      <c r="M1005" s="18"/>
      <c r="N1005" s="18"/>
      <c r="O1005" s="18"/>
      <c r="P1005" s="18"/>
      <c r="Q1005" s="18"/>
      <c r="R1005" s="18"/>
      <c r="S1005" s="18"/>
      <c r="T1005" s="18"/>
      <c r="U1005" s="18"/>
      <c r="V1005" s="18"/>
      <c r="W1005" s="18"/>
      <c r="X1005" s="18"/>
      <c r="Y1005" s="18"/>
      <c r="Z1005" s="18"/>
      <c r="AA1005" s="18"/>
      <c r="AB1005" s="18"/>
      <c r="AC1005" s="18"/>
      <c r="AD1005" s="18"/>
    </row>
    <row r="1006" spans="1:30" ht="12.75">
      <c r="A1006" s="18"/>
      <c r="B1006" s="18"/>
      <c r="C1006" s="18"/>
      <c r="D1006" s="18"/>
      <c r="E1006" s="18"/>
      <c r="F1006" s="18"/>
      <c r="G1006" s="18"/>
      <c r="H1006" s="18"/>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row>
    <row r="1007" spans="1:30" ht="12.75">
      <c r="A1007" s="18"/>
      <c r="B1007" s="18"/>
      <c r="C1007" s="18"/>
      <c r="D1007" s="18"/>
      <c r="E1007" s="18"/>
      <c r="F1007" s="18"/>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c r="AC1007" s="18"/>
      <c r="AD1007" s="18"/>
    </row>
    <row r="1008" spans="1:30" ht="12.75">
      <c r="A1008" s="18"/>
      <c r="B1008" s="18"/>
      <c r="C1008" s="18"/>
      <c r="D1008" s="18"/>
      <c r="E1008" s="18"/>
      <c r="F1008" s="18"/>
      <c r="G1008" s="18"/>
      <c r="H1008" s="18"/>
      <c r="I1008" s="18"/>
      <c r="J1008" s="18"/>
      <c r="K1008" s="18"/>
      <c r="L1008" s="18"/>
      <c r="M1008" s="18"/>
      <c r="N1008" s="18"/>
      <c r="O1008" s="18"/>
      <c r="P1008" s="18"/>
      <c r="Q1008" s="18"/>
      <c r="R1008" s="18"/>
      <c r="S1008" s="18"/>
      <c r="T1008" s="18"/>
      <c r="U1008" s="18"/>
      <c r="V1008" s="18"/>
      <c r="W1008" s="18"/>
      <c r="X1008" s="18"/>
      <c r="Y1008" s="18"/>
      <c r="Z1008" s="18"/>
      <c r="AA1008" s="18"/>
      <c r="AB1008" s="18"/>
      <c r="AC1008" s="18"/>
      <c r="AD1008" s="18"/>
    </row>
    <row r="1009" spans="1:30" ht="12.75">
      <c r="A1009" s="18"/>
      <c r="B1009" s="18"/>
      <c r="C1009" s="18"/>
      <c r="D1009" s="18"/>
      <c r="E1009" s="18"/>
      <c r="F1009" s="18"/>
      <c r="G1009" s="18"/>
      <c r="H1009" s="18"/>
      <c r="I1009" s="18"/>
      <c r="J1009" s="18"/>
      <c r="K1009" s="18"/>
      <c r="L1009" s="18"/>
      <c r="M1009" s="18"/>
      <c r="N1009" s="18"/>
      <c r="O1009" s="18"/>
      <c r="P1009" s="18"/>
      <c r="Q1009" s="18"/>
      <c r="R1009" s="18"/>
      <c r="S1009" s="18"/>
      <c r="T1009" s="18"/>
      <c r="U1009" s="18"/>
      <c r="V1009" s="18"/>
      <c r="W1009" s="18"/>
      <c r="X1009" s="18"/>
      <c r="Y1009" s="18"/>
      <c r="Z1009" s="18"/>
      <c r="AA1009" s="18"/>
      <c r="AB1009" s="18"/>
      <c r="AC1009" s="18"/>
      <c r="AD1009" s="18"/>
    </row>
    <row r="1010" spans="1:30" ht="12.75">
      <c r="A1010" s="18"/>
      <c r="B1010" s="18"/>
      <c r="C1010" s="18"/>
      <c r="D1010" s="18"/>
      <c r="E1010" s="18"/>
      <c r="F1010" s="18"/>
      <c r="G1010" s="18"/>
      <c r="H1010" s="18"/>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row>
  </sheetData>
  <mergeCells count="101">
    <mergeCell ref="L39:L40"/>
    <mergeCell ref="M39:M40"/>
    <mergeCell ref="N39:N40"/>
    <mergeCell ref="A39:A40"/>
    <mergeCell ref="B39:B40"/>
    <mergeCell ref="G39:G40"/>
    <mergeCell ref="H39:H40"/>
    <mergeCell ref="I39:I40"/>
    <mergeCell ref="J39:J40"/>
    <mergeCell ref="K39:K40"/>
    <mergeCell ref="L13:L15"/>
    <mergeCell ref="M13:M15"/>
    <mergeCell ref="N13:N15"/>
    <mergeCell ref="A13:A15"/>
    <mergeCell ref="B13:B15"/>
    <mergeCell ref="G13:G15"/>
    <mergeCell ref="H13:H15"/>
    <mergeCell ref="I13:I15"/>
    <mergeCell ref="J13:J15"/>
    <mergeCell ref="K13:K15"/>
    <mergeCell ref="L8:L10"/>
    <mergeCell ref="M8:M10"/>
    <mergeCell ref="N8:N10"/>
    <mergeCell ref="O8:O10"/>
    <mergeCell ref="A8:A10"/>
    <mergeCell ref="B8:B10"/>
    <mergeCell ref="G8:G10"/>
    <mergeCell ref="H8:H10"/>
    <mergeCell ref="I8:I10"/>
    <mergeCell ref="J8:J10"/>
    <mergeCell ref="K8:K10"/>
    <mergeCell ref="L3:L7"/>
    <mergeCell ref="M3:M7"/>
    <mergeCell ref="N3:N7"/>
    <mergeCell ref="A3:A7"/>
    <mergeCell ref="B3:B7"/>
    <mergeCell ref="G3:G7"/>
    <mergeCell ref="H3:H7"/>
    <mergeCell ref="I3:I7"/>
    <mergeCell ref="J3:J7"/>
    <mergeCell ref="K3:K7"/>
    <mergeCell ref="L37:L38"/>
    <mergeCell ref="M37:M38"/>
    <mergeCell ref="N37:N38"/>
    <mergeCell ref="A37:A38"/>
    <mergeCell ref="B37:B38"/>
    <mergeCell ref="G37:G38"/>
    <mergeCell ref="H37:H38"/>
    <mergeCell ref="I37:I38"/>
    <mergeCell ref="J37:J38"/>
    <mergeCell ref="K37:K38"/>
    <mergeCell ref="L34:L35"/>
    <mergeCell ref="M34:M35"/>
    <mergeCell ref="N34:N35"/>
    <mergeCell ref="A34:A35"/>
    <mergeCell ref="B34:B35"/>
    <mergeCell ref="G34:G35"/>
    <mergeCell ref="H34:H35"/>
    <mergeCell ref="I34:I35"/>
    <mergeCell ref="J34:J35"/>
    <mergeCell ref="K34:K35"/>
    <mergeCell ref="L28:L30"/>
    <mergeCell ref="M28:M30"/>
    <mergeCell ref="N28:N30"/>
    <mergeCell ref="A28:A30"/>
    <mergeCell ref="B28:B30"/>
    <mergeCell ref="G28:G30"/>
    <mergeCell ref="H28:H30"/>
    <mergeCell ref="I28:I30"/>
    <mergeCell ref="J28:J30"/>
    <mergeCell ref="K28:K30"/>
    <mergeCell ref="L21:L26"/>
    <mergeCell ref="M21:M26"/>
    <mergeCell ref="N21:N26"/>
    <mergeCell ref="A21:A26"/>
    <mergeCell ref="B21:B26"/>
    <mergeCell ref="G21:G26"/>
    <mergeCell ref="H21:H26"/>
    <mergeCell ref="I21:I26"/>
    <mergeCell ref="J21:J26"/>
    <mergeCell ref="K21:K26"/>
    <mergeCell ref="L18:L19"/>
    <mergeCell ref="M18:M19"/>
    <mergeCell ref="N18:N19"/>
    <mergeCell ref="A18:A19"/>
    <mergeCell ref="B18:B19"/>
    <mergeCell ref="G18:G19"/>
    <mergeCell ref="H18:H19"/>
    <mergeCell ref="I18:I19"/>
    <mergeCell ref="J18:J19"/>
    <mergeCell ref="K18:K19"/>
    <mergeCell ref="L16:L17"/>
    <mergeCell ref="M16:M17"/>
    <mergeCell ref="N16:N17"/>
    <mergeCell ref="A16:A17"/>
    <mergeCell ref="B16:B17"/>
    <mergeCell ref="G16:G17"/>
    <mergeCell ref="H16:H17"/>
    <mergeCell ref="I16:I17"/>
    <mergeCell ref="J16:J17"/>
    <mergeCell ref="K16:K17"/>
  </mergeCells>
  <dataValidations count="4">
    <dataValidation type="list" allowBlank="1" sqref="F2:F42">
      <formula1>"220,250"</formula1>
    </dataValidation>
    <dataValidation type="list" allowBlank="1" sqref="J2:J3 J8 J11:J13 J16 J18 J20:J21 J27:J28 J31:J34 J36:J37 J39 J41:J50">
      <formula1>"REG,EMS,ส่งพร้อม SMCU MD (รอบAR)"</formula1>
    </dataValidation>
    <dataValidation type="list" allowBlank="1" sqref="C2:C42">
      <formula1>"POSTCARD + HOLOGRAM PHOTO CARD,4X6 PHOTO + PHOTO CARD SET,ID CARD + PHOTO CARD SET"</formula1>
    </dataValidation>
    <dataValidation type="list" allowBlank="1" sqref="K2:K3 K8 K11:K13 K16 K18 K20:K21 K27:K28 K31:K34 K36:K37 K39 K41:K51">
      <formula1>"0,30,50"</formula1>
    </dataValidation>
  </dataValidations>
  <hyperlinks>
    <hyperlink ref="N2" r:id="rId1"/>
    <hyperlink ref="N3" r:id="rId2"/>
    <hyperlink ref="N8" r:id="rId3"/>
    <hyperlink ref="N11" r:id="rId4"/>
    <hyperlink ref="N12" r:id="rId5"/>
    <hyperlink ref="N13" r:id="rId6"/>
    <hyperlink ref="N16" r:id="rId7"/>
    <hyperlink ref="N18" r:id="rId8"/>
    <hyperlink ref="N20" r:id="rId9"/>
    <hyperlink ref="N21" r:id="rId10"/>
    <hyperlink ref="N27" r:id="rId11"/>
    <hyperlink ref="N28" r:id="rId12"/>
    <hyperlink ref="N31" r:id="rId13"/>
    <hyperlink ref="N32" r:id="rId14"/>
    <hyperlink ref="N33" r:id="rId15"/>
    <hyperlink ref="N34" r:id="rId16"/>
    <hyperlink ref="N36" r:id="rId17"/>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1018"/>
  <sheetViews>
    <sheetView workbookViewId="0"/>
  </sheetViews>
  <sheetFormatPr defaultColWidth="12.5703125" defaultRowHeight="15.75" customHeight="1"/>
  <cols>
    <col min="1" max="1" width="24.140625" customWidth="1"/>
    <col min="2" max="2" width="21.28515625" customWidth="1"/>
    <col min="3" max="3" width="15.5703125" customWidth="1"/>
    <col min="4" max="4" width="17.140625" hidden="1" customWidth="1"/>
    <col min="10" max="10" width="17.85546875" hidden="1" customWidth="1"/>
    <col min="13" max="13" width="15.5703125" customWidth="1"/>
  </cols>
  <sheetData>
    <row r="1" spans="1:30" ht="15.75" customHeight="1">
      <c r="A1" s="932" t="s">
        <v>2124</v>
      </c>
      <c r="B1" s="932" t="s">
        <v>156</v>
      </c>
      <c r="C1" s="933" t="s">
        <v>2189</v>
      </c>
      <c r="D1" s="932" t="s">
        <v>1059</v>
      </c>
      <c r="E1" s="932" t="s">
        <v>159</v>
      </c>
      <c r="F1" s="932" t="s">
        <v>158</v>
      </c>
      <c r="G1" s="932" t="s">
        <v>1060</v>
      </c>
      <c r="H1" s="932" t="s">
        <v>1061</v>
      </c>
      <c r="I1" s="932" t="s">
        <v>418</v>
      </c>
      <c r="J1" s="932" t="s">
        <v>1062</v>
      </c>
      <c r="K1" s="932" t="s">
        <v>1063</v>
      </c>
      <c r="L1" s="932" t="s">
        <v>6</v>
      </c>
      <c r="M1" s="934" t="s">
        <v>2125</v>
      </c>
      <c r="N1" s="935" t="s">
        <v>164</v>
      </c>
      <c r="O1" s="936"/>
      <c r="P1" s="936"/>
      <c r="Q1" s="936"/>
      <c r="R1" s="936"/>
      <c r="S1" s="936"/>
      <c r="T1" s="936"/>
      <c r="U1" s="936"/>
      <c r="V1" s="936"/>
      <c r="W1" s="936"/>
      <c r="X1" s="936"/>
      <c r="Y1" s="936"/>
      <c r="Z1" s="936"/>
      <c r="AA1" s="936"/>
      <c r="AB1" s="936"/>
      <c r="AC1" s="936"/>
      <c r="AD1" s="936"/>
    </row>
    <row r="2" spans="1:30">
      <c r="A2" s="937" t="s">
        <v>2190</v>
      </c>
      <c r="B2" s="875" t="s">
        <v>1330</v>
      </c>
      <c r="C2" s="875" t="s">
        <v>1393</v>
      </c>
      <c r="D2" s="875"/>
      <c r="E2" s="875">
        <v>1</v>
      </c>
      <c r="F2" s="875">
        <v>350</v>
      </c>
      <c r="G2" s="677">
        <f>F2+K2</f>
        <v>390</v>
      </c>
      <c r="H2" s="677">
        <v>390</v>
      </c>
      <c r="I2" s="677">
        <f t="shared" ref="I2:I3" si="0">G2-H2</f>
        <v>0</v>
      </c>
      <c r="J2" s="677"/>
      <c r="K2" s="677">
        <v>40</v>
      </c>
      <c r="L2" s="875"/>
      <c r="M2" s="875"/>
      <c r="N2" s="938" t="s">
        <v>2191</v>
      </c>
      <c r="O2" s="937"/>
      <c r="P2" s="937"/>
      <c r="Q2" s="937"/>
      <c r="R2" s="937"/>
      <c r="S2" s="937"/>
      <c r="T2" s="937"/>
      <c r="U2" s="937"/>
      <c r="V2" s="18"/>
      <c r="W2" s="18"/>
      <c r="X2" s="18"/>
      <c r="Y2" s="18"/>
      <c r="Z2" s="18"/>
      <c r="AA2" s="18"/>
      <c r="AB2" s="18"/>
      <c r="AC2" s="18"/>
      <c r="AD2" s="18"/>
    </row>
    <row r="3" spans="1:30">
      <c r="A3" s="1153" t="s">
        <v>2192</v>
      </c>
      <c r="B3" s="1151" t="s">
        <v>315</v>
      </c>
      <c r="C3" s="50" t="s">
        <v>1393</v>
      </c>
      <c r="D3" s="50"/>
      <c r="E3" s="50">
        <v>1</v>
      </c>
      <c r="F3" s="50">
        <v>350</v>
      </c>
      <c r="G3" s="1154">
        <f>F3+F4+F5+K3</f>
        <v>1090</v>
      </c>
      <c r="H3" s="1154">
        <v>360</v>
      </c>
      <c r="I3" s="1154">
        <f t="shared" si="0"/>
        <v>730</v>
      </c>
      <c r="J3" s="454"/>
      <c r="K3" s="1154">
        <v>40</v>
      </c>
      <c r="L3" s="1151"/>
      <c r="M3" s="1151"/>
      <c r="N3" s="1159" t="s">
        <v>2193</v>
      </c>
      <c r="O3" s="939"/>
      <c r="P3" s="939"/>
      <c r="Q3" s="939"/>
      <c r="R3" s="939"/>
      <c r="S3" s="939"/>
      <c r="T3" s="939"/>
      <c r="U3" s="939"/>
      <c r="V3" s="496"/>
      <c r="W3" s="496"/>
      <c r="X3" s="496"/>
      <c r="Y3" s="496"/>
      <c r="Z3" s="496"/>
      <c r="AA3" s="496"/>
      <c r="AB3" s="496"/>
      <c r="AC3" s="496"/>
      <c r="AD3" s="496"/>
    </row>
    <row r="4" spans="1:30">
      <c r="A4" s="1032"/>
      <c r="B4" s="1032"/>
      <c r="C4" s="942" t="s">
        <v>2194</v>
      </c>
      <c r="D4" s="50"/>
      <c r="E4" s="50">
        <v>1</v>
      </c>
      <c r="F4" s="50">
        <v>350</v>
      </c>
      <c r="G4" s="1032"/>
      <c r="H4" s="1032"/>
      <c r="I4" s="1032"/>
      <c r="J4" s="454"/>
      <c r="K4" s="1032"/>
      <c r="L4" s="1032"/>
      <c r="M4" s="1032"/>
      <c r="N4" s="1032"/>
      <c r="O4" s="939"/>
      <c r="P4" s="939"/>
      <c r="Q4" s="939"/>
      <c r="R4" s="939"/>
      <c r="S4" s="939"/>
      <c r="T4" s="939"/>
      <c r="U4" s="939"/>
      <c r="V4" s="496"/>
      <c r="W4" s="496"/>
      <c r="X4" s="496"/>
      <c r="Y4" s="496"/>
      <c r="Z4" s="496"/>
      <c r="AA4" s="496"/>
      <c r="AB4" s="496"/>
      <c r="AC4" s="496"/>
      <c r="AD4" s="496"/>
    </row>
    <row r="5" spans="1:30">
      <c r="A5" s="1032"/>
      <c r="B5" s="1032"/>
      <c r="C5" s="942" t="s">
        <v>2195</v>
      </c>
      <c r="D5" s="50"/>
      <c r="E5" s="50">
        <v>1</v>
      </c>
      <c r="F5" s="50">
        <v>350</v>
      </c>
      <c r="G5" s="1032"/>
      <c r="H5" s="1032"/>
      <c r="I5" s="1032"/>
      <c r="J5" s="454"/>
      <c r="K5" s="1032"/>
      <c r="L5" s="1032"/>
      <c r="M5" s="1032"/>
      <c r="N5" s="1032"/>
      <c r="O5" s="939"/>
      <c r="P5" s="939"/>
      <c r="Q5" s="939"/>
      <c r="R5" s="939"/>
      <c r="S5" s="939"/>
      <c r="T5" s="939"/>
      <c r="U5" s="939"/>
      <c r="V5" s="496"/>
      <c r="W5" s="496"/>
      <c r="X5" s="496"/>
      <c r="Y5" s="496"/>
      <c r="Z5" s="496"/>
      <c r="AA5" s="496"/>
      <c r="AB5" s="496"/>
      <c r="AC5" s="496"/>
      <c r="AD5" s="496"/>
    </row>
    <row r="6" spans="1:30">
      <c r="A6" s="1162" t="s">
        <v>2196</v>
      </c>
      <c r="B6" s="1160" t="s">
        <v>1347</v>
      </c>
      <c r="C6" s="944" t="s">
        <v>2197</v>
      </c>
      <c r="D6" s="875"/>
      <c r="E6" s="875">
        <v>1</v>
      </c>
      <c r="F6" s="875">
        <v>350</v>
      </c>
      <c r="G6" s="1163">
        <f>F6+F7+K6</f>
        <v>740</v>
      </c>
      <c r="H6" s="1163">
        <v>240</v>
      </c>
      <c r="I6" s="1163">
        <f>G6-H6</f>
        <v>500</v>
      </c>
      <c r="J6" s="677"/>
      <c r="K6" s="1163">
        <v>40</v>
      </c>
      <c r="L6" s="1160"/>
      <c r="M6" s="1160"/>
      <c r="N6" s="1161" t="s">
        <v>2198</v>
      </c>
      <c r="O6" s="937"/>
      <c r="P6" s="937"/>
      <c r="Q6" s="937"/>
      <c r="R6" s="937"/>
      <c r="S6" s="937"/>
      <c r="T6" s="937"/>
      <c r="U6" s="937"/>
      <c r="V6" s="18"/>
      <c r="W6" s="18"/>
      <c r="X6" s="18"/>
      <c r="Y6" s="18"/>
      <c r="Z6" s="18"/>
      <c r="AA6" s="18"/>
      <c r="AB6" s="18"/>
      <c r="AC6" s="18"/>
      <c r="AD6" s="18"/>
    </row>
    <row r="7" spans="1:30">
      <c r="A7" s="1032"/>
      <c r="B7" s="1032"/>
      <c r="C7" s="875" t="s">
        <v>2199</v>
      </c>
      <c r="D7" s="875"/>
      <c r="E7" s="875">
        <v>1</v>
      </c>
      <c r="F7" s="875">
        <v>350</v>
      </c>
      <c r="G7" s="1032"/>
      <c r="H7" s="1032"/>
      <c r="I7" s="1032"/>
      <c r="J7" s="677"/>
      <c r="K7" s="1032"/>
      <c r="L7" s="1032"/>
      <c r="M7" s="1032"/>
      <c r="N7" s="1032"/>
      <c r="O7" s="937"/>
      <c r="P7" s="937"/>
      <c r="Q7" s="937"/>
      <c r="R7" s="937"/>
      <c r="S7" s="937"/>
      <c r="T7" s="937"/>
      <c r="U7" s="937"/>
      <c r="V7" s="18"/>
      <c r="W7" s="18"/>
      <c r="X7" s="18"/>
      <c r="Y7" s="18"/>
      <c r="Z7" s="18"/>
      <c r="AA7" s="18"/>
      <c r="AB7" s="18"/>
      <c r="AC7" s="18"/>
      <c r="AD7" s="18"/>
    </row>
    <row r="8" spans="1:30">
      <c r="A8" s="1153" t="s">
        <v>2200</v>
      </c>
      <c r="B8" s="1151" t="s">
        <v>1559</v>
      </c>
      <c r="C8" s="50" t="s">
        <v>1562</v>
      </c>
      <c r="D8" s="50"/>
      <c r="E8" s="50">
        <v>1</v>
      </c>
      <c r="F8" s="50">
        <v>350</v>
      </c>
      <c r="G8" s="1154">
        <f>F8+F9+K8</f>
        <v>740</v>
      </c>
      <c r="H8" s="1154">
        <v>740</v>
      </c>
      <c r="I8" s="1154">
        <f>G8-H8</f>
        <v>0</v>
      </c>
      <c r="J8" s="454"/>
      <c r="K8" s="1154">
        <v>40</v>
      </c>
      <c r="L8" s="1151"/>
      <c r="M8" s="1151"/>
      <c r="N8" s="1159" t="s">
        <v>2201</v>
      </c>
      <c r="O8" s="939"/>
      <c r="P8" s="939"/>
      <c r="Q8" s="939"/>
      <c r="R8" s="939"/>
      <c r="S8" s="939"/>
      <c r="T8" s="939"/>
      <c r="U8" s="939"/>
      <c r="V8" s="496"/>
      <c r="W8" s="496"/>
      <c r="X8" s="496"/>
      <c r="Y8" s="496"/>
      <c r="Z8" s="496"/>
      <c r="AA8" s="496"/>
      <c r="AB8" s="496"/>
      <c r="AC8" s="496"/>
      <c r="AD8" s="496"/>
    </row>
    <row r="9" spans="1:30">
      <c r="A9" s="1032"/>
      <c r="B9" s="1032"/>
      <c r="C9" s="942" t="s">
        <v>1307</v>
      </c>
      <c r="D9" s="50"/>
      <c r="E9" s="50">
        <v>1</v>
      </c>
      <c r="F9" s="50">
        <v>350</v>
      </c>
      <c r="G9" s="1032"/>
      <c r="H9" s="1032"/>
      <c r="I9" s="1032"/>
      <c r="J9" s="454"/>
      <c r="K9" s="1032"/>
      <c r="L9" s="1032"/>
      <c r="M9" s="1032"/>
      <c r="N9" s="1032"/>
      <c r="O9" s="939"/>
      <c r="P9" s="939"/>
      <c r="Q9" s="939"/>
      <c r="R9" s="939"/>
      <c r="S9" s="939"/>
      <c r="T9" s="939"/>
      <c r="U9" s="939"/>
      <c r="V9" s="496"/>
      <c r="W9" s="496"/>
      <c r="X9" s="496"/>
      <c r="Y9" s="496"/>
      <c r="Z9" s="496"/>
      <c r="AA9" s="496"/>
      <c r="AB9" s="496"/>
      <c r="AC9" s="496"/>
      <c r="AD9" s="496"/>
    </row>
    <row r="10" spans="1:30">
      <c r="A10" s="937" t="s">
        <v>2202</v>
      </c>
      <c r="B10" s="943" t="s">
        <v>1195</v>
      </c>
      <c r="C10" s="875" t="s">
        <v>1070</v>
      </c>
      <c r="D10" s="875"/>
      <c r="E10" s="875">
        <v>1</v>
      </c>
      <c r="F10" s="875">
        <v>350</v>
      </c>
      <c r="G10" s="677">
        <f>F10+K10</f>
        <v>390</v>
      </c>
      <c r="H10" s="677">
        <v>390</v>
      </c>
      <c r="I10" s="677">
        <f t="shared" ref="I10:I11" si="1">G10-H10</f>
        <v>0</v>
      </c>
      <c r="J10" s="677"/>
      <c r="K10" s="677">
        <v>40</v>
      </c>
      <c r="L10" s="875"/>
      <c r="M10" s="875"/>
      <c r="N10" s="945" t="s">
        <v>2203</v>
      </c>
      <c r="O10" s="937"/>
      <c r="P10" s="937"/>
      <c r="Q10" s="937"/>
      <c r="R10" s="937"/>
      <c r="S10" s="937"/>
      <c r="T10" s="937"/>
      <c r="U10" s="937"/>
      <c r="V10" s="18"/>
      <c r="W10" s="18"/>
      <c r="X10" s="18"/>
      <c r="Y10" s="18"/>
      <c r="Z10" s="18"/>
      <c r="AA10" s="18"/>
      <c r="AB10" s="18"/>
      <c r="AC10" s="18"/>
      <c r="AD10" s="18"/>
    </row>
    <row r="11" spans="1:30">
      <c r="A11" s="1153" t="s">
        <v>2204</v>
      </c>
      <c r="B11" s="1151" t="s">
        <v>1357</v>
      </c>
      <c r="C11" s="50" t="s">
        <v>1393</v>
      </c>
      <c r="D11" s="50"/>
      <c r="E11" s="50">
        <v>1</v>
      </c>
      <c r="F11" s="50">
        <v>350</v>
      </c>
      <c r="G11" s="1154">
        <f>F11+F12+K11</f>
        <v>740</v>
      </c>
      <c r="H11" s="1154">
        <f>240+500</f>
        <v>740</v>
      </c>
      <c r="I11" s="1154">
        <f t="shared" si="1"/>
        <v>0</v>
      </c>
      <c r="J11" s="454"/>
      <c r="K11" s="1154">
        <v>40</v>
      </c>
      <c r="L11" s="1151"/>
      <c r="M11" s="1151"/>
      <c r="N11" s="1159" t="s">
        <v>2205</v>
      </c>
      <c r="O11" s="939"/>
      <c r="P11" s="939"/>
      <c r="Q11" s="939"/>
      <c r="R11" s="939"/>
      <c r="S11" s="939"/>
      <c r="T11" s="939"/>
      <c r="U11" s="939"/>
      <c r="V11" s="496"/>
      <c r="W11" s="496"/>
      <c r="X11" s="496"/>
      <c r="Y11" s="496"/>
      <c r="Z11" s="496"/>
      <c r="AA11" s="496"/>
      <c r="AB11" s="496"/>
      <c r="AC11" s="496"/>
      <c r="AD11" s="496"/>
    </row>
    <row r="12" spans="1:30">
      <c r="A12" s="1032"/>
      <c r="B12" s="1032"/>
      <c r="C12" s="50" t="s">
        <v>2197</v>
      </c>
      <c r="D12" s="50"/>
      <c r="E12" s="50">
        <v>1</v>
      </c>
      <c r="F12" s="50">
        <v>350</v>
      </c>
      <c r="G12" s="1032"/>
      <c r="H12" s="1032"/>
      <c r="I12" s="1032"/>
      <c r="J12" s="454"/>
      <c r="K12" s="1032"/>
      <c r="L12" s="1032"/>
      <c r="M12" s="1032"/>
      <c r="N12" s="1032"/>
      <c r="O12" s="939"/>
      <c r="P12" s="939"/>
      <c r="Q12" s="939"/>
      <c r="R12" s="939"/>
      <c r="S12" s="939"/>
      <c r="T12" s="939"/>
      <c r="U12" s="939"/>
      <c r="V12" s="496"/>
      <c r="W12" s="496"/>
      <c r="X12" s="496"/>
      <c r="Y12" s="496"/>
      <c r="Z12" s="496"/>
      <c r="AA12" s="496"/>
      <c r="AB12" s="496"/>
      <c r="AC12" s="496"/>
      <c r="AD12" s="496"/>
    </row>
    <row r="13" spans="1:30">
      <c r="A13" s="1162" t="s">
        <v>2206</v>
      </c>
      <c r="B13" s="1160" t="s">
        <v>1584</v>
      </c>
      <c r="C13" s="875" t="s">
        <v>1070</v>
      </c>
      <c r="D13" s="875"/>
      <c r="E13" s="875">
        <v>1</v>
      </c>
      <c r="F13" s="875">
        <v>350</v>
      </c>
      <c r="G13" s="1163">
        <f>F13+F14+K13</f>
        <v>740</v>
      </c>
      <c r="H13" s="1163">
        <v>240</v>
      </c>
      <c r="I13" s="1163">
        <f>G13-H13</f>
        <v>500</v>
      </c>
      <c r="J13" s="677"/>
      <c r="K13" s="1163">
        <v>40</v>
      </c>
      <c r="L13" s="1160"/>
      <c r="M13" s="1160"/>
      <c r="N13" s="1161" t="s">
        <v>2207</v>
      </c>
      <c r="O13" s="937"/>
      <c r="P13" s="937"/>
      <c r="Q13" s="937"/>
      <c r="R13" s="937"/>
      <c r="S13" s="937"/>
      <c r="T13" s="937"/>
      <c r="U13" s="937"/>
      <c r="V13" s="18"/>
      <c r="W13" s="18"/>
      <c r="X13" s="18"/>
      <c r="Y13" s="18"/>
      <c r="Z13" s="18"/>
      <c r="AA13" s="18"/>
      <c r="AB13" s="18"/>
      <c r="AC13" s="18"/>
      <c r="AD13" s="18"/>
    </row>
    <row r="14" spans="1:30">
      <c r="A14" s="1032"/>
      <c r="B14" s="1032"/>
      <c r="C14" s="875" t="s">
        <v>1067</v>
      </c>
      <c r="D14" s="875"/>
      <c r="E14" s="875">
        <v>1</v>
      </c>
      <c r="F14" s="875">
        <v>350</v>
      </c>
      <c r="G14" s="1032"/>
      <c r="H14" s="1032"/>
      <c r="I14" s="1032"/>
      <c r="J14" s="677"/>
      <c r="K14" s="1032"/>
      <c r="L14" s="1032"/>
      <c r="M14" s="1032"/>
      <c r="N14" s="1032"/>
      <c r="O14" s="937"/>
      <c r="P14" s="937"/>
      <c r="Q14" s="937"/>
      <c r="R14" s="937"/>
      <c r="S14" s="937"/>
      <c r="T14" s="937"/>
      <c r="U14" s="937"/>
      <c r="V14" s="18"/>
      <c r="W14" s="18"/>
      <c r="X14" s="18"/>
      <c r="Y14" s="18"/>
      <c r="Z14" s="18"/>
      <c r="AA14" s="18"/>
      <c r="AB14" s="18"/>
      <c r="AC14" s="18"/>
      <c r="AD14" s="18"/>
    </row>
    <row r="15" spans="1:30">
      <c r="A15" s="939" t="s">
        <v>2208</v>
      </c>
      <c r="B15" s="940" t="s">
        <v>1024</v>
      </c>
      <c r="C15" s="50" t="s">
        <v>1118</v>
      </c>
      <c r="D15" s="50"/>
      <c r="E15" s="50">
        <v>1</v>
      </c>
      <c r="F15" s="50">
        <v>350</v>
      </c>
      <c r="G15" s="454">
        <f t="shared" ref="G15:G18" si="2">F15+K15</f>
        <v>390</v>
      </c>
      <c r="H15" s="946">
        <v>390</v>
      </c>
      <c r="I15" s="454">
        <f t="shared" ref="I15:I19" si="3">G15-H15</f>
        <v>0</v>
      </c>
      <c r="J15" s="454"/>
      <c r="K15" s="454">
        <v>40</v>
      </c>
      <c r="L15" s="50"/>
      <c r="M15" s="50"/>
      <c r="N15" s="947" t="s">
        <v>2209</v>
      </c>
      <c r="O15" s="939"/>
      <c r="P15" s="939"/>
      <c r="Q15" s="939"/>
      <c r="R15" s="939"/>
      <c r="S15" s="939"/>
      <c r="T15" s="939"/>
      <c r="U15" s="939"/>
      <c r="V15" s="496"/>
      <c r="W15" s="496"/>
      <c r="X15" s="496"/>
      <c r="Y15" s="496"/>
      <c r="Z15" s="496"/>
      <c r="AA15" s="496"/>
      <c r="AB15" s="496"/>
      <c r="AC15" s="496"/>
      <c r="AD15" s="496"/>
    </row>
    <row r="16" spans="1:30">
      <c r="A16" s="937" t="s">
        <v>2210</v>
      </c>
      <c r="B16" s="943" t="s">
        <v>568</v>
      </c>
      <c r="C16" s="875" t="s">
        <v>1393</v>
      </c>
      <c r="D16" s="875"/>
      <c r="E16" s="875">
        <v>1</v>
      </c>
      <c r="F16" s="875">
        <v>350</v>
      </c>
      <c r="G16" s="677">
        <f t="shared" si="2"/>
        <v>390</v>
      </c>
      <c r="H16" s="679">
        <v>120</v>
      </c>
      <c r="I16" s="677">
        <f t="shared" si="3"/>
        <v>270</v>
      </c>
      <c r="J16" s="677"/>
      <c r="K16" s="677">
        <v>40</v>
      </c>
      <c r="L16" s="875"/>
      <c r="M16" s="875"/>
      <c r="N16" s="948" t="s">
        <v>2211</v>
      </c>
      <c r="O16" s="937"/>
      <c r="P16" s="937"/>
      <c r="Q16" s="937"/>
      <c r="R16" s="937"/>
      <c r="S16" s="937"/>
      <c r="T16" s="937"/>
      <c r="U16" s="937"/>
      <c r="V16" s="18"/>
      <c r="W16" s="18"/>
      <c r="X16" s="18"/>
      <c r="Y16" s="18"/>
      <c r="Z16" s="18"/>
      <c r="AA16" s="18"/>
      <c r="AB16" s="18"/>
      <c r="AC16" s="18"/>
      <c r="AD16" s="18"/>
    </row>
    <row r="17" spans="1:30">
      <c r="A17" s="939" t="s">
        <v>2212</v>
      </c>
      <c r="B17" s="940" t="s">
        <v>1119</v>
      </c>
      <c r="C17" s="50" t="s">
        <v>1393</v>
      </c>
      <c r="D17" s="50"/>
      <c r="E17" s="50">
        <v>1</v>
      </c>
      <c r="F17" s="50">
        <v>350</v>
      </c>
      <c r="G17" s="454">
        <f t="shared" si="2"/>
        <v>390</v>
      </c>
      <c r="H17" s="946">
        <v>390</v>
      </c>
      <c r="I17" s="454">
        <f t="shared" si="3"/>
        <v>0</v>
      </c>
      <c r="J17" s="454"/>
      <c r="K17" s="454">
        <v>40</v>
      </c>
      <c r="L17" s="50"/>
      <c r="M17" s="50"/>
      <c r="N17" s="947" t="s">
        <v>2213</v>
      </c>
      <c r="O17" s="939"/>
      <c r="P17" s="939"/>
      <c r="Q17" s="939"/>
      <c r="R17" s="939"/>
      <c r="S17" s="939"/>
      <c r="T17" s="939"/>
      <c r="U17" s="939"/>
      <c r="V17" s="496"/>
      <c r="W17" s="496"/>
      <c r="X17" s="496"/>
      <c r="Y17" s="496"/>
      <c r="Z17" s="496"/>
      <c r="AA17" s="496"/>
      <c r="AB17" s="496"/>
      <c r="AC17" s="496"/>
      <c r="AD17" s="496"/>
    </row>
    <row r="18" spans="1:30">
      <c r="A18" s="937" t="s">
        <v>2214</v>
      </c>
      <c r="B18" s="943" t="s">
        <v>2215</v>
      </c>
      <c r="C18" s="875" t="s">
        <v>1118</v>
      </c>
      <c r="D18" s="875"/>
      <c r="E18" s="875">
        <v>1</v>
      </c>
      <c r="F18" s="875">
        <v>350</v>
      </c>
      <c r="G18" s="677">
        <f t="shared" si="2"/>
        <v>390</v>
      </c>
      <c r="H18" s="679">
        <v>120</v>
      </c>
      <c r="I18" s="677">
        <f t="shared" si="3"/>
        <v>270</v>
      </c>
      <c r="J18" s="677"/>
      <c r="K18" s="677">
        <v>40</v>
      </c>
      <c r="L18" s="875"/>
      <c r="M18" s="875"/>
      <c r="N18" s="948" t="s">
        <v>2216</v>
      </c>
      <c r="O18" s="937"/>
      <c r="P18" s="937"/>
      <c r="Q18" s="937"/>
      <c r="R18" s="937"/>
      <c r="S18" s="937"/>
      <c r="T18" s="937"/>
      <c r="U18" s="937"/>
      <c r="V18" s="18"/>
      <c r="W18" s="18"/>
      <c r="X18" s="18"/>
      <c r="Y18" s="18"/>
      <c r="Z18" s="18"/>
      <c r="AA18" s="18"/>
      <c r="AB18" s="18"/>
      <c r="AC18" s="18"/>
      <c r="AD18" s="18"/>
    </row>
    <row r="19" spans="1:30">
      <c r="A19" s="1153" t="s">
        <v>2217</v>
      </c>
      <c r="B19" s="1151" t="s">
        <v>1056</v>
      </c>
      <c r="C19" s="50" t="s">
        <v>1141</v>
      </c>
      <c r="D19" s="50"/>
      <c r="E19" s="50">
        <v>1</v>
      </c>
      <c r="F19" s="50">
        <v>350</v>
      </c>
      <c r="G19" s="1154">
        <f>F19+F20+K19</f>
        <v>740</v>
      </c>
      <c r="H19" s="1154">
        <v>240</v>
      </c>
      <c r="I19" s="1154">
        <f t="shared" si="3"/>
        <v>500</v>
      </c>
      <c r="J19" s="454"/>
      <c r="K19" s="1154">
        <v>40</v>
      </c>
      <c r="L19" s="1151"/>
      <c r="M19" s="1151"/>
      <c r="N19" s="1164" t="s">
        <v>2218</v>
      </c>
      <c r="O19" s="939"/>
      <c r="P19" s="939"/>
      <c r="Q19" s="939"/>
      <c r="R19" s="939"/>
      <c r="S19" s="939"/>
      <c r="T19" s="939"/>
      <c r="U19" s="939"/>
      <c r="V19" s="496"/>
      <c r="W19" s="496"/>
      <c r="X19" s="496"/>
      <c r="Y19" s="496"/>
      <c r="Z19" s="496"/>
      <c r="AA19" s="496"/>
      <c r="AB19" s="496"/>
      <c r="AC19" s="496"/>
      <c r="AD19" s="496"/>
    </row>
    <row r="20" spans="1:30">
      <c r="A20" s="1032"/>
      <c r="B20" s="1032"/>
      <c r="C20" s="50" t="s">
        <v>1652</v>
      </c>
      <c r="D20" s="50"/>
      <c r="E20" s="50">
        <v>1</v>
      </c>
      <c r="F20" s="50">
        <v>350</v>
      </c>
      <c r="G20" s="1032"/>
      <c r="H20" s="1032"/>
      <c r="I20" s="1032"/>
      <c r="J20" s="454"/>
      <c r="K20" s="1032"/>
      <c r="L20" s="1032"/>
      <c r="M20" s="1032"/>
      <c r="N20" s="1032"/>
      <c r="O20" s="939"/>
      <c r="P20" s="939"/>
      <c r="Q20" s="939"/>
      <c r="R20" s="939"/>
      <c r="S20" s="939"/>
      <c r="T20" s="939"/>
      <c r="U20" s="939"/>
      <c r="V20" s="496"/>
      <c r="W20" s="496"/>
      <c r="X20" s="496"/>
      <c r="Y20" s="496"/>
      <c r="Z20" s="496"/>
      <c r="AA20" s="496"/>
      <c r="AB20" s="496"/>
      <c r="AC20" s="496"/>
      <c r="AD20" s="496"/>
    </row>
    <row r="21" spans="1:30">
      <c r="A21" s="1162" t="s">
        <v>2219</v>
      </c>
      <c r="B21" s="1160" t="s">
        <v>1398</v>
      </c>
      <c r="C21" s="875" t="s">
        <v>1393</v>
      </c>
      <c r="D21" s="875"/>
      <c r="E21" s="875">
        <v>1</v>
      </c>
      <c r="F21" s="875">
        <v>350</v>
      </c>
      <c r="G21" s="1163">
        <f>F21+F22+K21</f>
        <v>740</v>
      </c>
      <c r="H21" s="1163">
        <v>240</v>
      </c>
      <c r="I21" s="1163">
        <f>G21-H21</f>
        <v>500</v>
      </c>
      <c r="J21" s="677"/>
      <c r="K21" s="1163">
        <v>40</v>
      </c>
      <c r="L21" s="1160"/>
      <c r="M21" s="1160"/>
      <c r="N21" s="1161" t="s">
        <v>2220</v>
      </c>
      <c r="O21" s="937"/>
      <c r="P21" s="937"/>
      <c r="Q21" s="937"/>
      <c r="R21" s="937"/>
      <c r="S21" s="937"/>
      <c r="T21" s="937"/>
      <c r="U21" s="937"/>
      <c r="V21" s="18"/>
      <c r="W21" s="18"/>
      <c r="X21" s="18"/>
      <c r="Y21" s="18"/>
      <c r="Z21" s="18"/>
      <c r="AA21" s="18"/>
      <c r="AB21" s="18"/>
      <c r="AC21" s="18"/>
      <c r="AD21" s="18"/>
    </row>
    <row r="22" spans="1:30">
      <c r="A22" s="1032"/>
      <c r="B22" s="1032"/>
      <c r="C22" s="875" t="s">
        <v>2221</v>
      </c>
      <c r="D22" s="875"/>
      <c r="E22" s="875">
        <v>1</v>
      </c>
      <c r="F22" s="875">
        <v>350</v>
      </c>
      <c r="G22" s="1032"/>
      <c r="H22" s="1032"/>
      <c r="I22" s="1032"/>
      <c r="J22" s="677"/>
      <c r="K22" s="1032"/>
      <c r="L22" s="1032"/>
      <c r="M22" s="1032"/>
      <c r="N22" s="1032"/>
      <c r="O22" s="937"/>
      <c r="P22" s="937"/>
      <c r="Q22" s="937"/>
      <c r="R22" s="937"/>
      <c r="S22" s="937"/>
      <c r="T22" s="937"/>
      <c r="U22" s="937"/>
      <c r="V22" s="18"/>
      <c r="W22" s="18"/>
      <c r="X22" s="18"/>
      <c r="Y22" s="18"/>
      <c r="Z22" s="18"/>
      <c r="AA22" s="18"/>
      <c r="AB22" s="18"/>
      <c r="AC22" s="18"/>
      <c r="AD22" s="18"/>
    </row>
    <row r="23" spans="1:30">
      <c r="A23" s="939" t="s">
        <v>2222</v>
      </c>
      <c r="B23" s="50" t="s">
        <v>2223</v>
      </c>
      <c r="C23" s="50" t="s">
        <v>2224</v>
      </c>
      <c r="D23" s="50"/>
      <c r="E23" s="50">
        <v>1</v>
      </c>
      <c r="F23" s="50">
        <v>350</v>
      </c>
      <c r="G23" s="454">
        <f t="shared" ref="G23:G24" si="4">F23+K23</f>
        <v>390</v>
      </c>
      <c r="H23" s="946">
        <v>390</v>
      </c>
      <c r="I23" s="454">
        <f t="shared" ref="I23:I25" si="5">G23-H23</f>
        <v>0</v>
      </c>
      <c r="J23" s="454"/>
      <c r="K23" s="454">
        <v>40</v>
      </c>
      <c r="L23" s="50"/>
      <c r="M23" s="50"/>
      <c r="N23" s="947" t="s">
        <v>2213</v>
      </c>
      <c r="O23" s="939"/>
      <c r="P23" s="939"/>
      <c r="Q23" s="939"/>
      <c r="R23" s="939"/>
      <c r="S23" s="939"/>
      <c r="T23" s="939"/>
      <c r="U23" s="939"/>
      <c r="V23" s="496"/>
      <c r="W23" s="496"/>
      <c r="X23" s="496"/>
      <c r="Y23" s="496"/>
      <c r="Z23" s="496"/>
      <c r="AA23" s="496"/>
      <c r="AB23" s="496"/>
      <c r="AC23" s="496"/>
      <c r="AD23" s="496"/>
    </row>
    <row r="24" spans="1:30">
      <c r="A24" s="937" t="s">
        <v>2225</v>
      </c>
      <c r="B24" s="875" t="s">
        <v>1088</v>
      </c>
      <c r="C24" s="875" t="s">
        <v>2199</v>
      </c>
      <c r="D24" s="875"/>
      <c r="E24" s="875">
        <v>1</v>
      </c>
      <c r="F24" s="875">
        <v>350</v>
      </c>
      <c r="G24" s="677">
        <f t="shared" si="4"/>
        <v>390</v>
      </c>
      <c r="H24" s="679">
        <v>120</v>
      </c>
      <c r="I24" s="677">
        <f t="shared" si="5"/>
        <v>270</v>
      </c>
      <c r="J24" s="677"/>
      <c r="K24" s="677">
        <v>40</v>
      </c>
      <c r="L24" s="875"/>
      <c r="M24" s="875"/>
      <c r="N24" s="948" t="s">
        <v>2216</v>
      </c>
      <c r="O24" s="937"/>
      <c r="P24" s="937"/>
      <c r="Q24" s="937"/>
      <c r="R24" s="937"/>
      <c r="S24" s="937"/>
      <c r="T24" s="937"/>
      <c r="U24" s="937"/>
      <c r="V24" s="18"/>
      <c r="W24" s="18"/>
      <c r="X24" s="18"/>
      <c r="Y24" s="18"/>
      <c r="Z24" s="18"/>
      <c r="AA24" s="18"/>
      <c r="AB24" s="18"/>
      <c r="AC24" s="18"/>
      <c r="AD24" s="18"/>
    </row>
    <row r="25" spans="1:30">
      <c r="A25" s="1153" t="s">
        <v>2226</v>
      </c>
      <c r="B25" s="1151" t="s">
        <v>1608</v>
      </c>
      <c r="C25" s="50" t="s">
        <v>485</v>
      </c>
      <c r="D25" s="50"/>
      <c r="E25" s="50">
        <v>1</v>
      </c>
      <c r="F25" s="50">
        <v>350</v>
      </c>
      <c r="G25" s="1154">
        <f>F25+F26+K25+F27+F28</f>
        <v>1440</v>
      </c>
      <c r="H25" s="1154">
        <f>240+240</f>
        <v>480</v>
      </c>
      <c r="I25" s="1154">
        <f t="shared" si="5"/>
        <v>960</v>
      </c>
      <c r="J25" s="454"/>
      <c r="K25" s="1154">
        <v>40</v>
      </c>
      <c r="L25" s="1151"/>
      <c r="M25" s="1151"/>
      <c r="N25" s="1152" t="s">
        <v>2227</v>
      </c>
      <c r="O25" s="939"/>
      <c r="P25" s="939"/>
      <c r="Q25" s="939"/>
      <c r="R25" s="939"/>
      <c r="S25" s="939"/>
      <c r="T25" s="939"/>
      <c r="U25" s="939"/>
      <c r="V25" s="496"/>
      <c r="W25" s="496"/>
      <c r="X25" s="496"/>
      <c r="Y25" s="496"/>
      <c r="Z25" s="496"/>
      <c r="AA25" s="496"/>
      <c r="AB25" s="496"/>
      <c r="AC25" s="496"/>
      <c r="AD25" s="496"/>
    </row>
    <row r="26" spans="1:30">
      <c r="A26" s="1032"/>
      <c r="B26" s="1032"/>
      <c r="C26" s="50" t="s">
        <v>2224</v>
      </c>
      <c r="D26" s="50"/>
      <c r="E26" s="50">
        <v>1</v>
      </c>
      <c r="F26" s="50">
        <v>350</v>
      </c>
      <c r="G26" s="1032"/>
      <c r="H26" s="1032"/>
      <c r="I26" s="1032"/>
      <c r="J26" s="454"/>
      <c r="K26" s="1032"/>
      <c r="L26" s="1032"/>
      <c r="M26" s="1032"/>
      <c r="N26" s="1032"/>
      <c r="O26" s="939"/>
      <c r="P26" s="939"/>
      <c r="Q26" s="939"/>
      <c r="R26" s="939"/>
      <c r="S26" s="939"/>
      <c r="T26" s="939"/>
      <c r="U26" s="939"/>
      <c r="V26" s="496"/>
      <c r="W26" s="496"/>
      <c r="X26" s="496"/>
      <c r="Y26" s="496"/>
      <c r="Z26" s="496"/>
      <c r="AA26" s="496"/>
      <c r="AB26" s="496"/>
      <c r="AC26" s="496"/>
      <c r="AD26" s="496"/>
    </row>
    <row r="27" spans="1:30">
      <c r="A27" s="1032"/>
      <c r="B27" s="1032"/>
      <c r="C27" s="50" t="s">
        <v>1141</v>
      </c>
      <c r="D27" s="50"/>
      <c r="E27" s="50">
        <v>1</v>
      </c>
      <c r="F27" s="50">
        <v>350</v>
      </c>
      <c r="G27" s="1032"/>
      <c r="H27" s="1032"/>
      <c r="I27" s="1032"/>
      <c r="J27" s="454"/>
      <c r="K27" s="1032"/>
      <c r="L27" s="1032"/>
      <c r="M27" s="1032"/>
      <c r="N27" s="1032"/>
      <c r="O27" s="939"/>
      <c r="P27" s="939"/>
      <c r="Q27" s="939"/>
      <c r="R27" s="939"/>
      <c r="S27" s="939"/>
      <c r="T27" s="939"/>
      <c r="U27" s="939"/>
      <c r="V27" s="496"/>
      <c r="W27" s="496"/>
      <c r="X27" s="496"/>
      <c r="Y27" s="496"/>
      <c r="Z27" s="496"/>
      <c r="AA27" s="496"/>
      <c r="AB27" s="496"/>
      <c r="AC27" s="496"/>
      <c r="AD27" s="496"/>
    </row>
    <row r="28" spans="1:30">
      <c r="A28" s="1032"/>
      <c r="B28" s="1032"/>
      <c r="C28" s="50" t="s">
        <v>1118</v>
      </c>
      <c r="D28" s="50"/>
      <c r="E28" s="50">
        <v>1</v>
      </c>
      <c r="F28" s="50">
        <v>350</v>
      </c>
      <c r="G28" s="1032"/>
      <c r="H28" s="1032"/>
      <c r="I28" s="1032"/>
      <c r="J28" s="454"/>
      <c r="K28" s="1032"/>
      <c r="L28" s="1032"/>
      <c r="M28" s="1032"/>
      <c r="N28" s="1032"/>
      <c r="O28" s="939"/>
      <c r="P28" s="939"/>
      <c r="Q28" s="939"/>
      <c r="R28" s="939"/>
      <c r="S28" s="939"/>
      <c r="T28" s="939"/>
      <c r="U28" s="939"/>
      <c r="V28" s="496"/>
      <c r="W28" s="496"/>
      <c r="X28" s="496"/>
      <c r="Y28" s="496"/>
      <c r="Z28" s="496"/>
      <c r="AA28" s="496"/>
      <c r="AB28" s="496"/>
      <c r="AC28" s="496"/>
      <c r="AD28" s="496"/>
    </row>
    <row r="29" spans="1:30">
      <c r="A29" s="937" t="s">
        <v>2228</v>
      </c>
      <c r="B29" s="875" t="s">
        <v>2229</v>
      </c>
      <c r="C29" s="875" t="s">
        <v>1151</v>
      </c>
      <c r="D29" s="875"/>
      <c r="E29" s="875">
        <v>1</v>
      </c>
      <c r="F29" s="875">
        <v>350</v>
      </c>
      <c r="G29" s="677">
        <f>F29+K29</f>
        <v>390</v>
      </c>
      <c r="H29" s="679">
        <v>120</v>
      </c>
      <c r="I29" s="677">
        <f t="shared" ref="I29:I30" si="6">G29-H29</f>
        <v>270</v>
      </c>
      <c r="J29" s="677"/>
      <c r="K29" s="677">
        <v>40</v>
      </c>
      <c r="L29" s="875"/>
      <c r="M29" s="875"/>
      <c r="N29" s="938" t="s">
        <v>2230</v>
      </c>
      <c r="O29" s="937"/>
      <c r="P29" s="937"/>
      <c r="Q29" s="937"/>
      <c r="R29" s="937"/>
      <c r="S29" s="937"/>
      <c r="T29" s="937"/>
      <c r="U29" s="937"/>
      <c r="V29" s="18"/>
      <c r="W29" s="18"/>
      <c r="X29" s="18"/>
      <c r="Y29" s="18"/>
      <c r="Z29" s="18"/>
      <c r="AA29" s="18"/>
      <c r="AB29" s="18"/>
      <c r="AC29" s="18"/>
      <c r="AD29" s="18"/>
    </row>
    <row r="30" spans="1:30">
      <c r="A30" s="1153" t="s">
        <v>2231</v>
      </c>
      <c r="B30" s="1151" t="s">
        <v>1563</v>
      </c>
      <c r="C30" s="50" t="s">
        <v>1172</v>
      </c>
      <c r="D30" s="50"/>
      <c r="E30" s="50">
        <v>1</v>
      </c>
      <c r="F30" s="50">
        <v>350</v>
      </c>
      <c r="G30" s="1154">
        <f>F30+F31+K30</f>
        <v>740</v>
      </c>
      <c r="H30" s="1154">
        <v>240</v>
      </c>
      <c r="I30" s="1154">
        <f t="shared" si="6"/>
        <v>500</v>
      </c>
      <c r="J30" s="454"/>
      <c r="K30" s="1154">
        <v>40</v>
      </c>
      <c r="L30" s="1151"/>
      <c r="M30" s="1151"/>
      <c r="N30" s="1159" t="s">
        <v>2232</v>
      </c>
      <c r="O30" s="939"/>
      <c r="P30" s="939"/>
      <c r="Q30" s="939"/>
      <c r="R30" s="939"/>
      <c r="S30" s="939"/>
      <c r="T30" s="939"/>
      <c r="U30" s="939"/>
      <c r="V30" s="496"/>
      <c r="W30" s="496"/>
      <c r="X30" s="496"/>
      <c r="Y30" s="496"/>
      <c r="Z30" s="496"/>
      <c r="AA30" s="496"/>
      <c r="AB30" s="496"/>
      <c r="AC30" s="496"/>
      <c r="AD30" s="496"/>
    </row>
    <row r="31" spans="1:30">
      <c r="A31" s="1032"/>
      <c r="B31" s="1032"/>
      <c r="C31" s="50" t="s">
        <v>1652</v>
      </c>
      <c r="D31" s="50"/>
      <c r="E31" s="50">
        <v>1</v>
      </c>
      <c r="F31" s="50">
        <v>350</v>
      </c>
      <c r="G31" s="1032"/>
      <c r="H31" s="1032"/>
      <c r="I31" s="1032"/>
      <c r="J31" s="454"/>
      <c r="K31" s="1032"/>
      <c r="L31" s="1032"/>
      <c r="M31" s="1032"/>
      <c r="N31" s="1032"/>
      <c r="O31" s="939"/>
      <c r="P31" s="939"/>
      <c r="Q31" s="939"/>
      <c r="R31" s="939"/>
      <c r="S31" s="939"/>
      <c r="T31" s="939"/>
      <c r="U31" s="939"/>
      <c r="V31" s="496"/>
      <c r="W31" s="496"/>
      <c r="X31" s="496"/>
      <c r="Y31" s="496"/>
      <c r="Z31" s="496"/>
      <c r="AA31" s="496"/>
      <c r="AB31" s="496"/>
      <c r="AC31" s="496"/>
      <c r="AD31" s="496"/>
    </row>
    <row r="32" spans="1:30">
      <c r="A32" s="1157" t="s">
        <v>2233</v>
      </c>
      <c r="B32" s="1155" t="s">
        <v>1224</v>
      </c>
      <c r="C32" s="812" t="s">
        <v>1562</v>
      </c>
      <c r="D32" s="812"/>
      <c r="E32" s="812">
        <v>1</v>
      </c>
      <c r="F32" s="812">
        <v>350</v>
      </c>
      <c r="G32" s="1158">
        <f>F32+F33+F34+K32</f>
        <v>1090</v>
      </c>
      <c r="H32" s="1158">
        <v>1090</v>
      </c>
      <c r="I32" s="1158">
        <f>G32-H32</f>
        <v>0</v>
      </c>
      <c r="J32" s="775"/>
      <c r="K32" s="1158">
        <v>40</v>
      </c>
      <c r="L32" s="1155"/>
      <c r="M32" s="1155"/>
      <c r="N32" s="1156" t="s">
        <v>2234</v>
      </c>
      <c r="O32" s="937"/>
      <c r="P32" s="895"/>
      <c r="Q32" s="895"/>
      <c r="R32" s="895"/>
      <c r="S32" s="895"/>
      <c r="T32" s="895"/>
      <c r="U32" s="895"/>
      <c r="V32" s="929"/>
      <c r="W32" s="929"/>
      <c r="X32" s="929"/>
      <c r="Y32" s="929"/>
      <c r="Z32" s="929"/>
      <c r="AA32" s="929"/>
      <c r="AB32" s="929"/>
      <c r="AC32" s="929"/>
      <c r="AD32" s="929"/>
    </row>
    <row r="33" spans="1:30">
      <c r="A33" s="1032"/>
      <c r="B33" s="1032"/>
      <c r="C33" s="949" t="s">
        <v>1393</v>
      </c>
      <c r="D33" s="812"/>
      <c r="E33" s="812">
        <v>1</v>
      </c>
      <c r="F33" s="812">
        <v>350</v>
      </c>
      <c r="G33" s="1032"/>
      <c r="H33" s="1032"/>
      <c r="I33" s="1032"/>
      <c r="J33" s="775"/>
      <c r="K33" s="1032"/>
      <c r="L33" s="1032"/>
      <c r="M33" s="1032"/>
      <c r="N33" s="1032"/>
      <c r="O33" s="937"/>
      <c r="P33" s="895"/>
      <c r="Q33" s="895"/>
      <c r="R33" s="895"/>
      <c r="S33" s="895"/>
      <c r="T33" s="895"/>
      <c r="U33" s="895"/>
      <c r="V33" s="929"/>
      <c r="W33" s="929"/>
      <c r="X33" s="929"/>
      <c r="Y33" s="929"/>
      <c r="Z33" s="929"/>
      <c r="AA33" s="929"/>
      <c r="AB33" s="929"/>
      <c r="AC33" s="929"/>
      <c r="AD33" s="929"/>
    </row>
    <row r="34" spans="1:30">
      <c r="A34" s="1032"/>
      <c r="B34" s="1032"/>
      <c r="C34" s="949" t="s">
        <v>1654</v>
      </c>
      <c r="D34" s="812"/>
      <c r="E34" s="812">
        <v>1</v>
      </c>
      <c r="F34" s="812">
        <v>350</v>
      </c>
      <c r="G34" s="1032"/>
      <c r="H34" s="1032"/>
      <c r="I34" s="1032"/>
      <c r="J34" s="775"/>
      <c r="K34" s="1032"/>
      <c r="L34" s="1032"/>
      <c r="M34" s="1032"/>
      <c r="N34" s="1032"/>
      <c r="O34" s="937"/>
      <c r="P34" s="895"/>
      <c r="Q34" s="895"/>
      <c r="R34" s="895"/>
      <c r="S34" s="895"/>
      <c r="T34" s="895"/>
      <c r="U34" s="895"/>
      <c r="V34" s="929"/>
      <c r="W34" s="929"/>
      <c r="X34" s="929"/>
      <c r="Y34" s="929"/>
      <c r="Z34" s="929"/>
      <c r="AA34" s="929"/>
      <c r="AB34" s="929"/>
      <c r="AC34" s="929"/>
      <c r="AD34" s="929"/>
    </row>
    <row r="35" spans="1:30">
      <c r="A35" s="1153" t="s">
        <v>2235</v>
      </c>
      <c r="B35" s="1151" t="s">
        <v>2236</v>
      </c>
      <c r="C35" s="50" t="s">
        <v>2237</v>
      </c>
      <c r="D35" s="50"/>
      <c r="E35" s="50">
        <v>1</v>
      </c>
      <c r="F35" s="50">
        <v>350</v>
      </c>
      <c r="G35" s="1154">
        <f>F35+F36+K35</f>
        <v>740</v>
      </c>
      <c r="H35" s="1154">
        <v>240</v>
      </c>
      <c r="I35" s="1154">
        <f>G35-H35</f>
        <v>500</v>
      </c>
      <c r="J35" s="454"/>
      <c r="K35" s="1154">
        <v>40</v>
      </c>
      <c r="L35" s="1151"/>
      <c r="M35" s="1151"/>
      <c r="N35" s="1159" t="s">
        <v>2238</v>
      </c>
      <c r="O35" s="939"/>
      <c r="P35" s="939"/>
      <c r="Q35" s="939"/>
      <c r="R35" s="939"/>
      <c r="S35" s="939"/>
      <c r="T35" s="939"/>
      <c r="U35" s="939"/>
      <c r="V35" s="496"/>
      <c r="W35" s="496"/>
      <c r="X35" s="496"/>
      <c r="Y35" s="496"/>
      <c r="Z35" s="496"/>
      <c r="AA35" s="496"/>
      <c r="AB35" s="496"/>
      <c r="AC35" s="496"/>
      <c r="AD35" s="496"/>
    </row>
    <row r="36" spans="1:30">
      <c r="A36" s="1032"/>
      <c r="B36" s="1032"/>
      <c r="C36" s="50" t="s">
        <v>2239</v>
      </c>
      <c r="D36" s="50"/>
      <c r="E36" s="50">
        <v>1</v>
      </c>
      <c r="F36" s="50">
        <v>350</v>
      </c>
      <c r="G36" s="1032"/>
      <c r="H36" s="1032"/>
      <c r="I36" s="1032"/>
      <c r="J36" s="454"/>
      <c r="K36" s="1032"/>
      <c r="L36" s="1032"/>
      <c r="M36" s="1032"/>
      <c r="N36" s="1032"/>
      <c r="O36" s="939"/>
      <c r="P36" s="939"/>
      <c r="Q36" s="939"/>
      <c r="R36" s="939"/>
      <c r="S36" s="939"/>
      <c r="T36" s="939"/>
      <c r="U36" s="939"/>
      <c r="V36" s="496"/>
      <c r="W36" s="496"/>
      <c r="X36" s="496"/>
      <c r="Y36" s="496"/>
      <c r="Z36" s="496"/>
      <c r="AA36" s="496"/>
      <c r="AB36" s="496"/>
      <c r="AC36" s="496"/>
      <c r="AD36" s="496"/>
    </row>
    <row r="37" spans="1:30">
      <c r="A37" s="1157" t="s">
        <v>2240</v>
      </c>
      <c r="B37" s="1155" t="s">
        <v>2241</v>
      </c>
      <c r="C37" s="812" t="s">
        <v>1277</v>
      </c>
      <c r="D37" s="812"/>
      <c r="E37" s="812">
        <v>1</v>
      </c>
      <c r="F37" s="812">
        <v>350</v>
      </c>
      <c r="G37" s="1158">
        <f>F37+F38+F39+F40+F41+F42+F43+K37</f>
        <v>2490</v>
      </c>
      <c r="H37" s="1158">
        <v>840</v>
      </c>
      <c r="I37" s="1158">
        <f>G37-H37</f>
        <v>1650</v>
      </c>
      <c r="J37" s="775"/>
      <c r="K37" s="1158">
        <v>40</v>
      </c>
      <c r="L37" s="1155"/>
      <c r="M37" s="1155"/>
      <c r="N37" s="1156" t="s">
        <v>2242</v>
      </c>
      <c r="O37" s="937"/>
      <c r="P37" s="895"/>
      <c r="Q37" s="895"/>
      <c r="R37" s="895"/>
      <c r="S37" s="895"/>
      <c r="T37" s="895"/>
      <c r="U37" s="895"/>
      <c r="V37" s="929"/>
      <c r="W37" s="929"/>
      <c r="X37" s="929"/>
      <c r="Y37" s="929"/>
      <c r="Z37" s="929"/>
      <c r="AA37" s="929"/>
      <c r="AB37" s="929"/>
      <c r="AC37" s="929"/>
      <c r="AD37" s="929"/>
    </row>
    <row r="38" spans="1:30">
      <c r="A38" s="1032"/>
      <c r="B38" s="1032"/>
      <c r="C38" s="949" t="s">
        <v>1172</v>
      </c>
      <c r="D38" s="812"/>
      <c r="E38" s="812">
        <v>1</v>
      </c>
      <c r="F38" s="812">
        <v>350</v>
      </c>
      <c r="G38" s="1032"/>
      <c r="H38" s="1032"/>
      <c r="I38" s="1032"/>
      <c r="J38" s="775"/>
      <c r="K38" s="1032"/>
      <c r="L38" s="1032"/>
      <c r="M38" s="1032"/>
      <c r="N38" s="1032"/>
      <c r="O38" s="937"/>
      <c r="P38" s="895"/>
      <c r="Q38" s="895"/>
      <c r="R38" s="895"/>
      <c r="S38" s="895"/>
      <c r="T38" s="895"/>
      <c r="U38" s="895"/>
      <c r="V38" s="929"/>
      <c r="W38" s="929"/>
      <c r="X38" s="929"/>
      <c r="Y38" s="929"/>
      <c r="Z38" s="929"/>
      <c r="AA38" s="929"/>
      <c r="AB38" s="929"/>
      <c r="AC38" s="929"/>
      <c r="AD38" s="929"/>
    </row>
    <row r="39" spans="1:30">
      <c r="A39" s="1032"/>
      <c r="B39" s="1032"/>
      <c r="C39" s="949" t="s">
        <v>1092</v>
      </c>
      <c r="D39" s="812"/>
      <c r="E39" s="812">
        <v>1</v>
      </c>
      <c r="F39" s="812">
        <v>350</v>
      </c>
      <c r="G39" s="1032"/>
      <c r="H39" s="1032"/>
      <c r="I39" s="1032"/>
      <c r="J39" s="775"/>
      <c r="K39" s="1032"/>
      <c r="L39" s="1032"/>
      <c r="M39" s="1032"/>
      <c r="N39" s="1032"/>
      <c r="O39" s="937"/>
      <c r="P39" s="895"/>
      <c r="Q39" s="895"/>
      <c r="R39" s="895"/>
      <c r="S39" s="895"/>
      <c r="T39" s="895"/>
      <c r="U39" s="895"/>
      <c r="V39" s="929"/>
      <c r="W39" s="929"/>
      <c r="X39" s="929"/>
      <c r="Y39" s="929"/>
      <c r="Z39" s="929"/>
      <c r="AA39" s="929"/>
      <c r="AB39" s="929"/>
      <c r="AC39" s="929"/>
      <c r="AD39" s="929"/>
    </row>
    <row r="40" spans="1:30">
      <c r="A40" s="1032"/>
      <c r="B40" s="1032"/>
      <c r="C40" s="949" t="s">
        <v>1118</v>
      </c>
      <c r="D40" s="937"/>
      <c r="E40" s="812">
        <v>1</v>
      </c>
      <c r="F40" s="812">
        <v>350</v>
      </c>
      <c r="G40" s="1032"/>
      <c r="H40" s="1032"/>
      <c r="I40" s="1032"/>
      <c r="J40" s="937"/>
      <c r="K40" s="1032"/>
      <c r="L40" s="1032"/>
      <c r="M40" s="1032"/>
      <c r="N40" s="1032"/>
      <c r="O40" s="937"/>
      <c r="P40" s="937"/>
      <c r="Q40" s="937"/>
      <c r="R40" s="937"/>
      <c r="S40" s="937"/>
      <c r="T40" s="937"/>
      <c r="U40" s="937"/>
      <c r="V40" s="18"/>
      <c r="W40" s="18"/>
      <c r="X40" s="18"/>
      <c r="Y40" s="18"/>
      <c r="Z40" s="18"/>
      <c r="AA40" s="18"/>
      <c r="AB40" s="18"/>
      <c r="AC40" s="18"/>
      <c r="AD40" s="18"/>
    </row>
    <row r="41" spans="1:30">
      <c r="A41" s="1032"/>
      <c r="B41" s="1032"/>
      <c r="C41" s="949" t="s">
        <v>1652</v>
      </c>
      <c r="D41" s="937"/>
      <c r="E41" s="812">
        <v>1</v>
      </c>
      <c r="F41" s="812">
        <v>350</v>
      </c>
      <c r="G41" s="1032"/>
      <c r="H41" s="1032"/>
      <c r="I41" s="1032"/>
      <c r="J41" s="937"/>
      <c r="K41" s="1032"/>
      <c r="L41" s="1032"/>
      <c r="M41" s="1032"/>
      <c r="N41" s="1032"/>
      <c r="O41" s="937"/>
      <c r="P41" s="937"/>
      <c r="Q41" s="937"/>
      <c r="R41" s="937"/>
      <c r="S41" s="937"/>
      <c r="T41" s="937"/>
      <c r="U41" s="937"/>
      <c r="V41" s="18"/>
      <c r="W41" s="18"/>
      <c r="X41" s="18"/>
      <c r="Y41" s="18"/>
      <c r="Z41" s="18"/>
      <c r="AA41" s="18"/>
      <c r="AB41" s="18"/>
      <c r="AC41" s="18"/>
      <c r="AD41" s="18"/>
    </row>
    <row r="42" spans="1:30">
      <c r="A42" s="1032"/>
      <c r="B42" s="1032"/>
      <c r="C42" s="949" t="s">
        <v>485</v>
      </c>
      <c r="D42" s="937"/>
      <c r="E42" s="812">
        <v>1</v>
      </c>
      <c r="F42" s="812">
        <v>350</v>
      </c>
      <c r="G42" s="1032"/>
      <c r="H42" s="1032"/>
      <c r="I42" s="1032"/>
      <c r="J42" s="937"/>
      <c r="K42" s="1032"/>
      <c r="L42" s="1032"/>
      <c r="M42" s="1032"/>
      <c r="N42" s="1032"/>
      <c r="O42" s="937"/>
      <c r="P42" s="937"/>
      <c r="Q42" s="937"/>
      <c r="R42" s="937"/>
      <c r="S42" s="937"/>
      <c r="T42" s="937"/>
      <c r="U42" s="937"/>
      <c r="V42" s="18"/>
      <c r="W42" s="18"/>
      <c r="X42" s="18"/>
      <c r="Y42" s="18"/>
      <c r="Z42" s="18"/>
      <c r="AA42" s="18"/>
      <c r="AB42" s="18"/>
      <c r="AC42" s="18"/>
      <c r="AD42" s="18"/>
    </row>
    <row r="43" spans="1:30">
      <c r="A43" s="1032"/>
      <c r="B43" s="1032"/>
      <c r="C43" s="949" t="s">
        <v>1649</v>
      </c>
      <c r="D43" s="937"/>
      <c r="E43" s="812">
        <v>1</v>
      </c>
      <c r="F43" s="812">
        <v>350</v>
      </c>
      <c r="G43" s="1032"/>
      <c r="H43" s="1032"/>
      <c r="I43" s="1032"/>
      <c r="J43" s="937"/>
      <c r="K43" s="1032"/>
      <c r="L43" s="1032"/>
      <c r="M43" s="1032"/>
      <c r="N43" s="1032"/>
      <c r="O43" s="937"/>
      <c r="P43" s="937"/>
      <c r="Q43" s="937"/>
      <c r="R43" s="937"/>
      <c r="S43" s="937"/>
      <c r="T43" s="937"/>
      <c r="U43" s="937"/>
      <c r="V43" s="18"/>
      <c r="W43" s="18"/>
      <c r="X43" s="18"/>
      <c r="Y43" s="18"/>
      <c r="Z43" s="18"/>
      <c r="AA43" s="18"/>
      <c r="AB43" s="18"/>
      <c r="AC43" s="18"/>
      <c r="AD43" s="18"/>
    </row>
    <row r="44" spans="1:30">
      <c r="A44" s="1153" t="s">
        <v>2243</v>
      </c>
      <c r="B44" s="1151" t="s">
        <v>2244</v>
      </c>
      <c r="C44" s="50" t="s">
        <v>1104</v>
      </c>
      <c r="D44" s="50"/>
      <c r="E44" s="50">
        <v>1</v>
      </c>
      <c r="F44" s="50">
        <v>350</v>
      </c>
      <c r="G44" s="1154">
        <f>F44+F45+K44</f>
        <v>740</v>
      </c>
      <c r="H44" s="1154">
        <v>240</v>
      </c>
      <c r="I44" s="1154">
        <f>G44-H44</f>
        <v>500</v>
      </c>
      <c r="J44" s="454"/>
      <c r="K44" s="1154">
        <v>40</v>
      </c>
      <c r="L44" s="1151"/>
      <c r="M44" s="1151"/>
      <c r="N44" s="1159" t="s">
        <v>2245</v>
      </c>
      <c r="O44" s="939"/>
      <c r="P44" s="939"/>
      <c r="Q44" s="939"/>
      <c r="R44" s="939"/>
      <c r="S44" s="939"/>
      <c r="T44" s="939"/>
      <c r="U44" s="939"/>
      <c r="V44" s="496"/>
      <c r="W44" s="496"/>
      <c r="X44" s="496"/>
      <c r="Y44" s="496"/>
      <c r="Z44" s="496"/>
      <c r="AA44" s="496"/>
      <c r="AB44" s="496"/>
      <c r="AC44" s="496"/>
      <c r="AD44" s="496"/>
    </row>
    <row r="45" spans="1:30">
      <c r="A45" s="1032"/>
      <c r="B45" s="1032"/>
      <c r="C45" s="50" t="s">
        <v>2246</v>
      </c>
      <c r="D45" s="50"/>
      <c r="E45" s="50">
        <v>1</v>
      </c>
      <c r="F45" s="50">
        <v>350</v>
      </c>
      <c r="G45" s="1032"/>
      <c r="H45" s="1032"/>
      <c r="I45" s="1032"/>
      <c r="J45" s="454"/>
      <c r="K45" s="1032"/>
      <c r="L45" s="1032"/>
      <c r="M45" s="1032"/>
      <c r="N45" s="1032"/>
      <c r="O45" s="939"/>
      <c r="P45" s="939"/>
      <c r="Q45" s="939"/>
      <c r="R45" s="939"/>
      <c r="S45" s="939"/>
      <c r="T45" s="939"/>
      <c r="U45" s="939"/>
      <c r="V45" s="496"/>
      <c r="W45" s="496"/>
      <c r="X45" s="496"/>
      <c r="Y45" s="496"/>
      <c r="Z45" s="496"/>
      <c r="AA45" s="496"/>
      <c r="AB45" s="496"/>
      <c r="AC45" s="496"/>
      <c r="AD45" s="496"/>
    </row>
    <row r="46" spans="1:30">
      <c r="A46" s="1162" t="s">
        <v>2247</v>
      </c>
      <c r="B46" s="1160" t="s">
        <v>2248</v>
      </c>
      <c r="C46" s="875" t="s">
        <v>1067</v>
      </c>
      <c r="D46" s="875"/>
      <c r="E46" s="875">
        <v>1</v>
      </c>
      <c r="F46" s="875">
        <v>350</v>
      </c>
      <c r="G46" s="1163">
        <f>F46+F47+K46</f>
        <v>740</v>
      </c>
      <c r="H46" s="1163">
        <v>0</v>
      </c>
      <c r="I46" s="1163">
        <f>G46-H46</f>
        <v>740</v>
      </c>
      <c r="J46" s="677"/>
      <c r="K46" s="1163">
        <v>40</v>
      </c>
      <c r="L46" s="1160"/>
      <c r="M46" s="1160"/>
      <c r="N46" s="1161"/>
      <c r="O46" s="937"/>
      <c r="P46" s="937"/>
      <c r="Q46" s="937"/>
      <c r="R46" s="937"/>
      <c r="S46" s="937"/>
      <c r="T46" s="937"/>
      <c r="U46" s="937"/>
      <c r="V46" s="18"/>
      <c r="W46" s="18"/>
      <c r="X46" s="18"/>
      <c r="Y46" s="18"/>
      <c r="Z46" s="18"/>
      <c r="AA46" s="18"/>
      <c r="AB46" s="18"/>
      <c r="AC46" s="18"/>
      <c r="AD46" s="18"/>
    </row>
    <row r="47" spans="1:30">
      <c r="A47" s="1032"/>
      <c r="B47" s="1032"/>
      <c r="C47" s="875" t="s">
        <v>2249</v>
      </c>
      <c r="D47" s="875"/>
      <c r="E47" s="875">
        <v>1</v>
      </c>
      <c r="F47" s="875">
        <v>350</v>
      </c>
      <c r="G47" s="1032"/>
      <c r="H47" s="1032"/>
      <c r="I47" s="1032"/>
      <c r="J47" s="677"/>
      <c r="K47" s="1032"/>
      <c r="L47" s="1032"/>
      <c r="M47" s="1032"/>
      <c r="N47" s="1032"/>
      <c r="O47" s="937"/>
      <c r="P47" s="937"/>
      <c r="Q47" s="937"/>
      <c r="R47" s="937"/>
      <c r="S47" s="937"/>
      <c r="T47" s="937"/>
      <c r="U47" s="937"/>
      <c r="V47" s="18"/>
      <c r="W47" s="18"/>
      <c r="X47" s="18"/>
      <c r="Y47" s="18"/>
      <c r="Z47" s="18"/>
      <c r="AA47" s="18"/>
      <c r="AB47" s="18"/>
      <c r="AC47" s="18"/>
      <c r="AD47" s="18"/>
    </row>
    <row r="48" spans="1:30">
      <c r="A48" s="939" t="s">
        <v>2250</v>
      </c>
      <c r="B48" s="50" t="s">
        <v>2251</v>
      </c>
      <c r="C48" s="50" t="s">
        <v>1141</v>
      </c>
      <c r="D48" s="50"/>
      <c r="E48" s="50">
        <v>1</v>
      </c>
      <c r="F48" s="50">
        <v>350</v>
      </c>
      <c r="G48" s="454">
        <f t="shared" ref="G48:G49" si="7">F48+K48</f>
        <v>390</v>
      </c>
      <c r="H48" s="454">
        <v>200</v>
      </c>
      <c r="I48" s="454">
        <f t="shared" ref="I48:I49" si="8">G48-H48</f>
        <v>190</v>
      </c>
      <c r="J48" s="454"/>
      <c r="K48" s="454">
        <v>40</v>
      </c>
      <c r="L48" s="50"/>
      <c r="M48" s="50"/>
      <c r="N48" s="941"/>
      <c r="O48" s="939"/>
      <c r="P48" s="939"/>
      <c r="Q48" s="939"/>
      <c r="R48" s="939"/>
      <c r="S48" s="939"/>
      <c r="T48" s="939"/>
      <c r="U48" s="939"/>
      <c r="V48" s="496"/>
      <c r="W48" s="496"/>
      <c r="X48" s="496"/>
      <c r="Y48" s="496"/>
      <c r="Z48" s="496"/>
      <c r="AA48" s="496"/>
      <c r="AB48" s="496"/>
      <c r="AC48" s="496"/>
      <c r="AD48" s="496"/>
    </row>
    <row r="49" spans="1:30">
      <c r="A49" s="937" t="s">
        <v>2252</v>
      </c>
      <c r="B49" s="875" t="s">
        <v>1180</v>
      </c>
      <c r="C49" s="875" t="s">
        <v>1393</v>
      </c>
      <c r="D49" s="875"/>
      <c r="E49" s="875">
        <v>1</v>
      </c>
      <c r="F49" s="875">
        <v>0</v>
      </c>
      <c r="G49" s="677">
        <f t="shared" si="7"/>
        <v>0</v>
      </c>
      <c r="H49" s="677">
        <v>0</v>
      </c>
      <c r="I49" s="677">
        <f t="shared" si="8"/>
        <v>0</v>
      </c>
      <c r="J49" s="677"/>
      <c r="K49" s="677">
        <v>0</v>
      </c>
      <c r="L49" s="875"/>
      <c r="M49" s="875"/>
      <c r="N49" s="938"/>
      <c r="O49" s="937"/>
      <c r="P49" s="937"/>
      <c r="Q49" s="937"/>
      <c r="R49" s="937"/>
      <c r="S49" s="937"/>
      <c r="T49" s="937"/>
      <c r="U49" s="937"/>
      <c r="V49" s="18"/>
      <c r="W49" s="18"/>
      <c r="X49" s="18"/>
      <c r="Y49" s="18"/>
      <c r="Z49" s="18"/>
      <c r="AA49" s="18"/>
      <c r="AB49" s="18"/>
      <c r="AC49" s="18"/>
      <c r="AD49" s="18"/>
    </row>
    <row r="50" spans="1:30">
      <c r="A50" s="937"/>
      <c r="B50" s="937"/>
      <c r="C50" s="937"/>
      <c r="D50" s="937"/>
      <c r="E50" s="937"/>
      <c r="F50" s="937"/>
      <c r="G50" s="937"/>
      <c r="H50" s="937"/>
      <c r="I50" s="937"/>
      <c r="J50" s="937"/>
      <c r="K50" s="937"/>
      <c r="L50" s="937"/>
      <c r="M50" s="937"/>
      <c r="N50" s="937"/>
      <c r="O50" s="937"/>
      <c r="P50" s="937"/>
      <c r="Q50" s="937"/>
      <c r="R50" s="937"/>
      <c r="S50" s="937"/>
      <c r="T50" s="937"/>
      <c r="U50" s="937"/>
      <c r="V50" s="18"/>
      <c r="W50" s="18"/>
      <c r="X50" s="18"/>
      <c r="Y50" s="18"/>
      <c r="Z50" s="18"/>
      <c r="AA50" s="18"/>
      <c r="AB50" s="18"/>
      <c r="AC50" s="18"/>
      <c r="AD50" s="18"/>
    </row>
    <row r="51" spans="1:30">
      <c r="A51" s="937"/>
      <c r="B51" s="937"/>
      <c r="C51" s="937"/>
      <c r="D51" s="937"/>
      <c r="E51" s="937"/>
      <c r="F51" s="937"/>
      <c r="G51" s="937"/>
      <c r="H51" s="937"/>
      <c r="I51" s="937"/>
      <c r="J51" s="937"/>
      <c r="K51" s="937"/>
      <c r="L51" s="937"/>
      <c r="M51" s="937"/>
      <c r="N51" s="937"/>
      <c r="O51" s="937"/>
      <c r="P51" s="937"/>
      <c r="Q51" s="937"/>
      <c r="R51" s="937"/>
      <c r="S51" s="937"/>
      <c r="T51" s="937"/>
      <c r="U51" s="937"/>
      <c r="V51" s="18"/>
      <c r="W51" s="18"/>
      <c r="X51" s="18"/>
      <c r="Y51" s="18"/>
      <c r="Z51" s="18"/>
      <c r="AA51" s="18"/>
      <c r="AB51" s="18"/>
      <c r="AC51" s="18"/>
      <c r="AD51" s="18"/>
    </row>
    <row r="52" spans="1:30">
      <c r="A52" s="937"/>
      <c r="B52" s="937"/>
      <c r="C52" s="937"/>
      <c r="D52" s="937"/>
      <c r="E52" s="937"/>
      <c r="F52" s="937"/>
      <c r="G52" s="937"/>
      <c r="H52" s="937"/>
      <c r="I52" s="937"/>
      <c r="J52" s="937"/>
      <c r="K52" s="937"/>
      <c r="L52" s="937"/>
      <c r="M52" s="937"/>
      <c r="N52" s="937"/>
      <c r="O52" s="937"/>
      <c r="P52" s="937"/>
      <c r="Q52" s="937"/>
      <c r="R52" s="937"/>
      <c r="S52" s="937"/>
      <c r="T52" s="937"/>
      <c r="U52" s="937"/>
      <c r="V52" s="18"/>
      <c r="W52" s="18"/>
      <c r="X52" s="18"/>
      <c r="Y52" s="18"/>
      <c r="Z52" s="18"/>
      <c r="AA52" s="18"/>
      <c r="AB52" s="18"/>
      <c r="AC52" s="18"/>
      <c r="AD52" s="18"/>
    </row>
    <row r="53" spans="1:30">
      <c r="A53" s="937"/>
      <c r="B53" s="937"/>
      <c r="C53" s="937"/>
      <c r="D53" s="937"/>
      <c r="E53" s="937">
        <f>SUM(E21,E22,E24,E25,E27,E28,E29,E30,E31,E32,E33,E34,E35,E36,E37,E38,E39,E40,E41,E42,E44,E45,E48,E49)</f>
        <v>24</v>
      </c>
      <c r="F53" s="937"/>
      <c r="G53" s="937"/>
      <c r="H53" s="937"/>
      <c r="I53" s="937"/>
      <c r="J53" s="937"/>
      <c r="K53" s="937"/>
      <c r="L53" s="937"/>
      <c r="M53" s="937"/>
      <c r="N53" s="937"/>
      <c r="O53" s="937"/>
      <c r="P53" s="937"/>
      <c r="Q53" s="937"/>
      <c r="R53" s="937"/>
      <c r="S53" s="937"/>
      <c r="T53" s="937"/>
      <c r="U53" s="937"/>
      <c r="V53" s="18"/>
      <c r="W53" s="18"/>
      <c r="X53" s="18"/>
      <c r="Y53" s="18"/>
      <c r="Z53" s="18"/>
      <c r="AA53" s="18"/>
      <c r="AB53" s="18"/>
      <c r="AC53" s="18"/>
      <c r="AD53" s="18"/>
    </row>
    <row r="54" spans="1:30">
      <c r="A54" s="937"/>
      <c r="B54" s="937"/>
      <c r="C54" s="937"/>
      <c r="D54" s="937"/>
      <c r="E54" s="937"/>
      <c r="F54" s="937"/>
      <c r="G54" s="937"/>
      <c r="H54" s="937"/>
      <c r="I54" s="937"/>
      <c r="J54" s="937"/>
      <c r="K54" s="937"/>
      <c r="L54" s="937"/>
      <c r="M54" s="937"/>
      <c r="N54" s="937"/>
      <c r="O54" s="937"/>
      <c r="P54" s="937"/>
      <c r="Q54" s="937"/>
      <c r="R54" s="937"/>
      <c r="S54" s="937"/>
      <c r="T54" s="937"/>
      <c r="U54" s="937"/>
      <c r="V54" s="18"/>
      <c r="W54" s="18"/>
      <c r="X54" s="18"/>
      <c r="Y54" s="18"/>
      <c r="Z54" s="18"/>
      <c r="AA54" s="18"/>
      <c r="AB54" s="18"/>
      <c r="AC54" s="18"/>
      <c r="AD54" s="18"/>
    </row>
    <row r="55" spans="1:30" ht="18">
      <c r="A55" s="950"/>
      <c r="B55" s="950"/>
      <c r="C55" s="950"/>
      <c r="D55" s="950"/>
      <c r="E55" s="950"/>
      <c r="F55" s="950"/>
      <c r="G55" s="950"/>
      <c r="H55" s="950"/>
      <c r="I55" s="950"/>
      <c r="J55" s="950"/>
      <c r="K55" s="950"/>
      <c r="L55" s="950"/>
      <c r="M55" s="950"/>
      <c r="N55" s="950"/>
      <c r="O55" s="950"/>
      <c r="P55" s="18"/>
      <c r="Q55" s="18"/>
      <c r="R55" s="18"/>
      <c r="S55" s="18"/>
      <c r="T55" s="18"/>
      <c r="U55" s="18"/>
      <c r="V55" s="18"/>
      <c r="W55" s="18"/>
      <c r="X55" s="18"/>
      <c r="Y55" s="18"/>
      <c r="Z55" s="18"/>
      <c r="AA55" s="18"/>
      <c r="AB55" s="18"/>
      <c r="AC55" s="18"/>
      <c r="AD55" s="18"/>
    </row>
    <row r="56" spans="1:30" ht="18">
      <c r="A56" s="950"/>
      <c r="B56" s="950"/>
      <c r="C56" s="950"/>
      <c r="D56" s="950"/>
      <c r="E56" s="950"/>
      <c r="F56" s="950"/>
      <c r="G56" s="950"/>
      <c r="H56" s="950"/>
      <c r="I56" s="950"/>
      <c r="J56" s="950"/>
      <c r="K56" s="950"/>
      <c r="L56" s="950"/>
      <c r="M56" s="950"/>
      <c r="N56" s="950"/>
      <c r="O56" s="950"/>
      <c r="P56" s="18"/>
      <c r="Q56" s="18"/>
      <c r="R56" s="18"/>
      <c r="S56" s="18"/>
      <c r="T56" s="18"/>
      <c r="U56" s="18"/>
      <c r="V56" s="18"/>
      <c r="W56" s="18"/>
      <c r="X56" s="18"/>
      <c r="Y56" s="18"/>
      <c r="Z56" s="18"/>
      <c r="AA56" s="18"/>
      <c r="AB56" s="18"/>
      <c r="AC56" s="18"/>
      <c r="AD56" s="18"/>
    </row>
    <row r="57" spans="1:30" ht="18">
      <c r="A57" s="950"/>
      <c r="B57" s="950"/>
      <c r="C57" s="950"/>
      <c r="D57" s="950"/>
      <c r="E57" s="950"/>
      <c r="F57" s="950"/>
      <c r="G57" s="950"/>
      <c r="H57" s="950"/>
      <c r="I57" s="950"/>
      <c r="J57" s="950"/>
      <c r="K57" s="950"/>
      <c r="L57" s="950"/>
      <c r="M57" s="950"/>
      <c r="N57" s="950"/>
      <c r="O57" s="950"/>
      <c r="P57" s="18"/>
      <c r="Q57" s="18"/>
      <c r="R57" s="18"/>
      <c r="S57" s="18"/>
      <c r="T57" s="18"/>
      <c r="U57" s="18"/>
      <c r="V57" s="18"/>
      <c r="W57" s="18"/>
      <c r="X57" s="18"/>
      <c r="Y57" s="18"/>
      <c r="Z57" s="18"/>
      <c r="AA57" s="18"/>
      <c r="AB57" s="18"/>
      <c r="AC57" s="18"/>
      <c r="AD57" s="18"/>
    </row>
    <row r="58" spans="1:30" ht="18">
      <c r="A58" s="950"/>
      <c r="B58" s="950"/>
      <c r="C58" s="950"/>
      <c r="D58" s="950"/>
      <c r="E58" s="950"/>
      <c r="F58" s="950"/>
      <c r="G58" s="950"/>
      <c r="H58" s="950"/>
      <c r="I58" s="950"/>
      <c r="J58" s="950"/>
      <c r="K58" s="950"/>
      <c r="L58" s="950"/>
      <c r="M58" s="950"/>
      <c r="N58" s="950"/>
      <c r="O58" s="950"/>
      <c r="P58" s="18"/>
      <c r="Q58" s="18"/>
      <c r="R58" s="18"/>
      <c r="S58" s="18"/>
      <c r="T58" s="18"/>
      <c r="U58" s="18"/>
      <c r="V58" s="18"/>
      <c r="W58" s="18"/>
      <c r="X58" s="18"/>
      <c r="Y58" s="18"/>
      <c r="Z58" s="18"/>
      <c r="AA58" s="18"/>
      <c r="AB58" s="18"/>
      <c r="AC58" s="18"/>
      <c r="AD58" s="18"/>
    </row>
    <row r="59" spans="1:30" ht="18">
      <c r="A59" s="950"/>
      <c r="B59" s="950"/>
      <c r="C59" s="950"/>
      <c r="D59" s="950"/>
      <c r="E59" s="950"/>
      <c r="F59" s="950"/>
      <c r="G59" s="950"/>
      <c r="H59" s="950"/>
      <c r="I59" s="950"/>
      <c r="J59" s="950"/>
      <c r="K59" s="950"/>
      <c r="L59" s="950"/>
      <c r="M59" s="950"/>
      <c r="N59" s="950"/>
      <c r="O59" s="950"/>
      <c r="P59" s="18"/>
      <c r="Q59" s="18"/>
      <c r="R59" s="18"/>
      <c r="S59" s="18"/>
      <c r="T59" s="18"/>
      <c r="U59" s="18"/>
      <c r="V59" s="18"/>
      <c r="W59" s="18"/>
      <c r="X59" s="18"/>
      <c r="Y59" s="18"/>
      <c r="Z59" s="18"/>
      <c r="AA59" s="18"/>
      <c r="AB59" s="18"/>
      <c r="AC59" s="18"/>
      <c r="AD59" s="18"/>
    </row>
    <row r="60" spans="1:30" ht="18">
      <c r="A60" s="950"/>
      <c r="B60" s="950"/>
      <c r="C60" s="950"/>
      <c r="D60" s="950"/>
      <c r="E60" s="950"/>
      <c r="F60" s="950"/>
      <c r="G60" s="950"/>
      <c r="H60" s="950"/>
      <c r="I60" s="950"/>
      <c r="J60" s="950"/>
      <c r="K60" s="950"/>
      <c r="L60" s="950"/>
      <c r="M60" s="950"/>
      <c r="N60" s="950"/>
      <c r="O60" s="950"/>
      <c r="P60" s="18"/>
      <c r="Q60" s="18"/>
      <c r="R60" s="18"/>
      <c r="S60" s="18"/>
      <c r="T60" s="18"/>
      <c r="U60" s="18"/>
      <c r="V60" s="18"/>
      <c r="W60" s="18"/>
      <c r="X60" s="18"/>
      <c r="Y60" s="18"/>
      <c r="Z60" s="18"/>
      <c r="AA60" s="18"/>
      <c r="AB60" s="18"/>
      <c r="AC60" s="18"/>
      <c r="AD60" s="18"/>
    </row>
    <row r="61" spans="1:30" ht="18">
      <c r="A61" s="950"/>
      <c r="B61" s="950"/>
      <c r="C61" s="950"/>
      <c r="D61" s="950"/>
      <c r="E61" s="950"/>
      <c r="F61" s="950"/>
      <c r="G61" s="950"/>
      <c r="H61" s="950"/>
      <c r="I61" s="950"/>
      <c r="J61" s="950"/>
      <c r="K61" s="950"/>
      <c r="L61" s="950"/>
      <c r="M61" s="950"/>
      <c r="N61" s="950"/>
      <c r="O61" s="950"/>
      <c r="P61" s="18"/>
      <c r="Q61" s="18"/>
      <c r="R61" s="18"/>
      <c r="S61" s="18"/>
      <c r="T61" s="18"/>
      <c r="U61" s="18"/>
      <c r="V61" s="18"/>
      <c r="W61" s="18"/>
      <c r="X61" s="18"/>
      <c r="Y61" s="18"/>
      <c r="Z61" s="18"/>
      <c r="AA61" s="18"/>
      <c r="AB61" s="18"/>
      <c r="AC61" s="18"/>
      <c r="AD61" s="18"/>
    </row>
    <row r="62" spans="1:30" ht="18">
      <c r="A62" s="950"/>
      <c r="B62" s="950"/>
      <c r="C62" s="950"/>
      <c r="D62" s="950"/>
      <c r="E62" s="950"/>
      <c r="F62" s="950"/>
      <c r="G62" s="950"/>
      <c r="H62" s="950"/>
      <c r="I62" s="950"/>
      <c r="J62" s="950"/>
      <c r="K62" s="950"/>
      <c r="L62" s="950"/>
      <c r="M62" s="950"/>
      <c r="N62" s="950"/>
      <c r="O62" s="950"/>
      <c r="P62" s="18"/>
      <c r="Q62" s="18"/>
      <c r="R62" s="18"/>
      <c r="S62" s="18"/>
      <c r="T62" s="18"/>
      <c r="U62" s="18"/>
      <c r="V62" s="18"/>
      <c r="W62" s="18"/>
      <c r="X62" s="18"/>
      <c r="Y62" s="18"/>
      <c r="Z62" s="18"/>
      <c r="AA62" s="18"/>
      <c r="AB62" s="18"/>
      <c r="AC62" s="18"/>
      <c r="AD62" s="18"/>
    </row>
    <row r="63" spans="1:30" ht="18">
      <c r="A63" s="950"/>
      <c r="B63" s="950"/>
      <c r="C63" s="950"/>
      <c r="D63" s="950"/>
      <c r="E63" s="950"/>
      <c r="F63" s="950"/>
      <c r="G63" s="950"/>
      <c r="H63" s="950"/>
      <c r="I63" s="950"/>
      <c r="J63" s="950"/>
      <c r="K63" s="950"/>
      <c r="L63" s="950"/>
      <c r="M63" s="950"/>
      <c r="N63" s="950"/>
      <c r="O63" s="950"/>
      <c r="P63" s="18"/>
      <c r="Q63" s="18"/>
      <c r="R63" s="18"/>
      <c r="S63" s="18"/>
      <c r="T63" s="18"/>
      <c r="U63" s="18"/>
      <c r="V63" s="18"/>
      <c r="W63" s="18"/>
      <c r="X63" s="18"/>
      <c r="Y63" s="18"/>
      <c r="Z63" s="18"/>
      <c r="AA63" s="18"/>
      <c r="AB63" s="18"/>
      <c r="AC63" s="18"/>
      <c r="AD63" s="18"/>
    </row>
    <row r="64" spans="1:30" ht="18">
      <c r="A64" s="950"/>
      <c r="B64" s="950"/>
      <c r="C64" s="950"/>
      <c r="D64" s="950"/>
      <c r="E64" s="950"/>
      <c r="F64" s="950"/>
      <c r="G64" s="950"/>
      <c r="H64" s="950"/>
      <c r="I64" s="950"/>
      <c r="J64" s="950"/>
      <c r="K64" s="950"/>
      <c r="L64" s="950"/>
      <c r="M64" s="950"/>
      <c r="N64" s="950"/>
      <c r="O64" s="950"/>
      <c r="P64" s="18"/>
      <c r="Q64" s="18"/>
      <c r="R64" s="18"/>
      <c r="S64" s="18"/>
      <c r="T64" s="18"/>
      <c r="U64" s="18"/>
      <c r="V64" s="18"/>
      <c r="W64" s="18"/>
      <c r="X64" s="18"/>
      <c r="Y64" s="18"/>
      <c r="Z64" s="18"/>
      <c r="AA64" s="18"/>
      <c r="AB64" s="18"/>
      <c r="AC64" s="18"/>
      <c r="AD64" s="18"/>
    </row>
    <row r="65" spans="1:30" ht="18">
      <c r="A65" s="950"/>
      <c r="B65" s="950"/>
      <c r="C65" s="950"/>
      <c r="D65" s="950"/>
      <c r="E65" s="950"/>
      <c r="F65" s="950"/>
      <c r="G65" s="950"/>
      <c r="H65" s="950"/>
      <c r="I65" s="950"/>
      <c r="J65" s="950"/>
      <c r="K65" s="950"/>
      <c r="L65" s="950"/>
      <c r="M65" s="950"/>
      <c r="N65" s="950"/>
      <c r="O65" s="950"/>
      <c r="P65" s="18"/>
      <c r="Q65" s="18"/>
      <c r="R65" s="18"/>
      <c r="S65" s="18"/>
      <c r="T65" s="18"/>
      <c r="U65" s="18"/>
      <c r="V65" s="18"/>
      <c r="W65" s="18"/>
      <c r="X65" s="18"/>
      <c r="Y65" s="18"/>
      <c r="Z65" s="18"/>
      <c r="AA65" s="18"/>
      <c r="AB65" s="18"/>
      <c r="AC65" s="18"/>
      <c r="AD65" s="18"/>
    </row>
    <row r="66" spans="1:30" ht="18">
      <c r="A66" s="950"/>
      <c r="B66" s="950"/>
      <c r="C66" s="950"/>
      <c r="D66" s="950"/>
      <c r="E66" s="950"/>
      <c r="F66" s="950"/>
      <c r="G66" s="950"/>
      <c r="H66" s="950"/>
      <c r="I66" s="950"/>
      <c r="J66" s="950"/>
      <c r="K66" s="950"/>
      <c r="L66" s="950"/>
      <c r="M66" s="950"/>
      <c r="N66" s="950"/>
      <c r="O66" s="950"/>
      <c r="P66" s="18"/>
      <c r="Q66" s="18"/>
      <c r="R66" s="18"/>
      <c r="S66" s="18"/>
      <c r="T66" s="18"/>
      <c r="U66" s="18"/>
      <c r="V66" s="18"/>
      <c r="W66" s="18"/>
      <c r="X66" s="18"/>
      <c r="Y66" s="18"/>
      <c r="Z66" s="18"/>
      <c r="AA66" s="18"/>
      <c r="AB66" s="18"/>
      <c r="AC66" s="18"/>
      <c r="AD66" s="18"/>
    </row>
    <row r="67" spans="1:30" ht="18">
      <c r="A67" s="950"/>
      <c r="B67" s="950"/>
      <c r="C67" s="950"/>
      <c r="D67" s="950"/>
      <c r="E67" s="950"/>
      <c r="F67" s="950"/>
      <c r="G67" s="950"/>
      <c r="H67" s="950"/>
      <c r="I67" s="950"/>
      <c r="J67" s="950"/>
      <c r="K67" s="950"/>
      <c r="L67" s="950"/>
      <c r="M67" s="950"/>
      <c r="N67" s="950"/>
      <c r="O67" s="950"/>
      <c r="P67" s="18"/>
      <c r="Q67" s="18"/>
      <c r="R67" s="18"/>
      <c r="S67" s="18"/>
      <c r="T67" s="18"/>
      <c r="U67" s="18"/>
      <c r="V67" s="18"/>
      <c r="W67" s="18"/>
      <c r="X67" s="18"/>
      <c r="Y67" s="18"/>
      <c r="Z67" s="18"/>
      <c r="AA67" s="18"/>
      <c r="AB67" s="18"/>
      <c r="AC67" s="18"/>
      <c r="AD67" s="18"/>
    </row>
    <row r="68" spans="1:30" ht="18">
      <c r="A68" s="950"/>
      <c r="B68" s="950"/>
      <c r="C68" s="950"/>
      <c r="D68" s="950"/>
      <c r="E68" s="950"/>
      <c r="F68" s="950"/>
      <c r="G68" s="950"/>
      <c r="H68" s="950"/>
      <c r="I68" s="950"/>
      <c r="J68" s="950"/>
      <c r="K68" s="950"/>
      <c r="L68" s="950"/>
      <c r="M68" s="950"/>
      <c r="N68" s="950"/>
      <c r="O68" s="950"/>
      <c r="P68" s="18"/>
      <c r="Q68" s="18"/>
      <c r="R68" s="18"/>
      <c r="S68" s="18"/>
      <c r="T68" s="18"/>
      <c r="U68" s="18"/>
      <c r="V68" s="18"/>
      <c r="W68" s="18"/>
      <c r="X68" s="18"/>
      <c r="Y68" s="18"/>
      <c r="Z68" s="18"/>
      <c r="AA68" s="18"/>
      <c r="AB68" s="18"/>
      <c r="AC68" s="18"/>
      <c r="AD68" s="18"/>
    </row>
    <row r="69" spans="1:30" ht="18">
      <c r="A69" s="950"/>
      <c r="B69" s="950"/>
      <c r="C69" s="950"/>
      <c r="D69" s="950"/>
      <c r="E69" s="950"/>
      <c r="F69" s="950"/>
      <c r="G69" s="950"/>
      <c r="H69" s="950"/>
      <c r="I69" s="950"/>
      <c r="J69" s="950"/>
      <c r="K69" s="950"/>
      <c r="L69" s="950"/>
      <c r="M69" s="950"/>
      <c r="N69" s="950"/>
      <c r="O69" s="950"/>
      <c r="P69" s="18"/>
      <c r="Q69" s="18"/>
      <c r="R69" s="18"/>
      <c r="S69" s="18"/>
      <c r="T69" s="18"/>
      <c r="U69" s="18"/>
      <c r="V69" s="18"/>
      <c r="W69" s="18"/>
      <c r="X69" s="18"/>
      <c r="Y69" s="18"/>
      <c r="Z69" s="18"/>
      <c r="AA69" s="18"/>
      <c r="AB69" s="18"/>
      <c r="AC69" s="18"/>
      <c r="AD69" s="18"/>
    </row>
    <row r="70" spans="1:30" ht="18">
      <c r="A70" s="950"/>
      <c r="B70" s="950"/>
      <c r="C70" s="950"/>
      <c r="D70" s="950"/>
      <c r="E70" s="950"/>
      <c r="F70" s="950"/>
      <c r="G70" s="950"/>
      <c r="H70" s="950"/>
      <c r="I70" s="950"/>
      <c r="J70" s="950"/>
      <c r="K70" s="950"/>
      <c r="L70" s="950"/>
      <c r="M70" s="950"/>
      <c r="N70" s="950"/>
      <c r="O70" s="950"/>
      <c r="P70" s="18"/>
      <c r="Q70" s="18"/>
      <c r="R70" s="18"/>
      <c r="S70" s="18"/>
      <c r="T70" s="18"/>
      <c r="U70" s="18"/>
      <c r="V70" s="18"/>
      <c r="W70" s="18"/>
      <c r="X70" s="18"/>
      <c r="Y70" s="18"/>
      <c r="Z70" s="18"/>
      <c r="AA70" s="18"/>
      <c r="AB70" s="18"/>
      <c r="AC70" s="18"/>
      <c r="AD70" s="18"/>
    </row>
    <row r="71" spans="1:30" ht="18">
      <c r="A71" s="950"/>
      <c r="B71" s="950"/>
      <c r="C71" s="950"/>
      <c r="D71" s="950"/>
      <c r="E71" s="950"/>
      <c r="F71" s="950"/>
      <c r="G71" s="950"/>
      <c r="H71" s="950"/>
      <c r="I71" s="950"/>
      <c r="J71" s="950"/>
      <c r="K71" s="950"/>
      <c r="L71" s="950"/>
      <c r="M71" s="950"/>
      <c r="N71" s="950"/>
      <c r="O71" s="950"/>
      <c r="P71" s="18"/>
      <c r="Q71" s="18"/>
      <c r="R71" s="18"/>
      <c r="S71" s="18"/>
      <c r="T71" s="18"/>
      <c r="U71" s="18"/>
      <c r="V71" s="18"/>
      <c r="W71" s="18"/>
      <c r="X71" s="18"/>
      <c r="Y71" s="18"/>
      <c r="Z71" s="18"/>
      <c r="AA71" s="18"/>
      <c r="AB71" s="18"/>
      <c r="AC71" s="18"/>
      <c r="AD71" s="18"/>
    </row>
    <row r="72" spans="1:30" ht="18">
      <c r="A72" s="950"/>
      <c r="B72" s="950"/>
      <c r="C72" s="950"/>
      <c r="D72" s="950"/>
      <c r="E72" s="950"/>
      <c r="F72" s="950"/>
      <c r="G72" s="950"/>
      <c r="H72" s="950"/>
      <c r="I72" s="950"/>
      <c r="J72" s="950"/>
      <c r="K72" s="950"/>
      <c r="L72" s="950"/>
      <c r="M72" s="950"/>
      <c r="N72" s="950"/>
      <c r="O72" s="950"/>
      <c r="P72" s="18"/>
      <c r="Q72" s="18"/>
      <c r="R72" s="18"/>
      <c r="S72" s="18"/>
      <c r="T72" s="18"/>
      <c r="U72" s="18"/>
      <c r="V72" s="18"/>
      <c r="W72" s="18"/>
      <c r="X72" s="18"/>
      <c r="Y72" s="18"/>
      <c r="Z72" s="18"/>
      <c r="AA72" s="18"/>
      <c r="AB72" s="18"/>
      <c r="AC72" s="18"/>
      <c r="AD72" s="18"/>
    </row>
    <row r="73" spans="1:30" ht="18">
      <c r="A73" s="950"/>
      <c r="B73" s="950"/>
      <c r="C73" s="950"/>
      <c r="D73" s="950"/>
      <c r="E73" s="950"/>
      <c r="F73" s="950"/>
      <c r="G73" s="950"/>
      <c r="H73" s="950"/>
      <c r="I73" s="950"/>
      <c r="J73" s="950"/>
      <c r="K73" s="950"/>
      <c r="L73" s="950"/>
      <c r="M73" s="950"/>
      <c r="N73" s="950"/>
      <c r="O73" s="950"/>
      <c r="P73" s="18"/>
      <c r="Q73" s="18"/>
      <c r="R73" s="18"/>
      <c r="S73" s="18"/>
      <c r="T73" s="18"/>
      <c r="U73" s="18"/>
      <c r="V73" s="18"/>
      <c r="W73" s="18"/>
      <c r="X73" s="18"/>
      <c r="Y73" s="18"/>
      <c r="Z73" s="18"/>
      <c r="AA73" s="18"/>
      <c r="AB73" s="18"/>
      <c r="AC73" s="18"/>
      <c r="AD73" s="18"/>
    </row>
    <row r="74" spans="1:30" ht="18">
      <c r="A74" s="950"/>
      <c r="B74" s="950"/>
      <c r="C74" s="950"/>
      <c r="D74" s="950"/>
      <c r="E74" s="950"/>
      <c r="F74" s="950"/>
      <c r="G74" s="950"/>
      <c r="H74" s="950"/>
      <c r="I74" s="950"/>
      <c r="J74" s="950"/>
      <c r="K74" s="950"/>
      <c r="L74" s="950"/>
      <c r="M74" s="950"/>
      <c r="N74" s="950"/>
      <c r="O74" s="950"/>
      <c r="P74" s="18"/>
      <c r="Q74" s="18"/>
      <c r="R74" s="18"/>
      <c r="S74" s="18"/>
      <c r="T74" s="18"/>
      <c r="U74" s="18"/>
      <c r="V74" s="18"/>
      <c r="W74" s="18"/>
      <c r="X74" s="18"/>
      <c r="Y74" s="18"/>
      <c r="Z74" s="18"/>
      <c r="AA74" s="18"/>
      <c r="AB74" s="18"/>
      <c r="AC74" s="18"/>
      <c r="AD74" s="18"/>
    </row>
    <row r="75" spans="1:30" ht="18">
      <c r="A75" s="950"/>
      <c r="B75" s="950"/>
      <c r="C75" s="950"/>
      <c r="D75" s="950"/>
      <c r="E75" s="950"/>
      <c r="F75" s="950"/>
      <c r="G75" s="950"/>
      <c r="H75" s="950"/>
      <c r="I75" s="950"/>
      <c r="J75" s="950"/>
      <c r="K75" s="950"/>
      <c r="L75" s="950"/>
      <c r="M75" s="950"/>
      <c r="N75" s="950"/>
      <c r="O75" s="950"/>
      <c r="P75" s="18"/>
      <c r="Q75" s="18"/>
      <c r="R75" s="18"/>
      <c r="S75" s="18"/>
      <c r="T75" s="18"/>
      <c r="U75" s="18"/>
      <c r="V75" s="18"/>
      <c r="W75" s="18"/>
      <c r="X75" s="18"/>
      <c r="Y75" s="18"/>
      <c r="Z75" s="18"/>
      <c r="AA75" s="18"/>
      <c r="AB75" s="18"/>
      <c r="AC75" s="18"/>
      <c r="AD75" s="18"/>
    </row>
    <row r="76" spans="1:30" ht="18">
      <c r="A76" s="950"/>
      <c r="B76" s="950"/>
      <c r="C76" s="950"/>
      <c r="D76" s="950"/>
      <c r="E76" s="950"/>
      <c r="F76" s="950"/>
      <c r="G76" s="950"/>
      <c r="H76" s="950"/>
      <c r="I76" s="950"/>
      <c r="J76" s="950"/>
      <c r="K76" s="950"/>
      <c r="L76" s="950"/>
      <c r="M76" s="950"/>
      <c r="N76" s="950"/>
      <c r="O76" s="950"/>
      <c r="P76" s="18"/>
      <c r="Q76" s="18"/>
      <c r="R76" s="18"/>
      <c r="S76" s="18"/>
      <c r="T76" s="18"/>
      <c r="U76" s="18"/>
      <c r="V76" s="18"/>
      <c r="W76" s="18"/>
      <c r="X76" s="18"/>
      <c r="Y76" s="18"/>
      <c r="Z76" s="18"/>
      <c r="AA76" s="18"/>
      <c r="AB76" s="18"/>
      <c r="AC76" s="18"/>
      <c r="AD76" s="18"/>
    </row>
    <row r="77" spans="1:30" ht="18">
      <c r="A77" s="950"/>
      <c r="B77" s="950"/>
      <c r="C77" s="950"/>
      <c r="D77" s="950"/>
      <c r="E77" s="950"/>
      <c r="F77" s="950"/>
      <c r="G77" s="950"/>
      <c r="H77" s="950"/>
      <c r="I77" s="950"/>
      <c r="J77" s="950"/>
      <c r="K77" s="950"/>
      <c r="L77" s="950"/>
      <c r="M77" s="950"/>
      <c r="N77" s="950"/>
      <c r="O77" s="950"/>
      <c r="P77" s="18"/>
      <c r="Q77" s="18"/>
      <c r="R77" s="18"/>
      <c r="S77" s="18"/>
      <c r="T77" s="18"/>
      <c r="U77" s="18"/>
      <c r="V77" s="18"/>
      <c r="W77" s="18"/>
      <c r="X77" s="18"/>
      <c r="Y77" s="18"/>
      <c r="Z77" s="18"/>
      <c r="AA77" s="18"/>
      <c r="AB77" s="18"/>
      <c r="AC77" s="18"/>
      <c r="AD77" s="18"/>
    </row>
    <row r="78" spans="1:30" ht="18">
      <c r="A78" s="950"/>
      <c r="B78" s="950"/>
      <c r="C78" s="950"/>
      <c r="D78" s="950"/>
      <c r="E78" s="950"/>
      <c r="F78" s="950"/>
      <c r="G78" s="950"/>
      <c r="H78" s="950"/>
      <c r="I78" s="950"/>
      <c r="J78" s="950"/>
      <c r="K78" s="950"/>
      <c r="L78" s="950"/>
      <c r="M78" s="950"/>
      <c r="N78" s="950"/>
      <c r="O78" s="950"/>
      <c r="P78" s="18"/>
      <c r="Q78" s="18"/>
      <c r="R78" s="18"/>
      <c r="S78" s="18"/>
      <c r="T78" s="18"/>
      <c r="U78" s="18"/>
      <c r="V78" s="18"/>
      <c r="W78" s="18"/>
      <c r="X78" s="18"/>
      <c r="Y78" s="18"/>
      <c r="Z78" s="18"/>
      <c r="AA78" s="18"/>
      <c r="AB78" s="18"/>
      <c r="AC78" s="18"/>
      <c r="AD78" s="18"/>
    </row>
    <row r="79" spans="1:30" ht="18">
      <c r="A79" s="950"/>
      <c r="B79" s="950"/>
      <c r="C79" s="950"/>
      <c r="D79" s="950"/>
      <c r="E79" s="950"/>
      <c r="F79" s="950"/>
      <c r="G79" s="950"/>
      <c r="H79" s="950"/>
      <c r="I79" s="950"/>
      <c r="J79" s="950"/>
      <c r="K79" s="950"/>
      <c r="L79" s="950"/>
      <c r="M79" s="950"/>
      <c r="N79" s="950"/>
      <c r="O79" s="950"/>
      <c r="P79" s="18"/>
      <c r="Q79" s="18"/>
      <c r="R79" s="18"/>
      <c r="S79" s="18"/>
      <c r="T79" s="18"/>
      <c r="U79" s="18"/>
      <c r="V79" s="18"/>
      <c r="W79" s="18"/>
      <c r="X79" s="18"/>
      <c r="Y79" s="18"/>
      <c r="Z79" s="18"/>
      <c r="AA79" s="18"/>
      <c r="AB79" s="18"/>
      <c r="AC79" s="18"/>
      <c r="AD79" s="18"/>
    </row>
    <row r="80" spans="1:30" ht="18">
      <c r="A80" s="950"/>
      <c r="B80" s="950"/>
      <c r="C80" s="950"/>
      <c r="D80" s="950"/>
      <c r="E80" s="950"/>
      <c r="F80" s="950"/>
      <c r="G80" s="950"/>
      <c r="H80" s="950"/>
      <c r="I80" s="950"/>
      <c r="J80" s="950"/>
      <c r="K80" s="950"/>
      <c r="L80" s="950"/>
      <c r="M80" s="950"/>
      <c r="N80" s="950"/>
      <c r="O80" s="950"/>
      <c r="P80" s="18"/>
      <c r="Q80" s="18"/>
      <c r="R80" s="18"/>
      <c r="S80" s="18"/>
      <c r="T80" s="18"/>
      <c r="U80" s="18"/>
      <c r="V80" s="18"/>
      <c r="W80" s="18"/>
      <c r="X80" s="18"/>
      <c r="Y80" s="18"/>
      <c r="Z80" s="18"/>
      <c r="AA80" s="18"/>
      <c r="AB80" s="18"/>
      <c r="AC80" s="18"/>
      <c r="AD80" s="18"/>
    </row>
    <row r="81" spans="1:30" ht="18">
      <c r="A81" s="950"/>
      <c r="B81" s="950"/>
      <c r="C81" s="950"/>
      <c r="D81" s="950"/>
      <c r="E81" s="950"/>
      <c r="F81" s="950"/>
      <c r="G81" s="950"/>
      <c r="H81" s="950"/>
      <c r="I81" s="950"/>
      <c r="J81" s="950"/>
      <c r="K81" s="950"/>
      <c r="L81" s="950"/>
      <c r="M81" s="950"/>
      <c r="N81" s="950"/>
      <c r="O81" s="950"/>
      <c r="P81" s="18"/>
      <c r="Q81" s="18"/>
      <c r="R81" s="18"/>
      <c r="S81" s="18"/>
      <c r="T81" s="18"/>
      <c r="U81" s="18"/>
      <c r="V81" s="18"/>
      <c r="W81" s="18"/>
      <c r="X81" s="18"/>
      <c r="Y81" s="18"/>
      <c r="Z81" s="18"/>
      <c r="AA81" s="18"/>
      <c r="AB81" s="18"/>
      <c r="AC81" s="18"/>
      <c r="AD81" s="18"/>
    </row>
    <row r="82" spans="1:30" ht="18">
      <c r="A82" s="950"/>
      <c r="B82" s="950"/>
      <c r="C82" s="950"/>
      <c r="D82" s="950"/>
      <c r="E82" s="950"/>
      <c r="F82" s="950"/>
      <c r="G82" s="950"/>
      <c r="H82" s="950"/>
      <c r="I82" s="950"/>
      <c r="J82" s="950"/>
      <c r="K82" s="950"/>
      <c r="L82" s="950"/>
      <c r="M82" s="950"/>
      <c r="N82" s="950"/>
      <c r="O82" s="950"/>
      <c r="P82" s="18"/>
      <c r="Q82" s="18"/>
      <c r="R82" s="18"/>
      <c r="S82" s="18"/>
      <c r="T82" s="18"/>
      <c r="U82" s="18"/>
      <c r="V82" s="18"/>
      <c r="W82" s="18"/>
      <c r="X82" s="18"/>
      <c r="Y82" s="18"/>
      <c r="Z82" s="18"/>
      <c r="AA82" s="18"/>
      <c r="AB82" s="18"/>
      <c r="AC82" s="18"/>
      <c r="AD82" s="18"/>
    </row>
    <row r="83" spans="1:30" ht="18">
      <c r="A83" s="950"/>
      <c r="B83" s="950"/>
      <c r="C83" s="950"/>
      <c r="D83" s="950"/>
      <c r="E83" s="950"/>
      <c r="F83" s="950"/>
      <c r="G83" s="950"/>
      <c r="H83" s="950"/>
      <c r="I83" s="950"/>
      <c r="J83" s="950"/>
      <c r="K83" s="950"/>
      <c r="L83" s="950"/>
      <c r="M83" s="950"/>
      <c r="N83" s="950"/>
      <c r="O83" s="950"/>
      <c r="P83" s="18"/>
      <c r="Q83" s="18"/>
      <c r="R83" s="18"/>
      <c r="S83" s="18"/>
      <c r="T83" s="18"/>
      <c r="U83" s="18"/>
      <c r="V83" s="18"/>
      <c r="W83" s="18"/>
      <c r="X83" s="18"/>
      <c r="Y83" s="18"/>
      <c r="Z83" s="18"/>
      <c r="AA83" s="18"/>
      <c r="AB83" s="18"/>
      <c r="AC83" s="18"/>
      <c r="AD83" s="18"/>
    </row>
    <row r="84" spans="1:30" ht="18">
      <c r="A84" s="950"/>
      <c r="B84" s="950"/>
      <c r="C84" s="950"/>
      <c r="D84" s="950"/>
      <c r="E84" s="950"/>
      <c r="F84" s="950"/>
      <c r="G84" s="950"/>
      <c r="H84" s="950"/>
      <c r="I84" s="950"/>
      <c r="J84" s="950"/>
      <c r="K84" s="950"/>
      <c r="L84" s="950"/>
      <c r="M84" s="950"/>
      <c r="N84" s="950"/>
      <c r="O84" s="950"/>
      <c r="P84" s="18"/>
      <c r="Q84" s="18"/>
      <c r="R84" s="18"/>
      <c r="S84" s="18"/>
      <c r="T84" s="18"/>
      <c r="U84" s="18"/>
      <c r="V84" s="18"/>
      <c r="W84" s="18"/>
      <c r="X84" s="18"/>
      <c r="Y84" s="18"/>
      <c r="Z84" s="18"/>
      <c r="AA84" s="18"/>
      <c r="AB84" s="18"/>
      <c r="AC84" s="18"/>
      <c r="AD84" s="18"/>
    </row>
    <row r="85" spans="1:30" ht="18">
      <c r="A85" s="950"/>
      <c r="B85" s="950"/>
      <c r="C85" s="950"/>
      <c r="D85" s="950"/>
      <c r="E85" s="950"/>
      <c r="F85" s="950"/>
      <c r="G85" s="950"/>
      <c r="H85" s="950"/>
      <c r="I85" s="950"/>
      <c r="J85" s="950"/>
      <c r="K85" s="950"/>
      <c r="L85" s="950"/>
      <c r="M85" s="950"/>
      <c r="N85" s="950"/>
      <c r="O85" s="950"/>
      <c r="P85" s="18"/>
      <c r="Q85" s="18"/>
      <c r="R85" s="18"/>
      <c r="S85" s="18"/>
      <c r="T85" s="18"/>
      <c r="U85" s="18"/>
      <c r="V85" s="18"/>
      <c r="W85" s="18"/>
      <c r="X85" s="18"/>
      <c r="Y85" s="18"/>
      <c r="Z85" s="18"/>
      <c r="AA85" s="18"/>
      <c r="AB85" s="18"/>
      <c r="AC85" s="18"/>
      <c r="AD85" s="18"/>
    </row>
    <row r="86" spans="1:30" ht="18">
      <c r="A86" s="950"/>
      <c r="B86" s="950"/>
      <c r="C86" s="950"/>
      <c r="D86" s="950"/>
      <c r="E86" s="950"/>
      <c r="F86" s="950"/>
      <c r="G86" s="950"/>
      <c r="H86" s="950"/>
      <c r="I86" s="950"/>
      <c r="J86" s="950"/>
      <c r="K86" s="950"/>
      <c r="L86" s="950"/>
      <c r="M86" s="950"/>
      <c r="N86" s="950"/>
      <c r="O86" s="950"/>
      <c r="P86" s="18"/>
      <c r="Q86" s="18"/>
      <c r="R86" s="18"/>
      <c r="S86" s="18"/>
      <c r="T86" s="18"/>
      <c r="U86" s="18"/>
      <c r="V86" s="18"/>
      <c r="W86" s="18"/>
      <c r="X86" s="18"/>
      <c r="Y86" s="18"/>
      <c r="Z86" s="18"/>
      <c r="AA86" s="18"/>
      <c r="AB86" s="18"/>
      <c r="AC86" s="18"/>
      <c r="AD86" s="18"/>
    </row>
    <row r="87" spans="1:30" ht="18">
      <c r="A87" s="950"/>
      <c r="B87" s="950"/>
      <c r="C87" s="950"/>
      <c r="D87" s="950"/>
      <c r="E87" s="950"/>
      <c r="F87" s="950"/>
      <c r="G87" s="950"/>
      <c r="H87" s="950"/>
      <c r="I87" s="950"/>
      <c r="J87" s="950"/>
      <c r="K87" s="950"/>
      <c r="L87" s="950"/>
      <c r="M87" s="950"/>
      <c r="N87" s="950"/>
      <c r="O87" s="950"/>
      <c r="P87" s="18"/>
      <c r="Q87" s="18"/>
      <c r="R87" s="18"/>
      <c r="S87" s="18"/>
      <c r="T87" s="18"/>
      <c r="U87" s="18"/>
      <c r="V87" s="18"/>
      <c r="W87" s="18"/>
      <c r="X87" s="18"/>
      <c r="Y87" s="18"/>
      <c r="Z87" s="18"/>
      <c r="AA87" s="18"/>
      <c r="AB87" s="18"/>
      <c r="AC87" s="18"/>
      <c r="AD87" s="18"/>
    </row>
    <row r="88" spans="1:30" ht="18">
      <c r="A88" s="950"/>
      <c r="B88" s="950"/>
      <c r="C88" s="950"/>
      <c r="D88" s="950"/>
      <c r="E88" s="950"/>
      <c r="F88" s="950"/>
      <c r="G88" s="950"/>
      <c r="H88" s="950"/>
      <c r="I88" s="950"/>
      <c r="J88" s="950"/>
      <c r="K88" s="950"/>
      <c r="L88" s="950"/>
      <c r="M88" s="950"/>
      <c r="N88" s="950"/>
      <c r="O88" s="950"/>
      <c r="P88" s="18"/>
      <c r="Q88" s="18"/>
      <c r="R88" s="18"/>
      <c r="S88" s="18"/>
      <c r="T88" s="18"/>
      <c r="U88" s="18"/>
      <c r="V88" s="18"/>
      <c r="W88" s="18"/>
      <c r="X88" s="18"/>
      <c r="Y88" s="18"/>
      <c r="Z88" s="18"/>
      <c r="AA88" s="18"/>
      <c r="AB88" s="18"/>
      <c r="AC88" s="18"/>
      <c r="AD88" s="18"/>
    </row>
    <row r="89" spans="1:30" ht="18">
      <c r="A89" s="950"/>
      <c r="B89" s="950"/>
      <c r="C89" s="950"/>
      <c r="D89" s="950"/>
      <c r="E89" s="950"/>
      <c r="F89" s="950"/>
      <c r="G89" s="950"/>
      <c r="H89" s="950"/>
      <c r="I89" s="950"/>
      <c r="J89" s="950"/>
      <c r="K89" s="950"/>
      <c r="L89" s="950"/>
      <c r="M89" s="950"/>
      <c r="N89" s="950"/>
      <c r="O89" s="950"/>
      <c r="P89" s="18"/>
      <c r="Q89" s="18"/>
      <c r="R89" s="18"/>
      <c r="S89" s="18"/>
      <c r="T89" s="18"/>
      <c r="U89" s="18"/>
      <c r="V89" s="18"/>
      <c r="W89" s="18"/>
      <c r="X89" s="18"/>
      <c r="Y89" s="18"/>
      <c r="Z89" s="18"/>
      <c r="AA89" s="18"/>
      <c r="AB89" s="18"/>
      <c r="AC89" s="18"/>
      <c r="AD89" s="18"/>
    </row>
    <row r="90" spans="1:30" ht="18">
      <c r="A90" s="950"/>
      <c r="B90" s="950"/>
      <c r="C90" s="950"/>
      <c r="D90" s="950"/>
      <c r="E90" s="950"/>
      <c r="F90" s="950"/>
      <c r="G90" s="950"/>
      <c r="H90" s="950"/>
      <c r="I90" s="950"/>
      <c r="J90" s="950"/>
      <c r="K90" s="950"/>
      <c r="L90" s="950"/>
      <c r="M90" s="950"/>
      <c r="N90" s="950"/>
      <c r="O90" s="950"/>
      <c r="P90" s="18"/>
      <c r="Q90" s="18"/>
      <c r="R90" s="18"/>
      <c r="S90" s="18"/>
      <c r="T90" s="18"/>
      <c r="U90" s="18"/>
      <c r="V90" s="18"/>
      <c r="W90" s="18"/>
      <c r="X90" s="18"/>
      <c r="Y90" s="18"/>
      <c r="Z90" s="18"/>
      <c r="AA90" s="18"/>
      <c r="AB90" s="18"/>
      <c r="AC90" s="18"/>
      <c r="AD90" s="18"/>
    </row>
    <row r="91" spans="1:30" ht="18">
      <c r="A91" s="950"/>
      <c r="B91" s="950"/>
      <c r="C91" s="950"/>
      <c r="D91" s="950"/>
      <c r="E91" s="950"/>
      <c r="F91" s="950"/>
      <c r="G91" s="950"/>
      <c r="H91" s="950"/>
      <c r="I91" s="950"/>
      <c r="J91" s="950"/>
      <c r="K91" s="950"/>
      <c r="L91" s="950"/>
      <c r="M91" s="950"/>
      <c r="N91" s="950"/>
      <c r="O91" s="950"/>
      <c r="P91" s="18"/>
      <c r="Q91" s="18"/>
      <c r="R91" s="18"/>
      <c r="S91" s="18"/>
      <c r="T91" s="18"/>
      <c r="U91" s="18"/>
      <c r="V91" s="18"/>
      <c r="W91" s="18"/>
      <c r="X91" s="18"/>
      <c r="Y91" s="18"/>
      <c r="Z91" s="18"/>
      <c r="AA91" s="18"/>
      <c r="AB91" s="18"/>
      <c r="AC91" s="18"/>
      <c r="AD91" s="18"/>
    </row>
    <row r="92" spans="1:30" ht="18">
      <c r="A92" s="950"/>
      <c r="B92" s="950"/>
      <c r="C92" s="950"/>
      <c r="D92" s="950"/>
      <c r="E92" s="950"/>
      <c r="F92" s="950"/>
      <c r="G92" s="950"/>
      <c r="H92" s="950"/>
      <c r="I92" s="950"/>
      <c r="J92" s="950"/>
      <c r="K92" s="950"/>
      <c r="L92" s="950"/>
      <c r="M92" s="950"/>
      <c r="N92" s="950"/>
      <c r="O92" s="950"/>
      <c r="P92" s="18"/>
      <c r="Q92" s="18"/>
      <c r="R92" s="18"/>
      <c r="S92" s="18"/>
      <c r="T92" s="18"/>
      <c r="U92" s="18"/>
      <c r="V92" s="18"/>
      <c r="W92" s="18"/>
      <c r="X92" s="18"/>
      <c r="Y92" s="18"/>
      <c r="Z92" s="18"/>
      <c r="AA92" s="18"/>
      <c r="AB92" s="18"/>
      <c r="AC92" s="18"/>
      <c r="AD92" s="18"/>
    </row>
    <row r="93" spans="1:30" ht="18">
      <c r="A93" s="950"/>
      <c r="B93" s="950"/>
      <c r="C93" s="950"/>
      <c r="D93" s="950"/>
      <c r="E93" s="950"/>
      <c r="F93" s="950"/>
      <c r="G93" s="950"/>
      <c r="H93" s="950"/>
      <c r="I93" s="950"/>
      <c r="J93" s="950"/>
      <c r="K93" s="950"/>
      <c r="L93" s="950"/>
      <c r="M93" s="950"/>
      <c r="N93" s="950"/>
      <c r="O93" s="950"/>
      <c r="P93" s="18"/>
      <c r="Q93" s="18"/>
      <c r="R93" s="18"/>
      <c r="S93" s="18"/>
      <c r="T93" s="18"/>
      <c r="U93" s="18"/>
      <c r="V93" s="18"/>
      <c r="W93" s="18"/>
      <c r="X93" s="18"/>
      <c r="Y93" s="18"/>
      <c r="Z93" s="18"/>
      <c r="AA93" s="18"/>
      <c r="AB93" s="18"/>
      <c r="AC93" s="18"/>
      <c r="AD93" s="18"/>
    </row>
    <row r="94" spans="1:30" ht="18">
      <c r="A94" s="950"/>
      <c r="B94" s="950"/>
      <c r="C94" s="950"/>
      <c r="D94" s="950"/>
      <c r="E94" s="950"/>
      <c r="F94" s="950"/>
      <c r="G94" s="950"/>
      <c r="H94" s="950"/>
      <c r="I94" s="950"/>
      <c r="J94" s="950"/>
      <c r="K94" s="950"/>
      <c r="L94" s="950"/>
      <c r="M94" s="950"/>
      <c r="N94" s="950"/>
      <c r="O94" s="950"/>
      <c r="P94" s="18"/>
      <c r="Q94" s="18"/>
      <c r="R94" s="18"/>
      <c r="S94" s="18"/>
      <c r="T94" s="18"/>
      <c r="U94" s="18"/>
      <c r="V94" s="18"/>
      <c r="W94" s="18"/>
      <c r="X94" s="18"/>
      <c r="Y94" s="18"/>
      <c r="Z94" s="18"/>
      <c r="AA94" s="18"/>
      <c r="AB94" s="18"/>
      <c r="AC94" s="18"/>
      <c r="AD94" s="18"/>
    </row>
    <row r="95" spans="1:30" ht="18">
      <c r="A95" s="950"/>
      <c r="B95" s="950"/>
      <c r="C95" s="950"/>
      <c r="D95" s="950"/>
      <c r="E95" s="950"/>
      <c r="F95" s="950"/>
      <c r="G95" s="950"/>
      <c r="H95" s="950"/>
      <c r="I95" s="950"/>
      <c r="J95" s="950"/>
      <c r="K95" s="950"/>
      <c r="L95" s="950"/>
      <c r="M95" s="950"/>
      <c r="N95" s="950"/>
      <c r="O95" s="950"/>
      <c r="P95" s="18"/>
      <c r="Q95" s="18"/>
      <c r="R95" s="18"/>
      <c r="S95" s="18"/>
      <c r="T95" s="18"/>
      <c r="U95" s="18"/>
      <c r="V95" s="18"/>
      <c r="W95" s="18"/>
      <c r="X95" s="18"/>
      <c r="Y95" s="18"/>
      <c r="Z95" s="18"/>
      <c r="AA95" s="18"/>
      <c r="AB95" s="18"/>
      <c r="AC95" s="18"/>
      <c r="AD95" s="18"/>
    </row>
    <row r="96" spans="1:30" ht="18">
      <c r="A96" s="950"/>
      <c r="B96" s="950"/>
      <c r="C96" s="950"/>
      <c r="D96" s="950"/>
      <c r="E96" s="950"/>
      <c r="F96" s="950"/>
      <c r="G96" s="950"/>
      <c r="H96" s="950"/>
      <c r="I96" s="950"/>
      <c r="J96" s="950"/>
      <c r="K96" s="950"/>
      <c r="L96" s="950"/>
      <c r="M96" s="950"/>
      <c r="N96" s="950"/>
      <c r="O96" s="950"/>
      <c r="P96" s="18"/>
      <c r="Q96" s="18"/>
      <c r="R96" s="18"/>
      <c r="S96" s="18"/>
      <c r="T96" s="18"/>
      <c r="U96" s="18"/>
      <c r="V96" s="18"/>
      <c r="W96" s="18"/>
      <c r="X96" s="18"/>
      <c r="Y96" s="18"/>
      <c r="Z96" s="18"/>
      <c r="AA96" s="18"/>
      <c r="AB96" s="18"/>
      <c r="AC96" s="18"/>
      <c r="AD96" s="18"/>
    </row>
    <row r="97" spans="1:30" ht="18">
      <c r="A97" s="950"/>
      <c r="B97" s="950"/>
      <c r="C97" s="950"/>
      <c r="D97" s="950"/>
      <c r="E97" s="950"/>
      <c r="F97" s="950"/>
      <c r="G97" s="950"/>
      <c r="H97" s="950"/>
      <c r="I97" s="950"/>
      <c r="J97" s="950"/>
      <c r="K97" s="950"/>
      <c r="L97" s="950"/>
      <c r="M97" s="950"/>
      <c r="N97" s="950"/>
      <c r="O97" s="950"/>
      <c r="P97" s="18"/>
      <c r="Q97" s="18"/>
      <c r="R97" s="18"/>
      <c r="S97" s="18"/>
      <c r="T97" s="18"/>
      <c r="U97" s="18"/>
      <c r="V97" s="18"/>
      <c r="W97" s="18"/>
      <c r="X97" s="18"/>
      <c r="Y97" s="18"/>
      <c r="Z97" s="18"/>
      <c r="AA97" s="18"/>
      <c r="AB97" s="18"/>
      <c r="AC97" s="18"/>
      <c r="AD97" s="18"/>
    </row>
    <row r="98" spans="1:30" ht="18">
      <c r="A98" s="950"/>
      <c r="B98" s="950"/>
      <c r="C98" s="950"/>
      <c r="D98" s="950"/>
      <c r="E98" s="950"/>
      <c r="F98" s="950"/>
      <c r="G98" s="950"/>
      <c r="H98" s="950"/>
      <c r="I98" s="950"/>
      <c r="J98" s="950"/>
      <c r="K98" s="950"/>
      <c r="L98" s="950"/>
      <c r="M98" s="950"/>
      <c r="N98" s="950"/>
      <c r="O98" s="950"/>
      <c r="P98" s="18"/>
      <c r="Q98" s="18"/>
      <c r="R98" s="18"/>
      <c r="S98" s="18"/>
      <c r="T98" s="18"/>
      <c r="U98" s="18"/>
      <c r="V98" s="18"/>
      <c r="W98" s="18"/>
      <c r="X98" s="18"/>
      <c r="Y98" s="18"/>
      <c r="Z98" s="18"/>
      <c r="AA98" s="18"/>
      <c r="AB98" s="18"/>
      <c r="AC98" s="18"/>
      <c r="AD98" s="18"/>
    </row>
    <row r="99" spans="1:30" ht="18">
      <c r="A99" s="950"/>
      <c r="B99" s="950"/>
      <c r="C99" s="950"/>
      <c r="D99" s="950"/>
      <c r="E99" s="950"/>
      <c r="F99" s="950"/>
      <c r="G99" s="950"/>
      <c r="H99" s="950"/>
      <c r="I99" s="950"/>
      <c r="J99" s="950"/>
      <c r="K99" s="950"/>
      <c r="L99" s="950"/>
      <c r="M99" s="950"/>
      <c r="N99" s="950"/>
      <c r="O99" s="950"/>
      <c r="P99" s="18"/>
      <c r="Q99" s="18"/>
      <c r="R99" s="18"/>
      <c r="S99" s="18"/>
      <c r="T99" s="18"/>
      <c r="U99" s="18"/>
      <c r="V99" s="18"/>
      <c r="W99" s="18"/>
      <c r="X99" s="18"/>
      <c r="Y99" s="18"/>
      <c r="Z99" s="18"/>
      <c r="AA99" s="18"/>
      <c r="AB99" s="18"/>
      <c r="AC99" s="18"/>
      <c r="AD99" s="18"/>
    </row>
    <row r="100" spans="1:30" ht="18">
      <c r="A100" s="950"/>
      <c r="B100" s="950"/>
      <c r="C100" s="950"/>
      <c r="D100" s="950"/>
      <c r="E100" s="950"/>
      <c r="F100" s="950"/>
      <c r="G100" s="950"/>
      <c r="H100" s="950"/>
      <c r="I100" s="950"/>
      <c r="J100" s="950"/>
      <c r="K100" s="950"/>
      <c r="L100" s="950"/>
      <c r="M100" s="950"/>
      <c r="N100" s="950"/>
      <c r="O100" s="950"/>
      <c r="P100" s="18"/>
      <c r="Q100" s="18"/>
      <c r="R100" s="18"/>
      <c r="S100" s="18"/>
      <c r="T100" s="18"/>
      <c r="U100" s="18"/>
      <c r="V100" s="18"/>
      <c r="W100" s="18"/>
      <c r="X100" s="18"/>
      <c r="Y100" s="18"/>
      <c r="Z100" s="18"/>
      <c r="AA100" s="18"/>
      <c r="AB100" s="18"/>
      <c r="AC100" s="18"/>
      <c r="AD100" s="18"/>
    </row>
    <row r="101" spans="1:30" ht="18">
      <c r="A101" s="950"/>
      <c r="B101" s="950"/>
      <c r="C101" s="950"/>
      <c r="D101" s="950"/>
      <c r="E101" s="950"/>
      <c r="F101" s="950"/>
      <c r="G101" s="950"/>
      <c r="H101" s="950"/>
      <c r="I101" s="950"/>
      <c r="J101" s="950"/>
      <c r="K101" s="950"/>
      <c r="L101" s="950"/>
      <c r="M101" s="950"/>
      <c r="N101" s="950"/>
      <c r="O101" s="950"/>
      <c r="P101" s="18"/>
      <c r="Q101" s="18"/>
      <c r="R101" s="18"/>
      <c r="S101" s="18"/>
      <c r="T101" s="18"/>
      <c r="U101" s="18"/>
      <c r="V101" s="18"/>
      <c r="W101" s="18"/>
      <c r="X101" s="18"/>
      <c r="Y101" s="18"/>
      <c r="Z101" s="18"/>
      <c r="AA101" s="18"/>
      <c r="AB101" s="18"/>
      <c r="AC101" s="18"/>
      <c r="AD101" s="18"/>
    </row>
    <row r="102" spans="1:30" ht="18">
      <c r="A102" s="950"/>
      <c r="B102" s="950"/>
      <c r="C102" s="950"/>
      <c r="D102" s="950"/>
      <c r="E102" s="950"/>
      <c r="F102" s="950"/>
      <c r="G102" s="950"/>
      <c r="H102" s="950"/>
      <c r="I102" s="950"/>
      <c r="J102" s="950"/>
      <c r="K102" s="950"/>
      <c r="L102" s="950"/>
      <c r="M102" s="950"/>
      <c r="N102" s="950"/>
      <c r="O102" s="950"/>
      <c r="P102" s="18"/>
      <c r="Q102" s="18"/>
      <c r="R102" s="18"/>
      <c r="S102" s="18"/>
      <c r="T102" s="18"/>
      <c r="U102" s="18"/>
      <c r="V102" s="18"/>
      <c r="W102" s="18"/>
      <c r="X102" s="18"/>
      <c r="Y102" s="18"/>
      <c r="Z102" s="18"/>
      <c r="AA102" s="18"/>
      <c r="AB102" s="18"/>
      <c r="AC102" s="18"/>
      <c r="AD102" s="18"/>
    </row>
    <row r="103" spans="1:30" ht="18">
      <c r="A103" s="950"/>
      <c r="B103" s="950"/>
      <c r="C103" s="950"/>
      <c r="D103" s="950"/>
      <c r="E103" s="950"/>
      <c r="F103" s="950"/>
      <c r="G103" s="950"/>
      <c r="H103" s="950"/>
      <c r="I103" s="950"/>
      <c r="J103" s="950"/>
      <c r="K103" s="950"/>
      <c r="L103" s="950"/>
      <c r="M103" s="950"/>
      <c r="N103" s="950"/>
      <c r="O103" s="950"/>
      <c r="P103" s="18"/>
      <c r="Q103" s="18"/>
      <c r="R103" s="18"/>
      <c r="S103" s="18"/>
      <c r="T103" s="18"/>
      <c r="U103" s="18"/>
      <c r="V103" s="18"/>
      <c r="W103" s="18"/>
      <c r="X103" s="18"/>
      <c r="Y103" s="18"/>
      <c r="Z103" s="18"/>
      <c r="AA103" s="18"/>
      <c r="AB103" s="18"/>
      <c r="AC103" s="18"/>
      <c r="AD103" s="18"/>
    </row>
    <row r="104" spans="1:30" ht="18">
      <c r="A104" s="950"/>
      <c r="B104" s="950"/>
      <c r="C104" s="950"/>
      <c r="D104" s="950"/>
      <c r="E104" s="950"/>
      <c r="F104" s="950"/>
      <c r="G104" s="950"/>
      <c r="H104" s="950"/>
      <c r="I104" s="950"/>
      <c r="J104" s="950"/>
      <c r="K104" s="950"/>
      <c r="L104" s="950"/>
      <c r="M104" s="950"/>
      <c r="N104" s="950"/>
      <c r="O104" s="950"/>
      <c r="P104" s="18"/>
      <c r="Q104" s="18"/>
      <c r="R104" s="18"/>
      <c r="S104" s="18"/>
      <c r="T104" s="18"/>
      <c r="U104" s="18"/>
      <c r="V104" s="18"/>
      <c r="W104" s="18"/>
      <c r="X104" s="18"/>
      <c r="Y104" s="18"/>
      <c r="Z104" s="18"/>
      <c r="AA104" s="18"/>
      <c r="AB104" s="18"/>
      <c r="AC104" s="18"/>
      <c r="AD104" s="18"/>
    </row>
    <row r="105" spans="1:30" ht="18">
      <c r="A105" s="950"/>
      <c r="B105" s="950"/>
      <c r="C105" s="950"/>
      <c r="D105" s="950"/>
      <c r="E105" s="950"/>
      <c r="F105" s="950"/>
      <c r="G105" s="950"/>
      <c r="H105" s="950"/>
      <c r="I105" s="950"/>
      <c r="J105" s="950"/>
      <c r="K105" s="950"/>
      <c r="L105" s="950"/>
      <c r="M105" s="950"/>
      <c r="N105" s="950"/>
      <c r="O105" s="950"/>
      <c r="P105" s="18"/>
      <c r="Q105" s="18"/>
      <c r="R105" s="18"/>
      <c r="S105" s="18"/>
      <c r="T105" s="18"/>
      <c r="U105" s="18"/>
      <c r="V105" s="18"/>
      <c r="W105" s="18"/>
      <c r="X105" s="18"/>
      <c r="Y105" s="18"/>
      <c r="Z105" s="18"/>
      <c r="AA105" s="18"/>
      <c r="AB105" s="18"/>
      <c r="AC105" s="18"/>
      <c r="AD105" s="18"/>
    </row>
    <row r="106" spans="1:30" ht="18">
      <c r="A106" s="950"/>
      <c r="B106" s="950"/>
      <c r="C106" s="950"/>
      <c r="D106" s="950"/>
      <c r="E106" s="950"/>
      <c r="F106" s="950"/>
      <c r="G106" s="950"/>
      <c r="H106" s="950"/>
      <c r="I106" s="950"/>
      <c r="J106" s="950"/>
      <c r="K106" s="950"/>
      <c r="L106" s="950"/>
      <c r="M106" s="950"/>
      <c r="N106" s="950"/>
      <c r="O106" s="950"/>
      <c r="P106" s="18"/>
      <c r="Q106" s="18"/>
      <c r="R106" s="18"/>
      <c r="S106" s="18"/>
      <c r="T106" s="18"/>
      <c r="U106" s="18"/>
      <c r="V106" s="18"/>
      <c r="W106" s="18"/>
      <c r="X106" s="18"/>
      <c r="Y106" s="18"/>
      <c r="Z106" s="18"/>
      <c r="AA106" s="18"/>
      <c r="AB106" s="18"/>
      <c r="AC106" s="18"/>
      <c r="AD106" s="18"/>
    </row>
    <row r="107" spans="1:30" ht="18">
      <c r="A107" s="950"/>
      <c r="B107" s="950"/>
      <c r="C107" s="950"/>
      <c r="D107" s="950"/>
      <c r="E107" s="950"/>
      <c r="F107" s="950"/>
      <c r="G107" s="950"/>
      <c r="H107" s="950"/>
      <c r="I107" s="950"/>
      <c r="J107" s="950"/>
      <c r="K107" s="950"/>
      <c r="L107" s="950"/>
      <c r="M107" s="950"/>
      <c r="N107" s="950"/>
      <c r="O107" s="950"/>
      <c r="P107" s="18"/>
      <c r="Q107" s="18"/>
      <c r="R107" s="18"/>
      <c r="S107" s="18"/>
      <c r="T107" s="18"/>
      <c r="U107" s="18"/>
      <c r="V107" s="18"/>
      <c r="W107" s="18"/>
      <c r="X107" s="18"/>
      <c r="Y107" s="18"/>
      <c r="Z107" s="18"/>
      <c r="AA107" s="18"/>
      <c r="AB107" s="18"/>
      <c r="AC107" s="18"/>
      <c r="AD107" s="18"/>
    </row>
    <row r="108" spans="1:30" ht="18">
      <c r="A108" s="950"/>
      <c r="B108" s="950"/>
      <c r="C108" s="950"/>
      <c r="D108" s="950"/>
      <c r="E108" s="950"/>
      <c r="F108" s="950"/>
      <c r="G108" s="950"/>
      <c r="H108" s="950"/>
      <c r="I108" s="950"/>
      <c r="J108" s="950"/>
      <c r="K108" s="950"/>
      <c r="L108" s="950"/>
      <c r="M108" s="950"/>
      <c r="N108" s="950"/>
      <c r="O108" s="950"/>
      <c r="P108" s="18"/>
      <c r="Q108" s="18"/>
      <c r="R108" s="18"/>
      <c r="S108" s="18"/>
      <c r="T108" s="18"/>
      <c r="U108" s="18"/>
      <c r="V108" s="18"/>
      <c r="W108" s="18"/>
      <c r="X108" s="18"/>
      <c r="Y108" s="18"/>
      <c r="Z108" s="18"/>
      <c r="AA108" s="18"/>
      <c r="AB108" s="18"/>
      <c r="AC108" s="18"/>
      <c r="AD108" s="18"/>
    </row>
    <row r="109" spans="1:30" ht="18">
      <c r="A109" s="950"/>
      <c r="B109" s="950"/>
      <c r="C109" s="950"/>
      <c r="D109" s="950"/>
      <c r="E109" s="950"/>
      <c r="F109" s="950"/>
      <c r="G109" s="950"/>
      <c r="H109" s="950"/>
      <c r="I109" s="950"/>
      <c r="J109" s="950"/>
      <c r="K109" s="950"/>
      <c r="L109" s="950"/>
      <c r="M109" s="950"/>
      <c r="N109" s="950"/>
      <c r="O109" s="950"/>
      <c r="P109" s="18"/>
      <c r="Q109" s="18"/>
      <c r="R109" s="18"/>
      <c r="S109" s="18"/>
      <c r="T109" s="18"/>
      <c r="U109" s="18"/>
      <c r="V109" s="18"/>
      <c r="W109" s="18"/>
      <c r="X109" s="18"/>
      <c r="Y109" s="18"/>
      <c r="Z109" s="18"/>
      <c r="AA109" s="18"/>
      <c r="AB109" s="18"/>
      <c r="AC109" s="18"/>
      <c r="AD109" s="18"/>
    </row>
    <row r="110" spans="1:30" ht="18">
      <c r="A110" s="950"/>
      <c r="B110" s="950"/>
      <c r="C110" s="950"/>
      <c r="D110" s="950"/>
      <c r="E110" s="950"/>
      <c r="F110" s="950"/>
      <c r="G110" s="950"/>
      <c r="H110" s="950"/>
      <c r="I110" s="950"/>
      <c r="J110" s="950"/>
      <c r="K110" s="950"/>
      <c r="L110" s="950"/>
      <c r="M110" s="950"/>
      <c r="N110" s="950"/>
      <c r="O110" s="950"/>
      <c r="P110" s="18"/>
      <c r="Q110" s="18"/>
      <c r="R110" s="18"/>
      <c r="S110" s="18"/>
      <c r="T110" s="18"/>
      <c r="U110" s="18"/>
      <c r="V110" s="18"/>
      <c r="W110" s="18"/>
      <c r="X110" s="18"/>
      <c r="Y110" s="18"/>
      <c r="Z110" s="18"/>
      <c r="AA110" s="18"/>
      <c r="AB110" s="18"/>
      <c r="AC110" s="18"/>
      <c r="AD110" s="18"/>
    </row>
    <row r="111" spans="1:30" ht="18">
      <c r="A111" s="950"/>
      <c r="B111" s="950"/>
      <c r="C111" s="950"/>
      <c r="D111" s="950"/>
      <c r="E111" s="950"/>
      <c r="F111" s="950"/>
      <c r="G111" s="950"/>
      <c r="H111" s="950"/>
      <c r="I111" s="950"/>
      <c r="J111" s="950"/>
      <c r="K111" s="950"/>
      <c r="L111" s="950"/>
      <c r="M111" s="950"/>
      <c r="N111" s="950"/>
      <c r="O111" s="950"/>
      <c r="P111" s="18"/>
      <c r="Q111" s="18"/>
      <c r="R111" s="18"/>
      <c r="S111" s="18"/>
      <c r="T111" s="18"/>
      <c r="U111" s="18"/>
      <c r="V111" s="18"/>
      <c r="W111" s="18"/>
      <c r="X111" s="18"/>
      <c r="Y111" s="18"/>
      <c r="Z111" s="18"/>
      <c r="AA111" s="18"/>
      <c r="AB111" s="18"/>
      <c r="AC111" s="18"/>
      <c r="AD111" s="18"/>
    </row>
    <row r="112" spans="1:30" ht="18">
      <c r="A112" s="950"/>
      <c r="B112" s="950"/>
      <c r="C112" s="950"/>
      <c r="D112" s="950"/>
      <c r="E112" s="950"/>
      <c r="F112" s="950"/>
      <c r="G112" s="950"/>
      <c r="H112" s="950"/>
      <c r="I112" s="950"/>
      <c r="J112" s="950"/>
      <c r="K112" s="950"/>
      <c r="L112" s="950"/>
      <c r="M112" s="950"/>
      <c r="N112" s="950"/>
      <c r="O112" s="950"/>
      <c r="P112" s="18"/>
      <c r="Q112" s="18"/>
      <c r="R112" s="18"/>
      <c r="S112" s="18"/>
      <c r="T112" s="18"/>
      <c r="U112" s="18"/>
      <c r="V112" s="18"/>
      <c r="W112" s="18"/>
      <c r="X112" s="18"/>
      <c r="Y112" s="18"/>
      <c r="Z112" s="18"/>
      <c r="AA112" s="18"/>
      <c r="AB112" s="18"/>
      <c r="AC112" s="18"/>
      <c r="AD112" s="18"/>
    </row>
    <row r="113" spans="1:30" ht="18">
      <c r="A113" s="950"/>
      <c r="B113" s="950"/>
      <c r="C113" s="950"/>
      <c r="D113" s="950"/>
      <c r="E113" s="950"/>
      <c r="F113" s="950"/>
      <c r="G113" s="950"/>
      <c r="H113" s="950"/>
      <c r="I113" s="950"/>
      <c r="J113" s="950"/>
      <c r="K113" s="950"/>
      <c r="L113" s="950"/>
      <c r="M113" s="950"/>
      <c r="N113" s="950"/>
      <c r="O113" s="950"/>
      <c r="P113" s="18"/>
      <c r="Q113" s="18"/>
      <c r="R113" s="18"/>
      <c r="S113" s="18"/>
      <c r="T113" s="18"/>
      <c r="U113" s="18"/>
      <c r="V113" s="18"/>
      <c r="W113" s="18"/>
      <c r="X113" s="18"/>
      <c r="Y113" s="18"/>
      <c r="Z113" s="18"/>
      <c r="AA113" s="18"/>
      <c r="AB113" s="18"/>
      <c r="AC113" s="18"/>
      <c r="AD113" s="18"/>
    </row>
    <row r="114" spans="1:30" ht="18">
      <c r="A114" s="950"/>
      <c r="B114" s="950"/>
      <c r="C114" s="950"/>
      <c r="D114" s="950"/>
      <c r="E114" s="950"/>
      <c r="F114" s="950"/>
      <c r="G114" s="950"/>
      <c r="H114" s="950"/>
      <c r="I114" s="950"/>
      <c r="J114" s="950"/>
      <c r="K114" s="950"/>
      <c r="L114" s="950"/>
      <c r="M114" s="950"/>
      <c r="N114" s="950"/>
      <c r="O114" s="950"/>
      <c r="P114" s="18"/>
      <c r="Q114" s="18"/>
      <c r="R114" s="18"/>
      <c r="S114" s="18"/>
      <c r="T114" s="18"/>
      <c r="U114" s="18"/>
      <c r="V114" s="18"/>
      <c r="W114" s="18"/>
      <c r="X114" s="18"/>
      <c r="Y114" s="18"/>
      <c r="Z114" s="18"/>
      <c r="AA114" s="18"/>
      <c r="AB114" s="18"/>
      <c r="AC114" s="18"/>
      <c r="AD114" s="18"/>
    </row>
    <row r="115" spans="1:30" ht="18">
      <c r="A115" s="950"/>
      <c r="B115" s="950"/>
      <c r="C115" s="950"/>
      <c r="D115" s="950"/>
      <c r="E115" s="950"/>
      <c r="F115" s="950"/>
      <c r="G115" s="950"/>
      <c r="H115" s="950"/>
      <c r="I115" s="950"/>
      <c r="J115" s="950"/>
      <c r="K115" s="950"/>
      <c r="L115" s="950"/>
      <c r="M115" s="950"/>
      <c r="N115" s="950"/>
      <c r="O115" s="950"/>
      <c r="P115" s="18"/>
      <c r="Q115" s="18"/>
      <c r="R115" s="18"/>
      <c r="S115" s="18"/>
      <c r="T115" s="18"/>
      <c r="U115" s="18"/>
      <c r="V115" s="18"/>
      <c r="W115" s="18"/>
      <c r="X115" s="18"/>
      <c r="Y115" s="18"/>
      <c r="Z115" s="18"/>
      <c r="AA115" s="18"/>
      <c r="AB115" s="18"/>
      <c r="AC115" s="18"/>
      <c r="AD115" s="18"/>
    </row>
    <row r="116" spans="1:30" ht="18">
      <c r="A116" s="950"/>
      <c r="B116" s="950"/>
      <c r="C116" s="950"/>
      <c r="D116" s="950"/>
      <c r="E116" s="950"/>
      <c r="F116" s="950"/>
      <c r="G116" s="950"/>
      <c r="H116" s="950"/>
      <c r="I116" s="950"/>
      <c r="J116" s="950"/>
      <c r="K116" s="950"/>
      <c r="L116" s="950"/>
      <c r="M116" s="950"/>
      <c r="N116" s="950"/>
      <c r="O116" s="950"/>
      <c r="P116" s="18"/>
      <c r="Q116" s="18"/>
      <c r="R116" s="18"/>
      <c r="S116" s="18"/>
      <c r="T116" s="18"/>
      <c r="U116" s="18"/>
      <c r="V116" s="18"/>
      <c r="W116" s="18"/>
      <c r="X116" s="18"/>
      <c r="Y116" s="18"/>
      <c r="Z116" s="18"/>
      <c r="AA116" s="18"/>
      <c r="AB116" s="18"/>
      <c r="AC116" s="18"/>
      <c r="AD116" s="18"/>
    </row>
    <row r="117" spans="1:30" ht="18">
      <c r="A117" s="950"/>
      <c r="B117" s="950"/>
      <c r="C117" s="950"/>
      <c r="D117" s="950"/>
      <c r="E117" s="950"/>
      <c r="F117" s="950"/>
      <c r="G117" s="950"/>
      <c r="H117" s="950"/>
      <c r="I117" s="950"/>
      <c r="J117" s="950"/>
      <c r="K117" s="950"/>
      <c r="L117" s="950"/>
      <c r="M117" s="950"/>
      <c r="N117" s="950"/>
      <c r="O117" s="950"/>
      <c r="P117" s="18"/>
      <c r="Q117" s="18"/>
      <c r="R117" s="18"/>
      <c r="S117" s="18"/>
      <c r="T117" s="18"/>
      <c r="U117" s="18"/>
      <c r="V117" s="18"/>
      <c r="W117" s="18"/>
      <c r="X117" s="18"/>
      <c r="Y117" s="18"/>
      <c r="Z117" s="18"/>
      <c r="AA117" s="18"/>
      <c r="AB117" s="18"/>
      <c r="AC117" s="18"/>
      <c r="AD117" s="18"/>
    </row>
    <row r="118" spans="1:30" ht="18">
      <c r="A118" s="950"/>
      <c r="B118" s="950"/>
      <c r="C118" s="950"/>
      <c r="D118" s="950"/>
      <c r="E118" s="950"/>
      <c r="F118" s="950"/>
      <c r="G118" s="950"/>
      <c r="H118" s="950"/>
      <c r="I118" s="950"/>
      <c r="J118" s="950"/>
      <c r="K118" s="950"/>
      <c r="L118" s="950"/>
      <c r="M118" s="950"/>
      <c r="N118" s="950"/>
      <c r="O118" s="950"/>
      <c r="P118" s="18"/>
      <c r="Q118" s="18"/>
      <c r="R118" s="18"/>
      <c r="S118" s="18"/>
      <c r="T118" s="18"/>
      <c r="U118" s="18"/>
      <c r="V118" s="18"/>
      <c r="W118" s="18"/>
      <c r="X118" s="18"/>
      <c r="Y118" s="18"/>
      <c r="Z118" s="18"/>
      <c r="AA118" s="18"/>
      <c r="AB118" s="18"/>
      <c r="AC118" s="18"/>
      <c r="AD118" s="18"/>
    </row>
    <row r="119" spans="1:30" ht="18">
      <c r="A119" s="950"/>
      <c r="B119" s="950"/>
      <c r="C119" s="950"/>
      <c r="D119" s="950"/>
      <c r="E119" s="950"/>
      <c r="F119" s="950"/>
      <c r="G119" s="950"/>
      <c r="H119" s="950"/>
      <c r="I119" s="950"/>
      <c r="J119" s="950"/>
      <c r="K119" s="950"/>
      <c r="L119" s="950"/>
      <c r="M119" s="950"/>
      <c r="N119" s="950"/>
      <c r="O119" s="950"/>
      <c r="P119" s="18"/>
      <c r="Q119" s="18"/>
      <c r="R119" s="18"/>
      <c r="S119" s="18"/>
      <c r="T119" s="18"/>
      <c r="U119" s="18"/>
      <c r="V119" s="18"/>
      <c r="W119" s="18"/>
      <c r="X119" s="18"/>
      <c r="Y119" s="18"/>
      <c r="Z119" s="18"/>
      <c r="AA119" s="18"/>
      <c r="AB119" s="18"/>
      <c r="AC119" s="18"/>
      <c r="AD119" s="18"/>
    </row>
    <row r="120" spans="1:30" ht="18">
      <c r="A120" s="950"/>
      <c r="B120" s="950"/>
      <c r="C120" s="950"/>
      <c r="D120" s="950"/>
      <c r="E120" s="950"/>
      <c r="F120" s="950"/>
      <c r="G120" s="950"/>
      <c r="H120" s="950"/>
      <c r="I120" s="950"/>
      <c r="J120" s="950"/>
      <c r="K120" s="950"/>
      <c r="L120" s="950"/>
      <c r="M120" s="950"/>
      <c r="N120" s="950"/>
      <c r="O120" s="950"/>
      <c r="P120" s="18"/>
      <c r="Q120" s="18"/>
      <c r="R120" s="18"/>
      <c r="S120" s="18"/>
      <c r="T120" s="18"/>
      <c r="U120" s="18"/>
      <c r="V120" s="18"/>
      <c r="W120" s="18"/>
      <c r="X120" s="18"/>
      <c r="Y120" s="18"/>
      <c r="Z120" s="18"/>
      <c r="AA120" s="18"/>
      <c r="AB120" s="18"/>
      <c r="AC120" s="18"/>
      <c r="AD120" s="18"/>
    </row>
    <row r="121" spans="1:30" ht="18">
      <c r="A121" s="950"/>
      <c r="B121" s="950"/>
      <c r="C121" s="950"/>
      <c r="D121" s="950"/>
      <c r="E121" s="950"/>
      <c r="F121" s="950"/>
      <c r="G121" s="950"/>
      <c r="H121" s="950"/>
      <c r="I121" s="950"/>
      <c r="J121" s="950"/>
      <c r="K121" s="950"/>
      <c r="L121" s="950"/>
      <c r="M121" s="950"/>
      <c r="N121" s="950"/>
      <c r="O121" s="950"/>
      <c r="P121" s="18"/>
      <c r="Q121" s="18"/>
      <c r="R121" s="18"/>
      <c r="S121" s="18"/>
      <c r="T121" s="18"/>
      <c r="U121" s="18"/>
      <c r="V121" s="18"/>
      <c r="W121" s="18"/>
      <c r="X121" s="18"/>
      <c r="Y121" s="18"/>
      <c r="Z121" s="18"/>
      <c r="AA121" s="18"/>
      <c r="AB121" s="18"/>
      <c r="AC121" s="18"/>
      <c r="AD121" s="18"/>
    </row>
    <row r="122" spans="1:30" ht="18">
      <c r="A122" s="950"/>
      <c r="B122" s="950"/>
      <c r="C122" s="950"/>
      <c r="D122" s="950"/>
      <c r="E122" s="950"/>
      <c r="F122" s="950"/>
      <c r="G122" s="950"/>
      <c r="H122" s="950"/>
      <c r="I122" s="950"/>
      <c r="J122" s="950"/>
      <c r="K122" s="950"/>
      <c r="L122" s="950"/>
      <c r="M122" s="950"/>
      <c r="N122" s="950"/>
      <c r="O122" s="950"/>
      <c r="P122" s="18"/>
      <c r="Q122" s="18"/>
      <c r="R122" s="18"/>
      <c r="S122" s="18"/>
      <c r="T122" s="18"/>
      <c r="U122" s="18"/>
      <c r="V122" s="18"/>
      <c r="W122" s="18"/>
      <c r="X122" s="18"/>
      <c r="Y122" s="18"/>
      <c r="Z122" s="18"/>
      <c r="AA122" s="18"/>
      <c r="AB122" s="18"/>
      <c r="AC122" s="18"/>
      <c r="AD122" s="18"/>
    </row>
    <row r="123" spans="1:30" ht="18">
      <c r="A123" s="950"/>
      <c r="B123" s="950"/>
      <c r="C123" s="950"/>
      <c r="D123" s="950"/>
      <c r="E123" s="950"/>
      <c r="F123" s="950"/>
      <c r="G123" s="950"/>
      <c r="H123" s="950"/>
      <c r="I123" s="950"/>
      <c r="J123" s="950"/>
      <c r="K123" s="950"/>
      <c r="L123" s="950"/>
      <c r="M123" s="950"/>
      <c r="N123" s="950"/>
      <c r="O123" s="950"/>
      <c r="P123" s="18"/>
      <c r="Q123" s="18"/>
      <c r="R123" s="18"/>
      <c r="S123" s="18"/>
      <c r="T123" s="18"/>
      <c r="U123" s="18"/>
      <c r="V123" s="18"/>
      <c r="W123" s="18"/>
      <c r="X123" s="18"/>
      <c r="Y123" s="18"/>
      <c r="Z123" s="18"/>
      <c r="AA123" s="18"/>
      <c r="AB123" s="18"/>
      <c r="AC123" s="18"/>
      <c r="AD123" s="18"/>
    </row>
    <row r="124" spans="1:30" ht="18">
      <c r="A124" s="950"/>
      <c r="B124" s="950"/>
      <c r="C124" s="950"/>
      <c r="D124" s="950"/>
      <c r="E124" s="950"/>
      <c r="F124" s="950"/>
      <c r="G124" s="950"/>
      <c r="H124" s="950"/>
      <c r="I124" s="950"/>
      <c r="J124" s="950"/>
      <c r="K124" s="950"/>
      <c r="L124" s="950"/>
      <c r="M124" s="950"/>
      <c r="N124" s="950"/>
      <c r="O124" s="950"/>
      <c r="P124" s="18"/>
      <c r="Q124" s="18"/>
      <c r="R124" s="18"/>
      <c r="S124" s="18"/>
      <c r="T124" s="18"/>
      <c r="U124" s="18"/>
      <c r="V124" s="18"/>
      <c r="W124" s="18"/>
      <c r="X124" s="18"/>
      <c r="Y124" s="18"/>
      <c r="Z124" s="18"/>
      <c r="AA124" s="18"/>
      <c r="AB124" s="18"/>
      <c r="AC124" s="18"/>
      <c r="AD124" s="18"/>
    </row>
    <row r="125" spans="1:30" ht="18">
      <c r="A125" s="950"/>
      <c r="B125" s="950"/>
      <c r="C125" s="950"/>
      <c r="D125" s="950"/>
      <c r="E125" s="950"/>
      <c r="F125" s="950"/>
      <c r="G125" s="950"/>
      <c r="H125" s="950"/>
      <c r="I125" s="950"/>
      <c r="J125" s="950"/>
      <c r="K125" s="950"/>
      <c r="L125" s="950"/>
      <c r="M125" s="950"/>
      <c r="N125" s="950"/>
      <c r="O125" s="950"/>
      <c r="P125" s="18"/>
      <c r="Q125" s="18"/>
      <c r="R125" s="18"/>
      <c r="S125" s="18"/>
      <c r="T125" s="18"/>
      <c r="U125" s="18"/>
      <c r="V125" s="18"/>
      <c r="W125" s="18"/>
      <c r="X125" s="18"/>
      <c r="Y125" s="18"/>
      <c r="Z125" s="18"/>
      <c r="AA125" s="18"/>
      <c r="AB125" s="18"/>
      <c r="AC125" s="18"/>
      <c r="AD125" s="18"/>
    </row>
    <row r="126" spans="1:30" ht="18">
      <c r="A126" s="950"/>
      <c r="B126" s="950"/>
      <c r="C126" s="950"/>
      <c r="D126" s="950"/>
      <c r="E126" s="950"/>
      <c r="F126" s="950"/>
      <c r="G126" s="950"/>
      <c r="H126" s="950"/>
      <c r="I126" s="950"/>
      <c r="J126" s="950"/>
      <c r="K126" s="950"/>
      <c r="L126" s="950"/>
      <c r="M126" s="950"/>
      <c r="N126" s="950"/>
      <c r="O126" s="950"/>
      <c r="P126" s="18"/>
      <c r="Q126" s="18"/>
      <c r="R126" s="18"/>
      <c r="S126" s="18"/>
      <c r="T126" s="18"/>
      <c r="U126" s="18"/>
      <c r="V126" s="18"/>
      <c r="W126" s="18"/>
      <c r="X126" s="18"/>
      <c r="Y126" s="18"/>
      <c r="Z126" s="18"/>
      <c r="AA126" s="18"/>
      <c r="AB126" s="18"/>
      <c r="AC126" s="18"/>
      <c r="AD126" s="18"/>
    </row>
    <row r="127" spans="1:30" ht="18">
      <c r="A127" s="950"/>
      <c r="B127" s="950"/>
      <c r="C127" s="950"/>
      <c r="D127" s="950"/>
      <c r="E127" s="950"/>
      <c r="F127" s="950"/>
      <c r="G127" s="950"/>
      <c r="H127" s="950"/>
      <c r="I127" s="950"/>
      <c r="J127" s="950"/>
      <c r="K127" s="950"/>
      <c r="L127" s="950"/>
      <c r="M127" s="950"/>
      <c r="N127" s="950"/>
      <c r="O127" s="950"/>
      <c r="P127" s="18"/>
      <c r="Q127" s="18"/>
      <c r="R127" s="18"/>
      <c r="S127" s="18"/>
      <c r="T127" s="18"/>
      <c r="U127" s="18"/>
      <c r="V127" s="18"/>
      <c r="W127" s="18"/>
      <c r="X127" s="18"/>
      <c r="Y127" s="18"/>
      <c r="Z127" s="18"/>
      <c r="AA127" s="18"/>
      <c r="AB127" s="18"/>
      <c r="AC127" s="18"/>
      <c r="AD127" s="18"/>
    </row>
    <row r="128" spans="1:30" ht="18">
      <c r="A128" s="950"/>
      <c r="B128" s="950"/>
      <c r="C128" s="950"/>
      <c r="D128" s="950"/>
      <c r="E128" s="950"/>
      <c r="F128" s="950"/>
      <c r="G128" s="950"/>
      <c r="H128" s="950"/>
      <c r="I128" s="950"/>
      <c r="J128" s="950"/>
      <c r="K128" s="950"/>
      <c r="L128" s="950"/>
      <c r="M128" s="950"/>
      <c r="N128" s="950"/>
      <c r="O128" s="950"/>
      <c r="P128" s="18"/>
      <c r="Q128" s="18"/>
      <c r="R128" s="18"/>
      <c r="S128" s="18"/>
      <c r="T128" s="18"/>
      <c r="U128" s="18"/>
      <c r="V128" s="18"/>
      <c r="W128" s="18"/>
      <c r="X128" s="18"/>
      <c r="Y128" s="18"/>
      <c r="Z128" s="18"/>
      <c r="AA128" s="18"/>
      <c r="AB128" s="18"/>
      <c r="AC128" s="18"/>
      <c r="AD128" s="18"/>
    </row>
    <row r="129" spans="1:30" ht="18">
      <c r="A129" s="950"/>
      <c r="B129" s="950"/>
      <c r="C129" s="950"/>
      <c r="D129" s="950"/>
      <c r="E129" s="950"/>
      <c r="F129" s="950"/>
      <c r="G129" s="950"/>
      <c r="H129" s="950"/>
      <c r="I129" s="950"/>
      <c r="J129" s="950"/>
      <c r="K129" s="950"/>
      <c r="L129" s="950"/>
      <c r="M129" s="950"/>
      <c r="N129" s="950"/>
      <c r="O129" s="950"/>
      <c r="P129" s="18"/>
      <c r="Q129" s="18"/>
      <c r="R129" s="18"/>
      <c r="S129" s="18"/>
      <c r="T129" s="18"/>
      <c r="U129" s="18"/>
      <c r="V129" s="18"/>
      <c r="W129" s="18"/>
      <c r="X129" s="18"/>
      <c r="Y129" s="18"/>
      <c r="Z129" s="18"/>
      <c r="AA129" s="18"/>
      <c r="AB129" s="18"/>
      <c r="AC129" s="18"/>
      <c r="AD129" s="18"/>
    </row>
    <row r="130" spans="1:30" ht="18">
      <c r="A130" s="950"/>
      <c r="B130" s="950"/>
      <c r="C130" s="950"/>
      <c r="D130" s="950"/>
      <c r="E130" s="950"/>
      <c r="F130" s="950"/>
      <c r="G130" s="950"/>
      <c r="H130" s="950"/>
      <c r="I130" s="950"/>
      <c r="J130" s="950"/>
      <c r="K130" s="950"/>
      <c r="L130" s="950"/>
      <c r="M130" s="950"/>
      <c r="N130" s="950"/>
      <c r="O130" s="950"/>
      <c r="P130" s="18"/>
      <c r="Q130" s="18"/>
      <c r="R130" s="18"/>
      <c r="S130" s="18"/>
      <c r="T130" s="18"/>
      <c r="U130" s="18"/>
      <c r="V130" s="18"/>
      <c r="W130" s="18"/>
      <c r="X130" s="18"/>
      <c r="Y130" s="18"/>
      <c r="Z130" s="18"/>
      <c r="AA130" s="18"/>
      <c r="AB130" s="18"/>
      <c r="AC130" s="18"/>
      <c r="AD130" s="18"/>
    </row>
    <row r="131" spans="1:30" ht="18">
      <c r="A131" s="950"/>
      <c r="B131" s="950"/>
      <c r="C131" s="950"/>
      <c r="D131" s="950"/>
      <c r="E131" s="950"/>
      <c r="F131" s="950"/>
      <c r="G131" s="950"/>
      <c r="H131" s="950"/>
      <c r="I131" s="950"/>
      <c r="J131" s="950"/>
      <c r="K131" s="950"/>
      <c r="L131" s="950"/>
      <c r="M131" s="950"/>
      <c r="N131" s="950"/>
      <c r="O131" s="950"/>
      <c r="P131" s="18"/>
      <c r="Q131" s="18"/>
      <c r="R131" s="18"/>
      <c r="S131" s="18"/>
      <c r="T131" s="18"/>
      <c r="U131" s="18"/>
      <c r="V131" s="18"/>
      <c r="W131" s="18"/>
      <c r="X131" s="18"/>
      <c r="Y131" s="18"/>
      <c r="Z131" s="18"/>
      <c r="AA131" s="18"/>
      <c r="AB131" s="18"/>
      <c r="AC131" s="18"/>
      <c r="AD131" s="18"/>
    </row>
    <row r="132" spans="1:30" ht="18">
      <c r="A132" s="950"/>
      <c r="B132" s="950"/>
      <c r="C132" s="950"/>
      <c r="D132" s="950"/>
      <c r="E132" s="950"/>
      <c r="F132" s="950"/>
      <c r="G132" s="950"/>
      <c r="H132" s="950"/>
      <c r="I132" s="950"/>
      <c r="J132" s="950"/>
      <c r="K132" s="950"/>
      <c r="L132" s="950"/>
      <c r="M132" s="950"/>
      <c r="N132" s="950"/>
      <c r="O132" s="950"/>
      <c r="P132" s="18"/>
      <c r="Q132" s="18"/>
      <c r="R132" s="18"/>
      <c r="S132" s="18"/>
      <c r="T132" s="18"/>
      <c r="U132" s="18"/>
      <c r="V132" s="18"/>
      <c r="W132" s="18"/>
      <c r="X132" s="18"/>
      <c r="Y132" s="18"/>
      <c r="Z132" s="18"/>
      <c r="AA132" s="18"/>
      <c r="AB132" s="18"/>
      <c r="AC132" s="18"/>
      <c r="AD132" s="18"/>
    </row>
    <row r="133" spans="1:30" ht="18">
      <c r="A133" s="950"/>
      <c r="B133" s="950"/>
      <c r="C133" s="950"/>
      <c r="D133" s="950"/>
      <c r="E133" s="950"/>
      <c r="F133" s="950"/>
      <c r="G133" s="950"/>
      <c r="H133" s="950"/>
      <c r="I133" s="950"/>
      <c r="J133" s="950"/>
      <c r="K133" s="950"/>
      <c r="L133" s="950"/>
      <c r="M133" s="950"/>
      <c r="N133" s="950"/>
      <c r="O133" s="950"/>
      <c r="P133" s="18"/>
      <c r="Q133" s="18"/>
      <c r="R133" s="18"/>
      <c r="S133" s="18"/>
      <c r="T133" s="18"/>
      <c r="U133" s="18"/>
      <c r="V133" s="18"/>
      <c r="W133" s="18"/>
      <c r="X133" s="18"/>
      <c r="Y133" s="18"/>
      <c r="Z133" s="18"/>
      <c r="AA133" s="18"/>
      <c r="AB133" s="18"/>
      <c r="AC133" s="18"/>
      <c r="AD133" s="18"/>
    </row>
    <row r="134" spans="1:30" ht="18">
      <c r="A134" s="950"/>
      <c r="B134" s="950"/>
      <c r="C134" s="950"/>
      <c r="D134" s="950"/>
      <c r="E134" s="950"/>
      <c r="F134" s="950"/>
      <c r="G134" s="950"/>
      <c r="H134" s="950"/>
      <c r="I134" s="950"/>
      <c r="J134" s="950"/>
      <c r="K134" s="950"/>
      <c r="L134" s="950"/>
      <c r="M134" s="950"/>
      <c r="N134" s="950"/>
      <c r="O134" s="950"/>
      <c r="P134" s="18"/>
      <c r="Q134" s="18"/>
      <c r="R134" s="18"/>
      <c r="S134" s="18"/>
      <c r="T134" s="18"/>
      <c r="U134" s="18"/>
      <c r="V134" s="18"/>
      <c r="W134" s="18"/>
      <c r="X134" s="18"/>
      <c r="Y134" s="18"/>
      <c r="Z134" s="18"/>
      <c r="AA134" s="18"/>
      <c r="AB134" s="18"/>
      <c r="AC134" s="18"/>
      <c r="AD134" s="18"/>
    </row>
    <row r="135" spans="1:30" ht="18">
      <c r="A135" s="950"/>
      <c r="B135" s="950"/>
      <c r="C135" s="950"/>
      <c r="D135" s="950"/>
      <c r="E135" s="950"/>
      <c r="F135" s="950"/>
      <c r="G135" s="950"/>
      <c r="H135" s="950"/>
      <c r="I135" s="950"/>
      <c r="J135" s="950"/>
      <c r="K135" s="950"/>
      <c r="L135" s="950"/>
      <c r="M135" s="950"/>
      <c r="N135" s="950"/>
      <c r="O135" s="950"/>
      <c r="P135" s="18"/>
      <c r="Q135" s="18"/>
      <c r="R135" s="18"/>
      <c r="S135" s="18"/>
      <c r="T135" s="18"/>
      <c r="U135" s="18"/>
      <c r="V135" s="18"/>
      <c r="W135" s="18"/>
      <c r="X135" s="18"/>
      <c r="Y135" s="18"/>
      <c r="Z135" s="18"/>
      <c r="AA135" s="18"/>
      <c r="AB135" s="18"/>
      <c r="AC135" s="18"/>
      <c r="AD135" s="18"/>
    </row>
    <row r="136" spans="1:30" ht="18">
      <c r="A136" s="950"/>
      <c r="B136" s="950"/>
      <c r="C136" s="950"/>
      <c r="D136" s="950"/>
      <c r="E136" s="950"/>
      <c r="F136" s="950"/>
      <c r="G136" s="950"/>
      <c r="H136" s="950"/>
      <c r="I136" s="950"/>
      <c r="J136" s="950"/>
      <c r="K136" s="950"/>
      <c r="L136" s="950"/>
      <c r="M136" s="950"/>
      <c r="N136" s="950"/>
      <c r="O136" s="950"/>
      <c r="P136" s="18"/>
      <c r="Q136" s="18"/>
      <c r="R136" s="18"/>
      <c r="S136" s="18"/>
      <c r="T136" s="18"/>
      <c r="U136" s="18"/>
      <c r="V136" s="18"/>
      <c r="W136" s="18"/>
      <c r="X136" s="18"/>
      <c r="Y136" s="18"/>
      <c r="Z136" s="18"/>
      <c r="AA136" s="18"/>
      <c r="AB136" s="18"/>
      <c r="AC136" s="18"/>
      <c r="AD136" s="18"/>
    </row>
    <row r="137" spans="1:30" ht="18">
      <c r="A137" s="950"/>
      <c r="B137" s="950"/>
      <c r="C137" s="950"/>
      <c r="D137" s="950"/>
      <c r="E137" s="950"/>
      <c r="F137" s="950"/>
      <c r="G137" s="950"/>
      <c r="H137" s="950"/>
      <c r="I137" s="950"/>
      <c r="J137" s="950"/>
      <c r="K137" s="950"/>
      <c r="L137" s="950"/>
      <c r="M137" s="950"/>
      <c r="N137" s="950"/>
      <c r="O137" s="950"/>
      <c r="P137" s="18"/>
      <c r="Q137" s="18"/>
      <c r="R137" s="18"/>
      <c r="S137" s="18"/>
      <c r="T137" s="18"/>
      <c r="U137" s="18"/>
      <c r="V137" s="18"/>
      <c r="W137" s="18"/>
      <c r="X137" s="18"/>
      <c r="Y137" s="18"/>
      <c r="Z137" s="18"/>
      <c r="AA137" s="18"/>
      <c r="AB137" s="18"/>
      <c r="AC137" s="18"/>
      <c r="AD137" s="18"/>
    </row>
    <row r="138" spans="1:30" ht="18">
      <c r="A138" s="950"/>
      <c r="B138" s="950"/>
      <c r="C138" s="950"/>
      <c r="D138" s="950"/>
      <c r="E138" s="950"/>
      <c r="F138" s="950"/>
      <c r="G138" s="950"/>
      <c r="H138" s="950"/>
      <c r="I138" s="950"/>
      <c r="J138" s="950"/>
      <c r="K138" s="950"/>
      <c r="L138" s="950"/>
      <c r="M138" s="950"/>
      <c r="N138" s="950"/>
      <c r="O138" s="950"/>
      <c r="P138" s="18"/>
      <c r="Q138" s="18"/>
      <c r="R138" s="18"/>
      <c r="S138" s="18"/>
      <c r="T138" s="18"/>
      <c r="U138" s="18"/>
      <c r="V138" s="18"/>
      <c r="W138" s="18"/>
      <c r="X138" s="18"/>
      <c r="Y138" s="18"/>
      <c r="Z138" s="18"/>
      <c r="AA138" s="18"/>
      <c r="AB138" s="18"/>
      <c r="AC138" s="18"/>
      <c r="AD138" s="18"/>
    </row>
    <row r="139" spans="1:30" ht="18">
      <c r="A139" s="950"/>
      <c r="B139" s="950"/>
      <c r="C139" s="950"/>
      <c r="D139" s="950"/>
      <c r="E139" s="950"/>
      <c r="F139" s="950"/>
      <c r="G139" s="950"/>
      <c r="H139" s="950"/>
      <c r="I139" s="950"/>
      <c r="J139" s="950"/>
      <c r="K139" s="950"/>
      <c r="L139" s="950"/>
      <c r="M139" s="950"/>
      <c r="N139" s="950"/>
      <c r="O139" s="950"/>
      <c r="P139" s="18"/>
      <c r="Q139" s="18"/>
      <c r="R139" s="18"/>
      <c r="S139" s="18"/>
      <c r="T139" s="18"/>
      <c r="U139" s="18"/>
      <c r="V139" s="18"/>
      <c r="W139" s="18"/>
      <c r="X139" s="18"/>
      <c r="Y139" s="18"/>
      <c r="Z139" s="18"/>
      <c r="AA139" s="18"/>
      <c r="AB139" s="18"/>
      <c r="AC139" s="18"/>
      <c r="AD139" s="18"/>
    </row>
    <row r="140" spans="1:30" ht="18">
      <c r="A140" s="950"/>
      <c r="B140" s="950"/>
      <c r="C140" s="950"/>
      <c r="D140" s="950"/>
      <c r="E140" s="950"/>
      <c r="F140" s="950"/>
      <c r="G140" s="950"/>
      <c r="H140" s="950"/>
      <c r="I140" s="950"/>
      <c r="J140" s="950"/>
      <c r="K140" s="950"/>
      <c r="L140" s="950"/>
      <c r="M140" s="950"/>
      <c r="N140" s="950"/>
      <c r="O140" s="950"/>
      <c r="P140" s="18"/>
      <c r="Q140" s="18"/>
      <c r="R140" s="18"/>
      <c r="S140" s="18"/>
      <c r="T140" s="18"/>
      <c r="U140" s="18"/>
      <c r="V140" s="18"/>
      <c r="W140" s="18"/>
      <c r="X140" s="18"/>
      <c r="Y140" s="18"/>
      <c r="Z140" s="18"/>
      <c r="AA140" s="18"/>
      <c r="AB140" s="18"/>
      <c r="AC140" s="18"/>
      <c r="AD140" s="18"/>
    </row>
    <row r="141" spans="1:30" ht="18">
      <c r="A141" s="950"/>
      <c r="B141" s="950"/>
      <c r="C141" s="950"/>
      <c r="D141" s="950"/>
      <c r="E141" s="950"/>
      <c r="F141" s="950"/>
      <c r="G141" s="950"/>
      <c r="H141" s="950"/>
      <c r="I141" s="950"/>
      <c r="J141" s="950"/>
      <c r="K141" s="950"/>
      <c r="L141" s="950"/>
      <c r="M141" s="950"/>
      <c r="N141" s="950"/>
      <c r="O141" s="950"/>
      <c r="P141" s="18"/>
      <c r="Q141" s="18"/>
      <c r="R141" s="18"/>
      <c r="S141" s="18"/>
      <c r="T141" s="18"/>
      <c r="U141" s="18"/>
      <c r="V141" s="18"/>
      <c r="W141" s="18"/>
      <c r="X141" s="18"/>
      <c r="Y141" s="18"/>
      <c r="Z141" s="18"/>
      <c r="AA141" s="18"/>
      <c r="AB141" s="18"/>
      <c r="AC141" s="18"/>
      <c r="AD141" s="18"/>
    </row>
    <row r="142" spans="1:30" ht="18">
      <c r="A142" s="950"/>
      <c r="B142" s="950"/>
      <c r="C142" s="950"/>
      <c r="D142" s="950"/>
      <c r="E142" s="950"/>
      <c r="F142" s="950"/>
      <c r="G142" s="950"/>
      <c r="H142" s="950"/>
      <c r="I142" s="950"/>
      <c r="J142" s="950"/>
      <c r="K142" s="950"/>
      <c r="L142" s="950"/>
      <c r="M142" s="950"/>
      <c r="N142" s="950"/>
      <c r="O142" s="950"/>
      <c r="P142" s="18"/>
      <c r="Q142" s="18"/>
      <c r="R142" s="18"/>
      <c r="S142" s="18"/>
      <c r="T142" s="18"/>
      <c r="U142" s="18"/>
      <c r="V142" s="18"/>
      <c r="W142" s="18"/>
      <c r="X142" s="18"/>
      <c r="Y142" s="18"/>
      <c r="Z142" s="18"/>
      <c r="AA142" s="18"/>
      <c r="AB142" s="18"/>
      <c r="AC142" s="18"/>
      <c r="AD142" s="18"/>
    </row>
    <row r="143" spans="1:30" ht="18">
      <c r="A143" s="950"/>
      <c r="B143" s="950"/>
      <c r="C143" s="950"/>
      <c r="D143" s="950"/>
      <c r="E143" s="950"/>
      <c r="F143" s="950"/>
      <c r="G143" s="950"/>
      <c r="H143" s="950"/>
      <c r="I143" s="950"/>
      <c r="J143" s="950"/>
      <c r="K143" s="950"/>
      <c r="L143" s="950"/>
      <c r="M143" s="950"/>
      <c r="N143" s="950"/>
      <c r="O143" s="950"/>
      <c r="P143" s="18"/>
      <c r="Q143" s="18"/>
      <c r="R143" s="18"/>
      <c r="S143" s="18"/>
      <c r="T143" s="18"/>
      <c r="U143" s="18"/>
      <c r="V143" s="18"/>
      <c r="W143" s="18"/>
      <c r="X143" s="18"/>
      <c r="Y143" s="18"/>
      <c r="Z143" s="18"/>
      <c r="AA143" s="18"/>
      <c r="AB143" s="18"/>
      <c r="AC143" s="18"/>
      <c r="AD143" s="18"/>
    </row>
    <row r="144" spans="1:30" ht="18">
      <c r="A144" s="950"/>
      <c r="B144" s="950"/>
      <c r="C144" s="950"/>
      <c r="D144" s="950"/>
      <c r="E144" s="950"/>
      <c r="F144" s="950"/>
      <c r="G144" s="950"/>
      <c r="H144" s="950"/>
      <c r="I144" s="950"/>
      <c r="J144" s="950"/>
      <c r="K144" s="950"/>
      <c r="L144" s="950"/>
      <c r="M144" s="950"/>
      <c r="N144" s="950"/>
      <c r="O144" s="950"/>
      <c r="P144" s="18"/>
      <c r="Q144" s="18"/>
      <c r="R144" s="18"/>
      <c r="S144" s="18"/>
      <c r="T144" s="18"/>
      <c r="U144" s="18"/>
      <c r="V144" s="18"/>
      <c r="W144" s="18"/>
      <c r="X144" s="18"/>
      <c r="Y144" s="18"/>
      <c r="Z144" s="18"/>
      <c r="AA144" s="18"/>
      <c r="AB144" s="18"/>
      <c r="AC144" s="18"/>
      <c r="AD144" s="18"/>
    </row>
    <row r="145" spans="1:30" ht="18">
      <c r="A145" s="950"/>
      <c r="B145" s="950"/>
      <c r="C145" s="950"/>
      <c r="D145" s="950"/>
      <c r="E145" s="950"/>
      <c r="F145" s="950"/>
      <c r="G145" s="950"/>
      <c r="H145" s="950"/>
      <c r="I145" s="950"/>
      <c r="J145" s="950"/>
      <c r="K145" s="950"/>
      <c r="L145" s="950"/>
      <c r="M145" s="950"/>
      <c r="N145" s="950"/>
      <c r="O145" s="950"/>
      <c r="P145" s="18"/>
      <c r="Q145" s="18"/>
      <c r="R145" s="18"/>
      <c r="S145" s="18"/>
      <c r="T145" s="18"/>
      <c r="U145" s="18"/>
      <c r="V145" s="18"/>
      <c r="W145" s="18"/>
      <c r="X145" s="18"/>
      <c r="Y145" s="18"/>
      <c r="Z145" s="18"/>
      <c r="AA145" s="18"/>
      <c r="AB145" s="18"/>
      <c r="AC145" s="18"/>
      <c r="AD145" s="18"/>
    </row>
    <row r="146" spans="1:30" ht="18">
      <c r="A146" s="950"/>
      <c r="B146" s="950"/>
      <c r="C146" s="950"/>
      <c r="D146" s="950"/>
      <c r="E146" s="950"/>
      <c r="F146" s="950"/>
      <c r="G146" s="950"/>
      <c r="H146" s="950"/>
      <c r="I146" s="950"/>
      <c r="J146" s="950"/>
      <c r="K146" s="950"/>
      <c r="L146" s="950"/>
      <c r="M146" s="950"/>
      <c r="N146" s="950"/>
      <c r="O146" s="950"/>
      <c r="P146" s="18"/>
      <c r="Q146" s="18"/>
      <c r="R146" s="18"/>
      <c r="S146" s="18"/>
      <c r="T146" s="18"/>
      <c r="U146" s="18"/>
      <c r="V146" s="18"/>
      <c r="W146" s="18"/>
      <c r="X146" s="18"/>
      <c r="Y146" s="18"/>
      <c r="Z146" s="18"/>
      <c r="AA146" s="18"/>
      <c r="AB146" s="18"/>
      <c r="AC146" s="18"/>
      <c r="AD146" s="18"/>
    </row>
    <row r="147" spans="1:30" ht="18">
      <c r="A147" s="950"/>
      <c r="B147" s="950"/>
      <c r="C147" s="950"/>
      <c r="D147" s="950"/>
      <c r="E147" s="950"/>
      <c r="F147" s="950"/>
      <c r="G147" s="950"/>
      <c r="H147" s="950"/>
      <c r="I147" s="950"/>
      <c r="J147" s="950"/>
      <c r="K147" s="950"/>
      <c r="L147" s="950"/>
      <c r="M147" s="950"/>
      <c r="N147" s="950"/>
      <c r="O147" s="950"/>
      <c r="P147" s="18"/>
      <c r="Q147" s="18"/>
      <c r="R147" s="18"/>
      <c r="S147" s="18"/>
      <c r="T147" s="18"/>
      <c r="U147" s="18"/>
      <c r="V147" s="18"/>
      <c r="W147" s="18"/>
      <c r="X147" s="18"/>
      <c r="Y147" s="18"/>
      <c r="Z147" s="18"/>
      <c r="AA147" s="18"/>
      <c r="AB147" s="18"/>
      <c r="AC147" s="18"/>
      <c r="AD147" s="18"/>
    </row>
    <row r="148" spans="1:30" ht="18">
      <c r="A148" s="950"/>
      <c r="B148" s="950"/>
      <c r="C148" s="950"/>
      <c r="D148" s="950"/>
      <c r="E148" s="950"/>
      <c r="F148" s="950"/>
      <c r="G148" s="950"/>
      <c r="H148" s="950"/>
      <c r="I148" s="950"/>
      <c r="J148" s="950"/>
      <c r="K148" s="950"/>
      <c r="L148" s="950"/>
      <c r="M148" s="950"/>
      <c r="N148" s="950"/>
      <c r="O148" s="950"/>
      <c r="P148" s="18"/>
      <c r="Q148" s="18"/>
      <c r="R148" s="18"/>
      <c r="S148" s="18"/>
      <c r="T148" s="18"/>
      <c r="U148" s="18"/>
      <c r="V148" s="18"/>
      <c r="W148" s="18"/>
      <c r="X148" s="18"/>
      <c r="Y148" s="18"/>
      <c r="Z148" s="18"/>
      <c r="AA148" s="18"/>
      <c r="AB148" s="18"/>
      <c r="AC148" s="18"/>
      <c r="AD148" s="18"/>
    </row>
    <row r="149" spans="1:30" ht="18">
      <c r="A149" s="950"/>
      <c r="B149" s="950"/>
      <c r="C149" s="950"/>
      <c r="D149" s="950"/>
      <c r="E149" s="950"/>
      <c r="F149" s="950"/>
      <c r="G149" s="950"/>
      <c r="H149" s="950"/>
      <c r="I149" s="950"/>
      <c r="J149" s="950"/>
      <c r="K149" s="950"/>
      <c r="L149" s="950"/>
      <c r="M149" s="950"/>
      <c r="N149" s="950"/>
      <c r="O149" s="950"/>
      <c r="P149" s="18"/>
      <c r="Q149" s="18"/>
      <c r="R149" s="18"/>
      <c r="S149" s="18"/>
      <c r="T149" s="18"/>
      <c r="U149" s="18"/>
      <c r="V149" s="18"/>
      <c r="W149" s="18"/>
      <c r="X149" s="18"/>
      <c r="Y149" s="18"/>
      <c r="Z149" s="18"/>
      <c r="AA149" s="18"/>
      <c r="AB149" s="18"/>
      <c r="AC149" s="18"/>
      <c r="AD149" s="18"/>
    </row>
    <row r="150" spans="1:30" ht="18">
      <c r="A150" s="950"/>
      <c r="B150" s="950"/>
      <c r="C150" s="950"/>
      <c r="D150" s="950"/>
      <c r="E150" s="950"/>
      <c r="F150" s="950"/>
      <c r="G150" s="950"/>
      <c r="H150" s="950"/>
      <c r="I150" s="950"/>
      <c r="J150" s="950"/>
      <c r="K150" s="950"/>
      <c r="L150" s="950"/>
      <c r="M150" s="950"/>
      <c r="N150" s="950"/>
      <c r="O150" s="950"/>
      <c r="P150" s="18"/>
      <c r="Q150" s="18"/>
      <c r="R150" s="18"/>
      <c r="S150" s="18"/>
      <c r="T150" s="18"/>
      <c r="U150" s="18"/>
      <c r="V150" s="18"/>
      <c r="W150" s="18"/>
      <c r="X150" s="18"/>
      <c r="Y150" s="18"/>
      <c r="Z150" s="18"/>
      <c r="AA150" s="18"/>
      <c r="AB150" s="18"/>
      <c r="AC150" s="18"/>
      <c r="AD150" s="18"/>
    </row>
    <row r="151" spans="1:30" ht="18">
      <c r="A151" s="950"/>
      <c r="B151" s="950"/>
      <c r="C151" s="950"/>
      <c r="D151" s="950"/>
      <c r="E151" s="950"/>
      <c r="F151" s="950"/>
      <c r="G151" s="950"/>
      <c r="H151" s="950"/>
      <c r="I151" s="950"/>
      <c r="J151" s="950"/>
      <c r="K151" s="950"/>
      <c r="L151" s="950"/>
      <c r="M151" s="950"/>
      <c r="N151" s="950"/>
      <c r="O151" s="950"/>
      <c r="P151" s="18"/>
      <c r="Q151" s="18"/>
      <c r="R151" s="18"/>
      <c r="S151" s="18"/>
      <c r="T151" s="18"/>
      <c r="U151" s="18"/>
      <c r="V151" s="18"/>
      <c r="W151" s="18"/>
      <c r="X151" s="18"/>
      <c r="Y151" s="18"/>
      <c r="Z151" s="18"/>
      <c r="AA151" s="18"/>
      <c r="AB151" s="18"/>
      <c r="AC151" s="18"/>
      <c r="AD151" s="18"/>
    </row>
    <row r="152" spans="1:30" ht="18">
      <c r="A152" s="950"/>
      <c r="B152" s="950"/>
      <c r="C152" s="950"/>
      <c r="D152" s="950"/>
      <c r="E152" s="950"/>
      <c r="F152" s="950"/>
      <c r="G152" s="950"/>
      <c r="H152" s="950"/>
      <c r="I152" s="950"/>
      <c r="J152" s="950"/>
      <c r="K152" s="950"/>
      <c r="L152" s="950"/>
      <c r="M152" s="950"/>
      <c r="N152" s="950"/>
      <c r="O152" s="950"/>
      <c r="P152" s="18"/>
      <c r="Q152" s="18"/>
      <c r="R152" s="18"/>
      <c r="S152" s="18"/>
      <c r="T152" s="18"/>
      <c r="U152" s="18"/>
      <c r="V152" s="18"/>
      <c r="W152" s="18"/>
      <c r="X152" s="18"/>
      <c r="Y152" s="18"/>
      <c r="Z152" s="18"/>
      <c r="AA152" s="18"/>
      <c r="AB152" s="18"/>
      <c r="AC152" s="18"/>
      <c r="AD152" s="18"/>
    </row>
    <row r="153" spans="1:30" ht="18">
      <c r="A153" s="950"/>
      <c r="B153" s="950"/>
      <c r="C153" s="950"/>
      <c r="D153" s="950"/>
      <c r="E153" s="950"/>
      <c r="F153" s="950"/>
      <c r="G153" s="950"/>
      <c r="H153" s="950"/>
      <c r="I153" s="950"/>
      <c r="J153" s="950"/>
      <c r="K153" s="950"/>
      <c r="L153" s="950"/>
      <c r="M153" s="950"/>
      <c r="N153" s="950"/>
      <c r="O153" s="950"/>
      <c r="P153" s="18"/>
      <c r="Q153" s="18"/>
      <c r="R153" s="18"/>
      <c r="S153" s="18"/>
      <c r="T153" s="18"/>
      <c r="U153" s="18"/>
      <c r="V153" s="18"/>
      <c r="W153" s="18"/>
      <c r="X153" s="18"/>
      <c r="Y153" s="18"/>
      <c r="Z153" s="18"/>
      <c r="AA153" s="18"/>
      <c r="AB153" s="18"/>
      <c r="AC153" s="18"/>
      <c r="AD153" s="18"/>
    </row>
    <row r="154" spans="1:30" ht="18">
      <c r="A154" s="950"/>
      <c r="B154" s="950"/>
      <c r="C154" s="950"/>
      <c r="D154" s="950"/>
      <c r="E154" s="950"/>
      <c r="F154" s="950"/>
      <c r="G154" s="950"/>
      <c r="H154" s="950"/>
      <c r="I154" s="950"/>
      <c r="J154" s="950"/>
      <c r="K154" s="950"/>
      <c r="L154" s="950"/>
      <c r="M154" s="950"/>
      <c r="N154" s="950"/>
      <c r="O154" s="950"/>
      <c r="P154" s="18"/>
      <c r="Q154" s="18"/>
      <c r="R154" s="18"/>
      <c r="S154" s="18"/>
      <c r="T154" s="18"/>
      <c r="U154" s="18"/>
      <c r="V154" s="18"/>
      <c r="W154" s="18"/>
      <c r="X154" s="18"/>
      <c r="Y154" s="18"/>
      <c r="Z154" s="18"/>
      <c r="AA154" s="18"/>
      <c r="AB154" s="18"/>
      <c r="AC154" s="18"/>
      <c r="AD154" s="18"/>
    </row>
    <row r="155" spans="1:30" ht="18">
      <c r="A155" s="950"/>
      <c r="B155" s="950"/>
      <c r="C155" s="950"/>
      <c r="D155" s="950"/>
      <c r="E155" s="950"/>
      <c r="F155" s="950"/>
      <c r="G155" s="950"/>
      <c r="H155" s="950"/>
      <c r="I155" s="950"/>
      <c r="J155" s="950"/>
      <c r="K155" s="950"/>
      <c r="L155" s="950"/>
      <c r="M155" s="950"/>
      <c r="N155" s="950"/>
      <c r="O155" s="950"/>
      <c r="P155" s="18"/>
      <c r="Q155" s="18"/>
      <c r="R155" s="18"/>
      <c r="S155" s="18"/>
      <c r="T155" s="18"/>
      <c r="U155" s="18"/>
      <c r="V155" s="18"/>
      <c r="W155" s="18"/>
      <c r="X155" s="18"/>
      <c r="Y155" s="18"/>
      <c r="Z155" s="18"/>
      <c r="AA155" s="18"/>
      <c r="AB155" s="18"/>
      <c r="AC155" s="18"/>
      <c r="AD155" s="18"/>
    </row>
    <row r="156" spans="1:30" ht="18">
      <c r="A156" s="950"/>
      <c r="B156" s="950"/>
      <c r="C156" s="950"/>
      <c r="D156" s="950"/>
      <c r="E156" s="950"/>
      <c r="F156" s="950"/>
      <c r="G156" s="950"/>
      <c r="H156" s="950"/>
      <c r="I156" s="950"/>
      <c r="J156" s="950"/>
      <c r="K156" s="950"/>
      <c r="L156" s="950"/>
      <c r="M156" s="950"/>
      <c r="N156" s="950"/>
      <c r="O156" s="950"/>
      <c r="P156" s="18"/>
      <c r="Q156" s="18"/>
      <c r="R156" s="18"/>
      <c r="S156" s="18"/>
      <c r="T156" s="18"/>
      <c r="U156" s="18"/>
      <c r="V156" s="18"/>
      <c r="W156" s="18"/>
      <c r="X156" s="18"/>
      <c r="Y156" s="18"/>
      <c r="Z156" s="18"/>
      <c r="AA156" s="18"/>
      <c r="AB156" s="18"/>
      <c r="AC156" s="18"/>
      <c r="AD156" s="18"/>
    </row>
    <row r="157" spans="1:30" ht="18">
      <c r="A157" s="950"/>
      <c r="B157" s="950"/>
      <c r="C157" s="950"/>
      <c r="D157" s="950"/>
      <c r="E157" s="950"/>
      <c r="F157" s="950"/>
      <c r="G157" s="950"/>
      <c r="H157" s="950"/>
      <c r="I157" s="950"/>
      <c r="J157" s="950"/>
      <c r="K157" s="950"/>
      <c r="L157" s="950"/>
      <c r="M157" s="950"/>
      <c r="N157" s="950"/>
      <c r="O157" s="950"/>
      <c r="P157" s="18"/>
      <c r="Q157" s="18"/>
      <c r="R157" s="18"/>
      <c r="S157" s="18"/>
      <c r="T157" s="18"/>
      <c r="U157" s="18"/>
      <c r="V157" s="18"/>
      <c r="W157" s="18"/>
      <c r="X157" s="18"/>
      <c r="Y157" s="18"/>
      <c r="Z157" s="18"/>
      <c r="AA157" s="18"/>
      <c r="AB157" s="18"/>
      <c r="AC157" s="18"/>
      <c r="AD157" s="18"/>
    </row>
    <row r="158" spans="1:30" ht="18">
      <c r="A158" s="950"/>
      <c r="B158" s="950"/>
      <c r="C158" s="950"/>
      <c r="D158" s="950"/>
      <c r="E158" s="950"/>
      <c r="F158" s="950"/>
      <c r="G158" s="950"/>
      <c r="H158" s="950"/>
      <c r="I158" s="950"/>
      <c r="J158" s="950"/>
      <c r="K158" s="950"/>
      <c r="L158" s="950"/>
      <c r="M158" s="950"/>
      <c r="N158" s="950"/>
      <c r="O158" s="950"/>
      <c r="P158" s="18"/>
      <c r="Q158" s="18"/>
      <c r="R158" s="18"/>
      <c r="S158" s="18"/>
      <c r="T158" s="18"/>
      <c r="U158" s="18"/>
      <c r="V158" s="18"/>
      <c r="W158" s="18"/>
      <c r="X158" s="18"/>
      <c r="Y158" s="18"/>
      <c r="Z158" s="18"/>
      <c r="AA158" s="18"/>
      <c r="AB158" s="18"/>
      <c r="AC158" s="18"/>
      <c r="AD158" s="18"/>
    </row>
    <row r="159" spans="1:30" ht="18">
      <c r="A159" s="950"/>
      <c r="B159" s="950"/>
      <c r="C159" s="950"/>
      <c r="D159" s="950"/>
      <c r="E159" s="950"/>
      <c r="F159" s="950"/>
      <c r="G159" s="950"/>
      <c r="H159" s="950"/>
      <c r="I159" s="950"/>
      <c r="J159" s="950"/>
      <c r="K159" s="950"/>
      <c r="L159" s="950"/>
      <c r="M159" s="950"/>
      <c r="N159" s="950"/>
      <c r="O159" s="950"/>
      <c r="P159" s="18"/>
      <c r="Q159" s="18"/>
      <c r="R159" s="18"/>
      <c r="S159" s="18"/>
      <c r="T159" s="18"/>
      <c r="U159" s="18"/>
      <c r="V159" s="18"/>
      <c r="W159" s="18"/>
      <c r="X159" s="18"/>
      <c r="Y159" s="18"/>
      <c r="Z159" s="18"/>
      <c r="AA159" s="18"/>
      <c r="AB159" s="18"/>
      <c r="AC159" s="18"/>
      <c r="AD159" s="18"/>
    </row>
    <row r="160" spans="1:30" ht="18">
      <c r="A160" s="950"/>
      <c r="B160" s="950"/>
      <c r="C160" s="950"/>
      <c r="D160" s="950"/>
      <c r="E160" s="950"/>
      <c r="F160" s="950"/>
      <c r="G160" s="950"/>
      <c r="H160" s="950"/>
      <c r="I160" s="950"/>
      <c r="J160" s="950"/>
      <c r="K160" s="950"/>
      <c r="L160" s="950"/>
      <c r="M160" s="950"/>
      <c r="N160" s="950"/>
      <c r="O160" s="950"/>
      <c r="P160" s="18"/>
      <c r="Q160" s="18"/>
      <c r="R160" s="18"/>
      <c r="S160" s="18"/>
      <c r="T160" s="18"/>
      <c r="U160" s="18"/>
      <c r="V160" s="18"/>
      <c r="W160" s="18"/>
      <c r="X160" s="18"/>
      <c r="Y160" s="18"/>
      <c r="Z160" s="18"/>
      <c r="AA160" s="18"/>
      <c r="AB160" s="18"/>
      <c r="AC160" s="18"/>
      <c r="AD160" s="18"/>
    </row>
    <row r="161" spans="1:30" ht="18">
      <c r="A161" s="950"/>
      <c r="B161" s="950"/>
      <c r="C161" s="950"/>
      <c r="D161" s="950"/>
      <c r="E161" s="950"/>
      <c r="F161" s="950"/>
      <c r="G161" s="950"/>
      <c r="H161" s="950"/>
      <c r="I161" s="950"/>
      <c r="J161" s="950"/>
      <c r="K161" s="950"/>
      <c r="L161" s="950"/>
      <c r="M161" s="950"/>
      <c r="N161" s="950"/>
      <c r="O161" s="950"/>
      <c r="P161" s="18"/>
      <c r="Q161" s="18"/>
      <c r="R161" s="18"/>
      <c r="S161" s="18"/>
      <c r="T161" s="18"/>
      <c r="U161" s="18"/>
      <c r="V161" s="18"/>
      <c r="W161" s="18"/>
      <c r="X161" s="18"/>
      <c r="Y161" s="18"/>
      <c r="Z161" s="18"/>
      <c r="AA161" s="18"/>
      <c r="AB161" s="18"/>
      <c r="AC161" s="18"/>
      <c r="AD161" s="18"/>
    </row>
    <row r="162" spans="1:30" ht="18">
      <c r="A162" s="950"/>
      <c r="B162" s="950"/>
      <c r="C162" s="950"/>
      <c r="D162" s="950"/>
      <c r="E162" s="950"/>
      <c r="F162" s="950"/>
      <c r="G162" s="950"/>
      <c r="H162" s="950"/>
      <c r="I162" s="950"/>
      <c r="J162" s="950"/>
      <c r="K162" s="950"/>
      <c r="L162" s="950"/>
      <c r="M162" s="950"/>
      <c r="N162" s="950"/>
      <c r="O162" s="950"/>
      <c r="P162" s="18"/>
      <c r="Q162" s="18"/>
      <c r="R162" s="18"/>
      <c r="S162" s="18"/>
      <c r="T162" s="18"/>
      <c r="U162" s="18"/>
      <c r="V162" s="18"/>
      <c r="W162" s="18"/>
      <c r="X162" s="18"/>
      <c r="Y162" s="18"/>
      <c r="Z162" s="18"/>
      <c r="AA162" s="18"/>
      <c r="AB162" s="18"/>
      <c r="AC162" s="18"/>
      <c r="AD162" s="18"/>
    </row>
    <row r="163" spans="1:30" ht="18">
      <c r="A163" s="950"/>
      <c r="B163" s="950"/>
      <c r="C163" s="950"/>
      <c r="D163" s="950"/>
      <c r="E163" s="950"/>
      <c r="F163" s="950"/>
      <c r="G163" s="950"/>
      <c r="H163" s="950"/>
      <c r="I163" s="950"/>
      <c r="J163" s="950"/>
      <c r="K163" s="950"/>
      <c r="L163" s="950"/>
      <c r="M163" s="950"/>
      <c r="N163" s="950"/>
      <c r="O163" s="950"/>
      <c r="P163" s="18"/>
      <c r="Q163" s="18"/>
      <c r="R163" s="18"/>
      <c r="S163" s="18"/>
      <c r="T163" s="18"/>
      <c r="U163" s="18"/>
      <c r="V163" s="18"/>
      <c r="W163" s="18"/>
      <c r="X163" s="18"/>
      <c r="Y163" s="18"/>
      <c r="Z163" s="18"/>
      <c r="AA163" s="18"/>
      <c r="AB163" s="18"/>
      <c r="AC163" s="18"/>
      <c r="AD163" s="18"/>
    </row>
    <row r="164" spans="1:30" ht="18">
      <c r="A164" s="950"/>
      <c r="B164" s="950"/>
      <c r="C164" s="950"/>
      <c r="D164" s="950"/>
      <c r="E164" s="950"/>
      <c r="F164" s="950"/>
      <c r="G164" s="950"/>
      <c r="H164" s="950"/>
      <c r="I164" s="950"/>
      <c r="J164" s="950"/>
      <c r="K164" s="950"/>
      <c r="L164" s="950"/>
      <c r="M164" s="950"/>
      <c r="N164" s="950"/>
      <c r="O164" s="950"/>
      <c r="P164" s="18"/>
      <c r="Q164" s="18"/>
      <c r="R164" s="18"/>
      <c r="S164" s="18"/>
      <c r="T164" s="18"/>
      <c r="U164" s="18"/>
      <c r="V164" s="18"/>
      <c r="W164" s="18"/>
      <c r="X164" s="18"/>
      <c r="Y164" s="18"/>
      <c r="Z164" s="18"/>
      <c r="AA164" s="18"/>
      <c r="AB164" s="18"/>
      <c r="AC164" s="18"/>
      <c r="AD164" s="18"/>
    </row>
    <row r="165" spans="1:30" ht="18">
      <c r="A165" s="950"/>
      <c r="B165" s="950"/>
      <c r="C165" s="950"/>
      <c r="D165" s="950"/>
      <c r="E165" s="950"/>
      <c r="F165" s="950"/>
      <c r="G165" s="950"/>
      <c r="H165" s="950"/>
      <c r="I165" s="950"/>
      <c r="J165" s="950"/>
      <c r="K165" s="950"/>
      <c r="L165" s="950"/>
      <c r="M165" s="950"/>
      <c r="N165" s="950"/>
      <c r="O165" s="950"/>
      <c r="P165" s="18"/>
      <c r="Q165" s="18"/>
      <c r="R165" s="18"/>
      <c r="S165" s="18"/>
      <c r="T165" s="18"/>
      <c r="U165" s="18"/>
      <c r="V165" s="18"/>
      <c r="W165" s="18"/>
      <c r="X165" s="18"/>
      <c r="Y165" s="18"/>
      <c r="Z165" s="18"/>
      <c r="AA165" s="18"/>
      <c r="AB165" s="18"/>
      <c r="AC165" s="18"/>
      <c r="AD165" s="18"/>
    </row>
    <row r="166" spans="1:30" ht="18">
      <c r="A166" s="950"/>
      <c r="B166" s="950"/>
      <c r="C166" s="950"/>
      <c r="D166" s="950"/>
      <c r="E166" s="950"/>
      <c r="F166" s="950"/>
      <c r="G166" s="950"/>
      <c r="H166" s="950"/>
      <c r="I166" s="950"/>
      <c r="J166" s="950"/>
      <c r="K166" s="950"/>
      <c r="L166" s="950"/>
      <c r="M166" s="950"/>
      <c r="N166" s="950"/>
      <c r="O166" s="950"/>
      <c r="P166" s="18"/>
      <c r="Q166" s="18"/>
      <c r="R166" s="18"/>
      <c r="S166" s="18"/>
      <c r="T166" s="18"/>
      <c r="U166" s="18"/>
      <c r="V166" s="18"/>
      <c r="W166" s="18"/>
      <c r="X166" s="18"/>
      <c r="Y166" s="18"/>
      <c r="Z166" s="18"/>
      <c r="AA166" s="18"/>
      <c r="AB166" s="18"/>
      <c r="AC166" s="18"/>
      <c r="AD166" s="18"/>
    </row>
    <row r="167" spans="1:30" ht="18">
      <c r="A167" s="950"/>
      <c r="B167" s="950"/>
      <c r="C167" s="950"/>
      <c r="D167" s="950"/>
      <c r="E167" s="950"/>
      <c r="F167" s="950"/>
      <c r="G167" s="950"/>
      <c r="H167" s="950"/>
      <c r="I167" s="950"/>
      <c r="J167" s="950"/>
      <c r="K167" s="950"/>
      <c r="L167" s="950"/>
      <c r="M167" s="950"/>
      <c r="N167" s="950"/>
      <c r="O167" s="950"/>
      <c r="P167" s="18"/>
      <c r="Q167" s="18"/>
      <c r="R167" s="18"/>
      <c r="S167" s="18"/>
      <c r="T167" s="18"/>
      <c r="U167" s="18"/>
      <c r="V167" s="18"/>
      <c r="W167" s="18"/>
      <c r="X167" s="18"/>
      <c r="Y167" s="18"/>
      <c r="Z167" s="18"/>
      <c r="AA167" s="18"/>
      <c r="AB167" s="18"/>
      <c r="AC167" s="18"/>
      <c r="AD167" s="18"/>
    </row>
    <row r="168" spans="1:30" ht="18">
      <c r="A168" s="950"/>
      <c r="B168" s="950"/>
      <c r="C168" s="950"/>
      <c r="D168" s="950"/>
      <c r="E168" s="950"/>
      <c r="F168" s="950"/>
      <c r="G168" s="950"/>
      <c r="H168" s="950"/>
      <c r="I168" s="950"/>
      <c r="J168" s="950"/>
      <c r="K168" s="950"/>
      <c r="L168" s="950"/>
      <c r="M168" s="950"/>
      <c r="N168" s="950"/>
      <c r="O168" s="950"/>
      <c r="P168" s="18"/>
      <c r="Q168" s="18"/>
      <c r="R168" s="18"/>
      <c r="S168" s="18"/>
      <c r="T168" s="18"/>
      <c r="U168" s="18"/>
      <c r="V168" s="18"/>
      <c r="W168" s="18"/>
      <c r="X168" s="18"/>
      <c r="Y168" s="18"/>
      <c r="Z168" s="18"/>
      <c r="AA168" s="18"/>
      <c r="AB168" s="18"/>
      <c r="AC168" s="18"/>
      <c r="AD168" s="18"/>
    </row>
    <row r="169" spans="1:30" ht="18">
      <c r="A169" s="950"/>
      <c r="B169" s="950"/>
      <c r="C169" s="950"/>
      <c r="D169" s="950"/>
      <c r="E169" s="950"/>
      <c r="F169" s="950"/>
      <c r="G169" s="950"/>
      <c r="H169" s="950"/>
      <c r="I169" s="950"/>
      <c r="J169" s="950"/>
      <c r="K169" s="950"/>
      <c r="L169" s="950"/>
      <c r="M169" s="950"/>
      <c r="N169" s="950"/>
      <c r="O169" s="950"/>
      <c r="P169" s="18"/>
      <c r="Q169" s="18"/>
      <c r="R169" s="18"/>
      <c r="S169" s="18"/>
      <c r="T169" s="18"/>
      <c r="U169" s="18"/>
      <c r="V169" s="18"/>
      <c r="W169" s="18"/>
      <c r="X169" s="18"/>
      <c r="Y169" s="18"/>
      <c r="Z169" s="18"/>
      <c r="AA169" s="18"/>
      <c r="AB169" s="18"/>
      <c r="AC169" s="18"/>
      <c r="AD169" s="18"/>
    </row>
    <row r="170" spans="1:30" ht="18">
      <c r="A170" s="950"/>
      <c r="B170" s="950"/>
      <c r="C170" s="950"/>
      <c r="D170" s="950"/>
      <c r="E170" s="950"/>
      <c r="F170" s="950"/>
      <c r="G170" s="950"/>
      <c r="H170" s="950"/>
      <c r="I170" s="950"/>
      <c r="J170" s="950"/>
      <c r="K170" s="950"/>
      <c r="L170" s="950"/>
      <c r="M170" s="950"/>
      <c r="N170" s="950"/>
      <c r="O170" s="950"/>
      <c r="P170" s="18"/>
      <c r="Q170" s="18"/>
      <c r="R170" s="18"/>
      <c r="S170" s="18"/>
      <c r="T170" s="18"/>
      <c r="U170" s="18"/>
      <c r="V170" s="18"/>
      <c r="W170" s="18"/>
      <c r="X170" s="18"/>
      <c r="Y170" s="18"/>
      <c r="Z170" s="18"/>
      <c r="AA170" s="18"/>
      <c r="AB170" s="18"/>
      <c r="AC170" s="18"/>
      <c r="AD170" s="18"/>
    </row>
    <row r="171" spans="1:30" ht="18">
      <c r="A171" s="950"/>
      <c r="B171" s="950"/>
      <c r="C171" s="950"/>
      <c r="D171" s="950"/>
      <c r="E171" s="950"/>
      <c r="F171" s="950"/>
      <c r="G171" s="950"/>
      <c r="H171" s="950"/>
      <c r="I171" s="950"/>
      <c r="J171" s="950"/>
      <c r="K171" s="950"/>
      <c r="L171" s="950"/>
      <c r="M171" s="950"/>
      <c r="N171" s="950"/>
      <c r="O171" s="950"/>
      <c r="P171" s="18"/>
      <c r="Q171" s="18"/>
      <c r="R171" s="18"/>
      <c r="S171" s="18"/>
      <c r="T171" s="18"/>
      <c r="U171" s="18"/>
      <c r="V171" s="18"/>
      <c r="W171" s="18"/>
      <c r="X171" s="18"/>
      <c r="Y171" s="18"/>
      <c r="Z171" s="18"/>
      <c r="AA171" s="18"/>
      <c r="AB171" s="18"/>
      <c r="AC171" s="18"/>
      <c r="AD171" s="18"/>
    </row>
    <row r="172" spans="1:30" ht="18">
      <c r="A172" s="950"/>
      <c r="B172" s="950"/>
      <c r="C172" s="950"/>
      <c r="D172" s="950"/>
      <c r="E172" s="950"/>
      <c r="F172" s="950"/>
      <c r="G172" s="950"/>
      <c r="H172" s="950"/>
      <c r="I172" s="950"/>
      <c r="J172" s="950"/>
      <c r="K172" s="950"/>
      <c r="L172" s="950"/>
      <c r="M172" s="950"/>
      <c r="N172" s="950"/>
      <c r="O172" s="950"/>
      <c r="P172" s="18"/>
      <c r="Q172" s="18"/>
      <c r="R172" s="18"/>
      <c r="S172" s="18"/>
      <c r="T172" s="18"/>
      <c r="U172" s="18"/>
      <c r="V172" s="18"/>
      <c r="W172" s="18"/>
      <c r="X172" s="18"/>
      <c r="Y172" s="18"/>
      <c r="Z172" s="18"/>
      <c r="AA172" s="18"/>
      <c r="AB172" s="18"/>
      <c r="AC172" s="18"/>
      <c r="AD172" s="18"/>
    </row>
    <row r="173" spans="1:30" ht="18">
      <c r="A173" s="950"/>
      <c r="B173" s="950"/>
      <c r="C173" s="950"/>
      <c r="D173" s="950"/>
      <c r="E173" s="950"/>
      <c r="F173" s="950"/>
      <c r="G173" s="950"/>
      <c r="H173" s="950"/>
      <c r="I173" s="950"/>
      <c r="J173" s="950"/>
      <c r="K173" s="950"/>
      <c r="L173" s="950"/>
      <c r="M173" s="950"/>
      <c r="N173" s="950"/>
      <c r="O173" s="950"/>
      <c r="P173" s="18"/>
      <c r="Q173" s="18"/>
      <c r="R173" s="18"/>
      <c r="S173" s="18"/>
      <c r="T173" s="18"/>
      <c r="U173" s="18"/>
      <c r="V173" s="18"/>
      <c r="W173" s="18"/>
      <c r="X173" s="18"/>
      <c r="Y173" s="18"/>
      <c r="Z173" s="18"/>
      <c r="AA173" s="18"/>
      <c r="AB173" s="18"/>
      <c r="AC173" s="18"/>
      <c r="AD173" s="18"/>
    </row>
    <row r="174" spans="1:30" ht="18">
      <c r="A174" s="950"/>
      <c r="B174" s="950"/>
      <c r="C174" s="950"/>
      <c r="D174" s="950"/>
      <c r="E174" s="950"/>
      <c r="F174" s="950"/>
      <c r="G174" s="950"/>
      <c r="H174" s="950"/>
      <c r="I174" s="950"/>
      <c r="J174" s="950"/>
      <c r="K174" s="950"/>
      <c r="L174" s="950"/>
      <c r="M174" s="950"/>
      <c r="N174" s="950"/>
      <c r="O174" s="950"/>
      <c r="P174" s="18"/>
      <c r="Q174" s="18"/>
      <c r="R174" s="18"/>
      <c r="S174" s="18"/>
      <c r="T174" s="18"/>
      <c r="U174" s="18"/>
      <c r="V174" s="18"/>
      <c r="W174" s="18"/>
      <c r="X174" s="18"/>
      <c r="Y174" s="18"/>
      <c r="Z174" s="18"/>
      <c r="AA174" s="18"/>
      <c r="AB174" s="18"/>
      <c r="AC174" s="18"/>
      <c r="AD174" s="18"/>
    </row>
    <row r="175" spans="1:30" ht="18">
      <c r="A175" s="950"/>
      <c r="B175" s="950"/>
      <c r="C175" s="950"/>
      <c r="D175" s="950"/>
      <c r="E175" s="950"/>
      <c r="F175" s="950"/>
      <c r="G175" s="950"/>
      <c r="H175" s="950"/>
      <c r="I175" s="950"/>
      <c r="J175" s="950"/>
      <c r="K175" s="950"/>
      <c r="L175" s="950"/>
      <c r="M175" s="950"/>
      <c r="N175" s="950"/>
      <c r="O175" s="950"/>
      <c r="P175" s="18"/>
      <c r="Q175" s="18"/>
      <c r="R175" s="18"/>
      <c r="S175" s="18"/>
      <c r="T175" s="18"/>
      <c r="U175" s="18"/>
      <c r="V175" s="18"/>
      <c r="W175" s="18"/>
      <c r="X175" s="18"/>
      <c r="Y175" s="18"/>
      <c r="Z175" s="18"/>
      <c r="AA175" s="18"/>
      <c r="AB175" s="18"/>
      <c r="AC175" s="18"/>
      <c r="AD175" s="18"/>
    </row>
    <row r="176" spans="1:30" ht="18">
      <c r="A176" s="950"/>
      <c r="B176" s="950"/>
      <c r="C176" s="950"/>
      <c r="D176" s="950"/>
      <c r="E176" s="950"/>
      <c r="F176" s="950"/>
      <c r="G176" s="950"/>
      <c r="H176" s="950"/>
      <c r="I176" s="950"/>
      <c r="J176" s="950"/>
      <c r="K176" s="950"/>
      <c r="L176" s="950"/>
      <c r="M176" s="950"/>
      <c r="N176" s="950"/>
      <c r="O176" s="950"/>
      <c r="P176" s="18"/>
      <c r="Q176" s="18"/>
      <c r="R176" s="18"/>
      <c r="S176" s="18"/>
      <c r="T176" s="18"/>
      <c r="U176" s="18"/>
      <c r="V176" s="18"/>
      <c r="W176" s="18"/>
      <c r="X176" s="18"/>
      <c r="Y176" s="18"/>
      <c r="Z176" s="18"/>
      <c r="AA176" s="18"/>
      <c r="AB176" s="18"/>
      <c r="AC176" s="18"/>
      <c r="AD176" s="18"/>
    </row>
    <row r="177" spans="1:30" ht="18">
      <c r="A177" s="950"/>
      <c r="B177" s="950"/>
      <c r="C177" s="950"/>
      <c r="D177" s="950"/>
      <c r="E177" s="950"/>
      <c r="F177" s="950"/>
      <c r="G177" s="950"/>
      <c r="H177" s="950"/>
      <c r="I177" s="950"/>
      <c r="J177" s="950"/>
      <c r="K177" s="950"/>
      <c r="L177" s="950"/>
      <c r="M177" s="950"/>
      <c r="N177" s="950"/>
      <c r="O177" s="950"/>
      <c r="P177" s="18"/>
      <c r="Q177" s="18"/>
      <c r="R177" s="18"/>
      <c r="S177" s="18"/>
      <c r="T177" s="18"/>
      <c r="U177" s="18"/>
      <c r="V177" s="18"/>
      <c r="W177" s="18"/>
      <c r="X177" s="18"/>
      <c r="Y177" s="18"/>
      <c r="Z177" s="18"/>
      <c r="AA177" s="18"/>
      <c r="AB177" s="18"/>
      <c r="AC177" s="18"/>
      <c r="AD177" s="18"/>
    </row>
    <row r="178" spans="1:30" ht="18">
      <c r="A178" s="950"/>
      <c r="B178" s="950"/>
      <c r="C178" s="950"/>
      <c r="D178" s="950"/>
      <c r="E178" s="950"/>
      <c r="F178" s="950"/>
      <c r="G178" s="950"/>
      <c r="H178" s="950"/>
      <c r="I178" s="950"/>
      <c r="J178" s="950"/>
      <c r="K178" s="950"/>
      <c r="L178" s="950"/>
      <c r="M178" s="950"/>
      <c r="N178" s="950"/>
      <c r="O178" s="950"/>
      <c r="P178" s="18"/>
      <c r="Q178" s="18"/>
      <c r="R178" s="18"/>
      <c r="S178" s="18"/>
      <c r="T178" s="18"/>
      <c r="U178" s="18"/>
      <c r="V178" s="18"/>
      <c r="W178" s="18"/>
      <c r="X178" s="18"/>
      <c r="Y178" s="18"/>
      <c r="Z178" s="18"/>
      <c r="AA178" s="18"/>
      <c r="AB178" s="18"/>
      <c r="AC178" s="18"/>
      <c r="AD178" s="18"/>
    </row>
    <row r="179" spans="1:30" ht="18">
      <c r="A179" s="950"/>
      <c r="B179" s="950"/>
      <c r="C179" s="950"/>
      <c r="D179" s="950"/>
      <c r="E179" s="950"/>
      <c r="F179" s="950"/>
      <c r="G179" s="950"/>
      <c r="H179" s="950"/>
      <c r="I179" s="950"/>
      <c r="J179" s="950"/>
      <c r="K179" s="950"/>
      <c r="L179" s="950"/>
      <c r="M179" s="950"/>
      <c r="N179" s="950"/>
      <c r="O179" s="950"/>
      <c r="P179" s="18"/>
      <c r="Q179" s="18"/>
      <c r="R179" s="18"/>
      <c r="S179" s="18"/>
      <c r="T179" s="18"/>
      <c r="U179" s="18"/>
      <c r="V179" s="18"/>
      <c r="W179" s="18"/>
      <c r="X179" s="18"/>
      <c r="Y179" s="18"/>
      <c r="Z179" s="18"/>
      <c r="AA179" s="18"/>
      <c r="AB179" s="18"/>
      <c r="AC179" s="18"/>
      <c r="AD179" s="18"/>
    </row>
    <row r="180" spans="1:30" ht="18">
      <c r="A180" s="950"/>
      <c r="B180" s="950"/>
      <c r="C180" s="950"/>
      <c r="D180" s="950"/>
      <c r="E180" s="950"/>
      <c r="F180" s="950"/>
      <c r="G180" s="950"/>
      <c r="H180" s="950"/>
      <c r="I180" s="950"/>
      <c r="J180" s="950"/>
      <c r="K180" s="950"/>
      <c r="L180" s="950"/>
      <c r="M180" s="950"/>
      <c r="N180" s="950"/>
      <c r="O180" s="950"/>
      <c r="P180" s="18"/>
      <c r="Q180" s="18"/>
      <c r="R180" s="18"/>
      <c r="S180" s="18"/>
      <c r="T180" s="18"/>
      <c r="U180" s="18"/>
      <c r="V180" s="18"/>
      <c r="W180" s="18"/>
      <c r="X180" s="18"/>
      <c r="Y180" s="18"/>
      <c r="Z180" s="18"/>
      <c r="AA180" s="18"/>
      <c r="AB180" s="18"/>
      <c r="AC180" s="18"/>
      <c r="AD180" s="18"/>
    </row>
    <row r="181" spans="1:30" ht="18">
      <c r="A181" s="950"/>
      <c r="B181" s="950"/>
      <c r="C181" s="950"/>
      <c r="D181" s="950"/>
      <c r="E181" s="950"/>
      <c r="F181" s="950"/>
      <c r="G181" s="950"/>
      <c r="H181" s="950"/>
      <c r="I181" s="950"/>
      <c r="J181" s="950"/>
      <c r="K181" s="950"/>
      <c r="L181" s="950"/>
      <c r="M181" s="950"/>
      <c r="N181" s="950"/>
      <c r="O181" s="950"/>
      <c r="P181" s="18"/>
      <c r="Q181" s="18"/>
      <c r="R181" s="18"/>
      <c r="S181" s="18"/>
      <c r="T181" s="18"/>
      <c r="U181" s="18"/>
      <c r="V181" s="18"/>
      <c r="W181" s="18"/>
      <c r="X181" s="18"/>
      <c r="Y181" s="18"/>
      <c r="Z181" s="18"/>
      <c r="AA181" s="18"/>
      <c r="AB181" s="18"/>
      <c r="AC181" s="18"/>
      <c r="AD181" s="18"/>
    </row>
    <row r="182" spans="1:30" ht="18">
      <c r="A182" s="950"/>
      <c r="B182" s="950"/>
      <c r="C182" s="950"/>
      <c r="D182" s="950"/>
      <c r="E182" s="950"/>
      <c r="F182" s="950"/>
      <c r="G182" s="950"/>
      <c r="H182" s="950"/>
      <c r="I182" s="950"/>
      <c r="J182" s="950"/>
      <c r="K182" s="950"/>
      <c r="L182" s="950"/>
      <c r="M182" s="950"/>
      <c r="N182" s="950"/>
      <c r="O182" s="950"/>
      <c r="P182" s="18"/>
      <c r="Q182" s="18"/>
      <c r="R182" s="18"/>
      <c r="S182" s="18"/>
      <c r="T182" s="18"/>
      <c r="U182" s="18"/>
      <c r="V182" s="18"/>
      <c r="W182" s="18"/>
      <c r="X182" s="18"/>
      <c r="Y182" s="18"/>
      <c r="Z182" s="18"/>
      <c r="AA182" s="18"/>
      <c r="AB182" s="18"/>
      <c r="AC182" s="18"/>
      <c r="AD182" s="18"/>
    </row>
    <row r="183" spans="1:30" ht="18">
      <c r="A183" s="950"/>
      <c r="B183" s="950"/>
      <c r="C183" s="950"/>
      <c r="D183" s="950"/>
      <c r="E183" s="950"/>
      <c r="F183" s="950"/>
      <c r="G183" s="950"/>
      <c r="H183" s="950"/>
      <c r="I183" s="950"/>
      <c r="J183" s="950"/>
      <c r="K183" s="950"/>
      <c r="L183" s="950"/>
      <c r="M183" s="950"/>
      <c r="N183" s="950"/>
      <c r="O183" s="950"/>
      <c r="P183" s="18"/>
      <c r="Q183" s="18"/>
      <c r="R183" s="18"/>
      <c r="S183" s="18"/>
      <c r="T183" s="18"/>
      <c r="U183" s="18"/>
      <c r="V183" s="18"/>
      <c r="W183" s="18"/>
      <c r="X183" s="18"/>
      <c r="Y183" s="18"/>
      <c r="Z183" s="18"/>
      <c r="AA183" s="18"/>
      <c r="AB183" s="18"/>
      <c r="AC183" s="18"/>
      <c r="AD183" s="18"/>
    </row>
    <row r="184" spans="1:30" ht="18">
      <c r="A184" s="950"/>
      <c r="B184" s="950"/>
      <c r="C184" s="950"/>
      <c r="D184" s="950"/>
      <c r="E184" s="950"/>
      <c r="F184" s="950"/>
      <c r="G184" s="950"/>
      <c r="H184" s="950"/>
      <c r="I184" s="950"/>
      <c r="J184" s="950"/>
      <c r="K184" s="950"/>
      <c r="L184" s="950"/>
      <c r="M184" s="950"/>
      <c r="N184" s="950"/>
      <c r="O184" s="950"/>
      <c r="P184" s="18"/>
      <c r="Q184" s="18"/>
      <c r="R184" s="18"/>
      <c r="S184" s="18"/>
      <c r="T184" s="18"/>
      <c r="U184" s="18"/>
      <c r="V184" s="18"/>
      <c r="W184" s="18"/>
      <c r="X184" s="18"/>
      <c r="Y184" s="18"/>
      <c r="Z184" s="18"/>
      <c r="AA184" s="18"/>
      <c r="AB184" s="18"/>
      <c r="AC184" s="18"/>
      <c r="AD184" s="18"/>
    </row>
    <row r="185" spans="1:30" ht="18">
      <c r="A185" s="950"/>
      <c r="B185" s="950"/>
      <c r="C185" s="950"/>
      <c r="D185" s="950"/>
      <c r="E185" s="950"/>
      <c r="F185" s="950"/>
      <c r="G185" s="950"/>
      <c r="H185" s="950"/>
      <c r="I185" s="950"/>
      <c r="J185" s="950"/>
      <c r="K185" s="950"/>
      <c r="L185" s="950"/>
      <c r="M185" s="950"/>
      <c r="N185" s="950"/>
      <c r="O185" s="950"/>
      <c r="P185" s="18"/>
      <c r="Q185" s="18"/>
      <c r="R185" s="18"/>
      <c r="S185" s="18"/>
      <c r="T185" s="18"/>
      <c r="U185" s="18"/>
      <c r="V185" s="18"/>
      <c r="W185" s="18"/>
      <c r="X185" s="18"/>
      <c r="Y185" s="18"/>
      <c r="Z185" s="18"/>
      <c r="AA185" s="18"/>
      <c r="AB185" s="18"/>
      <c r="AC185" s="18"/>
      <c r="AD185" s="18"/>
    </row>
    <row r="186" spans="1:30" ht="18">
      <c r="A186" s="950"/>
      <c r="B186" s="950"/>
      <c r="C186" s="950"/>
      <c r="D186" s="950"/>
      <c r="E186" s="950"/>
      <c r="F186" s="950"/>
      <c r="G186" s="950"/>
      <c r="H186" s="950"/>
      <c r="I186" s="950"/>
      <c r="J186" s="950"/>
      <c r="K186" s="950"/>
      <c r="L186" s="950"/>
      <c r="M186" s="950"/>
      <c r="N186" s="950"/>
      <c r="O186" s="950"/>
      <c r="P186" s="18"/>
      <c r="Q186" s="18"/>
      <c r="R186" s="18"/>
      <c r="S186" s="18"/>
      <c r="T186" s="18"/>
      <c r="U186" s="18"/>
      <c r="V186" s="18"/>
      <c r="W186" s="18"/>
      <c r="X186" s="18"/>
      <c r="Y186" s="18"/>
      <c r="Z186" s="18"/>
      <c r="AA186" s="18"/>
      <c r="AB186" s="18"/>
      <c r="AC186" s="18"/>
      <c r="AD186" s="18"/>
    </row>
    <row r="187" spans="1:30" ht="18">
      <c r="A187" s="950"/>
      <c r="B187" s="950"/>
      <c r="C187" s="950"/>
      <c r="D187" s="950"/>
      <c r="E187" s="950"/>
      <c r="F187" s="950"/>
      <c r="G187" s="950"/>
      <c r="H187" s="950"/>
      <c r="I187" s="950"/>
      <c r="J187" s="950"/>
      <c r="K187" s="950"/>
      <c r="L187" s="950"/>
      <c r="M187" s="950"/>
      <c r="N187" s="950"/>
      <c r="O187" s="950"/>
      <c r="P187" s="18"/>
      <c r="Q187" s="18"/>
      <c r="R187" s="18"/>
      <c r="S187" s="18"/>
      <c r="T187" s="18"/>
      <c r="U187" s="18"/>
      <c r="V187" s="18"/>
      <c r="W187" s="18"/>
      <c r="X187" s="18"/>
      <c r="Y187" s="18"/>
      <c r="Z187" s="18"/>
      <c r="AA187" s="18"/>
      <c r="AB187" s="18"/>
      <c r="AC187" s="18"/>
      <c r="AD187" s="18"/>
    </row>
    <row r="188" spans="1:30" ht="18">
      <c r="A188" s="950"/>
      <c r="B188" s="950"/>
      <c r="C188" s="950"/>
      <c r="D188" s="950"/>
      <c r="E188" s="950"/>
      <c r="F188" s="950"/>
      <c r="G188" s="950"/>
      <c r="H188" s="950"/>
      <c r="I188" s="950"/>
      <c r="J188" s="950"/>
      <c r="K188" s="950"/>
      <c r="L188" s="950"/>
      <c r="M188" s="950"/>
      <c r="N188" s="950"/>
      <c r="O188" s="950"/>
      <c r="P188" s="18"/>
      <c r="Q188" s="18"/>
      <c r="R188" s="18"/>
      <c r="S188" s="18"/>
      <c r="T188" s="18"/>
      <c r="U188" s="18"/>
      <c r="V188" s="18"/>
      <c r="W188" s="18"/>
      <c r="X188" s="18"/>
      <c r="Y188" s="18"/>
      <c r="Z188" s="18"/>
      <c r="AA188" s="18"/>
      <c r="AB188" s="18"/>
      <c r="AC188" s="18"/>
      <c r="AD188" s="18"/>
    </row>
    <row r="189" spans="1:30" ht="18">
      <c r="A189" s="950"/>
      <c r="B189" s="950"/>
      <c r="C189" s="950"/>
      <c r="D189" s="950"/>
      <c r="E189" s="950"/>
      <c r="F189" s="950"/>
      <c r="G189" s="950"/>
      <c r="H189" s="950"/>
      <c r="I189" s="950"/>
      <c r="J189" s="950"/>
      <c r="K189" s="950"/>
      <c r="L189" s="950"/>
      <c r="M189" s="950"/>
      <c r="N189" s="950"/>
      <c r="O189" s="950"/>
      <c r="P189" s="18"/>
      <c r="Q189" s="18"/>
      <c r="R189" s="18"/>
      <c r="S189" s="18"/>
      <c r="T189" s="18"/>
      <c r="U189" s="18"/>
      <c r="V189" s="18"/>
      <c r="W189" s="18"/>
      <c r="X189" s="18"/>
      <c r="Y189" s="18"/>
      <c r="Z189" s="18"/>
      <c r="AA189" s="18"/>
      <c r="AB189" s="18"/>
      <c r="AC189" s="18"/>
      <c r="AD189" s="18"/>
    </row>
    <row r="190" spans="1:30" ht="18">
      <c r="A190" s="950"/>
      <c r="B190" s="950"/>
      <c r="C190" s="950"/>
      <c r="D190" s="950"/>
      <c r="E190" s="950"/>
      <c r="F190" s="950"/>
      <c r="G190" s="950"/>
      <c r="H190" s="950"/>
      <c r="I190" s="950"/>
      <c r="J190" s="950"/>
      <c r="K190" s="950"/>
      <c r="L190" s="950"/>
      <c r="M190" s="950"/>
      <c r="N190" s="950"/>
      <c r="O190" s="950"/>
      <c r="P190" s="18"/>
      <c r="Q190" s="18"/>
      <c r="R190" s="18"/>
      <c r="S190" s="18"/>
      <c r="T190" s="18"/>
      <c r="U190" s="18"/>
      <c r="V190" s="18"/>
      <c r="W190" s="18"/>
      <c r="X190" s="18"/>
      <c r="Y190" s="18"/>
      <c r="Z190" s="18"/>
      <c r="AA190" s="18"/>
      <c r="AB190" s="18"/>
      <c r="AC190" s="18"/>
      <c r="AD190" s="18"/>
    </row>
    <row r="191" spans="1:30" ht="18">
      <c r="A191" s="950"/>
      <c r="B191" s="950"/>
      <c r="C191" s="950"/>
      <c r="D191" s="950"/>
      <c r="E191" s="950"/>
      <c r="F191" s="950"/>
      <c r="G191" s="950"/>
      <c r="H191" s="950"/>
      <c r="I191" s="950"/>
      <c r="J191" s="950"/>
      <c r="K191" s="950"/>
      <c r="L191" s="950"/>
      <c r="M191" s="950"/>
      <c r="N191" s="950"/>
      <c r="O191" s="950"/>
      <c r="P191" s="18"/>
      <c r="Q191" s="18"/>
      <c r="R191" s="18"/>
      <c r="S191" s="18"/>
      <c r="T191" s="18"/>
      <c r="U191" s="18"/>
      <c r="V191" s="18"/>
      <c r="W191" s="18"/>
      <c r="X191" s="18"/>
      <c r="Y191" s="18"/>
      <c r="Z191" s="18"/>
      <c r="AA191" s="18"/>
      <c r="AB191" s="18"/>
      <c r="AC191" s="18"/>
      <c r="AD191" s="18"/>
    </row>
    <row r="192" spans="1:30" ht="18">
      <c r="A192" s="950"/>
      <c r="B192" s="950"/>
      <c r="C192" s="950"/>
      <c r="D192" s="950"/>
      <c r="E192" s="950"/>
      <c r="F192" s="950"/>
      <c r="G192" s="950"/>
      <c r="H192" s="950"/>
      <c r="I192" s="950"/>
      <c r="J192" s="950"/>
      <c r="K192" s="950"/>
      <c r="L192" s="950"/>
      <c r="M192" s="950"/>
      <c r="N192" s="950"/>
      <c r="O192" s="950"/>
      <c r="P192" s="18"/>
      <c r="Q192" s="18"/>
      <c r="R192" s="18"/>
      <c r="S192" s="18"/>
      <c r="T192" s="18"/>
      <c r="U192" s="18"/>
      <c r="V192" s="18"/>
      <c r="W192" s="18"/>
      <c r="X192" s="18"/>
      <c r="Y192" s="18"/>
      <c r="Z192" s="18"/>
      <c r="AA192" s="18"/>
      <c r="AB192" s="18"/>
      <c r="AC192" s="18"/>
      <c r="AD192" s="18"/>
    </row>
    <row r="193" spans="1:30" ht="18">
      <c r="A193" s="950"/>
      <c r="B193" s="950"/>
      <c r="C193" s="950"/>
      <c r="D193" s="950"/>
      <c r="E193" s="950"/>
      <c r="F193" s="950"/>
      <c r="G193" s="950"/>
      <c r="H193" s="950"/>
      <c r="I193" s="950"/>
      <c r="J193" s="950"/>
      <c r="K193" s="950"/>
      <c r="L193" s="950"/>
      <c r="M193" s="950"/>
      <c r="N193" s="950"/>
      <c r="O193" s="950"/>
      <c r="P193" s="18"/>
      <c r="Q193" s="18"/>
      <c r="R193" s="18"/>
      <c r="S193" s="18"/>
      <c r="T193" s="18"/>
      <c r="U193" s="18"/>
      <c r="V193" s="18"/>
      <c r="W193" s="18"/>
      <c r="X193" s="18"/>
      <c r="Y193" s="18"/>
      <c r="Z193" s="18"/>
      <c r="AA193" s="18"/>
      <c r="AB193" s="18"/>
      <c r="AC193" s="18"/>
      <c r="AD193" s="18"/>
    </row>
    <row r="194" spans="1:30" ht="18">
      <c r="A194" s="950"/>
      <c r="B194" s="950"/>
      <c r="C194" s="950"/>
      <c r="D194" s="950"/>
      <c r="E194" s="950"/>
      <c r="F194" s="950"/>
      <c r="G194" s="950"/>
      <c r="H194" s="950"/>
      <c r="I194" s="950"/>
      <c r="J194" s="950"/>
      <c r="K194" s="950"/>
      <c r="L194" s="950"/>
      <c r="M194" s="950"/>
      <c r="N194" s="950"/>
      <c r="O194" s="950"/>
      <c r="P194" s="18"/>
      <c r="Q194" s="18"/>
      <c r="R194" s="18"/>
      <c r="S194" s="18"/>
      <c r="T194" s="18"/>
      <c r="U194" s="18"/>
      <c r="V194" s="18"/>
      <c r="W194" s="18"/>
      <c r="X194" s="18"/>
      <c r="Y194" s="18"/>
      <c r="Z194" s="18"/>
      <c r="AA194" s="18"/>
      <c r="AB194" s="18"/>
      <c r="AC194" s="18"/>
      <c r="AD194" s="18"/>
    </row>
    <row r="195" spans="1:30" ht="18">
      <c r="A195" s="950"/>
      <c r="B195" s="950"/>
      <c r="C195" s="950"/>
      <c r="D195" s="950"/>
      <c r="E195" s="950"/>
      <c r="F195" s="950"/>
      <c r="G195" s="950"/>
      <c r="H195" s="950"/>
      <c r="I195" s="950"/>
      <c r="J195" s="950"/>
      <c r="K195" s="950"/>
      <c r="L195" s="950"/>
      <c r="M195" s="950"/>
      <c r="N195" s="950"/>
      <c r="O195" s="950"/>
      <c r="P195" s="18"/>
      <c r="Q195" s="18"/>
      <c r="R195" s="18"/>
      <c r="S195" s="18"/>
      <c r="T195" s="18"/>
      <c r="U195" s="18"/>
      <c r="V195" s="18"/>
      <c r="W195" s="18"/>
      <c r="X195" s="18"/>
      <c r="Y195" s="18"/>
      <c r="Z195" s="18"/>
      <c r="AA195" s="18"/>
      <c r="AB195" s="18"/>
      <c r="AC195" s="18"/>
      <c r="AD195" s="18"/>
    </row>
    <row r="196" spans="1:30" ht="18">
      <c r="A196" s="950"/>
      <c r="B196" s="950"/>
      <c r="C196" s="950"/>
      <c r="D196" s="950"/>
      <c r="E196" s="950"/>
      <c r="F196" s="950"/>
      <c r="G196" s="950"/>
      <c r="H196" s="950"/>
      <c r="I196" s="950"/>
      <c r="J196" s="950"/>
      <c r="K196" s="950"/>
      <c r="L196" s="950"/>
      <c r="M196" s="950"/>
      <c r="N196" s="950"/>
      <c r="O196" s="950"/>
      <c r="P196" s="18"/>
      <c r="Q196" s="18"/>
      <c r="R196" s="18"/>
      <c r="S196" s="18"/>
      <c r="T196" s="18"/>
      <c r="U196" s="18"/>
      <c r="V196" s="18"/>
      <c r="W196" s="18"/>
      <c r="X196" s="18"/>
      <c r="Y196" s="18"/>
      <c r="Z196" s="18"/>
      <c r="AA196" s="18"/>
      <c r="AB196" s="18"/>
      <c r="AC196" s="18"/>
      <c r="AD196" s="18"/>
    </row>
    <row r="197" spans="1:30" ht="18">
      <c r="A197" s="950"/>
      <c r="B197" s="950"/>
      <c r="C197" s="950"/>
      <c r="D197" s="950"/>
      <c r="E197" s="950"/>
      <c r="F197" s="950"/>
      <c r="G197" s="950"/>
      <c r="H197" s="950"/>
      <c r="I197" s="950"/>
      <c r="J197" s="950"/>
      <c r="K197" s="950"/>
      <c r="L197" s="950"/>
      <c r="M197" s="950"/>
      <c r="N197" s="950"/>
      <c r="O197" s="950"/>
      <c r="P197" s="18"/>
      <c r="Q197" s="18"/>
      <c r="R197" s="18"/>
      <c r="S197" s="18"/>
      <c r="T197" s="18"/>
      <c r="U197" s="18"/>
      <c r="V197" s="18"/>
      <c r="W197" s="18"/>
      <c r="X197" s="18"/>
      <c r="Y197" s="18"/>
      <c r="Z197" s="18"/>
      <c r="AA197" s="18"/>
      <c r="AB197" s="18"/>
      <c r="AC197" s="18"/>
      <c r="AD197" s="18"/>
    </row>
    <row r="198" spans="1:30" ht="18">
      <c r="A198" s="950"/>
      <c r="B198" s="950"/>
      <c r="C198" s="950"/>
      <c r="D198" s="950"/>
      <c r="E198" s="950"/>
      <c r="F198" s="950"/>
      <c r="G198" s="950"/>
      <c r="H198" s="950"/>
      <c r="I198" s="950"/>
      <c r="J198" s="950"/>
      <c r="K198" s="950"/>
      <c r="L198" s="950"/>
      <c r="M198" s="950"/>
      <c r="N198" s="950"/>
      <c r="O198" s="950"/>
      <c r="P198" s="18"/>
      <c r="Q198" s="18"/>
      <c r="R198" s="18"/>
      <c r="S198" s="18"/>
      <c r="T198" s="18"/>
      <c r="U198" s="18"/>
      <c r="V198" s="18"/>
      <c r="W198" s="18"/>
      <c r="X198" s="18"/>
      <c r="Y198" s="18"/>
      <c r="Z198" s="18"/>
      <c r="AA198" s="18"/>
      <c r="AB198" s="18"/>
      <c r="AC198" s="18"/>
      <c r="AD198" s="18"/>
    </row>
    <row r="199" spans="1:30" ht="18">
      <c r="A199" s="950"/>
      <c r="B199" s="950"/>
      <c r="C199" s="950"/>
      <c r="D199" s="950"/>
      <c r="E199" s="950"/>
      <c r="F199" s="950"/>
      <c r="G199" s="950"/>
      <c r="H199" s="950"/>
      <c r="I199" s="950"/>
      <c r="J199" s="950"/>
      <c r="K199" s="950"/>
      <c r="L199" s="950"/>
      <c r="M199" s="950"/>
      <c r="N199" s="950"/>
      <c r="O199" s="950"/>
      <c r="P199" s="18"/>
      <c r="Q199" s="18"/>
      <c r="R199" s="18"/>
      <c r="S199" s="18"/>
      <c r="T199" s="18"/>
      <c r="U199" s="18"/>
      <c r="V199" s="18"/>
      <c r="W199" s="18"/>
      <c r="X199" s="18"/>
      <c r="Y199" s="18"/>
      <c r="Z199" s="18"/>
      <c r="AA199" s="18"/>
      <c r="AB199" s="18"/>
      <c r="AC199" s="18"/>
      <c r="AD199" s="18"/>
    </row>
    <row r="200" spans="1:30" ht="18">
      <c r="A200" s="950"/>
      <c r="B200" s="950"/>
      <c r="C200" s="950"/>
      <c r="D200" s="950"/>
      <c r="E200" s="950"/>
      <c r="F200" s="950"/>
      <c r="G200" s="950"/>
      <c r="H200" s="950"/>
      <c r="I200" s="950"/>
      <c r="J200" s="950"/>
      <c r="K200" s="950"/>
      <c r="L200" s="950"/>
      <c r="M200" s="950"/>
      <c r="N200" s="950"/>
      <c r="O200" s="950"/>
      <c r="P200" s="18"/>
      <c r="Q200" s="18"/>
      <c r="R200" s="18"/>
      <c r="S200" s="18"/>
      <c r="T200" s="18"/>
      <c r="U200" s="18"/>
      <c r="V200" s="18"/>
      <c r="W200" s="18"/>
      <c r="X200" s="18"/>
      <c r="Y200" s="18"/>
      <c r="Z200" s="18"/>
      <c r="AA200" s="18"/>
      <c r="AB200" s="18"/>
      <c r="AC200" s="18"/>
      <c r="AD200" s="18"/>
    </row>
    <row r="201" spans="1:30" ht="18">
      <c r="A201" s="950"/>
      <c r="B201" s="950"/>
      <c r="C201" s="950"/>
      <c r="D201" s="950"/>
      <c r="E201" s="950"/>
      <c r="F201" s="950"/>
      <c r="G201" s="950"/>
      <c r="H201" s="950"/>
      <c r="I201" s="950"/>
      <c r="J201" s="950"/>
      <c r="K201" s="950"/>
      <c r="L201" s="950"/>
      <c r="M201" s="950"/>
      <c r="N201" s="950"/>
      <c r="O201" s="950"/>
      <c r="P201" s="18"/>
      <c r="Q201" s="18"/>
      <c r="R201" s="18"/>
      <c r="S201" s="18"/>
      <c r="T201" s="18"/>
      <c r="U201" s="18"/>
      <c r="V201" s="18"/>
      <c r="W201" s="18"/>
      <c r="X201" s="18"/>
      <c r="Y201" s="18"/>
      <c r="Z201" s="18"/>
      <c r="AA201" s="18"/>
      <c r="AB201" s="18"/>
      <c r="AC201" s="18"/>
      <c r="AD201" s="18"/>
    </row>
    <row r="202" spans="1:30" ht="18">
      <c r="A202" s="950"/>
      <c r="B202" s="950"/>
      <c r="C202" s="950"/>
      <c r="D202" s="950"/>
      <c r="E202" s="950"/>
      <c r="F202" s="950"/>
      <c r="G202" s="950"/>
      <c r="H202" s="950"/>
      <c r="I202" s="950"/>
      <c r="J202" s="950"/>
      <c r="K202" s="950"/>
      <c r="L202" s="950"/>
      <c r="M202" s="950"/>
      <c r="N202" s="950"/>
      <c r="O202" s="950"/>
      <c r="P202" s="18"/>
      <c r="Q202" s="18"/>
      <c r="R202" s="18"/>
      <c r="S202" s="18"/>
      <c r="T202" s="18"/>
      <c r="U202" s="18"/>
      <c r="V202" s="18"/>
      <c r="W202" s="18"/>
      <c r="X202" s="18"/>
      <c r="Y202" s="18"/>
      <c r="Z202" s="18"/>
      <c r="AA202" s="18"/>
      <c r="AB202" s="18"/>
      <c r="AC202" s="18"/>
      <c r="AD202" s="18"/>
    </row>
    <row r="203" spans="1:30" ht="18">
      <c r="A203" s="950"/>
      <c r="B203" s="950"/>
      <c r="C203" s="950"/>
      <c r="D203" s="950"/>
      <c r="E203" s="950"/>
      <c r="F203" s="950"/>
      <c r="G203" s="950"/>
      <c r="H203" s="950"/>
      <c r="I203" s="950"/>
      <c r="J203" s="950"/>
      <c r="K203" s="950"/>
      <c r="L203" s="950"/>
      <c r="M203" s="950"/>
      <c r="N203" s="950"/>
      <c r="O203" s="950"/>
      <c r="P203" s="18"/>
      <c r="Q203" s="18"/>
      <c r="R203" s="18"/>
      <c r="S203" s="18"/>
      <c r="T203" s="18"/>
      <c r="U203" s="18"/>
      <c r="V203" s="18"/>
      <c r="W203" s="18"/>
      <c r="X203" s="18"/>
      <c r="Y203" s="18"/>
      <c r="Z203" s="18"/>
      <c r="AA203" s="18"/>
      <c r="AB203" s="18"/>
      <c r="AC203" s="18"/>
      <c r="AD203" s="18"/>
    </row>
    <row r="204" spans="1:30" ht="18">
      <c r="A204" s="950"/>
      <c r="B204" s="950"/>
      <c r="C204" s="950"/>
      <c r="D204" s="950"/>
      <c r="E204" s="950"/>
      <c r="F204" s="950"/>
      <c r="G204" s="950"/>
      <c r="H204" s="950"/>
      <c r="I204" s="950"/>
      <c r="J204" s="950"/>
      <c r="K204" s="950"/>
      <c r="L204" s="950"/>
      <c r="M204" s="950"/>
      <c r="N204" s="950"/>
      <c r="O204" s="950"/>
      <c r="P204" s="18"/>
      <c r="Q204" s="18"/>
      <c r="R204" s="18"/>
      <c r="S204" s="18"/>
      <c r="T204" s="18"/>
      <c r="U204" s="18"/>
      <c r="V204" s="18"/>
      <c r="W204" s="18"/>
      <c r="X204" s="18"/>
      <c r="Y204" s="18"/>
      <c r="Z204" s="18"/>
      <c r="AA204" s="18"/>
      <c r="AB204" s="18"/>
      <c r="AC204" s="18"/>
      <c r="AD204" s="18"/>
    </row>
    <row r="205" spans="1:30" ht="18">
      <c r="A205" s="950"/>
      <c r="B205" s="950"/>
      <c r="C205" s="950"/>
      <c r="D205" s="950"/>
      <c r="E205" s="950"/>
      <c r="F205" s="950"/>
      <c r="G205" s="950"/>
      <c r="H205" s="950"/>
      <c r="I205" s="950"/>
      <c r="J205" s="950"/>
      <c r="K205" s="950"/>
      <c r="L205" s="950"/>
      <c r="M205" s="950"/>
      <c r="N205" s="950"/>
      <c r="O205" s="950"/>
      <c r="P205" s="18"/>
      <c r="Q205" s="18"/>
      <c r="R205" s="18"/>
      <c r="S205" s="18"/>
      <c r="T205" s="18"/>
      <c r="U205" s="18"/>
      <c r="V205" s="18"/>
      <c r="W205" s="18"/>
      <c r="X205" s="18"/>
      <c r="Y205" s="18"/>
      <c r="Z205" s="18"/>
      <c r="AA205" s="18"/>
      <c r="AB205" s="18"/>
      <c r="AC205" s="18"/>
      <c r="AD205" s="18"/>
    </row>
    <row r="206" spans="1:30" ht="18">
      <c r="A206" s="950"/>
      <c r="B206" s="950"/>
      <c r="C206" s="950"/>
      <c r="D206" s="950"/>
      <c r="E206" s="950"/>
      <c r="F206" s="950"/>
      <c r="G206" s="950"/>
      <c r="H206" s="950"/>
      <c r="I206" s="950"/>
      <c r="J206" s="950"/>
      <c r="K206" s="950"/>
      <c r="L206" s="950"/>
      <c r="M206" s="950"/>
      <c r="N206" s="950"/>
      <c r="O206" s="950"/>
      <c r="P206" s="18"/>
      <c r="Q206" s="18"/>
      <c r="R206" s="18"/>
      <c r="S206" s="18"/>
      <c r="T206" s="18"/>
      <c r="U206" s="18"/>
      <c r="V206" s="18"/>
      <c r="W206" s="18"/>
      <c r="X206" s="18"/>
      <c r="Y206" s="18"/>
      <c r="Z206" s="18"/>
      <c r="AA206" s="18"/>
      <c r="AB206" s="18"/>
      <c r="AC206" s="18"/>
      <c r="AD206" s="18"/>
    </row>
    <row r="207" spans="1:30" ht="18">
      <c r="A207" s="950"/>
      <c r="B207" s="950"/>
      <c r="C207" s="950"/>
      <c r="D207" s="950"/>
      <c r="E207" s="950"/>
      <c r="F207" s="950"/>
      <c r="G207" s="950"/>
      <c r="H207" s="950"/>
      <c r="I207" s="950"/>
      <c r="J207" s="950"/>
      <c r="K207" s="950"/>
      <c r="L207" s="950"/>
      <c r="M207" s="950"/>
      <c r="N207" s="950"/>
      <c r="O207" s="950"/>
      <c r="P207" s="18"/>
      <c r="Q207" s="18"/>
      <c r="R207" s="18"/>
      <c r="S207" s="18"/>
      <c r="T207" s="18"/>
      <c r="U207" s="18"/>
      <c r="V207" s="18"/>
      <c r="W207" s="18"/>
      <c r="X207" s="18"/>
      <c r="Y207" s="18"/>
      <c r="Z207" s="18"/>
      <c r="AA207" s="18"/>
      <c r="AB207" s="18"/>
      <c r="AC207" s="18"/>
      <c r="AD207" s="18"/>
    </row>
    <row r="208" spans="1:30" ht="18">
      <c r="A208" s="950"/>
      <c r="B208" s="950"/>
      <c r="C208" s="950"/>
      <c r="D208" s="950"/>
      <c r="E208" s="950"/>
      <c r="F208" s="950"/>
      <c r="G208" s="950"/>
      <c r="H208" s="950"/>
      <c r="I208" s="950"/>
      <c r="J208" s="950"/>
      <c r="K208" s="950"/>
      <c r="L208" s="950"/>
      <c r="M208" s="950"/>
      <c r="N208" s="950"/>
      <c r="O208" s="950"/>
      <c r="P208" s="18"/>
      <c r="Q208" s="18"/>
      <c r="R208" s="18"/>
      <c r="S208" s="18"/>
      <c r="T208" s="18"/>
      <c r="U208" s="18"/>
      <c r="V208" s="18"/>
      <c r="W208" s="18"/>
      <c r="X208" s="18"/>
      <c r="Y208" s="18"/>
      <c r="Z208" s="18"/>
      <c r="AA208" s="18"/>
      <c r="AB208" s="18"/>
      <c r="AC208" s="18"/>
      <c r="AD208" s="18"/>
    </row>
    <row r="209" spans="1:30" ht="18">
      <c r="A209" s="950"/>
      <c r="B209" s="950"/>
      <c r="C209" s="950"/>
      <c r="D209" s="950"/>
      <c r="E209" s="950"/>
      <c r="F209" s="950"/>
      <c r="G209" s="950"/>
      <c r="H209" s="950"/>
      <c r="I209" s="950"/>
      <c r="J209" s="950"/>
      <c r="K209" s="950"/>
      <c r="L209" s="950"/>
      <c r="M209" s="950"/>
      <c r="N209" s="950"/>
      <c r="O209" s="950"/>
      <c r="P209" s="18"/>
      <c r="Q209" s="18"/>
      <c r="R209" s="18"/>
      <c r="S209" s="18"/>
      <c r="T209" s="18"/>
      <c r="U209" s="18"/>
      <c r="V209" s="18"/>
      <c r="W209" s="18"/>
      <c r="X209" s="18"/>
      <c r="Y209" s="18"/>
      <c r="Z209" s="18"/>
      <c r="AA209" s="18"/>
      <c r="AB209" s="18"/>
      <c r="AC209" s="18"/>
      <c r="AD209" s="18"/>
    </row>
    <row r="210" spans="1:30" ht="18">
      <c r="A210" s="950"/>
      <c r="B210" s="950"/>
      <c r="C210" s="950"/>
      <c r="D210" s="950"/>
      <c r="E210" s="950"/>
      <c r="F210" s="950"/>
      <c r="G210" s="950"/>
      <c r="H210" s="950"/>
      <c r="I210" s="950"/>
      <c r="J210" s="950"/>
      <c r="K210" s="950"/>
      <c r="L210" s="950"/>
      <c r="M210" s="950"/>
      <c r="N210" s="950"/>
      <c r="O210" s="950"/>
      <c r="P210" s="18"/>
      <c r="Q210" s="18"/>
      <c r="R210" s="18"/>
      <c r="S210" s="18"/>
      <c r="T210" s="18"/>
      <c r="U210" s="18"/>
      <c r="V210" s="18"/>
      <c r="W210" s="18"/>
      <c r="X210" s="18"/>
      <c r="Y210" s="18"/>
      <c r="Z210" s="18"/>
      <c r="AA210" s="18"/>
      <c r="AB210" s="18"/>
      <c r="AC210" s="18"/>
      <c r="AD210" s="18"/>
    </row>
    <row r="211" spans="1:30" ht="18">
      <c r="A211" s="950"/>
      <c r="B211" s="950"/>
      <c r="C211" s="950"/>
      <c r="D211" s="950"/>
      <c r="E211" s="950"/>
      <c r="F211" s="950"/>
      <c r="G211" s="950"/>
      <c r="H211" s="950"/>
      <c r="I211" s="950"/>
      <c r="J211" s="950"/>
      <c r="K211" s="950"/>
      <c r="L211" s="950"/>
      <c r="M211" s="950"/>
      <c r="N211" s="950"/>
      <c r="O211" s="950"/>
      <c r="P211" s="18"/>
      <c r="Q211" s="18"/>
      <c r="R211" s="18"/>
      <c r="S211" s="18"/>
      <c r="T211" s="18"/>
      <c r="U211" s="18"/>
      <c r="V211" s="18"/>
      <c r="W211" s="18"/>
      <c r="X211" s="18"/>
      <c r="Y211" s="18"/>
      <c r="Z211" s="18"/>
      <c r="AA211" s="18"/>
      <c r="AB211" s="18"/>
      <c r="AC211" s="18"/>
      <c r="AD211" s="18"/>
    </row>
    <row r="212" spans="1:30" ht="18">
      <c r="A212" s="950"/>
      <c r="B212" s="950"/>
      <c r="C212" s="950"/>
      <c r="D212" s="950"/>
      <c r="E212" s="950"/>
      <c r="F212" s="950"/>
      <c r="G212" s="950"/>
      <c r="H212" s="950"/>
      <c r="I212" s="950"/>
      <c r="J212" s="950"/>
      <c r="K212" s="950"/>
      <c r="L212" s="950"/>
      <c r="M212" s="950"/>
      <c r="N212" s="950"/>
      <c r="O212" s="950"/>
      <c r="P212" s="18"/>
      <c r="Q212" s="18"/>
      <c r="R212" s="18"/>
      <c r="S212" s="18"/>
      <c r="T212" s="18"/>
      <c r="U212" s="18"/>
      <c r="V212" s="18"/>
      <c r="W212" s="18"/>
      <c r="X212" s="18"/>
      <c r="Y212" s="18"/>
      <c r="Z212" s="18"/>
      <c r="AA212" s="18"/>
      <c r="AB212" s="18"/>
      <c r="AC212" s="18"/>
      <c r="AD212" s="18"/>
    </row>
    <row r="213" spans="1:30" ht="18">
      <c r="A213" s="950"/>
      <c r="B213" s="950"/>
      <c r="C213" s="950"/>
      <c r="D213" s="950"/>
      <c r="E213" s="950"/>
      <c r="F213" s="950"/>
      <c r="G213" s="950"/>
      <c r="H213" s="950"/>
      <c r="I213" s="950"/>
      <c r="J213" s="950"/>
      <c r="K213" s="950"/>
      <c r="L213" s="950"/>
      <c r="M213" s="950"/>
      <c r="N213" s="950"/>
      <c r="O213" s="950"/>
      <c r="P213" s="18"/>
      <c r="Q213" s="18"/>
      <c r="R213" s="18"/>
      <c r="S213" s="18"/>
      <c r="T213" s="18"/>
      <c r="U213" s="18"/>
      <c r="V213" s="18"/>
      <c r="W213" s="18"/>
      <c r="X213" s="18"/>
      <c r="Y213" s="18"/>
      <c r="Z213" s="18"/>
      <c r="AA213" s="18"/>
      <c r="AB213" s="18"/>
      <c r="AC213" s="18"/>
      <c r="AD213" s="18"/>
    </row>
    <row r="214" spans="1:30" ht="18">
      <c r="A214" s="950"/>
      <c r="B214" s="950"/>
      <c r="C214" s="950"/>
      <c r="D214" s="950"/>
      <c r="E214" s="950"/>
      <c r="F214" s="950"/>
      <c r="G214" s="950"/>
      <c r="H214" s="950"/>
      <c r="I214" s="950"/>
      <c r="J214" s="950"/>
      <c r="K214" s="950"/>
      <c r="L214" s="950"/>
      <c r="M214" s="950"/>
      <c r="N214" s="950"/>
      <c r="O214" s="950"/>
      <c r="P214" s="18"/>
      <c r="Q214" s="18"/>
      <c r="R214" s="18"/>
      <c r="S214" s="18"/>
      <c r="T214" s="18"/>
      <c r="U214" s="18"/>
      <c r="V214" s="18"/>
      <c r="W214" s="18"/>
      <c r="X214" s="18"/>
      <c r="Y214" s="18"/>
      <c r="Z214" s="18"/>
      <c r="AA214" s="18"/>
      <c r="AB214" s="18"/>
      <c r="AC214" s="18"/>
      <c r="AD214" s="18"/>
    </row>
    <row r="215" spans="1:30" ht="18">
      <c r="A215" s="950"/>
      <c r="B215" s="950"/>
      <c r="C215" s="950"/>
      <c r="D215" s="950"/>
      <c r="E215" s="950"/>
      <c r="F215" s="950"/>
      <c r="G215" s="950"/>
      <c r="H215" s="950"/>
      <c r="I215" s="950"/>
      <c r="J215" s="950"/>
      <c r="K215" s="950"/>
      <c r="L215" s="950"/>
      <c r="M215" s="950"/>
      <c r="N215" s="950"/>
      <c r="O215" s="950"/>
      <c r="P215" s="18"/>
      <c r="Q215" s="18"/>
      <c r="R215" s="18"/>
      <c r="S215" s="18"/>
      <c r="T215" s="18"/>
      <c r="U215" s="18"/>
      <c r="V215" s="18"/>
      <c r="W215" s="18"/>
      <c r="X215" s="18"/>
      <c r="Y215" s="18"/>
      <c r="Z215" s="18"/>
      <c r="AA215" s="18"/>
      <c r="AB215" s="18"/>
      <c r="AC215" s="18"/>
      <c r="AD215" s="18"/>
    </row>
    <row r="216" spans="1:30" ht="18">
      <c r="A216" s="950"/>
      <c r="B216" s="950"/>
      <c r="C216" s="950"/>
      <c r="D216" s="950"/>
      <c r="E216" s="950"/>
      <c r="F216" s="950"/>
      <c r="G216" s="950"/>
      <c r="H216" s="950"/>
      <c r="I216" s="950"/>
      <c r="J216" s="950"/>
      <c r="K216" s="950"/>
      <c r="L216" s="950"/>
      <c r="M216" s="950"/>
      <c r="N216" s="950"/>
      <c r="O216" s="950"/>
      <c r="P216" s="18"/>
      <c r="Q216" s="18"/>
      <c r="R216" s="18"/>
      <c r="S216" s="18"/>
      <c r="T216" s="18"/>
      <c r="U216" s="18"/>
      <c r="V216" s="18"/>
      <c r="W216" s="18"/>
      <c r="X216" s="18"/>
      <c r="Y216" s="18"/>
      <c r="Z216" s="18"/>
      <c r="AA216" s="18"/>
      <c r="AB216" s="18"/>
      <c r="AC216" s="18"/>
      <c r="AD216" s="18"/>
    </row>
    <row r="217" spans="1:30" ht="18">
      <c r="A217" s="950"/>
      <c r="B217" s="950"/>
      <c r="C217" s="950"/>
      <c r="D217" s="950"/>
      <c r="E217" s="950"/>
      <c r="F217" s="950"/>
      <c r="G217" s="950"/>
      <c r="H217" s="950"/>
      <c r="I217" s="950"/>
      <c r="J217" s="950"/>
      <c r="K217" s="950"/>
      <c r="L217" s="950"/>
      <c r="M217" s="950"/>
      <c r="N217" s="950"/>
      <c r="O217" s="950"/>
      <c r="P217" s="18"/>
      <c r="Q217" s="18"/>
      <c r="R217" s="18"/>
      <c r="S217" s="18"/>
      <c r="T217" s="18"/>
      <c r="U217" s="18"/>
      <c r="V217" s="18"/>
      <c r="W217" s="18"/>
      <c r="X217" s="18"/>
      <c r="Y217" s="18"/>
      <c r="Z217" s="18"/>
      <c r="AA217" s="18"/>
      <c r="AB217" s="18"/>
      <c r="AC217" s="18"/>
      <c r="AD217" s="18"/>
    </row>
    <row r="218" spans="1:30" ht="18">
      <c r="A218" s="950"/>
      <c r="B218" s="950"/>
      <c r="C218" s="950"/>
      <c r="D218" s="950"/>
      <c r="E218" s="950"/>
      <c r="F218" s="950"/>
      <c r="G218" s="950"/>
      <c r="H218" s="950"/>
      <c r="I218" s="950"/>
      <c r="J218" s="950"/>
      <c r="K218" s="950"/>
      <c r="L218" s="950"/>
      <c r="M218" s="950"/>
      <c r="N218" s="950"/>
      <c r="O218" s="950"/>
      <c r="P218" s="18"/>
      <c r="Q218" s="18"/>
      <c r="R218" s="18"/>
      <c r="S218" s="18"/>
      <c r="T218" s="18"/>
      <c r="U218" s="18"/>
      <c r="V218" s="18"/>
      <c r="W218" s="18"/>
      <c r="X218" s="18"/>
      <c r="Y218" s="18"/>
      <c r="Z218" s="18"/>
      <c r="AA218" s="18"/>
      <c r="AB218" s="18"/>
      <c r="AC218" s="18"/>
      <c r="AD218" s="18"/>
    </row>
    <row r="219" spans="1:30" ht="18">
      <c r="A219" s="950"/>
      <c r="B219" s="950"/>
      <c r="C219" s="950"/>
      <c r="D219" s="950"/>
      <c r="E219" s="950"/>
      <c r="F219" s="950"/>
      <c r="G219" s="950"/>
      <c r="H219" s="950"/>
      <c r="I219" s="950"/>
      <c r="J219" s="950"/>
      <c r="K219" s="950"/>
      <c r="L219" s="950"/>
      <c r="M219" s="950"/>
      <c r="N219" s="950"/>
      <c r="O219" s="950"/>
      <c r="P219" s="18"/>
      <c r="Q219" s="18"/>
      <c r="R219" s="18"/>
      <c r="S219" s="18"/>
      <c r="T219" s="18"/>
      <c r="U219" s="18"/>
      <c r="V219" s="18"/>
      <c r="W219" s="18"/>
      <c r="X219" s="18"/>
      <c r="Y219" s="18"/>
      <c r="Z219" s="18"/>
      <c r="AA219" s="18"/>
      <c r="AB219" s="18"/>
      <c r="AC219" s="18"/>
      <c r="AD219" s="18"/>
    </row>
    <row r="220" spans="1:30" ht="18">
      <c r="A220" s="950"/>
      <c r="B220" s="950"/>
      <c r="C220" s="950"/>
      <c r="D220" s="950"/>
      <c r="E220" s="950"/>
      <c r="F220" s="950"/>
      <c r="G220" s="950"/>
      <c r="H220" s="950"/>
      <c r="I220" s="950"/>
      <c r="J220" s="950"/>
      <c r="K220" s="950"/>
      <c r="L220" s="950"/>
      <c r="M220" s="950"/>
      <c r="N220" s="950"/>
      <c r="O220" s="950"/>
      <c r="P220" s="18"/>
      <c r="Q220" s="18"/>
      <c r="R220" s="18"/>
      <c r="S220" s="18"/>
      <c r="T220" s="18"/>
      <c r="U220" s="18"/>
      <c r="V220" s="18"/>
      <c r="W220" s="18"/>
      <c r="X220" s="18"/>
      <c r="Y220" s="18"/>
      <c r="Z220" s="18"/>
      <c r="AA220" s="18"/>
      <c r="AB220" s="18"/>
      <c r="AC220" s="18"/>
      <c r="AD220" s="18"/>
    </row>
    <row r="221" spans="1:30" ht="18">
      <c r="A221" s="950"/>
      <c r="B221" s="950"/>
      <c r="C221" s="950"/>
      <c r="D221" s="950"/>
      <c r="E221" s="950"/>
      <c r="F221" s="950"/>
      <c r="G221" s="950"/>
      <c r="H221" s="950"/>
      <c r="I221" s="950"/>
      <c r="J221" s="950"/>
      <c r="K221" s="950"/>
      <c r="L221" s="950"/>
      <c r="M221" s="950"/>
      <c r="N221" s="950"/>
      <c r="O221" s="950"/>
      <c r="P221" s="18"/>
      <c r="Q221" s="18"/>
      <c r="R221" s="18"/>
      <c r="S221" s="18"/>
      <c r="T221" s="18"/>
      <c r="U221" s="18"/>
      <c r="V221" s="18"/>
      <c r="W221" s="18"/>
      <c r="X221" s="18"/>
      <c r="Y221" s="18"/>
      <c r="Z221" s="18"/>
      <c r="AA221" s="18"/>
      <c r="AB221" s="18"/>
      <c r="AC221" s="18"/>
      <c r="AD221" s="18"/>
    </row>
    <row r="222" spans="1:30" ht="18">
      <c r="A222" s="950"/>
      <c r="B222" s="950"/>
      <c r="C222" s="950"/>
      <c r="D222" s="950"/>
      <c r="E222" s="950"/>
      <c r="F222" s="950"/>
      <c r="G222" s="950"/>
      <c r="H222" s="950"/>
      <c r="I222" s="950"/>
      <c r="J222" s="950"/>
      <c r="K222" s="950"/>
      <c r="L222" s="950"/>
      <c r="M222" s="950"/>
      <c r="N222" s="950"/>
      <c r="O222" s="950"/>
      <c r="P222" s="18"/>
      <c r="Q222" s="18"/>
      <c r="R222" s="18"/>
      <c r="S222" s="18"/>
      <c r="T222" s="18"/>
      <c r="U222" s="18"/>
      <c r="V222" s="18"/>
      <c r="W222" s="18"/>
      <c r="X222" s="18"/>
      <c r="Y222" s="18"/>
      <c r="Z222" s="18"/>
      <c r="AA222" s="18"/>
      <c r="AB222" s="18"/>
      <c r="AC222" s="18"/>
      <c r="AD222" s="18"/>
    </row>
    <row r="223" spans="1:30" ht="18">
      <c r="A223" s="950"/>
      <c r="B223" s="950"/>
      <c r="C223" s="950"/>
      <c r="D223" s="950"/>
      <c r="E223" s="950"/>
      <c r="F223" s="950"/>
      <c r="G223" s="950"/>
      <c r="H223" s="950"/>
      <c r="I223" s="950"/>
      <c r="J223" s="950"/>
      <c r="K223" s="950"/>
      <c r="L223" s="950"/>
      <c r="M223" s="950"/>
      <c r="N223" s="950"/>
      <c r="O223" s="950"/>
      <c r="P223" s="18"/>
      <c r="Q223" s="18"/>
      <c r="R223" s="18"/>
      <c r="S223" s="18"/>
      <c r="T223" s="18"/>
      <c r="U223" s="18"/>
      <c r="V223" s="18"/>
      <c r="W223" s="18"/>
      <c r="X223" s="18"/>
      <c r="Y223" s="18"/>
      <c r="Z223" s="18"/>
      <c r="AA223" s="18"/>
      <c r="AB223" s="18"/>
      <c r="AC223" s="18"/>
      <c r="AD223" s="18"/>
    </row>
    <row r="224" spans="1:30" ht="18">
      <c r="A224" s="950"/>
      <c r="B224" s="950"/>
      <c r="C224" s="950"/>
      <c r="D224" s="950"/>
      <c r="E224" s="950"/>
      <c r="F224" s="950"/>
      <c r="G224" s="950"/>
      <c r="H224" s="950"/>
      <c r="I224" s="950"/>
      <c r="J224" s="950"/>
      <c r="K224" s="950"/>
      <c r="L224" s="950"/>
      <c r="M224" s="950"/>
      <c r="N224" s="950"/>
      <c r="O224" s="950"/>
      <c r="P224" s="18"/>
      <c r="Q224" s="18"/>
      <c r="R224" s="18"/>
      <c r="S224" s="18"/>
      <c r="T224" s="18"/>
      <c r="U224" s="18"/>
      <c r="V224" s="18"/>
      <c r="W224" s="18"/>
      <c r="X224" s="18"/>
      <c r="Y224" s="18"/>
      <c r="Z224" s="18"/>
      <c r="AA224" s="18"/>
      <c r="AB224" s="18"/>
      <c r="AC224" s="18"/>
      <c r="AD224" s="18"/>
    </row>
    <row r="225" spans="1:30" ht="18">
      <c r="A225" s="950"/>
      <c r="B225" s="950"/>
      <c r="C225" s="950"/>
      <c r="D225" s="950"/>
      <c r="E225" s="950"/>
      <c r="F225" s="950"/>
      <c r="G225" s="950"/>
      <c r="H225" s="950"/>
      <c r="I225" s="950"/>
      <c r="J225" s="950"/>
      <c r="K225" s="950"/>
      <c r="L225" s="950"/>
      <c r="M225" s="950"/>
      <c r="N225" s="950"/>
      <c r="O225" s="950"/>
      <c r="P225" s="18"/>
      <c r="Q225" s="18"/>
      <c r="R225" s="18"/>
      <c r="S225" s="18"/>
      <c r="T225" s="18"/>
      <c r="U225" s="18"/>
      <c r="V225" s="18"/>
      <c r="W225" s="18"/>
      <c r="X225" s="18"/>
      <c r="Y225" s="18"/>
      <c r="Z225" s="18"/>
      <c r="AA225" s="18"/>
      <c r="AB225" s="18"/>
      <c r="AC225" s="18"/>
      <c r="AD225" s="18"/>
    </row>
    <row r="226" spans="1:30" ht="18">
      <c r="A226" s="950"/>
      <c r="B226" s="950"/>
      <c r="C226" s="950"/>
      <c r="D226" s="950"/>
      <c r="E226" s="950"/>
      <c r="F226" s="950"/>
      <c r="G226" s="950"/>
      <c r="H226" s="950"/>
      <c r="I226" s="950"/>
      <c r="J226" s="950"/>
      <c r="K226" s="950"/>
      <c r="L226" s="950"/>
      <c r="M226" s="950"/>
      <c r="N226" s="950"/>
      <c r="O226" s="950"/>
      <c r="P226" s="18"/>
      <c r="Q226" s="18"/>
      <c r="R226" s="18"/>
      <c r="S226" s="18"/>
      <c r="T226" s="18"/>
      <c r="U226" s="18"/>
      <c r="V226" s="18"/>
      <c r="W226" s="18"/>
      <c r="X226" s="18"/>
      <c r="Y226" s="18"/>
      <c r="Z226" s="18"/>
      <c r="AA226" s="18"/>
      <c r="AB226" s="18"/>
      <c r="AC226" s="18"/>
      <c r="AD226" s="18"/>
    </row>
    <row r="227" spans="1:30" ht="18">
      <c r="A227" s="950"/>
      <c r="B227" s="950"/>
      <c r="C227" s="950"/>
      <c r="D227" s="950"/>
      <c r="E227" s="950"/>
      <c r="F227" s="950"/>
      <c r="G227" s="950"/>
      <c r="H227" s="950"/>
      <c r="I227" s="950"/>
      <c r="J227" s="950"/>
      <c r="K227" s="950"/>
      <c r="L227" s="950"/>
      <c r="M227" s="950"/>
      <c r="N227" s="950"/>
      <c r="O227" s="950"/>
      <c r="P227" s="18"/>
      <c r="Q227" s="18"/>
      <c r="R227" s="18"/>
      <c r="S227" s="18"/>
      <c r="T227" s="18"/>
      <c r="U227" s="18"/>
      <c r="V227" s="18"/>
      <c r="W227" s="18"/>
      <c r="X227" s="18"/>
      <c r="Y227" s="18"/>
      <c r="Z227" s="18"/>
      <c r="AA227" s="18"/>
      <c r="AB227" s="18"/>
      <c r="AC227" s="18"/>
      <c r="AD227" s="18"/>
    </row>
    <row r="228" spans="1:30" ht="18">
      <c r="A228" s="950"/>
      <c r="B228" s="950"/>
      <c r="C228" s="950"/>
      <c r="D228" s="950"/>
      <c r="E228" s="950"/>
      <c r="F228" s="950"/>
      <c r="G228" s="950"/>
      <c r="H228" s="950"/>
      <c r="I228" s="950"/>
      <c r="J228" s="950"/>
      <c r="K228" s="950"/>
      <c r="L228" s="950"/>
      <c r="M228" s="950"/>
      <c r="N228" s="950"/>
      <c r="O228" s="950"/>
      <c r="P228" s="18"/>
      <c r="Q228" s="18"/>
      <c r="R228" s="18"/>
      <c r="S228" s="18"/>
      <c r="T228" s="18"/>
      <c r="U228" s="18"/>
      <c r="V228" s="18"/>
      <c r="W228" s="18"/>
      <c r="X228" s="18"/>
      <c r="Y228" s="18"/>
      <c r="Z228" s="18"/>
      <c r="AA228" s="18"/>
      <c r="AB228" s="18"/>
      <c r="AC228" s="18"/>
      <c r="AD228" s="18"/>
    </row>
    <row r="229" spans="1:30" ht="18">
      <c r="A229" s="950"/>
      <c r="B229" s="950"/>
      <c r="C229" s="950"/>
      <c r="D229" s="950"/>
      <c r="E229" s="950"/>
      <c r="F229" s="950"/>
      <c r="G229" s="950"/>
      <c r="H229" s="950"/>
      <c r="I229" s="950"/>
      <c r="J229" s="950"/>
      <c r="K229" s="950"/>
      <c r="L229" s="950"/>
      <c r="M229" s="950"/>
      <c r="N229" s="950"/>
      <c r="O229" s="950"/>
      <c r="P229" s="18"/>
      <c r="Q229" s="18"/>
      <c r="R229" s="18"/>
      <c r="S229" s="18"/>
      <c r="T229" s="18"/>
      <c r="U229" s="18"/>
      <c r="V229" s="18"/>
      <c r="W229" s="18"/>
      <c r="X229" s="18"/>
      <c r="Y229" s="18"/>
      <c r="Z229" s="18"/>
      <c r="AA229" s="18"/>
      <c r="AB229" s="18"/>
      <c r="AC229" s="18"/>
      <c r="AD229" s="18"/>
    </row>
    <row r="230" spans="1:30" ht="18">
      <c r="A230" s="950"/>
      <c r="B230" s="950"/>
      <c r="C230" s="950"/>
      <c r="D230" s="950"/>
      <c r="E230" s="950"/>
      <c r="F230" s="950"/>
      <c r="G230" s="950"/>
      <c r="H230" s="950"/>
      <c r="I230" s="950"/>
      <c r="J230" s="950"/>
      <c r="K230" s="950"/>
      <c r="L230" s="950"/>
      <c r="M230" s="950"/>
      <c r="N230" s="950"/>
      <c r="O230" s="950"/>
      <c r="P230" s="18"/>
      <c r="Q230" s="18"/>
      <c r="R230" s="18"/>
      <c r="S230" s="18"/>
      <c r="T230" s="18"/>
      <c r="U230" s="18"/>
      <c r="V230" s="18"/>
      <c r="W230" s="18"/>
      <c r="X230" s="18"/>
      <c r="Y230" s="18"/>
      <c r="Z230" s="18"/>
      <c r="AA230" s="18"/>
      <c r="AB230" s="18"/>
      <c r="AC230" s="18"/>
      <c r="AD230" s="18"/>
    </row>
    <row r="231" spans="1:30" ht="18">
      <c r="A231" s="950"/>
      <c r="B231" s="950"/>
      <c r="C231" s="950"/>
      <c r="D231" s="950"/>
      <c r="E231" s="950"/>
      <c r="F231" s="950"/>
      <c r="G231" s="950"/>
      <c r="H231" s="950"/>
      <c r="I231" s="950"/>
      <c r="J231" s="950"/>
      <c r="K231" s="950"/>
      <c r="L231" s="950"/>
      <c r="M231" s="950"/>
      <c r="N231" s="950"/>
      <c r="O231" s="950"/>
      <c r="P231" s="18"/>
      <c r="Q231" s="18"/>
      <c r="R231" s="18"/>
      <c r="S231" s="18"/>
      <c r="T231" s="18"/>
      <c r="U231" s="18"/>
      <c r="V231" s="18"/>
      <c r="W231" s="18"/>
      <c r="X231" s="18"/>
      <c r="Y231" s="18"/>
      <c r="Z231" s="18"/>
      <c r="AA231" s="18"/>
      <c r="AB231" s="18"/>
      <c r="AC231" s="18"/>
      <c r="AD231" s="18"/>
    </row>
    <row r="232" spans="1:30" ht="18">
      <c r="A232" s="950"/>
      <c r="B232" s="950"/>
      <c r="C232" s="950"/>
      <c r="D232" s="950"/>
      <c r="E232" s="950"/>
      <c r="F232" s="950"/>
      <c r="G232" s="950"/>
      <c r="H232" s="950"/>
      <c r="I232" s="950"/>
      <c r="J232" s="950"/>
      <c r="K232" s="950"/>
      <c r="L232" s="950"/>
      <c r="M232" s="950"/>
      <c r="N232" s="950"/>
      <c r="O232" s="950"/>
      <c r="P232" s="18"/>
      <c r="Q232" s="18"/>
      <c r="R232" s="18"/>
      <c r="S232" s="18"/>
      <c r="T232" s="18"/>
      <c r="U232" s="18"/>
      <c r="V232" s="18"/>
      <c r="W232" s="18"/>
      <c r="X232" s="18"/>
      <c r="Y232" s="18"/>
      <c r="Z232" s="18"/>
      <c r="AA232" s="18"/>
      <c r="AB232" s="18"/>
      <c r="AC232" s="18"/>
      <c r="AD232" s="18"/>
    </row>
    <row r="233" spans="1:30" ht="18">
      <c r="A233" s="950"/>
      <c r="B233" s="950"/>
      <c r="C233" s="950"/>
      <c r="D233" s="950"/>
      <c r="E233" s="950"/>
      <c r="F233" s="950"/>
      <c r="G233" s="950"/>
      <c r="H233" s="950"/>
      <c r="I233" s="950"/>
      <c r="J233" s="950"/>
      <c r="K233" s="950"/>
      <c r="L233" s="950"/>
      <c r="M233" s="950"/>
      <c r="N233" s="950"/>
      <c r="O233" s="950"/>
      <c r="P233" s="18"/>
      <c r="Q233" s="18"/>
      <c r="R233" s="18"/>
      <c r="S233" s="18"/>
      <c r="T233" s="18"/>
      <c r="U233" s="18"/>
      <c r="V233" s="18"/>
      <c r="W233" s="18"/>
      <c r="X233" s="18"/>
      <c r="Y233" s="18"/>
      <c r="Z233" s="18"/>
      <c r="AA233" s="18"/>
      <c r="AB233" s="18"/>
      <c r="AC233" s="18"/>
      <c r="AD233" s="18"/>
    </row>
    <row r="234" spans="1:30" ht="18">
      <c r="A234" s="950"/>
      <c r="B234" s="950"/>
      <c r="C234" s="950"/>
      <c r="D234" s="950"/>
      <c r="E234" s="950"/>
      <c r="F234" s="950"/>
      <c r="G234" s="950"/>
      <c r="H234" s="950"/>
      <c r="I234" s="950"/>
      <c r="J234" s="950"/>
      <c r="K234" s="950"/>
      <c r="L234" s="950"/>
      <c r="M234" s="950"/>
      <c r="N234" s="950"/>
      <c r="O234" s="950"/>
      <c r="P234" s="18"/>
      <c r="Q234" s="18"/>
      <c r="R234" s="18"/>
      <c r="S234" s="18"/>
      <c r="T234" s="18"/>
      <c r="U234" s="18"/>
      <c r="V234" s="18"/>
      <c r="W234" s="18"/>
      <c r="X234" s="18"/>
      <c r="Y234" s="18"/>
      <c r="Z234" s="18"/>
      <c r="AA234" s="18"/>
      <c r="AB234" s="18"/>
      <c r="AC234" s="18"/>
      <c r="AD234" s="18"/>
    </row>
    <row r="235" spans="1:30" ht="18">
      <c r="A235" s="950"/>
      <c r="B235" s="950"/>
      <c r="C235" s="950"/>
      <c r="D235" s="950"/>
      <c r="E235" s="950"/>
      <c r="F235" s="950"/>
      <c r="G235" s="950"/>
      <c r="H235" s="950"/>
      <c r="I235" s="950"/>
      <c r="J235" s="950"/>
      <c r="K235" s="950"/>
      <c r="L235" s="950"/>
      <c r="M235" s="950"/>
      <c r="N235" s="950"/>
      <c r="O235" s="950"/>
      <c r="P235" s="18"/>
      <c r="Q235" s="18"/>
      <c r="R235" s="18"/>
      <c r="S235" s="18"/>
      <c r="T235" s="18"/>
      <c r="U235" s="18"/>
      <c r="V235" s="18"/>
      <c r="W235" s="18"/>
      <c r="X235" s="18"/>
      <c r="Y235" s="18"/>
      <c r="Z235" s="18"/>
      <c r="AA235" s="18"/>
      <c r="AB235" s="18"/>
      <c r="AC235" s="18"/>
      <c r="AD235" s="18"/>
    </row>
    <row r="236" spans="1:30" ht="18">
      <c r="A236" s="950"/>
      <c r="B236" s="950"/>
      <c r="C236" s="950"/>
      <c r="D236" s="950"/>
      <c r="E236" s="950"/>
      <c r="F236" s="950"/>
      <c r="G236" s="950"/>
      <c r="H236" s="950"/>
      <c r="I236" s="950"/>
      <c r="J236" s="950"/>
      <c r="K236" s="950"/>
      <c r="L236" s="950"/>
      <c r="M236" s="950"/>
      <c r="N236" s="950"/>
      <c r="O236" s="950"/>
      <c r="P236" s="18"/>
      <c r="Q236" s="18"/>
      <c r="R236" s="18"/>
      <c r="S236" s="18"/>
      <c r="T236" s="18"/>
      <c r="U236" s="18"/>
      <c r="V236" s="18"/>
      <c r="W236" s="18"/>
      <c r="X236" s="18"/>
      <c r="Y236" s="18"/>
      <c r="Z236" s="18"/>
      <c r="AA236" s="18"/>
      <c r="AB236" s="18"/>
      <c r="AC236" s="18"/>
      <c r="AD236" s="18"/>
    </row>
    <row r="237" spans="1:30" ht="18">
      <c r="A237" s="950"/>
      <c r="B237" s="950"/>
      <c r="C237" s="950"/>
      <c r="D237" s="950"/>
      <c r="E237" s="950"/>
      <c r="F237" s="950"/>
      <c r="G237" s="950"/>
      <c r="H237" s="950"/>
      <c r="I237" s="950"/>
      <c r="J237" s="950"/>
      <c r="K237" s="950"/>
      <c r="L237" s="950"/>
      <c r="M237" s="950"/>
      <c r="N237" s="950"/>
      <c r="O237" s="950"/>
      <c r="P237" s="18"/>
      <c r="Q237" s="18"/>
      <c r="R237" s="18"/>
      <c r="S237" s="18"/>
      <c r="T237" s="18"/>
      <c r="U237" s="18"/>
      <c r="V237" s="18"/>
      <c r="W237" s="18"/>
      <c r="X237" s="18"/>
      <c r="Y237" s="18"/>
      <c r="Z237" s="18"/>
      <c r="AA237" s="18"/>
      <c r="AB237" s="18"/>
      <c r="AC237" s="18"/>
      <c r="AD237" s="18"/>
    </row>
    <row r="238" spans="1:30" ht="18">
      <c r="A238" s="950"/>
      <c r="B238" s="950"/>
      <c r="C238" s="950"/>
      <c r="D238" s="950"/>
      <c r="E238" s="950"/>
      <c r="F238" s="950"/>
      <c r="G238" s="950"/>
      <c r="H238" s="950"/>
      <c r="I238" s="950"/>
      <c r="J238" s="950"/>
      <c r="K238" s="950"/>
      <c r="L238" s="950"/>
      <c r="M238" s="950"/>
      <c r="N238" s="950"/>
      <c r="O238" s="950"/>
      <c r="P238" s="18"/>
      <c r="Q238" s="18"/>
      <c r="R238" s="18"/>
      <c r="S238" s="18"/>
      <c r="T238" s="18"/>
      <c r="U238" s="18"/>
      <c r="V238" s="18"/>
      <c r="W238" s="18"/>
      <c r="X238" s="18"/>
      <c r="Y238" s="18"/>
      <c r="Z238" s="18"/>
      <c r="AA238" s="18"/>
      <c r="AB238" s="18"/>
      <c r="AC238" s="18"/>
      <c r="AD238" s="18"/>
    </row>
    <row r="239" spans="1:30" ht="18">
      <c r="A239" s="950"/>
      <c r="B239" s="950"/>
      <c r="C239" s="950"/>
      <c r="D239" s="950"/>
      <c r="E239" s="950"/>
      <c r="F239" s="950"/>
      <c r="G239" s="950"/>
      <c r="H239" s="950"/>
      <c r="I239" s="950"/>
      <c r="J239" s="950"/>
      <c r="K239" s="950"/>
      <c r="L239" s="950"/>
      <c r="M239" s="950"/>
      <c r="N239" s="950"/>
      <c r="O239" s="950"/>
      <c r="P239" s="18"/>
      <c r="Q239" s="18"/>
      <c r="R239" s="18"/>
      <c r="S239" s="18"/>
      <c r="T239" s="18"/>
      <c r="U239" s="18"/>
      <c r="V239" s="18"/>
      <c r="W239" s="18"/>
      <c r="X239" s="18"/>
      <c r="Y239" s="18"/>
      <c r="Z239" s="18"/>
      <c r="AA239" s="18"/>
      <c r="AB239" s="18"/>
      <c r="AC239" s="18"/>
      <c r="AD239" s="18"/>
    </row>
    <row r="240" spans="1:30" ht="18">
      <c r="A240" s="950"/>
      <c r="B240" s="950"/>
      <c r="C240" s="950"/>
      <c r="D240" s="950"/>
      <c r="E240" s="950"/>
      <c r="F240" s="950"/>
      <c r="G240" s="950"/>
      <c r="H240" s="950"/>
      <c r="I240" s="950"/>
      <c r="J240" s="950"/>
      <c r="K240" s="950"/>
      <c r="L240" s="950"/>
      <c r="M240" s="950"/>
      <c r="N240" s="950"/>
      <c r="O240" s="950"/>
      <c r="P240" s="18"/>
      <c r="Q240" s="18"/>
      <c r="R240" s="18"/>
      <c r="S240" s="18"/>
      <c r="T240" s="18"/>
      <c r="U240" s="18"/>
      <c r="V240" s="18"/>
      <c r="W240" s="18"/>
      <c r="X240" s="18"/>
      <c r="Y240" s="18"/>
      <c r="Z240" s="18"/>
      <c r="AA240" s="18"/>
      <c r="AB240" s="18"/>
      <c r="AC240" s="18"/>
      <c r="AD240" s="18"/>
    </row>
    <row r="241" spans="1:30" ht="18">
      <c r="A241" s="950"/>
      <c r="B241" s="950"/>
      <c r="C241" s="950"/>
      <c r="D241" s="950"/>
      <c r="E241" s="950"/>
      <c r="F241" s="950"/>
      <c r="G241" s="950"/>
      <c r="H241" s="950"/>
      <c r="I241" s="950"/>
      <c r="J241" s="950"/>
      <c r="K241" s="950"/>
      <c r="L241" s="950"/>
      <c r="M241" s="950"/>
      <c r="N241" s="950"/>
      <c r="O241" s="950"/>
      <c r="P241" s="18"/>
      <c r="Q241" s="18"/>
      <c r="R241" s="18"/>
      <c r="S241" s="18"/>
      <c r="T241" s="18"/>
      <c r="U241" s="18"/>
      <c r="V241" s="18"/>
      <c r="W241" s="18"/>
      <c r="X241" s="18"/>
      <c r="Y241" s="18"/>
      <c r="Z241" s="18"/>
      <c r="AA241" s="18"/>
      <c r="AB241" s="18"/>
      <c r="AC241" s="18"/>
      <c r="AD241" s="18"/>
    </row>
    <row r="242" spans="1:30" ht="18">
      <c r="A242" s="950"/>
      <c r="B242" s="950"/>
      <c r="C242" s="950"/>
      <c r="D242" s="950"/>
      <c r="E242" s="950"/>
      <c r="F242" s="950"/>
      <c r="G242" s="950"/>
      <c r="H242" s="950"/>
      <c r="I242" s="950"/>
      <c r="J242" s="950"/>
      <c r="K242" s="950"/>
      <c r="L242" s="950"/>
      <c r="M242" s="950"/>
      <c r="N242" s="950"/>
      <c r="O242" s="950"/>
      <c r="P242" s="18"/>
      <c r="Q242" s="18"/>
      <c r="R242" s="18"/>
      <c r="S242" s="18"/>
      <c r="T242" s="18"/>
      <c r="U242" s="18"/>
      <c r="V242" s="18"/>
      <c r="W242" s="18"/>
      <c r="X242" s="18"/>
      <c r="Y242" s="18"/>
      <c r="Z242" s="18"/>
      <c r="AA242" s="18"/>
      <c r="AB242" s="18"/>
      <c r="AC242" s="18"/>
      <c r="AD242" s="18"/>
    </row>
    <row r="243" spans="1:30" ht="18">
      <c r="A243" s="950"/>
      <c r="B243" s="950"/>
      <c r="C243" s="950"/>
      <c r="D243" s="950"/>
      <c r="E243" s="950"/>
      <c r="F243" s="950"/>
      <c r="G243" s="950"/>
      <c r="H243" s="950"/>
      <c r="I243" s="950"/>
      <c r="J243" s="950"/>
      <c r="K243" s="950"/>
      <c r="L243" s="950"/>
      <c r="M243" s="950"/>
      <c r="N243" s="950"/>
      <c r="O243" s="950"/>
      <c r="P243" s="18"/>
      <c r="Q243" s="18"/>
      <c r="R243" s="18"/>
      <c r="S243" s="18"/>
      <c r="T243" s="18"/>
      <c r="U243" s="18"/>
      <c r="V243" s="18"/>
      <c r="W243" s="18"/>
      <c r="X243" s="18"/>
      <c r="Y243" s="18"/>
      <c r="Z243" s="18"/>
      <c r="AA243" s="18"/>
      <c r="AB243" s="18"/>
      <c r="AC243" s="18"/>
      <c r="AD243" s="18"/>
    </row>
    <row r="244" spans="1:30" ht="18">
      <c r="A244" s="950"/>
      <c r="B244" s="950"/>
      <c r="C244" s="950"/>
      <c r="D244" s="950"/>
      <c r="E244" s="950"/>
      <c r="F244" s="950"/>
      <c r="G244" s="950"/>
      <c r="H244" s="950"/>
      <c r="I244" s="950"/>
      <c r="J244" s="950"/>
      <c r="K244" s="950"/>
      <c r="L244" s="950"/>
      <c r="M244" s="950"/>
      <c r="N244" s="950"/>
      <c r="O244" s="950"/>
      <c r="P244" s="18"/>
      <c r="Q244" s="18"/>
      <c r="R244" s="18"/>
      <c r="S244" s="18"/>
      <c r="T244" s="18"/>
      <c r="U244" s="18"/>
      <c r="V244" s="18"/>
      <c r="W244" s="18"/>
      <c r="X244" s="18"/>
      <c r="Y244" s="18"/>
      <c r="Z244" s="18"/>
      <c r="AA244" s="18"/>
      <c r="AB244" s="18"/>
      <c r="AC244" s="18"/>
      <c r="AD244" s="18"/>
    </row>
    <row r="245" spans="1:30" ht="18">
      <c r="A245" s="950"/>
      <c r="B245" s="950"/>
      <c r="C245" s="950"/>
      <c r="D245" s="950"/>
      <c r="E245" s="950"/>
      <c r="F245" s="950"/>
      <c r="G245" s="950"/>
      <c r="H245" s="950"/>
      <c r="I245" s="950"/>
      <c r="J245" s="950"/>
      <c r="K245" s="950"/>
      <c r="L245" s="950"/>
      <c r="M245" s="950"/>
      <c r="N245" s="950"/>
      <c r="O245" s="950"/>
      <c r="P245" s="18"/>
      <c r="Q245" s="18"/>
      <c r="R245" s="18"/>
      <c r="S245" s="18"/>
      <c r="T245" s="18"/>
      <c r="U245" s="18"/>
      <c r="V245" s="18"/>
      <c r="W245" s="18"/>
      <c r="X245" s="18"/>
      <c r="Y245" s="18"/>
      <c r="Z245" s="18"/>
      <c r="AA245" s="18"/>
      <c r="AB245" s="18"/>
      <c r="AC245" s="18"/>
      <c r="AD245" s="18"/>
    </row>
    <row r="246" spans="1:30" ht="18">
      <c r="A246" s="950"/>
      <c r="B246" s="950"/>
      <c r="C246" s="950"/>
      <c r="D246" s="950"/>
      <c r="E246" s="950"/>
      <c r="F246" s="950"/>
      <c r="G246" s="950"/>
      <c r="H246" s="950"/>
      <c r="I246" s="950"/>
      <c r="J246" s="950"/>
      <c r="K246" s="950"/>
      <c r="L246" s="950"/>
      <c r="M246" s="950"/>
      <c r="N246" s="950"/>
      <c r="O246" s="950"/>
      <c r="P246" s="18"/>
      <c r="Q246" s="18"/>
      <c r="R246" s="18"/>
      <c r="S246" s="18"/>
      <c r="T246" s="18"/>
      <c r="U246" s="18"/>
      <c r="V246" s="18"/>
      <c r="W246" s="18"/>
      <c r="X246" s="18"/>
      <c r="Y246" s="18"/>
      <c r="Z246" s="18"/>
      <c r="AA246" s="18"/>
      <c r="AB246" s="18"/>
      <c r="AC246" s="18"/>
      <c r="AD246" s="18"/>
    </row>
    <row r="247" spans="1:30" ht="18">
      <c r="A247" s="950"/>
      <c r="B247" s="950"/>
      <c r="C247" s="950"/>
      <c r="D247" s="950"/>
      <c r="E247" s="950"/>
      <c r="F247" s="950"/>
      <c r="G247" s="950"/>
      <c r="H247" s="950"/>
      <c r="I247" s="950"/>
      <c r="J247" s="950"/>
      <c r="K247" s="950"/>
      <c r="L247" s="950"/>
      <c r="M247" s="950"/>
      <c r="N247" s="950"/>
      <c r="O247" s="950"/>
      <c r="P247" s="18"/>
      <c r="Q247" s="18"/>
      <c r="R247" s="18"/>
      <c r="S247" s="18"/>
      <c r="T247" s="18"/>
      <c r="U247" s="18"/>
      <c r="V247" s="18"/>
      <c r="W247" s="18"/>
      <c r="X247" s="18"/>
      <c r="Y247" s="18"/>
      <c r="Z247" s="18"/>
      <c r="AA247" s="18"/>
      <c r="AB247" s="18"/>
      <c r="AC247" s="18"/>
      <c r="AD247" s="18"/>
    </row>
    <row r="248" spans="1:30" ht="18">
      <c r="A248" s="950"/>
      <c r="B248" s="950"/>
      <c r="C248" s="950"/>
      <c r="D248" s="950"/>
      <c r="E248" s="950"/>
      <c r="F248" s="950"/>
      <c r="G248" s="950"/>
      <c r="H248" s="950"/>
      <c r="I248" s="950"/>
      <c r="J248" s="950"/>
      <c r="K248" s="950"/>
      <c r="L248" s="950"/>
      <c r="M248" s="950"/>
      <c r="N248" s="950"/>
      <c r="O248" s="950"/>
      <c r="P248" s="18"/>
      <c r="Q248" s="18"/>
      <c r="R248" s="18"/>
      <c r="S248" s="18"/>
      <c r="T248" s="18"/>
      <c r="U248" s="18"/>
      <c r="V248" s="18"/>
      <c r="W248" s="18"/>
      <c r="X248" s="18"/>
      <c r="Y248" s="18"/>
      <c r="Z248" s="18"/>
      <c r="AA248" s="18"/>
      <c r="AB248" s="18"/>
      <c r="AC248" s="18"/>
      <c r="AD248" s="18"/>
    </row>
    <row r="249" spans="1:30" ht="18">
      <c r="A249" s="950"/>
      <c r="B249" s="950"/>
      <c r="C249" s="950"/>
      <c r="D249" s="950"/>
      <c r="E249" s="950"/>
      <c r="F249" s="950"/>
      <c r="G249" s="950"/>
      <c r="H249" s="950"/>
      <c r="I249" s="950"/>
      <c r="J249" s="950"/>
      <c r="K249" s="950"/>
      <c r="L249" s="950"/>
      <c r="M249" s="950"/>
      <c r="N249" s="950"/>
      <c r="O249" s="950"/>
      <c r="P249" s="18"/>
      <c r="Q249" s="18"/>
      <c r="R249" s="18"/>
      <c r="S249" s="18"/>
      <c r="T249" s="18"/>
      <c r="U249" s="18"/>
      <c r="V249" s="18"/>
      <c r="W249" s="18"/>
      <c r="X249" s="18"/>
      <c r="Y249" s="18"/>
      <c r="Z249" s="18"/>
      <c r="AA249" s="18"/>
      <c r="AB249" s="18"/>
      <c r="AC249" s="18"/>
      <c r="AD249" s="18"/>
    </row>
    <row r="250" spans="1:30" ht="18">
      <c r="A250" s="950"/>
      <c r="B250" s="950"/>
      <c r="C250" s="950"/>
      <c r="D250" s="950"/>
      <c r="E250" s="950"/>
      <c r="F250" s="950"/>
      <c r="G250" s="950"/>
      <c r="H250" s="950"/>
      <c r="I250" s="950"/>
      <c r="J250" s="950"/>
      <c r="K250" s="950"/>
      <c r="L250" s="950"/>
      <c r="M250" s="950"/>
      <c r="N250" s="950"/>
      <c r="O250" s="950"/>
      <c r="P250" s="18"/>
      <c r="Q250" s="18"/>
      <c r="R250" s="18"/>
      <c r="S250" s="18"/>
      <c r="T250" s="18"/>
      <c r="U250" s="18"/>
      <c r="V250" s="18"/>
      <c r="W250" s="18"/>
      <c r="X250" s="18"/>
      <c r="Y250" s="18"/>
      <c r="Z250" s="18"/>
      <c r="AA250" s="18"/>
      <c r="AB250" s="18"/>
      <c r="AC250" s="18"/>
      <c r="AD250" s="18"/>
    </row>
    <row r="251" spans="1:30" ht="18">
      <c r="A251" s="950"/>
      <c r="B251" s="950"/>
      <c r="C251" s="950"/>
      <c r="D251" s="950"/>
      <c r="E251" s="950"/>
      <c r="F251" s="950"/>
      <c r="G251" s="950"/>
      <c r="H251" s="950"/>
      <c r="I251" s="950"/>
      <c r="J251" s="950"/>
      <c r="K251" s="950"/>
      <c r="L251" s="950"/>
      <c r="M251" s="950"/>
      <c r="N251" s="950"/>
      <c r="O251" s="950"/>
      <c r="P251" s="18"/>
      <c r="Q251" s="18"/>
      <c r="R251" s="18"/>
      <c r="S251" s="18"/>
      <c r="T251" s="18"/>
      <c r="U251" s="18"/>
      <c r="V251" s="18"/>
      <c r="W251" s="18"/>
      <c r="X251" s="18"/>
      <c r="Y251" s="18"/>
      <c r="Z251" s="18"/>
      <c r="AA251" s="18"/>
      <c r="AB251" s="18"/>
      <c r="AC251" s="18"/>
      <c r="AD251" s="18"/>
    </row>
    <row r="252" spans="1:30" ht="18">
      <c r="A252" s="950"/>
      <c r="B252" s="950"/>
      <c r="C252" s="950"/>
      <c r="D252" s="950"/>
      <c r="E252" s="950"/>
      <c r="F252" s="950"/>
      <c r="G252" s="950"/>
      <c r="H252" s="950"/>
      <c r="I252" s="950"/>
      <c r="J252" s="950"/>
      <c r="K252" s="950"/>
      <c r="L252" s="950"/>
      <c r="M252" s="950"/>
      <c r="N252" s="950"/>
      <c r="O252" s="950"/>
      <c r="P252" s="18"/>
      <c r="Q252" s="18"/>
      <c r="R252" s="18"/>
      <c r="S252" s="18"/>
      <c r="T252" s="18"/>
      <c r="U252" s="18"/>
      <c r="V252" s="18"/>
      <c r="W252" s="18"/>
      <c r="X252" s="18"/>
      <c r="Y252" s="18"/>
      <c r="Z252" s="18"/>
      <c r="AA252" s="18"/>
      <c r="AB252" s="18"/>
      <c r="AC252" s="18"/>
      <c r="AD252" s="18"/>
    </row>
    <row r="253" spans="1:30" ht="18">
      <c r="A253" s="950"/>
      <c r="B253" s="950"/>
      <c r="C253" s="950"/>
      <c r="D253" s="950"/>
      <c r="E253" s="950"/>
      <c r="F253" s="950"/>
      <c r="G253" s="950"/>
      <c r="H253" s="950"/>
      <c r="I253" s="950"/>
      <c r="J253" s="950"/>
      <c r="K253" s="950"/>
      <c r="L253" s="950"/>
      <c r="M253" s="950"/>
      <c r="N253" s="950"/>
      <c r="O253" s="950"/>
      <c r="P253" s="18"/>
      <c r="Q253" s="18"/>
      <c r="R253" s="18"/>
      <c r="S253" s="18"/>
      <c r="T253" s="18"/>
      <c r="U253" s="18"/>
      <c r="V253" s="18"/>
      <c r="W253" s="18"/>
      <c r="X253" s="18"/>
      <c r="Y253" s="18"/>
      <c r="Z253" s="18"/>
      <c r="AA253" s="18"/>
      <c r="AB253" s="18"/>
      <c r="AC253" s="18"/>
      <c r="AD253" s="18"/>
    </row>
    <row r="254" spans="1:30" ht="18">
      <c r="A254" s="950"/>
      <c r="B254" s="950"/>
      <c r="C254" s="950"/>
      <c r="D254" s="950"/>
      <c r="E254" s="950"/>
      <c r="F254" s="950"/>
      <c r="G254" s="950"/>
      <c r="H254" s="950"/>
      <c r="I254" s="950"/>
      <c r="J254" s="950"/>
      <c r="K254" s="950"/>
      <c r="L254" s="950"/>
      <c r="M254" s="950"/>
      <c r="N254" s="950"/>
      <c r="O254" s="950"/>
      <c r="P254" s="18"/>
      <c r="Q254" s="18"/>
      <c r="R254" s="18"/>
      <c r="S254" s="18"/>
      <c r="T254" s="18"/>
      <c r="U254" s="18"/>
      <c r="V254" s="18"/>
      <c r="W254" s="18"/>
      <c r="X254" s="18"/>
      <c r="Y254" s="18"/>
      <c r="Z254" s="18"/>
      <c r="AA254" s="18"/>
      <c r="AB254" s="18"/>
      <c r="AC254" s="18"/>
      <c r="AD254" s="18"/>
    </row>
    <row r="255" spans="1:30" ht="18">
      <c r="A255" s="950"/>
      <c r="B255" s="950"/>
      <c r="C255" s="950"/>
      <c r="D255" s="950"/>
      <c r="E255" s="950"/>
      <c r="F255" s="950"/>
      <c r="G255" s="950"/>
      <c r="H255" s="950"/>
      <c r="I255" s="950"/>
      <c r="J255" s="950"/>
      <c r="K255" s="950"/>
      <c r="L255" s="950"/>
      <c r="M255" s="950"/>
      <c r="N255" s="950"/>
      <c r="O255" s="950"/>
      <c r="P255" s="18"/>
      <c r="Q255" s="18"/>
      <c r="R255" s="18"/>
      <c r="S255" s="18"/>
      <c r="T255" s="18"/>
      <c r="U255" s="18"/>
      <c r="V255" s="18"/>
      <c r="W255" s="18"/>
      <c r="X255" s="18"/>
      <c r="Y255" s="18"/>
      <c r="Z255" s="18"/>
      <c r="AA255" s="18"/>
      <c r="AB255" s="18"/>
      <c r="AC255" s="18"/>
      <c r="AD255" s="18"/>
    </row>
    <row r="256" spans="1:30" ht="18">
      <c r="A256" s="950"/>
      <c r="B256" s="950"/>
      <c r="C256" s="950"/>
      <c r="D256" s="950"/>
      <c r="E256" s="950"/>
      <c r="F256" s="950"/>
      <c r="G256" s="950"/>
      <c r="H256" s="950"/>
      <c r="I256" s="950"/>
      <c r="J256" s="950"/>
      <c r="K256" s="950"/>
      <c r="L256" s="950"/>
      <c r="M256" s="950"/>
      <c r="N256" s="950"/>
      <c r="O256" s="950"/>
      <c r="P256" s="18"/>
      <c r="Q256" s="18"/>
      <c r="R256" s="18"/>
      <c r="S256" s="18"/>
      <c r="T256" s="18"/>
      <c r="U256" s="18"/>
      <c r="V256" s="18"/>
      <c r="W256" s="18"/>
      <c r="X256" s="18"/>
      <c r="Y256" s="18"/>
      <c r="Z256" s="18"/>
      <c r="AA256" s="18"/>
      <c r="AB256" s="18"/>
      <c r="AC256" s="18"/>
      <c r="AD256" s="18"/>
    </row>
    <row r="257" spans="1:30" ht="18">
      <c r="A257" s="950"/>
      <c r="B257" s="950"/>
      <c r="C257" s="950"/>
      <c r="D257" s="950"/>
      <c r="E257" s="950"/>
      <c r="F257" s="950"/>
      <c r="G257" s="950"/>
      <c r="H257" s="950"/>
      <c r="I257" s="950"/>
      <c r="J257" s="950"/>
      <c r="K257" s="950"/>
      <c r="L257" s="950"/>
      <c r="M257" s="950"/>
      <c r="N257" s="950"/>
      <c r="O257" s="950"/>
      <c r="P257" s="18"/>
      <c r="Q257" s="18"/>
      <c r="R257" s="18"/>
      <c r="S257" s="18"/>
      <c r="T257" s="18"/>
      <c r="U257" s="18"/>
      <c r="V257" s="18"/>
      <c r="W257" s="18"/>
      <c r="X257" s="18"/>
      <c r="Y257" s="18"/>
      <c r="Z257" s="18"/>
      <c r="AA257" s="18"/>
      <c r="AB257" s="18"/>
      <c r="AC257" s="18"/>
      <c r="AD257" s="18"/>
    </row>
    <row r="258" spans="1:30" ht="18">
      <c r="A258" s="950"/>
      <c r="B258" s="950"/>
      <c r="C258" s="950"/>
      <c r="D258" s="950"/>
      <c r="E258" s="950"/>
      <c r="F258" s="950"/>
      <c r="G258" s="950"/>
      <c r="H258" s="950"/>
      <c r="I258" s="950"/>
      <c r="J258" s="950"/>
      <c r="K258" s="950"/>
      <c r="L258" s="950"/>
      <c r="M258" s="950"/>
      <c r="N258" s="950"/>
      <c r="O258" s="950"/>
      <c r="P258" s="18"/>
      <c r="Q258" s="18"/>
      <c r="R258" s="18"/>
      <c r="S258" s="18"/>
      <c r="T258" s="18"/>
      <c r="U258" s="18"/>
      <c r="V258" s="18"/>
      <c r="W258" s="18"/>
      <c r="X258" s="18"/>
      <c r="Y258" s="18"/>
      <c r="Z258" s="18"/>
      <c r="AA258" s="18"/>
      <c r="AB258" s="18"/>
      <c r="AC258" s="18"/>
      <c r="AD258" s="18"/>
    </row>
    <row r="259" spans="1:30" ht="18">
      <c r="A259" s="950"/>
      <c r="B259" s="950"/>
      <c r="C259" s="950"/>
      <c r="D259" s="950"/>
      <c r="E259" s="950"/>
      <c r="F259" s="950"/>
      <c r="G259" s="950"/>
      <c r="H259" s="950"/>
      <c r="I259" s="950"/>
      <c r="J259" s="950"/>
      <c r="K259" s="950"/>
      <c r="L259" s="950"/>
      <c r="M259" s="950"/>
      <c r="N259" s="950"/>
      <c r="O259" s="950"/>
      <c r="P259" s="18"/>
      <c r="Q259" s="18"/>
      <c r="R259" s="18"/>
      <c r="S259" s="18"/>
      <c r="T259" s="18"/>
      <c r="U259" s="18"/>
      <c r="V259" s="18"/>
      <c r="W259" s="18"/>
      <c r="X259" s="18"/>
      <c r="Y259" s="18"/>
      <c r="Z259" s="18"/>
      <c r="AA259" s="18"/>
      <c r="AB259" s="18"/>
      <c r="AC259" s="18"/>
      <c r="AD259" s="18"/>
    </row>
    <row r="260" spans="1:30" ht="18">
      <c r="A260" s="950"/>
      <c r="B260" s="950"/>
      <c r="C260" s="950"/>
      <c r="D260" s="950"/>
      <c r="E260" s="950"/>
      <c r="F260" s="950"/>
      <c r="G260" s="950"/>
      <c r="H260" s="950"/>
      <c r="I260" s="950"/>
      <c r="J260" s="950"/>
      <c r="K260" s="950"/>
      <c r="L260" s="950"/>
      <c r="M260" s="950"/>
      <c r="N260" s="950"/>
      <c r="O260" s="950"/>
      <c r="P260" s="18"/>
      <c r="Q260" s="18"/>
      <c r="R260" s="18"/>
      <c r="S260" s="18"/>
      <c r="T260" s="18"/>
      <c r="U260" s="18"/>
      <c r="V260" s="18"/>
      <c r="W260" s="18"/>
      <c r="X260" s="18"/>
      <c r="Y260" s="18"/>
      <c r="Z260" s="18"/>
      <c r="AA260" s="18"/>
      <c r="AB260" s="18"/>
      <c r="AC260" s="18"/>
      <c r="AD260" s="18"/>
    </row>
    <row r="261" spans="1:30" ht="18">
      <c r="A261" s="950"/>
      <c r="B261" s="950"/>
      <c r="C261" s="950"/>
      <c r="D261" s="950"/>
      <c r="E261" s="950"/>
      <c r="F261" s="950"/>
      <c r="G261" s="950"/>
      <c r="H261" s="950"/>
      <c r="I261" s="950"/>
      <c r="J261" s="950"/>
      <c r="K261" s="950"/>
      <c r="L261" s="950"/>
      <c r="M261" s="950"/>
      <c r="N261" s="950"/>
      <c r="O261" s="950"/>
      <c r="P261" s="18"/>
      <c r="Q261" s="18"/>
      <c r="R261" s="18"/>
      <c r="S261" s="18"/>
      <c r="T261" s="18"/>
      <c r="U261" s="18"/>
      <c r="V261" s="18"/>
      <c r="W261" s="18"/>
      <c r="X261" s="18"/>
      <c r="Y261" s="18"/>
      <c r="Z261" s="18"/>
      <c r="AA261" s="18"/>
      <c r="AB261" s="18"/>
      <c r="AC261" s="18"/>
      <c r="AD261" s="18"/>
    </row>
    <row r="262" spans="1:30" ht="18">
      <c r="A262" s="950"/>
      <c r="B262" s="950"/>
      <c r="C262" s="950"/>
      <c r="D262" s="950"/>
      <c r="E262" s="950"/>
      <c r="F262" s="950"/>
      <c r="G262" s="950"/>
      <c r="H262" s="950"/>
      <c r="I262" s="950"/>
      <c r="J262" s="950"/>
      <c r="K262" s="950"/>
      <c r="L262" s="950"/>
      <c r="M262" s="950"/>
      <c r="N262" s="950"/>
      <c r="O262" s="950"/>
      <c r="P262" s="18"/>
      <c r="Q262" s="18"/>
      <c r="R262" s="18"/>
      <c r="S262" s="18"/>
      <c r="T262" s="18"/>
      <c r="U262" s="18"/>
      <c r="V262" s="18"/>
      <c r="W262" s="18"/>
      <c r="X262" s="18"/>
      <c r="Y262" s="18"/>
      <c r="Z262" s="18"/>
      <c r="AA262" s="18"/>
      <c r="AB262" s="18"/>
      <c r="AC262" s="18"/>
      <c r="AD262" s="18"/>
    </row>
    <row r="263" spans="1:30" ht="18">
      <c r="A263" s="950"/>
      <c r="B263" s="950"/>
      <c r="C263" s="950"/>
      <c r="D263" s="950"/>
      <c r="E263" s="950"/>
      <c r="F263" s="950"/>
      <c r="G263" s="950"/>
      <c r="H263" s="950"/>
      <c r="I263" s="950"/>
      <c r="J263" s="950"/>
      <c r="K263" s="950"/>
      <c r="L263" s="950"/>
      <c r="M263" s="950"/>
      <c r="N263" s="950"/>
      <c r="O263" s="950"/>
      <c r="P263" s="18"/>
      <c r="Q263" s="18"/>
      <c r="R263" s="18"/>
      <c r="S263" s="18"/>
      <c r="T263" s="18"/>
      <c r="U263" s="18"/>
      <c r="V263" s="18"/>
      <c r="W263" s="18"/>
      <c r="X263" s="18"/>
      <c r="Y263" s="18"/>
      <c r="Z263" s="18"/>
      <c r="AA263" s="18"/>
      <c r="AB263" s="18"/>
      <c r="AC263" s="18"/>
      <c r="AD263" s="18"/>
    </row>
    <row r="264" spans="1:30" ht="18">
      <c r="A264" s="950"/>
      <c r="B264" s="950"/>
      <c r="C264" s="950"/>
      <c r="D264" s="950"/>
      <c r="E264" s="950"/>
      <c r="F264" s="950"/>
      <c r="G264" s="950"/>
      <c r="H264" s="950"/>
      <c r="I264" s="950"/>
      <c r="J264" s="950"/>
      <c r="K264" s="950"/>
      <c r="L264" s="950"/>
      <c r="M264" s="950"/>
      <c r="N264" s="950"/>
      <c r="O264" s="950"/>
      <c r="P264" s="18"/>
      <c r="Q264" s="18"/>
      <c r="R264" s="18"/>
      <c r="S264" s="18"/>
      <c r="T264" s="18"/>
      <c r="U264" s="18"/>
      <c r="V264" s="18"/>
      <c r="W264" s="18"/>
      <c r="X264" s="18"/>
      <c r="Y264" s="18"/>
      <c r="Z264" s="18"/>
      <c r="AA264" s="18"/>
      <c r="AB264" s="18"/>
      <c r="AC264" s="18"/>
      <c r="AD264" s="18"/>
    </row>
    <row r="265" spans="1:30" ht="18">
      <c r="A265" s="950"/>
      <c r="B265" s="950"/>
      <c r="C265" s="950"/>
      <c r="D265" s="950"/>
      <c r="E265" s="950"/>
      <c r="F265" s="950"/>
      <c r="G265" s="950"/>
      <c r="H265" s="950"/>
      <c r="I265" s="950"/>
      <c r="J265" s="950"/>
      <c r="K265" s="950"/>
      <c r="L265" s="950"/>
      <c r="M265" s="950"/>
      <c r="N265" s="950"/>
      <c r="O265" s="950"/>
      <c r="P265" s="18"/>
      <c r="Q265" s="18"/>
      <c r="R265" s="18"/>
      <c r="S265" s="18"/>
      <c r="T265" s="18"/>
      <c r="U265" s="18"/>
      <c r="V265" s="18"/>
      <c r="W265" s="18"/>
      <c r="X265" s="18"/>
      <c r="Y265" s="18"/>
      <c r="Z265" s="18"/>
      <c r="AA265" s="18"/>
      <c r="AB265" s="18"/>
      <c r="AC265" s="18"/>
      <c r="AD265" s="18"/>
    </row>
    <row r="266" spans="1:30" ht="18">
      <c r="A266" s="950"/>
      <c r="B266" s="950"/>
      <c r="C266" s="950"/>
      <c r="D266" s="950"/>
      <c r="E266" s="950"/>
      <c r="F266" s="950"/>
      <c r="G266" s="950"/>
      <c r="H266" s="950"/>
      <c r="I266" s="950"/>
      <c r="J266" s="950"/>
      <c r="K266" s="950"/>
      <c r="L266" s="950"/>
      <c r="M266" s="950"/>
      <c r="N266" s="950"/>
      <c r="O266" s="950"/>
      <c r="P266" s="18"/>
      <c r="Q266" s="18"/>
      <c r="R266" s="18"/>
      <c r="S266" s="18"/>
      <c r="T266" s="18"/>
      <c r="U266" s="18"/>
      <c r="V266" s="18"/>
      <c r="W266" s="18"/>
      <c r="X266" s="18"/>
      <c r="Y266" s="18"/>
      <c r="Z266" s="18"/>
      <c r="AA266" s="18"/>
      <c r="AB266" s="18"/>
      <c r="AC266" s="18"/>
      <c r="AD266" s="18"/>
    </row>
    <row r="267" spans="1:30" ht="18">
      <c r="A267" s="950"/>
      <c r="B267" s="950"/>
      <c r="C267" s="950"/>
      <c r="D267" s="950"/>
      <c r="E267" s="950"/>
      <c r="F267" s="950"/>
      <c r="G267" s="950"/>
      <c r="H267" s="950"/>
      <c r="I267" s="950"/>
      <c r="J267" s="950"/>
      <c r="K267" s="950"/>
      <c r="L267" s="950"/>
      <c r="M267" s="950"/>
      <c r="N267" s="950"/>
      <c r="O267" s="950"/>
      <c r="P267" s="18"/>
      <c r="Q267" s="18"/>
      <c r="R267" s="18"/>
      <c r="S267" s="18"/>
      <c r="T267" s="18"/>
      <c r="U267" s="18"/>
      <c r="V267" s="18"/>
      <c r="W267" s="18"/>
      <c r="X267" s="18"/>
      <c r="Y267" s="18"/>
      <c r="Z267" s="18"/>
      <c r="AA267" s="18"/>
      <c r="AB267" s="18"/>
      <c r="AC267" s="18"/>
      <c r="AD267" s="18"/>
    </row>
    <row r="268" spans="1:30" ht="18">
      <c r="A268" s="950"/>
      <c r="B268" s="950"/>
      <c r="C268" s="950"/>
      <c r="D268" s="950"/>
      <c r="E268" s="950"/>
      <c r="F268" s="950"/>
      <c r="G268" s="950"/>
      <c r="H268" s="950"/>
      <c r="I268" s="950"/>
      <c r="J268" s="950"/>
      <c r="K268" s="950"/>
      <c r="L268" s="950"/>
      <c r="M268" s="950"/>
      <c r="N268" s="950"/>
      <c r="O268" s="950"/>
      <c r="P268" s="18"/>
      <c r="Q268" s="18"/>
      <c r="R268" s="18"/>
      <c r="S268" s="18"/>
      <c r="T268" s="18"/>
      <c r="U268" s="18"/>
      <c r="V268" s="18"/>
      <c r="W268" s="18"/>
      <c r="X268" s="18"/>
      <c r="Y268" s="18"/>
      <c r="Z268" s="18"/>
      <c r="AA268" s="18"/>
      <c r="AB268" s="18"/>
      <c r="AC268" s="18"/>
      <c r="AD268" s="18"/>
    </row>
    <row r="269" spans="1:30" ht="18">
      <c r="A269" s="950"/>
      <c r="B269" s="950"/>
      <c r="C269" s="950"/>
      <c r="D269" s="950"/>
      <c r="E269" s="950"/>
      <c r="F269" s="950"/>
      <c r="G269" s="950"/>
      <c r="H269" s="950"/>
      <c r="I269" s="950"/>
      <c r="J269" s="950"/>
      <c r="K269" s="950"/>
      <c r="L269" s="950"/>
      <c r="M269" s="950"/>
      <c r="N269" s="950"/>
      <c r="O269" s="950"/>
      <c r="P269" s="18"/>
      <c r="Q269" s="18"/>
      <c r="R269" s="18"/>
      <c r="S269" s="18"/>
      <c r="T269" s="18"/>
      <c r="U269" s="18"/>
      <c r="V269" s="18"/>
      <c r="W269" s="18"/>
      <c r="X269" s="18"/>
      <c r="Y269" s="18"/>
      <c r="Z269" s="18"/>
      <c r="AA269" s="18"/>
      <c r="AB269" s="18"/>
      <c r="AC269" s="18"/>
      <c r="AD269" s="18"/>
    </row>
    <row r="270" spans="1:30" ht="18">
      <c r="A270" s="950"/>
      <c r="B270" s="950"/>
      <c r="C270" s="950"/>
      <c r="D270" s="950"/>
      <c r="E270" s="950"/>
      <c r="F270" s="950"/>
      <c r="G270" s="950"/>
      <c r="H270" s="950"/>
      <c r="I270" s="950"/>
      <c r="J270" s="950"/>
      <c r="K270" s="950"/>
      <c r="L270" s="950"/>
      <c r="M270" s="950"/>
      <c r="N270" s="950"/>
      <c r="O270" s="950"/>
      <c r="P270" s="18"/>
      <c r="Q270" s="18"/>
      <c r="R270" s="18"/>
      <c r="S270" s="18"/>
      <c r="T270" s="18"/>
      <c r="U270" s="18"/>
      <c r="V270" s="18"/>
      <c r="W270" s="18"/>
      <c r="X270" s="18"/>
      <c r="Y270" s="18"/>
      <c r="Z270" s="18"/>
      <c r="AA270" s="18"/>
      <c r="AB270" s="18"/>
      <c r="AC270" s="18"/>
      <c r="AD270" s="18"/>
    </row>
    <row r="271" spans="1:30" ht="18">
      <c r="A271" s="950"/>
      <c r="B271" s="950"/>
      <c r="C271" s="950"/>
      <c r="D271" s="950"/>
      <c r="E271" s="950"/>
      <c r="F271" s="950"/>
      <c r="G271" s="950"/>
      <c r="H271" s="950"/>
      <c r="I271" s="950"/>
      <c r="J271" s="950"/>
      <c r="K271" s="950"/>
      <c r="L271" s="950"/>
      <c r="M271" s="950"/>
      <c r="N271" s="950"/>
      <c r="O271" s="950"/>
      <c r="P271" s="18"/>
      <c r="Q271" s="18"/>
      <c r="R271" s="18"/>
      <c r="S271" s="18"/>
      <c r="T271" s="18"/>
      <c r="U271" s="18"/>
      <c r="V271" s="18"/>
      <c r="W271" s="18"/>
      <c r="X271" s="18"/>
      <c r="Y271" s="18"/>
      <c r="Z271" s="18"/>
      <c r="AA271" s="18"/>
      <c r="AB271" s="18"/>
      <c r="AC271" s="18"/>
      <c r="AD271" s="18"/>
    </row>
    <row r="272" spans="1:30" ht="18">
      <c r="A272" s="950"/>
      <c r="B272" s="950"/>
      <c r="C272" s="950"/>
      <c r="D272" s="950"/>
      <c r="E272" s="950"/>
      <c r="F272" s="950"/>
      <c r="G272" s="950"/>
      <c r="H272" s="950"/>
      <c r="I272" s="950"/>
      <c r="J272" s="950"/>
      <c r="K272" s="950"/>
      <c r="L272" s="950"/>
      <c r="M272" s="950"/>
      <c r="N272" s="950"/>
      <c r="O272" s="950"/>
      <c r="P272" s="18"/>
      <c r="Q272" s="18"/>
      <c r="R272" s="18"/>
      <c r="S272" s="18"/>
      <c r="T272" s="18"/>
      <c r="U272" s="18"/>
      <c r="V272" s="18"/>
      <c r="W272" s="18"/>
      <c r="X272" s="18"/>
      <c r="Y272" s="18"/>
      <c r="Z272" s="18"/>
      <c r="AA272" s="18"/>
      <c r="AB272" s="18"/>
      <c r="AC272" s="18"/>
      <c r="AD272" s="18"/>
    </row>
    <row r="273" spans="1:30" ht="18">
      <c r="A273" s="950"/>
      <c r="B273" s="950"/>
      <c r="C273" s="950"/>
      <c r="D273" s="950"/>
      <c r="E273" s="950"/>
      <c r="F273" s="950"/>
      <c r="G273" s="950"/>
      <c r="H273" s="950"/>
      <c r="I273" s="950"/>
      <c r="J273" s="950"/>
      <c r="K273" s="950"/>
      <c r="L273" s="950"/>
      <c r="M273" s="950"/>
      <c r="N273" s="950"/>
      <c r="O273" s="950"/>
      <c r="P273" s="18"/>
      <c r="Q273" s="18"/>
      <c r="R273" s="18"/>
      <c r="S273" s="18"/>
      <c r="T273" s="18"/>
      <c r="U273" s="18"/>
      <c r="V273" s="18"/>
      <c r="W273" s="18"/>
      <c r="X273" s="18"/>
      <c r="Y273" s="18"/>
      <c r="Z273" s="18"/>
      <c r="AA273" s="18"/>
      <c r="AB273" s="18"/>
      <c r="AC273" s="18"/>
      <c r="AD273" s="18"/>
    </row>
    <row r="274" spans="1:30" ht="18">
      <c r="A274" s="950"/>
      <c r="B274" s="950"/>
      <c r="C274" s="950"/>
      <c r="D274" s="950"/>
      <c r="E274" s="950"/>
      <c r="F274" s="950"/>
      <c r="G274" s="950"/>
      <c r="H274" s="950"/>
      <c r="I274" s="950"/>
      <c r="J274" s="950"/>
      <c r="K274" s="950"/>
      <c r="L274" s="950"/>
      <c r="M274" s="950"/>
      <c r="N274" s="950"/>
      <c r="O274" s="950"/>
      <c r="P274" s="18"/>
      <c r="Q274" s="18"/>
      <c r="R274" s="18"/>
      <c r="S274" s="18"/>
      <c r="T274" s="18"/>
      <c r="U274" s="18"/>
      <c r="V274" s="18"/>
      <c r="W274" s="18"/>
      <c r="X274" s="18"/>
      <c r="Y274" s="18"/>
      <c r="Z274" s="18"/>
      <c r="AA274" s="18"/>
      <c r="AB274" s="18"/>
      <c r="AC274" s="18"/>
      <c r="AD274" s="18"/>
    </row>
    <row r="275" spans="1:30" ht="18">
      <c r="A275" s="950"/>
      <c r="B275" s="950"/>
      <c r="C275" s="950"/>
      <c r="D275" s="950"/>
      <c r="E275" s="950"/>
      <c r="F275" s="950"/>
      <c r="G275" s="950"/>
      <c r="H275" s="950"/>
      <c r="I275" s="950"/>
      <c r="J275" s="950"/>
      <c r="K275" s="950"/>
      <c r="L275" s="950"/>
      <c r="M275" s="950"/>
      <c r="N275" s="950"/>
      <c r="O275" s="950"/>
      <c r="P275" s="18"/>
      <c r="Q275" s="18"/>
      <c r="R275" s="18"/>
      <c r="S275" s="18"/>
      <c r="T275" s="18"/>
      <c r="U275" s="18"/>
      <c r="V275" s="18"/>
      <c r="W275" s="18"/>
      <c r="X275" s="18"/>
      <c r="Y275" s="18"/>
      <c r="Z275" s="18"/>
      <c r="AA275" s="18"/>
      <c r="AB275" s="18"/>
      <c r="AC275" s="18"/>
      <c r="AD275" s="18"/>
    </row>
    <row r="276" spans="1:30" ht="18">
      <c r="A276" s="950"/>
      <c r="B276" s="950"/>
      <c r="C276" s="950"/>
      <c r="D276" s="950"/>
      <c r="E276" s="950"/>
      <c r="F276" s="950"/>
      <c r="G276" s="950"/>
      <c r="H276" s="950"/>
      <c r="I276" s="950"/>
      <c r="J276" s="950"/>
      <c r="K276" s="950"/>
      <c r="L276" s="950"/>
      <c r="M276" s="950"/>
      <c r="N276" s="950"/>
      <c r="O276" s="950"/>
      <c r="P276" s="18"/>
      <c r="Q276" s="18"/>
      <c r="R276" s="18"/>
      <c r="S276" s="18"/>
      <c r="T276" s="18"/>
      <c r="U276" s="18"/>
      <c r="V276" s="18"/>
      <c r="W276" s="18"/>
      <c r="X276" s="18"/>
      <c r="Y276" s="18"/>
      <c r="Z276" s="18"/>
      <c r="AA276" s="18"/>
      <c r="AB276" s="18"/>
      <c r="AC276" s="18"/>
      <c r="AD276" s="18"/>
    </row>
    <row r="277" spans="1:30" ht="18">
      <c r="A277" s="950"/>
      <c r="B277" s="950"/>
      <c r="C277" s="950"/>
      <c r="D277" s="950"/>
      <c r="E277" s="950"/>
      <c r="F277" s="950"/>
      <c r="G277" s="950"/>
      <c r="H277" s="950"/>
      <c r="I277" s="950"/>
      <c r="J277" s="950"/>
      <c r="K277" s="950"/>
      <c r="L277" s="950"/>
      <c r="M277" s="950"/>
      <c r="N277" s="950"/>
      <c r="O277" s="950"/>
      <c r="P277" s="18"/>
      <c r="Q277" s="18"/>
      <c r="R277" s="18"/>
      <c r="S277" s="18"/>
      <c r="T277" s="18"/>
      <c r="U277" s="18"/>
      <c r="V277" s="18"/>
      <c r="W277" s="18"/>
      <c r="X277" s="18"/>
      <c r="Y277" s="18"/>
      <c r="Z277" s="18"/>
      <c r="AA277" s="18"/>
      <c r="AB277" s="18"/>
      <c r="AC277" s="18"/>
      <c r="AD277" s="18"/>
    </row>
    <row r="278" spans="1:30" ht="18">
      <c r="A278" s="950"/>
      <c r="B278" s="950"/>
      <c r="C278" s="950"/>
      <c r="D278" s="950"/>
      <c r="E278" s="950"/>
      <c r="F278" s="950"/>
      <c r="G278" s="950"/>
      <c r="H278" s="950"/>
      <c r="I278" s="950"/>
      <c r="J278" s="950"/>
      <c r="K278" s="950"/>
      <c r="L278" s="950"/>
      <c r="M278" s="950"/>
      <c r="N278" s="950"/>
      <c r="O278" s="950"/>
      <c r="P278" s="18"/>
      <c r="Q278" s="18"/>
      <c r="R278" s="18"/>
      <c r="S278" s="18"/>
      <c r="T278" s="18"/>
      <c r="U278" s="18"/>
      <c r="V278" s="18"/>
      <c r="W278" s="18"/>
      <c r="X278" s="18"/>
      <c r="Y278" s="18"/>
      <c r="Z278" s="18"/>
      <c r="AA278" s="18"/>
      <c r="AB278" s="18"/>
      <c r="AC278" s="18"/>
      <c r="AD278" s="18"/>
    </row>
    <row r="279" spans="1:30" ht="18">
      <c r="A279" s="950"/>
      <c r="B279" s="950"/>
      <c r="C279" s="950"/>
      <c r="D279" s="950"/>
      <c r="E279" s="950"/>
      <c r="F279" s="950"/>
      <c r="G279" s="950"/>
      <c r="H279" s="950"/>
      <c r="I279" s="950"/>
      <c r="J279" s="950"/>
      <c r="K279" s="950"/>
      <c r="L279" s="950"/>
      <c r="M279" s="950"/>
      <c r="N279" s="950"/>
      <c r="O279" s="950"/>
      <c r="P279" s="18"/>
      <c r="Q279" s="18"/>
      <c r="R279" s="18"/>
      <c r="S279" s="18"/>
      <c r="T279" s="18"/>
      <c r="U279" s="18"/>
      <c r="V279" s="18"/>
      <c r="W279" s="18"/>
      <c r="X279" s="18"/>
      <c r="Y279" s="18"/>
      <c r="Z279" s="18"/>
      <c r="AA279" s="18"/>
      <c r="AB279" s="18"/>
      <c r="AC279" s="18"/>
      <c r="AD279" s="18"/>
    </row>
    <row r="280" spans="1:30" ht="18">
      <c r="A280" s="950"/>
      <c r="B280" s="950"/>
      <c r="C280" s="950"/>
      <c r="D280" s="950"/>
      <c r="E280" s="950"/>
      <c r="F280" s="950"/>
      <c r="G280" s="950"/>
      <c r="H280" s="950"/>
      <c r="I280" s="950"/>
      <c r="J280" s="950"/>
      <c r="K280" s="950"/>
      <c r="L280" s="950"/>
      <c r="M280" s="950"/>
      <c r="N280" s="950"/>
      <c r="O280" s="950"/>
      <c r="P280" s="18"/>
      <c r="Q280" s="18"/>
      <c r="R280" s="18"/>
      <c r="S280" s="18"/>
      <c r="T280" s="18"/>
      <c r="U280" s="18"/>
      <c r="V280" s="18"/>
      <c r="W280" s="18"/>
      <c r="X280" s="18"/>
      <c r="Y280" s="18"/>
      <c r="Z280" s="18"/>
      <c r="AA280" s="18"/>
      <c r="AB280" s="18"/>
      <c r="AC280" s="18"/>
      <c r="AD280" s="18"/>
    </row>
    <row r="281" spans="1:30" ht="18">
      <c r="A281" s="950"/>
      <c r="B281" s="950"/>
      <c r="C281" s="950"/>
      <c r="D281" s="950"/>
      <c r="E281" s="950"/>
      <c r="F281" s="950"/>
      <c r="G281" s="950"/>
      <c r="H281" s="950"/>
      <c r="I281" s="950"/>
      <c r="J281" s="950"/>
      <c r="K281" s="950"/>
      <c r="L281" s="950"/>
      <c r="M281" s="950"/>
      <c r="N281" s="950"/>
      <c r="O281" s="950"/>
      <c r="P281" s="18"/>
      <c r="Q281" s="18"/>
      <c r="R281" s="18"/>
      <c r="S281" s="18"/>
      <c r="T281" s="18"/>
      <c r="U281" s="18"/>
      <c r="V281" s="18"/>
      <c r="W281" s="18"/>
      <c r="X281" s="18"/>
      <c r="Y281" s="18"/>
      <c r="Z281" s="18"/>
      <c r="AA281" s="18"/>
      <c r="AB281" s="18"/>
      <c r="AC281" s="18"/>
      <c r="AD281" s="18"/>
    </row>
    <row r="282" spans="1:30" ht="18">
      <c r="A282" s="950"/>
      <c r="B282" s="950"/>
      <c r="C282" s="950"/>
      <c r="D282" s="950"/>
      <c r="E282" s="950"/>
      <c r="F282" s="950"/>
      <c r="G282" s="950"/>
      <c r="H282" s="950"/>
      <c r="I282" s="950"/>
      <c r="J282" s="950"/>
      <c r="K282" s="950"/>
      <c r="L282" s="950"/>
      <c r="M282" s="950"/>
      <c r="N282" s="950"/>
      <c r="O282" s="950"/>
      <c r="P282" s="18"/>
      <c r="Q282" s="18"/>
      <c r="R282" s="18"/>
      <c r="S282" s="18"/>
      <c r="T282" s="18"/>
      <c r="U282" s="18"/>
      <c r="V282" s="18"/>
      <c r="W282" s="18"/>
      <c r="X282" s="18"/>
      <c r="Y282" s="18"/>
      <c r="Z282" s="18"/>
      <c r="AA282" s="18"/>
      <c r="AB282" s="18"/>
      <c r="AC282" s="18"/>
      <c r="AD282" s="18"/>
    </row>
    <row r="283" spans="1:30" ht="18">
      <c r="A283" s="950"/>
      <c r="B283" s="950"/>
      <c r="C283" s="950"/>
      <c r="D283" s="950"/>
      <c r="E283" s="950"/>
      <c r="F283" s="950"/>
      <c r="G283" s="950"/>
      <c r="H283" s="950"/>
      <c r="I283" s="950"/>
      <c r="J283" s="950"/>
      <c r="K283" s="950"/>
      <c r="L283" s="950"/>
      <c r="M283" s="950"/>
      <c r="N283" s="950"/>
      <c r="O283" s="950"/>
      <c r="P283" s="18"/>
      <c r="Q283" s="18"/>
      <c r="R283" s="18"/>
      <c r="S283" s="18"/>
      <c r="T283" s="18"/>
      <c r="U283" s="18"/>
      <c r="V283" s="18"/>
      <c r="W283" s="18"/>
      <c r="X283" s="18"/>
      <c r="Y283" s="18"/>
      <c r="Z283" s="18"/>
      <c r="AA283" s="18"/>
      <c r="AB283" s="18"/>
      <c r="AC283" s="18"/>
      <c r="AD283" s="18"/>
    </row>
    <row r="284" spans="1:30" ht="18">
      <c r="A284" s="950"/>
      <c r="B284" s="950"/>
      <c r="C284" s="950"/>
      <c r="D284" s="950"/>
      <c r="E284" s="950"/>
      <c r="F284" s="950"/>
      <c r="G284" s="950"/>
      <c r="H284" s="950"/>
      <c r="I284" s="950"/>
      <c r="J284" s="950"/>
      <c r="K284" s="950"/>
      <c r="L284" s="950"/>
      <c r="M284" s="950"/>
      <c r="N284" s="950"/>
      <c r="O284" s="950"/>
      <c r="P284" s="18"/>
      <c r="Q284" s="18"/>
      <c r="R284" s="18"/>
      <c r="S284" s="18"/>
      <c r="T284" s="18"/>
      <c r="U284" s="18"/>
      <c r="V284" s="18"/>
      <c r="W284" s="18"/>
      <c r="X284" s="18"/>
      <c r="Y284" s="18"/>
      <c r="Z284" s="18"/>
      <c r="AA284" s="18"/>
      <c r="AB284" s="18"/>
      <c r="AC284" s="18"/>
      <c r="AD284" s="18"/>
    </row>
    <row r="285" spans="1:30" ht="18">
      <c r="A285" s="950"/>
      <c r="B285" s="950"/>
      <c r="C285" s="950"/>
      <c r="D285" s="950"/>
      <c r="E285" s="950"/>
      <c r="F285" s="950"/>
      <c r="G285" s="950"/>
      <c r="H285" s="950"/>
      <c r="I285" s="950"/>
      <c r="J285" s="950"/>
      <c r="K285" s="950"/>
      <c r="L285" s="950"/>
      <c r="M285" s="950"/>
      <c r="N285" s="950"/>
      <c r="O285" s="950"/>
      <c r="P285" s="18"/>
      <c r="Q285" s="18"/>
      <c r="R285" s="18"/>
      <c r="S285" s="18"/>
      <c r="T285" s="18"/>
      <c r="U285" s="18"/>
      <c r="V285" s="18"/>
      <c r="W285" s="18"/>
      <c r="X285" s="18"/>
      <c r="Y285" s="18"/>
      <c r="Z285" s="18"/>
      <c r="AA285" s="18"/>
      <c r="AB285" s="18"/>
      <c r="AC285" s="18"/>
      <c r="AD285" s="18"/>
    </row>
    <row r="286" spans="1:30" ht="18">
      <c r="A286" s="950"/>
      <c r="B286" s="950"/>
      <c r="C286" s="950"/>
      <c r="D286" s="950"/>
      <c r="E286" s="950"/>
      <c r="F286" s="950"/>
      <c r="G286" s="950"/>
      <c r="H286" s="950"/>
      <c r="I286" s="950"/>
      <c r="J286" s="950"/>
      <c r="K286" s="950"/>
      <c r="L286" s="950"/>
      <c r="M286" s="950"/>
      <c r="N286" s="950"/>
      <c r="O286" s="950"/>
      <c r="P286" s="18"/>
      <c r="Q286" s="18"/>
      <c r="R286" s="18"/>
      <c r="S286" s="18"/>
      <c r="T286" s="18"/>
      <c r="U286" s="18"/>
      <c r="V286" s="18"/>
      <c r="W286" s="18"/>
      <c r="X286" s="18"/>
      <c r="Y286" s="18"/>
      <c r="Z286" s="18"/>
      <c r="AA286" s="18"/>
      <c r="AB286" s="18"/>
      <c r="AC286" s="18"/>
      <c r="AD286" s="18"/>
    </row>
    <row r="287" spans="1:30" ht="18">
      <c r="A287" s="950"/>
      <c r="B287" s="950"/>
      <c r="C287" s="950"/>
      <c r="D287" s="950"/>
      <c r="E287" s="950"/>
      <c r="F287" s="950"/>
      <c r="G287" s="950"/>
      <c r="H287" s="950"/>
      <c r="I287" s="950"/>
      <c r="J287" s="950"/>
      <c r="K287" s="950"/>
      <c r="L287" s="950"/>
      <c r="M287" s="950"/>
      <c r="N287" s="950"/>
      <c r="O287" s="950"/>
      <c r="P287" s="18"/>
      <c r="Q287" s="18"/>
      <c r="R287" s="18"/>
      <c r="S287" s="18"/>
      <c r="T287" s="18"/>
      <c r="U287" s="18"/>
      <c r="V287" s="18"/>
      <c r="W287" s="18"/>
      <c r="X287" s="18"/>
      <c r="Y287" s="18"/>
      <c r="Z287" s="18"/>
      <c r="AA287" s="18"/>
      <c r="AB287" s="18"/>
      <c r="AC287" s="18"/>
      <c r="AD287" s="18"/>
    </row>
    <row r="288" spans="1:30" ht="18">
      <c r="A288" s="950"/>
      <c r="B288" s="950"/>
      <c r="C288" s="950"/>
      <c r="D288" s="950"/>
      <c r="E288" s="950"/>
      <c r="F288" s="950"/>
      <c r="G288" s="950"/>
      <c r="H288" s="950"/>
      <c r="I288" s="950"/>
      <c r="J288" s="950"/>
      <c r="K288" s="950"/>
      <c r="L288" s="950"/>
      <c r="M288" s="950"/>
      <c r="N288" s="950"/>
      <c r="O288" s="950"/>
      <c r="P288" s="18"/>
      <c r="Q288" s="18"/>
      <c r="R288" s="18"/>
      <c r="S288" s="18"/>
      <c r="T288" s="18"/>
      <c r="U288" s="18"/>
      <c r="V288" s="18"/>
      <c r="W288" s="18"/>
      <c r="X288" s="18"/>
      <c r="Y288" s="18"/>
      <c r="Z288" s="18"/>
      <c r="AA288" s="18"/>
      <c r="AB288" s="18"/>
      <c r="AC288" s="18"/>
      <c r="AD288" s="18"/>
    </row>
    <row r="289" spans="1:30" ht="18">
      <c r="A289" s="950"/>
      <c r="B289" s="950"/>
      <c r="C289" s="950"/>
      <c r="D289" s="950"/>
      <c r="E289" s="950"/>
      <c r="F289" s="950"/>
      <c r="G289" s="950"/>
      <c r="H289" s="950"/>
      <c r="I289" s="950"/>
      <c r="J289" s="950"/>
      <c r="K289" s="950"/>
      <c r="L289" s="950"/>
      <c r="M289" s="950"/>
      <c r="N289" s="950"/>
      <c r="O289" s="950"/>
      <c r="P289" s="18"/>
      <c r="Q289" s="18"/>
      <c r="R289" s="18"/>
      <c r="S289" s="18"/>
      <c r="T289" s="18"/>
      <c r="U289" s="18"/>
      <c r="V289" s="18"/>
      <c r="W289" s="18"/>
      <c r="X289" s="18"/>
      <c r="Y289" s="18"/>
      <c r="Z289" s="18"/>
      <c r="AA289" s="18"/>
      <c r="AB289" s="18"/>
      <c r="AC289" s="18"/>
      <c r="AD289" s="18"/>
    </row>
    <row r="290" spans="1:30" ht="18">
      <c r="A290" s="950"/>
      <c r="B290" s="950"/>
      <c r="C290" s="950"/>
      <c r="D290" s="950"/>
      <c r="E290" s="950"/>
      <c r="F290" s="950"/>
      <c r="G290" s="950"/>
      <c r="H290" s="950"/>
      <c r="I290" s="950"/>
      <c r="J290" s="950"/>
      <c r="K290" s="950"/>
      <c r="L290" s="950"/>
      <c r="M290" s="950"/>
      <c r="N290" s="950"/>
      <c r="O290" s="950"/>
      <c r="P290" s="18"/>
      <c r="Q290" s="18"/>
      <c r="R290" s="18"/>
      <c r="S290" s="18"/>
      <c r="T290" s="18"/>
      <c r="U290" s="18"/>
      <c r="V290" s="18"/>
      <c r="W290" s="18"/>
      <c r="X290" s="18"/>
      <c r="Y290" s="18"/>
      <c r="Z290" s="18"/>
      <c r="AA290" s="18"/>
      <c r="AB290" s="18"/>
      <c r="AC290" s="18"/>
      <c r="AD290" s="18"/>
    </row>
    <row r="291" spans="1:30" ht="18">
      <c r="A291" s="950"/>
      <c r="B291" s="950"/>
      <c r="C291" s="950"/>
      <c r="D291" s="950"/>
      <c r="E291" s="950"/>
      <c r="F291" s="950"/>
      <c r="G291" s="950"/>
      <c r="H291" s="950"/>
      <c r="I291" s="950"/>
      <c r="J291" s="950"/>
      <c r="K291" s="950"/>
      <c r="L291" s="950"/>
      <c r="M291" s="950"/>
      <c r="N291" s="950"/>
      <c r="O291" s="950"/>
      <c r="P291" s="18"/>
      <c r="Q291" s="18"/>
      <c r="R291" s="18"/>
      <c r="S291" s="18"/>
      <c r="T291" s="18"/>
      <c r="U291" s="18"/>
      <c r="V291" s="18"/>
      <c r="W291" s="18"/>
      <c r="X291" s="18"/>
      <c r="Y291" s="18"/>
      <c r="Z291" s="18"/>
      <c r="AA291" s="18"/>
      <c r="AB291" s="18"/>
      <c r="AC291" s="18"/>
      <c r="AD291" s="18"/>
    </row>
    <row r="292" spans="1:30" ht="18">
      <c r="A292" s="950"/>
      <c r="B292" s="950"/>
      <c r="C292" s="950"/>
      <c r="D292" s="950"/>
      <c r="E292" s="950"/>
      <c r="F292" s="950"/>
      <c r="G292" s="950"/>
      <c r="H292" s="950"/>
      <c r="I292" s="950"/>
      <c r="J292" s="950"/>
      <c r="K292" s="950"/>
      <c r="L292" s="950"/>
      <c r="M292" s="950"/>
      <c r="N292" s="950"/>
      <c r="O292" s="950"/>
      <c r="P292" s="18"/>
      <c r="Q292" s="18"/>
      <c r="R292" s="18"/>
      <c r="S292" s="18"/>
      <c r="T292" s="18"/>
      <c r="U292" s="18"/>
      <c r="V292" s="18"/>
      <c r="W292" s="18"/>
      <c r="X292" s="18"/>
      <c r="Y292" s="18"/>
      <c r="Z292" s="18"/>
      <c r="AA292" s="18"/>
      <c r="AB292" s="18"/>
      <c r="AC292" s="18"/>
      <c r="AD292" s="18"/>
    </row>
    <row r="293" spans="1:30" ht="18">
      <c r="A293" s="950"/>
      <c r="B293" s="950"/>
      <c r="C293" s="950"/>
      <c r="D293" s="950"/>
      <c r="E293" s="950"/>
      <c r="F293" s="950"/>
      <c r="G293" s="950"/>
      <c r="H293" s="950"/>
      <c r="I293" s="950"/>
      <c r="J293" s="950"/>
      <c r="K293" s="950"/>
      <c r="L293" s="950"/>
      <c r="M293" s="950"/>
      <c r="N293" s="950"/>
      <c r="O293" s="950"/>
      <c r="P293" s="18"/>
      <c r="Q293" s="18"/>
      <c r="R293" s="18"/>
      <c r="S293" s="18"/>
      <c r="T293" s="18"/>
      <c r="U293" s="18"/>
      <c r="V293" s="18"/>
      <c r="W293" s="18"/>
      <c r="X293" s="18"/>
      <c r="Y293" s="18"/>
      <c r="Z293" s="18"/>
      <c r="AA293" s="18"/>
      <c r="AB293" s="18"/>
      <c r="AC293" s="18"/>
      <c r="AD293" s="18"/>
    </row>
    <row r="294" spans="1:30" ht="18">
      <c r="A294" s="950"/>
      <c r="B294" s="950"/>
      <c r="C294" s="950"/>
      <c r="D294" s="950"/>
      <c r="E294" s="950"/>
      <c r="F294" s="950"/>
      <c r="G294" s="950"/>
      <c r="H294" s="950"/>
      <c r="I294" s="950"/>
      <c r="J294" s="950"/>
      <c r="K294" s="950"/>
      <c r="L294" s="950"/>
      <c r="M294" s="950"/>
      <c r="N294" s="950"/>
      <c r="O294" s="950"/>
      <c r="P294" s="18"/>
      <c r="Q294" s="18"/>
      <c r="R294" s="18"/>
      <c r="S294" s="18"/>
      <c r="T294" s="18"/>
      <c r="U294" s="18"/>
      <c r="V294" s="18"/>
      <c r="W294" s="18"/>
      <c r="X294" s="18"/>
      <c r="Y294" s="18"/>
      <c r="Z294" s="18"/>
      <c r="AA294" s="18"/>
      <c r="AB294" s="18"/>
      <c r="AC294" s="18"/>
      <c r="AD294" s="18"/>
    </row>
    <row r="295" spans="1:30" ht="18">
      <c r="A295" s="950"/>
      <c r="B295" s="950"/>
      <c r="C295" s="950"/>
      <c r="D295" s="950"/>
      <c r="E295" s="950"/>
      <c r="F295" s="950"/>
      <c r="G295" s="950"/>
      <c r="H295" s="950"/>
      <c r="I295" s="950"/>
      <c r="J295" s="950"/>
      <c r="K295" s="950"/>
      <c r="L295" s="950"/>
      <c r="M295" s="950"/>
      <c r="N295" s="950"/>
      <c r="O295" s="950"/>
      <c r="P295" s="18"/>
      <c r="Q295" s="18"/>
      <c r="R295" s="18"/>
      <c r="S295" s="18"/>
      <c r="T295" s="18"/>
      <c r="U295" s="18"/>
      <c r="V295" s="18"/>
      <c r="W295" s="18"/>
      <c r="X295" s="18"/>
      <c r="Y295" s="18"/>
      <c r="Z295" s="18"/>
      <c r="AA295" s="18"/>
      <c r="AB295" s="18"/>
      <c r="AC295" s="18"/>
      <c r="AD295" s="18"/>
    </row>
    <row r="296" spans="1:30" ht="18">
      <c r="A296" s="950"/>
      <c r="B296" s="950"/>
      <c r="C296" s="950"/>
      <c r="D296" s="950"/>
      <c r="E296" s="950"/>
      <c r="F296" s="950"/>
      <c r="G296" s="950"/>
      <c r="H296" s="950"/>
      <c r="I296" s="950"/>
      <c r="J296" s="950"/>
      <c r="K296" s="950"/>
      <c r="L296" s="950"/>
      <c r="M296" s="950"/>
      <c r="N296" s="950"/>
      <c r="O296" s="950"/>
      <c r="P296" s="18"/>
      <c r="Q296" s="18"/>
      <c r="R296" s="18"/>
      <c r="S296" s="18"/>
      <c r="T296" s="18"/>
      <c r="U296" s="18"/>
      <c r="V296" s="18"/>
      <c r="W296" s="18"/>
      <c r="X296" s="18"/>
      <c r="Y296" s="18"/>
      <c r="Z296" s="18"/>
      <c r="AA296" s="18"/>
      <c r="AB296" s="18"/>
      <c r="AC296" s="18"/>
      <c r="AD296" s="18"/>
    </row>
    <row r="297" spans="1:30" ht="18">
      <c r="A297" s="950"/>
      <c r="B297" s="950"/>
      <c r="C297" s="950"/>
      <c r="D297" s="950"/>
      <c r="E297" s="950"/>
      <c r="F297" s="950"/>
      <c r="G297" s="950"/>
      <c r="H297" s="950"/>
      <c r="I297" s="950"/>
      <c r="J297" s="950"/>
      <c r="K297" s="950"/>
      <c r="L297" s="950"/>
      <c r="M297" s="950"/>
      <c r="N297" s="950"/>
      <c r="O297" s="950"/>
      <c r="P297" s="18"/>
      <c r="Q297" s="18"/>
      <c r="R297" s="18"/>
      <c r="S297" s="18"/>
      <c r="T297" s="18"/>
      <c r="U297" s="18"/>
      <c r="V297" s="18"/>
      <c r="W297" s="18"/>
      <c r="X297" s="18"/>
      <c r="Y297" s="18"/>
      <c r="Z297" s="18"/>
      <c r="AA297" s="18"/>
      <c r="AB297" s="18"/>
      <c r="AC297" s="18"/>
      <c r="AD297" s="18"/>
    </row>
    <row r="298" spans="1:30" ht="18">
      <c r="A298" s="950"/>
      <c r="B298" s="950"/>
      <c r="C298" s="950"/>
      <c r="D298" s="950"/>
      <c r="E298" s="950"/>
      <c r="F298" s="950"/>
      <c r="G298" s="950"/>
      <c r="H298" s="950"/>
      <c r="I298" s="950"/>
      <c r="J298" s="950"/>
      <c r="K298" s="950"/>
      <c r="L298" s="950"/>
      <c r="M298" s="950"/>
      <c r="N298" s="950"/>
      <c r="O298" s="950"/>
      <c r="P298" s="18"/>
      <c r="Q298" s="18"/>
      <c r="R298" s="18"/>
      <c r="S298" s="18"/>
      <c r="T298" s="18"/>
      <c r="U298" s="18"/>
      <c r="V298" s="18"/>
      <c r="W298" s="18"/>
      <c r="X298" s="18"/>
      <c r="Y298" s="18"/>
      <c r="Z298" s="18"/>
      <c r="AA298" s="18"/>
      <c r="AB298" s="18"/>
      <c r="AC298" s="18"/>
      <c r="AD298" s="18"/>
    </row>
    <row r="299" spans="1:30" ht="18">
      <c r="A299" s="950"/>
      <c r="B299" s="950"/>
      <c r="C299" s="950"/>
      <c r="D299" s="950"/>
      <c r="E299" s="950"/>
      <c r="F299" s="950"/>
      <c r="G299" s="950"/>
      <c r="H299" s="950"/>
      <c r="I299" s="950"/>
      <c r="J299" s="950"/>
      <c r="K299" s="950"/>
      <c r="L299" s="950"/>
      <c r="M299" s="950"/>
      <c r="N299" s="950"/>
      <c r="O299" s="950"/>
      <c r="P299" s="18"/>
      <c r="Q299" s="18"/>
      <c r="R299" s="18"/>
      <c r="S299" s="18"/>
      <c r="T299" s="18"/>
      <c r="U299" s="18"/>
      <c r="V299" s="18"/>
      <c r="W299" s="18"/>
      <c r="X299" s="18"/>
      <c r="Y299" s="18"/>
      <c r="Z299" s="18"/>
      <c r="AA299" s="18"/>
      <c r="AB299" s="18"/>
      <c r="AC299" s="18"/>
      <c r="AD299" s="18"/>
    </row>
    <row r="300" spans="1:30" ht="18">
      <c r="A300" s="950"/>
      <c r="B300" s="950"/>
      <c r="C300" s="950"/>
      <c r="D300" s="950"/>
      <c r="E300" s="950"/>
      <c r="F300" s="950"/>
      <c r="G300" s="950"/>
      <c r="H300" s="950"/>
      <c r="I300" s="950"/>
      <c r="J300" s="950"/>
      <c r="K300" s="950"/>
      <c r="L300" s="950"/>
      <c r="M300" s="950"/>
      <c r="N300" s="950"/>
      <c r="O300" s="950"/>
      <c r="P300" s="18"/>
      <c r="Q300" s="18"/>
      <c r="R300" s="18"/>
      <c r="S300" s="18"/>
      <c r="T300" s="18"/>
      <c r="U300" s="18"/>
      <c r="V300" s="18"/>
      <c r="W300" s="18"/>
      <c r="X300" s="18"/>
      <c r="Y300" s="18"/>
      <c r="Z300" s="18"/>
      <c r="AA300" s="18"/>
      <c r="AB300" s="18"/>
      <c r="AC300" s="18"/>
      <c r="AD300" s="18"/>
    </row>
    <row r="301" spans="1:30" ht="18">
      <c r="A301" s="950"/>
      <c r="B301" s="950"/>
      <c r="C301" s="950"/>
      <c r="D301" s="950"/>
      <c r="E301" s="950"/>
      <c r="F301" s="950"/>
      <c r="G301" s="950"/>
      <c r="H301" s="950"/>
      <c r="I301" s="950"/>
      <c r="J301" s="950"/>
      <c r="K301" s="950"/>
      <c r="L301" s="950"/>
      <c r="M301" s="950"/>
      <c r="N301" s="950"/>
      <c r="O301" s="950"/>
      <c r="P301" s="18"/>
      <c r="Q301" s="18"/>
      <c r="R301" s="18"/>
      <c r="S301" s="18"/>
      <c r="T301" s="18"/>
      <c r="U301" s="18"/>
      <c r="V301" s="18"/>
      <c r="W301" s="18"/>
      <c r="X301" s="18"/>
      <c r="Y301" s="18"/>
      <c r="Z301" s="18"/>
      <c r="AA301" s="18"/>
      <c r="AB301" s="18"/>
      <c r="AC301" s="18"/>
      <c r="AD301" s="18"/>
    </row>
    <row r="302" spans="1:30" ht="18">
      <c r="A302" s="950"/>
      <c r="B302" s="950"/>
      <c r="C302" s="950"/>
      <c r="D302" s="950"/>
      <c r="E302" s="950"/>
      <c r="F302" s="950"/>
      <c r="G302" s="950"/>
      <c r="H302" s="950"/>
      <c r="I302" s="950"/>
      <c r="J302" s="950"/>
      <c r="K302" s="950"/>
      <c r="L302" s="950"/>
      <c r="M302" s="950"/>
      <c r="N302" s="950"/>
      <c r="O302" s="950"/>
      <c r="P302" s="18"/>
      <c r="Q302" s="18"/>
      <c r="R302" s="18"/>
      <c r="S302" s="18"/>
      <c r="T302" s="18"/>
      <c r="U302" s="18"/>
      <c r="V302" s="18"/>
      <c r="W302" s="18"/>
      <c r="X302" s="18"/>
      <c r="Y302" s="18"/>
      <c r="Z302" s="18"/>
      <c r="AA302" s="18"/>
      <c r="AB302" s="18"/>
      <c r="AC302" s="18"/>
      <c r="AD302" s="18"/>
    </row>
    <row r="303" spans="1:30" ht="18">
      <c r="A303" s="950"/>
      <c r="B303" s="950"/>
      <c r="C303" s="950"/>
      <c r="D303" s="950"/>
      <c r="E303" s="950"/>
      <c r="F303" s="950"/>
      <c r="G303" s="950"/>
      <c r="H303" s="950"/>
      <c r="I303" s="950"/>
      <c r="J303" s="950"/>
      <c r="K303" s="950"/>
      <c r="L303" s="950"/>
      <c r="M303" s="950"/>
      <c r="N303" s="950"/>
      <c r="O303" s="950"/>
      <c r="P303" s="18"/>
      <c r="Q303" s="18"/>
      <c r="R303" s="18"/>
      <c r="S303" s="18"/>
      <c r="T303" s="18"/>
      <c r="U303" s="18"/>
      <c r="V303" s="18"/>
      <c r="W303" s="18"/>
      <c r="X303" s="18"/>
      <c r="Y303" s="18"/>
      <c r="Z303" s="18"/>
      <c r="AA303" s="18"/>
      <c r="AB303" s="18"/>
      <c r="AC303" s="18"/>
      <c r="AD303" s="18"/>
    </row>
    <row r="304" spans="1:30" ht="18">
      <c r="A304" s="950"/>
      <c r="B304" s="950"/>
      <c r="C304" s="950"/>
      <c r="D304" s="950"/>
      <c r="E304" s="950"/>
      <c r="F304" s="950"/>
      <c r="G304" s="950"/>
      <c r="H304" s="950"/>
      <c r="I304" s="950"/>
      <c r="J304" s="950"/>
      <c r="K304" s="950"/>
      <c r="L304" s="950"/>
      <c r="M304" s="950"/>
      <c r="N304" s="950"/>
      <c r="O304" s="950"/>
      <c r="P304" s="18"/>
      <c r="Q304" s="18"/>
      <c r="R304" s="18"/>
      <c r="S304" s="18"/>
      <c r="T304" s="18"/>
      <c r="U304" s="18"/>
      <c r="V304" s="18"/>
      <c r="W304" s="18"/>
      <c r="X304" s="18"/>
      <c r="Y304" s="18"/>
      <c r="Z304" s="18"/>
      <c r="AA304" s="18"/>
      <c r="AB304" s="18"/>
      <c r="AC304" s="18"/>
      <c r="AD304" s="18"/>
    </row>
    <row r="305" spans="1:30" ht="18">
      <c r="A305" s="950"/>
      <c r="B305" s="950"/>
      <c r="C305" s="950"/>
      <c r="D305" s="950"/>
      <c r="E305" s="950"/>
      <c r="F305" s="950"/>
      <c r="G305" s="950"/>
      <c r="H305" s="950"/>
      <c r="I305" s="950"/>
      <c r="J305" s="950"/>
      <c r="K305" s="950"/>
      <c r="L305" s="950"/>
      <c r="M305" s="950"/>
      <c r="N305" s="950"/>
      <c r="O305" s="950"/>
      <c r="P305" s="18"/>
      <c r="Q305" s="18"/>
      <c r="R305" s="18"/>
      <c r="S305" s="18"/>
      <c r="T305" s="18"/>
      <c r="U305" s="18"/>
      <c r="V305" s="18"/>
      <c r="W305" s="18"/>
      <c r="X305" s="18"/>
      <c r="Y305" s="18"/>
      <c r="Z305" s="18"/>
      <c r="AA305" s="18"/>
      <c r="AB305" s="18"/>
      <c r="AC305" s="18"/>
      <c r="AD305" s="18"/>
    </row>
    <row r="306" spans="1:30" ht="18">
      <c r="A306" s="950"/>
      <c r="B306" s="950"/>
      <c r="C306" s="950"/>
      <c r="D306" s="950"/>
      <c r="E306" s="950"/>
      <c r="F306" s="950"/>
      <c r="G306" s="950"/>
      <c r="H306" s="950"/>
      <c r="I306" s="950"/>
      <c r="J306" s="950"/>
      <c r="K306" s="950"/>
      <c r="L306" s="950"/>
      <c r="M306" s="950"/>
      <c r="N306" s="950"/>
      <c r="O306" s="950"/>
      <c r="P306" s="18"/>
      <c r="Q306" s="18"/>
      <c r="R306" s="18"/>
      <c r="S306" s="18"/>
      <c r="T306" s="18"/>
      <c r="U306" s="18"/>
      <c r="V306" s="18"/>
      <c r="W306" s="18"/>
      <c r="X306" s="18"/>
      <c r="Y306" s="18"/>
      <c r="Z306" s="18"/>
      <c r="AA306" s="18"/>
      <c r="AB306" s="18"/>
      <c r="AC306" s="18"/>
      <c r="AD306" s="18"/>
    </row>
    <row r="307" spans="1:30" ht="18">
      <c r="A307" s="950"/>
      <c r="B307" s="950"/>
      <c r="C307" s="950"/>
      <c r="D307" s="950"/>
      <c r="E307" s="950"/>
      <c r="F307" s="950"/>
      <c r="G307" s="950"/>
      <c r="H307" s="950"/>
      <c r="I307" s="950"/>
      <c r="J307" s="950"/>
      <c r="K307" s="950"/>
      <c r="L307" s="950"/>
      <c r="M307" s="950"/>
      <c r="N307" s="950"/>
      <c r="O307" s="950"/>
      <c r="P307" s="18"/>
      <c r="Q307" s="18"/>
      <c r="R307" s="18"/>
      <c r="S307" s="18"/>
      <c r="T307" s="18"/>
      <c r="U307" s="18"/>
      <c r="V307" s="18"/>
      <c r="W307" s="18"/>
      <c r="X307" s="18"/>
      <c r="Y307" s="18"/>
      <c r="Z307" s="18"/>
      <c r="AA307" s="18"/>
      <c r="AB307" s="18"/>
      <c r="AC307" s="18"/>
      <c r="AD307" s="18"/>
    </row>
    <row r="308" spans="1:30" ht="18">
      <c r="A308" s="950"/>
      <c r="B308" s="950"/>
      <c r="C308" s="950"/>
      <c r="D308" s="950"/>
      <c r="E308" s="950"/>
      <c r="F308" s="950"/>
      <c r="G308" s="950"/>
      <c r="H308" s="950"/>
      <c r="I308" s="950"/>
      <c r="J308" s="950"/>
      <c r="K308" s="950"/>
      <c r="L308" s="950"/>
      <c r="M308" s="950"/>
      <c r="N308" s="950"/>
      <c r="O308" s="950"/>
      <c r="P308" s="18"/>
      <c r="Q308" s="18"/>
      <c r="R308" s="18"/>
      <c r="S308" s="18"/>
      <c r="T308" s="18"/>
      <c r="U308" s="18"/>
      <c r="V308" s="18"/>
      <c r="W308" s="18"/>
      <c r="X308" s="18"/>
      <c r="Y308" s="18"/>
      <c r="Z308" s="18"/>
      <c r="AA308" s="18"/>
      <c r="AB308" s="18"/>
      <c r="AC308" s="18"/>
      <c r="AD308" s="18"/>
    </row>
    <row r="309" spans="1:30" ht="18">
      <c r="A309" s="950"/>
      <c r="B309" s="950"/>
      <c r="C309" s="950"/>
      <c r="D309" s="950"/>
      <c r="E309" s="950"/>
      <c r="F309" s="950"/>
      <c r="G309" s="950"/>
      <c r="H309" s="950"/>
      <c r="I309" s="950"/>
      <c r="J309" s="950"/>
      <c r="K309" s="950"/>
      <c r="L309" s="950"/>
      <c r="M309" s="950"/>
      <c r="N309" s="950"/>
      <c r="O309" s="950"/>
      <c r="P309" s="18"/>
      <c r="Q309" s="18"/>
      <c r="R309" s="18"/>
      <c r="S309" s="18"/>
      <c r="T309" s="18"/>
      <c r="U309" s="18"/>
      <c r="V309" s="18"/>
      <c r="W309" s="18"/>
      <c r="X309" s="18"/>
      <c r="Y309" s="18"/>
      <c r="Z309" s="18"/>
      <c r="AA309" s="18"/>
      <c r="AB309" s="18"/>
      <c r="AC309" s="18"/>
      <c r="AD309" s="18"/>
    </row>
    <row r="310" spans="1:30" ht="18">
      <c r="A310" s="950"/>
      <c r="B310" s="950"/>
      <c r="C310" s="950"/>
      <c r="D310" s="950"/>
      <c r="E310" s="950"/>
      <c r="F310" s="950"/>
      <c r="G310" s="950"/>
      <c r="H310" s="950"/>
      <c r="I310" s="950"/>
      <c r="J310" s="950"/>
      <c r="K310" s="950"/>
      <c r="L310" s="950"/>
      <c r="M310" s="950"/>
      <c r="N310" s="950"/>
      <c r="O310" s="950"/>
      <c r="P310" s="18"/>
      <c r="Q310" s="18"/>
      <c r="R310" s="18"/>
      <c r="S310" s="18"/>
      <c r="T310" s="18"/>
      <c r="U310" s="18"/>
      <c r="V310" s="18"/>
      <c r="W310" s="18"/>
      <c r="X310" s="18"/>
      <c r="Y310" s="18"/>
      <c r="Z310" s="18"/>
      <c r="AA310" s="18"/>
      <c r="AB310" s="18"/>
      <c r="AC310" s="18"/>
      <c r="AD310" s="18"/>
    </row>
    <row r="311" spans="1:30" ht="18">
      <c r="A311" s="950"/>
      <c r="B311" s="950"/>
      <c r="C311" s="950"/>
      <c r="D311" s="950"/>
      <c r="E311" s="950"/>
      <c r="F311" s="950"/>
      <c r="G311" s="950"/>
      <c r="H311" s="950"/>
      <c r="I311" s="950"/>
      <c r="J311" s="950"/>
      <c r="K311" s="950"/>
      <c r="L311" s="950"/>
      <c r="M311" s="950"/>
      <c r="N311" s="950"/>
      <c r="O311" s="950"/>
      <c r="P311" s="18"/>
      <c r="Q311" s="18"/>
      <c r="R311" s="18"/>
      <c r="S311" s="18"/>
      <c r="T311" s="18"/>
      <c r="U311" s="18"/>
      <c r="V311" s="18"/>
      <c r="W311" s="18"/>
      <c r="X311" s="18"/>
      <c r="Y311" s="18"/>
      <c r="Z311" s="18"/>
      <c r="AA311" s="18"/>
      <c r="AB311" s="18"/>
      <c r="AC311" s="18"/>
      <c r="AD311" s="18"/>
    </row>
    <row r="312" spans="1:30" ht="18">
      <c r="A312" s="950"/>
      <c r="B312" s="950"/>
      <c r="C312" s="950"/>
      <c r="D312" s="950"/>
      <c r="E312" s="950"/>
      <c r="F312" s="950"/>
      <c r="G312" s="950"/>
      <c r="H312" s="950"/>
      <c r="I312" s="950"/>
      <c r="J312" s="950"/>
      <c r="K312" s="950"/>
      <c r="L312" s="950"/>
      <c r="M312" s="950"/>
      <c r="N312" s="950"/>
      <c r="O312" s="950"/>
      <c r="P312" s="18"/>
      <c r="Q312" s="18"/>
      <c r="R312" s="18"/>
      <c r="S312" s="18"/>
      <c r="T312" s="18"/>
      <c r="U312" s="18"/>
      <c r="V312" s="18"/>
      <c r="W312" s="18"/>
      <c r="X312" s="18"/>
      <c r="Y312" s="18"/>
      <c r="Z312" s="18"/>
      <c r="AA312" s="18"/>
      <c r="AB312" s="18"/>
      <c r="AC312" s="18"/>
      <c r="AD312" s="18"/>
    </row>
    <row r="313" spans="1:30" ht="18">
      <c r="A313" s="950"/>
      <c r="B313" s="950"/>
      <c r="C313" s="950"/>
      <c r="D313" s="950"/>
      <c r="E313" s="950"/>
      <c r="F313" s="950"/>
      <c r="G313" s="950"/>
      <c r="H313" s="950"/>
      <c r="I313" s="950"/>
      <c r="J313" s="950"/>
      <c r="K313" s="950"/>
      <c r="L313" s="950"/>
      <c r="M313" s="950"/>
      <c r="N313" s="950"/>
      <c r="O313" s="950"/>
      <c r="P313" s="18"/>
      <c r="Q313" s="18"/>
      <c r="R313" s="18"/>
      <c r="S313" s="18"/>
      <c r="T313" s="18"/>
      <c r="U313" s="18"/>
      <c r="V313" s="18"/>
      <c r="W313" s="18"/>
      <c r="X313" s="18"/>
      <c r="Y313" s="18"/>
      <c r="Z313" s="18"/>
      <c r="AA313" s="18"/>
      <c r="AB313" s="18"/>
      <c r="AC313" s="18"/>
      <c r="AD313" s="18"/>
    </row>
    <row r="314" spans="1:30" ht="18">
      <c r="A314" s="950"/>
      <c r="B314" s="950"/>
      <c r="C314" s="950"/>
      <c r="D314" s="950"/>
      <c r="E314" s="950"/>
      <c r="F314" s="950"/>
      <c r="G314" s="950"/>
      <c r="H314" s="950"/>
      <c r="I314" s="950"/>
      <c r="J314" s="950"/>
      <c r="K314" s="950"/>
      <c r="L314" s="950"/>
      <c r="M314" s="950"/>
      <c r="N314" s="950"/>
      <c r="O314" s="950"/>
      <c r="P314" s="18"/>
      <c r="Q314" s="18"/>
      <c r="R314" s="18"/>
      <c r="S314" s="18"/>
      <c r="T314" s="18"/>
      <c r="U314" s="18"/>
      <c r="V314" s="18"/>
      <c r="W314" s="18"/>
      <c r="X314" s="18"/>
      <c r="Y314" s="18"/>
      <c r="Z314" s="18"/>
      <c r="AA314" s="18"/>
      <c r="AB314" s="18"/>
      <c r="AC314" s="18"/>
      <c r="AD314" s="18"/>
    </row>
    <row r="315" spans="1:30" ht="18">
      <c r="A315" s="950"/>
      <c r="B315" s="950"/>
      <c r="C315" s="950"/>
      <c r="D315" s="950"/>
      <c r="E315" s="950"/>
      <c r="F315" s="950"/>
      <c r="G315" s="950"/>
      <c r="H315" s="950"/>
      <c r="I315" s="950"/>
      <c r="J315" s="950"/>
      <c r="K315" s="950"/>
      <c r="L315" s="950"/>
      <c r="M315" s="950"/>
      <c r="N315" s="950"/>
      <c r="O315" s="950"/>
      <c r="P315" s="18"/>
      <c r="Q315" s="18"/>
      <c r="R315" s="18"/>
      <c r="S315" s="18"/>
      <c r="T315" s="18"/>
      <c r="U315" s="18"/>
      <c r="V315" s="18"/>
      <c r="W315" s="18"/>
      <c r="X315" s="18"/>
      <c r="Y315" s="18"/>
      <c r="Z315" s="18"/>
      <c r="AA315" s="18"/>
      <c r="AB315" s="18"/>
      <c r="AC315" s="18"/>
      <c r="AD315" s="18"/>
    </row>
    <row r="316" spans="1:30" ht="18">
      <c r="A316" s="950"/>
      <c r="B316" s="950"/>
      <c r="C316" s="950"/>
      <c r="D316" s="950"/>
      <c r="E316" s="950"/>
      <c r="F316" s="950"/>
      <c r="G316" s="950"/>
      <c r="H316" s="950"/>
      <c r="I316" s="950"/>
      <c r="J316" s="950"/>
      <c r="K316" s="950"/>
      <c r="L316" s="950"/>
      <c r="M316" s="950"/>
      <c r="N316" s="950"/>
      <c r="O316" s="950"/>
      <c r="P316" s="18"/>
      <c r="Q316" s="18"/>
      <c r="R316" s="18"/>
      <c r="S316" s="18"/>
      <c r="T316" s="18"/>
      <c r="U316" s="18"/>
      <c r="V316" s="18"/>
      <c r="W316" s="18"/>
      <c r="X316" s="18"/>
      <c r="Y316" s="18"/>
      <c r="Z316" s="18"/>
      <c r="AA316" s="18"/>
      <c r="AB316" s="18"/>
      <c r="AC316" s="18"/>
      <c r="AD316" s="18"/>
    </row>
    <row r="317" spans="1:30" ht="18">
      <c r="A317" s="950"/>
      <c r="B317" s="950"/>
      <c r="C317" s="950"/>
      <c r="D317" s="950"/>
      <c r="E317" s="950"/>
      <c r="F317" s="950"/>
      <c r="G317" s="950"/>
      <c r="H317" s="950"/>
      <c r="I317" s="950"/>
      <c r="J317" s="950"/>
      <c r="K317" s="950"/>
      <c r="L317" s="950"/>
      <c r="M317" s="950"/>
      <c r="N317" s="950"/>
      <c r="O317" s="950"/>
      <c r="P317" s="18"/>
      <c r="Q317" s="18"/>
      <c r="R317" s="18"/>
      <c r="S317" s="18"/>
      <c r="T317" s="18"/>
      <c r="U317" s="18"/>
      <c r="V317" s="18"/>
      <c r="W317" s="18"/>
      <c r="X317" s="18"/>
      <c r="Y317" s="18"/>
      <c r="Z317" s="18"/>
      <c r="AA317" s="18"/>
      <c r="AB317" s="18"/>
      <c r="AC317" s="18"/>
      <c r="AD317" s="18"/>
    </row>
    <row r="318" spans="1:30" ht="18">
      <c r="A318" s="950"/>
      <c r="B318" s="950"/>
      <c r="C318" s="950"/>
      <c r="D318" s="950"/>
      <c r="E318" s="950"/>
      <c r="F318" s="950"/>
      <c r="G318" s="950"/>
      <c r="H318" s="950"/>
      <c r="I318" s="950"/>
      <c r="J318" s="950"/>
      <c r="K318" s="950"/>
      <c r="L318" s="950"/>
      <c r="M318" s="950"/>
      <c r="N318" s="950"/>
      <c r="O318" s="950"/>
      <c r="P318" s="18"/>
      <c r="Q318" s="18"/>
      <c r="R318" s="18"/>
      <c r="S318" s="18"/>
      <c r="T318" s="18"/>
      <c r="U318" s="18"/>
      <c r="V318" s="18"/>
      <c r="W318" s="18"/>
      <c r="X318" s="18"/>
      <c r="Y318" s="18"/>
      <c r="Z318" s="18"/>
      <c r="AA318" s="18"/>
      <c r="AB318" s="18"/>
      <c r="AC318" s="18"/>
      <c r="AD318" s="18"/>
    </row>
    <row r="319" spans="1:30" ht="18">
      <c r="A319" s="950"/>
      <c r="B319" s="950"/>
      <c r="C319" s="950"/>
      <c r="D319" s="950"/>
      <c r="E319" s="950"/>
      <c r="F319" s="950"/>
      <c r="G319" s="950"/>
      <c r="H319" s="950"/>
      <c r="I319" s="950"/>
      <c r="J319" s="950"/>
      <c r="K319" s="950"/>
      <c r="L319" s="950"/>
      <c r="M319" s="950"/>
      <c r="N319" s="950"/>
      <c r="O319" s="950"/>
      <c r="P319" s="18"/>
      <c r="Q319" s="18"/>
      <c r="R319" s="18"/>
      <c r="S319" s="18"/>
      <c r="T319" s="18"/>
      <c r="U319" s="18"/>
      <c r="V319" s="18"/>
      <c r="W319" s="18"/>
      <c r="X319" s="18"/>
      <c r="Y319" s="18"/>
      <c r="Z319" s="18"/>
      <c r="AA319" s="18"/>
      <c r="AB319" s="18"/>
      <c r="AC319" s="18"/>
      <c r="AD319" s="18"/>
    </row>
    <row r="320" spans="1:30" ht="18">
      <c r="A320" s="950"/>
      <c r="B320" s="950"/>
      <c r="C320" s="950"/>
      <c r="D320" s="950"/>
      <c r="E320" s="950"/>
      <c r="F320" s="950"/>
      <c r="G320" s="950"/>
      <c r="H320" s="950"/>
      <c r="I320" s="950"/>
      <c r="J320" s="950"/>
      <c r="K320" s="950"/>
      <c r="L320" s="950"/>
      <c r="M320" s="950"/>
      <c r="N320" s="950"/>
      <c r="O320" s="950"/>
      <c r="P320" s="18"/>
      <c r="Q320" s="18"/>
      <c r="R320" s="18"/>
      <c r="S320" s="18"/>
      <c r="T320" s="18"/>
      <c r="U320" s="18"/>
      <c r="V320" s="18"/>
      <c r="W320" s="18"/>
      <c r="X320" s="18"/>
      <c r="Y320" s="18"/>
      <c r="Z320" s="18"/>
      <c r="AA320" s="18"/>
      <c r="AB320" s="18"/>
      <c r="AC320" s="18"/>
      <c r="AD320" s="18"/>
    </row>
    <row r="321" spans="1:30" ht="18">
      <c r="A321" s="950"/>
      <c r="B321" s="950"/>
      <c r="C321" s="950"/>
      <c r="D321" s="950"/>
      <c r="E321" s="950"/>
      <c r="F321" s="950"/>
      <c r="G321" s="950"/>
      <c r="H321" s="950"/>
      <c r="I321" s="950"/>
      <c r="J321" s="950"/>
      <c r="K321" s="950"/>
      <c r="L321" s="950"/>
      <c r="M321" s="950"/>
      <c r="N321" s="950"/>
      <c r="O321" s="950"/>
      <c r="P321" s="18"/>
      <c r="Q321" s="18"/>
      <c r="R321" s="18"/>
      <c r="S321" s="18"/>
      <c r="T321" s="18"/>
      <c r="U321" s="18"/>
      <c r="V321" s="18"/>
      <c r="W321" s="18"/>
      <c r="X321" s="18"/>
      <c r="Y321" s="18"/>
      <c r="Z321" s="18"/>
      <c r="AA321" s="18"/>
      <c r="AB321" s="18"/>
      <c r="AC321" s="18"/>
      <c r="AD321" s="18"/>
    </row>
    <row r="322" spans="1:30" ht="18">
      <c r="A322" s="950"/>
      <c r="B322" s="950"/>
      <c r="C322" s="950"/>
      <c r="D322" s="950"/>
      <c r="E322" s="950"/>
      <c r="F322" s="950"/>
      <c r="G322" s="950"/>
      <c r="H322" s="950"/>
      <c r="I322" s="950"/>
      <c r="J322" s="950"/>
      <c r="K322" s="950"/>
      <c r="L322" s="950"/>
      <c r="M322" s="950"/>
      <c r="N322" s="950"/>
      <c r="O322" s="950"/>
      <c r="P322" s="18"/>
      <c r="Q322" s="18"/>
      <c r="R322" s="18"/>
      <c r="S322" s="18"/>
      <c r="T322" s="18"/>
      <c r="U322" s="18"/>
      <c r="V322" s="18"/>
      <c r="W322" s="18"/>
      <c r="X322" s="18"/>
      <c r="Y322" s="18"/>
      <c r="Z322" s="18"/>
      <c r="AA322" s="18"/>
      <c r="AB322" s="18"/>
      <c r="AC322" s="18"/>
      <c r="AD322" s="18"/>
    </row>
    <row r="323" spans="1:30" ht="18">
      <c r="A323" s="950"/>
      <c r="B323" s="950"/>
      <c r="C323" s="950"/>
      <c r="D323" s="950"/>
      <c r="E323" s="950"/>
      <c r="F323" s="950"/>
      <c r="G323" s="950"/>
      <c r="H323" s="950"/>
      <c r="I323" s="950"/>
      <c r="J323" s="950"/>
      <c r="K323" s="950"/>
      <c r="L323" s="950"/>
      <c r="M323" s="950"/>
      <c r="N323" s="950"/>
      <c r="O323" s="950"/>
      <c r="P323" s="18"/>
      <c r="Q323" s="18"/>
      <c r="R323" s="18"/>
      <c r="S323" s="18"/>
      <c r="T323" s="18"/>
      <c r="U323" s="18"/>
      <c r="V323" s="18"/>
      <c r="W323" s="18"/>
      <c r="X323" s="18"/>
      <c r="Y323" s="18"/>
      <c r="Z323" s="18"/>
      <c r="AA323" s="18"/>
      <c r="AB323" s="18"/>
      <c r="AC323" s="18"/>
      <c r="AD323" s="18"/>
    </row>
    <row r="324" spans="1:30" ht="18">
      <c r="A324" s="950"/>
      <c r="B324" s="950"/>
      <c r="C324" s="950"/>
      <c r="D324" s="950"/>
      <c r="E324" s="950"/>
      <c r="F324" s="950"/>
      <c r="G324" s="950"/>
      <c r="H324" s="950"/>
      <c r="I324" s="950"/>
      <c r="J324" s="950"/>
      <c r="K324" s="950"/>
      <c r="L324" s="950"/>
      <c r="M324" s="950"/>
      <c r="N324" s="950"/>
      <c r="O324" s="950"/>
      <c r="P324" s="18"/>
      <c r="Q324" s="18"/>
      <c r="R324" s="18"/>
      <c r="S324" s="18"/>
      <c r="T324" s="18"/>
      <c r="U324" s="18"/>
      <c r="V324" s="18"/>
      <c r="W324" s="18"/>
      <c r="X324" s="18"/>
      <c r="Y324" s="18"/>
      <c r="Z324" s="18"/>
      <c r="AA324" s="18"/>
      <c r="AB324" s="18"/>
      <c r="AC324" s="18"/>
      <c r="AD324" s="18"/>
    </row>
    <row r="325" spans="1:30" ht="18">
      <c r="A325" s="950"/>
      <c r="B325" s="950"/>
      <c r="C325" s="950"/>
      <c r="D325" s="950"/>
      <c r="E325" s="950"/>
      <c r="F325" s="950"/>
      <c r="G325" s="950"/>
      <c r="H325" s="950"/>
      <c r="I325" s="950"/>
      <c r="J325" s="950"/>
      <c r="K325" s="950"/>
      <c r="L325" s="950"/>
      <c r="M325" s="950"/>
      <c r="N325" s="950"/>
      <c r="O325" s="950"/>
      <c r="P325" s="18"/>
      <c r="Q325" s="18"/>
      <c r="R325" s="18"/>
      <c r="S325" s="18"/>
      <c r="T325" s="18"/>
      <c r="U325" s="18"/>
      <c r="V325" s="18"/>
      <c r="W325" s="18"/>
      <c r="X325" s="18"/>
      <c r="Y325" s="18"/>
      <c r="Z325" s="18"/>
      <c r="AA325" s="18"/>
      <c r="AB325" s="18"/>
      <c r="AC325" s="18"/>
      <c r="AD325" s="18"/>
    </row>
    <row r="326" spans="1:30" ht="18">
      <c r="A326" s="950"/>
      <c r="B326" s="950"/>
      <c r="C326" s="950"/>
      <c r="D326" s="950"/>
      <c r="E326" s="950"/>
      <c r="F326" s="950"/>
      <c r="G326" s="950"/>
      <c r="H326" s="950"/>
      <c r="I326" s="950"/>
      <c r="J326" s="950"/>
      <c r="K326" s="950"/>
      <c r="L326" s="950"/>
      <c r="M326" s="950"/>
      <c r="N326" s="950"/>
      <c r="O326" s="950"/>
      <c r="P326" s="18"/>
      <c r="Q326" s="18"/>
      <c r="R326" s="18"/>
      <c r="S326" s="18"/>
      <c r="T326" s="18"/>
      <c r="U326" s="18"/>
      <c r="V326" s="18"/>
      <c r="W326" s="18"/>
      <c r="X326" s="18"/>
      <c r="Y326" s="18"/>
      <c r="Z326" s="18"/>
      <c r="AA326" s="18"/>
      <c r="AB326" s="18"/>
      <c r="AC326" s="18"/>
      <c r="AD326" s="18"/>
    </row>
    <row r="327" spans="1:30" ht="18">
      <c r="A327" s="950"/>
      <c r="B327" s="950"/>
      <c r="C327" s="950"/>
      <c r="D327" s="950"/>
      <c r="E327" s="950"/>
      <c r="F327" s="950"/>
      <c r="G327" s="950"/>
      <c r="H327" s="950"/>
      <c r="I327" s="950"/>
      <c r="J327" s="950"/>
      <c r="K327" s="950"/>
      <c r="L327" s="950"/>
      <c r="M327" s="950"/>
      <c r="N327" s="950"/>
      <c r="O327" s="950"/>
      <c r="P327" s="18"/>
      <c r="Q327" s="18"/>
      <c r="R327" s="18"/>
      <c r="S327" s="18"/>
      <c r="T327" s="18"/>
      <c r="U327" s="18"/>
      <c r="V327" s="18"/>
      <c r="W327" s="18"/>
      <c r="X327" s="18"/>
      <c r="Y327" s="18"/>
      <c r="Z327" s="18"/>
      <c r="AA327" s="18"/>
      <c r="AB327" s="18"/>
      <c r="AC327" s="18"/>
      <c r="AD327" s="18"/>
    </row>
    <row r="328" spans="1:30" ht="18">
      <c r="A328" s="950"/>
      <c r="B328" s="950"/>
      <c r="C328" s="950"/>
      <c r="D328" s="950"/>
      <c r="E328" s="950"/>
      <c r="F328" s="950"/>
      <c r="G328" s="950"/>
      <c r="H328" s="950"/>
      <c r="I328" s="950"/>
      <c r="J328" s="950"/>
      <c r="K328" s="950"/>
      <c r="L328" s="950"/>
      <c r="M328" s="950"/>
      <c r="N328" s="950"/>
      <c r="O328" s="950"/>
      <c r="P328" s="18"/>
      <c r="Q328" s="18"/>
      <c r="R328" s="18"/>
      <c r="S328" s="18"/>
      <c r="T328" s="18"/>
      <c r="U328" s="18"/>
      <c r="V328" s="18"/>
      <c r="W328" s="18"/>
      <c r="X328" s="18"/>
      <c r="Y328" s="18"/>
      <c r="Z328" s="18"/>
      <c r="AA328" s="18"/>
      <c r="AB328" s="18"/>
      <c r="AC328" s="18"/>
      <c r="AD328" s="18"/>
    </row>
    <row r="329" spans="1:30" ht="18">
      <c r="A329" s="950"/>
      <c r="B329" s="950"/>
      <c r="C329" s="950"/>
      <c r="D329" s="950"/>
      <c r="E329" s="950"/>
      <c r="F329" s="950"/>
      <c r="G329" s="950"/>
      <c r="H329" s="950"/>
      <c r="I329" s="950"/>
      <c r="J329" s="950"/>
      <c r="K329" s="950"/>
      <c r="L329" s="950"/>
      <c r="M329" s="950"/>
      <c r="N329" s="950"/>
      <c r="O329" s="950"/>
      <c r="P329" s="18"/>
      <c r="Q329" s="18"/>
      <c r="R329" s="18"/>
      <c r="S329" s="18"/>
      <c r="T329" s="18"/>
      <c r="U329" s="18"/>
      <c r="V329" s="18"/>
      <c r="W329" s="18"/>
      <c r="X329" s="18"/>
      <c r="Y329" s="18"/>
      <c r="Z329" s="18"/>
      <c r="AA329" s="18"/>
      <c r="AB329" s="18"/>
      <c r="AC329" s="18"/>
      <c r="AD329" s="18"/>
    </row>
    <row r="330" spans="1:30" ht="18">
      <c r="A330" s="950"/>
      <c r="B330" s="950"/>
      <c r="C330" s="950"/>
      <c r="D330" s="950"/>
      <c r="E330" s="950"/>
      <c r="F330" s="950"/>
      <c r="G330" s="950"/>
      <c r="H330" s="950"/>
      <c r="I330" s="950"/>
      <c r="J330" s="950"/>
      <c r="K330" s="950"/>
      <c r="L330" s="950"/>
      <c r="M330" s="950"/>
      <c r="N330" s="950"/>
      <c r="O330" s="950"/>
      <c r="P330" s="18"/>
      <c r="Q330" s="18"/>
      <c r="R330" s="18"/>
      <c r="S330" s="18"/>
      <c r="T330" s="18"/>
      <c r="U330" s="18"/>
      <c r="V330" s="18"/>
      <c r="W330" s="18"/>
      <c r="X330" s="18"/>
      <c r="Y330" s="18"/>
      <c r="Z330" s="18"/>
      <c r="AA330" s="18"/>
      <c r="AB330" s="18"/>
      <c r="AC330" s="18"/>
      <c r="AD330" s="18"/>
    </row>
    <row r="331" spans="1:30" ht="18">
      <c r="A331" s="950"/>
      <c r="B331" s="950"/>
      <c r="C331" s="950"/>
      <c r="D331" s="950"/>
      <c r="E331" s="950"/>
      <c r="F331" s="950"/>
      <c r="G331" s="950"/>
      <c r="H331" s="950"/>
      <c r="I331" s="950"/>
      <c r="J331" s="950"/>
      <c r="K331" s="950"/>
      <c r="L331" s="950"/>
      <c r="M331" s="950"/>
      <c r="N331" s="950"/>
      <c r="O331" s="950"/>
      <c r="P331" s="18"/>
      <c r="Q331" s="18"/>
      <c r="R331" s="18"/>
      <c r="S331" s="18"/>
      <c r="T331" s="18"/>
      <c r="U331" s="18"/>
      <c r="V331" s="18"/>
      <c r="W331" s="18"/>
      <c r="X331" s="18"/>
      <c r="Y331" s="18"/>
      <c r="Z331" s="18"/>
      <c r="AA331" s="18"/>
      <c r="AB331" s="18"/>
      <c r="AC331" s="18"/>
      <c r="AD331" s="18"/>
    </row>
    <row r="332" spans="1:30" ht="18">
      <c r="A332" s="950"/>
      <c r="B332" s="950"/>
      <c r="C332" s="950"/>
      <c r="D332" s="950"/>
      <c r="E332" s="950"/>
      <c r="F332" s="950"/>
      <c r="G332" s="950"/>
      <c r="H332" s="950"/>
      <c r="I332" s="950"/>
      <c r="J332" s="950"/>
      <c r="K332" s="950"/>
      <c r="L332" s="950"/>
      <c r="M332" s="950"/>
      <c r="N332" s="950"/>
      <c r="O332" s="950"/>
      <c r="P332" s="18"/>
      <c r="Q332" s="18"/>
      <c r="R332" s="18"/>
      <c r="S332" s="18"/>
      <c r="T332" s="18"/>
      <c r="U332" s="18"/>
      <c r="V332" s="18"/>
      <c r="W332" s="18"/>
      <c r="X332" s="18"/>
      <c r="Y332" s="18"/>
      <c r="Z332" s="18"/>
      <c r="AA332" s="18"/>
      <c r="AB332" s="18"/>
      <c r="AC332" s="18"/>
      <c r="AD332" s="18"/>
    </row>
    <row r="333" spans="1:30" ht="18">
      <c r="A333" s="950"/>
      <c r="B333" s="950"/>
      <c r="C333" s="950"/>
      <c r="D333" s="950"/>
      <c r="E333" s="950"/>
      <c r="F333" s="950"/>
      <c r="G333" s="950"/>
      <c r="H333" s="950"/>
      <c r="I333" s="950"/>
      <c r="J333" s="950"/>
      <c r="K333" s="950"/>
      <c r="L333" s="950"/>
      <c r="M333" s="950"/>
      <c r="N333" s="950"/>
      <c r="O333" s="950"/>
      <c r="P333" s="18"/>
      <c r="Q333" s="18"/>
      <c r="R333" s="18"/>
      <c r="S333" s="18"/>
      <c r="T333" s="18"/>
      <c r="U333" s="18"/>
      <c r="V333" s="18"/>
      <c r="W333" s="18"/>
      <c r="X333" s="18"/>
      <c r="Y333" s="18"/>
      <c r="Z333" s="18"/>
      <c r="AA333" s="18"/>
      <c r="AB333" s="18"/>
      <c r="AC333" s="18"/>
      <c r="AD333" s="18"/>
    </row>
    <row r="334" spans="1:30" ht="18">
      <c r="A334" s="950"/>
      <c r="B334" s="950"/>
      <c r="C334" s="950"/>
      <c r="D334" s="950"/>
      <c r="E334" s="950"/>
      <c r="F334" s="950"/>
      <c r="G334" s="950"/>
      <c r="H334" s="950"/>
      <c r="I334" s="950"/>
      <c r="J334" s="950"/>
      <c r="K334" s="950"/>
      <c r="L334" s="950"/>
      <c r="M334" s="950"/>
      <c r="N334" s="950"/>
      <c r="O334" s="950"/>
      <c r="P334" s="18"/>
      <c r="Q334" s="18"/>
      <c r="R334" s="18"/>
      <c r="S334" s="18"/>
      <c r="T334" s="18"/>
      <c r="U334" s="18"/>
      <c r="V334" s="18"/>
      <c r="W334" s="18"/>
      <c r="X334" s="18"/>
      <c r="Y334" s="18"/>
      <c r="Z334" s="18"/>
      <c r="AA334" s="18"/>
      <c r="AB334" s="18"/>
      <c r="AC334" s="18"/>
      <c r="AD334" s="18"/>
    </row>
    <row r="335" spans="1:30" ht="18">
      <c r="A335" s="950"/>
      <c r="B335" s="950"/>
      <c r="C335" s="950"/>
      <c r="D335" s="950"/>
      <c r="E335" s="950"/>
      <c r="F335" s="950"/>
      <c r="G335" s="950"/>
      <c r="H335" s="950"/>
      <c r="I335" s="950"/>
      <c r="J335" s="950"/>
      <c r="K335" s="950"/>
      <c r="L335" s="950"/>
      <c r="M335" s="950"/>
      <c r="N335" s="950"/>
      <c r="O335" s="950"/>
      <c r="P335" s="18"/>
      <c r="Q335" s="18"/>
      <c r="R335" s="18"/>
      <c r="S335" s="18"/>
      <c r="T335" s="18"/>
      <c r="U335" s="18"/>
      <c r="V335" s="18"/>
      <c r="W335" s="18"/>
      <c r="X335" s="18"/>
      <c r="Y335" s="18"/>
      <c r="Z335" s="18"/>
      <c r="AA335" s="18"/>
      <c r="AB335" s="18"/>
      <c r="AC335" s="18"/>
      <c r="AD335" s="18"/>
    </row>
    <row r="336" spans="1:30" ht="18">
      <c r="A336" s="950"/>
      <c r="B336" s="950"/>
      <c r="C336" s="950"/>
      <c r="D336" s="950"/>
      <c r="E336" s="950"/>
      <c r="F336" s="950"/>
      <c r="G336" s="950"/>
      <c r="H336" s="950"/>
      <c r="I336" s="950"/>
      <c r="J336" s="950"/>
      <c r="K336" s="950"/>
      <c r="L336" s="950"/>
      <c r="M336" s="950"/>
      <c r="N336" s="950"/>
      <c r="O336" s="950"/>
      <c r="P336" s="18"/>
      <c r="Q336" s="18"/>
      <c r="R336" s="18"/>
      <c r="S336" s="18"/>
      <c r="T336" s="18"/>
      <c r="U336" s="18"/>
      <c r="V336" s="18"/>
      <c r="W336" s="18"/>
      <c r="X336" s="18"/>
      <c r="Y336" s="18"/>
      <c r="Z336" s="18"/>
      <c r="AA336" s="18"/>
      <c r="AB336" s="18"/>
      <c r="AC336" s="18"/>
      <c r="AD336" s="18"/>
    </row>
    <row r="337" spans="1:30" ht="18">
      <c r="A337" s="950"/>
      <c r="B337" s="950"/>
      <c r="C337" s="950"/>
      <c r="D337" s="950"/>
      <c r="E337" s="950"/>
      <c r="F337" s="950"/>
      <c r="G337" s="950"/>
      <c r="H337" s="950"/>
      <c r="I337" s="950"/>
      <c r="J337" s="950"/>
      <c r="K337" s="950"/>
      <c r="L337" s="950"/>
      <c r="M337" s="950"/>
      <c r="N337" s="950"/>
      <c r="O337" s="950"/>
      <c r="P337" s="18"/>
      <c r="Q337" s="18"/>
      <c r="R337" s="18"/>
      <c r="S337" s="18"/>
      <c r="T337" s="18"/>
      <c r="U337" s="18"/>
      <c r="V337" s="18"/>
      <c r="W337" s="18"/>
      <c r="X337" s="18"/>
      <c r="Y337" s="18"/>
      <c r="Z337" s="18"/>
      <c r="AA337" s="18"/>
      <c r="AB337" s="18"/>
      <c r="AC337" s="18"/>
      <c r="AD337" s="18"/>
    </row>
    <row r="338" spans="1:30" ht="18">
      <c r="A338" s="950"/>
      <c r="B338" s="950"/>
      <c r="C338" s="950"/>
      <c r="D338" s="950"/>
      <c r="E338" s="950"/>
      <c r="F338" s="950"/>
      <c r="G338" s="950"/>
      <c r="H338" s="950"/>
      <c r="I338" s="950"/>
      <c r="J338" s="950"/>
      <c r="K338" s="950"/>
      <c r="L338" s="950"/>
      <c r="M338" s="950"/>
      <c r="N338" s="950"/>
      <c r="O338" s="950"/>
      <c r="P338" s="18"/>
      <c r="Q338" s="18"/>
      <c r="R338" s="18"/>
      <c r="S338" s="18"/>
      <c r="T338" s="18"/>
      <c r="U338" s="18"/>
      <c r="V338" s="18"/>
      <c r="W338" s="18"/>
      <c r="X338" s="18"/>
      <c r="Y338" s="18"/>
      <c r="Z338" s="18"/>
      <c r="AA338" s="18"/>
      <c r="AB338" s="18"/>
      <c r="AC338" s="18"/>
      <c r="AD338" s="18"/>
    </row>
    <row r="339" spans="1:30" ht="18">
      <c r="A339" s="950"/>
      <c r="B339" s="950"/>
      <c r="C339" s="950"/>
      <c r="D339" s="950"/>
      <c r="E339" s="950"/>
      <c r="F339" s="950"/>
      <c r="G339" s="950"/>
      <c r="H339" s="950"/>
      <c r="I339" s="950"/>
      <c r="J339" s="950"/>
      <c r="K339" s="950"/>
      <c r="L339" s="950"/>
      <c r="M339" s="950"/>
      <c r="N339" s="950"/>
      <c r="O339" s="950"/>
      <c r="P339" s="18"/>
      <c r="Q339" s="18"/>
      <c r="R339" s="18"/>
      <c r="S339" s="18"/>
      <c r="T339" s="18"/>
      <c r="U339" s="18"/>
      <c r="V339" s="18"/>
      <c r="W339" s="18"/>
      <c r="X339" s="18"/>
      <c r="Y339" s="18"/>
      <c r="Z339" s="18"/>
      <c r="AA339" s="18"/>
      <c r="AB339" s="18"/>
      <c r="AC339" s="18"/>
      <c r="AD339" s="18"/>
    </row>
    <row r="340" spans="1:30" ht="18">
      <c r="A340" s="950"/>
      <c r="B340" s="950"/>
      <c r="C340" s="950"/>
      <c r="D340" s="950"/>
      <c r="E340" s="950"/>
      <c r="F340" s="950"/>
      <c r="G340" s="950"/>
      <c r="H340" s="950"/>
      <c r="I340" s="950"/>
      <c r="J340" s="950"/>
      <c r="K340" s="950"/>
      <c r="L340" s="950"/>
      <c r="M340" s="950"/>
      <c r="N340" s="950"/>
      <c r="O340" s="950"/>
      <c r="P340" s="18"/>
      <c r="Q340" s="18"/>
      <c r="R340" s="18"/>
      <c r="S340" s="18"/>
      <c r="T340" s="18"/>
      <c r="U340" s="18"/>
      <c r="V340" s="18"/>
      <c r="W340" s="18"/>
      <c r="X340" s="18"/>
      <c r="Y340" s="18"/>
      <c r="Z340" s="18"/>
      <c r="AA340" s="18"/>
      <c r="AB340" s="18"/>
      <c r="AC340" s="18"/>
      <c r="AD340" s="18"/>
    </row>
    <row r="341" spans="1:30" ht="18">
      <c r="A341" s="950"/>
      <c r="B341" s="950"/>
      <c r="C341" s="950"/>
      <c r="D341" s="950"/>
      <c r="E341" s="950"/>
      <c r="F341" s="950"/>
      <c r="G341" s="950"/>
      <c r="H341" s="950"/>
      <c r="I341" s="950"/>
      <c r="J341" s="950"/>
      <c r="K341" s="950"/>
      <c r="L341" s="950"/>
      <c r="M341" s="950"/>
      <c r="N341" s="950"/>
      <c r="O341" s="950"/>
      <c r="P341" s="18"/>
      <c r="Q341" s="18"/>
      <c r="R341" s="18"/>
      <c r="S341" s="18"/>
      <c r="T341" s="18"/>
      <c r="U341" s="18"/>
      <c r="V341" s="18"/>
      <c r="W341" s="18"/>
      <c r="X341" s="18"/>
      <c r="Y341" s="18"/>
      <c r="Z341" s="18"/>
      <c r="AA341" s="18"/>
      <c r="AB341" s="18"/>
      <c r="AC341" s="18"/>
      <c r="AD341" s="18"/>
    </row>
    <row r="342" spans="1:30" ht="18">
      <c r="A342" s="950"/>
      <c r="B342" s="950"/>
      <c r="C342" s="950"/>
      <c r="D342" s="950"/>
      <c r="E342" s="950"/>
      <c r="F342" s="950"/>
      <c r="G342" s="950"/>
      <c r="H342" s="950"/>
      <c r="I342" s="950"/>
      <c r="J342" s="950"/>
      <c r="K342" s="950"/>
      <c r="L342" s="950"/>
      <c r="M342" s="950"/>
      <c r="N342" s="950"/>
      <c r="O342" s="950"/>
      <c r="P342" s="18"/>
      <c r="Q342" s="18"/>
      <c r="R342" s="18"/>
      <c r="S342" s="18"/>
      <c r="T342" s="18"/>
      <c r="U342" s="18"/>
      <c r="V342" s="18"/>
      <c r="W342" s="18"/>
      <c r="X342" s="18"/>
      <c r="Y342" s="18"/>
      <c r="Z342" s="18"/>
      <c r="AA342" s="18"/>
      <c r="AB342" s="18"/>
      <c r="AC342" s="18"/>
      <c r="AD342" s="18"/>
    </row>
    <row r="343" spans="1:30" ht="18">
      <c r="A343" s="950"/>
      <c r="B343" s="950"/>
      <c r="C343" s="950"/>
      <c r="D343" s="950"/>
      <c r="E343" s="950"/>
      <c r="F343" s="950"/>
      <c r="G343" s="950"/>
      <c r="H343" s="950"/>
      <c r="I343" s="950"/>
      <c r="J343" s="950"/>
      <c r="K343" s="950"/>
      <c r="L343" s="950"/>
      <c r="M343" s="950"/>
      <c r="N343" s="950"/>
      <c r="O343" s="950"/>
      <c r="P343" s="18"/>
      <c r="Q343" s="18"/>
      <c r="R343" s="18"/>
      <c r="S343" s="18"/>
      <c r="T343" s="18"/>
      <c r="U343" s="18"/>
      <c r="V343" s="18"/>
      <c r="W343" s="18"/>
      <c r="X343" s="18"/>
      <c r="Y343" s="18"/>
      <c r="Z343" s="18"/>
      <c r="AA343" s="18"/>
      <c r="AB343" s="18"/>
      <c r="AC343" s="18"/>
      <c r="AD343" s="18"/>
    </row>
    <row r="344" spans="1:30" ht="18">
      <c r="A344" s="950"/>
      <c r="B344" s="950"/>
      <c r="C344" s="950"/>
      <c r="D344" s="950"/>
      <c r="E344" s="950"/>
      <c r="F344" s="950"/>
      <c r="G344" s="950"/>
      <c r="H344" s="950"/>
      <c r="I344" s="950"/>
      <c r="J344" s="950"/>
      <c r="K344" s="950"/>
      <c r="L344" s="950"/>
      <c r="M344" s="950"/>
      <c r="N344" s="950"/>
      <c r="O344" s="950"/>
      <c r="P344" s="18"/>
      <c r="Q344" s="18"/>
      <c r="R344" s="18"/>
      <c r="S344" s="18"/>
      <c r="T344" s="18"/>
      <c r="U344" s="18"/>
      <c r="V344" s="18"/>
      <c r="W344" s="18"/>
      <c r="X344" s="18"/>
      <c r="Y344" s="18"/>
      <c r="Z344" s="18"/>
      <c r="AA344" s="18"/>
      <c r="AB344" s="18"/>
      <c r="AC344" s="18"/>
      <c r="AD344" s="18"/>
    </row>
    <row r="345" spans="1:30" ht="18">
      <c r="A345" s="950"/>
      <c r="B345" s="950"/>
      <c r="C345" s="950"/>
      <c r="D345" s="950"/>
      <c r="E345" s="950"/>
      <c r="F345" s="950"/>
      <c r="G345" s="950"/>
      <c r="H345" s="950"/>
      <c r="I345" s="950"/>
      <c r="J345" s="950"/>
      <c r="K345" s="950"/>
      <c r="L345" s="950"/>
      <c r="M345" s="950"/>
      <c r="N345" s="950"/>
      <c r="O345" s="950"/>
      <c r="P345" s="18"/>
      <c r="Q345" s="18"/>
      <c r="R345" s="18"/>
      <c r="S345" s="18"/>
      <c r="T345" s="18"/>
      <c r="U345" s="18"/>
      <c r="V345" s="18"/>
      <c r="W345" s="18"/>
      <c r="X345" s="18"/>
      <c r="Y345" s="18"/>
      <c r="Z345" s="18"/>
      <c r="AA345" s="18"/>
      <c r="AB345" s="18"/>
      <c r="AC345" s="18"/>
      <c r="AD345" s="18"/>
    </row>
    <row r="346" spans="1:30" ht="18">
      <c r="A346" s="950"/>
      <c r="B346" s="950"/>
      <c r="C346" s="950"/>
      <c r="D346" s="950"/>
      <c r="E346" s="950"/>
      <c r="F346" s="950"/>
      <c r="G346" s="950"/>
      <c r="H346" s="950"/>
      <c r="I346" s="950"/>
      <c r="J346" s="950"/>
      <c r="K346" s="950"/>
      <c r="L346" s="950"/>
      <c r="M346" s="950"/>
      <c r="N346" s="950"/>
      <c r="O346" s="950"/>
      <c r="P346" s="18"/>
      <c r="Q346" s="18"/>
      <c r="R346" s="18"/>
      <c r="S346" s="18"/>
      <c r="T346" s="18"/>
      <c r="U346" s="18"/>
      <c r="V346" s="18"/>
      <c r="W346" s="18"/>
      <c r="X346" s="18"/>
      <c r="Y346" s="18"/>
      <c r="Z346" s="18"/>
      <c r="AA346" s="18"/>
      <c r="AB346" s="18"/>
      <c r="AC346" s="18"/>
      <c r="AD346" s="18"/>
    </row>
    <row r="347" spans="1:30" ht="18">
      <c r="A347" s="950"/>
      <c r="B347" s="950"/>
      <c r="C347" s="950"/>
      <c r="D347" s="950"/>
      <c r="E347" s="950"/>
      <c r="F347" s="950"/>
      <c r="G347" s="950"/>
      <c r="H347" s="950"/>
      <c r="I347" s="950"/>
      <c r="J347" s="950"/>
      <c r="K347" s="950"/>
      <c r="L347" s="950"/>
      <c r="M347" s="950"/>
      <c r="N347" s="950"/>
      <c r="O347" s="950"/>
      <c r="P347" s="18"/>
      <c r="Q347" s="18"/>
      <c r="R347" s="18"/>
      <c r="S347" s="18"/>
      <c r="T347" s="18"/>
      <c r="U347" s="18"/>
      <c r="V347" s="18"/>
      <c r="W347" s="18"/>
      <c r="X347" s="18"/>
      <c r="Y347" s="18"/>
      <c r="Z347" s="18"/>
      <c r="AA347" s="18"/>
      <c r="AB347" s="18"/>
      <c r="AC347" s="18"/>
      <c r="AD347" s="18"/>
    </row>
    <row r="348" spans="1:30" ht="18">
      <c r="A348" s="950"/>
      <c r="B348" s="950"/>
      <c r="C348" s="950"/>
      <c r="D348" s="950"/>
      <c r="E348" s="950"/>
      <c r="F348" s="950"/>
      <c r="G348" s="950"/>
      <c r="H348" s="950"/>
      <c r="I348" s="950"/>
      <c r="J348" s="950"/>
      <c r="K348" s="950"/>
      <c r="L348" s="950"/>
      <c r="M348" s="950"/>
      <c r="N348" s="950"/>
      <c r="O348" s="950"/>
      <c r="P348" s="18"/>
      <c r="Q348" s="18"/>
      <c r="R348" s="18"/>
      <c r="S348" s="18"/>
      <c r="T348" s="18"/>
      <c r="U348" s="18"/>
      <c r="V348" s="18"/>
      <c r="W348" s="18"/>
      <c r="X348" s="18"/>
      <c r="Y348" s="18"/>
      <c r="Z348" s="18"/>
      <c r="AA348" s="18"/>
      <c r="AB348" s="18"/>
      <c r="AC348" s="18"/>
      <c r="AD348" s="18"/>
    </row>
    <row r="349" spans="1:30" ht="18">
      <c r="A349" s="950"/>
      <c r="B349" s="950"/>
      <c r="C349" s="950"/>
      <c r="D349" s="950"/>
      <c r="E349" s="950"/>
      <c r="F349" s="950"/>
      <c r="G349" s="950"/>
      <c r="H349" s="950"/>
      <c r="I349" s="950"/>
      <c r="J349" s="950"/>
      <c r="K349" s="950"/>
      <c r="L349" s="950"/>
      <c r="M349" s="950"/>
      <c r="N349" s="950"/>
      <c r="O349" s="950"/>
      <c r="P349" s="18"/>
      <c r="Q349" s="18"/>
      <c r="R349" s="18"/>
      <c r="S349" s="18"/>
      <c r="T349" s="18"/>
      <c r="U349" s="18"/>
      <c r="V349" s="18"/>
      <c r="W349" s="18"/>
      <c r="X349" s="18"/>
      <c r="Y349" s="18"/>
      <c r="Z349" s="18"/>
      <c r="AA349" s="18"/>
      <c r="AB349" s="18"/>
      <c r="AC349" s="18"/>
      <c r="AD349" s="18"/>
    </row>
    <row r="350" spans="1:30" ht="18">
      <c r="A350" s="950"/>
      <c r="B350" s="950"/>
      <c r="C350" s="950"/>
      <c r="D350" s="950"/>
      <c r="E350" s="950"/>
      <c r="F350" s="950"/>
      <c r="G350" s="950"/>
      <c r="H350" s="950"/>
      <c r="I350" s="950"/>
      <c r="J350" s="950"/>
      <c r="K350" s="950"/>
      <c r="L350" s="950"/>
      <c r="M350" s="950"/>
      <c r="N350" s="950"/>
      <c r="O350" s="950"/>
      <c r="P350" s="18"/>
      <c r="Q350" s="18"/>
      <c r="R350" s="18"/>
      <c r="S350" s="18"/>
      <c r="T350" s="18"/>
      <c r="U350" s="18"/>
      <c r="V350" s="18"/>
      <c r="W350" s="18"/>
      <c r="X350" s="18"/>
      <c r="Y350" s="18"/>
      <c r="Z350" s="18"/>
      <c r="AA350" s="18"/>
      <c r="AB350" s="18"/>
      <c r="AC350" s="18"/>
      <c r="AD350" s="18"/>
    </row>
    <row r="351" spans="1:30" ht="18">
      <c r="A351" s="950"/>
      <c r="B351" s="950"/>
      <c r="C351" s="950"/>
      <c r="D351" s="950"/>
      <c r="E351" s="950"/>
      <c r="F351" s="950"/>
      <c r="G351" s="950"/>
      <c r="H351" s="950"/>
      <c r="I351" s="950"/>
      <c r="J351" s="950"/>
      <c r="K351" s="950"/>
      <c r="L351" s="950"/>
      <c r="M351" s="950"/>
      <c r="N351" s="950"/>
      <c r="O351" s="950"/>
      <c r="P351" s="18"/>
      <c r="Q351" s="18"/>
      <c r="R351" s="18"/>
      <c r="S351" s="18"/>
      <c r="T351" s="18"/>
      <c r="U351" s="18"/>
      <c r="V351" s="18"/>
      <c r="W351" s="18"/>
      <c r="X351" s="18"/>
      <c r="Y351" s="18"/>
      <c r="Z351" s="18"/>
      <c r="AA351" s="18"/>
      <c r="AB351" s="18"/>
      <c r="AC351" s="18"/>
      <c r="AD351" s="18"/>
    </row>
    <row r="352" spans="1:30" ht="18">
      <c r="A352" s="950"/>
      <c r="B352" s="950"/>
      <c r="C352" s="950"/>
      <c r="D352" s="950"/>
      <c r="E352" s="950"/>
      <c r="F352" s="950"/>
      <c r="G352" s="950"/>
      <c r="H352" s="950"/>
      <c r="I352" s="950"/>
      <c r="J352" s="950"/>
      <c r="K352" s="950"/>
      <c r="L352" s="950"/>
      <c r="M352" s="950"/>
      <c r="N352" s="950"/>
      <c r="O352" s="950"/>
      <c r="P352" s="18"/>
      <c r="Q352" s="18"/>
      <c r="R352" s="18"/>
      <c r="S352" s="18"/>
      <c r="T352" s="18"/>
      <c r="U352" s="18"/>
      <c r="V352" s="18"/>
      <c r="W352" s="18"/>
      <c r="X352" s="18"/>
      <c r="Y352" s="18"/>
      <c r="Z352" s="18"/>
      <c r="AA352" s="18"/>
      <c r="AB352" s="18"/>
      <c r="AC352" s="18"/>
      <c r="AD352" s="18"/>
    </row>
    <row r="353" spans="1:30" ht="18">
      <c r="A353" s="950"/>
      <c r="B353" s="950"/>
      <c r="C353" s="950"/>
      <c r="D353" s="950"/>
      <c r="E353" s="950"/>
      <c r="F353" s="950"/>
      <c r="G353" s="950"/>
      <c r="H353" s="950"/>
      <c r="I353" s="950"/>
      <c r="J353" s="950"/>
      <c r="K353" s="950"/>
      <c r="L353" s="950"/>
      <c r="M353" s="950"/>
      <c r="N353" s="950"/>
      <c r="O353" s="950"/>
      <c r="P353" s="18"/>
      <c r="Q353" s="18"/>
      <c r="R353" s="18"/>
      <c r="S353" s="18"/>
      <c r="T353" s="18"/>
      <c r="U353" s="18"/>
      <c r="V353" s="18"/>
      <c r="W353" s="18"/>
      <c r="X353" s="18"/>
      <c r="Y353" s="18"/>
      <c r="Z353" s="18"/>
      <c r="AA353" s="18"/>
      <c r="AB353" s="18"/>
      <c r="AC353" s="18"/>
      <c r="AD353" s="18"/>
    </row>
    <row r="354" spans="1:30" ht="18">
      <c r="A354" s="950"/>
      <c r="B354" s="950"/>
      <c r="C354" s="950"/>
      <c r="D354" s="950"/>
      <c r="E354" s="950"/>
      <c r="F354" s="950"/>
      <c r="G354" s="950"/>
      <c r="H354" s="950"/>
      <c r="I354" s="950"/>
      <c r="J354" s="950"/>
      <c r="K354" s="950"/>
      <c r="L354" s="950"/>
      <c r="M354" s="950"/>
      <c r="N354" s="950"/>
      <c r="O354" s="950"/>
      <c r="P354" s="18"/>
      <c r="Q354" s="18"/>
      <c r="R354" s="18"/>
      <c r="S354" s="18"/>
      <c r="T354" s="18"/>
      <c r="U354" s="18"/>
      <c r="V354" s="18"/>
      <c r="W354" s="18"/>
      <c r="X354" s="18"/>
      <c r="Y354" s="18"/>
      <c r="Z354" s="18"/>
      <c r="AA354" s="18"/>
      <c r="AB354" s="18"/>
      <c r="AC354" s="18"/>
      <c r="AD354" s="18"/>
    </row>
    <row r="355" spans="1:30" ht="18">
      <c r="A355" s="950"/>
      <c r="B355" s="950"/>
      <c r="C355" s="950"/>
      <c r="D355" s="950"/>
      <c r="E355" s="950"/>
      <c r="F355" s="950"/>
      <c r="G355" s="950"/>
      <c r="H355" s="950"/>
      <c r="I355" s="950"/>
      <c r="J355" s="950"/>
      <c r="K355" s="950"/>
      <c r="L355" s="950"/>
      <c r="M355" s="950"/>
      <c r="N355" s="950"/>
      <c r="O355" s="950"/>
      <c r="P355" s="18"/>
      <c r="Q355" s="18"/>
      <c r="R355" s="18"/>
      <c r="S355" s="18"/>
      <c r="T355" s="18"/>
      <c r="U355" s="18"/>
      <c r="V355" s="18"/>
      <c r="W355" s="18"/>
      <c r="X355" s="18"/>
      <c r="Y355" s="18"/>
      <c r="Z355" s="18"/>
      <c r="AA355" s="18"/>
      <c r="AB355" s="18"/>
      <c r="AC355" s="18"/>
      <c r="AD355" s="18"/>
    </row>
    <row r="356" spans="1:30" ht="18">
      <c r="A356" s="950"/>
      <c r="B356" s="950"/>
      <c r="C356" s="950"/>
      <c r="D356" s="950"/>
      <c r="E356" s="950"/>
      <c r="F356" s="950"/>
      <c r="G356" s="950"/>
      <c r="H356" s="950"/>
      <c r="I356" s="950"/>
      <c r="J356" s="950"/>
      <c r="K356" s="950"/>
      <c r="L356" s="950"/>
      <c r="M356" s="950"/>
      <c r="N356" s="950"/>
      <c r="O356" s="950"/>
      <c r="P356" s="18"/>
      <c r="Q356" s="18"/>
      <c r="R356" s="18"/>
      <c r="S356" s="18"/>
      <c r="T356" s="18"/>
      <c r="U356" s="18"/>
      <c r="V356" s="18"/>
      <c r="W356" s="18"/>
      <c r="X356" s="18"/>
      <c r="Y356" s="18"/>
      <c r="Z356" s="18"/>
      <c r="AA356" s="18"/>
      <c r="AB356" s="18"/>
      <c r="AC356" s="18"/>
      <c r="AD356" s="18"/>
    </row>
    <row r="357" spans="1:30" ht="18">
      <c r="A357" s="950"/>
      <c r="B357" s="950"/>
      <c r="C357" s="950"/>
      <c r="D357" s="950"/>
      <c r="E357" s="950"/>
      <c r="F357" s="950"/>
      <c r="G357" s="950"/>
      <c r="H357" s="950"/>
      <c r="I357" s="950"/>
      <c r="J357" s="950"/>
      <c r="K357" s="950"/>
      <c r="L357" s="950"/>
      <c r="M357" s="950"/>
      <c r="N357" s="950"/>
      <c r="O357" s="950"/>
      <c r="P357" s="18"/>
      <c r="Q357" s="18"/>
      <c r="R357" s="18"/>
      <c r="S357" s="18"/>
      <c r="T357" s="18"/>
      <c r="U357" s="18"/>
      <c r="V357" s="18"/>
      <c r="W357" s="18"/>
      <c r="X357" s="18"/>
      <c r="Y357" s="18"/>
      <c r="Z357" s="18"/>
      <c r="AA357" s="18"/>
      <c r="AB357" s="18"/>
      <c r="AC357" s="18"/>
      <c r="AD357" s="18"/>
    </row>
    <row r="358" spans="1:30" ht="18">
      <c r="A358" s="950"/>
      <c r="B358" s="950"/>
      <c r="C358" s="950"/>
      <c r="D358" s="950"/>
      <c r="E358" s="950"/>
      <c r="F358" s="950"/>
      <c r="G358" s="950"/>
      <c r="H358" s="950"/>
      <c r="I358" s="950"/>
      <c r="J358" s="950"/>
      <c r="K358" s="950"/>
      <c r="L358" s="950"/>
      <c r="M358" s="950"/>
      <c r="N358" s="950"/>
      <c r="O358" s="950"/>
      <c r="P358" s="18"/>
      <c r="Q358" s="18"/>
      <c r="R358" s="18"/>
      <c r="S358" s="18"/>
      <c r="T358" s="18"/>
      <c r="U358" s="18"/>
      <c r="V358" s="18"/>
      <c r="W358" s="18"/>
      <c r="X358" s="18"/>
      <c r="Y358" s="18"/>
      <c r="Z358" s="18"/>
      <c r="AA358" s="18"/>
      <c r="AB358" s="18"/>
      <c r="AC358" s="18"/>
      <c r="AD358" s="18"/>
    </row>
    <row r="359" spans="1:30" ht="18">
      <c r="A359" s="950"/>
      <c r="B359" s="950"/>
      <c r="C359" s="950"/>
      <c r="D359" s="950"/>
      <c r="E359" s="950"/>
      <c r="F359" s="950"/>
      <c r="G359" s="950"/>
      <c r="H359" s="950"/>
      <c r="I359" s="950"/>
      <c r="J359" s="950"/>
      <c r="K359" s="950"/>
      <c r="L359" s="950"/>
      <c r="M359" s="950"/>
      <c r="N359" s="950"/>
      <c r="O359" s="950"/>
      <c r="P359" s="18"/>
      <c r="Q359" s="18"/>
      <c r="R359" s="18"/>
      <c r="S359" s="18"/>
      <c r="T359" s="18"/>
      <c r="U359" s="18"/>
      <c r="V359" s="18"/>
      <c r="W359" s="18"/>
      <c r="X359" s="18"/>
      <c r="Y359" s="18"/>
      <c r="Z359" s="18"/>
      <c r="AA359" s="18"/>
      <c r="AB359" s="18"/>
      <c r="AC359" s="18"/>
      <c r="AD359" s="18"/>
    </row>
    <row r="360" spans="1:30" ht="18">
      <c r="A360" s="950"/>
      <c r="B360" s="950"/>
      <c r="C360" s="950"/>
      <c r="D360" s="950"/>
      <c r="E360" s="950"/>
      <c r="F360" s="950"/>
      <c r="G360" s="950"/>
      <c r="H360" s="950"/>
      <c r="I360" s="950"/>
      <c r="J360" s="950"/>
      <c r="K360" s="950"/>
      <c r="L360" s="950"/>
      <c r="M360" s="950"/>
      <c r="N360" s="950"/>
      <c r="O360" s="950"/>
      <c r="P360" s="18"/>
      <c r="Q360" s="18"/>
      <c r="R360" s="18"/>
      <c r="S360" s="18"/>
      <c r="T360" s="18"/>
      <c r="U360" s="18"/>
      <c r="V360" s="18"/>
      <c r="W360" s="18"/>
      <c r="X360" s="18"/>
      <c r="Y360" s="18"/>
      <c r="Z360" s="18"/>
      <c r="AA360" s="18"/>
      <c r="AB360" s="18"/>
      <c r="AC360" s="18"/>
      <c r="AD360" s="18"/>
    </row>
    <row r="361" spans="1:30" ht="18">
      <c r="A361" s="950"/>
      <c r="B361" s="950"/>
      <c r="C361" s="950"/>
      <c r="D361" s="950"/>
      <c r="E361" s="950"/>
      <c r="F361" s="950"/>
      <c r="G361" s="950"/>
      <c r="H361" s="950"/>
      <c r="I361" s="950"/>
      <c r="J361" s="950"/>
      <c r="K361" s="950"/>
      <c r="L361" s="950"/>
      <c r="M361" s="950"/>
      <c r="N361" s="950"/>
      <c r="O361" s="950"/>
      <c r="P361" s="18"/>
      <c r="Q361" s="18"/>
      <c r="R361" s="18"/>
      <c r="S361" s="18"/>
      <c r="T361" s="18"/>
      <c r="U361" s="18"/>
      <c r="V361" s="18"/>
      <c r="W361" s="18"/>
      <c r="X361" s="18"/>
      <c r="Y361" s="18"/>
      <c r="Z361" s="18"/>
      <c r="AA361" s="18"/>
      <c r="AB361" s="18"/>
      <c r="AC361" s="18"/>
      <c r="AD361" s="18"/>
    </row>
    <row r="362" spans="1:30" ht="18">
      <c r="A362" s="950"/>
      <c r="B362" s="950"/>
      <c r="C362" s="950"/>
      <c r="D362" s="950"/>
      <c r="E362" s="950"/>
      <c r="F362" s="950"/>
      <c r="G362" s="950"/>
      <c r="H362" s="950"/>
      <c r="I362" s="950"/>
      <c r="J362" s="950"/>
      <c r="K362" s="950"/>
      <c r="L362" s="950"/>
      <c r="M362" s="950"/>
      <c r="N362" s="950"/>
      <c r="O362" s="950"/>
      <c r="P362" s="18"/>
      <c r="Q362" s="18"/>
      <c r="R362" s="18"/>
      <c r="S362" s="18"/>
      <c r="T362" s="18"/>
      <c r="U362" s="18"/>
      <c r="V362" s="18"/>
      <c r="W362" s="18"/>
      <c r="X362" s="18"/>
      <c r="Y362" s="18"/>
      <c r="Z362" s="18"/>
      <c r="AA362" s="18"/>
      <c r="AB362" s="18"/>
      <c r="AC362" s="18"/>
      <c r="AD362" s="18"/>
    </row>
    <row r="363" spans="1:30" ht="18">
      <c r="A363" s="950"/>
      <c r="B363" s="950"/>
      <c r="C363" s="950"/>
      <c r="D363" s="950"/>
      <c r="E363" s="950"/>
      <c r="F363" s="950"/>
      <c r="G363" s="950"/>
      <c r="H363" s="950"/>
      <c r="I363" s="950"/>
      <c r="J363" s="950"/>
      <c r="K363" s="950"/>
      <c r="L363" s="950"/>
      <c r="M363" s="950"/>
      <c r="N363" s="950"/>
      <c r="O363" s="950"/>
      <c r="P363" s="18"/>
      <c r="Q363" s="18"/>
      <c r="R363" s="18"/>
      <c r="S363" s="18"/>
      <c r="T363" s="18"/>
      <c r="U363" s="18"/>
      <c r="V363" s="18"/>
      <c r="W363" s="18"/>
      <c r="X363" s="18"/>
      <c r="Y363" s="18"/>
      <c r="Z363" s="18"/>
      <c r="AA363" s="18"/>
      <c r="AB363" s="18"/>
      <c r="AC363" s="18"/>
      <c r="AD363" s="18"/>
    </row>
    <row r="364" spans="1:30" ht="18">
      <c r="A364" s="950"/>
      <c r="B364" s="950"/>
      <c r="C364" s="950"/>
      <c r="D364" s="950"/>
      <c r="E364" s="950"/>
      <c r="F364" s="950"/>
      <c r="G364" s="950"/>
      <c r="H364" s="950"/>
      <c r="I364" s="950"/>
      <c r="J364" s="950"/>
      <c r="K364" s="950"/>
      <c r="L364" s="950"/>
      <c r="M364" s="950"/>
      <c r="N364" s="950"/>
      <c r="O364" s="950"/>
      <c r="P364" s="18"/>
      <c r="Q364" s="18"/>
      <c r="R364" s="18"/>
      <c r="S364" s="18"/>
      <c r="T364" s="18"/>
      <c r="U364" s="18"/>
      <c r="V364" s="18"/>
      <c r="W364" s="18"/>
      <c r="X364" s="18"/>
      <c r="Y364" s="18"/>
      <c r="Z364" s="18"/>
      <c r="AA364" s="18"/>
      <c r="AB364" s="18"/>
      <c r="AC364" s="18"/>
      <c r="AD364" s="18"/>
    </row>
    <row r="365" spans="1:30" ht="18">
      <c r="A365" s="950"/>
      <c r="B365" s="950"/>
      <c r="C365" s="950"/>
      <c r="D365" s="950"/>
      <c r="E365" s="950"/>
      <c r="F365" s="950"/>
      <c r="G365" s="950"/>
      <c r="H365" s="950"/>
      <c r="I365" s="950"/>
      <c r="J365" s="950"/>
      <c r="K365" s="950"/>
      <c r="L365" s="950"/>
      <c r="M365" s="950"/>
      <c r="N365" s="950"/>
      <c r="O365" s="950"/>
      <c r="P365" s="18"/>
      <c r="Q365" s="18"/>
      <c r="R365" s="18"/>
      <c r="S365" s="18"/>
      <c r="T365" s="18"/>
      <c r="U365" s="18"/>
      <c r="V365" s="18"/>
      <c r="W365" s="18"/>
      <c r="X365" s="18"/>
      <c r="Y365" s="18"/>
      <c r="Z365" s="18"/>
      <c r="AA365" s="18"/>
      <c r="AB365" s="18"/>
      <c r="AC365" s="18"/>
      <c r="AD365" s="18"/>
    </row>
    <row r="366" spans="1:30" ht="18">
      <c r="A366" s="950"/>
      <c r="B366" s="950"/>
      <c r="C366" s="950"/>
      <c r="D366" s="950"/>
      <c r="E366" s="950"/>
      <c r="F366" s="950"/>
      <c r="G366" s="950"/>
      <c r="H366" s="950"/>
      <c r="I366" s="950"/>
      <c r="J366" s="950"/>
      <c r="K366" s="950"/>
      <c r="L366" s="950"/>
      <c r="M366" s="950"/>
      <c r="N366" s="950"/>
      <c r="O366" s="950"/>
      <c r="P366" s="18"/>
      <c r="Q366" s="18"/>
      <c r="R366" s="18"/>
      <c r="S366" s="18"/>
      <c r="T366" s="18"/>
      <c r="U366" s="18"/>
      <c r="V366" s="18"/>
      <c r="W366" s="18"/>
      <c r="X366" s="18"/>
      <c r="Y366" s="18"/>
      <c r="Z366" s="18"/>
      <c r="AA366" s="18"/>
      <c r="AB366" s="18"/>
      <c r="AC366" s="18"/>
      <c r="AD366" s="18"/>
    </row>
    <row r="367" spans="1:30" ht="18">
      <c r="A367" s="950"/>
      <c r="B367" s="950"/>
      <c r="C367" s="950"/>
      <c r="D367" s="950"/>
      <c r="E367" s="950"/>
      <c r="F367" s="950"/>
      <c r="G367" s="950"/>
      <c r="H367" s="950"/>
      <c r="I367" s="950"/>
      <c r="J367" s="950"/>
      <c r="K367" s="950"/>
      <c r="L367" s="950"/>
      <c r="M367" s="950"/>
      <c r="N367" s="950"/>
      <c r="O367" s="950"/>
      <c r="P367" s="18"/>
      <c r="Q367" s="18"/>
      <c r="R367" s="18"/>
      <c r="S367" s="18"/>
      <c r="T367" s="18"/>
      <c r="U367" s="18"/>
      <c r="V367" s="18"/>
      <c r="W367" s="18"/>
      <c r="X367" s="18"/>
      <c r="Y367" s="18"/>
      <c r="Z367" s="18"/>
      <c r="AA367" s="18"/>
      <c r="AB367" s="18"/>
      <c r="AC367" s="18"/>
      <c r="AD367" s="18"/>
    </row>
    <row r="368" spans="1:30" ht="18">
      <c r="A368" s="950"/>
      <c r="B368" s="950"/>
      <c r="C368" s="950"/>
      <c r="D368" s="950"/>
      <c r="E368" s="950"/>
      <c r="F368" s="950"/>
      <c r="G368" s="950"/>
      <c r="H368" s="950"/>
      <c r="I368" s="950"/>
      <c r="J368" s="950"/>
      <c r="K368" s="950"/>
      <c r="L368" s="950"/>
      <c r="M368" s="950"/>
      <c r="N368" s="950"/>
      <c r="O368" s="950"/>
      <c r="P368" s="18"/>
      <c r="Q368" s="18"/>
      <c r="R368" s="18"/>
      <c r="S368" s="18"/>
      <c r="T368" s="18"/>
      <c r="U368" s="18"/>
      <c r="V368" s="18"/>
      <c r="W368" s="18"/>
      <c r="X368" s="18"/>
      <c r="Y368" s="18"/>
      <c r="Z368" s="18"/>
      <c r="AA368" s="18"/>
      <c r="AB368" s="18"/>
      <c r="AC368" s="18"/>
      <c r="AD368" s="18"/>
    </row>
    <row r="369" spans="1:30" ht="18">
      <c r="A369" s="950"/>
      <c r="B369" s="950"/>
      <c r="C369" s="950"/>
      <c r="D369" s="950"/>
      <c r="E369" s="950"/>
      <c r="F369" s="950"/>
      <c r="G369" s="950"/>
      <c r="H369" s="950"/>
      <c r="I369" s="950"/>
      <c r="J369" s="950"/>
      <c r="K369" s="950"/>
      <c r="L369" s="950"/>
      <c r="M369" s="950"/>
      <c r="N369" s="950"/>
      <c r="O369" s="950"/>
      <c r="P369" s="18"/>
      <c r="Q369" s="18"/>
      <c r="R369" s="18"/>
      <c r="S369" s="18"/>
      <c r="T369" s="18"/>
      <c r="U369" s="18"/>
      <c r="V369" s="18"/>
      <c r="W369" s="18"/>
      <c r="X369" s="18"/>
      <c r="Y369" s="18"/>
      <c r="Z369" s="18"/>
      <c r="AA369" s="18"/>
      <c r="AB369" s="18"/>
      <c r="AC369" s="18"/>
      <c r="AD369" s="18"/>
    </row>
    <row r="370" spans="1:30" ht="18">
      <c r="A370" s="950"/>
      <c r="B370" s="950"/>
      <c r="C370" s="950"/>
      <c r="D370" s="950"/>
      <c r="E370" s="950"/>
      <c r="F370" s="950"/>
      <c r="G370" s="950"/>
      <c r="H370" s="950"/>
      <c r="I370" s="950"/>
      <c r="J370" s="950"/>
      <c r="K370" s="950"/>
      <c r="L370" s="950"/>
      <c r="M370" s="950"/>
      <c r="N370" s="950"/>
      <c r="O370" s="950"/>
      <c r="P370" s="18"/>
      <c r="Q370" s="18"/>
      <c r="R370" s="18"/>
      <c r="S370" s="18"/>
      <c r="T370" s="18"/>
      <c r="U370" s="18"/>
      <c r="V370" s="18"/>
      <c r="W370" s="18"/>
      <c r="X370" s="18"/>
      <c r="Y370" s="18"/>
      <c r="Z370" s="18"/>
      <c r="AA370" s="18"/>
      <c r="AB370" s="18"/>
      <c r="AC370" s="18"/>
      <c r="AD370" s="18"/>
    </row>
    <row r="371" spans="1:30" ht="18">
      <c r="A371" s="950"/>
      <c r="B371" s="950"/>
      <c r="C371" s="950"/>
      <c r="D371" s="950"/>
      <c r="E371" s="950"/>
      <c r="F371" s="950"/>
      <c r="G371" s="950"/>
      <c r="H371" s="950"/>
      <c r="I371" s="950"/>
      <c r="J371" s="950"/>
      <c r="K371" s="950"/>
      <c r="L371" s="950"/>
      <c r="M371" s="950"/>
      <c r="N371" s="950"/>
      <c r="O371" s="950"/>
      <c r="P371" s="18"/>
      <c r="Q371" s="18"/>
      <c r="R371" s="18"/>
      <c r="S371" s="18"/>
      <c r="T371" s="18"/>
      <c r="U371" s="18"/>
      <c r="V371" s="18"/>
      <c r="W371" s="18"/>
      <c r="X371" s="18"/>
      <c r="Y371" s="18"/>
      <c r="Z371" s="18"/>
      <c r="AA371" s="18"/>
      <c r="AB371" s="18"/>
      <c r="AC371" s="18"/>
      <c r="AD371" s="18"/>
    </row>
    <row r="372" spans="1:30" ht="18">
      <c r="A372" s="950"/>
      <c r="B372" s="950"/>
      <c r="C372" s="950"/>
      <c r="D372" s="950"/>
      <c r="E372" s="950"/>
      <c r="F372" s="950"/>
      <c r="G372" s="950"/>
      <c r="H372" s="950"/>
      <c r="I372" s="950"/>
      <c r="J372" s="950"/>
      <c r="K372" s="950"/>
      <c r="L372" s="950"/>
      <c r="M372" s="950"/>
      <c r="N372" s="950"/>
      <c r="O372" s="950"/>
      <c r="P372" s="18"/>
      <c r="Q372" s="18"/>
      <c r="R372" s="18"/>
      <c r="S372" s="18"/>
      <c r="T372" s="18"/>
      <c r="U372" s="18"/>
      <c r="V372" s="18"/>
      <c r="W372" s="18"/>
      <c r="X372" s="18"/>
      <c r="Y372" s="18"/>
      <c r="Z372" s="18"/>
      <c r="AA372" s="18"/>
      <c r="AB372" s="18"/>
      <c r="AC372" s="18"/>
      <c r="AD372" s="18"/>
    </row>
    <row r="373" spans="1:30" ht="18">
      <c r="A373" s="950"/>
      <c r="B373" s="950"/>
      <c r="C373" s="950"/>
      <c r="D373" s="950"/>
      <c r="E373" s="950"/>
      <c r="F373" s="950"/>
      <c r="G373" s="950"/>
      <c r="H373" s="950"/>
      <c r="I373" s="950"/>
      <c r="J373" s="950"/>
      <c r="K373" s="950"/>
      <c r="L373" s="950"/>
      <c r="M373" s="950"/>
      <c r="N373" s="950"/>
      <c r="O373" s="950"/>
      <c r="P373" s="18"/>
      <c r="Q373" s="18"/>
      <c r="R373" s="18"/>
      <c r="S373" s="18"/>
      <c r="T373" s="18"/>
      <c r="U373" s="18"/>
      <c r="V373" s="18"/>
      <c r="W373" s="18"/>
      <c r="X373" s="18"/>
      <c r="Y373" s="18"/>
      <c r="Z373" s="18"/>
      <c r="AA373" s="18"/>
      <c r="AB373" s="18"/>
      <c r="AC373" s="18"/>
      <c r="AD373" s="18"/>
    </row>
    <row r="374" spans="1:30" ht="18">
      <c r="A374" s="950"/>
      <c r="B374" s="950"/>
      <c r="C374" s="950"/>
      <c r="D374" s="950"/>
      <c r="E374" s="950"/>
      <c r="F374" s="950"/>
      <c r="G374" s="950"/>
      <c r="H374" s="950"/>
      <c r="I374" s="950"/>
      <c r="J374" s="950"/>
      <c r="K374" s="950"/>
      <c r="L374" s="950"/>
      <c r="M374" s="950"/>
      <c r="N374" s="950"/>
      <c r="O374" s="950"/>
      <c r="P374" s="18"/>
      <c r="Q374" s="18"/>
      <c r="R374" s="18"/>
      <c r="S374" s="18"/>
      <c r="T374" s="18"/>
      <c r="U374" s="18"/>
      <c r="V374" s="18"/>
      <c r="W374" s="18"/>
      <c r="X374" s="18"/>
      <c r="Y374" s="18"/>
      <c r="Z374" s="18"/>
      <c r="AA374" s="18"/>
      <c r="AB374" s="18"/>
      <c r="AC374" s="18"/>
      <c r="AD374" s="18"/>
    </row>
    <row r="375" spans="1:30" ht="18">
      <c r="A375" s="950"/>
      <c r="B375" s="950"/>
      <c r="C375" s="950"/>
      <c r="D375" s="950"/>
      <c r="E375" s="950"/>
      <c r="F375" s="950"/>
      <c r="G375" s="950"/>
      <c r="H375" s="950"/>
      <c r="I375" s="950"/>
      <c r="J375" s="950"/>
      <c r="K375" s="950"/>
      <c r="L375" s="950"/>
      <c r="M375" s="950"/>
      <c r="N375" s="950"/>
      <c r="O375" s="950"/>
      <c r="P375" s="18"/>
      <c r="Q375" s="18"/>
      <c r="R375" s="18"/>
      <c r="S375" s="18"/>
      <c r="T375" s="18"/>
      <c r="U375" s="18"/>
      <c r="V375" s="18"/>
      <c r="W375" s="18"/>
      <c r="X375" s="18"/>
      <c r="Y375" s="18"/>
      <c r="Z375" s="18"/>
      <c r="AA375" s="18"/>
      <c r="AB375" s="18"/>
      <c r="AC375" s="18"/>
      <c r="AD375" s="18"/>
    </row>
    <row r="376" spans="1:30" ht="18">
      <c r="A376" s="950"/>
      <c r="B376" s="950"/>
      <c r="C376" s="950"/>
      <c r="D376" s="950"/>
      <c r="E376" s="950"/>
      <c r="F376" s="950"/>
      <c r="G376" s="950"/>
      <c r="H376" s="950"/>
      <c r="I376" s="950"/>
      <c r="J376" s="950"/>
      <c r="K376" s="950"/>
      <c r="L376" s="950"/>
      <c r="M376" s="950"/>
      <c r="N376" s="950"/>
      <c r="O376" s="950"/>
      <c r="P376" s="18"/>
      <c r="Q376" s="18"/>
      <c r="R376" s="18"/>
      <c r="S376" s="18"/>
      <c r="T376" s="18"/>
      <c r="U376" s="18"/>
      <c r="V376" s="18"/>
      <c r="W376" s="18"/>
      <c r="X376" s="18"/>
      <c r="Y376" s="18"/>
      <c r="Z376" s="18"/>
      <c r="AA376" s="18"/>
      <c r="AB376" s="18"/>
      <c r="AC376" s="18"/>
      <c r="AD376" s="18"/>
    </row>
    <row r="377" spans="1:30" ht="18">
      <c r="A377" s="950"/>
      <c r="B377" s="950"/>
      <c r="C377" s="950"/>
      <c r="D377" s="950"/>
      <c r="E377" s="950"/>
      <c r="F377" s="950"/>
      <c r="G377" s="950"/>
      <c r="H377" s="950"/>
      <c r="I377" s="950"/>
      <c r="J377" s="950"/>
      <c r="K377" s="950"/>
      <c r="L377" s="950"/>
      <c r="M377" s="950"/>
      <c r="N377" s="950"/>
      <c r="O377" s="950"/>
      <c r="P377" s="18"/>
      <c r="Q377" s="18"/>
      <c r="R377" s="18"/>
      <c r="S377" s="18"/>
      <c r="T377" s="18"/>
      <c r="U377" s="18"/>
      <c r="V377" s="18"/>
      <c r="W377" s="18"/>
      <c r="X377" s="18"/>
      <c r="Y377" s="18"/>
      <c r="Z377" s="18"/>
      <c r="AA377" s="18"/>
      <c r="AB377" s="18"/>
      <c r="AC377" s="18"/>
      <c r="AD377" s="18"/>
    </row>
    <row r="378" spans="1:30" ht="18">
      <c r="A378" s="950"/>
      <c r="B378" s="950"/>
      <c r="C378" s="950"/>
      <c r="D378" s="950"/>
      <c r="E378" s="950"/>
      <c r="F378" s="950"/>
      <c r="G378" s="950"/>
      <c r="H378" s="950"/>
      <c r="I378" s="950"/>
      <c r="J378" s="950"/>
      <c r="K378" s="950"/>
      <c r="L378" s="950"/>
      <c r="M378" s="950"/>
      <c r="N378" s="950"/>
      <c r="O378" s="950"/>
      <c r="P378" s="18"/>
      <c r="Q378" s="18"/>
      <c r="R378" s="18"/>
      <c r="S378" s="18"/>
      <c r="T378" s="18"/>
      <c r="U378" s="18"/>
      <c r="V378" s="18"/>
      <c r="W378" s="18"/>
      <c r="X378" s="18"/>
      <c r="Y378" s="18"/>
      <c r="Z378" s="18"/>
      <c r="AA378" s="18"/>
      <c r="AB378" s="18"/>
      <c r="AC378" s="18"/>
      <c r="AD378" s="18"/>
    </row>
    <row r="379" spans="1:30" ht="18">
      <c r="A379" s="950"/>
      <c r="B379" s="950"/>
      <c r="C379" s="950"/>
      <c r="D379" s="950"/>
      <c r="E379" s="950"/>
      <c r="F379" s="950"/>
      <c r="G379" s="950"/>
      <c r="H379" s="950"/>
      <c r="I379" s="950"/>
      <c r="J379" s="950"/>
      <c r="K379" s="950"/>
      <c r="L379" s="950"/>
      <c r="M379" s="950"/>
      <c r="N379" s="950"/>
      <c r="O379" s="950"/>
      <c r="P379" s="18"/>
      <c r="Q379" s="18"/>
      <c r="R379" s="18"/>
      <c r="S379" s="18"/>
      <c r="T379" s="18"/>
      <c r="U379" s="18"/>
      <c r="V379" s="18"/>
      <c r="W379" s="18"/>
      <c r="X379" s="18"/>
      <c r="Y379" s="18"/>
      <c r="Z379" s="18"/>
      <c r="AA379" s="18"/>
      <c r="AB379" s="18"/>
      <c r="AC379" s="18"/>
      <c r="AD379" s="18"/>
    </row>
    <row r="380" spans="1:30" ht="18">
      <c r="A380" s="950"/>
      <c r="B380" s="950"/>
      <c r="C380" s="950"/>
      <c r="D380" s="950"/>
      <c r="E380" s="950"/>
      <c r="F380" s="950"/>
      <c r="G380" s="950"/>
      <c r="H380" s="950"/>
      <c r="I380" s="950"/>
      <c r="J380" s="950"/>
      <c r="K380" s="950"/>
      <c r="L380" s="950"/>
      <c r="M380" s="950"/>
      <c r="N380" s="950"/>
      <c r="O380" s="950"/>
      <c r="P380" s="18"/>
      <c r="Q380" s="18"/>
      <c r="R380" s="18"/>
      <c r="S380" s="18"/>
      <c r="T380" s="18"/>
      <c r="U380" s="18"/>
      <c r="V380" s="18"/>
      <c r="W380" s="18"/>
      <c r="X380" s="18"/>
      <c r="Y380" s="18"/>
      <c r="Z380" s="18"/>
      <c r="AA380" s="18"/>
      <c r="AB380" s="18"/>
      <c r="AC380" s="18"/>
      <c r="AD380" s="18"/>
    </row>
    <row r="381" spans="1:30" ht="18">
      <c r="A381" s="950"/>
      <c r="B381" s="950"/>
      <c r="C381" s="950"/>
      <c r="D381" s="950"/>
      <c r="E381" s="950"/>
      <c r="F381" s="950"/>
      <c r="G381" s="950"/>
      <c r="H381" s="950"/>
      <c r="I381" s="950"/>
      <c r="J381" s="950"/>
      <c r="K381" s="950"/>
      <c r="L381" s="950"/>
      <c r="M381" s="950"/>
      <c r="N381" s="950"/>
      <c r="O381" s="950"/>
      <c r="P381" s="18"/>
      <c r="Q381" s="18"/>
      <c r="R381" s="18"/>
      <c r="S381" s="18"/>
      <c r="T381" s="18"/>
      <c r="U381" s="18"/>
      <c r="V381" s="18"/>
      <c r="W381" s="18"/>
      <c r="X381" s="18"/>
      <c r="Y381" s="18"/>
      <c r="Z381" s="18"/>
      <c r="AA381" s="18"/>
      <c r="AB381" s="18"/>
      <c r="AC381" s="18"/>
      <c r="AD381" s="18"/>
    </row>
    <row r="382" spans="1:30" ht="18">
      <c r="A382" s="950"/>
      <c r="B382" s="950"/>
      <c r="C382" s="950"/>
      <c r="D382" s="950"/>
      <c r="E382" s="950"/>
      <c r="F382" s="950"/>
      <c r="G382" s="950"/>
      <c r="H382" s="950"/>
      <c r="I382" s="950"/>
      <c r="J382" s="950"/>
      <c r="K382" s="950"/>
      <c r="L382" s="950"/>
      <c r="M382" s="950"/>
      <c r="N382" s="950"/>
      <c r="O382" s="950"/>
      <c r="P382" s="18"/>
      <c r="Q382" s="18"/>
      <c r="R382" s="18"/>
      <c r="S382" s="18"/>
      <c r="T382" s="18"/>
      <c r="U382" s="18"/>
      <c r="V382" s="18"/>
      <c r="W382" s="18"/>
      <c r="X382" s="18"/>
      <c r="Y382" s="18"/>
      <c r="Z382" s="18"/>
      <c r="AA382" s="18"/>
      <c r="AB382" s="18"/>
      <c r="AC382" s="18"/>
      <c r="AD382" s="18"/>
    </row>
    <row r="383" spans="1:30" ht="18">
      <c r="A383" s="950"/>
      <c r="B383" s="950"/>
      <c r="C383" s="950"/>
      <c r="D383" s="950"/>
      <c r="E383" s="950"/>
      <c r="F383" s="950"/>
      <c r="G383" s="950"/>
      <c r="H383" s="950"/>
      <c r="I383" s="950"/>
      <c r="J383" s="950"/>
      <c r="K383" s="950"/>
      <c r="L383" s="950"/>
      <c r="M383" s="950"/>
      <c r="N383" s="950"/>
      <c r="O383" s="950"/>
      <c r="P383" s="18"/>
      <c r="Q383" s="18"/>
      <c r="R383" s="18"/>
      <c r="S383" s="18"/>
      <c r="T383" s="18"/>
      <c r="U383" s="18"/>
      <c r="V383" s="18"/>
      <c r="W383" s="18"/>
      <c r="X383" s="18"/>
      <c r="Y383" s="18"/>
      <c r="Z383" s="18"/>
      <c r="AA383" s="18"/>
      <c r="AB383" s="18"/>
      <c r="AC383" s="18"/>
      <c r="AD383" s="18"/>
    </row>
    <row r="384" spans="1:30" ht="18">
      <c r="A384" s="950"/>
      <c r="B384" s="950"/>
      <c r="C384" s="950"/>
      <c r="D384" s="950"/>
      <c r="E384" s="950"/>
      <c r="F384" s="950"/>
      <c r="G384" s="950"/>
      <c r="H384" s="950"/>
      <c r="I384" s="950"/>
      <c r="J384" s="950"/>
      <c r="K384" s="950"/>
      <c r="L384" s="950"/>
      <c r="M384" s="950"/>
      <c r="N384" s="950"/>
      <c r="O384" s="950"/>
      <c r="P384" s="18"/>
      <c r="Q384" s="18"/>
      <c r="R384" s="18"/>
      <c r="S384" s="18"/>
      <c r="T384" s="18"/>
      <c r="U384" s="18"/>
      <c r="V384" s="18"/>
      <c r="W384" s="18"/>
      <c r="X384" s="18"/>
      <c r="Y384" s="18"/>
      <c r="Z384" s="18"/>
      <c r="AA384" s="18"/>
      <c r="AB384" s="18"/>
      <c r="AC384" s="18"/>
      <c r="AD384" s="18"/>
    </row>
    <row r="385" spans="1:30" ht="18">
      <c r="A385" s="950"/>
      <c r="B385" s="950"/>
      <c r="C385" s="950"/>
      <c r="D385" s="950"/>
      <c r="E385" s="950"/>
      <c r="F385" s="950"/>
      <c r="G385" s="950"/>
      <c r="H385" s="950"/>
      <c r="I385" s="950"/>
      <c r="J385" s="950"/>
      <c r="K385" s="950"/>
      <c r="L385" s="950"/>
      <c r="M385" s="950"/>
      <c r="N385" s="950"/>
      <c r="O385" s="950"/>
      <c r="P385" s="18"/>
      <c r="Q385" s="18"/>
      <c r="R385" s="18"/>
      <c r="S385" s="18"/>
      <c r="T385" s="18"/>
      <c r="U385" s="18"/>
      <c r="V385" s="18"/>
      <c r="W385" s="18"/>
      <c r="X385" s="18"/>
      <c r="Y385" s="18"/>
      <c r="Z385" s="18"/>
      <c r="AA385" s="18"/>
      <c r="AB385" s="18"/>
      <c r="AC385" s="18"/>
      <c r="AD385" s="18"/>
    </row>
    <row r="386" spans="1:30" ht="18">
      <c r="A386" s="950"/>
      <c r="B386" s="950"/>
      <c r="C386" s="950"/>
      <c r="D386" s="950"/>
      <c r="E386" s="950"/>
      <c r="F386" s="950"/>
      <c r="G386" s="950"/>
      <c r="H386" s="950"/>
      <c r="I386" s="950"/>
      <c r="J386" s="950"/>
      <c r="K386" s="950"/>
      <c r="L386" s="950"/>
      <c r="M386" s="950"/>
      <c r="N386" s="950"/>
      <c r="O386" s="950"/>
      <c r="P386" s="18"/>
      <c r="Q386" s="18"/>
      <c r="R386" s="18"/>
      <c r="S386" s="18"/>
      <c r="T386" s="18"/>
      <c r="U386" s="18"/>
      <c r="V386" s="18"/>
      <c r="W386" s="18"/>
      <c r="X386" s="18"/>
      <c r="Y386" s="18"/>
      <c r="Z386" s="18"/>
      <c r="AA386" s="18"/>
      <c r="AB386" s="18"/>
      <c r="AC386" s="18"/>
      <c r="AD386" s="18"/>
    </row>
    <row r="387" spans="1:30" ht="18">
      <c r="A387" s="950"/>
      <c r="B387" s="950"/>
      <c r="C387" s="950"/>
      <c r="D387" s="950"/>
      <c r="E387" s="950"/>
      <c r="F387" s="950"/>
      <c r="G387" s="950"/>
      <c r="H387" s="950"/>
      <c r="I387" s="950"/>
      <c r="J387" s="950"/>
      <c r="K387" s="950"/>
      <c r="L387" s="950"/>
      <c r="M387" s="950"/>
      <c r="N387" s="950"/>
      <c r="O387" s="950"/>
      <c r="P387" s="18"/>
      <c r="Q387" s="18"/>
      <c r="R387" s="18"/>
      <c r="S387" s="18"/>
      <c r="T387" s="18"/>
      <c r="U387" s="18"/>
      <c r="V387" s="18"/>
      <c r="W387" s="18"/>
      <c r="X387" s="18"/>
      <c r="Y387" s="18"/>
      <c r="Z387" s="18"/>
      <c r="AA387" s="18"/>
      <c r="AB387" s="18"/>
      <c r="AC387" s="18"/>
      <c r="AD387" s="18"/>
    </row>
    <row r="388" spans="1:30" ht="18">
      <c r="A388" s="950"/>
      <c r="B388" s="950"/>
      <c r="C388" s="950"/>
      <c r="D388" s="950"/>
      <c r="E388" s="950"/>
      <c r="F388" s="950"/>
      <c r="G388" s="950"/>
      <c r="H388" s="950"/>
      <c r="I388" s="950"/>
      <c r="J388" s="950"/>
      <c r="K388" s="950"/>
      <c r="L388" s="950"/>
      <c r="M388" s="950"/>
      <c r="N388" s="950"/>
      <c r="O388" s="950"/>
      <c r="P388" s="18"/>
      <c r="Q388" s="18"/>
      <c r="R388" s="18"/>
      <c r="S388" s="18"/>
      <c r="T388" s="18"/>
      <c r="U388" s="18"/>
      <c r="V388" s="18"/>
      <c r="W388" s="18"/>
      <c r="X388" s="18"/>
      <c r="Y388" s="18"/>
      <c r="Z388" s="18"/>
      <c r="AA388" s="18"/>
      <c r="AB388" s="18"/>
      <c r="AC388" s="18"/>
      <c r="AD388" s="18"/>
    </row>
    <row r="389" spans="1:30" ht="18">
      <c r="A389" s="950"/>
      <c r="B389" s="950"/>
      <c r="C389" s="950"/>
      <c r="D389" s="950"/>
      <c r="E389" s="950"/>
      <c r="F389" s="950"/>
      <c r="G389" s="950"/>
      <c r="H389" s="950"/>
      <c r="I389" s="950"/>
      <c r="J389" s="950"/>
      <c r="K389" s="950"/>
      <c r="L389" s="950"/>
      <c r="M389" s="950"/>
      <c r="N389" s="950"/>
      <c r="O389" s="950"/>
      <c r="P389" s="18"/>
      <c r="Q389" s="18"/>
      <c r="R389" s="18"/>
      <c r="S389" s="18"/>
      <c r="T389" s="18"/>
      <c r="U389" s="18"/>
      <c r="V389" s="18"/>
      <c r="W389" s="18"/>
      <c r="X389" s="18"/>
      <c r="Y389" s="18"/>
      <c r="Z389" s="18"/>
      <c r="AA389" s="18"/>
      <c r="AB389" s="18"/>
      <c r="AC389" s="18"/>
      <c r="AD389" s="18"/>
    </row>
    <row r="390" spans="1:30" ht="18">
      <c r="A390" s="950"/>
      <c r="B390" s="950"/>
      <c r="C390" s="950"/>
      <c r="D390" s="950"/>
      <c r="E390" s="950"/>
      <c r="F390" s="950"/>
      <c r="G390" s="950"/>
      <c r="H390" s="950"/>
      <c r="I390" s="950"/>
      <c r="J390" s="950"/>
      <c r="K390" s="950"/>
      <c r="L390" s="950"/>
      <c r="M390" s="950"/>
      <c r="N390" s="950"/>
      <c r="O390" s="950"/>
      <c r="P390" s="18"/>
      <c r="Q390" s="18"/>
      <c r="R390" s="18"/>
      <c r="S390" s="18"/>
      <c r="T390" s="18"/>
      <c r="U390" s="18"/>
      <c r="V390" s="18"/>
      <c r="W390" s="18"/>
      <c r="X390" s="18"/>
      <c r="Y390" s="18"/>
      <c r="Z390" s="18"/>
      <c r="AA390" s="18"/>
      <c r="AB390" s="18"/>
      <c r="AC390" s="18"/>
      <c r="AD390" s="18"/>
    </row>
    <row r="391" spans="1:30" ht="18">
      <c r="A391" s="950"/>
      <c r="B391" s="950"/>
      <c r="C391" s="950"/>
      <c r="D391" s="950"/>
      <c r="E391" s="950"/>
      <c r="F391" s="950"/>
      <c r="G391" s="950"/>
      <c r="H391" s="950"/>
      <c r="I391" s="950"/>
      <c r="J391" s="950"/>
      <c r="K391" s="950"/>
      <c r="L391" s="950"/>
      <c r="M391" s="950"/>
      <c r="N391" s="950"/>
      <c r="O391" s="950"/>
      <c r="P391" s="18"/>
      <c r="Q391" s="18"/>
      <c r="R391" s="18"/>
      <c r="S391" s="18"/>
      <c r="T391" s="18"/>
      <c r="U391" s="18"/>
      <c r="V391" s="18"/>
      <c r="W391" s="18"/>
      <c r="X391" s="18"/>
      <c r="Y391" s="18"/>
      <c r="Z391" s="18"/>
      <c r="AA391" s="18"/>
      <c r="AB391" s="18"/>
      <c r="AC391" s="18"/>
      <c r="AD391" s="18"/>
    </row>
    <row r="392" spans="1:30" ht="18">
      <c r="A392" s="950"/>
      <c r="B392" s="950"/>
      <c r="C392" s="950"/>
      <c r="D392" s="950"/>
      <c r="E392" s="950"/>
      <c r="F392" s="950"/>
      <c r="G392" s="950"/>
      <c r="H392" s="950"/>
      <c r="I392" s="950"/>
      <c r="J392" s="950"/>
      <c r="K392" s="950"/>
      <c r="L392" s="950"/>
      <c r="M392" s="950"/>
      <c r="N392" s="950"/>
      <c r="O392" s="950"/>
      <c r="P392" s="18"/>
      <c r="Q392" s="18"/>
      <c r="R392" s="18"/>
      <c r="S392" s="18"/>
      <c r="T392" s="18"/>
      <c r="U392" s="18"/>
      <c r="V392" s="18"/>
      <c r="W392" s="18"/>
      <c r="X392" s="18"/>
      <c r="Y392" s="18"/>
      <c r="Z392" s="18"/>
      <c r="AA392" s="18"/>
      <c r="AB392" s="18"/>
      <c r="AC392" s="18"/>
      <c r="AD392" s="18"/>
    </row>
    <row r="393" spans="1:30" ht="18">
      <c r="A393" s="950"/>
      <c r="B393" s="950"/>
      <c r="C393" s="950"/>
      <c r="D393" s="950"/>
      <c r="E393" s="950"/>
      <c r="F393" s="950"/>
      <c r="G393" s="950"/>
      <c r="H393" s="950"/>
      <c r="I393" s="950"/>
      <c r="J393" s="950"/>
      <c r="K393" s="950"/>
      <c r="L393" s="950"/>
      <c r="M393" s="950"/>
      <c r="N393" s="950"/>
      <c r="O393" s="950"/>
      <c r="P393" s="18"/>
      <c r="Q393" s="18"/>
      <c r="R393" s="18"/>
      <c r="S393" s="18"/>
      <c r="T393" s="18"/>
      <c r="U393" s="18"/>
      <c r="V393" s="18"/>
      <c r="W393" s="18"/>
      <c r="X393" s="18"/>
      <c r="Y393" s="18"/>
      <c r="Z393" s="18"/>
      <c r="AA393" s="18"/>
      <c r="AB393" s="18"/>
      <c r="AC393" s="18"/>
      <c r="AD393" s="18"/>
    </row>
    <row r="394" spans="1:30" ht="18">
      <c r="A394" s="950"/>
      <c r="B394" s="950"/>
      <c r="C394" s="950"/>
      <c r="D394" s="950"/>
      <c r="E394" s="950"/>
      <c r="F394" s="950"/>
      <c r="G394" s="950"/>
      <c r="H394" s="950"/>
      <c r="I394" s="950"/>
      <c r="J394" s="950"/>
      <c r="K394" s="950"/>
      <c r="L394" s="950"/>
      <c r="M394" s="950"/>
      <c r="N394" s="950"/>
      <c r="O394" s="950"/>
      <c r="P394" s="18"/>
      <c r="Q394" s="18"/>
      <c r="R394" s="18"/>
      <c r="S394" s="18"/>
      <c r="T394" s="18"/>
      <c r="U394" s="18"/>
      <c r="V394" s="18"/>
      <c r="W394" s="18"/>
      <c r="X394" s="18"/>
      <c r="Y394" s="18"/>
      <c r="Z394" s="18"/>
      <c r="AA394" s="18"/>
      <c r="AB394" s="18"/>
      <c r="AC394" s="18"/>
      <c r="AD394" s="18"/>
    </row>
    <row r="395" spans="1:30" ht="18">
      <c r="A395" s="950"/>
      <c r="B395" s="950"/>
      <c r="C395" s="950"/>
      <c r="D395" s="950"/>
      <c r="E395" s="950"/>
      <c r="F395" s="950"/>
      <c r="G395" s="950"/>
      <c r="H395" s="950"/>
      <c r="I395" s="950"/>
      <c r="J395" s="950"/>
      <c r="K395" s="950"/>
      <c r="L395" s="950"/>
      <c r="M395" s="950"/>
      <c r="N395" s="950"/>
      <c r="O395" s="950"/>
      <c r="P395" s="18"/>
      <c r="Q395" s="18"/>
      <c r="R395" s="18"/>
      <c r="S395" s="18"/>
      <c r="T395" s="18"/>
      <c r="U395" s="18"/>
      <c r="V395" s="18"/>
      <c r="W395" s="18"/>
      <c r="X395" s="18"/>
      <c r="Y395" s="18"/>
      <c r="Z395" s="18"/>
      <c r="AA395" s="18"/>
      <c r="AB395" s="18"/>
      <c r="AC395" s="18"/>
      <c r="AD395" s="18"/>
    </row>
    <row r="396" spans="1:30" ht="18">
      <c r="A396" s="950"/>
      <c r="B396" s="950"/>
      <c r="C396" s="950"/>
      <c r="D396" s="950"/>
      <c r="E396" s="950"/>
      <c r="F396" s="950"/>
      <c r="G396" s="950"/>
      <c r="H396" s="950"/>
      <c r="I396" s="950"/>
      <c r="J396" s="950"/>
      <c r="K396" s="950"/>
      <c r="L396" s="950"/>
      <c r="M396" s="950"/>
      <c r="N396" s="950"/>
      <c r="O396" s="950"/>
      <c r="P396" s="18"/>
      <c r="Q396" s="18"/>
      <c r="R396" s="18"/>
      <c r="S396" s="18"/>
      <c r="T396" s="18"/>
      <c r="U396" s="18"/>
      <c r="V396" s="18"/>
      <c r="W396" s="18"/>
      <c r="X396" s="18"/>
      <c r="Y396" s="18"/>
      <c r="Z396" s="18"/>
      <c r="AA396" s="18"/>
      <c r="AB396" s="18"/>
      <c r="AC396" s="18"/>
      <c r="AD396" s="18"/>
    </row>
    <row r="397" spans="1:30" ht="18">
      <c r="A397" s="950"/>
      <c r="B397" s="950"/>
      <c r="C397" s="950"/>
      <c r="D397" s="950"/>
      <c r="E397" s="950"/>
      <c r="F397" s="950"/>
      <c r="G397" s="950"/>
      <c r="H397" s="950"/>
      <c r="I397" s="950"/>
      <c r="J397" s="950"/>
      <c r="K397" s="950"/>
      <c r="L397" s="950"/>
      <c r="M397" s="950"/>
      <c r="N397" s="950"/>
      <c r="O397" s="950"/>
      <c r="P397" s="18"/>
      <c r="Q397" s="18"/>
      <c r="R397" s="18"/>
      <c r="S397" s="18"/>
      <c r="T397" s="18"/>
      <c r="U397" s="18"/>
      <c r="V397" s="18"/>
      <c r="W397" s="18"/>
      <c r="X397" s="18"/>
      <c r="Y397" s="18"/>
      <c r="Z397" s="18"/>
      <c r="AA397" s="18"/>
      <c r="AB397" s="18"/>
      <c r="AC397" s="18"/>
      <c r="AD397" s="18"/>
    </row>
    <row r="398" spans="1:30" ht="18">
      <c r="A398" s="950"/>
      <c r="B398" s="950"/>
      <c r="C398" s="950"/>
      <c r="D398" s="950"/>
      <c r="E398" s="950"/>
      <c r="F398" s="950"/>
      <c r="G398" s="950"/>
      <c r="H398" s="950"/>
      <c r="I398" s="950"/>
      <c r="J398" s="950"/>
      <c r="K398" s="950"/>
      <c r="L398" s="950"/>
      <c r="M398" s="950"/>
      <c r="N398" s="950"/>
      <c r="O398" s="950"/>
      <c r="P398" s="18"/>
      <c r="Q398" s="18"/>
      <c r="R398" s="18"/>
      <c r="S398" s="18"/>
      <c r="T398" s="18"/>
      <c r="U398" s="18"/>
      <c r="V398" s="18"/>
      <c r="W398" s="18"/>
      <c r="X398" s="18"/>
      <c r="Y398" s="18"/>
      <c r="Z398" s="18"/>
      <c r="AA398" s="18"/>
      <c r="AB398" s="18"/>
      <c r="AC398" s="18"/>
      <c r="AD398" s="18"/>
    </row>
    <row r="399" spans="1:30" ht="18">
      <c r="A399" s="950"/>
      <c r="B399" s="950"/>
      <c r="C399" s="950"/>
      <c r="D399" s="950"/>
      <c r="E399" s="950"/>
      <c r="F399" s="950"/>
      <c r="G399" s="950"/>
      <c r="H399" s="950"/>
      <c r="I399" s="950"/>
      <c r="J399" s="950"/>
      <c r="K399" s="950"/>
      <c r="L399" s="950"/>
      <c r="M399" s="950"/>
      <c r="N399" s="950"/>
      <c r="O399" s="950"/>
      <c r="P399" s="18"/>
      <c r="Q399" s="18"/>
      <c r="R399" s="18"/>
      <c r="S399" s="18"/>
      <c r="T399" s="18"/>
      <c r="U399" s="18"/>
      <c r="V399" s="18"/>
      <c r="W399" s="18"/>
      <c r="X399" s="18"/>
      <c r="Y399" s="18"/>
      <c r="Z399" s="18"/>
      <c r="AA399" s="18"/>
      <c r="AB399" s="18"/>
      <c r="AC399" s="18"/>
      <c r="AD399" s="18"/>
    </row>
    <row r="400" spans="1:30" ht="18">
      <c r="A400" s="950"/>
      <c r="B400" s="950"/>
      <c r="C400" s="950"/>
      <c r="D400" s="950"/>
      <c r="E400" s="950"/>
      <c r="F400" s="950"/>
      <c r="G400" s="950"/>
      <c r="H400" s="950"/>
      <c r="I400" s="950"/>
      <c r="J400" s="950"/>
      <c r="K400" s="950"/>
      <c r="L400" s="950"/>
      <c r="M400" s="950"/>
      <c r="N400" s="950"/>
      <c r="O400" s="950"/>
      <c r="P400" s="18"/>
      <c r="Q400" s="18"/>
      <c r="R400" s="18"/>
      <c r="S400" s="18"/>
      <c r="T400" s="18"/>
      <c r="U400" s="18"/>
      <c r="V400" s="18"/>
      <c r="W400" s="18"/>
      <c r="X400" s="18"/>
      <c r="Y400" s="18"/>
      <c r="Z400" s="18"/>
      <c r="AA400" s="18"/>
      <c r="AB400" s="18"/>
      <c r="AC400" s="18"/>
      <c r="AD400" s="18"/>
    </row>
    <row r="401" spans="1:30" ht="18">
      <c r="A401" s="950"/>
      <c r="B401" s="950"/>
      <c r="C401" s="950"/>
      <c r="D401" s="950"/>
      <c r="E401" s="950"/>
      <c r="F401" s="950"/>
      <c r="G401" s="950"/>
      <c r="H401" s="950"/>
      <c r="I401" s="950"/>
      <c r="J401" s="950"/>
      <c r="K401" s="950"/>
      <c r="L401" s="950"/>
      <c r="M401" s="950"/>
      <c r="N401" s="950"/>
      <c r="O401" s="950"/>
      <c r="P401" s="18"/>
      <c r="Q401" s="18"/>
      <c r="R401" s="18"/>
      <c r="S401" s="18"/>
      <c r="T401" s="18"/>
      <c r="U401" s="18"/>
      <c r="V401" s="18"/>
      <c r="W401" s="18"/>
      <c r="X401" s="18"/>
      <c r="Y401" s="18"/>
      <c r="Z401" s="18"/>
      <c r="AA401" s="18"/>
      <c r="AB401" s="18"/>
      <c r="AC401" s="18"/>
      <c r="AD401" s="18"/>
    </row>
    <row r="402" spans="1:30" ht="18">
      <c r="A402" s="950"/>
      <c r="B402" s="950"/>
      <c r="C402" s="950"/>
      <c r="D402" s="950"/>
      <c r="E402" s="950"/>
      <c r="F402" s="950"/>
      <c r="G402" s="950"/>
      <c r="H402" s="950"/>
      <c r="I402" s="950"/>
      <c r="J402" s="950"/>
      <c r="K402" s="950"/>
      <c r="L402" s="950"/>
      <c r="M402" s="950"/>
      <c r="N402" s="950"/>
      <c r="O402" s="950"/>
      <c r="P402" s="18"/>
      <c r="Q402" s="18"/>
      <c r="R402" s="18"/>
      <c r="S402" s="18"/>
      <c r="T402" s="18"/>
      <c r="U402" s="18"/>
      <c r="V402" s="18"/>
      <c r="W402" s="18"/>
      <c r="X402" s="18"/>
      <c r="Y402" s="18"/>
      <c r="Z402" s="18"/>
      <c r="AA402" s="18"/>
      <c r="AB402" s="18"/>
      <c r="AC402" s="18"/>
      <c r="AD402" s="18"/>
    </row>
    <row r="403" spans="1:30" ht="18">
      <c r="A403" s="950"/>
      <c r="B403" s="950"/>
      <c r="C403" s="950"/>
      <c r="D403" s="950"/>
      <c r="E403" s="950"/>
      <c r="F403" s="950"/>
      <c r="G403" s="950"/>
      <c r="H403" s="950"/>
      <c r="I403" s="950"/>
      <c r="J403" s="950"/>
      <c r="K403" s="950"/>
      <c r="L403" s="950"/>
      <c r="M403" s="950"/>
      <c r="N403" s="950"/>
      <c r="O403" s="950"/>
      <c r="P403" s="18"/>
      <c r="Q403" s="18"/>
      <c r="R403" s="18"/>
      <c r="S403" s="18"/>
      <c r="T403" s="18"/>
      <c r="U403" s="18"/>
      <c r="V403" s="18"/>
      <c r="W403" s="18"/>
      <c r="X403" s="18"/>
      <c r="Y403" s="18"/>
      <c r="Z403" s="18"/>
      <c r="AA403" s="18"/>
      <c r="AB403" s="18"/>
      <c r="AC403" s="18"/>
      <c r="AD403" s="18"/>
    </row>
    <row r="404" spans="1:30" ht="18">
      <c r="A404" s="950"/>
      <c r="B404" s="950"/>
      <c r="C404" s="950"/>
      <c r="D404" s="950"/>
      <c r="E404" s="950"/>
      <c r="F404" s="950"/>
      <c r="G404" s="950"/>
      <c r="H404" s="950"/>
      <c r="I404" s="950"/>
      <c r="J404" s="950"/>
      <c r="K404" s="950"/>
      <c r="L404" s="950"/>
      <c r="M404" s="950"/>
      <c r="N404" s="950"/>
      <c r="O404" s="950"/>
      <c r="P404" s="18"/>
      <c r="Q404" s="18"/>
      <c r="R404" s="18"/>
      <c r="S404" s="18"/>
      <c r="T404" s="18"/>
      <c r="U404" s="18"/>
      <c r="V404" s="18"/>
      <c r="W404" s="18"/>
      <c r="X404" s="18"/>
      <c r="Y404" s="18"/>
      <c r="Z404" s="18"/>
      <c r="AA404" s="18"/>
      <c r="AB404" s="18"/>
      <c r="AC404" s="18"/>
      <c r="AD404" s="18"/>
    </row>
    <row r="405" spans="1:30" ht="18">
      <c r="A405" s="950"/>
      <c r="B405" s="950"/>
      <c r="C405" s="950"/>
      <c r="D405" s="950"/>
      <c r="E405" s="950"/>
      <c r="F405" s="950"/>
      <c r="G405" s="950"/>
      <c r="H405" s="950"/>
      <c r="I405" s="950"/>
      <c r="J405" s="950"/>
      <c r="K405" s="950"/>
      <c r="L405" s="950"/>
      <c r="M405" s="950"/>
      <c r="N405" s="950"/>
      <c r="O405" s="950"/>
      <c r="P405" s="18"/>
      <c r="Q405" s="18"/>
      <c r="R405" s="18"/>
      <c r="S405" s="18"/>
      <c r="T405" s="18"/>
      <c r="U405" s="18"/>
      <c r="V405" s="18"/>
      <c r="W405" s="18"/>
      <c r="X405" s="18"/>
      <c r="Y405" s="18"/>
      <c r="Z405" s="18"/>
      <c r="AA405" s="18"/>
      <c r="AB405" s="18"/>
      <c r="AC405" s="18"/>
      <c r="AD405" s="18"/>
    </row>
    <row r="406" spans="1:30" ht="18">
      <c r="A406" s="950"/>
      <c r="B406" s="950"/>
      <c r="C406" s="950"/>
      <c r="D406" s="950"/>
      <c r="E406" s="950"/>
      <c r="F406" s="950"/>
      <c r="G406" s="950"/>
      <c r="H406" s="950"/>
      <c r="I406" s="950"/>
      <c r="J406" s="950"/>
      <c r="K406" s="950"/>
      <c r="L406" s="950"/>
      <c r="M406" s="950"/>
      <c r="N406" s="950"/>
      <c r="O406" s="950"/>
      <c r="P406" s="18"/>
      <c r="Q406" s="18"/>
      <c r="R406" s="18"/>
      <c r="S406" s="18"/>
      <c r="T406" s="18"/>
      <c r="U406" s="18"/>
      <c r="V406" s="18"/>
      <c r="W406" s="18"/>
      <c r="X406" s="18"/>
      <c r="Y406" s="18"/>
      <c r="Z406" s="18"/>
      <c r="AA406" s="18"/>
      <c r="AB406" s="18"/>
      <c r="AC406" s="18"/>
      <c r="AD406" s="18"/>
    </row>
    <row r="407" spans="1:30" ht="18">
      <c r="A407" s="950"/>
      <c r="B407" s="950"/>
      <c r="C407" s="950"/>
      <c r="D407" s="950"/>
      <c r="E407" s="950"/>
      <c r="F407" s="950"/>
      <c r="G407" s="950"/>
      <c r="H407" s="950"/>
      <c r="I407" s="950"/>
      <c r="J407" s="950"/>
      <c r="K407" s="950"/>
      <c r="L407" s="950"/>
      <c r="M407" s="950"/>
      <c r="N407" s="950"/>
      <c r="O407" s="950"/>
      <c r="P407" s="18"/>
      <c r="Q407" s="18"/>
      <c r="R407" s="18"/>
      <c r="S407" s="18"/>
      <c r="T407" s="18"/>
      <c r="U407" s="18"/>
      <c r="V407" s="18"/>
      <c r="W407" s="18"/>
      <c r="X407" s="18"/>
      <c r="Y407" s="18"/>
      <c r="Z407" s="18"/>
      <c r="AA407" s="18"/>
      <c r="AB407" s="18"/>
      <c r="AC407" s="18"/>
      <c r="AD407" s="18"/>
    </row>
    <row r="408" spans="1:30" ht="18">
      <c r="A408" s="950"/>
      <c r="B408" s="950"/>
      <c r="C408" s="950"/>
      <c r="D408" s="950"/>
      <c r="E408" s="950"/>
      <c r="F408" s="950"/>
      <c r="G408" s="950"/>
      <c r="H408" s="950"/>
      <c r="I408" s="950"/>
      <c r="J408" s="950"/>
      <c r="K408" s="950"/>
      <c r="L408" s="950"/>
      <c r="M408" s="950"/>
      <c r="N408" s="950"/>
      <c r="O408" s="950"/>
      <c r="P408" s="18"/>
      <c r="Q408" s="18"/>
      <c r="R408" s="18"/>
      <c r="S408" s="18"/>
      <c r="T408" s="18"/>
      <c r="U408" s="18"/>
      <c r="V408" s="18"/>
      <c r="W408" s="18"/>
      <c r="X408" s="18"/>
      <c r="Y408" s="18"/>
      <c r="Z408" s="18"/>
      <c r="AA408" s="18"/>
      <c r="AB408" s="18"/>
      <c r="AC408" s="18"/>
      <c r="AD408" s="18"/>
    </row>
    <row r="409" spans="1:30" ht="18">
      <c r="A409" s="950"/>
      <c r="B409" s="950"/>
      <c r="C409" s="950"/>
      <c r="D409" s="950"/>
      <c r="E409" s="950"/>
      <c r="F409" s="950"/>
      <c r="G409" s="950"/>
      <c r="H409" s="950"/>
      <c r="I409" s="950"/>
      <c r="J409" s="950"/>
      <c r="K409" s="950"/>
      <c r="L409" s="950"/>
      <c r="M409" s="950"/>
      <c r="N409" s="950"/>
      <c r="O409" s="950"/>
      <c r="P409" s="18"/>
      <c r="Q409" s="18"/>
      <c r="R409" s="18"/>
      <c r="S409" s="18"/>
      <c r="T409" s="18"/>
      <c r="U409" s="18"/>
      <c r="V409" s="18"/>
      <c r="W409" s="18"/>
      <c r="X409" s="18"/>
      <c r="Y409" s="18"/>
      <c r="Z409" s="18"/>
      <c r="AA409" s="18"/>
      <c r="AB409" s="18"/>
      <c r="AC409" s="18"/>
      <c r="AD409" s="18"/>
    </row>
    <row r="410" spans="1:30" ht="18">
      <c r="A410" s="950"/>
      <c r="B410" s="950"/>
      <c r="C410" s="950"/>
      <c r="D410" s="950"/>
      <c r="E410" s="950"/>
      <c r="F410" s="950"/>
      <c r="G410" s="950"/>
      <c r="H410" s="950"/>
      <c r="I410" s="950"/>
      <c r="J410" s="950"/>
      <c r="K410" s="950"/>
      <c r="L410" s="950"/>
      <c r="M410" s="950"/>
      <c r="N410" s="950"/>
      <c r="O410" s="950"/>
      <c r="P410" s="18"/>
      <c r="Q410" s="18"/>
      <c r="R410" s="18"/>
      <c r="S410" s="18"/>
      <c r="T410" s="18"/>
      <c r="U410" s="18"/>
      <c r="V410" s="18"/>
      <c r="W410" s="18"/>
      <c r="X410" s="18"/>
      <c r="Y410" s="18"/>
      <c r="Z410" s="18"/>
      <c r="AA410" s="18"/>
      <c r="AB410" s="18"/>
      <c r="AC410" s="18"/>
      <c r="AD410" s="18"/>
    </row>
    <row r="411" spans="1:30" ht="18">
      <c r="A411" s="950"/>
      <c r="B411" s="950"/>
      <c r="C411" s="950"/>
      <c r="D411" s="950"/>
      <c r="E411" s="950"/>
      <c r="F411" s="950"/>
      <c r="G411" s="950"/>
      <c r="H411" s="950"/>
      <c r="I411" s="950"/>
      <c r="J411" s="950"/>
      <c r="K411" s="950"/>
      <c r="L411" s="950"/>
      <c r="M411" s="950"/>
      <c r="N411" s="950"/>
      <c r="O411" s="950"/>
      <c r="P411" s="18"/>
      <c r="Q411" s="18"/>
      <c r="R411" s="18"/>
      <c r="S411" s="18"/>
      <c r="T411" s="18"/>
      <c r="U411" s="18"/>
      <c r="V411" s="18"/>
      <c r="W411" s="18"/>
      <c r="X411" s="18"/>
      <c r="Y411" s="18"/>
      <c r="Z411" s="18"/>
      <c r="AA411" s="18"/>
      <c r="AB411" s="18"/>
      <c r="AC411" s="18"/>
      <c r="AD411" s="18"/>
    </row>
    <row r="412" spans="1:30" ht="18">
      <c r="A412" s="950"/>
      <c r="B412" s="950"/>
      <c r="C412" s="950"/>
      <c r="D412" s="950"/>
      <c r="E412" s="950"/>
      <c r="F412" s="950"/>
      <c r="G412" s="950"/>
      <c r="H412" s="950"/>
      <c r="I412" s="950"/>
      <c r="J412" s="950"/>
      <c r="K412" s="950"/>
      <c r="L412" s="950"/>
      <c r="M412" s="950"/>
      <c r="N412" s="950"/>
      <c r="O412" s="950"/>
      <c r="P412" s="18"/>
      <c r="Q412" s="18"/>
      <c r="R412" s="18"/>
      <c r="S412" s="18"/>
      <c r="T412" s="18"/>
      <c r="U412" s="18"/>
      <c r="V412" s="18"/>
      <c r="W412" s="18"/>
      <c r="X412" s="18"/>
      <c r="Y412" s="18"/>
      <c r="Z412" s="18"/>
      <c r="AA412" s="18"/>
      <c r="AB412" s="18"/>
      <c r="AC412" s="18"/>
      <c r="AD412" s="18"/>
    </row>
    <row r="413" spans="1:30" ht="18">
      <c r="A413" s="950"/>
      <c r="B413" s="950"/>
      <c r="C413" s="950"/>
      <c r="D413" s="950"/>
      <c r="E413" s="950"/>
      <c r="F413" s="950"/>
      <c r="G413" s="950"/>
      <c r="H413" s="950"/>
      <c r="I413" s="950"/>
      <c r="J413" s="950"/>
      <c r="K413" s="950"/>
      <c r="L413" s="950"/>
      <c r="M413" s="950"/>
      <c r="N413" s="950"/>
      <c r="O413" s="950"/>
      <c r="P413" s="18"/>
      <c r="Q413" s="18"/>
      <c r="R413" s="18"/>
      <c r="S413" s="18"/>
      <c r="T413" s="18"/>
      <c r="U413" s="18"/>
      <c r="V413" s="18"/>
      <c r="W413" s="18"/>
      <c r="X413" s="18"/>
      <c r="Y413" s="18"/>
      <c r="Z413" s="18"/>
      <c r="AA413" s="18"/>
      <c r="AB413" s="18"/>
      <c r="AC413" s="18"/>
      <c r="AD413" s="18"/>
    </row>
    <row r="414" spans="1:30" ht="18">
      <c r="A414" s="950"/>
      <c r="B414" s="950"/>
      <c r="C414" s="950"/>
      <c r="D414" s="950"/>
      <c r="E414" s="950"/>
      <c r="F414" s="950"/>
      <c r="G414" s="950"/>
      <c r="H414" s="950"/>
      <c r="I414" s="950"/>
      <c r="J414" s="950"/>
      <c r="K414" s="950"/>
      <c r="L414" s="950"/>
      <c r="M414" s="950"/>
      <c r="N414" s="950"/>
      <c r="O414" s="950"/>
      <c r="P414" s="18"/>
      <c r="Q414" s="18"/>
      <c r="R414" s="18"/>
      <c r="S414" s="18"/>
      <c r="T414" s="18"/>
      <c r="U414" s="18"/>
      <c r="V414" s="18"/>
      <c r="W414" s="18"/>
      <c r="X414" s="18"/>
      <c r="Y414" s="18"/>
      <c r="Z414" s="18"/>
      <c r="AA414" s="18"/>
      <c r="AB414" s="18"/>
      <c r="AC414" s="18"/>
      <c r="AD414" s="18"/>
    </row>
    <row r="415" spans="1:30" ht="18">
      <c r="A415" s="950"/>
      <c r="B415" s="950"/>
      <c r="C415" s="950"/>
      <c r="D415" s="950"/>
      <c r="E415" s="950"/>
      <c r="F415" s="950"/>
      <c r="G415" s="950"/>
      <c r="H415" s="950"/>
      <c r="I415" s="950"/>
      <c r="J415" s="950"/>
      <c r="K415" s="950"/>
      <c r="L415" s="950"/>
      <c r="M415" s="950"/>
      <c r="N415" s="950"/>
      <c r="O415" s="950"/>
      <c r="P415" s="18"/>
      <c r="Q415" s="18"/>
      <c r="R415" s="18"/>
      <c r="S415" s="18"/>
      <c r="T415" s="18"/>
      <c r="U415" s="18"/>
      <c r="V415" s="18"/>
      <c r="W415" s="18"/>
      <c r="X415" s="18"/>
      <c r="Y415" s="18"/>
      <c r="Z415" s="18"/>
      <c r="AA415" s="18"/>
      <c r="AB415" s="18"/>
      <c r="AC415" s="18"/>
      <c r="AD415" s="18"/>
    </row>
    <row r="416" spans="1:30" ht="18">
      <c r="A416" s="950"/>
      <c r="B416" s="950"/>
      <c r="C416" s="950"/>
      <c r="D416" s="950"/>
      <c r="E416" s="950"/>
      <c r="F416" s="950"/>
      <c r="G416" s="950"/>
      <c r="H416" s="950"/>
      <c r="I416" s="950"/>
      <c r="J416" s="950"/>
      <c r="K416" s="950"/>
      <c r="L416" s="950"/>
      <c r="M416" s="950"/>
      <c r="N416" s="950"/>
      <c r="O416" s="950"/>
      <c r="P416" s="18"/>
      <c r="Q416" s="18"/>
      <c r="R416" s="18"/>
      <c r="S416" s="18"/>
      <c r="T416" s="18"/>
      <c r="U416" s="18"/>
      <c r="V416" s="18"/>
      <c r="W416" s="18"/>
      <c r="X416" s="18"/>
      <c r="Y416" s="18"/>
      <c r="Z416" s="18"/>
      <c r="AA416" s="18"/>
      <c r="AB416" s="18"/>
      <c r="AC416" s="18"/>
      <c r="AD416" s="18"/>
    </row>
    <row r="417" spans="1:30" ht="18">
      <c r="A417" s="950"/>
      <c r="B417" s="950"/>
      <c r="C417" s="950"/>
      <c r="D417" s="950"/>
      <c r="E417" s="950"/>
      <c r="F417" s="950"/>
      <c r="G417" s="950"/>
      <c r="H417" s="950"/>
      <c r="I417" s="950"/>
      <c r="J417" s="950"/>
      <c r="K417" s="950"/>
      <c r="L417" s="950"/>
      <c r="M417" s="950"/>
      <c r="N417" s="950"/>
      <c r="O417" s="950"/>
      <c r="P417" s="18"/>
      <c r="Q417" s="18"/>
      <c r="R417" s="18"/>
      <c r="S417" s="18"/>
      <c r="T417" s="18"/>
      <c r="U417" s="18"/>
      <c r="V417" s="18"/>
      <c r="W417" s="18"/>
      <c r="X417" s="18"/>
      <c r="Y417" s="18"/>
      <c r="Z417" s="18"/>
      <c r="AA417" s="18"/>
      <c r="AB417" s="18"/>
      <c r="AC417" s="18"/>
      <c r="AD417" s="18"/>
    </row>
    <row r="418" spans="1:30" ht="18">
      <c r="A418" s="950"/>
      <c r="B418" s="950"/>
      <c r="C418" s="950"/>
      <c r="D418" s="950"/>
      <c r="E418" s="950"/>
      <c r="F418" s="950"/>
      <c r="G418" s="950"/>
      <c r="H418" s="950"/>
      <c r="I418" s="950"/>
      <c r="J418" s="950"/>
      <c r="K418" s="950"/>
      <c r="L418" s="950"/>
      <c r="M418" s="950"/>
      <c r="N418" s="950"/>
      <c r="O418" s="950"/>
      <c r="P418" s="18"/>
      <c r="Q418" s="18"/>
      <c r="R418" s="18"/>
      <c r="S418" s="18"/>
      <c r="T418" s="18"/>
      <c r="U418" s="18"/>
      <c r="V418" s="18"/>
      <c r="W418" s="18"/>
      <c r="X418" s="18"/>
      <c r="Y418" s="18"/>
      <c r="Z418" s="18"/>
      <c r="AA418" s="18"/>
      <c r="AB418" s="18"/>
      <c r="AC418" s="18"/>
      <c r="AD418" s="18"/>
    </row>
    <row r="419" spans="1:30" ht="18">
      <c r="A419" s="950"/>
      <c r="B419" s="950"/>
      <c r="C419" s="950"/>
      <c r="D419" s="950"/>
      <c r="E419" s="950"/>
      <c r="F419" s="950"/>
      <c r="G419" s="950"/>
      <c r="H419" s="950"/>
      <c r="I419" s="950"/>
      <c r="J419" s="950"/>
      <c r="K419" s="950"/>
      <c r="L419" s="950"/>
      <c r="M419" s="950"/>
      <c r="N419" s="950"/>
      <c r="O419" s="950"/>
      <c r="P419" s="18"/>
      <c r="Q419" s="18"/>
      <c r="R419" s="18"/>
      <c r="S419" s="18"/>
      <c r="T419" s="18"/>
      <c r="U419" s="18"/>
      <c r="V419" s="18"/>
      <c r="W419" s="18"/>
      <c r="X419" s="18"/>
      <c r="Y419" s="18"/>
      <c r="Z419" s="18"/>
      <c r="AA419" s="18"/>
      <c r="AB419" s="18"/>
      <c r="AC419" s="18"/>
      <c r="AD419" s="18"/>
    </row>
    <row r="420" spans="1:30" ht="18">
      <c r="A420" s="950"/>
      <c r="B420" s="950"/>
      <c r="C420" s="950"/>
      <c r="D420" s="950"/>
      <c r="E420" s="950"/>
      <c r="F420" s="950"/>
      <c r="G420" s="950"/>
      <c r="H420" s="950"/>
      <c r="I420" s="950"/>
      <c r="J420" s="950"/>
      <c r="K420" s="950"/>
      <c r="L420" s="950"/>
      <c r="M420" s="950"/>
      <c r="N420" s="950"/>
      <c r="O420" s="950"/>
      <c r="P420" s="18"/>
      <c r="Q420" s="18"/>
      <c r="R420" s="18"/>
      <c r="S420" s="18"/>
      <c r="T420" s="18"/>
      <c r="U420" s="18"/>
      <c r="V420" s="18"/>
      <c r="W420" s="18"/>
      <c r="X420" s="18"/>
      <c r="Y420" s="18"/>
      <c r="Z420" s="18"/>
      <c r="AA420" s="18"/>
      <c r="AB420" s="18"/>
      <c r="AC420" s="18"/>
      <c r="AD420" s="18"/>
    </row>
    <row r="421" spans="1:30" ht="18">
      <c r="A421" s="950"/>
      <c r="B421" s="950"/>
      <c r="C421" s="950"/>
      <c r="D421" s="950"/>
      <c r="E421" s="950"/>
      <c r="F421" s="950"/>
      <c r="G421" s="950"/>
      <c r="H421" s="950"/>
      <c r="I421" s="950"/>
      <c r="J421" s="950"/>
      <c r="K421" s="950"/>
      <c r="L421" s="950"/>
      <c r="M421" s="950"/>
      <c r="N421" s="950"/>
      <c r="O421" s="950"/>
      <c r="P421" s="18"/>
      <c r="Q421" s="18"/>
      <c r="R421" s="18"/>
      <c r="S421" s="18"/>
      <c r="T421" s="18"/>
      <c r="U421" s="18"/>
      <c r="V421" s="18"/>
      <c r="W421" s="18"/>
      <c r="X421" s="18"/>
      <c r="Y421" s="18"/>
      <c r="Z421" s="18"/>
      <c r="AA421" s="18"/>
      <c r="AB421" s="18"/>
      <c r="AC421" s="18"/>
      <c r="AD421" s="18"/>
    </row>
    <row r="422" spans="1:30" ht="18">
      <c r="A422" s="950"/>
      <c r="B422" s="950"/>
      <c r="C422" s="950"/>
      <c r="D422" s="950"/>
      <c r="E422" s="950"/>
      <c r="F422" s="950"/>
      <c r="G422" s="950"/>
      <c r="H422" s="950"/>
      <c r="I422" s="950"/>
      <c r="J422" s="950"/>
      <c r="K422" s="950"/>
      <c r="L422" s="950"/>
      <c r="M422" s="950"/>
      <c r="N422" s="950"/>
      <c r="O422" s="950"/>
      <c r="P422" s="18"/>
      <c r="Q422" s="18"/>
      <c r="R422" s="18"/>
      <c r="S422" s="18"/>
      <c r="T422" s="18"/>
      <c r="U422" s="18"/>
      <c r="V422" s="18"/>
      <c r="W422" s="18"/>
      <c r="X422" s="18"/>
      <c r="Y422" s="18"/>
      <c r="Z422" s="18"/>
      <c r="AA422" s="18"/>
      <c r="AB422" s="18"/>
      <c r="AC422" s="18"/>
      <c r="AD422" s="18"/>
    </row>
    <row r="423" spans="1:30" ht="18">
      <c r="A423" s="950"/>
      <c r="B423" s="950"/>
      <c r="C423" s="950"/>
      <c r="D423" s="950"/>
      <c r="E423" s="950"/>
      <c r="F423" s="950"/>
      <c r="G423" s="950"/>
      <c r="H423" s="950"/>
      <c r="I423" s="950"/>
      <c r="J423" s="950"/>
      <c r="K423" s="950"/>
      <c r="L423" s="950"/>
      <c r="M423" s="950"/>
      <c r="N423" s="950"/>
      <c r="O423" s="950"/>
      <c r="P423" s="18"/>
      <c r="Q423" s="18"/>
      <c r="R423" s="18"/>
      <c r="S423" s="18"/>
      <c r="T423" s="18"/>
      <c r="U423" s="18"/>
      <c r="V423" s="18"/>
      <c r="W423" s="18"/>
      <c r="X423" s="18"/>
      <c r="Y423" s="18"/>
      <c r="Z423" s="18"/>
      <c r="AA423" s="18"/>
      <c r="AB423" s="18"/>
      <c r="AC423" s="18"/>
      <c r="AD423" s="18"/>
    </row>
    <row r="424" spans="1:30" ht="18">
      <c r="A424" s="950"/>
      <c r="B424" s="950"/>
      <c r="C424" s="950"/>
      <c r="D424" s="950"/>
      <c r="E424" s="950"/>
      <c r="F424" s="950"/>
      <c r="G424" s="950"/>
      <c r="H424" s="950"/>
      <c r="I424" s="950"/>
      <c r="J424" s="950"/>
      <c r="K424" s="950"/>
      <c r="L424" s="950"/>
      <c r="M424" s="950"/>
      <c r="N424" s="950"/>
      <c r="O424" s="950"/>
      <c r="P424" s="18"/>
      <c r="Q424" s="18"/>
      <c r="R424" s="18"/>
      <c r="S424" s="18"/>
      <c r="T424" s="18"/>
      <c r="U424" s="18"/>
      <c r="V424" s="18"/>
      <c r="W424" s="18"/>
      <c r="X424" s="18"/>
      <c r="Y424" s="18"/>
      <c r="Z424" s="18"/>
      <c r="AA424" s="18"/>
      <c r="AB424" s="18"/>
      <c r="AC424" s="18"/>
      <c r="AD424" s="18"/>
    </row>
    <row r="425" spans="1:30" ht="18">
      <c r="A425" s="950"/>
      <c r="B425" s="950"/>
      <c r="C425" s="950"/>
      <c r="D425" s="950"/>
      <c r="E425" s="950"/>
      <c r="F425" s="950"/>
      <c r="G425" s="950"/>
      <c r="H425" s="950"/>
      <c r="I425" s="950"/>
      <c r="J425" s="950"/>
      <c r="K425" s="950"/>
      <c r="L425" s="950"/>
      <c r="M425" s="950"/>
      <c r="N425" s="950"/>
      <c r="O425" s="950"/>
      <c r="P425" s="18"/>
      <c r="Q425" s="18"/>
      <c r="R425" s="18"/>
      <c r="S425" s="18"/>
      <c r="T425" s="18"/>
      <c r="U425" s="18"/>
      <c r="V425" s="18"/>
      <c r="W425" s="18"/>
      <c r="X425" s="18"/>
      <c r="Y425" s="18"/>
      <c r="Z425" s="18"/>
      <c r="AA425" s="18"/>
      <c r="AB425" s="18"/>
      <c r="AC425" s="18"/>
      <c r="AD425" s="18"/>
    </row>
    <row r="426" spans="1:30" ht="18">
      <c r="A426" s="950"/>
      <c r="B426" s="950"/>
      <c r="C426" s="950"/>
      <c r="D426" s="950"/>
      <c r="E426" s="950"/>
      <c r="F426" s="950"/>
      <c r="G426" s="950"/>
      <c r="H426" s="950"/>
      <c r="I426" s="950"/>
      <c r="J426" s="950"/>
      <c r="K426" s="950"/>
      <c r="L426" s="950"/>
      <c r="M426" s="950"/>
      <c r="N426" s="950"/>
      <c r="O426" s="950"/>
      <c r="P426" s="18"/>
      <c r="Q426" s="18"/>
      <c r="R426" s="18"/>
      <c r="S426" s="18"/>
      <c r="T426" s="18"/>
      <c r="U426" s="18"/>
      <c r="V426" s="18"/>
      <c r="W426" s="18"/>
      <c r="X426" s="18"/>
      <c r="Y426" s="18"/>
      <c r="Z426" s="18"/>
      <c r="AA426" s="18"/>
      <c r="AB426" s="18"/>
      <c r="AC426" s="18"/>
      <c r="AD426" s="18"/>
    </row>
    <row r="427" spans="1:30" ht="18">
      <c r="A427" s="950"/>
      <c r="B427" s="950"/>
      <c r="C427" s="950"/>
      <c r="D427" s="950"/>
      <c r="E427" s="950"/>
      <c r="F427" s="950"/>
      <c r="G427" s="950"/>
      <c r="H427" s="950"/>
      <c r="I427" s="950"/>
      <c r="J427" s="950"/>
      <c r="K427" s="950"/>
      <c r="L427" s="950"/>
      <c r="M427" s="950"/>
      <c r="N427" s="950"/>
      <c r="O427" s="950"/>
      <c r="P427" s="18"/>
      <c r="Q427" s="18"/>
      <c r="R427" s="18"/>
      <c r="S427" s="18"/>
      <c r="T427" s="18"/>
      <c r="U427" s="18"/>
      <c r="V427" s="18"/>
      <c r="W427" s="18"/>
      <c r="X427" s="18"/>
      <c r="Y427" s="18"/>
      <c r="Z427" s="18"/>
      <c r="AA427" s="18"/>
      <c r="AB427" s="18"/>
      <c r="AC427" s="18"/>
      <c r="AD427" s="18"/>
    </row>
    <row r="428" spans="1:30" ht="18">
      <c r="A428" s="950"/>
      <c r="B428" s="950"/>
      <c r="C428" s="950"/>
      <c r="D428" s="950"/>
      <c r="E428" s="950"/>
      <c r="F428" s="950"/>
      <c r="G428" s="950"/>
      <c r="H428" s="950"/>
      <c r="I428" s="950"/>
      <c r="J428" s="950"/>
      <c r="K428" s="950"/>
      <c r="L428" s="950"/>
      <c r="M428" s="950"/>
      <c r="N428" s="950"/>
      <c r="O428" s="950"/>
      <c r="P428" s="18"/>
      <c r="Q428" s="18"/>
      <c r="R428" s="18"/>
      <c r="S428" s="18"/>
      <c r="T428" s="18"/>
      <c r="U428" s="18"/>
      <c r="V428" s="18"/>
      <c r="W428" s="18"/>
      <c r="X428" s="18"/>
      <c r="Y428" s="18"/>
      <c r="Z428" s="18"/>
      <c r="AA428" s="18"/>
      <c r="AB428" s="18"/>
      <c r="AC428" s="18"/>
      <c r="AD428" s="18"/>
    </row>
    <row r="429" spans="1:30" ht="18">
      <c r="A429" s="950"/>
      <c r="B429" s="950"/>
      <c r="C429" s="950"/>
      <c r="D429" s="950"/>
      <c r="E429" s="950"/>
      <c r="F429" s="950"/>
      <c r="G429" s="950"/>
      <c r="H429" s="950"/>
      <c r="I429" s="950"/>
      <c r="J429" s="950"/>
      <c r="K429" s="950"/>
      <c r="L429" s="950"/>
      <c r="M429" s="950"/>
      <c r="N429" s="950"/>
      <c r="O429" s="950"/>
      <c r="P429" s="18"/>
      <c r="Q429" s="18"/>
      <c r="R429" s="18"/>
      <c r="S429" s="18"/>
      <c r="T429" s="18"/>
      <c r="U429" s="18"/>
      <c r="V429" s="18"/>
      <c r="W429" s="18"/>
      <c r="X429" s="18"/>
      <c r="Y429" s="18"/>
      <c r="Z429" s="18"/>
      <c r="AA429" s="18"/>
      <c r="AB429" s="18"/>
      <c r="AC429" s="18"/>
      <c r="AD429" s="18"/>
    </row>
    <row r="430" spans="1:30" ht="18">
      <c r="A430" s="950"/>
      <c r="B430" s="950"/>
      <c r="C430" s="950"/>
      <c r="D430" s="950"/>
      <c r="E430" s="950"/>
      <c r="F430" s="950"/>
      <c r="G430" s="950"/>
      <c r="H430" s="950"/>
      <c r="I430" s="950"/>
      <c r="J430" s="950"/>
      <c r="K430" s="950"/>
      <c r="L430" s="950"/>
      <c r="M430" s="950"/>
      <c r="N430" s="950"/>
      <c r="O430" s="950"/>
      <c r="P430" s="18"/>
      <c r="Q430" s="18"/>
      <c r="R430" s="18"/>
      <c r="S430" s="18"/>
      <c r="T430" s="18"/>
      <c r="U430" s="18"/>
      <c r="V430" s="18"/>
      <c r="W430" s="18"/>
      <c r="X430" s="18"/>
      <c r="Y430" s="18"/>
      <c r="Z430" s="18"/>
      <c r="AA430" s="18"/>
      <c r="AB430" s="18"/>
      <c r="AC430" s="18"/>
      <c r="AD430" s="18"/>
    </row>
    <row r="431" spans="1:30" ht="18">
      <c r="A431" s="950"/>
      <c r="B431" s="950"/>
      <c r="C431" s="950"/>
      <c r="D431" s="950"/>
      <c r="E431" s="950"/>
      <c r="F431" s="950"/>
      <c r="G431" s="950"/>
      <c r="H431" s="950"/>
      <c r="I431" s="950"/>
      <c r="J431" s="950"/>
      <c r="K431" s="950"/>
      <c r="L431" s="950"/>
      <c r="M431" s="950"/>
      <c r="N431" s="950"/>
      <c r="O431" s="950"/>
      <c r="P431" s="18"/>
      <c r="Q431" s="18"/>
      <c r="R431" s="18"/>
      <c r="S431" s="18"/>
      <c r="T431" s="18"/>
      <c r="U431" s="18"/>
      <c r="V431" s="18"/>
      <c r="W431" s="18"/>
      <c r="X431" s="18"/>
      <c r="Y431" s="18"/>
      <c r="Z431" s="18"/>
      <c r="AA431" s="18"/>
      <c r="AB431" s="18"/>
      <c r="AC431" s="18"/>
      <c r="AD431" s="18"/>
    </row>
    <row r="432" spans="1:30" ht="18">
      <c r="A432" s="950"/>
      <c r="B432" s="950"/>
      <c r="C432" s="950"/>
      <c r="D432" s="950"/>
      <c r="E432" s="950"/>
      <c r="F432" s="950"/>
      <c r="G432" s="950"/>
      <c r="H432" s="950"/>
      <c r="I432" s="950"/>
      <c r="J432" s="950"/>
      <c r="K432" s="950"/>
      <c r="L432" s="950"/>
      <c r="M432" s="950"/>
      <c r="N432" s="950"/>
      <c r="O432" s="950"/>
      <c r="P432" s="18"/>
      <c r="Q432" s="18"/>
      <c r="R432" s="18"/>
      <c r="S432" s="18"/>
      <c r="T432" s="18"/>
      <c r="U432" s="18"/>
      <c r="V432" s="18"/>
      <c r="W432" s="18"/>
      <c r="X432" s="18"/>
      <c r="Y432" s="18"/>
      <c r="Z432" s="18"/>
      <c r="AA432" s="18"/>
      <c r="AB432" s="18"/>
      <c r="AC432" s="18"/>
      <c r="AD432" s="18"/>
    </row>
    <row r="433" spans="1:30" ht="18">
      <c r="A433" s="950"/>
      <c r="B433" s="950"/>
      <c r="C433" s="950"/>
      <c r="D433" s="950"/>
      <c r="E433" s="950"/>
      <c r="F433" s="950"/>
      <c r="G433" s="950"/>
      <c r="H433" s="950"/>
      <c r="I433" s="950"/>
      <c r="J433" s="950"/>
      <c r="K433" s="950"/>
      <c r="L433" s="950"/>
      <c r="M433" s="950"/>
      <c r="N433" s="950"/>
      <c r="O433" s="950"/>
      <c r="P433" s="18"/>
      <c r="Q433" s="18"/>
      <c r="R433" s="18"/>
      <c r="S433" s="18"/>
      <c r="T433" s="18"/>
      <c r="U433" s="18"/>
      <c r="V433" s="18"/>
      <c r="W433" s="18"/>
      <c r="X433" s="18"/>
      <c r="Y433" s="18"/>
      <c r="Z433" s="18"/>
      <c r="AA433" s="18"/>
      <c r="AB433" s="18"/>
      <c r="AC433" s="18"/>
      <c r="AD433" s="18"/>
    </row>
    <row r="434" spans="1:30" ht="18">
      <c r="A434" s="950"/>
      <c r="B434" s="950"/>
      <c r="C434" s="950"/>
      <c r="D434" s="950"/>
      <c r="E434" s="950"/>
      <c r="F434" s="950"/>
      <c r="G434" s="950"/>
      <c r="H434" s="950"/>
      <c r="I434" s="950"/>
      <c r="J434" s="950"/>
      <c r="K434" s="950"/>
      <c r="L434" s="950"/>
      <c r="M434" s="950"/>
      <c r="N434" s="950"/>
      <c r="O434" s="950"/>
      <c r="P434" s="18"/>
      <c r="Q434" s="18"/>
      <c r="R434" s="18"/>
      <c r="S434" s="18"/>
      <c r="T434" s="18"/>
      <c r="U434" s="18"/>
      <c r="V434" s="18"/>
      <c r="W434" s="18"/>
      <c r="X434" s="18"/>
      <c r="Y434" s="18"/>
      <c r="Z434" s="18"/>
      <c r="AA434" s="18"/>
      <c r="AB434" s="18"/>
      <c r="AC434" s="18"/>
      <c r="AD434" s="18"/>
    </row>
    <row r="435" spans="1:30" ht="18">
      <c r="A435" s="950"/>
      <c r="B435" s="950"/>
      <c r="C435" s="950"/>
      <c r="D435" s="950"/>
      <c r="E435" s="950"/>
      <c r="F435" s="950"/>
      <c r="G435" s="950"/>
      <c r="H435" s="950"/>
      <c r="I435" s="950"/>
      <c r="J435" s="950"/>
      <c r="K435" s="950"/>
      <c r="L435" s="950"/>
      <c r="M435" s="950"/>
      <c r="N435" s="950"/>
      <c r="O435" s="950"/>
      <c r="P435" s="18"/>
      <c r="Q435" s="18"/>
      <c r="R435" s="18"/>
      <c r="S435" s="18"/>
      <c r="T435" s="18"/>
      <c r="U435" s="18"/>
      <c r="V435" s="18"/>
      <c r="W435" s="18"/>
      <c r="X435" s="18"/>
      <c r="Y435" s="18"/>
      <c r="Z435" s="18"/>
      <c r="AA435" s="18"/>
      <c r="AB435" s="18"/>
      <c r="AC435" s="18"/>
      <c r="AD435" s="18"/>
    </row>
    <row r="436" spans="1:30" ht="18">
      <c r="A436" s="950"/>
      <c r="B436" s="950"/>
      <c r="C436" s="950"/>
      <c r="D436" s="950"/>
      <c r="E436" s="950"/>
      <c r="F436" s="950"/>
      <c r="G436" s="950"/>
      <c r="H436" s="950"/>
      <c r="I436" s="950"/>
      <c r="J436" s="950"/>
      <c r="K436" s="950"/>
      <c r="L436" s="950"/>
      <c r="M436" s="950"/>
      <c r="N436" s="950"/>
      <c r="O436" s="950"/>
      <c r="P436" s="18"/>
      <c r="Q436" s="18"/>
      <c r="R436" s="18"/>
      <c r="S436" s="18"/>
      <c r="T436" s="18"/>
      <c r="U436" s="18"/>
      <c r="V436" s="18"/>
      <c r="W436" s="18"/>
      <c r="X436" s="18"/>
      <c r="Y436" s="18"/>
      <c r="Z436" s="18"/>
      <c r="AA436" s="18"/>
      <c r="AB436" s="18"/>
      <c r="AC436" s="18"/>
      <c r="AD436" s="18"/>
    </row>
    <row r="437" spans="1:30" ht="18">
      <c r="A437" s="950"/>
      <c r="B437" s="950"/>
      <c r="C437" s="950"/>
      <c r="D437" s="950"/>
      <c r="E437" s="950"/>
      <c r="F437" s="950"/>
      <c r="G437" s="950"/>
      <c r="H437" s="950"/>
      <c r="I437" s="950"/>
      <c r="J437" s="950"/>
      <c r="K437" s="950"/>
      <c r="L437" s="950"/>
      <c r="M437" s="950"/>
      <c r="N437" s="950"/>
      <c r="O437" s="950"/>
      <c r="P437" s="18"/>
      <c r="Q437" s="18"/>
      <c r="R437" s="18"/>
      <c r="S437" s="18"/>
      <c r="T437" s="18"/>
      <c r="U437" s="18"/>
      <c r="V437" s="18"/>
      <c r="W437" s="18"/>
      <c r="X437" s="18"/>
      <c r="Y437" s="18"/>
      <c r="Z437" s="18"/>
      <c r="AA437" s="18"/>
      <c r="AB437" s="18"/>
      <c r="AC437" s="18"/>
      <c r="AD437" s="18"/>
    </row>
    <row r="438" spans="1:30" ht="18">
      <c r="A438" s="950"/>
      <c r="B438" s="950"/>
      <c r="C438" s="950"/>
      <c r="D438" s="950"/>
      <c r="E438" s="950"/>
      <c r="F438" s="950"/>
      <c r="G438" s="950"/>
      <c r="H438" s="950"/>
      <c r="I438" s="950"/>
      <c r="J438" s="950"/>
      <c r="K438" s="950"/>
      <c r="L438" s="950"/>
      <c r="M438" s="950"/>
      <c r="N438" s="950"/>
      <c r="O438" s="950"/>
      <c r="P438" s="18"/>
      <c r="Q438" s="18"/>
      <c r="R438" s="18"/>
      <c r="S438" s="18"/>
      <c r="T438" s="18"/>
      <c r="U438" s="18"/>
      <c r="V438" s="18"/>
      <c r="W438" s="18"/>
      <c r="X438" s="18"/>
      <c r="Y438" s="18"/>
      <c r="Z438" s="18"/>
      <c r="AA438" s="18"/>
      <c r="AB438" s="18"/>
      <c r="AC438" s="18"/>
      <c r="AD438" s="18"/>
    </row>
    <row r="439" spans="1:30" ht="18">
      <c r="A439" s="950"/>
      <c r="B439" s="950"/>
      <c r="C439" s="950"/>
      <c r="D439" s="950"/>
      <c r="E439" s="950"/>
      <c r="F439" s="950"/>
      <c r="G439" s="950"/>
      <c r="H439" s="950"/>
      <c r="I439" s="950"/>
      <c r="J439" s="950"/>
      <c r="K439" s="950"/>
      <c r="L439" s="950"/>
      <c r="M439" s="950"/>
      <c r="N439" s="950"/>
      <c r="O439" s="950"/>
      <c r="P439" s="18"/>
      <c r="Q439" s="18"/>
      <c r="R439" s="18"/>
      <c r="S439" s="18"/>
      <c r="T439" s="18"/>
      <c r="U439" s="18"/>
      <c r="V439" s="18"/>
      <c r="W439" s="18"/>
      <c r="X439" s="18"/>
      <c r="Y439" s="18"/>
      <c r="Z439" s="18"/>
      <c r="AA439" s="18"/>
      <c r="AB439" s="18"/>
      <c r="AC439" s="18"/>
      <c r="AD439" s="18"/>
    </row>
    <row r="440" spans="1:30" ht="18">
      <c r="A440" s="950"/>
      <c r="B440" s="950"/>
      <c r="C440" s="950"/>
      <c r="D440" s="950"/>
      <c r="E440" s="950"/>
      <c r="F440" s="950"/>
      <c r="G440" s="950"/>
      <c r="H440" s="950"/>
      <c r="I440" s="950"/>
      <c r="J440" s="950"/>
      <c r="K440" s="950"/>
      <c r="L440" s="950"/>
      <c r="M440" s="950"/>
      <c r="N440" s="950"/>
      <c r="O440" s="950"/>
      <c r="P440" s="18"/>
      <c r="Q440" s="18"/>
      <c r="R440" s="18"/>
      <c r="S440" s="18"/>
      <c r="T440" s="18"/>
      <c r="U440" s="18"/>
      <c r="V440" s="18"/>
      <c r="W440" s="18"/>
      <c r="X440" s="18"/>
      <c r="Y440" s="18"/>
      <c r="Z440" s="18"/>
      <c r="AA440" s="18"/>
      <c r="AB440" s="18"/>
      <c r="AC440" s="18"/>
      <c r="AD440" s="18"/>
    </row>
    <row r="441" spans="1:30" ht="18">
      <c r="A441" s="950"/>
      <c r="B441" s="950"/>
      <c r="C441" s="950"/>
      <c r="D441" s="950"/>
      <c r="E441" s="950"/>
      <c r="F441" s="950"/>
      <c r="G441" s="950"/>
      <c r="H441" s="950"/>
      <c r="I441" s="950"/>
      <c r="J441" s="950"/>
      <c r="K441" s="950"/>
      <c r="L441" s="950"/>
      <c r="M441" s="950"/>
      <c r="N441" s="950"/>
      <c r="O441" s="950"/>
      <c r="P441" s="18"/>
      <c r="Q441" s="18"/>
      <c r="R441" s="18"/>
      <c r="S441" s="18"/>
      <c r="T441" s="18"/>
      <c r="U441" s="18"/>
      <c r="V441" s="18"/>
      <c r="W441" s="18"/>
      <c r="X441" s="18"/>
      <c r="Y441" s="18"/>
      <c r="Z441" s="18"/>
      <c r="AA441" s="18"/>
      <c r="AB441" s="18"/>
      <c r="AC441" s="18"/>
      <c r="AD441" s="18"/>
    </row>
    <row r="442" spans="1:30" ht="18">
      <c r="A442" s="950"/>
      <c r="B442" s="950"/>
      <c r="C442" s="950"/>
      <c r="D442" s="950"/>
      <c r="E442" s="950"/>
      <c r="F442" s="950"/>
      <c r="G442" s="950"/>
      <c r="H442" s="950"/>
      <c r="I442" s="950"/>
      <c r="J442" s="950"/>
      <c r="K442" s="950"/>
      <c r="L442" s="950"/>
      <c r="M442" s="950"/>
      <c r="N442" s="950"/>
      <c r="O442" s="950"/>
      <c r="P442" s="18"/>
      <c r="Q442" s="18"/>
      <c r="R442" s="18"/>
      <c r="S442" s="18"/>
      <c r="T442" s="18"/>
      <c r="U442" s="18"/>
      <c r="V442" s="18"/>
      <c r="W442" s="18"/>
      <c r="X442" s="18"/>
      <c r="Y442" s="18"/>
      <c r="Z442" s="18"/>
      <c r="AA442" s="18"/>
      <c r="AB442" s="18"/>
      <c r="AC442" s="18"/>
      <c r="AD442" s="18"/>
    </row>
    <row r="443" spans="1:30" ht="18">
      <c r="A443" s="950"/>
      <c r="B443" s="950"/>
      <c r="C443" s="950"/>
      <c r="D443" s="950"/>
      <c r="E443" s="950"/>
      <c r="F443" s="950"/>
      <c r="G443" s="950"/>
      <c r="H443" s="950"/>
      <c r="I443" s="950"/>
      <c r="J443" s="950"/>
      <c r="K443" s="950"/>
      <c r="L443" s="950"/>
      <c r="M443" s="950"/>
      <c r="N443" s="950"/>
      <c r="O443" s="950"/>
      <c r="P443" s="18"/>
      <c r="Q443" s="18"/>
      <c r="R443" s="18"/>
      <c r="S443" s="18"/>
      <c r="T443" s="18"/>
      <c r="U443" s="18"/>
      <c r="V443" s="18"/>
      <c r="W443" s="18"/>
      <c r="X443" s="18"/>
      <c r="Y443" s="18"/>
      <c r="Z443" s="18"/>
      <c r="AA443" s="18"/>
      <c r="AB443" s="18"/>
      <c r="AC443" s="18"/>
      <c r="AD443" s="18"/>
    </row>
    <row r="444" spans="1:30" ht="18">
      <c r="A444" s="950"/>
      <c r="B444" s="950"/>
      <c r="C444" s="950"/>
      <c r="D444" s="950"/>
      <c r="E444" s="950"/>
      <c r="F444" s="950"/>
      <c r="G444" s="950"/>
      <c r="H444" s="950"/>
      <c r="I444" s="950"/>
      <c r="J444" s="950"/>
      <c r="K444" s="950"/>
      <c r="L444" s="950"/>
      <c r="M444" s="950"/>
      <c r="N444" s="950"/>
      <c r="O444" s="950"/>
      <c r="P444" s="18"/>
      <c r="Q444" s="18"/>
      <c r="R444" s="18"/>
      <c r="S444" s="18"/>
      <c r="T444" s="18"/>
      <c r="U444" s="18"/>
      <c r="V444" s="18"/>
      <c r="W444" s="18"/>
      <c r="X444" s="18"/>
      <c r="Y444" s="18"/>
      <c r="Z444" s="18"/>
      <c r="AA444" s="18"/>
      <c r="AB444" s="18"/>
      <c r="AC444" s="18"/>
      <c r="AD444" s="18"/>
    </row>
    <row r="445" spans="1:30" ht="18">
      <c r="A445" s="950"/>
      <c r="B445" s="950"/>
      <c r="C445" s="950"/>
      <c r="D445" s="950"/>
      <c r="E445" s="950"/>
      <c r="F445" s="950"/>
      <c r="G445" s="950"/>
      <c r="H445" s="950"/>
      <c r="I445" s="950"/>
      <c r="J445" s="950"/>
      <c r="K445" s="950"/>
      <c r="L445" s="950"/>
      <c r="M445" s="950"/>
      <c r="N445" s="950"/>
      <c r="O445" s="950"/>
      <c r="P445" s="18"/>
      <c r="Q445" s="18"/>
      <c r="R445" s="18"/>
      <c r="S445" s="18"/>
      <c r="T445" s="18"/>
      <c r="U445" s="18"/>
      <c r="V445" s="18"/>
      <c r="W445" s="18"/>
      <c r="X445" s="18"/>
      <c r="Y445" s="18"/>
      <c r="Z445" s="18"/>
      <c r="AA445" s="18"/>
      <c r="AB445" s="18"/>
      <c r="AC445" s="18"/>
      <c r="AD445" s="18"/>
    </row>
    <row r="446" spans="1:30" ht="18">
      <c r="A446" s="950"/>
      <c r="B446" s="950"/>
      <c r="C446" s="950"/>
      <c r="D446" s="950"/>
      <c r="E446" s="950"/>
      <c r="F446" s="950"/>
      <c r="G446" s="950"/>
      <c r="H446" s="950"/>
      <c r="I446" s="950"/>
      <c r="J446" s="950"/>
      <c r="K446" s="950"/>
      <c r="L446" s="950"/>
      <c r="M446" s="950"/>
      <c r="N446" s="950"/>
      <c r="O446" s="950"/>
      <c r="P446" s="18"/>
      <c r="Q446" s="18"/>
      <c r="R446" s="18"/>
      <c r="S446" s="18"/>
      <c r="T446" s="18"/>
      <c r="U446" s="18"/>
      <c r="V446" s="18"/>
      <c r="W446" s="18"/>
      <c r="X446" s="18"/>
      <c r="Y446" s="18"/>
      <c r="Z446" s="18"/>
      <c r="AA446" s="18"/>
      <c r="AB446" s="18"/>
      <c r="AC446" s="18"/>
      <c r="AD446" s="18"/>
    </row>
    <row r="447" spans="1:30" ht="18">
      <c r="A447" s="950"/>
      <c r="B447" s="950"/>
      <c r="C447" s="950"/>
      <c r="D447" s="950"/>
      <c r="E447" s="950"/>
      <c r="F447" s="950"/>
      <c r="G447" s="950"/>
      <c r="H447" s="950"/>
      <c r="I447" s="950"/>
      <c r="J447" s="950"/>
      <c r="K447" s="950"/>
      <c r="L447" s="950"/>
      <c r="M447" s="950"/>
      <c r="N447" s="950"/>
      <c r="O447" s="950"/>
      <c r="P447" s="18"/>
      <c r="Q447" s="18"/>
      <c r="R447" s="18"/>
      <c r="S447" s="18"/>
      <c r="T447" s="18"/>
      <c r="U447" s="18"/>
      <c r="V447" s="18"/>
      <c r="W447" s="18"/>
      <c r="X447" s="18"/>
      <c r="Y447" s="18"/>
      <c r="Z447" s="18"/>
      <c r="AA447" s="18"/>
      <c r="AB447" s="18"/>
      <c r="AC447" s="18"/>
      <c r="AD447" s="18"/>
    </row>
    <row r="448" spans="1:30" ht="18">
      <c r="A448" s="950"/>
      <c r="B448" s="950"/>
      <c r="C448" s="950"/>
      <c r="D448" s="950"/>
      <c r="E448" s="950"/>
      <c r="F448" s="950"/>
      <c r="G448" s="950"/>
      <c r="H448" s="950"/>
      <c r="I448" s="950"/>
      <c r="J448" s="950"/>
      <c r="K448" s="950"/>
      <c r="L448" s="950"/>
      <c r="M448" s="950"/>
      <c r="N448" s="950"/>
      <c r="O448" s="950"/>
      <c r="P448" s="18"/>
      <c r="Q448" s="18"/>
      <c r="R448" s="18"/>
      <c r="S448" s="18"/>
      <c r="T448" s="18"/>
      <c r="U448" s="18"/>
      <c r="V448" s="18"/>
      <c r="W448" s="18"/>
      <c r="X448" s="18"/>
      <c r="Y448" s="18"/>
      <c r="Z448" s="18"/>
      <c r="AA448" s="18"/>
      <c r="AB448" s="18"/>
      <c r="AC448" s="18"/>
      <c r="AD448" s="18"/>
    </row>
    <row r="449" spans="1:30" ht="18">
      <c r="A449" s="950"/>
      <c r="B449" s="950"/>
      <c r="C449" s="950"/>
      <c r="D449" s="950"/>
      <c r="E449" s="950"/>
      <c r="F449" s="950"/>
      <c r="G449" s="950"/>
      <c r="H449" s="950"/>
      <c r="I449" s="950"/>
      <c r="J449" s="950"/>
      <c r="K449" s="950"/>
      <c r="L449" s="950"/>
      <c r="M449" s="950"/>
      <c r="N449" s="950"/>
      <c r="O449" s="950"/>
      <c r="P449" s="18"/>
      <c r="Q449" s="18"/>
      <c r="R449" s="18"/>
      <c r="S449" s="18"/>
      <c r="T449" s="18"/>
      <c r="U449" s="18"/>
      <c r="V449" s="18"/>
      <c r="W449" s="18"/>
      <c r="X449" s="18"/>
      <c r="Y449" s="18"/>
      <c r="Z449" s="18"/>
      <c r="AA449" s="18"/>
      <c r="AB449" s="18"/>
      <c r="AC449" s="18"/>
      <c r="AD449" s="18"/>
    </row>
    <row r="450" spans="1:30" ht="18">
      <c r="A450" s="950"/>
      <c r="B450" s="950"/>
      <c r="C450" s="950"/>
      <c r="D450" s="950"/>
      <c r="E450" s="950"/>
      <c r="F450" s="950"/>
      <c r="G450" s="950"/>
      <c r="H450" s="950"/>
      <c r="I450" s="950"/>
      <c r="J450" s="950"/>
      <c r="K450" s="950"/>
      <c r="L450" s="950"/>
      <c r="M450" s="950"/>
      <c r="N450" s="950"/>
      <c r="O450" s="950"/>
      <c r="P450" s="18"/>
      <c r="Q450" s="18"/>
      <c r="R450" s="18"/>
      <c r="S450" s="18"/>
      <c r="T450" s="18"/>
      <c r="U450" s="18"/>
      <c r="V450" s="18"/>
      <c r="W450" s="18"/>
      <c r="X450" s="18"/>
      <c r="Y450" s="18"/>
      <c r="Z450" s="18"/>
      <c r="AA450" s="18"/>
      <c r="AB450" s="18"/>
      <c r="AC450" s="18"/>
      <c r="AD450" s="18"/>
    </row>
    <row r="451" spans="1:30" ht="18">
      <c r="A451" s="950"/>
      <c r="B451" s="950"/>
      <c r="C451" s="950"/>
      <c r="D451" s="950"/>
      <c r="E451" s="950"/>
      <c r="F451" s="950"/>
      <c r="G451" s="950"/>
      <c r="H451" s="950"/>
      <c r="I451" s="950"/>
      <c r="J451" s="950"/>
      <c r="K451" s="950"/>
      <c r="L451" s="950"/>
      <c r="M451" s="950"/>
      <c r="N451" s="950"/>
      <c r="O451" s="950"/>
      <c r="P451" s="18"/>
      <c r="Q451" s="18"/>
      <c r="R451" s="18"/>
      <c r="S451" s="18"/>
      <c r="T451" s="18"/>
      <c r="U451" s="18"/>
      <c r="V451" s="18"/>
      <c r="W451" s="18"/>
      <c r="X451" s="18"/>
      <c r="Y451" s="18"/>
      <c r="Z451" s="18"/>
      <c r="AA451" s="18"/>
      <c r="AB451" s="18"/>
      <c r="AC451" s="18"/>
      <c r="AD451" s="18"/>
    </row>
    <row r="452" spans="1:30" ht="18">
      <c r="A452" s="950"/>
      <c r="B452" s="950"/>
      <c r="C452" s="950"/>
      <c r="D452" s="950"/>
      <c r="E452" s="950"/>
      <c r="F452" s="950"/>
      <c r="G452" s="950"/>
      <c r="H452" s="950"/>
      <c r="I452" s="950"/>
      <c r="J452" s="950"/>
      <c r="K452" s="950"/>
      <c r="L452" s="950"/>
      <c r="M452" s="950"/>
      <c r="N452" s="950"/>
      <c r="O452" s="950"/>
      <c r="P452" s="18"/>
      <c r="Q452" s="18"/>
      <c r="R452" s="18"/>
      <c r="S452" s="18"/>
      <c r="T452" s="18"/>
      <c r="U452" s="18"/>
      <c r="V452" s="18"/>
      <c r="W452" s="18"/>
      <c r="X452" s="18"/>
      <c r="Y452" s="18"/>
      <c r="Z452" s="18"/>
      <c r="AA452" s="18"/>
      <c r="AB452" s="18"/>
      <c r="AC452" s="18"/>
      <c r="AD452" s="18"/>
    </row>
    <row r="453" spans="1:30" ht="18">
      <c r="A453" s="950"/>
      <c r="B453" s="950"/>
      <c r="C453" s="950"/>
      <c r="D453" s="950"/>
      <c r="E453" s="950"/>
      <c r="F453" s="950"/>
      <c r="G453" s="950"/>
      <c r="H453" s="950"/>
      <c r="I453" s="950"/>
      <c r="J453" s="950"/>
      <c r="K453" s="950"/>
      <c r="L453" s="950"/>
      <c r="M453" s="950"/>
      <c r="N453" s="950"/>
      <c r="O453" s="950"/>
      <c r="P453" s="18"/>
      <c r="Q453" s="18"/>
      <c r="R453" s="18"/>
      <c r="S453" s="18"/>
      <c r="T453" s="18"/>
      <c r="U453" s="18"/>
      <c r="V453" s="18"/>
      <c r="W453" s="18"/>
      <c r="X453" s="18"/>
      <c r="Y453" s="18"/>
      <c r="Z453" s="18"/>
      <c r="AA453" s="18"/>
      <c r="AB453" s="18"/>
      <c r="AC453" s="18"/>
      <c r="AD453" s="18"/>
    </row>
    <row r="454" spans="1:30" ht="18">
      <c r="A454" s="950"/>
      <c r="B454" s="950"/>
      <c r="C454" s="950"/>
      <c r="D454" s="950"/>
      <c r="E454" s="950"/>
      <c r="F454" s="950"/>
      <c r="G454" s="950"/>
      <c r="H454" s="950"/>
      <c r="I454" s="950"/>
      <c r="J454" s="950"/>
      <c r="K454" s="950"/>
      <c r="L454" s="950"/>
      <c r="M454" s="950"/>
      <c r="N454" s="950"/>
      <c r="O454" s="950"/>
      <c r="P454" s="18"/>
      <c r="Q454" s="18"/>
      <c r="R454" s="18"/>
      <c r="S454" s="18"/>
      <c r="T454" s="18"/>
      <c r="U454" s="18"/>
      <c r="V454" s="18"/>
      <c r="W454" s="18"/>
      <c r="X454" s="18"/>
      <c r="Y454" s="18"/>
      <c r="Z454" s="18"/>
      <c r="AA454" s="18"/>
      <c r="AB454" s="18"/>
      <c r="AC454" s="18"/>
      <c r="AD454" s="18"/>
    </row>
    <row r="455" spans="1:30" ht="18">
      <c r="A455" s="950"/>
      <c r="B455" s="950"/>
      <c r="C455" s="950"/>
      <c r="D455" s="950"/>
      <c r="E455" s="950"/>
      <c r="F455" s="950"/>
      <c r="G455" s="950"/>
      <c r="H455" s="950"/>
      <c r="I455" s="950"/>
      <c r="J455" s="950"/>
      <c r="K455" s="950"/>
      <c r="L455" s="950"/>
      <c r="M455" s="950"/>
      <c r="N455" s="950"/>
      <c r="O455" s="950"/>
      <c r="P455" s="18"/>
      <c r="Q455" s="18"/>
      <c r="R455" s="18"/>
      <c r="S455" s="18"/>
      <c r="T455" s="18"/>
      <c r="U455" s="18"/>
      <c r="V455" s="18"/>
      <c r="W455" s="18"/>
      <c r="X455" s="18"/>
      <c r="Y455" s="18"/>
      <c r="Z455" s="18"/>
      <c r="AA455" s="18"/>
      <c r="AB455" s="18"/>
      <c r="AC455" s="18"/>
      <c r="AD455" s="18"/>
    </row>
    <row r="456" spans="1:30" ht="18">
      <c r="A456" s="950"/>
      <c r="B456" s="950"/>
      <c r="C456" s="950"/>
      <c r="D456" s="950"/>
      <c r="E456" s="950"/>
      <c r="F456" s="950"/>
      <c r="G456" s="950"/>
      <c r="H456" s="950"/>
      <c r="I456" s="950"/>
      <c r="J456" s="950"/>
      <c r="K456" s="950"/>
      <c r="L456" s="950"/>
      <c r="M456" s="950"/>
      <c r="N456" s="950"/>
      <c r="O456" s="950"/>
      <c r="P456" s="18"/>
      <c r="Q456" s="18"/>
      <c r="R456" s="18"/>
      <c r="S456" s="18"/>
      <c r="T456" s="18"/>
      <c r="U456" s="18"/>
      <c r="V456" s="18"/>
      <c r="W456" s="18"/>
      <c r="X456" s="18"/>
      <c r="Y456" s="18"/>
      <c r="Z456" s="18"/>
      <c r="AA456" s="18"/>
      <c r="AB456" s="18"/>
      <c r="AC456" s="18"/>
      <c r="AD456" s="18"/>
    </row>
    <row r="457" spans="1:30" ht="18">
      <c r="A457" s="950"/>
      <c r="B457" s="950"/>
      <c r="C457" s="950"/>
      <c r="D457" s="950"/>
      <c r="E457" s="950"/>
      <c r="F457" s="950"/>
      <c r="G457" s="950"/>
      <c r="H457" s="950"/>
      <c r="I457" s="950"/>
      <c r="J457" s="950"/>
      <c r="K457" s="950"/>
      <c r="L457" s="950"/>
      <c r="M457" s="950"/>
      <c r="N457" s="950"/>
      <c r="O457" s="950"/>
      <c r="P457" s="18"/>
      <c r="Q457" s="18"/>
      <c r="R457" s="18"/>
      <c r="S457" s="18"/>
      <c r="T457" s="18"/>
      <c r="U457" s="18"/>
      <c r="V457" s="18"/>
      <c r="W457" s="18"/>
      <c r="X457" s="18"/>
      <c r="Y457" s="18"/>
      <c r="Z457" s="18"/>
      <c r="AA457" s="18"/>
      <c r="AB457" s="18"/>
      <c r="AC457" s="18"/>
      <c r="AD457" s="18"/>
    </row>
    <row r="458" spans="1:30" ht="18">
      <c r="A458" s="950"/>
      <c r="B458" s="950"/>
      <c r="C458" s="950"/>
      <c r="D458" s="950"/>
      <c r="E458" s="950"/>
      <c r="F458" s="950"/>
      <c r="G458" s="950"/>
      <c r="H458" s="950"/>
      <c r="I458" s="950"/>
      <c r="J458" s="950"/>
      <c r="K458" s="950"/>
      <c r="L458" s="950"/>
      <c r="M458" s="950"/>
      <c r="N458" s="950"/>
      <c r="O458" s="950"/>
      <c r="P458" s="18"/>
      <c r="Q458" s="18"/>
      <c r="R458" s="18"/>
      <c r="S458" s="18"/>
      <c r="T458" s="18"/>
      <c r="U458" s="18"/>
      <c r="V458" s="18"/>
      <c r="W458" s="18"/>
      <c r="X458" s="18"/>
      <c r="Y458" s="18"/>
      <c r="Z458" s="18"/>
      <c r="AA458" s="18"/>
      <c r="AB458" s="18"/>
      <c r="AC458" s="18"/>
      <c r="AD458" s="18"/>
    </row>
    <row r="459" spans="1:30" ht="18">
      <c r="A459" s="950"/>
      <c r="B459" s="950"/>
      <c r="C459" s="950"/>
      <c r="D459" s="950"/>
      <c r="E459" s="950"/>
      <c r="F459" s="950"/>
      <c r="G459" s="950"/>
      <c r="H459" s="950"/>
      <c r="I459" s="950"/>
      <c r="J459" s="950"/>
      <c r="K459" s="950"/>
      <c r="L459" s="950"/>
      <c r="M459" s="950"/>
      <c r="N459" s="950"/>
      <c r="O459" s="950"/>
      <c r="P459" s="18"/>
      <c r="Q459" s="18"/>
      <c r="R459" s="18"/>
      <c r="S459" s="18"/>
      <c r="T459" s="18"/>
      <c r="U459" s="18"/>
      <c r="V459" s="18"/>
      <c r="W459" s="18"/>
      <c r="X459" s="18"/>
      <c r="Y459" s="18"/>
      <c r="Z459" s="18"/>
      <c r="AA459" s="18"/>
      <c r="AB459" s="18"/>
      <c r="AC459" s="18"/>
      <c r="AD459" s="18"/>
    </row>
    <row r="460" spans="1:30" ht="18">
      <c r="A460" s="950"/>
      <c r="B460" s="950"/>
      <c r="C460" s="950"/>
      <c r="D460" s="950"/>
      <c r="E460" s="950"/>
      <c r="F460" s="950"/>
      <c r="G460" s="950"/>
      <c r="H460" s="950"/>
      <c r="I460" s="950"/>
      <c r="J460" s="950"/>
      <c r="K460" s="950"/>
      <c r="L460" s="950"/>
      <c r="M460" s="950"/>
      <c r="N460" s="950"/>
      <c r="O460" s="950"/>
      <c r="P460" s="18"/>
      <c r="Q460" s="18"/>
      <c r="R460" s="18"/>
      <c r="S460" s="18"/>
      <c r="T460" s="18"/>
      <c r="U460" s="18"/>
      <c r="V460" s="18"/>
      <c r="W460" s="18"/>
      <c r="X460" s="18"/>
      <c r="Y460" s="18"/>
      <c r="Z460" s="18"/>
      <c r="AA460" s="18"/>
      <c r="AB460" s="18"/>
      <c r="AC460" s="18"/>
      <c r="AD460" s="18"/>
    </row>
    <row r="461" spans="1:30" ht="18">
      <c r="A461" s="950"/>
      <c r="B461" s="950"/>
      <c r="C461" s="950"/>
      <c r="D461" s="950"/>
      <c r="E461" s="950"/>
      <c r="F461" s="950"/>
      <c r="G461" s="950"/>
      <c r="H461" s="950"/>
      <c r="I461" s="950"/>
      <c r="J461" s="950"/>
      <c r="K461" s="950"/>
      <c r="L461" s="950"/>
      <c r="M461" s="950"/>
      <c r="N461" s="950"/>
      <c r="O461" s="950"/>
      <c r="P461" s="18"/>
      <c r="Q461" s="18"/>
      <c r="R461" s="18"/>
      <c r="S461" s="18"/>
      <c r="T461" s="18"/>
      <c r="U461" s="18"/>
      <c r="V461" s="18"/>
      <c r="W461" s="18"/>
      <c r="X461" s="18"/>
      <c r="Y461" s="18"/>
      <c r="Z461" s="18"/>
      <c r="AA461" s="18"/>
      <c r="AB461" s="18"/>
      <c r="AC461" s="18"/>
      <c r="AD461" s="18"/>
    </row>
    <row r="462" spans="1:30" ht="18">
      <c r="A462" s="950"/>
      <c r="B462" s="950"/>
      <c r="C462" s="950"/>
      <c r="D462" s="950"/>
      <c r="E462" s="950"/>
      <c r="F462" s="950"/>
      <c r="G462" s="950"/>
      <c r="H462" s="950"/>
      <c r="I462" s="950"/>
      <c r="J462" s="950"/>
      <c r="K462" s="950"/>
      <c r="L462" s="950"/>
      <c r="M462" s="950"/>
      <c r="N462" s="950"/>
      <c r="O462" s="950"/>
      <c r="P462" s="18"/>
      <c r="Q462" s="18"/>
      <c r="R462" s="18"/>
      <c r="S462" s="18"/>
      <c r="T462" s="18"/>
      <c r="U462" s="18"/>
      <c r="V462" s="18"/>
      <c r="W462" s="18"/>
      <c r="X462" s="18"/>
      <c r="Y462" s="18"/>
      <c r="Z462" s="18"/>
      <c r="AA462" s="18"/>
      <c r="AB462" s="18"/>
      <c r="AC462" s="18"/>
      <c r="AD462" s="18"/>
    </row>
    <row r="463" spans="1:30" ht="18">
      <c r="A463" s="950"/>
      <c r="B463" s="950"/>
      <c r="C463" s="950"/>
      <c r="D463" s="950"/>
      <c r="E463" s="950"/>
      <c r="F463" s="950"/>
      <c r="G463" s="950"/>
      <c r="H463" s="950"/>
      <c r="I463" s="950"/>
      <c r="J463" s="950"/>
      <c r="K463" s="950"/>
      <c r="L463" s="950"/>
      <c r="M463" s="950"/>
      <c r="N463" s="950"/>
      <c r="O463" s="950"/>
      <c r="P463" s="18"/>
      <c r="Q463" s="18"/>
      <c r="R463" s="18"/>
      <c r="S463" s="18"/>
      <c r="T463" s="18"/>
      <c r="U463" s="18"/>
      <c r="V463" s="18"/>
      <c r="W463" s="18"/>
      <c r="X463" s="18"/>
      <c r="Y463" s="18"/>
      <c r="Z463" s="18"/>
      <c r="AA463" s="18"/>
      <c r="AB463" s="18"/>
      <c r="AC463" s="18"/>
      <c r="AD463" s="18"/>
    </row>
    <row r="464" spans="1:30" ht="18">
      <c r="A464" s="950"/>
      <c r="B464" s="950"/>
      <c r="C464" s="950"/>
      <c r="D464" s="950"/>
      <c r="E464" s="950"/>
      <c r="F464" s="950"/>
      <c r="G464" s="950"/>
      <c r="H464" s="950"/>
      <c r="I464" s="950"/>
      <c r="J464" s="950"/>
      <c r="K464" s="950"/>
      <c r="L464" s="950"/>
      <c r="M464" s="950"/>
      <c r="N464" s="950"/>
      <c r="O464" s="950"/>
      <c r="P464" s="18"/>
      <c r="Q464" s="18"/>
      <c r="R464" s="18"/>
      <c r="S464" s="18"/>
      <c r="T464" s="18"/>
      <c r="U464" s="18"/>
      <c r="V464" s="18"/>
      <c r="W464" s="18"/>
      <c r="X464" s="18"/>
      <c r="Y464" s="18"/>
      <c r="Z464" s="18"/>
      <c r="AA464" s="18"/>
      <c r="AB464" s="18"/>
      <c r="AC464" s="18"/>
      <c r="AD464" s="18"/>
    </row>
    <row r="465" spans="1:30" ht="18">
      <c r="A465" s="950"/>
      <c r="B465" s="950"/>
      <c r="C465" s="950"/>
      <c r="D465" s="950"/>
      <c r="E465" s="950"/>
      <c r="F465" s="950"/>
      <c r="G465" s="950"/>
      <c r="H465" s="950"/>
      <c r="I465" s="950"/>
      <c r="J465" s="950"/>
      <c r="K465" s="950"/>
      <c r="L465" s="950"/>
      <c r="M465" s="950"/>
      <c r="N465" s="950"/>
      <c r="O465" s="950"/>
      <c r="P465" s="18"/>
      <c r="Q465" s="18"/>
      <c r="R465" s="18"/>
      <c r="S465" s="18"/>
      <c r="T465" s="18"/>
      <c r="U465" s="18"/>
      <c r="V465" s="18"/>
      <c r="W465" s="18"/>
      <c r="X465" s="18"/>
      <c r="Y465" s="18"/>
      <c r="Z465" s="18"/>
      <c r="AA465" s="18"/>
      <c r="AB465" s="18"/>
      <c r="AC465" s="18"/>
      <c r="AD465" s="18"/>
    </row>
    <row r="466" spans="1:30" ht="18">
      <c r="A466" s="950"/>
      <c r="B466" s="950"/>
      <c r="C466" s="950"/>
      <c r="D466" s="950"/>
      <c r="E466" s="950"/>
      <c r="F466" s="950"/>
      <c r="G466" s="950"/>
      <c r="H466" s="950"/>
      <c r="I466" s="950"/>
      <c r="J466" s="950"/>
      <c r="K466" s="950"/>
      <c r="L466" s="950"/>
      <c r="M466" s="950"/>
      <c r="N466" s="950"/>
      <c r="O466" s="950"/>
      <c r="P466" s="18"/>
      <c r="Q466" s="18"/>
      <c r="R466" s="18"/>
      <c r="S466" s="18"/>
      <c r="T466" s="18"/>
      <c r="U466" s="18"/>
      <c r="V466" s="18"/>
      <c r="W466" s="18"/>
      <c r="X466" s="18"/>
      <c r="Y466" s="18"/>
      <c r="Z466" s="18"/>
      <c r="AA466" s="18"/>
      <c r="AB466" s="18"/>
      <c r="AC466" s="18"/>
      <c r="AD466" s="18"/>
    </row>
    <row r="467" spans="1:30" ht="18">
      <c r="A467" s="950"/>
      <c r="B467" s="950"/>
      <c r="C467" s="950"/>
      <c r="D467" s="950"/>
      <c r="E467" s="950"/>
      <c r="F467" s="950"/>
      <c r="G467" s="950"/>
      <c r="H467" s="950"/>
      <c r="I467" s="950"/>
      <c r="J467" s="950"/>
      <c r="K467" s="950"/>
      <c r="L467" s="950"/>
      <c r="M467" s="950"/>
      <c r="N467" s="950"/>
      <c r="O467" s="950"/>
      <c r="P467" s="18"/>
      <c r="Q467" s="18"/>
      <c r="R467" s="18"/>
      <c r="S467" s="18"/>
      <c r="T467" s="18"/>
      <c r="U467" s="18"/>
      <c r="V467" s="18"/>
      <c r="W467" s="18"/>
      <c r="X467" s="18"/>
      <c r="Y467" s="18"/>
      <c r="Z467" s="18"/>
      <c r="AA467" s="18"/>
      <c r="AB467" s="18"/>
      <c r="AC467" s="18"/>
      <c r="AD467" s="18"/>
    </row>
    <row r="468" spans="1:30" ht="18">
      <c r="A468" s="950"/>
      <c r="B468" s="950"/>
      <c r="C468" s="950"/>
      <c r="D468" s="950"/>
      <c r="E468" s="950"/>
      <c r="F468" s="950"/>
      <c r="G468" s="950"/>
      <c r="H468" s="950"/>
      <c r="I468" s="950"/>
      <c r="J468" s="950"/>
      <c r="K468" s="950"/>
      <c r="L468" s="950"/>
      <c r="M468" s="950"/>
      <c r="N468" s="950"/>
      <c r="O468" s="950"/>
      <c r="P468" s="18"/>
      <c r="Q468" s="18"/>
      <c r="R468" s="18"/>
      <c r="S468" s="18"/>
      <c r="T468" s="18"/>
      <c r="U468" s="18"/>
      <c r="V468" s="18"/>
      <c r="W468" s="18"/>
      <c r="X468" s="18"/>
      <c r="Y468" s="18"/>
      <c r="Z468" s="18"/>
      <c r="AA468" s="18"/>
      <c r="AB468" s="18"/>
      <c r="AC468" s="18"/>
      <c r="AD468" s="18"/>
    </row>
    <row r="469" spans="1:30" ht="18">
      <c r="A469" s="950"/>
      <c r="B469" s="950"/>
      <c r="C469" s="950"/>
      <c r="D469" s="950"/>
      <c r="E469" s="950"/>
      <c r="F469" s="950"/>
      <c r="G469" s="950"/>
      <c r="H469" s="950"/>
      <c r="I469" s="950"/>
      <c r="J469" s="950"/>
      <c r="K469" s="950"/>
      <c r="L469" s="950"/>
      <c r="M469" s="950"/>
      <c r="N469" s="950"/>
      <c r="O469" s="950"/>
      <c r="P469" s="18"/>
      <c r="Q469" s="18"/>
      <c r="R469" s="18"/>
      <c r="S469" s="18"/>
      <c r="T469" s="18"/>
      <c r="U469" s="18"/>
      <c r="V469" s="18"/>
      <c r="W469" s="18"/>
      <c r="X469" s="18"/>
      <c r="Y469" s="18"/>
      <c r="Z469" s="18"/>
      <c r="AA469" s="18"/>
      <c r="AB469" s="18"/>
      <c r="AC469" s="18"/>
      <c r="AD469" s="18"/>
    </row>
    <row r="470" spans="1:30" ht="18">
      <c r="A470" s="950"/>
      <c r="B470" s="950"/>
      <c r="C470" s="950"/>
      <c r="D470" s="950"/>
      <c r="E470" s="950"/>
      <c r="F470" s="950"/>
      <c r="G470" s="950"/>
      <c r="H470" s="950"/>
      <c r="I470" s="950"/>
      <c r="J470" s="950"/>
      <c r="K470" s="950"/>
      <c r="L470" s="950"/>
      <c r="M470" s="950"/>
      <c r="N470" s="950"/>
      <c r="O470" s="950"/>
      <c r="P470" s="18"/>
      <c r="Q470" s="18"/>
      <c r="R470" s="18"/>
      <c r="S470" s="18"/>
      <c r="T470" s="18"/>
      <c r="U470" s="18"/>
      <c r="V470" s="18"/>
      <c r="W470" s="18"/>
      <c r="X470" s="18"/>
      <c r="Y470" s="18"/>
      <c r="Z470" s="18"/>
      <c r="AA470" s="18"/>
      <c r="AB470" s="18"/>
      <c r="AC470" s="18"/>
      <c r="AD470" s="18"/>
    </row>
    <row r="471" spans="1:30" ht="18">
      <c r="A471" s="950"/>
      <c r="B471" s="950"/>
      <c r="C471" s="950"/>
      <c r="D471" s="950"/>
      <c r="E471" s="950"/>
      <c r="F471" s="950"/>
      <c r="G471" s="950"/>
      <c r="H471" s="950"/>
      <c r="I471" s="950"/>
      <c r="J471" s="950"/>
      <c r="K471" s="950"/>
      <c r="L471" s="950"/>
      <c r="M471" s="950"/>
      <c r="N471" s="950"/>
      <c r="O471" s="950"/>
      <c r="P471" s="18"/>
      <c r="Q471" s="18"/>
      <c r="R471" s="18"/>
      <c r="S471" s="18"/>
      <c r="T471" s="18"/>
      <c r="U471" s="18"/>
      <c r="V471" s="18"/>
      <c r="W471" s="18"/>
      <c r="X471" s="18"/>
      <c r="Y471" s="18"/>
      <c r="Z471" s="18"/>
      <c r="AA471" s="18"/>
      <c r="AB471" s="18"/>
      <c r="AC471" s="18"/>
      <c r="AD471" s="18"/>
    </row>
    <row r="472" spans="1:30" ht="18">
      <c r="A472" s="950"/>
      <c r="B472" s="950"/>
      <c r="C472" s="950"/>
      <c r="D472" s="950"/>
      <c r="E472" s="950"/>
      <c r="F472" s="950"/>
      <c r="G472" s="950"/>
      <c r="H472" s="950"/>
      <c r="I472" s="950"/>
      <c r="J472" s="950"/>
      <c r="K472" s="950"/>
      <c r="L472" s="950"/>
      <c r="M472" s="950"/>
      <c r="N472" s="950"/>
      <c r="O472" s="950"/>
      <c r="P472" s="18"/>
      <c r="Q472" s="18"/>
      <c r="R472" s="18"/>
      <c r="S472" s="18"/>
      <c r="T472" s="18"/>
      <c r="U472" s="18"/>
      <c r="V472" s="18"/>
      <c r="W472" s="18"/>
      <c r="X472" s="18"/>
      <c r="Y472" s="18"/>
      <c r="Z472" s="18"/>
      <c r="AA472" s="18"/>
      <c r="AB472" s="18"/>
      <c r="AC472" s="18"/>
      <c r="AD472" s="18"/>
    </row>
    <row r="473" spans="1:30" ht="18">
      <c r="A473" s="950"/>
      <c r="B473" s="950"/>
      <c r="C473" s="950"/>
      <c r="D473" s="950"/>
      <c r="E473" s="950"/>
      <c r="F473" s="950"/>
      <c r="G473" s="950"/>
      <c r="H473" s="950"/>
      <c r="I473" s="950"/>
      <c r="J473" s="950"/>
      <c r="K473" s="950"/>
      <c r="L473" s="950"/>
      <c r="M473" s="950"/>
      <c r="N473" s="950"/>
      <c r="O473" s="950"/>
      <c r="P473" s="18"/>
      <c r="Q473" s="18"/>
      <c r="R473" s="18"/>
      <c r="S473" s="18"/>
      <c r="T473" s="18"/>
      <c r="U473" s="18"/>
      <c r="V473" s="18"/>
      <c r="W473" s="18"/>
      <c r="X473" s="18"/>
      <c r="Y473" s="18"/>
      <c r="Z473" s="18"/>
      <c r="AA473" s="18"/>
      <c r="AB473" s="18"/>
      <c r="AC473" s="18"/>
      <c r="AD473" s="18"/>
    </row>
    <row r="474" spans="1:30" ht="18">
      <c r="A474" s="950"/>
      <c r="B474" s="950"/>
      <c r="C474" s="950"/>
      <c r="D474" s="950"/>
      <c r="E474" s="950"/>
      <c r="F474" s="950"/>
      <c r="G474" s="950"/>
      <c r="H474" s="950"/>
      <c r="I474" s="950"/>
      <c r="J474" s="950"/>
      <c r="K474" s="950"/>
      <c r="L474" s="950"/>
      <c r="M474" s="950"/>
      <c r="N474" s="950"/>
      <c r="O474" s="950"/>
      <c r="P474" s="18"/>
      <c r="Q474" s="18"/>
      <c r="R474" s="18"/>
      <c r="S474" s="18"/>
      <c r="T474" s="18"/>
      <c r="U474" s="18"/>
      <c r="V474" s="18"/>
      <c r="W474" s="18"/>
      <c r="X474" s="18"/>
      <c r="Y474" s="18"/>
      <c r="Z474" s="18"/>
      <c r="AA474" s="18"/>
      <c r="AB474" s="18"/>
      <c r="AC474" s="18"/>
      <c r="AD474" s="18"/>
    </row>
    <row r="475" spans="1:30" ht="18">
      <c r="A475" s="950"/>
      <c r="B475" s="950"/>
      <c r="C475" s="950"/>
      <c r="D475" s="950"/>
      <c r="E475" s="950"/>
      <c r="F475" s="950"/>
      <c r="G475" s="950"/>
      <c r="H475" s="950"/>
      <c r="I475" s="950"/>
      <c r="J475" s="950"/>
      <c r="K475" s="950"/>
      <c r="L475" s="950"/>
      <c r="M475" s="950"/>
      <c r="N475" s="950"/>
      <c r="O475" s="950"/>
      <c r="P475" s="18"/>
      <c r="Q475" s="18"/>
      <c r="R475" s="18"/>
      <c r="S475" s="18"/>
      <c r="T475" s="18"/>
      <c r="U475" s="18"/>
      <c r="V475" s="18"/>
      <c r="W475" s="18"/>
      <c r="X475" s="18"/>
      <c r="Y475" s="18"/>
      <c r="Z475" s="18"/>
      <c r="AA475" s="18"/>
      <c r="AB475" s="18"/>
      <c r="AC475" s="18"/>
      <c r="AD475" s="18"/>
    </row>
    <row r="476" spans="1:30" ht="18">
      <c r="A476" s="950"/>
      <c r="B476" s="950"/>
      <c r="C476" s="950"/>
      <c r="D476" s="950"/>
      <c r="E476" s="950"/>
      <c r="F476" s="950"/>
      <c r="G476" s="950"/>
      <c r="H476" s="950"/>
      <c r="I476" s="950"/>
      <c r="J476" s="950"/>
      <c r="K476" s="950"/>
      <c r="L476" s="950"/>
      <c r="M476" s="950"/>
      <c r="N476" s="950"/>
      <c r="O476" s="950"/>
      <c r="P476" s="18"/>
      <c r="Q476" s="18"/>
      <c r="R476" s="18"/>
      <c r="S476" s="18"/>
      <c r="T476" s="18"/>
      <c r="U476" s="18"/>
      <c r="V476" s="18"/>
      <c r="W476" s="18"/>
      <c r="X476" s="18"/>
      <c r="Y476" s="18"/>
      <c r="Z476" s="18"/>
      <c r="AA476" s="18"/>
      <c r="AB476" s="18"/>
      <c r="AC476" s="18"/>
      <c r="AD476" s="18"/>
    </row>
    <row r="477" spans="1:30" ht="18">
      <c r="A477" s="950"/>
      <c r="B477" s="950"/>
      <c r="C477" s="950"/>
      <c r="D477" s="950"/>
      <c r="E477" s="950"/>
      <c r="F477" s="950"/>
      <c r="G477" s="950"/>
      <c r="H477" s="950"/>
      <c r="I477" s="950"/>
      <c r="J477" s="950"/>
      <c r="K477" s="950"/>
      <c r="L477" s="950"/>
      <c r="M477" s="950"/>
      <c r="N477" s="950"/>
      <c r="O477" s="950"/>
      <c r="P477" s="18"/>
      <c r="Q477" s="18"/>
      <c r="R477" s="18"/>
      <c r="S477" s="18"/>
      <c r="T477" s="18"/>
      <c r="U477" s="18"/>
      <c r="V477" s="18"/>
      <c r="W477" s="18"/>
      <c r="X477" s="18"/>
      <c r="Y477" s="18"/>
      <c r="Z477" s="18"/>
      <c r="AA477" s="18"/>
      <c r="AB477" s="18"/>
      <c r="AC477" s="18"/>
      <c r="AD477" s="18"/>
    </row>
    <row r="478" spans="1:30" ht="18">
      <c r="A478" s="950"/>
      <c r="B478" s="950"/>
      <c r="C478" s="950"/>
      <c r="D478" s="950"/>
      <c r="E478" s="950"/>
      <c r="F478" s="950"/>
      <c r="G478" s="950"/>
      <c r="H478" s="950"/>
      <c r="I478" s="950"/>
      <c r="J478" s="950"/>
      <c r="K478" s="950"/>
      <c r="L478" s="950"/>
      <c r="M478" s="950"/>
      <c r="N478" s="950"/>
      <c r="O478" s="950"/>
      <c r="P478" s="18"/>
      <c r="Q478" s="18"/>
      <c r="R478" s="18"/>
      <c r="S478" s="18"/>
      <c r="T478" s="18"/>
      <c r="U478" s="18"/>
      <c r="V478" s="18"/>
      <c r="W478" s="18"/>
      <c r="X478" s="18"/>
      <c r="Y478" s="18"/>
      <c r="Z478" s="18"/>
      <c r="AA478" s="18"/>
      <c r="AB478" s="18"/>
      <c r="AC478" s="18"/>
      <c r="AD478" s="18"/>
    </row>
    <row r="479" spans="1:30" ht="18">
      <c r="A479" s="950"/>
      <c r="B479" s="950"/>
      <c r="C479" s="950"/>
      <c r="D479" s="950"/>
      <c r="E479" s="950"/>
      <c r="F479" s="950"/>
      <c r="G479" s="950"/>
      <c r="H479" s="950"/>
      <c r="I479" s="950"/>
      <c r="J479" s="950"/>
      <c r="K479" s="950"/>
      <c r="L479" s="950"/>
      <c r="M479" s="950"/>
      <c r="N479" s="950"/>
      <c r="O479" s="950"/>
      <c r="P479" s="18"/>
      <c r="Q479" s="18"/>
      <c r="R479" s="18"/>
      <c r="S479" s="18"/>
      <c r="T479" s="18"/>
      <c r="U479" s="18"/>
      <c r="V479" s="18"/>
      <c r="W479" s="18"/>
      <c r="X479" s="18"/>
      <c r="Y479" s="18"/>
      <c r="Z479" s="18"/>
      <c r="AA479" s="18"/>
      <c r="AB479" s="18"/>
      <c r="AC479" s="18"/>
      <c r="AD479" s="18"/>
    </row>
    <row r="480" spans="1:30" ht="18">
      <c r="A480" s="950"/>
      <c r="B480" s="950"/>
      <c r="C480" s="950"/>
      <c r="D480" s="950"/>
      <c r="E480" s="950"/>
      <c r="F480" s="950"/>
      <c r="G480" s="950"/>
      <c r="H480" s="950"/>
      <c r="I480" s="950"/>
      <c r="J480" s="950"/>
      <c r="K480" s="950"/>
      <c r="L480" s="950"/>
      <c r="M480" s="950"/>
      <c r="N480" s="950"/>
      <c r="O480" s="950"/>
      <c r="P480" s="18"/>
      <c r="Q480" s="18"/>
      <c r="R480" s="18"/>
      <c r="S480" s="18"/>
      <c r="T480" s="18"/>
      <c r="U480" s="18"/>
      <c r="V480" s="18"/>
      <c r="W480" s="18"/>
      <c r="X480" s="18"/>
      <c r="Y480" s="18"/>
      <c r="Z480" s="18"/>
      <c r="AA480" s="18"/>
      <c r="AB480" s="18"/>
      <c r="AC480" s="18"/>
      <c r="AD480" s="18"/>
    </row>
    <row r="481" spans="1:30" ht="18">
      <c r="A481" s="950"/>
      <c r="B481" s="950"/>
      <c r="C481" s="950"/>
      <c r="D481" s="950"/>
      <c r="E481" s="950"/>
      <c r="F481" s="950"/>
      <c r="G481" s="950"/>
      <c r="H481" s="950"/>
      <c r="I481" s="950"/>
      <c r="J481" s="950"/>
      <c r="K481" s="950"/>
      <c r="L481" s="950"/>
      <c r="M481" s="950"/>
      <c r="N481" s="950"/>
      <c r="O481" s="950"/>
      <c r="P481" s="18"/>
      <c r="Q481" s="18"/>
      <c r="R481" s="18"/>
      <c r="S481" s="18"/>
      <c r="T481" s="18"/>
      <c r="U481" s="18"/>
      <c r="V481" s="18"/>
      <c r="W481" s="18"/>
      <c r="X481" s="18"/>
      <c r="Y481" s="18"/>
      <c r="Z481" s="18"/>
      <c r="AA481" s="18"/>
      <c r="AB481" s="18"/>
      <c r="AC481" s="18"/>
      <c r="AD481" s="18"/>
    </row>
    <row r="482" spans="1:30" ht="18">
      <c r="A482" s="950"/>
      <c r="B482" s="950"/>
      <c r="C482" s="950"/>
      <c r="D482" s="950"/>
      <c r="E482" s="950"/>
      <c r="F482" s="950"/>
      <c r="G482" s="950"/>
      <c r="H482" s="950"/>
      <c r="I482" s="950"/>
      <c r="J482" s="950"/>
      <c r="K482" s="950"/>
      <c r="L482" s="950"/>
      <c r="M482" s="950"/>
      <c r="N482" s="950"/>
      <c r="O482" s="950"/>
      <c r="P482" s="18"/>
      <c r="Q482" s="18"/>
      <c r="R482" s="18"/>
      <c r="S482" s="18"/>
      <c r="T482" s="18"/>
      <c r="U482" s="18"/>
      <c r="V482" s="18"/>
      <c r="W482" s="18"/>
      <c r="X482" s="18"/>
      <c r="Y482" s="18"/>
      <c r="Z482" s="18"/>
      <c r="AA482" s="18"/>
      <c r="AB482" s="18"/>
      <c r="AC482" s="18"/>
      <c r="AD482" s="18"/>
    </row>
    <row r="483" spans="1:30" ht="18">
      <c r="A483" s="950"/>
      <c r="B483" s="950"/>
      <c r="C483" s="950"/>
      <c r="D483" s="950"/>
      <c r="E483" s="950"/>
      <c r="F483" s="950"/>
      <c r="G483" s="950"/>
      <c r="H483" s="950"/>
      <c r="I483" s="950"/>
      <c r="J483" s="950"/>
      <c r="K483" s="950"/>
      <c r="L483" s="950"/>
      <c r="M483" s="950"/>
      <c r="N483" s="950"/>
      <c r="O483" s="950"/>
      <c r="P483" s="18"/>
      <c r="Q483" s="18"/>
      <c r="R483" s="18"/>
      <c r="S483" s="18"/>
      <c r="T483" s="18"/>
      <c r="U483" s="18"/>
      <c r="V483" s="18"/>
      <c r="W483" s="18"/>
      <c r="X483" s="18"/>
      <c r="Y483" s="18"/>
      <c r="Z483" s="18"/>
      <c r="AA483" s="18"/>
      <c r="AB483" s="18"/>
      <c r="AC483" s="18"/>
      <c r="AD483" s="18"/>
    </row>
    <row r="484" spans="1:30" ht="18">
      <c r="A484" s="950"/>
      <c r="B484" s="950"/>
      <c r="C484" s="950"/>
      <c r="D484" s="950"/>
      <c r="E484" s="950"/>
      <c r="F484" s="950"/>
      <c r="G484" s="950"/>
      <c r="H484" s="950"/>
      <c r="I484" s="950"/>
      <c r="J484" s="950"/>
      <c r="K484" s="950"/>
      <c r="L484" s="950"/>
      <c r="M484" s="950"/>
      <c r="N484" s="950"/>
      <c r="O484" s="950"/>
      <c r="P484" s="18"/>
      <c r="Q484" s="18"/>
      <c r="R484" s="18"/>
      <c r="S484" s="18"/>
      <c r="T484" s="18"/>
      <c r="U484" s="18"/>
      <c r="V484" s="18"/>
      <c r="W484" s="18"/>
      <c r="X484" s="18"/>
      <c r="Y484" s="18"/>
      <c r="Z484" s="18"/>
      <c r="AA484" s="18"/>
      <c r="AB484" s="18"/>
      <c r="AC484" s="18"/>
      <c r="AD484" s="18"/>
    </row>
    <row r="485" spans="1:30" ht="18">
      <c r="A485" s="950"/>
      <c r="B485" s="950"/>
      <c r="C485" s="950"/>
      <c r="D485" s="950"/>
      <c r="E485" s="950"/>
      <c r="F485" s="950"/>
      <c r="G485" s="950"/>
      <c r="H485" s="950"/>
      <c r="I485" s="950"/>
      <c r="J485" s="950"/>
      <c r="K485" s="950"/>
      <c r="L485" s="950"/>
      <c r="M485" s="950"/>
      <c r="N485" s="950"/>
      <c r="O485" s="950"/>
      <c r="P485" s="18"/>
      <c r="Q485" s="18"/>
      <c r="R485" s="18"/>
      <c r="S485" s="18"/>
      <c r="T485" s="18"/>
      <c r="U485" s="18"/>
      <c r="V485" s="18"/>
      <c r="W485" s="18"/>
      <c r="X485" s="18"/>
      <c r="Y485" s="18"/>
      <c r="Z485" s="18"/>
      <c r="AA485" s="18"/>
      <c r="AB485" s="18"/>
      <c r="AC485" s="18"/>
      <c r="AD485" s="18"/>
    </row>
    <row r="486" spans="1:30" ht="18">
      <c r="A486" s="950"/>
      <c r="B486" s="950"/>
      <c r="C486" s="950"/>
      <c r="D486" s="950"/>
      <c r="E486" s="950"/>
      <c r="F486" s="950"/>
      <c r="G486" s="950"/>
      <c r="H486" s="950"/>
      <c r="I486" s="950"/>
      <c r="J486" s="950"/>
      <c r="K486" s="950"/>
      <c r="L486" s="950"/>
      <c r="M486" s="950"/>
      <c r="N486" s="950"/>
      <c r="O486" s="950"/>
      <c r="P486" s="18"/>
      <c r="Q486" s="18"/>
      <c r="R486" s="18"/>
      <c r="S486" s="18"/>
      <c r="T486" s="18"/>
      <c r="U486" s="18"/>
      <c r="V486" s="18"/>
      <c r="W486" s="18"/>
      <c r="X486" s="18"/>
      <c r="Y486" s="18"/>
      <c r="Z486" s="18"/>
      <c r="AA486" s="18"/>
      <c r="AB486" s="18"/>
      <c r="AC486" s="18"/>
      <c r="AD486" s="18"/>
    </row>
    <row r="487" spans="1:30" ht="18">
      <c r="A487" s="950"/>
      <c r="B487" s="950"/>
      <c r="C487" s="950"/>
      <c r="D487" s="950"/>
      <c r="E487" s="950"/>
      <c r="F487" s="950"/>
      <c r="G487" s="950"/>
      <c r="H487" s="950"/>
      <c r="I487" s="950"/>
      <c r="J487" s="950"/>
      <c r="K487" s="950"/>
      <c r="L487" s="950"/>
      <c r="M487" s="950"/>
      <c r="N487" s="950"/>
      <c r="O487" s="950"/>
      <c r="P487" s="18"/>
      <c r="Q487" s="18"/>
      <c r="R487" s="18"/>
      <c r="S487" s="18"/>
      <c r="T487" s="18"/>
      <c r="U487" s="18"/>
      <c r="V487" s="18"/>
      <c r="W487" s="18"/>
      <c r="X487" s="18"/>
      <c r="Y487" s="18"/>
      <c r="Z487" s="18"/>
      <c r="AA487" s="18"/>
      <c r="AB487" s="18"/>
      <c r="AC487" s="18"/>
      <c r="AD487" s="18"/>
    </row>
    <row r="488" spans="1:30" ht="18">
      <c r="A488" s="950"/>
      <c r="B488" s="950"/>
      <c r="C488" s="950"/>
      <c r="D488" s="950"/>
      <c r="E488" s="950"/>
      <c r="F488" s="950"/>
      <c r="G488" s="950"/>
      <c r="H488" s="950"/>
      <c r="I488" s="950"/>
      <c r="J488" s="950"/>
      <c r="K488" s="950"/>
      <c r="L488" s="950"/>
      <c r="M488" s="950"/>
      <c r="N488" s="950"/>
      <c r="O488" s="950"/>
      <c r="P488" s="18"/>
      <c r="Q488" s="18"/>
      <c r="R488" s="18"/>
      <c r="S488" s="18"/>
      <c r="T488" s="18"/>
      <c r="U488" s="18"/>
      <c r="V488" s="18"/>
      <c r="W488" s="18"/>
      <c r="X488" s="18"/>
      <c r="Y488" s="18"/>
      <c r="Z488" s="18"/>
      <c r="AA488" s="18"/>
      <c r="AB488" s="18"/>
      <c r="AC488" s="18"/>
      <c r="AD488" s="18"/>
    </row>
    <row r="489" spans="1:30" ht="18">
      <c r="A489" s="950"/>
      <c r="B489" s="950"/>
      <c r="C489" s="950"/>
      <c r="D489" s="950"/>
      <c r="E489" s="950"/>
      <c r="F489" s="950"/>
      <c r="G489" s="950"/>
      <c r="H489" s="950"/>
      <c r="I489" s="950"/>
      <c r="J489" s="950"/>
      <c r="K489" s="950"/>
      <c r="L489" s="950"/>
      <c r="M489" s="950"/>
      <c r="N489" s="950"/>
      <c r="O489" s="950"/>
      <c r="P489" s="18"/>
      <c r="Q489" s="18"/>
      <c r="R489" s="18"/>
      <c r="S489" s="18"/>
      <c r="T489" s="18"/>
      <c r="U489" s="18"/>
      <c r="V489" s="18"/>
      <c r="W489" s="18"/>
      <c r="X489" s="18"/>
      <c r="Y489" s="18"/>
      <c r="Z489" s="18"/>
      <c r="AA489" s="18"/>
      <c r="AB489" s="18"/>
      <c r="AC489" s="18"/>
      <c r="AD489" s="18"/>
    </row>
    <row r="490" spans="1:30" ht="18">
      <c r="A490" s="950"/>
      <c r="B490" s="950"/>
      <c r="C490" s="950"/>
      <c r="D490" s="950"/>
      <c r="E490" s="950"/>
      <c r="F490" s="950"/>
      <c r="G490" s="950"/>
      <c r="H490" s="950"/>
      <c r="I490" s="950"/>
      <c r="J490" s="950"/>
      <c r="K490" s="950"/>
      <c r="L490" s="950"/>
      <c r="M490" s="950"/>
      <c r="N490" s="950"/>
      <c r="O490" s="950"/>
      <c r="P490" s="18"/>
      <c r="Q490" s="18"/>
      <c r="R490" s="18"/>
      <c r="S490" s="18"/>
      <c r="T490" s="18"/>
      <c r="U490" s="18"/>
      <c r="V490" s="18"/>
      <c r="W490" s="18"/>
      <c r="X490" s="18"/>
      <c r="Y490" s="18"/>
      <c r="Z490" s="18"/>
      <c r="AA490" s="18"/>
      <c r="AB490" s="18"/>
      <c r="AC490" s="18"/>
      <c r="AD490" s="18"/>
    </row>
    <row r="491" spans="1:30" ht="18">
      <c r="A491" s="950"/>
      <c r="B491" s="950"/>
      <c r="C491" s="950"/>
      <c r="D491" s="950"/>
      <c r="E491" s="950"/>
      <c r="F491" s="950"/>
      <c r="G491" s="950"/>
      <c r="H491" s="950"/>
      <c r="I491" s="950"/>
      <c r="J491" s="950"/>
      <c r="K491" s="950"/>
      <c r="L491" s="950"/>
      <c r="M491" s="950"/>
      <c r="N491" s="950"/>
      <c r="O491" s="950"/>
      <c r="P491" s="18"/>
      <c r="Q491" s="18"/>
      <c r="R491" s="18"/>
      <c r="S491" s="18"/>
      <c r="T491" s="18"/>
      <c r="U491" s="18"/>
      <c r="V491" s="18"/>
      <c r="W491" s="18"/>
      <c r="X491" s="18"/>
      <c r="Y491" s="18"/>
      <c r="Z491" s="18"/>
      <c r="AA491" s="18"/>
      <c r="AB491" s="18"/>
      <c r="AC491" s="18"/>
      <c r="AD491" s="18"/>
    </row>
    <row r="492" spans="1:30" ht="18">
      <c r="A492" s="950"/>
      <c r="B492" s="950"/>
      <c r="C492" s="950"/>
      <c r="D492" s="950"/>
      <c r="E492" s="950"/>
      <c r="F492" s="950"/>
      <c r="G492" s="950"/>
      <c r="H492" s="950"/>
      <c r="I492" s="950"/>
      <c r="J492" s="950"/>
      <c r="K492" s="950"/>
      <c r="L492" s="950"/>
      <c r="M492" s="950"/>
      <c r="N492" s="950"/>
      <c r="O492" s="950"/>
      <c r="P492" s="18"/>
      <c r="Q492" s="18"/>
      <c r="R492" s="18"/>
      <c r="S492" s="18"/>
      <c r="T492" s="18"/>
      <c r="U492" s="18"/>
      <c r="V492" s="18"/>
      <c r="W492" s="18"/>
      <c r="X492" s="18"/>
      <c r="Y492" s="18"/>
      <c r="Z492" s="18"/>
      <c r="AA492" s="18"/>
      <c r="AB492" s="18"/>
      <c r="AC492" s="18"/>
      <c r="AD492" s="18"/>
    </row>
    <row r="493" spans="1:30" ht="18">
      <c r="A493" s="950"/>
      <c r="B493" s="950"/>
      <c r="C493" s="950"/>
      <c r="D493" s="950"/>
      <c r="E493" s="950"/>
      <c r="F493" s="950"/>
      <c r="G493" s="950"/>
      <c r="H493" s="950"/>
      <c r="I493" s="950"/>
      <c r="J493" s="950"/>
      <c r="K493" s="950"/>
      <c r="L493" s="950"/>
      <c r="M493" s="950"/>
      <c r="N493" s="950"/>
      <c r="O493" s="950"/>
      <c r="P493" s="18"/>
      <c r="Q493" s="18"/>
      <c r="R493" s="18"/>
      <c r="S493" s="18"/>
      <c r="T493" s="18"/>
      <c r="U493" s="18"/>
      <c r="V493" s="18"/>
      <c r="W493" s="18"/>
      <c r="X493" s="18"/>
      <c r="Y493" s="18"/>
      <c r="Z493" s="18"/>
      <c r="AA493" s="18"/>
      <c r="AB493" s="18"/>
      <c r="AC493" s="18"/>
      <c r="AD493" s="18"/>
    </row>
    <row r="494" spans="1:30" ht="18">
      <c r="A494" s="950"/>
      <c r="B494" s="950"/>
      <c r="C494" s="950"/>
      <c r="D494" s="950"/>
      <c r="E494" s="950"/>
      <c r="F494" s="950"/>
      <c r="G494" s="950"/>
      <c r="H494" s="950"/>
      <c r="I494" s="950"/>
      <c r="J494" s="950"/>
      <c r="K494" s="950"/>
      <c r="L494" s="950"/>
      <c r="M494" s="950"/>
      <c r="N494" s="950"/>
      <c r="O494" s="950"/>
      <c r="P494" s="18"/>
      <c r="Q494" s="18"/>
      <c r="R494" s="18"/>
      <c r="S494" s="18"/>
      <c r="T494" s="18"/>
      <c r="U494" s="18"/>
      <c r="V494" s="18"/>
      <c r="W494" s="18"/>
      <c r="X494" s="18"/>
      <c r="Y494" s="18"/>
      <c r="Z494" s="18"/>
      <c r="AA494" s="18"/>
      <c r="AB494" s="18"/>
      <c r="AC494" s="18"/>
      <c r="AD494" s="18"/>
    </row>
    <row r="495" spans="1:30" ht="18">
      <c r="A495" s="950"/>
      <c r="B495" s="950"/>
      <c r="C495" s="950"/>
      <c r="D495" s="950"/>
      <c r="E495" s="950"/>
      <c r="F495" s="950"/>
      <c r="G495" s="950"/>
      <c r="H495" s="950"/>
      <c r="I495" s="950"/>
      <c r="J495" s="950"/>
      <c r="K495" s="950"/>
      <c r="L495" s="950"/>
      <c r="M495" s="950"/>
      <c r="N495" s="950"/>
      <c r="O495" s="950"/>
      <c r="P495" s="18"/>
      <c r="Q495" s="18"/>
      <c r="R495" s="18"/>
      <c r="S495" s="18"/>
      <c r="T495" s="18"/>
      <c r="U495" s="18"/>
      <c r="V495" s="18"/>
      <c r="W495" s="18"/>
      <c r="X495" s="18"/>
      <c r="Y495" s="18"/>
      <c r="Z495" s="18"/>
      <c r="AA495" s="18"/>
      <c r="AB495" s="18"/>
      <c r="AC495" s="18"/>
      <c r="AD495" s="18"/>
    </row>
    <row r="496" spans="1:30" ht="18">
      <c r="A496" s="950"/>
      <c r="B496" s="950"/>
      <c r="C496" s="950"/>
      <c r="D496" s="950"/>
      <c r="E496" s="950"/>
      <c r="F496" s="950"/>
      <c r="G496" s="950"/>
      <c r="H496" s="950"/>
      <c r="I496" s="950"/>
      <c r="J496" s="950"/>
      <c r="K496" s="950"/>
      <c r="L496" s="950"/>
      <c r="M496" s="950"/>
      <c r="N496" s="950"/>
      <c r="O496" s="950"/>
      <c r="P496" s="18"/>
      <c r="Q496" s="18"/>
      <c r="R496" s="18"/>
      <c r="S496" s="18"/>
      <c r="T496" s="18"/>
      <c r="U496" s="18"/>
      <c r="V496" s="18"/>
      <c r="W496" s="18"/>
      <c r="X496" s="18"/>
      <c r="Y496" s="18"/>
      <c r="Z496" s="18"/>
      <c r="AA496" s="18"/>
      <c r="AB496" s="18"/>
      <c r="AC496" s="18"/>
      <c r="AD496" s="18"/>
    </row>
    <row r="497" spans="1:30" ht="18">
      <c r="A497" s="950"/>
      <c r="B497" s="950"/>
      <c r="C497" s="950"/>
      <c r="D497" s="950"/>
      <c r="E497" s="950"/>
      <c r="F497" s="950"/>
      <c r="G497" s="950"/>
      <c r="H497" s="950"/>
      <c r="I497" s="950"/>
      <c r="J497" s="950"/>
      <c r="K497" s="950"/>
      <c r="L497" s="950"/>
      <c r="M497" s="950"/>
      <c r="N497" s="950"/>
      <c r="O497" s="950"/>
      <c r="P497" s="18"/>
      <c r="Q497" s="18"/>
      <c r="R497" s="18"/>
      <c r="S497" s="18"/>
      <c r="T497" s="18"/>
      <c r="U497" s="18"/>
      <c r="V497" s="18"/>
      <c r="W497" s="18"/>
      <c r="X497" s="18"/>
      <c r="Y497" s="18"/>
      <c r="Z497" s="18"/>
      <c r="AA497" s="18"/>
      <c r="AB497" s="18"/>
      <c r="AC497" s="18"/>
      <c r="AD497" s="18"/>
    </row>
    <row r="498" spans="1:30" ht="18">
      <c r="A498" s="950"/>
      <c r="B498" s="950"/>
      <c r="C498" s="950"/>
      <c r="D498" s="950"/>
      <c r="E498" s="950"/>
      <c r="F498" s="950"/>
      <c r="G498" s="950"/>
      <c r="H498" s="950"/>
      <c r="I498" s="950"/>
      <c r="J498" s="950"/>
      <c r="K498" s="950"/>
      <c r="L498" s="950"/>
      <c r="M498" s="950"/>
      <c r="N498" s="950"/>
      <c r="O498" s="950"/>
      <c r="P498" s="18"/>
      <c r="Q498" s="18"/>
      <c r="R498" s="18"/>
      <c r="S498" s="18"/>
      <c r="T498" s="18"/>
      <c r="U498" s="18"/>
      <c r="V498" s="18"/>
      <c r="W498" s="18"/>
      <c r="X498" s="18"/>
      <c r="Y498" s="18"/>
      <c r="Z498" s="18"/>
      <c r="AA498" s="18"/>
      <c r="AB498" s="18"/>
      <c r="AC498" s="18"/>
      <c r="AD498" s="18"/>
    </row>
    <row r="499" spans="1:30" ht="18">
      <c r="A499" s="950"/>
      <c r="B499" s="950"/>
      <c r="C499" s="950"/>
      <c r="D499" s="950"/>
      <c r="E499" s="950"/>
      <c r="F499" s="950"/>
      <c r="G499" s="950"/>
      <c r="H499" s="950"/>
      <c r="I499" s="950"/>
      <c r="J499" s="950"/>
      <c r="K499" s="950"/>
      <c r="L499" s="950"/>
      <c r="M499" s="950"/>
      <c r="N499" s="950"/>
      <c r="O499" s="950"/>
      <c r="P499" s="18"/>
      <c r="Q499" s="18"/>
      <c r="R499" s="18"/>
      <c r="S499" s="18"/>
      <c r="T499" s="18"/>
      <c r="U499" s="18"/>
      <c r="V499" s="18"/>
      <c r="W499" s="18"/>
      <c r="X499" s="18"/>
      <c r="Y499" s="18"/>
      <c r="Z499" s="18"/>
      <c r="AA499" s="18"/>
      <c r="AB499" s="18"/>
      <c r="AC499" s="18"/>
      <c r="AD499" s="18"/>
    </row>
    <row r="500" spans="1:30" ht="18">
      <c r="A500" s="950"/>
      <c r="B500" s="950"/>
      <c r="C500" s="950"/>
      <c r="D500" s="950"/>
      <c r="E500" s="950"/>
      <c r="F500" s="950"/>
      <c r="G500" s="950"/>
      <c r="H500" s="950"/>
      <c r="I500" s="950"/>
      <c r="J500" s="950"/>
      <c r="K500" s="950"/>
      <c r="L500" s="950"/>
      <c r="M500" s="950"/>
      <c r="N500" s="950"/>
      <c r="O500" s="950"/>
      <c r="P500" s="18"/>
      <c r="Q500" s="18"/>
      <c r="R500" s="18"/>
      <c r="S500" s="18"/>
      <c r="T500" s="18"/>
      <c r="U500" s="18"/>
      <c r="V500" s="18"/>
      <c r="W500" s="18"/>
      <c r="X500" s="18"/>
      <c r="Y500" s="18"/>
      <c r="Z500" s="18"/>
      <c r="AA500" s="18"/>
      <c r="AB500" s="18"/>
      <c r="AC500" s="18"/>
      <c r="AD500" s="18"/>
    </row>
    <row r="501" spans="1:30" ht="18">
      <c r="A501" s="950"/>
      <c r="B501" s="950"/>
      <c r="C501" s="950"/>
      <c r="D501" s="950"/>
      <c r="E501" s="950"/>
      <c r="F501" s="950"/>
      <c r="G501" s="950"/>
      <c r="H501" s="950"/>
      <c r="I501" s="950"/>
      <c r="J501" s="950"/>
      <c r="K501" s="950"/>
      <c r="L501" s="950"/>
      <c r="M501" s="950"/>
      <c r="N501" s="950"/>
      <c r="O501" s="950"/>
      <c r="P501" s="18"/>
      <c r="Q501" s="18"/>
      <c r="R501" s="18"/>
      <c r="S501" s="18"/>
      <c r="T501" s="18"/>
      <c r="U501" s="18"/>
      <c r="V501" s="18"/>
      <c r="W501" s="18"/>
      <c r="X501" s="18"/>
      <c r="Y501" s="18"/>
      <c r="Z501" s="18"/>
      <c r="AA501" s="18"/>
      <c r="AB501" s="18"/>
      <c r="AC501" s="18"/>
      <c r="AD501" s="18"/>
    </row>
    <row r="502" spans="1:30" ht="18">
      <c r="A502" s="950"/>
      <c r="B502" s="950"/>
      <c r="C502" s="950"/>
      <c r="D502" s="950"/>
      <c r="E502" s="950"/>
      <c r="F502" s="950"/>
      <c r="G502" s="950"/>
      <c r="H502" s="950"/>
      <c r="I502" s="950"/>
      <c r="J502" s="950"/>
      <c r="K502" s="950"/>
      <c r="L502" s="950"/>
      <c r="M502" s="950"/>
      <c r="N502" s="950"/>
      <c r="O502" s="950"/>
      <c r="P502" s="18"/>
      <c r="Q502" s="18"/>
      <c r="R502" s="18"/>
      <c r="S502" s="18"/>
      <c r="T502" s="18"/>
      <c r="U502" s="18"/>
      <c r="V502" s="18"/>
      <c r="W502" s="18"/>
      <c r="X502" s="18"/>
      <c r="Y502" s="18"/>
      <c r="Z502" s="18"/>
      <c r="AA502" s="18"/>
      <c r="AB502" s="18"/>
      <c r="AC502" s="18"/>
      <c r="AD502" s="18"/>
    </row>
    <row r="503" spans="1:30" ht="18">
      <c r="A503" s="950"/>
      <c r="B503" s="950"/>
      <c r="C503" s="950"/>
      <c r="D503" s="950"/>
      <c r="E503" s="950"/>
      <c r="F503" s="950"/>
      <c r="G503" s="950"/>
      <c r="H503" s="950"/>
      <c r="I503" s="950"/>
      <c r="J503" s="950"/>
      <c r="K503" s="950"/>
      <c r="L503" s="950"/>
      <c r="M503" s="950"/>
      <c r="N503" s="950"/>
      <c r="O503" s="950"/>
      <c r="P503" s="18"/>
      <c r="Q503" s="18"/>
      <c r="R503" s="18"/>
      <c r="S503" s="18"/>
      <c r="T503" s="18"/>
      <c r="U503" s="18"/>
      <c r="V503" s="18"/>
      <c r="W503" s="18"/>
      <c r="X503" s="18"/>
      <c r="Y503" s="18"/>
      <c r="Z503" s="18"/>
      <c r="AA503" s="18"/>
      <c r="AB503" s="18"/>
      <c r="AC503" s="18"/>
      <c r="AD503" s="18"/>
    </row>
    <row r="504" spans="1:30" ht="18">
      <c r="A504" s="950"/>
      <c r="B504" s="950"/>
      <c r="C504" s="950"/>
      <c r="D504" s="950"/>
      <c r="E504" s="950"/>
      <c r="F504" s="950"/>
      <c r="G504" s="950"/>
      <c r="H504" s="950"/>
      <c r="I504" s="950"/>
      <c r="J504" s="950"/>
      <c r="K504" s="950"/>
      <c r="L504" s="950"/>
      <c r="M504" s="950"/>
      <c r="N504" s="950"/>
      <c r="O504" s="950"/>
      <c r="P504" s="18"/>
      <c r="Q504" s="18"/>
      <c r="R504" s="18"/>
      <c r="S504" s="18"/>
      <c r="T504" s="18"/>
      <c r="U504" s="18"/>
      <c r="V504" s="18"/>
      <c r="W504" s="18"/>
      <c r="X504" s="18"/>
      <c r="Y504" s="18"/>
      <c r="Z504" s="18"/>
      <c r="AA504" s="18"/>
      <c r="AB504" s="18"/>
      <c r="AC504" s="18"/>
      <c r="AD504" s="18"/>
    </row>
    <row r="505" spans="1:30" ht="18">
      <c r="A505" s="950"/>
      <c r="B505" s="950"/>
      <c r="C505" s="950"/>
      <c r="D505" s="950"/>
      <c r="E505" s="950"/>
      <c r="F505" s="950"/>
      <c r="G505" s="950"/>
      <c r="H505" s="950"/>
      <c r="I505" s="950"/>
      <c r="J505" s="950"/>
      <c r="K505" s="950"/>
      <c r="L505" s="950"/>
      <c r="M505" s="950"/>
      <c r="N505" s="950"/>
      <c r="O505" s="950"/>
      <c r="P505" s="18"/>
      <c r="Q505" s="18"/>
      <c r="R505" s="18"/>
      <c r="S505" s="18"/>
      <c r="T505" s="18"/>
      <c r="U505" s="18"/>
      <c r="V505" s="18"/>
      <c r="W505" s="18"/>
      <c r="X505" s="18"/>
      <c r="Y505" s="18"/>
      <c r="Z505" s="18"/>
      <c r="AA505" s="18"/>
      <c r="AB505" s="18"/>
      <c r="AC505" s="18"/>
      <c r="AD505" s="18"/>
    </row>
    <row r="506" spans="1:30" ht="18">
      <c r="A506" s="950"/>
      <c r="B506" s="950"/>
      <c r="C506" s="950"/>
      <c r="D506" s="950"/>
      <c r="E506" s="950"/>
      <c r="F506" s="950"/>
      <c r="G506" s="950"/>
      <c r="H506" s="950"/>
      <c r="I506" s="950"/>
      <c r="J506" s="950"/>
      <c r="K506" s="950"/>
      <c r="L506" s="950"/>
      <c r="M506" s="950"/>
      <c r="N506" s="950"/>
      <c r="O506" s="950"/>
      <c r="P506" s="18"/>
      <c r="Q506" s="18"/>
      <c r="R506" s="18"/>
      <c r="S506" s="18"/>
      <c r="T506" s="18"/>
      <c r="U506" s="18"/>
      <c r="V506" s="18"/>
      <c r="W506" s="18"/>
      <c r="X506" s="18"/>
      <c r="Y506" s="18"/>
      <c r="Z506" s="18"/>
      <c r="AA506" s="18"/>
      <c r="AB506" s="18"/>
      <c r="AC506" s="18"/>
      <c r="AD506" s="18"/>
    </row>
    <row r="507" spans="1:30" ht="18">
      <c r="A507" s="950"/>
      <c r="B507" s="950"/>
      <c r="C507" s="950"/>
      <c r="D507" s="950"/>
      <c r="E507" s="950"/>
      <c r="F507" s="950"/>
      <c r="G507" s="950"/>
      <c r="H507" s="950"/>
      <c r="I507" s="950"/>
      <c r="J507" s="950"/>
      <c r="K507" s="950"/>
      <c r="L507" s="950"/>
      <c r="M507" s="950"/>
      <c r="N507" s="950"/>
      <c r="O507" s="950"/>
      <c r="P507" s="18"/>
      <c r="Q507" s="18"/>
      <c r="R507" s="18"/>
      <c r="S507" s="18"/>
      <c r="T507" s="18"/>
      <c r="U507" s="18"/>
      <c r="V507" s="18"/>
      <c r="W507" s="18"/>
      <c r="X507" s="18"/>
      <c r="Y507" s="18"/>
      <c r="Z507" s="18"/>
      <c r="AA507" s="18"/>
      <c r="AB507" s="18"/>
      <c r="AC507" s="18"/>
      <c r="AD507" s="18"/>
    </row>
    <row r="508" spans="1:30" ht="18">
      <c r="A508" s="950"/>
      <c r="B508" s="950"/>
      <c r="C508" s="950"/>
      <c r="D508" s="950"/>
      <c r="E508" s="950"/>
      <c r="F508" s="950"/>
      <c r="G508" s="950"/>
      <c r="H508" s="950"/>
      <c r="I508" s="950"/>
      <c r="J508" s="950"/>
      <c r="K508" s="950"/>
      <c r="L508" s="950"/>
      <c r="M508" s="950"/>
      <c r="N508" s="950"/>
      <c r="O508" s="950"/>
      <c r="P508" s="18"/>
      <c r="Q508" s="18"/>
      <c r="R508" s="18"/>
      <c r="S508" s="18"/>
      <c r="T508" s="18"/>
      <c r="U508" s="18"/>
      <c r="V508" s="18"/>
      <c r="W508" s="18"/>
      <c r="X508" s="18"/>
      <c r="Y508" s="18"/>
      <c r="Z508" s="18"/>
      <c r="AA508" s="18"/>
      <c r="AB508" s="18"/>
      <c r="AC508" s="18"/>
      <c r="AD508" s="18"/>
    </row>
    <row r="509" spans="1:30" ht="18">
      <c r="A509" s="950"/>
      <c r="B509" s="950"/>
      <c r="C509" s="950"/>
      <c r="D509" s="950"/>
      <c r="E509" s="950"/>
      <c r="F509" s="950"/>
      <c r="G509" s="950"/>
      <c r="H509" s="950"/>
      <c r="I509" s="950"/>
      <c r="J509" s="950"/>
      <c r="K509" s="950"/>
      <c r="L509" s="950"/>
      <c r="M509" s="950"/>
      <c r="N509" s="950"/>
      <c r="O509" s="950"/>
      <c r="P509" s="18"/>
      <c r="Q509" s="18"/>
      <c r="R509" s="18"/>
      <c r="S509" s="18"/>
      <c r="T509" s="18"/>
      <c r="U509" s="18"/>
      <c r="V509" s="18"/>
      <c r="W509" s="18"/>
      <c r="X509" s="18"/>
      <c r="Y509" s="18"/>
      <c r="Z509" s="18"/>
      <c r="AA509" s="18"/>
      <c r="AB509" s="18"/>
      <c r="AC509" s="18"/>
      <c r="AD509" s="18"/>
    </row>
    <row r="510" spans="1:30" ht="18">
      <c r="A510" s="950"/>
      <c r="B510" s="950"/>
      <c r="C510" s="950"/>
      <c r="D510" s="950"/>
      <c r="E510" s="950"/>
      <c r="F510" s="950"/>
      <c r="G510" s="950"/>
      <c r="H510" s="950"/>
      <c r="I510" s="950"/>
      <c r="J510" s="950"/>
      <c r="K510" s="950"/>
      <c r="L510" s="950"/>
      <c r="M510" s="950"/>
      <c r="N510" s="950"/>
      <c r="O510" s="950"/>
      <c r="P510" s="18"/>
      <c r="Q510" s="18"/>
      <c r="R510" s="18"/>
      <c r="S510" s="18"/>
      <c r="T510" s="18"/>
      <c r="U510" s="18"/>
      <c r="V510" s="18"/>
      <c r="W510" s="18"/>
      <c r="X510" s="18"/>
      <c r="Y510" s="18"/>
      <c r="Z510" s="18"/>
      <c r="AA510" s="18"/>
      <c r="AB510" s="18"/>
      <c r="AC510" s="18"/>
      <c r="AD510" s="18"/>
    </row>
    <row r="511" spans="1:30" ht="18">
      <c r="A511" s="950"/>
      <c r="B511" s="950"/>
      <c r="C511" s="950"/>
      <c r="D511" s="950"/>
      <c r="E511" s="950"/>
      <c r="F511" s="950"/>
      <c r="G511" s="950"/>
      <c r="H511" s="950"/>
      <c r="I511" s="950"/>
      <c r="J511" s="950"/>
      <c r="K511" s="950"/>
      <c r="L511" s="950"/>
      <c r="M511" s="950"/>
      <c r="N511" s="950"/>
      <c r="O511" s="950"/>
      <c r="P511" s="18"/>
      <c r="Q511" s="18"/>
      <c r="R511" s="18"/>
      <c r="S511" s="18"/>
      <c r="T511" s="18"/>
      <c r="U511" s="18"/>
      <c r="V511" s="18"/>
      <c r="W511" s="18"/>
      <c r="X511" s="18"/>
      <c r="Y511" s="18"/>
      <c r="Z511" s="18"/>
      <c r="AA511" s="18"/>
      <c r="AB511" s="18"/>
      <c r="AC511" s="18"/>
      <c r="AD511" s="18"/>
    </row>
    <row r="512" spans="1:30" ht="18">
      <c r="A512" s="950"/>
      <c r="B512" s="950"/>
      <c r="C512" s="950"/>
      <c r="D512" s="950"/>
      <c r="E512" s="950"/>
      <c r="F512" s="950"/>
      <c r="G512" s="950"/>
      <c r="H512" s="950"/>
      <c r="I512" s="950"/>
      <c r="J512" s="950"/>
      <c r="K512" s="950"/>
      <c r="L512" s="950"/>
      <c r="M512" s="950"/>
      <c r="N512" s="950"/>
      <c r="O512" s="950"/>
      <c r="P512" s="18"/>
      <c r="Q512" s="18"/>
      <c r="R512" s="18"/>
      <c r="S512" s="18"/>
      <c r="T512" s="18"/>
      <c r="U512" s="18"/>
      <c r="V512" s="18"/>
      <c r="W512" s="18"/>
      <c r="X512" s="18"/>
      <c r="Y512" s="18"/>
      <c r="Z512" s="18"/>
      <c r="AA512" s="18"/>
      <c r="AB512" s="18"/>
      <c r="AC512" s="18"/>
      <c r="AD512" s="18"/>
    </row>
    <row r="513" spans="1:30" ht="18">
      <c r="A513" s="950"/>
      <c r="B513" s="950"/>
      <c r="C513" s="950"/>
      <c r="D513" s="950"/>
      <c r="E513" s="950"/>
      <c r="F513" s="950"/>
      <c r="G513" s="950"/>
      <c r="H513" s="950"/>
      <c r="I513" s="950"/>
      <c r="J513" s="950"/>
      <c r="K513" s="950"/>
      <c r="L513" s="950"/>
      <c r="M513" s="950"/>
      <c r="N513" s="950"/>
      <c r="O513" s="950"/>
      <c r="P513" s="18"/>
      <c r="Q513" s="18"/>
      <c r="R513" s="18"/>
      <c r="S513" s="18"/>
      <c r="T513" s="18"/>
      <c r="U513" s="18"/>
      <c r="V513" s="18"/>
      <c r="W513" s="18"/>
      <c r="X513" s="18"/>
      <c r="Y513" s="18"/>
      <c r="Z513" s="18"/>
      <c r="AA513" s="18"/>
      <c r="AB513" s="18"/>
      <c r="AC513" s="18"/>
      <c r="AD513" s="18"/>
    </row>
    <row r="514" spans="1:30" ht="18">
      <c r="A514" s="950"/>
      <c r="B514" s="950"/>
      <c r="C514" s="950"/>
      <c r="D514" s="950"/>
      <c r="E514" s="950"/>
      <c r="F514" s="950"/>
      <c r="G514" s="950"/>
      <c r="H514" s="950"/>
      <c r="I514" s="950"/>
      <c r="J514" s="950"/>
      <c r="K514" s="950"/>
      <c r="L514" s="950"/>
      <c r="M514" s="950"/>
      <c r="N514" s="950"/>
      <c r="O514" s="950"/>
      <c r="P514" s="18"/>
      <c r="Q514" s="18"/>
      <c r="R514" s="18"/>
      <c r="S514" s="18"/>
      <c r="T514" s="18"/>
      <c r="U514" s="18"/>
      <c r="V514" s="18"/>
      <c r="W514" s="18"/>
      <c r="X514" s="18"/>
      <c r="Y514" s="18"/>
      <c r="Z514" s="18"/>
      <c r="AA514" s="18"/>
      <c r="AB514" s="18"/>
      <c r="AC514" s="18"/>
      <c r="AD514" s="18"/>
    </row>
    <row r="515" spans="1:30" ht="18">
      <c r="A515" s="950"/>
      <c r="B515" s="950"/>
      <c r="C515" s="950"/>
      <c r="D515" s="950"/>
      <c r="E515" s="950"/>
      <c r="F515" s="950"/>
      <c r="G515" s="950"/>
      <c r="H515" s="950"/>
      <c r="I515" s="950"/>
      <c r="J515" s="950"/>
      <c r="K515" s="950"/>
      <c r="L515" s="950"/>
      <c r="M515" s="950"/>
      <c r="N515" s="950"/>
      <c r="O515" s="950"/>
      <c r="P515" s="18"/>
      <c r="Q515" s="18"/>
      <c r="R515" s="18"/>
      <c r="S515" s="18"/>
      <c r="T515" s="18"/>
      <c r="U515" s="18"/>
      <c r="V515" s="18"/>
      <c r="W515" s="18"/>
      <c r="X515" s="18"/>
      <c r="Y515" s="18"/>
      <c r="Z515" s="18"/>
      <c r="AA515" s="18"/>
      <c r="AB515" s="18"/>
      <c r="AC515" s="18"/>
      <c r="AD515" s="18"/>
    </row>
    <row r="516" spans="1:30" ht="18">
      <c r="A516" s="950"/>
      <c r="B516" s="950"/>
      <c r="C516" s="950"/>
      <c r="D516" s="950"/>
      <c r="E516" s="950"/>
      <c r="F516" s="950"/>
      <c r="G516" s="950"/>
      <c r="H516" s="950"/>
      <c r="I516" s="950"/>
      <c r="J516" s="950"/>
      <c r="K516" s="950"/>
      <c r="L516" s="950"/>
      <c r="M516" s="950"/>
      <c r="N516" s="950"/>
      <c r="O516" s="950"/>
      <c r="P516" s="18"/>
      <c r="Q516" s="18"/>
      <c r="R516" s="18"/>
      <c r="S516" s="18"/>
      <c r="T516" s="18"/>
      <c r="U516" s="18"/>
      <c r="V516" s="18"/>
      <c r="W516" s="18"/>
      <c r="X516" s="18"/>
      <c r="Y516" s="18"/>
      <c r="Z516" s="18"/>
      <c r="AA516" s="18"/>
      <c r="AB516" s="18"/>
      <c r="AC516" s="18"/>
      <c r="AD516" s="18"/>
    </row>
    <row r="517" spans="1:30" ht="18">
      <c r="A517" s="950"/>
      <c r="B517" s="950"/>
      <c r="C517" s="950"/>
      <c r="D517" s="950"/>
      <c r="E517" s="950"/>
      <c r="F517" s="950"/>
      <c r="G517" s="950"/>
      <c r="H517" s="950"/>
      <c r="I517" s="950"/>
      <c r="J517" s="950"/>
      <c r="K517" s="950"/>
      <c r="L517" s="950"/>
      <c r="M517" s="950"/>
      <c r="N517" s="950"/>
      <c r="O517" s="950"/>
      <c r="P517" s="18"/>
      <c r="Q517" s="18"/>
      <c r="R517" s="18"/>
      <c r="S517" s="18"/>
      <c r="T517" s="18"/>
      <c r="U517" s="18"/>
      <c r="V517" s="18"/>
      <c r="W517" s="18"/>
      <c r="X517" s="18"/>
      <c r="Y517" s="18"/>
      <c r="Z517" s="18"/>
      <c r="AA517" s="18"/>
      <c r="AB517" s="18"/>
      <c r="AC517" s="18"/>
      <c r="AD517" s="18"/>
    </row>
    <row r="518" spans="1:30" ht="18">
      <c r="A518" s="950"/>
      <c r="B518" s="950"/>
      <c r="C518" s="950"/>
      <c r="D518" s="950"/>
      <c r="E518" s="950"/>
      <c r="F518" s="950"/>
      <c r="G518" s="950"/>
      <c r="H518" s="950"/>
      <c r="I518" s="950"/>
      <c r="J518" s="950"/>
      <c r="K518" s="950"/>
      <c r="L518" s="950"/>
      <c r="M518" s="950"/>
      <c r="N518" s="950"/>
      <c r="O518" s="950"/>
      <c r="P518" s="18"/>
      <c r="Q518" s="18"/>
      <c r="R518" s="18"/>
      <c r="S518" s="18"/>
      <c r="T518" s="18"/>
      <c r="U518" s="18"/>
      <c r="V518" s="18"/>
      <c r="W518" s="18"/>
      <c r="X518" s="18"/>
      <c r="Y518" s="18"/>
      <c r="Z518" s="18"/>
      <c r="AA518" s="18"/>
      <c r="AB518" s="18"/>
      <c r="AC518" s="18"/>
      <c r="AD518" s="18"/>
    </row>
    <row r="519" spans="1:30" ht="18">
      <c r="A519" s="950"/>
      <c r="B519" s="950"/>
      <c r="C519" s="950"/>
      <c r="D519" s="950"/>
      <c r="E519" s="950"/>
      <c r="F519" s="950"/>
      <c r="G519" s="950"/>
      <c r="H519" s="950"/>
      <c r="I519" s="950"/>
      <c r="J519" s="950"/>
      <c r="K519" s="950"/>
      <c r="L519" s="950"/>
      <c r="M519" s="950"/>
      <c r="N519" s="950"/>
      <c r="O519" s="950"/>
      <c r="P519" s="18"/>
      <c r="Q519" s="18"/>
      <c r="R519" s="18"/>
      <c r="S519" s="18"/>
      <c r="T519" s="18"/>
      <c r="U519" s="18"/>
      <c r="V519" s="18"/>
      <c r="W519" s="18"/>
      <c r="X519" s="18"/>
      <c r="Y519" s="18"/>
      <c r="Z519" s="18"/>
      <c r="AA519" s="18"/>
      <c r="AB519" s="18"/>
      <c r="AC519" s="18"/>
      <c r="AD519" s="18"/>
    </row>
    <row r="520" spans="1:30" ht="18">
      <c r="A520" s="950"/>
      <c r="B520" s="950"/>
      <c r="C520" s="950"/>
      <c r="D520" s="950"/>
      <c r="E520" s="950"/>
      <c r="F520" s="950"/>
      <c r="G520" s="950"/>
      <c r="H520" s="950"/>
      <c r="I520" s="950"/>
      <c r="J520" s="950"/>
      <c r="K520" s="950"/>
      <c r="L520" s="950"/>
      <c r="M520" s="950"/>
      <c r="N520" s="950"/>
      <c r="O520" s="950"/>
      <c r="P520" s="18"/>
      <c r="Q520" s="18"/>
      <c r="R520" s="18"/>
      <c r="S520" s="18"/>
      <c r="T520" s="18"/>
      <c r="U520" s="18"/>
      <c r="V520" s="18"/>
      <c r="W520" s="18"/>
      <c r="X520" s="18"/>
      <c r="Y520" s="18"/>
      <c r="Z520" s="18"/>
      <c r="AA520" s="18"/>
      <c r="AB520" s="18"/>
      <c r="AC520" s="18"/>
      <c r="AD520" s="18"/>
    </row>
    <row r="521" spans="1:30" ht="18">
      <c r="A521" s="950"/>
      <c r="B521" s="950"/>
      <c r="C521" s="950"/>
      <c r="D521" s="950"/>
      <c r="E521" s="950"/>
      <c r="F521" s="950"/>
      <c r="G521" s="950"/>
      <c r="H521" s="950"/>
      <c r="I521" s="950"/>
      <c r="J521" s="950"/>
      <c r="K521" s="950"/>
      <c r="L521" s="950"/>
      <c r="M521" s="950"/>
      <c r="N521" s="950"/>
      <c r="O521" s="950"/>
      <c r="P521" s="18"/>
      <c r="Q521" s="18"/>
      <c r="R521" s="18"/>
      <c r="S521" s="18"/>
      <c r="T521" s="18"/>
      <c r="U521" s="18"/>
      <c r="V521" s="18"/>
      <c r="W521" s="18"/>
      <c r="X521" s="18"/>
      <c r="Y521" s="18"/>
      <c r="Z521" s="18"/>
      <c r="AA521" s="18"/>
      <c r="AB521" s="18"/>
      <c r="AC521" s="18"/>
      <c r="AD521" s="18"/>
    </row>
    <row r="522" spans="1:30" ht="18">
      <c r="A522" s="950"/>
      <c r="B522" s="950"/>
      <c r="C522" s="950"/>
      <c r="D522" s="950"/>
      <c r="E522" s="950"/>
      <c r="F522" s="950"/>
      <c r="G522" s="950"/>
      <c r="H522" s="950"/>
      <c r="I522" s="950"/>
      <c r="J522" s="950"/>
      <c r="K522" s="950"/>
      <c r="L522" s="950"/>
      <c r="M522" s="950"/>
      <c r="N522" s="950"/>
      <c r="O522" s="950"/>
      <c r="P522" s="18"/>
      <c r="Q522" s="18"/>
      <c r="R522" s="18"/>
      <c r="S522" s="18"/>
      <c r="T522" s="18"/>
      <c r="U522" s="18"/>
      <c r="V522" s="18"/>
      <c r="W522" s="18"/>
      <c r="X522" s="18"/>
      <c r="Y522" s="18"/>
      <c r="Z522" s="18"/>
      <c r="AA522" s="18"/>
      <c r="AB522" s="18"/>
      <c r="AC522" s="18"/>
      <c r="AD522" s="18"/>
    </row>
    <row r="523" spans="1:30" ht="18">
      <c r="A523" s="950"/>
      <c r="B523" s="950"/>
      <c r="C523" s="950"/>
      <c r="D523" s="950"/>
      <c r="E523" s="950"/>
      <c r="F523" s="950"/>
      <c r="G523" s="950"/>
      <c r="H523" s="950"/>
      <c r="I523" s="950"/>
      <c r="J523" s="950"/>
      <c r="K523" s="950"/>
      <c r="L523" s="950"/>
      <c r="M523" s="950"/>
      <c r="N523" s="950"/>
      <c r="O523" s="950"/>
      <c r="P523" s="18"/>
      <c r="Q523" s="18"/>
      <c r="R523" s="18"/>
      <c r="S523" s="18"/>
      <c r="T523" s="18"/>
      <c r="U523" s="18"/>
      <c r="V523" s="18"/>
      <c r="W523" s="18"/>
      <c r="X523" s="18"/>
      <c r="Y523" s="18"/>
      <c r="Z523" s="18"/>
      <c r="AA523" s="18"/>
      <c r="AB523" s="18"/>
      <c r="AC523" s="18"/>
      <c r="AD523" s="18"/>
    </row>
    <row r="524" spans="1:30" ht="18">
      <c r="A524" s="950"/>
      <c r="B524" s="950"/>
      <c r="C524" s="950"/>
      <c r="D524" s="950"/>
      <c r="E524" s="950"/>
      <c r="F524" s="950"/>
      <c r="G524" s="950"/>
      <c r="H524" s="950"/>
      <c r="I524" s="950"/>
      <c r="J524" s="950"/>
      <c r="K524" s="950"/>
      <c r="L524" s="950"/>
      <c r="M524" s="950"/>
      <c r="N524" s="950"/>
      <c r="O524" s="950"/>
      <c r="P524" s="18"/>
      <c r="Q524" s="18"/>
      <c r="R524" s="18"/>
      <c r="S524" s="18"/>
      <c r="T524" s="18"/>
      <c r="U524" s="18"/>
      <c r="V524" s="18"/>
      <c r="W524" s="18"/>
      <c r="X524" s="18"/>
      <c r="Y524" s="18"/>
      <c r="Z524" s="18"/>
      <c r="AA524" s="18"/>
      <c r="AB524" s="18"/>
      <c r="AC524" s="18"/>
      <c r="AD524" s="18"/>
    </row>
    <row r="525" spans="1:30" ht="18">
      <c r="A525" s="950"/>
      <c r="B525" s="950"/>
      <c r="C525" s="950"/>
      <c r="D525" s="950"/>
      <c r="E525" s="950"/>
      <c r="F525" s="950"/>
      <c r="G525" s="950"/>
      <c r="H525" s="950"/>
      <c r="I525" s="950"/>
      <c r="J525" s="950"/>
      <c r="K525" s="950"/>
      <c r="L525" s="950"/>
      <c r="M525" s="950"/>
      <c r="N525" s="950"/>
      <c r="O525" s="950"/>
      <c r="P525" s="18"/>
      <c r="Q525" s="18"/>
      <c r="R525" s="18"/>
      <c r="S525" s="18"/>
      <c r="T525" s="18"/>
      <c r="U525" s="18"/>
      <c r="V525" s="18"/>
      <c r="W525" s="18"/>
      <c r="X525" s="18"/>
      <c r="Y525" s="18"/>
      <c r="Z525" s="18"/>
      <c r="AA525" s="18"/>
      <c r="AB525" s="18"/>
      <c r="AC525" s="18"/>
      <c r="AD525" s="18"/>
    </row>
    <row r="526" spans="1:30" ht="18">
      <c r="A526" s="950"/>
      <c r="B526" s="950"/>
      <c r="C526" s="950"/>
      <c r="D526" s="950"/>
      <c r="E526" s="950"/>
      <c r="F526" s="950"/>
      <c r="G526" s="950"/>
      <c r="H526" s="950"/>
      <c r="I526" s="950"/>
      <c r="J526" s="950"/>
      <c r="K526" s="950"/>
      <c r="L526" s="950"/>
      <c r="M526" s="950"/>
      <c r="N526" s="950"/>
      <c r="O526" s="950"/>
      <c r="P526" s="18"/>
      <c r="Q526" s="18"/>
      <c r="R526" s="18"/>
      <c r="S526" s="18"/>
      <c r="T526" s="18"/>
      <c r="U526" s="18"/>
      <c r="V526" s="18"/>
      <c r="W526" s="18"/>
      <c r="X526" s="18"/>
      <c r="Y526" s="18"/>
      <c r="Z526" s="18"/>
      <c r="AA526" s="18"/>
      <c r="AB526" s="18"/>
      <c r="AC526" s="18"/>
      <c r="AD526" s="18"/>
    </row>
    <row r="527" spans="1:30" ht="18">
      <c r="A527" s="950"/>
      <c r="B527" s="950"/>
      <c r="C527" s="950"/>
      <c r="D527" s="950"/>
      <c r="E527" s="950"/>
      <c r="F527" s="950"/>
      <c r="G527" s="950"/>
      <c r="H527" s="950"/>
      <c r="I527" s="950"/>
      <c r="J527" s="950"/>
      <c r="K527" s="950"/>
      <c r="L527" s="950"/>
      <c r="M527" s="950"/>
      <c r="N527" s="950"/>
      <c r="O527" s="950"/>
      <c r="P527" s="18"/>
      <c r="Q527" s="18"/>
      <c r="R527" s="18"/>
      <c r="S527" s="18"/>
      <c r="T527" s="18"/>
      <c r="U527" s="18"/>
      <c r="V527" s="18"/>
      <c r="W527" s="18"/>
      <c r="X527" s="18"/>
      <c r="Y527" s="18"/>
      <c r="Z527" s="18"/>
      <c r="AA527" s="18"/>
      <c r="AB527" s="18"/>
      <c r="AC527" s="18"/>
      <c r="AD527" s="18"/>
    </row>
    <row r="528" spans="1:30" ht="18">
      <c r="A528" s="950"/>
      <c r="B528" s="950"/>
      <c r="C528" s="950"/>
      <c r="D528" s="950"/>
      <c r="E528" s="950"/>
      <c r="F528" s="950"/>
      <c r="G528" s="950"/>
      <c r="H528" s="950"/>
      <c r="I528" s="950"/>
      <c r="J528" s="950"/>
      <c r="K528" s="950"/>
      <c r="L528" s="950"/>
      <c r="M528" s="950"/>
      <c r="N528" s="950"/>
      <c r="O528" s="950"/>
      <c r="P528" s="18"/>
      <c r="Q528" s="18"/>
      <c r="R528" s="18"/>
      <c r="S528" s="18"/>
      <c r="T528" s="18"/>
      <c r="U528" s="18"/>
      <c r="V528" s="18"/>
      <c r="W528" s="18"/>
      <c r="X528" s="18"/>
      <c r="Y528" s="18"/>
      <c r="Z528" s="18"/>
      <c r="AA528" s="18"/>
      <c r="AB528" s="18"/>
      <c r="AC528" s="18"/>
      <c r="AD528" s="18"/>
    </row>
    <row r="529" spans="1:30" ht="18">
      <c r="A529" s="950"/>
      <c r="B529" s="950"/>
      <c r="C529" s="950"/>
      <c r="D529" s="950"/>
      <c r="E529" s="950"/>
      <c r="F529" s="950"/>
      <c r="G529" s="950"/>
      <c r="H529" s="950"/>
      <c r="I529" s="950"/>
      <c r="J529" s="950"/>
      <c r="K529" s="950"/>
      <c r="L529" s="950"/>
      <c r="M529" s="950"/>
      <c r="N529" s="950"/>
      <c r="O529" s="950"/>
      <c r="P529" s="18"/>
      <c r="Q529" s="18"/>
      <c r="R529" s="18"/>
      <c r="S529" s="18"/>
      <c r="T529" s="18"/>
      <c r="U529" s="18"/>
      <c r="V529" s="18"/>
      <c r="W529" s="18"/>
      <c r="X529" s="18"/>
      <c r="Y529" s="18"/>
      <c r="Z529" s="18"/>
      <c r="AA529" s="18"/>
      <c r="AB529" s="18"/>
      <c r="AC529" s="18"/>
      <c r="AD529" s="18"/>
    </row>
    <row r="530" spans="1:30" ht="18">
      <c r="A530" s="950"/>
      <c r="B530" s="950"/>
      <c r="C530" s="950"/>
      <c r="D530" s="950"/>
      <c r="E530" s="950"/>
      <c r="F530" s="950"/>
      <c r="G530" s="950"/>
      <c r="H530" s="950"/>
      <c r="I530" s="950"/>
      <c r="J530" s="950"/>
      <c r="K530" s="950"/>
      <c r="L530" s="950"/>
      <c r="M530" s="950"/>
      <c r="N530" s="950"/>
      <c r="O530" s="950"/>
      <c r="P530" s="18"/>
      <c r="Q530" s="18"/>
      <c r="R530" s="18"/>
      <c r="S530" s="18"/>
      <c r="T530" s="18"/>
      <c r="U530" s="18"/>
      <c r="V530" s="18"/>
      <c r="W530" s="18"/>
      <c r="X530" s="18"/>
      <c r="Y530" s="18"/>
      <c r="Z530" s="18"/>
      <c r="AA530" s="18"/>
      <c r="AB530" s="18"/>
      <c r="AC530" s="18"/>
      <c r="AD530" s="18"/>
    </row>
    <row r="531" spans="1:30" ht="18">
      <c r="A531" s="950"/>
      <c r="B531" s="950"/>
      <c r="C531" s="950"/>
      <c r="D531" s="950"/>
      <c r="E531" s="950"/>
      <c r="F531" s="950"/>
      <c r="G531" s="950"/>
      <c r="H531" s="950"/>
      <c r="I531" s="950"/>
      <c r="J531" s="950"/>
      <c r="K531" s="950"/>
      <c r="L531" s="950"/>
      <c r="M531" s="950"/>
      <c r="N531" s="950"/>
      <c r="O531" s="950"/>
      <c r="P531" s="18"/>
      <c r="Q531" s="18"/>
      <c r="R531" s="18"/>
      <c r="S531" s="18"/>
      <c r="T531" s="18"/>
      <c r="U531" s="18"/>
      <c r="V531" s="18"/>
      <c r="W531" s="18"/>
      <c r="X531" s="18"/>
      <c r="Y531" s="18"/>
      <c r="Z531" s="18"/>
      <c r="AA531" s="18"/>
      <c r="AB531" s="18"/>
      <c r="AC531" s="18"/>
      <c r="AD531" s="18"/>
    </row>
    <row r="532" spans="1:30" ht="18">
      <c r="A532" s="950"/>
      <c r="B532" s="950"/>
      <c r="C532" s="950"/>
      <c r="D532" s="950"/>
      <c r="E532" s="950"/>
      <c r="F532" s="950"/>
      <c r="G532" s="950"/>
      <c r="H532" s="950"/>
      <c r="I532" s="950"/>
      <c r="J532" s="950"/>
      <c r="K532" s="950"/>
      <c r="L532" s="950"/>
      <c r="M532" s="950"/>
      <c r="N532" s="950"/>
      <c r="O532" s="950"/>
      <c r="P532" s="18"/>
      <c r="Q532" s="18"/>
      <c r="R532" s="18"/>
      <c r="S532" s="18"/>
      <c r="T532" s="18"/>
      <c r="U532" s="18"/>
      <c r="V532" s="18"/>
      <c r="W532" s="18"/>
      <c r="X532" s="18"/>
      <c r="Y532" s="18"/>
      <c r="Z532" s="18"/>
      <c r="AA532" s="18"/>
      <c r="AB532" s="18"/>
      <c r="AC532" s="18"/>
      <c r="AD532" s="18"/>
    </row>
    <row r="533" spans="1:30" ht="18">
      <c r="A533" s="950"/>
      <c r="B533" s="950"/>
      <c r="C533" s="950"/>
      <c r="D533" s="950"/>
      <c r="E533" s="950"/>
      <c r="F533" s="950"/>
      <c r="G533" s="950"/>
      <c r="H533" s="950"/>
      <c r="I533" s="950"/>
      <c r="J533" s="950"/>
      <c r="K533" s="950"/>
      <c r="L533" s="950"/>
      <c r="M533" s="950"/>
      <c r="N533" s="950"/>
      <c r="O533" s="950"/>
      <c r="P533" s="18"/>
      <c r="Q533" s="18"/>
      <c r="R533" s="18"/>
      <c r="S533" s="18"/>
      <c r="T533" s="18"/>
      <c r="U533" s="18"/>
      <c r="V533" s="18"/>
      <c r="W533" s="18"/>
      <c r="X533" s="18"/>
      <c r="Y533" s="18"/>
      <c r="Z533" s="18"/>
      <c r="AA533" s="18"/>
      <c r="AB533" s="18"/>
      <c r="AC533" s="18"/>
      <c r="AD533" s="18"/>
    </row>
    <row r="534" spans="1:30" ht="18">
      <c r="A534" s="950"/>
      <c r="B534" s="950"/>
      <c r="C534" s="950"/>
      <c r="D534" s="950"/>
      <c r="E534" s="950"/>
      <c r="F534" s="950"/>
      <c r="G534" s="950"/>
      <c r="H534" s="950"/>
      <c r="I534" s="950"/>
      <c r="J534" s="950"/>
      <c r="K534" s="950"/>
      <c r="L534" s="950"/>
      <c r="M534" s="950"/>
      <c r="N534" s="950"/>
      <c r="O534" s="950"/>
      <c r="P534" s="18"/>
      <c r="Q534" s="18"/>
      <c r="R534" s="18"/>
      <c r="S534" s="18"/>
      <c r="T534" s="18"/>
      <c r="U534" s="18"/>
      <c r="V534" s="18"/>
      <c r="W534" s="18"/>
      <c r="X534" s="18"/>
      <c r="Y534" s="18"/>
      <c r="Z534" s="18"/>
      <c r="AA534" s="18"/>
      <c r="AB534" s="18"/>
      <c r="AC534" s="18"/>
      <c r="AD534" s="18"/>
    </row>
    <row r="535" spans="1:30" ht="18">
      <c r="A535" s="950"/>
      <c r="B535" s="950"/>
      <c r="C535" s="950"/>
      <c r="D535" s="950"/>
      <c r="E535" s="950"/>
      <c r="F535" s="950"/>
      <c r="G535" s="950"/>
      <c r="H535" s="950"/>
      <c r="I535" s="950"/>
      <c r="J535" s="950"/>
      <c r="K535" s="950"/>
      <c r="L535" s="950"/>
      <c r="M535" s="950"/>
      <c r="N535" s="950"/>
      <c r="O535" s="950"/>
      <c r="P535" s="18"/>
      <c r="Q535" s="18"/>
      <c r="R535" s="18"/>
      <c r="S535" s="18"/>
      <c r="T535" s="18"/>
      <c r="U535" s="18"/>
      <c r="V535" s="18"/>
      <c r="W535" s="18"/>
      <c r="X535" s="18"/>
      <c r="Y535" s="18"/>
      <c r="Z535" s="18"/>
      <c r="AA535" s="18"/>
      <c r="AB535" s="18"/>
      <c r="AC535" s="18"/>
      <c r="AD535" s="18"/>
    </row>
    <row r="536" spans="1:30" ht="18">
      <c r="A536" s="950"/>
      <c r="B536" s="950"/>
      <c r="C536" s="950"/>
      <c r="D536" s="950"/>
      <c r="E536" s="950"/>
      <c r="F536" s="950"/>
      <c r="G536" s="950"/>
      <c r="H536" s="950"/>
      <c r="I536" s="950"/>
      <c r="J536" s="950"/>
      <c r="K536" s="950"/>
      <c r="L536" s="950"/>
      <c r="M536" s="950"/>
      <c r="N536" s="950"/>
      <c r="O536" s="950"/>
      <c r="P536" s="18"/>
      <c r="Q536" s="18"/>
      <c r="R536" s="18"/>
      <c r="S536" s="18"/>
      <c r="T536" s="18"/>
      <c r="U536" s="18"/>
      <c r="V536" s="18"/>
      <c r="W536" s="18"/>
      <c r="X536" s="18"/>
      <c r="Y536" s="18"/>
      <c r="Z536" s="18"/>
      <c r="AA536" s="18"/>
      <c r="AB536" s="18"/>
      <c r="AC536" s="18"/>
      <c r="AD536" s="18"/>
    </row>
    <row r="537" spans="1:30" ht="18">
      <c r="A537" s="950"/>
      <c r="B537" s="950"/>
      <c r="C537" s="950"/>
      <c r="D537" s="950"/>
      <c r="E537" s="950"/>
      <c r="F537" s="950"/>
      <c r="G537" s="950"/>
      <c r="H537" s="950"/>
      <c r="I537" s="950"/>
      <c r="J537" s="950"/>
      <c r="K537" s="950"/>
      <c r="L537" s="950"/>
      <c r="M537" s="950"/>
      <c r="N537" s="950"/>
      <c r="O537" s="950"/>
      <c r="P537" s="18"/>
      <c r="Q537" s="18"/>
      <c r="R537" s="18"/>
      <c r="S537" s="18"/>
      <c r="T537" s="18"/>
      <c r="U537" s="18"/>
      <c r="V537" s="18"/>
      <c r="W537" s="18"/>
      <c r="X537" s="18"/>
      <c r="Y537" s="18"/>
      <c r="Z537" s="18"/>
      <c r="AA537" s="18"/>
      <c r="AB537" s="18"/>
      <c r="AC537" s="18"/>
      <c r="AD537" s="18"/>
    </row>
    <row r="538" spans="1:30" ht="18">
      <c r="A538" s="950"/>
      <c r="B538" s="950"/>
      <c r="C538" s="950"/>
      <c r="D538" s="950"/>
      <c r="E538" s="950"/>
      <c r="F538" s="950"/>
      <c r="G538" s="950"/>
      <c r="H538" s="950"/>
      <c r="I538" s="950"/>
      <c r="J538" s="950"/>
      <c r="K538" s="950"/>
      <c r="L538" s="950"/>
      <c r="M538" s="950"/>
      <c r="N538" s="950"/>
      <c r="O538" s="950"/>
      <c r="P538" s="18"/>
      <c r="Q538" s="18"/>
      <c r="R538" s="18"/>
      <c r="S538" s="18"/>
      <c r="T538" s="18"/>
      <c r="U538" s="18"/>
      <c r="V538" s="18"/>
      <c r="W538" s="18"/>
      <c r="X538" s="18"/>
      <c r="Y538" s="18"/>
      <c r="Z538" s="18"/>
      <c r="AA538" s="18"/>
      <c r="AB538" s="18"/>
      <c r="AC538" s="18"/>
      <c r="AD538" s="18"/>
    </row>
    <row r="539" spans="1:30" ht="18">
      <c r="A539" s="950"/>
      <c r="B539" s="950"/>
      <c r="C539" s="950"/>
      <c r="D539" s="950"/>
      <c r="E539" s="950"/>
      <c r="F539" s="950"/>
      <c r="G539" s="950"/>
      <c r="H539" s="950"/>
      <c r="I539" s="950"/>
      <c r="J539" s="950"/>
      <c r="K539" s="950"/>
      <c r="L539" s="950"/>
      <c r="M539" s="950"/>
      <c r="N539" s="950"/>
      <c r="O539" s="950"/>
      <c r="P539" s="18"/>
      <c r="Q539" s="18"/>
      <c r="R539" s="18"/>
      <c r="S539" s="18"/>
      <c r="T539" s="18"/>
      <c r="U539" s="18"/>
      <c r="V539" s="18"/>
      <c r="W539" s="18"/>
      <c r="X539" s="18"/>
      <c r="Y539" s="18"/>
      <c r="Z539" s="18"/>
      <c r="AA539" s="18"/>
      <c r="AB539" s="18"/>
      <c r="AC539" s="18"/>
      <c r="AD539" s="18"/>
    </row>
    <row r="540" spans="1:30" ht="18">
      <c r="A540" s="950"/>
      <c r="B540" s="950"/>
      <c r="C540" s="950"/>
      <c r="D540" s="950"/>
      <c r="E540" s="950"/>
      <c r="F540" s="950"/>
      <c r="G540" s="950"/>
      <c r="H540" s="950"/>
      <c r="I540" s="950"/>
      <c r="J540" s="950"/>
      <c r="K540" s="950"/>
      <c r="L540" s="950"/>
      <c r="M540" s="950"/>
      <c r="N540" s="950"/>
      <c r="O540" s="950"/>
      <c r="P540" s="18"/>
      <c r="Q540" s="18"/>
      <c r="R540" s="18"/>
      <c r="S540" s="18"/>
      <c r="T540" s="18"/>
      <c r="U540" s="18"/>
      <c r="V540" s="18"/>
      <c r="W540" s="18"/>
      <c r="X540" s="18"/>
      <c r="Y540" s="18"/>
      <c r="Z540" s="18"/>
      <c r="AA540" s="18"/>
      <c r="AB540" s="18"/>
      <c r="AC540" s="18"/>
      <c r="AD540" s="18"/>
    </row>
    <row r="541" spans="1:30" ht="18">
      <c r="A541" s="950"/>
      <c r="B541" s="950"/>
      <c r="C541" s="950"/>
      <c r="D541" s="950"/>
      <c r="E541" s="950"/>
      <c r="F541" s="950"/>
      <c r="G541" s="950"/>
      <c r="H541" s="950"/>
      <c r="I541" s="950"/>
      <c r="J541" s="950"/>
      <c r="K541" s="950"/>
      <c r="L541" s="950"/>
      <c r="M541" s="950"/>
      <c r="N541" s="950"/>
      <c r="O541" s="950"/>
      <c r="P541" s="18"/>
      <c r="Q541" s="18"/>
      <c r="R541" s="18"/>
      <c r="S541" s="18"/>
      <c r="T541" s="18"/>
      <c r="U541" s="18"/>
      <c r="V541" s="18"/>
      <c r="W541" s="18"/>
      <c r="X541" s="18"/>
      <c r="Y541" s="18"/>
      <c r="Z541" s="18"/>
      <c r="AA541" s="18"/>
      <c r="AB541" s="18"/>
      <c r="AC541" s="18"/>
      <c r="AD541" s="18"/>
    </row>
    <row r="542" spans="1:30" ht="18">
      <c r="A542" s="950"/>
      <c r="B542" s="950"/>
      <c r="C542" s="950"/>
      <c r="D542" s="950"/>
      <c r="E542" s="950"/>
      <c r="F542" s="950"/>
      <c r="G542" s="950"/>
      <c r="H542" s="950"/>
      <c r="I542" s="950"/>
      <c r="J542" s="950"/>
      <c r="K542" s="950"/>
      <c r="L542" s="950"/>
      <c r="M542" s="950"/>
      <c r="N542" s="950"/>
      <c r="O542" s="950"/>
      <c r="P542" s="18"/>
      <c r="Q542" s="18"/>
      <c r="R542" s="18"/>
      <c r="S542" s="18"/>
      <c r="T542" s="18"/>
      <c r="U542" s="18"/>
      <c r="V542" s="18"/>
      <c r="W542" s="18"/>
      <c r="X542" s="18"/>
      <c r="Y542" s="18"/>
      <c r="Z542" s="18"/>
      <c r="AA542" s="18"/>
      <c r="AB542" s="18"/>
      <c r="AC542" s="18"/>
      <c r="AD542" s="18"/>
    </row>
    <row r="543" spans="1:30" ht="18">
      <c r="A543" s="950"/>
      <c r="B543" s="950"/>
      <c r="C543" s="950"/>
      <c r="D543" s="950"/>
      <c r="E543" s="950"/>
      <c r="F543" s="950"/>
      <c r="G543" s="950"/>
      <c r="H543" s="950"/>
      <c r="I543" s="950"/>
      <c r="J543" s="950"/>
      <c r="K543" s="950"/>
      <c r="L543" s="950"/>
      <c r="M543" s="950"/>
      <c r="N543" s="950"/>
      <c r="O543" s="950"/>
      <c r="P543" s="18"/>
      <c r="Q543" s="18"/>
      <c r="R543" s="18"/>
      <c r="S543" s="18"/>
      <c r="T543" s="18"/>
      <c r="U543" s="18"/>
      <c r="V543" s="18"/>
      <c r="W543" s="18"/>
      <c r="X543" s="18"/>
      <c r="Y543" s="18"/>
      <c r="Z543" s="18"/>
      <c r="AA543" s="18"/>
      <c r="AB543" s="18"/>
      <c r="AC543" s="18"/>
      <c r="AD543" s="18"/>
    </row>
    <row r="544" spans="1:30" ht="18">
      <c r="A544" s="950"/>
      <c r="B544" s="950"/>
      <c r="C544" s="950"/>
      <c r="D544" s="950"/>
      <c r="E544" s="950"/>
      <c r="F544" s="950"/>
      <c r="G544" s="950"/>
      <c r="H544" s="950"/>
      <c r="I544" s="950"/>
      <c r="J544" s="950"/>
      <c r="K544" s="950"/>
      <c r="L544" s="950"/>
      <c r="M544" s="950"/>
      <c r="N544" s="950"/>
      <c r="O544" s="950"/>
      <c r="P544" s="18"/>
      <c r="Q544" s="18"/>
      <c r="R544" s="18"/>
      <c r="S544" s="18"/>
      <c r="T544" s="18"/>
      <c r="U544" s="18"/>
      <c r="V544" s="18"/>
      <c r="W544" s="18"/>
      <c r="X544" s="18"/>
      <c r="Y544" s="18"/>
      <c r="Z544" s="18"/>
      <c r="AA544" s="18"/>
      <c r="AB544" s="18"/>
      <c r="AC544" s="18"/>
      <c r="AD544" s="18"/>
    </row>
    <row r="545" spans="1:30" ht="18">
      <c r="A545" s="950"/>
      <c r="B545" s="950"/>
      <c r="C545" s="950"/>
      <c r="D545" s="950"/>
      <c r="E545" s="950"/>
      <c r="F545" s="950"/>
      <c r="G545" s="950"/>
      <c r="H545" s="950"/>
      <c r="I545" s="950"/>
      <c r="J545" s="950"/>
      <c r="K545" s="950"/>
      <c r="L545" s="950"/>
      <c r="M545" s="950"/>
      <c r="N545" s="950"/>
      <c r="O545" s="950"/>
      <c r="P545" s="18"/>
      <c r="Q545" s="18"/>
      <c r="R545" s="18"/>
      <c r="S545" s="18"/>
      <c r="T545" s="18"/>
      <c r="U545" s="18"/>
      <c r="V545" s="18"/>
      <c r="W545" s="18"/>
      <c r="X545" s="18"/>
      <c r="Y545" s="18"/>
      <c r="Z545" s="18"/>
      <c r="AA545" s="18"/>
      <c r="AB545" s="18"/>
      <c r="AC545" s="18"/>
      <c r="AD545" s="18"/>
    </row>
    <row r="546" spans="1:30" ht="18">
      <c r="A546" s="950"/>
      <c r="B546" s="950"/>
      <c r="C546" s="950"/>
      <c r="D546" s="950"/>
      <c r="E546" s="950"/>
      <c r="F546" s="950"/>
      <c r="G546" s="950"/>
      <c r="H546" s="950"/>
      <c r="I546" s="950"/>
      <c r="J546" s="950"/>
      <c r="K546" s="950"/>
      <c r="L546" s="950"/>
      <c r="M546" s="950"/>
      <c r="N546" s="950"/>
      <c r="O546" s="950"/>
      <c r="P546" s="18"/>
      <c r="Q546" s="18"/>
      <c r="R546" s="18"/>
      <c r="S546" s="18"/>
      <c r="T546" s="18"/>
      <c r="U546" s="18"/>
      <c r="V546" s="18"/>
      <c r="W546" s="18"/>
      <c r="X546" s="18"/>
      <c r="Y546" s="18"/>
      <c r="Z546" s="18"/>
      <c r="AA546" s="18"/>
      <c r="AB546" s="18"/>
      <c r="AC546" s="18"/>
      <c r="AD546" s="18"/>
    </row>
    <row r="547" spans="1:30" ht="18">
      <c r="A547" s="950"/>
      <c r="B547" s="950"/>
      <c r="C547" s="950"/>
      <c r="D547" s="950"/>
      <c r="E547" s="950"/>
      <c r="F547" s="950"/>
      <c r="G547" s="950"/>
      <c r="H547" s="950"/>
      <c r="I547" s="950"/>
      <c r="J547" s="950"/>
      <c r="K547" s="950"/>
      <c r="L547" s="950"/>
      <c r="M547" s="950"/>
      <c r="N547" s="950"/>
      <c r="O547" s="950"/>
      <c r="P547" s="18"/>
      <c r="Q547" s="18"/>
      <c r="R547" s="18"/>
      <c r="S547" s="18"/>
      <c r="T547" s="18"/>
      <c r="U547" s="18"/>
      <c r="V547" s="18"/>
      <c r="W547" s="18"/>
      <c r="X547" s="18"/>
      <c r="Y547" s="18"/>
      <c r="Z547" s="18"/>
      <c r="AA547" s="18"/>
      <c r="AB547" s="18"/>
      <c r="AC547" s="18"/>
      <c r="AD547" s="18"/>
    </row>
    <row r="548" spans="1:30" ht="18">
      <c r="A548" s="950"/>
      <c r="B548" s="950"/>
      <c r="C548" s="950"/>
      <c r="D548" s="950"/>
      <c r="E548" s="950"/>
      <c r="F548" s="950"/>
      <c r="G548" s="950"/>
      <c r="H548" s="950"/>
      <c r="I548" s="950"/>
      <c r="J548" s="950"/>
      <c r="K548" s="950"/>
      <c r="L548" s="950"/>
      <c r="M548" s="950"/>
      <c r="N548" s="950"/>
      <c r="O548" s="950"/>
      <c r="P548" s="18"/>
      <c r="Q548" s="18"/>
      <c r="R548" s="18"/>
      <c r="S548" s="18"/>
      <c r="T548" s="18"/>
      <c r="U548" s="18"/>
      <c r="V548" s="18"/>
      <c r="W548" s="18"/>
      <c r="X548" s="18"/>
      <c r="Y548" s="18"/>
      <c r="Z548" s="18"/>
      <c r="AA548" s="18"/>
      <c r="AB548" s="18"/>
      <c r="AC548" s="18"/>
      <c r="AD548" s="18"/>
    </row>
    <row r="549" spans="1:30" ht="18">
      <c r="A549" s="950"/>
      <c r="B549" s="950"/>
      <c r="C549" s="950"/>
      <c r="D549" s="950"/>
      <c r="E549" s="950"/>
      <c r="F549" s="950"/>
      <c r="G549" s="950"/>
      <c r="H549" s="950"/>
      <c r="I549" s="950"/>
      <c r="J549" s="950"/>
      <c r="K549" s="950"/>
      <c r="L549" s="950"/>
      <c r="M549" s="950"/>
      <c r="N549" s="950"/>
      <c r="O549" s="950"/>
      <c r="P549" s="18"/>
      <c r="Q549" s="18"/>
      <c r="R549" s="18"/>
      <c r="S549" s="18"/>
      <c r="T549" s="18"/>
      <c r="U549" s="18"/>
      <c r="V549" s="18"/>
      <c r="W549" s="18"/>
      <c r="X549" s="18"/>
      <c r="Y549" s="18"/>
      <c r="Z549" s="18"/>
      <c r="AA549" s="18"/>
      <c r="AB549" s="18"/>
      <c r="AC549" s="18"/>
      <c r="AD549" s="18"/>
    </row>
    <row r="550" spans="1:30" ht="18">
      <c r="A550" s="950"/>
      <c r="B550" s="950"/>
      <c r="C550" s="950"/>
      <c r="D550" s="950"/>
      <c r="E550" s="950"/>
      <c r="F550" s="950"/>
      <c r="G550" s="950"/>
      <c r="H550" s="950"/>
      <c r="I550" s="950"/>
      <c r="J550" s="950"/>
      <c r="K550" s="950"/>
      <c r="L550" s="950"/>
      <c r="M550" s="950"/>
      <c r="N550" s="950"/>
      <c r="O550" s="950"/>
      <c r="P550" s="18"/>
      <c r="Q550" s="18"/>
      <c r="R550" s="18"/>
      <c r="S550" s="18"/>
      <c r="T550" s="18"/>
      <c r="U550" s="18"/>
      <c r="V550" s="18"/>
      <c r="W550" s="18"/>
      <c r="X550" s="18"/>
      <c r="Y550" s="18"/>
      <c r="Z550" s="18"/>
      <c r="AA550" s="18"/>
      <c r="AB550" s="18"/>
      <c r="AC550" s="18"/>
      <c r="AD550" s="18"/>
    </row>
    <row r="551" spans="1:30" ht="18">
      <c r="A551" s="950"/>
      <c r="B551" s="950"/>
      <c r="C551" s="950"/>
      <c r="D551" s="950"/>
      <c r="E551" s="950"/>
      <c r="F551" s="950"/>
      <c r="G551" s="950"/>
      <c r="H551" s="950"/>
      <c r="I551" s="950"/>
      <c r="J551" s="950"/>
      <c r="K551" s="950"/>
      <c r="L551" s="950"/>
      <c r="M551" s="950"/>
      <c r="N551" s="950"/>
      <c r="O551" s="950"/>
      <c r="P551" s="18"/>
      <c r="Q551" s="18"/>
      <c r="R551" s="18"/>
      <c r="S551" s="18"/>
      <c r="T551" s="18"/>
      <c r="U551" s="18"/>
      <c r="V551" s="18"/>
      <c r="W551" s="18"/>
      <c r="X551" s="18"/>
      <c r="Y551" s="18"/>
      <c r="Z551" s="18"/>
      <c r="AA551" s="18"/>
      <c r="AB551" s="18"/>
      <c r="AC551" s="18"/>
      <c r="AD551" s="18"/>
    </row>
    <row r="552" spans="1:30" ht="18">
      <c r="A552" s="950"/>
      <c r="B552" s="950"/>
      <c r="C552" s="950"/>
      <c r="D552" s="950"/>
      <c r="E552" s="950"/>
      <c r="F552" s="950"/>
      <c r="G552" s="950"/>
      <c r="H552" s="950"/>
      <c r="I552" s="950"/>
      <c r="J552" s="950"/>
      <c r="K552" s="950"/>
      <c r="L552" s="950"/>
      <c r="M552" s="950"/>
      <c r="N552" s="950"/>
      <c r="O552" s="950"/>
      <c r="P552" s="18"/>
      <c r="Q552" s="18"/>
      <c r="R552" s="18"/>
      <c r="S552" s="18"/>
      <c r="T552" s="18"/>
      <c r="U552" s="18"/>
      <c r="V552" s="18"/>
      <c r="W552" s="18"/>
      <c r="X552" s="18"/>
      <c r="Y552" s="18"/>
      <c r="Z552" s="18"/>
      <c r="AA552" s="18"/>
      <c r="AB552" s="18"/>
      <c r="AC552" s="18"/>
      <c r="AD552" s="18"/>
    </row>
    <row r="553" spans="1:30" ht="18">
      <c r="A553" s="950"/>
      <c r="B553" s="950"/>
      <c r="C553" s="950"/>
      <c r="D553" s="950"/>
      <c r="E553" s="950"/>
      <c r="F553" s="950"/>
      <c r="G553" s="950"/>
      <c r="H553" s="950"/>
      <c r="I553" s="950"/>
      <c r="J553" s="950"/>
      <c r="K553" s="950"/>
      <c r="L553" s="950"/>
      <c r="M553" s="950"/>
      <c r="N553" s="950"/>
      <c r="O553" s="950"/>
      <c r="P553" s="18"/>
      <c r="Q553" s="18"/>
      <c r="R553" s="18"/>
      <c r="S553" s="18"/>
      <c r="T553" s="18"/>
      <c r="U553" s="18"/>
      <c r="V553" s="18"/>
      <c r="W553" s="18"/>
      <c r="X553" s="18"/>
      <c r="Y553" s="18"/>
      <c r="Z553" s="18"/>
      <c r="AA553" s="18"/>
      <c r="AB553" s="18"/>
      <c r="AC553" s="18"/>
      <c r="AD553" s="18"/>
    </row>
    <row r="554" spans="1:30" ht="18">
      <c r="A554" s="950"/>
      <c r="B554" s="950"/>
      <c r="C554" s="950"/>
      <c r="D554" s="950"/>
      <c r="E554" s="950"/>
      <c r="F554" s="950"/>
      <c r="G554" s="950"/>
      <c r="H554" s="950"/>
      <c r="I554" s="950"/>
      <c r="J554" s="950"/>
      <c r="K554" s="950"/>
      <c r="L554" s="950"/>
      <c r="M554" s="950"/>
      <c r="N554" s="950"/>
      <c r="O554" s="950"/>
      <c r="P554" s="18"/>
      <c r="Q554" s="18"/>
      <c r="R554" s="18"/>
      <c r="S554" s="18"/>
      <c r="T554" s="18"/>
      <c r="U554" s="18"/>
      <c r="V554" s="18"/>
      <c r="W554" s="18"/>
      <c r="X554" s="18"/>
      <c r="Y554" s="18"/>
      <c r="Z554" s="18"/>
      <c r="AA554" s="18"/>
      <c r="AB554" s="18"/>
      <c r="AC554" s="18"/>
      <c r="AD554" s="18"/>
    </row>
    <row r="555" spans="1:30" ht="18">
      <c r="A555" s="950"/>
      <c r="B555" s="950"/>
      <c r="C555" s="950"/>
      <c r="D555" s="950"/>
      <c r="E555" s="950"/>
      <c r="F555" s="950"/>
      <c r="G555" s="950"/>
      <c r="H555" s="950"/>
      <c r="I555" s="950"/>
      <c r="J555" s="950"/>
      <c r="K555" s="950"/>
      <c r="L555" s="950"/>
      <c r="M555" s="950"/>
      <c r="N555" s="950"/>
      <c r="O555" s="950"/>
      <c r="P555" s="18"/>
      <c r="Q555" s="18"/>
      <c r="R555" s="18"/>
      <c r="S555" s="18"/>
      <c r="T555" s="18"/>
      <c r="U555" s="18"/>
      <c r="V555" s="18"/>
      <c r="W555" s="18"/>
      <c r="X555" s="18"/>
      <c r="Y555" s="18"/>
      <c r="Z555" s="18"/>
      <c r="AA555" s="18"/>
      <c r="AB555" s="18"/>
      <c r="AC555" s="18"/>
      <c r="AD555" s="18"/>
    </row>
    <row r="556" spans="1:30" ht="18">
      <c r="A556" s="950"/>
      <c r="B556" s="950"/>
      <c r="C556" s="950"/>
      <c r="D556" s="950"/>
      <c r="E556" s="950"/>
      <c r="F556" s="950"/>
      <c r="G556" s="950"/>
      <c r="H556" s="950"/>
      <c r="I556" s="950"/>
      <c r="J556" s="950"/>
      <c r="K556" s="950"/>
      <c r="L556" s="950"/>
      <c r="M556" s="950"/>
      <c r="N556" s="950"/>
      <c r="O556" s="950"/>
      <c r="P556" s="18"/>
      <c r="Q556" s="18"/>
      <c r="R556" s="18"/>
      <c r="S556" s="18"/>
      <c r="T556" s="18"/>
      <c r="U556" s="18"/>
      <c r="V556" s="18"/>
      <c r="W556" s="18"/>
      <c r="X556" s="18"/>
      <c r="Y556" s="18"/>
      <c r="Z556" s="18"/>
      <c r="AA556" s="18"/>
      <c r="AB556" s="18"/>
      <c r="AC556" s="18"/>
      <c r="AD556" s="18"/>
    </row>
    <row r="557" spans="1:30" ht="18">
      <c r="A557" s="950"/>
      <c r="B557" s="950"/>
      <c r="C557" s="950"/>
      <c r="D557" s="950"/>
      <c r="E557" s="950"/>
      <c r="F557" s="950"/>
      <c r="G557" s="950"/>
      <c r="H557" s="950"/>
      <c r="I557" s="950"/>
      <c r="J557" s="950"/>
      <c r="K557" s="950"/>
      <c r="L557" s="950"/>
      <c r="M557" s="950"/>
      <c r="N557" s="950"/>
      <c r="O557" s="950"/>
      <c r="P557" s="18"/>
      <c r="Q557" s="18"/>
      <c r="R557" s="18"/>
      <c r="S557" s="18"/>
      <c r="T557" s="18"/>
      <c r="U557" s="18"/>
      <c r="V557" s="18"/>
      <c r="W557" s="18"/>
      <c r="X557" s="18"/>
      <c r="Y557" s="18"/>
      <c r="Z557" s="18"/>
      <c r="AA557" s="18"/>
      <c r="AB557" s="18"/>
      <c r="AC557" s="18"/>
      <c r="AD557" s="18"/>
    </row>
    <row r="558" spans="1:30" ht="18">
      <c r="A558" s="950"/>
      <c r="B558" s="950"/>
      <c r="C558" s="950"/>
      <c r="D558" s="950"/>
      <c r="E558" s="950"/>
      <c r="F558" s="950"/>
      <c r="G558" s="950"/>
      <c r="H558" s="950"/>
      <c r="I558" s="950"/>
      <c r="J558" s="950"/>
      <c r="K558" s="950"/>
      <c r="L558" s="950"/>
      <c r="M558" s="950"/>
      <c r="N558" s="950"/>
      <c r="O558" s="950"/>
      <c r="P558" s="18"/>
      <c r="Q558" s="18"/>
      <c r="R558" s="18"/>
      <c r="S558" s="18"/>
      <c r="T558" s="18"/>
      <c r="U558" s="18"/>
      <c r="V558" s="18"/>
      <c r="W558" s="18"/>
      <c r="X558" s="18"/>
      <c r="Y558" s="18"/>
      <c r="Z558" s="18"/>
      <c r="AA558" s="18"/>
      <c r="AB558" s="18"/>
      <c r="AC558" s="18"/>
      <c r="AD558" s="18"/>
    </row>
    <row r="559" spans="1:30" ht="18">
      <c r="A559" s="950"/>
      <c r="B559" s="950"/>
      <c r="C559" s="950"/>
      <c r="D559" s="950"/>
      <c r="E559" s="950"/>
      <c r="F559" s="950"/>
      <c r="G559" s="950"/>
      <c r="H559" s="950"/>
      <c r="I559" s="950"/>
      <c r="J559" s="950"/>
      <c r="K559" s="950"/>
      <c r="L559" s="950"/>
      <c r="M559" s="950"/>
      <c r="N559" s="950"/>
      <c r="O559" s="950"/>
      <c r="P559" s="18"/>
      <c r="Q559" s="18"/>
      <c r="R559" s="18"/>
      <c r="S559" s="18"/>
      <c r="T559" s="18"/>
      <c r="U559" s="18"/>
      <c r="V559" s="18"/>
      <c r="W559" s="18"/>
      <c r="X559" s="18"/>
      <c r="Y559" s="18"/>
      <c r="Z559" s="18"/>
      <c r="AA559" s="18"/>
      <c r="AB559" s="18"/>
      <c r="AC559" s="18"/>
      <c r="AD559" s="18"/>
    </row>
    <row r="560" spans="1:30" ht="18">
      <c r="A560" s="950"/>
      <c r="B560" s="950"/>
      <c r="C560" s="950"/>
      <c r="D560" s="950"/>
      <c r="E560" s="950"/>
      <c r="F560" s="950"/>
      <c r="G560" s="950"/>
      <c r="H560" s="950"/>
      <c r="I560" s="950"/>
      <c r="J560" s="950"/>
      <c r="K560" s="950"/>
      <c r="L560" s="950"/>
      <c r="M560" s="950"/>
      <c r="N560" s="950"/>
      <c r="O560" s="950"/>
      <c r="P560" s="18"/>
      <c r="Q560" s="18"/>
      <c r="R560" s="18"/>
      <c r="S560" s="18"/>
      <c r="T560" s="18"/>
      <c r="U560" s="18"/>
      <c r="V560" s="18"/>
      <c r="W560" s="18"/>
      <c r="X560" s="18"/>
      <c r="Y560" s="18"/>
      <c r="Z560" s="18"/>
      <c r="AA560" s="18"/>
      <c r="AB560" s="18"/>
      <c r="AC560" s="18"/>
      <c r="AD560" s="18"/>
    </row>
    <row r="561" spans="1:30" ht="18">
      <c r="A561" s="950"/>
      <c r="B561" s="950"/>
      <c r="C561" s="950"/>
      <c r="D561" s="950"/>
      <c r="E561" s="950"/>
      <c r="F561" s="950"/>
      <c r="G561" s="950"/>
      <c r="H561" s="950"/>
      <c r="I561" s="950"/>
      <c r="J561" s="950"/>
      <c r="K561" s="950"/>
      <c r="L561" s="950"/>
      <c r="M561" s="950"/>
      <c r="N561" s="950"/>
      <c r="O561" s="950"/>
      <c r="P561" s="18"/>
      <c r="Q561" s="18"/>
      <c r="R561" s="18"/>
      <c r="S561" s="18"/>
      <c r="T561" s="18"/>
      <c r="U561" s="18"/>
      <c r="V561" s="18"/>
      <c r="W561" s="18"/>
      <c r="X561" s="18"/>
      <c r="Y561" s="18"/>
      <c r="Z561" s="18"/>
      <c r="AA561" s="18"/>
      <c r="AB561" s="18"/>
      <c r="AC561" s="18"/>
      <c r="AD561" s="18"/>
    </row>
    <row r="562" spans="1:30" ht="18">
      <c r="A562" s="950"/>
      <c r="B562" s="950"/>
      <c r="C562" s="950"/>
      <c r="D562" s="950"/>
      <c r="E562" s="950"/>
      <c r="F562" s="950"/>
      <c r="G562" s="950"/>
      <c r="H562" s="950"/>
      <c r="I562" s="950"/>
      <c r="J562" s="950"/>
      <c r="K562" s="950"/>
      <c r="L562" s="950"/>
      <c r="M562" s="950"/>
      <c r="N562" s="950"/>
      <c r="O562" s="950"/>
      <c r="P562" s="18"/>
      <c r="Q562" s="18"/>
      <c r="R562" s="18"/>
      <c r="S562" s="18"/>
      <c r="T562" s="18"/>
      <c r="U562" s="18"/>
      <c r="V562" s="18"/>
      <c r="W562" s="18"/>
      <c r="X562" s="18"/>
      <c r="Y562" s="18"/>
      <c r="Z562" s="18"/>
      <c r="AA562" s="18"/>
      <c r="AB562" s="18"/>
      <c r="AC562" s="18"/>
      <c r="AD562" s="18"/>
    </row>
    <row r="563" spans="1:30" ht="18">
      <c r="A563" s="950"/>
      <c r="B563" s="950"/>
      <c r="C563" s="950"/>
      <c r="D563" s="950"/>
      <c r="E563" s="950"/>
      <c r="F563" s="950"/>
      <c r="G563" s="950"/>
      <c r="H563" s="950"/>
      <c r="I563" s="950"/>
      <c r="J563" s="950"/>
      <c r="K563" s="950"/>
      <c r="L563" s="950"/>
      <c r="M563" s="950"/>
      <c r="N563" s="950"/>
      <c r="O563" s="950"/>
      <c r="P563" s="18"/>
      <c r="Q563" s="18"/>
      <c r="R563" s="18"/>
      <c r="S563" s="18"/>
      <c r="T563" s="18"/>
      <c r="U563" s="18"/>
      <c r="V563" s="18"/>
      <c r="W563" s="18"/>
      <c r="X563" s="18"/>
      <c r="Y563" s="18"/>
      <c r="Z563" s="18"/>
      <c r="AA563" s="18"/>
      <c r="AB563" s="18"/>
      <c r="AC563" s="18"/>
      <c r="AD563" s="18"/>
    </row>
    <row r="564" spans="1:30" ht="18">
      <c r="A564" s="950"/>
      <c r="B564" s="950"/>
      <c r="C564" s="950"/>
      <c r="D564" s="950"/>
      <c r="E564" s="950"/>
      <c r="F564" s="950"/>
      <c r="G564" s="950"/>
      <c r="H564" s="950"/>
      <c r="I564" s="950"/>
      <c r="J564" s="950"/>
      <c r="K564" s="950"/>
      <c r="L564" s="950"/>
      <c r="M564" s="950"/>
      <c r="N564" s="950"/>
      <c r="O564" s="950"/>
      <c r="P564" s="18"/>
      <c r="Q564" s="18"/>
      <c r="R564" s="18"/>
      <c r="S564" s="18"/>
      <c r="T564" s="18"/>
      <c r="U564" s="18"/>
      <c r="V564" s="18"/>
      <c r="W564" s="18"/>
      <c r="X564" s="18"/>
      <c r="Y564" s="18"/>
      <c r="Z564" s="18"/>
      <c r="AA564" s="18"/>
      <c r="AB564" s="18"/>
      <c r="AC564" s="18"/>
      <c r="AD564" s="18"/>
    </row>
    <row r="565" spans="1:30" ht="18">
      <c r="A565" s="950"/>
      <c r="B565" s="950"/>
      <c r="C565" s="950"/>
      <c r="D565" s="950"/>
      <c r="E565" s="950"/>
      <c r="F565" s="950"/>
      <c r="G565" s="950"/>
      <c r="H565" s="950"/>
      <c r="I565" s="950"/>
      <c r="J565" s="950"/>
      <c r="K565" s="950"/>
      <c r="L565" s="950"/>
      <c r="M565" s="950"/>
      <c r="N565" s="950"/>
      <c r="O565" s="950"/>
      <c r="P565" s="18"/>
      <c r="Q565" s="18"/>
      <c r="R565" s="18"/>
      <c r="S565" s="18"/>
      <c r="T565" s="18"/>
      <c r="U565" s="18"/>
      <c r="V565" s="18"/>
      <c r="W565" s="18"/>
      <c r="X565" s="18"/>
      <c r="Y565" s="18"/>
      <c r="Z565" s="18"/>
      <c r="AA565" s="18"/>
      <c r="AB565" s="18"/>
      <c r="AC565" s="18"/>
      <c r="AD565" s="18"/>
    </row>
    <row r="566" spans="1:30" ht="18">
      <c r="A566" s="950"/>
      <c r="B566" s="950"/>
      <c r="C566" s="950"/>
      <c r="D566" s="950"/>
      <c r="E566" s="950"/>
      <c r="F566" s="950"/>
      <c r="G566" s="950"/>
      <c r="H566" s="950"/>
      <c r="I566" s="950"/>
      <c r="J566" s="950"/>
      <c r="K566" s="950"/>
      <c r="L566" s="950"/>
      <c r="M566" s="950"/>
      <c r="N566" s="950"/>
      <c r="O566" s="950"/>
      <c r="P566" s="18"/>
      <c r="Q566" s="18"/>
      <c r="R566" s="18"/>
      <c r="S566" s="18"/>
      <c r="T566" s="18"/>
      <c r="U566" s="18"/>
      <c r="V566" s="18"/>
      <c r="W566" s="18"/>
      <c r="X566" s="18"/>
      <c r="Y566" s="18"/>
      <c r="Z566" s="18"/>
      <c r="AA566" s="18"/>
      <c r="AB566" s="18"/>
      <c r="AC566" s="18"/>
      <c r="AD566" s="18"/>
    </row>
    <row r="567" spans="1:30" ht="18">
      <c r="A567" s="950"/>
      <c r="B567" s="950"/>
      <c r="C567" s="950"/>
      <c r="D567" s="950"/>
      <c r="E567" s="950"/>
      <c r="F567" s="950"/>
      <c r="G567" s="950"/>
      <c r="H567" s="950"/>
      <c r="I567" s="950"/>
      <c r="J567" s="950"/>
      <c r="K567" s="950"/>
      <c r="L567" s="950"/>
      <c r="M567" s="950"/>
      <c r="N567" s="950"/>
      <c r="O567" s="950"/>
      <c r="P567" s="18"/>
      <c r="Q567" s="18"/>
      <c r="R567" s="18"/>
      <c r="S567" s="18"/>
      <c r="T567" s="18"/>
      <c r="U567" s="18"/>
      <c r="V567" s="18"/>
      <c r="W567" s="18"/>
      <c r="X567" s="18"/>
      <c r="Y567" s="18"/>
      <c r="Z567" s="18"/>
      <c r="AA567" s="18"/>
      <c r="AB567" s="18"/>
      <c r="AC567" s="18"/>
      <c r="AD567" s="18"/>
    </row>
    <row r="568" spans="1:30" ht="18">
      <c r="A568" s="950"/>
      <c r="B568" s="950"/>
      <c r="C568" s="950"/>
      <c r="D568" s="950"/>
      <c r="E568" s="950"/>
      <c r="F568" s="950"/>
      <c r="G568" s="950"/>
      <c r="H568" s="950"/>
      <c r="I568" s="950"/>
      <c r="J568" s="950"/>
      <c r="K568" s="950"/>
      <c r="L568" s="950"/>
      <c r="M568" s="950"/>
      <c r="N568" s="950"/>
      <c r="O568" s="950"/>
      <c r="P568" s="18"/>
      <c r="Q568" s="18"/>
      <c r="R568" s="18"/>
      <c r="S568" s="18"/>
      <c r="T568" s="18"/>
      <c r="U568" s="18"/>
      <c r="V568" s="18"/>
      <c r="W568" s="18"/>
      <c r="X568" s="18"/>
      <c r="Y568" s="18"/>
      <c r="Z568" s="18"/>
      <c r="AA568" s="18"/>
      <c r="AB568" s="18"/>
      <c r="AC568" s="18"/>
      <c r="AD568" s="18"/>
    </row>
    <row r="569" spans="1:30" ht="18">
      <c r="A569" s="950"/>
      <c r="B569" s="950"/>
      <c r="C569" s="950"/>
      <c r="D569" s="950"/>
      <c r="E569" s="950"/>
      <c r="F569" s="950"/>
      <c r="G569" s="950"/>
      <c r="H569" s="950"/>
      <c r="I569" s="950"/>
      <c r="J569" s="950"/>
      <c r="K569" s="950"/>
      <c r="L569" s="950"/>
      <c r="M569" s="950"/>
      <c r="N569" s="950"/>
      <c r="O569" s="950"/>
      <c r="P569" s="18"/>
      <c r="Q569" s="18"/>
      <c r="R569" s="18"/>
      <c r="S569" s="18"/>
      <c r="T569" s="18"/>
      <c r="U569" s="18"/>
      <c r="V569" s="18"/>
      <c r="W569" s="18"/>
      <c r="X569" s="18"/>
      <c r="Y569" s="18"/>
      <c r="Z569" s="18"/>
      <c r="AA569" s="18"/>
      <c r="AB569" s="18"/>
      <c r="AC569" s="18"/>
      <c r="AD569" s="18"/>
    </row>
    <row r="570" spans="1:30" ht="18">
      <c r="A570" s="950"/>
      <c r="B570" s="950"/>
      <c r="C570" s="950"/>
      <c r="D570" s="950"/>
      <c r="E570" s="950"/>
      <c r="F570" s="950"/>
      <c r="G570" s="950"/>
      <c r="H570" s="950"/>
      <c r="I570" s="950"/>
      <c r="J570" s="950"/>
      <c r="K570" s="950"/>
      <c r="L570" s="950"/>
      <c r="M570" s="950"/>
      <c r="N570" s="950"/>
      <c r="O570" s="950"/>
      <c r="P570" s="18"/>
      <c r="Q570" s="18"/>
      <c r="R570" s="18"/>
      <c r="S570" s="18"/>
      <c r="T570" s="18"/>
      <c r="U570" s="18"/>
      <c r="V570" s="18"/>
      <c r="W570" s="18"/>
      <c r="X570" s="18"/>
      <c r="Y570" s="18"/>
      <c r="Z570" s="18"/>
      <c r="AA570" s="18"/>
      <c r="AB570" s="18"/>
      <c r="AC570" s="18"/>
      <c r="AD570" s="18"/>
    </row>
    <row r="571" spans="1:30" ht="18">
      <c r="A571" s="950"/>
      <c r="B571" s="950"/>
      <c r="C571" s="950"/>
      <c r="D571" s="950"/>
      <c r="E571" s="950"/>
      <c r="F571" s="950"/>
      <c r="G571" s="950"/>
      <c r="H571" s="950"/>
      <c r="I571" s="950"/>
      <c r="J571" s="950"/>
      <c r="K571" s="950"/>
      <c r="L571" s="950"/>
      <c r="M571" s="950"/>
      <c r="N571" s="950"/>
      <c r="O571" s="950"/>
      <c r="P571" s="18"/>
      <c r="Q571" s="18"/>
      <c r="R571" s="18"/>
      <c r="S571" s="18"/>
      <c r="T571" s="18"/>
      <c r="U571" s="18"/>
      <c r="V571" s="18"/>
      <c r="W571" s="18"/>
      <c r="X571" s="18"/>
      <c r="Y571" s="18"/>
      <c r="Z571" s="18"/>
      <c r="AA571" s="18"/>
      <c r="AB571" s="18"/>
      <c r="AC571" s="18"/>
      <c r="AD571" s="18"/>
    </row>
    <row r="572" spans="1:30" ht="18">
      <c r="A572" s="950"/>
      <c r="B572" s="950"/>
      <c r="C572" s="950"/>
      <c r="D572" s="950"/>
      <c r="E572" s="950"/>
      <c r="F572" s="950"/>
      <c r="G572" s="950"/>
      <c r="H572" s="950"/>
      <c r="I572" s="950"/>
      <c r="J572" s="950"/>
      <c r="K572" s="950"/>
      <c r="L572" s="950"/>
      <c r="M572" s="950"/>
      <c r="N572" s="950"/>
      <c r="O572" s="950"/>
      <c r="P572" s="18"/>
      <c r="Q572" s="18"/>
      <c r="R572" s="18"/>
      <c r="S572" s="18"/>
      <c r="T572" s="18"/>
      <c r="U572" s="18"/>
      <c r="V572" s="18"/>
      <c r="W572" s="18"/>
      <c r="X572" s="18"/>
      <c r="Y572" s="18"/>
      <c r="Z572" s="18"/>
      <c r="AA572" s="18"/>
      <c r="AB572" s="18"/>
      <c r="AC572" s="18"/>
      <c r="AD572" s="18"/>
    </row>
    <row r="573" spans="1:30" ht="18">
      <c r="A573" s="950"/>
      <c r="B573" s="950"/>
      <c r="C573" s="950"/>
      <c r="D573" s="950"/>
      <c r="E573" s="950"/>
      <c r="F573" s="950"/>
      <c r="G573" s="950"/>
      <c r="H573" s="950"/>
      <c r="I573" s="950"/>
      <c r="J573" s="950"/>
      <c r="K573" s="950"/>
      <c r="L573" s="950"/>
      <c r="M573" s="950"/>
      <c r="N573" s="950"/>
      <c r="O573" s="950"/>
      <c r="P573" s="18"/>
      <c r="Q573" s="18"/>
      <c r="R573" s="18"/>
      <c r="S573" s="18"/>
      <c r="T573" s="18"/>
      <c r="U573" s="18"/>
      <c r="V573" s="18"/>
      <c r="W573" s="18"/>
      <c r="X573" s="18"/>
      <c r="Y573" s="18"/>
      <c r="Z573" s="18"/>
      <c r="AA573" s="18"/>
      <c r="AB573" s="18"/>
      <c r="AC573" s="18"/>
      <c r="AD573" s="18"/>
    </row>
    <row r="574" spans="1:30" ht="18">
      <c r="A574" s="950"/>
      <c r="B574" s="950"/>
      <c r="C574" s="950"/>
      <c r="D574" s="950"/>
      <c r="E574" s="950"/>
      <c r="F574" s="950"/>
      <c r="G574" s="950"/>
      <c r="H574" s="950"/>
      <c r="I574" s="950"/>
      <c r="J574" s="950"/>
      <c r="K574" s="950"/>
      <c r="L574" s="950"/>
      <c r="M574" s="950"/>
      <c r="N574" s="950"/>
      <c r="O574" s="950"/>
      <c r="P574" s="18"/>
      <c r="Q574" s="18"/>
      <c r="R574" s="18"/>
      <c r="S574" s="18"/>
      <c r="T574" s="18"/>
      <c r="U574" s="18"/>
      <c r="V574" s="18"/>
      <c r="W574" s="18"/>
      <c r="X574" s="18"/>
      <c r="Y574" s="18"/>
      <c r="Z574" s="18"/>
      <c r="AA574" s="18"/>
      <c r="AB574" s="18"/>
      <c r="AC574" s="18"/>
      <c r="AD574" s="18"/>
    </row>
    <row r="575" spans="1:30" ht="18">
      <c r="A575" s="950"/>
      <c r="B575" s="950"/>
      <c r="C575" s="950"/>
      <c r="D575" s="950"/>
      <c r="E575" s="950"/>
      <c r="F575" s="950"/>
      <c r="G575" s="950"/>
      <c r="H575" s="950"/>
      <c r="I575" s="950"/>
      <c r="J575" s="950"/>
      <c r="K575" s="950"/>
      <c r="L575" s="950"/>
      <c r="M575" s="950"/>
      <c r="N575" s="950"/>
      <c r="O575" s="950"/>
      <c r="P575" s="18"/>
      <c r="Q575" s="18"/>
      <c r="R575" s="18"/>
      <c r="S575" s="18"/>
      <c r="T575" s="18"/>
      <c r="U575" s="18"/>
      <c r="V575" s="18"/>
      <c r="W575" s="18"/>
      <c r="X575" s="18"/>
      <c r="Y575" s="18"/>
      <c r="Z575" s="18"/>
      <c r="AA575" s="18"/>
      <c r="AB575" s="18"/>
      <c r="AC575" s="18"/>
      <c r="AD575" s="18"/>
    </row>
    <row r="576" spans="1:30" ht="18">
      <c r="A576" s="950"/>
      <c r="B576" s="950"/>
      <c r="C576" s="950"/>
      <c r="D576" s="950"/>
      <c r="E576" s="950"/>
      <c r="F576" s="950"/>
      <c r="G576" s="950"/>
      <c r="H576" s="950"/>
      <c r="I576" s="950"/>
      <c r="J576" s="950"/>
      <c r="K576" s="950"/>
      <c r="L576" s="950"/>
      <c r="M576" s="950"/>
      <c r="N576" s="950"/>
      <c r="O576" s="950"/>
      <c r="P576" s="18"/>
      <c r="Q576" s="18"/>
      <c r="R576" s="18"/>
      <c r="S576" s="18"/>
      <c r="T576" s="18"/>
      <c r="U576" s="18"/>
      <c r="V576" s="18"/>
      <c r="W576" s="18"/>
      <c r="X576" s="18"/>
      <c r="Y576" s="18"/>
      <c r="Z576" s="18"/>
      <c r="AA576" s="18"/>
      <c r="AB576" s="18"/>
      <c r="AC576" s="18"/>
      <c r="AD576" s="18"/>
    </row>
    <row r="577" spans="1:30" ht="18">
      <c r="A577" s="950"/>
      <c r="B577" s="950"/>
      <c r="C577" s="950"/>
      <c r="D577" s="950"/>
      <c r="E577" s="950"/>
      <c r="F577" s="950"/>
      <c r="G577" s="950"/>
      <c r="H577" s="950"/>
      <c r="I577" s="950"/>
      <c r="J577" s="950"/>
      <c r="K577" s="950"/>
      <c r="L577" s="950"/>
      <c r="M577" s="950"/>
      <c r="N577" s="950"/>
      <c r="O577" s="950"/>
      <c r="P577" s="18"/>
      <c r="Q577" s="18"/>
      <c r="R577" s="18"/>
      <c r="S577" s="18"/>
      <c r="T577" s="18"/>
      <c r="U577" s="18"/>
      <c r="V577" s="18"/>
      <c r="W577" s="18"/>
      <c r="X577" s="18"/>
      <c r="Y577" s="18"/>
      <c r="Z577" s="18"/>
      <c r="AA577" s="18"/>
      <c r="AB577" s="18"/>
      <c r="AC577" s="18"/>
      <c r="AD577" s="18"/>
    </row>
    <row r="578" spans="1:30" ht="18">
      <c r="A578" s="950"/>
      <c r="B578" s="950"/>
      <c r="C578" s="950"/>
      <c r="D578" s="950"/>
      <c r="E578" s="950"/>
      <c r="F578" s="950"/>
      <c r="G578" s="950"/>
      <c r="H578" s="950"/>
      <c r="I578" s="950"/>
      <c r="J578" s="950"/>
      <c r="K578" s="950"/>
      <c r="L578" s="950"/>
      <c r="M578" s="950"/>
      <c r="N578" s="950"/>
      <c r="O578" s="950"/>
      <c r="P578" s="18"/>
      <c r="Q578" s="18"/>
      <c r="R578" s="18"/>
      <c r="S578" s="18"/>
      <c r="T578" s="18"/>
      <c r="U578" s="18"/>
      <c r="V578" s="18"/>
      <c r="W578" s="18"/>
      <c r="X578" s="18"/>
      <c r="Y578" s="18"/>
      <c r="Z578" s="18"/>
      <c r="AA578" s="18"/>
      <c r="AB578" s="18"/>
      <c r="AC578" s="18"/>
      <c r="AD578" s="18"/>
    </row>
    <row r="579" spans="1:30" ht="18">
      <c r="A579" s="950"/>
      <c r="B579" s="950"/>
      <c r="C579" s="950"/>
      <c r="D579" s="950"/>
      <c r="E579" s="950"/>
      <c r="F579" s="950"/>
      <c r="G579" s="950"/>
      <c r="H579" s="950"/>
      <c r="I579" s="950"/>
      <c r="J579" s="950"/>
      <c r="K579" s="950"/>
      <c r="L579" s="950"/>
      <c r="M579" s="950"/>
      <c r="N579" s="950"/>
      <c r="O579" s="950"/>
      <c r="P579" s="18"/>
      <c r="Q579" s="18"/>
      <c r="R579" s="18"/>
      <c r="S579" s="18"/>
      <c r="T579" s="18"/>
      <c r="U579" s="18"/>
      <c r="V579" s="18"/>
      <c r="W579" s="18"/>
      <c r="X579" s="18"/>
      <c r="Y579" s="18"/>
      <c r="Z579" s="18"/>
      <c r="AA579" s="18"/>
      <c r="AB579" s="18"/>
      <c r="AC579" s="18"/>
      <c r="AD579" s="18"/>
    </row>
    <row r="580" spans="1:30" ht="18">
      <c r="A580" s="950"/>
      <c r="B580" s="950"/>
      <c r="C580" s="950"/>
      <c r="D580" s="950"/>
      <c r="E580" s="950"/>
      <c r="F580" s="950"/>
      <c r="G580" s="950"/>
      <c r="H580" s="950"/>
      <c r="I580" s="950"/>
      <c r="J580" s="950"/>
      <c r="K580" s="950"/>
      <c r="L580" s="950"/>
      <c r="M580" s="950"/>
      <c r="N580" s="950"/>
      <c r="O580" s="950"/>
      <c r="P580" s="18"/>
      <c r="Q580" s="18"/>
      <c r="R580" s="18"/>
      <c r="S580" s="18"/>
      <c r="T580" s="18"/>
      <c r="U580" s="18"/>
      <c r="V580" s="18"/>
      <c r="W580" s="18"/>
      <c r="X580" s="18"/>
      <c r="Y580" s="18"/>
      <c r="Z580" s="18"/>
      <c r="AA580" s="18"/>
      <c r="AB580" s="18"/>
      <c r="AC580" s="18"/>
      <c r="AD580" s="18"/>
    </row>
    <row r="581" spans="1:30" ht="18">
      <c r="A581" s="950"/>
      <c r="B581" s="950"/>
      <c r="C581" s="950"/>
      <c r="D581" s="950"/>
      <c r="E581" s="950"/>
      <c r="F581" s="950"/>
      <c r="G581" s="950"/>
      <c r="H581" s="950"/>
      <c r="I581" s="950"/>
      <c r="J581" s="950"/>
      <c r="K581" s="950"/>
      <c r="L581" s="950"/>
      <c r="M581" s="950"/>
      <c r="N581" s="950"/>
      <c r="O581" s="950"/>
      <c r="P581" s="18"/>
      <c r="Q581" s="18"/>
      <c r="R581" s="18"/>
      <c r="S581" s="18"/>
      <c r="T581" s="18"/>
      <c r="U581" s="18"/>
      <c r="V581" s="18"/>
      <c r="W581" s="18"/>
      <c r="X581" s="18"/>
      <c r="Y581" s="18"/>
      <c r="Z581" s="18"/>
      <c r="AA581" s="18"/>
      <c r="AB581" s="18"/>
      <c r="AC581" s="18"/>
      <c r="AD581" s="18"/>
    </row>
    <row r="582" spans="1:30" ht="18">
      <c r="A582" s="950"/>
      <c r="B582" s="950"/>
      <c r="C582" s="950"/>
      <c r="D582" s="950"/>
      <c r="E582" s="950"/>
      <c r="F582" s="950"/>
      <c r="G582" s="950"/>
      <c r="H582" s="950"/>
      <c r="I582" s="950"/>
      <c r="J582" s="950"/>
      <c r="K582" s="950"/>
      <c r="L582" s="950"/>
      <c r="M582" s="950"/>
      <c r="N582" s="950"/>
      <c r="O582" s="950"/>
      <c r="P582" s="18"/>
      <c r="Q582" s="18"/>
      <c r="R582" s="18"/>
      <c r="S582" s="18"/>
      <c r="T582" s="18"/>
      <c r="U582" s="18"/>
      <c r="V582" s="18"/>
      <c r="W582" s="18"/>
      <c r="X582" s="18"/>
      <c r="Y582" s="18"/>
      <c r="Z582" s="18"/>
      <c r="AA582" s="18"/>
      <c r="AB582" s="18"/>
      <c r="AC582" s="18"/>
      <c r="AD582" s="18"/>
    </row>
    <row r="583" spans="1:30" ht="18">
      <c r="A583" s="950"/>
      <c r="B583" s="950"/>
      <c r="C583" s="950"/>
      <c r="D583" s="950"/>
      <c r="E583" s="950"/>
      <c r="F583" s="950"/>
      <c r="G583" s="950"/>
      <c r="H583" s="950"/>
      <c r="I583" s="950"/>
      <c r="J583" s="950"/>
      <c r="K583" s="950"/>
      <c r="L583" s="950"/>
      <c r="M583" s="950"/>
      <c r="N583" s="950"/>
      <c r="O583" s="950"/>
      <c r="P583" s="18"/>
      <c r="Q583" s="18"/>
      <c r="R583" s="18"/>
      <c r="S583" s="18"/>
      <c r="T583" s="18"/>
      <c r="U583" s="18"/>
      <c r="V583" s="18"/>
      <c r="W583" s="18"/>
      <c r="X583" s="18"/>
      <c r="Y583" s="18"/>
      <c r="Z583" s="18"/>
      <c r="AA583" s="18"/>
      <c r="AB583" s="18"/>
      <c r="AC583" s="18"/>
      <c r="AD583" s="18"/>
    </row>
    <row r="584" spans="1:30" ht="18">
      <c r="A584" s="950"/>
      <c r="B584" s="950"/>
      <c r="C584" s="950"/>
      <c r="D584" s="950"/>
      <c r="E584" s="950"/>
      <c r="F584" s="950"/>
      <c r="G584" s="950"/>
      <c r="H584" s="950"/>
      <c r="I584" s="950"/>
      <c r="J584" s="950"/>
      <c r="K584" s="950"/>
      <c r="L584" s="950"/>
      <c r="M584" s="950"/>
      <c r="N584" s="950"/>
      <c r="O584" s="950"/>
      <c r="P584" s="18"/>
      <c r="Q584" s="18"/>
      <c r="R584" s="18"/>
      <c r="S584" s="18"/>
      <c r="T584" s="18"/>
      <c r="U584" s="18"/>
      <c r="V584" s="18"/>
      <c r="W584" s="18"/>
      <c r="X584" s="18"/>
      <c r="Y584" s="18"/>
      <c r="Z584" s="18"/>
      <c r="AA584" s="18"/>
      <c r="AB584" s="18"/>
      <c r="AC584" s="18"/>
      <c r="AD584" s="18"/>
    </row>
    <row r="585" spans="1:30" ht="18">
      <c r="A585" s="950"/>
      <c r="B585" s="950"/>
      <c r="C585" s="950"/>
      <c r="D585" s="950"/>
      <c r="E585" s="950"/>
      <c r="F585" s="950"/>
      <c r="G585" s="950"/>
      <c r="H585" s="950"/>
      <c r="I585" s="950"/>
      <c r="J585" s="950"/>
      <c r="K585" s="950"/>
      <c r="L585" s="950"/>
      <c r="M585" s="950"/>
      <c r="N585" s="950"/>
      <c r="O585" s="950"/>
      <c r="P585" s="18"/>
      <c r="Q585" s="18"/>
      <c r="R585" s="18"/>
      <c r="S585" s="18"/>
      <c r="T585" s="18"/>
      <c r="U585" s="18"/>
      <c r="V585" s="18"/>
      <c r="W585" s="18"/>
      <c r="X585" s="18"/>
      <c r="Y585" s="18"/>
      <c r="Z585" s="18"/>
      <c r="AA585" s="18"/>
      <c r="AB585" s="18"/>
      <c r="AC585" s="18"/>
      <c r="AD585" s="18"/>
    </row>
    <row r="586" spans="1:30" ht="18">
      <c r="A586" s="950"/>
      <c r="B586" s="950"/>
      <c r="C586" s="950"/>
      <c r="D586" s="950"/>
      <c r="E586" s="950"/>
      <c r="F586" s="950"/>
      <c r="G586" s="950"/>
      <c r="H586" s="950"/>
      <c r="I586" s="950"/>
      <c r="J586" s="950"/>
      <c r="K586" s="950"/>
      <c r="L586" s="950"/>
      <c r="M586" s="950"/>
      <c r="N586" s="950"/>
      <c r="O586" s="950"/>
      <c r="P586" s="18"/>
      <c r="Q586" s="18"/>
      <c r="R586" s="18"/>
      <c r="S586" s="18"/>
      <c r="T586" s="18"/>
      <c r="U586" s="18"/>
      <c r="V586" s="18"/>
      <c r="W586" s="18"/>
      <c r="X586" s="18"/>
      <c r="Y586" s="18"/>
      <c r="Z586" s="18"/>
      <c r="AA586" s="18"/>
      <c r="AB586" s="18"/>
      <c r="AC586" s="18"/>
      <c r="AD586" s="18"/>
    </row>
    <row r="587" spans="1:30" ht="18">
      <c r="A587" s="950"/>
      <c r="B587" s="950"/>
      <c r="C587" s="950"/>
      <c r="D587" s="950"/>
      <c r="E587" s="950"/>
      <c r="F587" s="950"/>
      <c r="G587" s="950"/>
      <c r="H587" s="950"/>
      <c r="I587" s="950"/>
      <c r="J587" s="950"/>
      <c r="K587" s="950"/>
      <c r="L587" s="950"/>
      <c r="M587" s="950"/>
      <c r="N587" s="950"/>
      <c r="O587" s="950"/>
      <c r="P587" s="18"/>
      <c r="Q587" s="18"/>
      <c r="R587" s="18"/>
      <c r="S587" s="18"/>
      <c r="T587" s="18"/>
      <c r="U587" s="18"/>
      <c r="V587" s="18"/>
      <c r="W587" s="18"/>
      <c r="X587" s="18"/>
      <c r="Y587" s="18"/>
      <c r="Z587" s="18"/>
      <c r="AA587" s="18"/>
      <c r="AB587" s="18"/>
      <c r="AC587" s="18"/>
      <c r="AD587" s="18"/>
    </row>
    <row r="588" spans="1:30" ht="18">
      <c r="A588" s="950"/>
      <c r="B588" s="950"/>
      <c r="C588" s="950"/>
      <c r="D588" s="950"/>
      <c r="E588" s="950"/>
      <c r="F588" s="950"/>
      <c r="G588" s="950"/>
      <c r="H588" s="950"/>
      <c r="I588" s="950"/>
      <c r="J588" s="950"/>
      <c r="K588" s="950"/>
      <c r="L588" s="950"/>
      <c r="M588" s="950"/>
      <c r="N588" s="950"/>
      <c r="O588" s="950"/>
      <c r="P588" s="18"/>
      <c r="Q588" s="18"/>
      <c r="R588" s="18"/>
      <c r="S588" s="18"/>
      <c r="T588" s="18"/>
      <c r="U588" s="18"/>
      <c r="V588" s="18"/>
      <c r="W588" s="18"/>
      <c r="X588" s="18"/>
      <c r="Y588" s="18"/>
      <c r="Z588" s="18"/>
      <c r="AA588" s="18"/>
      <c r="AB588" s="18"/>
      <c r="AC588" s="18"/>
      <c r="AD588" s="18"/>
    </row>
    <row r="589" spans="1:30" ht="18">
      <c r="A589" s="950"/>
      <c r="B589" s="950"/>
      <c r="C589" s="950"/>
      <c r="D589" s="950"/>
      <c r="E589" s="950"/>
      <c r="F589" s="950"/>
      <c r="G589" s="950"/>
      <c r="H589" s="950"/>
      <c r="I589" s="950"/>
      <c r="J589" s="950"/>
      <c r="K589" s="950"/>
      <c r="L589" s="950"/>
      <c r="M589" s="950"/>
      <c r="N589" s="950"/>
      <c r="O589" s="950"/>
      <c r="P589" s="18"/>
      <c r="Q589" s="18"/>
      <c r="R589" s="18"/>
      <c r="S589" s="18"/>
      <c r="T589" s="18"/>
      <c r="U589" s="18"/>
      <c r="V589" s="18"/>
      <c r="W589" s="18"/>
      <c r="X589" s="18"/>
      <c r="Y589" s="18"/>
      <c r="Z589" s="18"/>
      <c r="AA589" s="18"/>
      <c r="AB589" s="18"/>
      <c r="AC589" s="18"/>
      <c r="AD589" s="18"/>
    </row>
    <row r="590" spans="1:30" ht="18">
      <c r="A590" s="950"/>
      <c r="B590" s="950"/>
      <c r="C590" s="950"/>
      <c r="D590" s="950"/>
      <c r="E590" s="950"/>
      <c r="F590" s="950"/>
      <c r="G590" s="950"/>
      <c r="H590" s="950"/>
      <c r="I590" s="950"/>
      <c r="J590" s="950"/>
      <c r="K590" s="950"/>
      <c r="L590" s="950"/>
      <c r="M590" s="950"/>
      <c r="N590" s="950"/>
      <c r="O590" s="950"/>
      <c r="P590" s="18"/>
      <c r="Q590" s="18"/>
      <c r="R590" s="18"/>
      <c r="S590" s="18"/>
      <c r="T590" s="18"/>
      <c r="U590" s="18"/>
      <c r="V590" s="18"/>
      <c r="W590" s="18"/>
      <c r="X590" s="18"/>
      <c r="Y590" s="18"/>
      <c r="Z590" s="18"/>
      <c r="AA590" s="18"/>
      <c r="AB590" s="18"/>
      <c r="AC590" s="18"/>
      <c r="AD590" s="18"/>
    </row>
    <row r="591" spans="1:30" ht="18">
      <c r="A591" s="950"/>
      <c r="B591" s="950"/>
      <c r="C591" s="950"/>
      <c r="D591" s="950"/>
      <c r="E591" s="950"/>
      <c r="F591" s="950"/>
      <c r="G591" s="950"/>
      <c r="H591" s="950"/>
      <c r="I591" s="950"/>
      <c r="J591" s="950"/>
      <c r="K591" s="950"/>
      <c r="L591" s="950"/>
      <c r="M591" s="950"/>
      <c r="N591" s="950"/>
      <c r="O591" s="950"/>
      <c r="P591" s="18"/>
      <c r="Q591" s="18"/>
      <c r="R591" s="18"/>
      <c r="S591" s="18"/>
      <c r="T591" s="18"/>
      <c r="U591" s="18"/>
      <c r="V591" s="18"/>
      <c r="W591" s="18"/>
      <c r="X591" s="18"/>
      <c r="Y591" s="18"/>
      <c r="Z591" s="18"/>
      <c r="AA591" s="18"/>
      <c r="AB591" s="18"/>
      <c r="AC591" s="18"/>
      <c r="AD591" s="18"/>
    </row>
    <row r="592" spans="1:30" ht="18">
      <c r="A592" s="950"/>
      <c r="B592" s="950"/>
      <c r="C592" s="950"/>
      <c r="D592" s="950"/>
      <c r="E592" s="950"/>
      <c r="F592" s="950"/>
      <c r="G592" s="950"/>
      <c r="H592" s="950"/>
      <c r="I592" s="950"/>
      <c r="J592" s="950"/>
      <c r="K592" s="950"/>
      <c r="L592" s="950"/>
      <c r="M592" s="950"/>
      <c r="N592" s="950"/>
      <c r="O592" s="950"/>
      <c r="P592" s="18"/>
      <c r="Q592" s="18"/>
      <c r="R592" s="18"/>
      <c r="S592" s="18"/>
      <c r="T592" s="18"/>
      <c r="U592" s="18"/>
      <c r="V592" s="18"/>
      <c r="W592" s="18"/>
      <c r="X592" s="18"/>
      <c r="Y592" s="18"/>
      <c r="Z592" s="18"/>
      <c r="AA592" s="18"/>
      <c r="AB592" s="18"/>
      <c r="AC592" s="18"/>
      <c r="AD592" s="18"/>
    </row>
    <row r="593" spans="1:30" ht="18">
      <c r="A593" s="950"/>
      <c r="B593" s="950"/>
      <c r="C593" s="950"/>
      <c r="D593" s="950"/>
      <c r="E593" s="950"/>
      <c r="F593" s="950"/>
      <c r="G593" s="950"/>
      <c r="H593" s="950"/>
      <c r="I593" s="950"/>
      <c r="J593" s="950"/>
      <c r="K593" s="950"/>
      <c r="L593" s="950"/>
      <c r="M593" s="950"/>
      <c r="N593" s="950"/>
      <c r="O593" s="950"/>
      <c r="P593" s="18"/>
      <c r="Q593" s="18"/>
      <c r="R593" s="18"/>
      <c r="S593" s="18"/>
      <c r="T593" s="18"/>
      <c r="U593" s="18"/>
      <c r="V593" s="18"/>
      <c r="W593" s="18"/>
      <c r="X593" s="18"/>
      <c r="Y593" s="18"/>
      <c r="Z593" s="18"/>
      <c r="AA593" s="18"/>
      <c r="AB593" s="18"/>
      <c r="AC593" s="18"/>
      <c r="AD593" s="18"/>
    </row>
    <row r="594" spans="1:30" ht="18">
      <c r="A594" s="950"/>
      <c r="B594" s="950"/>
      <c r="C594" s="950"/>
      <c r="D594" s="950"/>
      <c r="E594" s="950"/>
      <c r="F594" s="950"/>
      <c r="G594" s="950"/>
      <c r="H594" s="950"/>
      <c r="I594" s="950"/>
      <c r="J594" s="950"/>
      <c r="K594" s="950"/>
      <c r="L594" s="950"/>
      <c r="M594" s="950"/>
      <c r="N594" s="950"/>
      <c r="O594" s="950"/>
      <c r="P594" s="18"/>
      <c r="Q594" s="18"/>
      <c r="R594" s="18"/>
      <c r="S594" s="18"/>
      <c r="T594" s="18"/>
      <c r="U594" s="18"/>
      <c r="V594" s="18"/>
      <c r="W594" s="18"/>
      <c r="X594" s="18"/>
      <c r="Y594" s="18"/>
      <c r="Z594" s="18"/>
      <c r="AA594" s="18"/>
      <c r="AB594" s="18"/>
      <c r="AC594" s="18"/>
      <c r="AD594" s="18"/>
    </row>
    <row r="595" spans="1:30" ht="18">
      <c r="A595" s="950"/>
      <c r="B595" s="950"/>
      <c r="C595" s="950"/>
      <c r="D595" s="950"/>
      <c r="E595" s="950"/>
      <c r="F595" s="950"/>
      <c r="G595" s="950"/>
      <c r="H595" s="950"/>
      <c r="I595" s="950"/>
      <c r="J595" s="950"/>
      <c r="K595" s="950"/>
      <c r="L595" s="950"/>
      <c r="M595" s="950"/>
      <c r="N595" s="950"/>
      <c r="O595" s="950"/>
      <c r="P595" s="18"/>
      <c r="Q595" s="18"/>
      <c r="R595" s="18"/>
      <c r="S595" s="18"/>
      <c r="T595" s="18"/>
      <c r="U595" s="18"/>
      <c r="V595" s="18"/>
      <c r="W595" s="18"/>
      <c r="X595" s="18"/>
      <c r="Y595" s="18"/>
      <c r="Z595" s="18"/>
      <c r="AA595" s="18"/>
      <c r="AB595" s="18"/>
      <c r="AC595" s="18"/>
      <c r="AD595" s="18"/>
    </row>
    <row r="596" spans="1:30" ht="18">
      <c r="A596" s="950"/>
      <c r="B596" s="950"/>
      <c r="C596" s="950"/>
      <c r="D596" s="950"/>
      <c r="E596" s="950"/>
      <c r="F596" s="950"/>
      <c r="G596" s="950"/>
      <c r="H596" s="950"/>
      <c r="I596" s="950"/>
      <c r="J596" s="950"/>
      <c r="K596" s="950"/>
      <c r="L596" s="950"/>
      <c r="M596" s="950"/>
      <c r="N596" s="950"/>
      <c r="O596" s="950"/>
      <c r="P596" s="18"/>
      <c r="Q596" s="18"/>
      <c r="R596" s="18"/>
      <c r="S596" s="18"/>
      <c r="T596" s="18"/>
      <c r="U596" s="18"/>
      <c r="V596" s="18"/>
      <c r="W596" s="18"/>
      <c r="X596" s="18"/>
      <c r="Y596" s="18"/>
      <c r="Z596" s="18"/>
      <c r="AA596" s="18"/>
      <c r="AB596" s="18"/>
      <c r="AC596" s="18"/>
      <c r="AD596" s="18"/>
    </row>
    <row r="597" spans="1:30" ht="18">
      <c r="A597" s="950"/>
      <c r="B597" s="950"/>
      <c r="C597" s="950"/>
      <c r="D597" s="950"/>
      <c r="E597" s="950"/>
      <c r="F597" s="950"/>
      <c r="G597" s="950"/>
      <c r="H597" s="950"/>
      <c r="I597" s="950"/>
      <c r="J597" s="950"/>
      <c r="K597" s="950"/>
      <c r="L597" s="950"/>
      <c r="M597" s="950"/>
      <c r="N597" s="950"/>
      <c r="O597" s="950"/>
      <c r="P597" s="18"/>
      <c r="Q597" s="18"/>
      <c r="R597" s="18"/>
      <c r="S597" s="18"/>
      <c r="T597" s="18"/>
      <c r="U597" s="18"/>
      <c r="V597" s="18"/>
      <c r="W597" s="18"/>
      <c r="X597" s="18"/>
      <c r="Y597" s="18"/>
      <c r="Z597" s="18"/>
      <c r="AA597" s="18"/>
      <c r="AB597" s="18"/>
      <c r="AC597" s="18"/>
      <c r="AD597" s="18"/>
    </row>
    <row r="598" spans="1:30" ht="18">
      <c r="A598" s="950"/>
      <c r="B598" s="950"/>
      <c r="C598" s="950"/>
      <c r="D598" s="950"/>
      <c r="E598" s="950"/>
      <c r="F598" s="950"/>
      <c r="G598" s="950"/>
      <c r="H598" s="950"/>
      <c r="I598" s="950"/>
      <c r="J598" s="950"/>
      <c r="K598" s="950"/>
      <c r="L598" s="950"/>
      <c r="M598" s="950"/>
      <c r="N598" s="950"/>
      <c r="O598" s="950"/>
      <c r="P598" s="18"/>
      <c r="Q598" s="18"/>
      <c r="R598" s="18"/>
      <c r="S598" s="18"/>
      <c r="T598" s="18"/>
      <c r="U598" s="18"/>
      <c r="V598" s="18"/>
      <c r="W598" s="18"/>
      <c r="X598" s="18"/>
      <c r="Y598" s="18"/>
      <c r="Z598" s="18"/>
      <c r="AA598" s="18"/>
      <c r="AB598" s="18"/>
      <c r="AC598" s="18"/>
      <c r="AD598" s="18"/>
    </row>
    <row r="599" spans="1:30" ht="18">
      <c r="A599" s="950"/>
      <c r="B599" s="950"/>
      <c r="C599" s="950"/>
      <c r="D599" s="950"/>
      <c r="E599" s="950"/>
      <c r="F599" s="950"/>
      <c r="G599" s="950"/>
      <c r="H599" s="950"/>
      <c r="I599" s="950"/>
      <c r="J599" s="950"/>
      <c r="K599" s="950"/>
      <c r="L599" s="950"/>
      <c r="M599" s="950"/>
      <c r="N599" s="950"/>
      <c r="O599" s="950"/>
      <c r="P599" s="18"/>
      <c r="Q599" s="18"/>
      <c r="R599" s="18"/>
      <c r="S599" s="18"/>
      <c r="T599" s="18"/>
      <c r="U599" s="18"/>
      <c r="V599" s="18"/>
      <c r="W599" s="18"/>
      <c r="X599" s="18"/>
      <c r="Y599" s="18"/>
      <c r="Z599" s="18"/>
      <c r="AA599" s="18"/>
      <c r="AB599" s="18"/>
      <c r="AC599" s="18"/>
      <c r="AD599" s="18"/>
    </row>
    <row r="600" spans="1:30" ht="18">
      <c r="A600" s="950"/>
      <c r="B600" s="950"/>
      <c r="C600" s="950"/>
      <c r="D600" s="950"/>
      <c r="E600" s="950"/>
      <c r="F600" s="950"/>
      <c r="G600" s="950"/>
      <c r="H600" s="950"/>
      <c r="I600" s="950"/>
      <c r="J600" s="950"/>
      <c r="K600" s="950"/>
      <c r="L600" s="950"/>
      <c r="M600" s="950"/>
      <c r="N600" s="950"/>
      <c r="O600" s="950"/>
      <c r="P600" s="18"/>
      <c r="Q600" s="18"/>
      <c r="R600" s="18"/>
      <c r="S600" s="18"/>
      <c r="T600" s="18"/>
      <c r="U600" s="18"/>
      <c r="V600" s="18"/>
      <c r="W600" s="18"/>
      <c r="X600" s="18"/>
      <c r="Y600" s="18"/>
      <c r="Z600" s="18"/>
      <c r="AA600" s="18"/>
      <c r="AB600" s="18"/>
      <c r="AC600" s="18"/>
      <c r="AD600" s="18"/>
    </row>
    <row r="601" spans="1:30" ht="18">
      <c r="A601" s="950"/>
      <c r="B601" s="950"/>
      <c r="C601" s="950"/>
      <c r="D601" s="950"/>
      <c r="E601" s="950"/>
      <c r="F601" s="950"/>
      <c r="G601" s="950"/>
      <c r="H601" s="950"/>
      <c r="I601" s="950"/>
      <c r="J601" s="950"/>
      <c r="K601" s="950"/>
      <c r="L601" s="950"/>
      <c r="M601" s="950"/>
      <c r="N601" s="950"/>
      <c r="O601" s="950"/>
      <c r="P601" s="18"/>
      <c r="Q601" s="18"/>
      <c r="R601" s="18"/>
      <c r="S601" s="18"/>
      <c r="T601" s="18"/>
      <c r="U601" s="18"/>
      <c r="V601" s="18"/>
      <c r="W601" s="18"/>
      <c r="X601" s="18"/>
      <c r="Y601" s="18"/>
      <c r="Z601" s="18"/>
      <c r="AA601" s="18"/>
      <c r="AB601" s="18"/>
      <c r="AC601" s="18"/>
      <c r="AD601" s="18"/>
    </row>
    <row r="602" spans="1:30" ht="18">
      <c r="A602" s="950"/>
      <c r="B602" s="950"/>
      <c r="C602" s="950"/>
      <c r="D602" s="950"/>
      <c r="E602" s="950"/>
      <c r="F602" s="950"/>
      <c r="G602" s="950"/>
      <c r="H602" s="950"/>
      <c r="I602" s="950"/>
      <c r="J602" s="950"/>
      <c r="K602" s="950"/>
      <c r="L602" s="950"/>
      <c r="M602" s="950"/>
      <c r="N602" s="950"/>
      <c r="O602" s="950"/>
      <c r="P602" s="18"/>
      <c r="Q602" s="18"/>
      <c r="R602" s="18"/>
      <c r="S602" s="18"/>
      <c r="T602" s="18"/>
      <c r="U602" s="18"/>
      <c r="V602" s="18"/>
      <c r="W602" s="18"/>
      <c r="X602" s="18"/>
      <c r="Y602" s="18"/>
      <c r="Z602" s="18"/>
      <c r="AA602" s="18"/>
      <c r="AB602" s="18"/>
      <c r="AC602" s="18"/>
      <c r="AD602" s="18"/>
    </row>
    <row r="603" spans="1:30" ht="18">
      <c r="A603" s="950"/>
      <c r="B603" s="950"/>
      <c r="C603" s="950"/>
      <c r="D603" s="950"/>
      <c r="E603" s="950"/>
      <c r="F603" s="950"/>
      <c r="G603" s="950"/>
      <c r="H603" s="950"/>
      <c r="I603" s="950"/>
      <c r="J603" s="950"/>
      <c r="K603" s="950"/>
      <c r="L603" s="950"/>
      <c r="M603" s="950"/>
      <c r="N603" s="950"/>
      <c r="O603" s="950"/>
      <c r="P603" s="18"/>
      <c r="Q603" s="18"/>
      <c r="R603" s="18"/>
      <c r="S603" s="18"/>
      <c r="T603" s="18"/>
      <c r="U603" s="18"/>
      <c r="V603" s="18"/>
      <c r="W603" s="18"/>
      <c r="X603" s="18"/>
      <c r="Y603" s="18"/>
      <c r="Z603" s="18"/>
      <c r="AA603" s="18"/>
      <c r="AB603" s="18"/>
      <c r="AC603" s="18"/>
      <c r="AD603" s="18"/>
    </row>
    <row r="604" spans="1:30" ht="18">
      <c r="A604" s="950"/>
      <c r="B604" s="950"/>
      <c r="C604" s="950"/>
      <c r="D604" s="950"/>
      <c r="E604" s="950"/>
      <c r="F604" s="950"/>
      <c r="G604" s="950"/>
      <c r="H604" s="950"/>
      <c r="I604" s="950"/>
      <c r="J604" s="950"/>
      <c r="K604" s="950"/>
      <c r="L604" s="950"/>
      <c r="M604" s="950"/>
      <c r="N604" s="950"/>
      <c r="O604" s="950"/>
      <c r="P604" s="18"/>
      <c r="Q604" s="18"/>
      <c r="R604" s="18"/>
      <c r="S604" s="18"/>
      <c r="T604" s="18"/>
      <c r="U604" s="18"/>
      <c r="V604" s="18"/>
      <c r="W604" s="18"/>
      <c r="X604" s="18"/>
      <c r="Y604" s="18"/>
      <c r="Z604" s="18"/>
      <c r="AA604" s="18"/>
      <c r="AB604" s="18"/>
      <c r="AC604" s="18"/>
      <c r="AD604" s="18"/>
    </row>
    <row r="605" spans="1:30" ht="18">
      <c r="A605" s="950"/>
      <c r="B605" s="950"/>
      <c r="C605" s="950"/>
      <c r="D605" s="950"/>
      <c r="E605" s="950"/>
      <c r="F605" s="950"/>
      <c r="G605" s="950"/>
      <c r="H605" s="950"/>
      <c r="I605" s="950"/>
      <c r="J605" s="950"/>
      <c r="K605" s="950"/>
      <c r="L605" s="950"/>
      <c r="M605" s="950"/>
      <c r="N605" s="950"/>
      <c r="O605" s="950"/>
      <c r="P605" s="18"/>
      <c r="Q605" s="18"/>
      <c r="R605" s="18"/>
      <c r="S605" s="18"/>
      <c r="T605" s="18"/>
      <c r="U605" s="18"/>
      <c r="V605" s="18"/>
      <c r="W605" s="18"/>
      <c r="X605" s="18"/>
      <c r="Y605" s="18"/>
      <c r="Z605" s="18"/>
      <c r="AA605" s="18"/>
      <c r="AB605" s="18"/>
      <c r="AC605" s="18"/>
      <c r="AD605" s="18"/>
    </row>
    <row r="606" spans="1:30" ht="18">
      <c r="A606" s="950"/>
      <c r="B606" s="950"/>
      <c r="C606" s="950"/>
      <c r="D606" s="950"/>
      <c r="E606" s="950"/>
      <c r="F606" s="950"/>
      <c r="G606" s="950"/>
      <c r="H606" s="950"/>
      <c r="I606" s="950"/>
      <c r="J606" s="950"/>
      <c r="K606" s="950"/>
      <c r="L606" s="950"/>
      <c r="M606" s="950"/>
      <c r="N606" s="950"/>
      <c r="O606" s="950"/>
      <c r="P606" s="18"/>
      <c r="Q606" s="18"/>
      <c r="R606" s="18"/>
      <c r="S606" s="18"/>
      <c r="T606" s="18"/>
      <c r="U606" s="18"/>
      <c r="V606" s="18"/>
      <c r="W606" s="18"/>
      <c r="X606" s="18"/>
      <c r="Y606" s="18"/>
      <c r="Z606" s="18"/>
      <c r="AA606" s="18"/>
      <c r="AB606" s="18"/>
      <c r="AC606" s="18"/>
      <c r="AD606" s="18"/>
    </row>
    <row r="607" spans="1:30" ht="18">
      <c r="A607" s="950"/>
      <c r="B607" s="950"/>
      <c r="C607" s="950"/>
      <c r="D607" s="950"/>
      <c r="E607" s="950"/>
      <c r="F607" s="950"/>
      <c r="G607" s="950"/>
      <c r="H607" s="950"/>
      <c r="I607" s="950"/>
      <c r="J607" s="950"/>
      <c r="K607" s="950"/>
      <c r="L607" s="950"/>
      <c r="M607" s="950"/>
      <c r="N607" s="950"/>
      <c r="O607" s="950"/>
      <c r="P607" s="18"/>
      <c r="Q607" s="18"/>
      <c r="R607" s="18"/>
      <c r="S607" s="18"/>
      <c r="T607" s="18"/>
      <c r="U607" s="18"/>
      <c r="V607" s="18"/>
      <c r="W607" s="18"/>
      <c r="X607" s="18"/>
      <c r="Y607" s="18"/>
      <c r="Z607" s="18"/>
      <c r="AA607" s="18"/>
      <c r="AB607" s="18"/>
      <c r="AC607" s="18"/>
      <c r="AD607" s="18"/>
    </row>
    <row r="608" spans="1:30" ht="18">
      <c r="A608" s="950"/>
      <c r="B608" s="950"/>
      <c r="C608" s="950"/>
      <c r="D608" s="950"/>
      <c r="E608" s="950"/>
      <c r="F608" s="950"/>
      <c r="G608" s="950"/>
      <c r="H608" s="950"/>
      <c r="I608" s="950"/>
      <c r="J608" s="950"/>
      <c r="K608" s="950"/>
      <c r="L608" s="950"/>
      <c r="M608" s="950"/>
      <c r="N608" s="950"/>
      <c r="O608" s="950"/>
      <c r="P608" s="18"/>
      <c r="Q608" s="18"/>
      <c r="R608" s="18"/>
      <c r="S608" s="18"/>
      <c r="T608" s="18"/>
      <c r="U608" s="18"/>
      <c r="V608" s="18"/>
      <c r="W608" s="18"/>
      <c r="X608" s="18"/>
      <c r="Y608" s="18"/>
      <c r="Z608" s="18"/>
      <c r="AA608" s="18"/>
      <c r="AB608" s="18"/>
      <c r="AC608" s="18"/>
      <c r="AD608" s="18"/>
    </row>
    <row r="609" spans="1:30" ht="18">
      <c r="A609" s="950"/>
      <c r="B609" s="950"/>
      <c r="C609" s="950"/>
      <c r="D609" s="950"/>
      <c r="E609" s="950"/>
      <c r="F609" s="950"/>
      <c r="G609" s="950"/>
      <c r="H609" s="950"/>
      <c r="I609" s="950"/>
      <c r="J609" s="950"/>
      <c r="K609" s="950"/>
      <c r="L609" s="950"/>
      <c r="M609" s="950"/>
      <c r="N609" s="950"/>
      <c r="O609" s="950"/>
      <c r="P609" s="18"/>
      <c r="Q609" s="18"/>
      <c r="R609" s="18"/>
      <c r="S609" s="18"/>
      <c r="T609" s="18"/>
      <c r="U609" s="18"/>
      <c r="V609" s="18"/>
      <c r="W609" s="18"/>
      <c r="X609" s="18"/>
      <c r="Y609" s="18"/>
      <c r="Z609" s="18"/>
      <c r="AA609" s="18"/>
      <c r="AB609" s="18"/>
      <c r="AC609" s="18"/>
      <c r="AD609" s="18"/>
    </row>
    <row r="610" spans="1:30" ht="18">
      <c r="A610" s="950"/>
      <c r="B610" s="950"/>
      <c r="C610" s="950"/>
      <c r="D610" s="950"/>
      <c r="E610" s="950"/>
      <c r="F610" s="950"/>
      <c r="G610" s="950"/>
      <c r="H610" s="950"/>
      <c r="I610" s="950"/>
      <c r="J610" s="950"/>
      <c r="K610" s="950"/>
      <c r="L610" s="950"/>
      <c r="M610" s="950"/>
      <c r="N610" s="950"/>
      <c r="O610" s="950"/>
      <c r="P610" s="18"/>
      <c r="Q610" s="18"/>
      <c r="R610" s="18"/>
      <c r="S610" s="18"/>
      <c r="T610" s="18"/>
      <c r="U610" s="18"/>
      <c r="V610" s="18"/>
      <c r="W610" s="18"/>
      <c r="X610" s="18"/>
      <c r="Y610" s="18"/>
      <c r="Z610" s="18"/>
      <c r="AA610" s="18"/>
      <c r="AB610" s="18"/>
      <c r="AC610" s="18"/>
      <c r="AD610" s="18"/>
    </row>
    <row r="611" spans="1:30" ht="18">
      <c r="A611" s="950"/>
      <c r="B611" s="950"/>
      <c r="C611" s="950"/>
      <c r="D611" s="950"/>
      <c r="E611" s="950"/>
      <c r="F611" s="950"/>
      <c r="G611" s="950"/>
      <c r="H611" s="950"/>
      <c r="I611" s="950"/>
      <c r="J611" s="950"/>
      <c r="K611" s="950"/>
      <c r="L611" s="950"/>
      <c r="M611" s="950"/>
      <c r="N611" s="950"/>
      <c r="O611" s="950"/>
      <c r="P611" s="18"/>
      <c r="Q611" s="18"/>
      <c r="R611" s="18"/>
      <c r="S611" s="18"/>
      <c r="T611" s="18"/>
      <c r="U611" s="18"/>
      <c r="V611" s="18"/>
      <c r="W611" s="18"/>
      <c r="X611" s="18"/>
      <c r="Y611" s="18"/>
      <c r="Z611" s="18"/>
      <c r="AA611" s="18"/>
      <c r="AB611" s="18"/>
      <c r="AC611" s="18"/>
      <c r="AD611" s="18"/>
    </row>
    <row r="612" spans="1:30" ht="18">
      <c r="A612" s="950"/>
      <c r="B612" s="950"/>
      <c r="C612" s="950"/>
      <c r="D612" s="950"/>
      <c r="E612" s="950"/>
      <c r="F612" s="950"/>
      <c r="G612" s="950"/>
      <c r="H612" s="950"/>
      <c r="I612" s="950"/>
      <c r="J612" s="950"/>
      <c r="K612" s="950"/>
      <c r="L612" s="950"/>
      <c r="M612" s="950"/>
      <c r="N612" s="950"/>
      <c r="O612" s="950"/>
      <c r="P612" s="18"/>
      <c r="Q612" s="18"/>
      <c r="R612" s="18"/>
      <c r="S612" s="18"/>
      <c r="T612" s="18"/>
      <c r="U612" s="18"/>
      <c r="V612" s="18"/>
      <c r="W612" s="18"/>
      <c r="X612" s="18"/>
      <c r="Y612" s="18"/>
      <c r="Z612" s="18"/>
      <c r="AA612" s="18"/>
      <c r="AB612" s="18"/>
      <c r="AC612" s="18"/>
      <c r="AD612" s="18"/>
    </row>
    <row r="613" spans="1:30" ht="18">
      <c r="A613" s="950"/>
      <c r="B613" s="950"/>
      <c r="C613" s="950"/>
      <c r="D613" s="950"/>
      <c r="E613" s="950"/>
      <c r="F613" s="950"/>
      <c r="G613" s="950"/>
      <c r="H613" s="950"/>
      <c r="I613" s="950"/>
      <c r="J613" s="950"/>
      <c r="K613" s="950"/>
      <c r="L613" s="950"/>
      <c r="M613" s="950"/>
      <c r="N613" s="950"/>
      <c r="O613" s="950"/>
      <c r="P613" s="18"/>
      <c r="Q613" s="18"/>
      <c r="R613" s="18"/>
      <c r="S613" s="18"/>
      <c r="T613" s="18"/>
      <c r="U613" s="18"/>
      <c r="V613" s="18"/>
      <c r="W613" s="18"/>
      <c r="X613" s="18"/>
      <c r="Y613" s="18"/>
      <c r="Z613" s="18"/>
      <c r="AA613" s="18"/>
      <c r="AB613" s="18"/>
      <c r="AC613" s="18"/>
      <c r="AD613" s="18"/>
    </row>
    <row r="614" spans="1:30" ht="18">
      <c r="A614" s="950"/>
      <c r="B614" s="950"/>
      <c r="C614" s="950"/>
      <c r="D614" s="950"/>
      <c r="E614" s="950"/>
      <c r="F614" s="950"/>
      <c r="G614" s="950"/>
      <c r="H614" s="950"/>
      <c r="I614" s="950"/>
      <c r="J614" s="950"/>
      <c r="K614" s="950"/>
      <c r="L614" s="950"/>
      <c r="M614" s="950"/>
      <c r="N614" s="950"/>
      <c r="O614" s="950"/>
      <c r="P614" s="18"/>
      <c r="Q614" s="18"/>
      <c r="R614" s="18"/>
      <c r="S614" s="18"/>
      <c r="T614" s="18"/>
      <c r="U614" s="18"/>
      <c r="V614" s="18"/>
      <c r="W614" s="18"/>
      <c r="X614" s="18"/>
      <c r="Y614" s="18"/>
      <c r="Z614" s="18"/>
      <c r="AA614" s="18"/>
      <c r="AB614" s="18"/>
      <c r="AC614" s="18"/>
      <c r="AD614" s="18"/>
    </row>
    <row r="615" spans="1:30" ht="18">
      <c r="A615" s="950"/>
      <c r="B615" s="950"/>
      <c r="C615" s="950"/>
      <c r="D615" s="950"/>
      <c r="E615" s="950"/>
      <c r="F615" s="950"/>
      <c r="G615" s="950"/>
      <c r="H615" s="950"/>
      <c r="I615" s="950"/>
      <c r="J615" s="950"/>
      <c r="K615" s="950"/>
      <c r="L615" s="950"/>
      <c r="M615" s="950"/>
      <c r="N615" s="950"/>
      <c r="O615" s="950"/>
      <c r="P615" s="18"/>
      <c r="Q615" s="18"/>
      <c r="R615" s="18"/>
      <c r="S615" s="18"/>
      <c r="T615" s="18"/>
      <c r="U615" s="18"/>
      <c r="V615" s="18"/>
      <c r="W615" s="18"/>
      <c r="X615" s="18"/>
      <c r="Y615" s="18"/>
      <c r="Z615" s="18"/>
      <c r="AA615" s="18"/>
      <c r="AB615" s="18"/>
      <c r="AC615" s="18"/>
      <c r="AD615" s="18"/>
    </row>
    <row r="616" spans="1:30" ht="18">
      <c r="A616" s="950"/>
      <c r="B616" s="950"/>
      <c r="C616" s="950"/>
      <c r="D616" s="950"/>
      <c r="E616" s="950"/>
      <c r="F616" s="950"/>
      <c r="G616" s="950"/>
      <c r="H616" s="950"/>
      <c r="I616" s="950"/>
      <c r="J616" s="950"/>
      <c r="K616" s="950"/>
      <c r="L616" s="950"/>
      <c r="M616" s="950"/>
      <c r="N616" s="950"/>
      <c r="O616" s="950"/>
      <c r="P616" s="18"/>
      <c r="Q616" s="18"/>
      <c r="R616" s="18"/>
      <c r="S616" s="18"/>
      <c r="T616" s="18"/>
      <c r="U616" s="18"/>
      <c r="V616" s="18"/>
      <c r="W616" s="18"/>
      <c r="X616" s="18"/>
      <c r="Y616" s="18"/>
      <c r="Z616" s="18"/>
      <c r="AA616" s="18"/>
      <c r="AB616" s="18"/>
      <c r="AC616" s="18"/>
      <c r="AD616" s="18"/>
    </row>
    <row r="617" spans="1:30" ht="18">
      <c r="A617" s="950"/>
      <c r="B617" s="950"/>
      <c r="C617" s="950"/>
      <c r="D617" s="950"/>
      <c r="E617" s="950"/>
      <c r="F617" s="950"/>
      <c r="G617" s="950"/>
      <c r="H617" s="950"/>
      <c r="I617" s="950"/>
      <c r="J617" s="950"/>
      <c r="K617" s="950"/>
      <c r="L617" s="950"/>
      <c r="M617" s="950"/>
      <c r="N617" s="950"/>
      <c r="O617" s="950"/>
      <c r="P617" s="18"/>
      <c r="Q617" s="18"/>
      <c r="R617" s="18"/>
      <c r="S617" s="18"/>
      <c r="T617" s="18"/>
      <c r="U617" s="18"/>
      <c r="V617" s="18"/>
      <c r="W617" s="18"/>
      <c r="X617" s="18"/>
      <c r="Y617" s="18"/>
      <c r="Z617" s="18"/>
      <c r="AA617" s="18"/>
      <c r="AB617" s="18"/>
      <c r="AC617" s="18"/>
      <c r="AD617" s="18"/>
    </row>
    <row r="618" spans="1:30" ht="18">
      <c r="A618" s="950"/>
      <c r="B618" s="950"/>
      <c r="C618" s="950"/>
      <c r="D618" s="950"/>
      <c r="E618" s="950"/>
      <c r="F618" s="950"/>
      <c r="G618" s="950"/>
      <c r="H618" s="950"/>
      <c r="I618" s="950"/>
      <c r="J618" s="950"/>
      <c r="K618" s="950"/>
      <c r="L618" s="950"/>
      <c r="M618" s="950"/>
      <c r="N618" s="950"/>
      <c r="O618" s="950"/>
      <c r="P618" s="18"/>
      <c r="Q618" s="18"/>
      <c r="R618" s="18"/>
      <c r="S618" s="18"/>
      <c r="T618" s="18"/>
      <c r="U618" s="18"/>
      <c r="V618" s="18"/>
      <c r="W618" s="18"/>
      <c r="X618" s="18"/>
      <c r="Y618" s="18"/>
      <c r="Z618" s="18"/>
      <c r="AA618" s="18"/>
      <c r="AB618" s="18"/>
      <c r="AC618" s="18"/>
      <c r="AD618" s="18"/>
    </row>
    <row r="619" spans="1:30" ht="18">
      <c r="A619" s="950"/>
      <c r="B619" s="950"/>
      <c r="C619" s="950"/>
      <c r="D619" s="950"/>
      <c r="E619" s="950"/>
      <c r="F619" s="950"/>
      <c r="G619" s="950"/>
      <c r="H619" s="950"/>
      <c r="I619" s="950"/>
      <c r="J619" s="950"/>
      <c r="K619" s="950"/>
      <c r="L619" s="950"/>
      <c r="M619" s="950"/>
      <c r="N619" s="950"/>
      <c r="O619" s="950"/>
      <c r="P619" s="18"/>
      <c r="Q619" s="18"/>
      <c r="R619" s="18"/>
      <c r="S619" s="18"/>
      <c r="T619" s="18"/>
      <c r="U619" s="18"/>
      <c r="V619" s="18"/>
      <c r="W619" s="18"/>
      <c r="X619" s="18"/>
      <c r="Y619" s="18"/>
      <c r="Z619" s="18"/>
      <c r="AA619" s="18"/>
      <c r="AB619" s="18"/>
      <c r="AC619" s="18"/>
      <c r="AD619" s="18"/>
    </row>
    <row r="620" spans="1:30" ht="18">
      <c r="A620" s="950"/>
      <c r="B620" s="950"/>
      <c r="C620" s="950"/>
      <c r="D620" s="950"/>
      <c r="E620" s="950"/>
      <c r="F620" s="950"/>
      <c r="G620" s="950"/>
      <c r="H620" s="950"/>
      <c r="I620" s="950"/>
      <c r="J620" s="950"/>
      <c r="K620" s="950"/>
      <c r="L620" s="950"/>
      <c r="M620" s="950"/>
      <c r="N620" s="950"/>
      <c r="O620" s="950"/>
      <c r="P620" s="18"/>
      <c r="Q620" s="18"/>
      <c r="R620" s="18"/>
      <c r="S620" s="18"/>
      <c r="T620" s="18"/>
      <c r="U620" s="18"/>
      <c r="V620" s="18"/>
      <c r="W620" s="18"/>
      <c r="X620" s="18"/>
      <c r="Y620" s="18"/>
      <c r="Z620" s="18"/>
      <c r="AA620" s="18"/>
      <c r="AB620" s="18"/>
      <c r="AC620" s="18"/>
      <c r="AD620" s="18"/>
    </row>
    <row r="621" spans="1:30" ht="18">
      <c r="A621" s="950"/>
      <c r="B621" s="950"/>
      <c r="C621" s="950"/>
      <c r="D621" s="950"/>
      <c r="E621" s="950"/>
      <c r="F621" s="950"/>
      <c r="G621" s="950"/>
      <c r="H621" s="950"/>
      <c r="I621" s="950"/>
      <c r="J621" s="950"/>
      <c r="K621" s="950"/>
      <c r="L621" s="950"/>
      <c r="M621" s="950"/>
      <c r="N621" s="950"/>
      <c r="O621" s="950"/>
      <c r="P621" s="18"/>
      <c r="Q621" s="18"/>
      <c r="R621" s="18"/>
      <c r="S621" s="18"/>
      <c r="T621" s="18"/>
      <c r="U621" s="18"/>
      <c r="V621" s="18"/>
      <c r="W621" s="18"/>
      <c r="X621" s="18"/>
      <c r="Y621" s="18"/>
      <c r="Z621" s="18"/>
      <c r="AA621" s="18"/>
      <c r="AB621" s="18"/>
      <c r="AC621" s="18"/>
      <c r="AD621" s="18"/>
    </row>
    <row r="622" spans="1:30" ht="18">
      <c r="A622" s="950"/>
      <c r="B622" s="950"/>
      <c r="C622" s="950"/>
      <c r="D622" s="950"/>
      <c r="E622" s="950"/>
      <c r="F622" s="950"/>
      <c r="G622" s="950"/>
      <c r="H622" s="950"/>
      <c r="I622" s="950"/>
      <c r="J622" s="950"/>
      <c r="K622" s="950"/>
      <c r="L622" s="950"/>
      <c r="M622" s="950"/>
      <c r="N622" s="950"/>
      <c r="O622" s="950"/>
      <c r="P622" s="18"/>
      <c r="Q622" s="18"/>
      <c r="R622" s="18"/>
      <c r="S622" s="18"/>
      <c r="T622" s="18"/>
      <c r="U622" s="18"/>
      <c r="V622" s="18"/>
      <c r="W622" s="18"/>
      <c r="X622" s="18"/>
      <c r="Y622" s="18"/>
      <c r="Z622" s="18"/>
      <c r="AA622" s="18"/>
      <c r="AB622" s="18"/>
      <c r="AC622" s="18"/>
      <c r="AD622" s="18"/>
    </row>
    <row r="623" spans="1:30" ht="18">
      <c r="A623" s="950"/>
      <c r="B623" s="950"/>
      <c r="C623" s="950"/>
      <c r="D623" s="950"/>
      <c r="E623" s="950"/>
      <c r="F623" s="950"/>
      <c r="G623" s="950"/>
      <c r="H623" s="950"/>
      <c r="I623" s="950"/>
      <c r="J623" s="950"/>
      <c r="K623" s="950"/>
      <c r="L623" s="950"/>
      <c r="M623" s="950"/>
      <c r="N623" s="950"/>
      <c r="O623" s="950"/>
      <c r="P623" s="18"/>
      <c r="Q623" s="18"/>
      <c r="R623" s="18"/>
      <c r="S623" s="18"/>
      <c r="T623" s="18"/>
      <c r="U623" s="18"/>
      <c r="V623" s="18"/>
      <c r="W623" s="18"/>
      <c r="X623" s="18"/>
      <c r="Y623" s="18"/>
      <c r="Z623" s="18"/>
      <c r="AA623" s="18"/>
      <c r="AB623" s="18"/>
      <c r="AC623" s="18"/>
      <c r="AD623" s="18"/>
    </row>
    <row r="624" spans="1:30" ht="18">
      <c r="A624" s="950"/>
      <c r="B624" s="950"/>
      <c r="C624" s="950"/>
      <c r="D624" s="950"/>
      <c r="E624" s="950"/>
      <c r="F624" s="950"/>
      <c r="G624" s="950"/>
      <c r="H624" s="950"/>
      <c r="I624" s="950"/>
      <c r="J624" s="950"/>
      <c r="K624" s="950"/>
      <c r="L624" s="950"/>
      <c r="M624" s="950"/>
      <c r="N624" s="950"/>
      <c r="O624" s="950"/>
      <c r="P624" s="18"/>
      <c r="Q624" s="18"/>
      <c r="R624" s="18"/>
      <c r="S624" s="18"/>
      <c r="T624" s="18"/>
      <c r="U624" s="18"/>
      <c r="V624" s="18"/>
      <c r="W624" s="18"/>
      <c r="X624" s="18"/>
      <c r="Y624" s="18"/>
      <c r="Z624" s="18"/>
      <c r="AA624" s="18"/>
      <c r="AB624" s="18"/>
      <c r="AC624" s="18"/>
      <c r="AD624" s="18"/>
    </row>
    <row r="625" spans="1:30" ht="18">
      <c r="A625" s="950"/>
      <c r="B625" s="950"/>
      <c r="C625" s="950"/>
      <c r="D625" s="950"/>
      <c r="E625" s="950"/>
      <c r="F625" s="950"/>
      <c r="G625" s="950"/>
      <c r="H625" s="950"/>
      <c r="I625" s="950"/>
      <c r="J625" s="950"/>
      <c r="K625" s="950"/>
      <c r="L625" s="950"/>
      <c r="M625" s="950"/>
      <c r="N625" s="950"/>
      <c r="O625" s="950"/>
      <c r="P625" s="18"/>
      <c r="Q625" s="18"/>
      <c r="R625" s="18"/>
      <c r="S625" s="18"/>
      <c r="T625" s="18"/>
      <c r="U625" s="18"/>
      <c r="V625" s="18"/>
      <c r="W625" s="18"/>
      <c r="X625" s="18"/>
      <c r="Y625" s="18"/>
      <c r="Z625" s="18"/>
      <c r="AA625" s="18"/>
      <c r="AB625" s="18"/>
      <c r="AC625" s="18"/>
      <c r="AD625" s="18"/>
    </row>
    <row r="626" spans="1:30" ht="18">
      <c r="A626" s="950"/>
      <c r="B626" s="950"/>
      <c r="C626" s="950"/>
      <c r="D626" s="950"/>
      <c r="E626" s="950"/>
      <c r="F626" s="950"/>
      <c r="G626" s="950"/>
      <c r="H626" s="950"/>
      <c r="I626" s="950"/>
      <c r="J626" s="950"/>
      <c r="K626" s="950"/>
      <c r="L626" s="950"/>
      <c r="M626" s="950"/>
      <c r="N626" s="950"/>
      <c r="O626" s="950"/>
      <c r="P626" s="18"/>
      <c r="Q626" s="18"/>
      <c r="R626" s="18"/>
      <c r="S626" s="18"/>
      <c r="T626" s="18"/>
      <c r="U626" s="18"/>
      <c r="V626" s="18"/>
      <c r="W626" s="18"/>
      <c r="X626" s="18"/>
      <c r="Y626" s="18"/>
      <c r="Z626" s="18"/>
      <c r="AA626" s="18"/>
      <c r="AB626" s="18"/>
      <c r="AC626" s="18"/>
      <c r="AD626" s="18"/>
    </row>
    <row r="627" spans="1:30" ht="18">
      <c r="A627" s="950"/>
      <c r="B627" s="950"/>
      <c r="C627" s="950"/>
      <c r="D627" s="950"/>
      <c r="E627" s="950"/>
      <c r="F627" s="950"/>
      <c r="G627" s="950"/>
      <c r="H627" s="950"/>
      <c r="I627" s="950"/>
      <c r="J627" s="950"/>
      <c r="K627" s="950"/>
      <c r="L627" s="950"/>
      <c r="M627" s="950"/>
      <c r="N627" s="950"/>
      <c r="O627" s="950"/>
      <c r="P627" s="18"/>
      <c r="Q627" s="18"/>
      <c r="R627" s="18"/>
      <c r="S627" s="18"/>
      <c r="T627" s="18"/>
      <c r="U627" s="18"/>
      <c r="V627" s="18"/>
      <c r="W627" s="18"/>
      <c r="X627" s="18"/>
      <c r="Y627" s="18"/>
      <c r="Z627" s="18"/>
      <c r="AA627" s="18"/>
      <c r="AB627" s="18"/>
      <c r="AC627" s="18"/>
      <c r="AD627" s="18"/>
    </row>
    <row r="628" spans="1:30" ht="18">
      <c r="A628" s="950"/>
      <c r="B628" s="950"/>
      <c r="C628" s="950"/>
      <c r="D628" s="950"/>
      <c r="E628" s="950"/>
      <c r="F628" s="950"/>
      <c r="G628" s="950"/>
      <c r="H628" s="950"/>
      <c r="I628" s="950"/>
      <c r="J628" s="950"/>
      <c r="K628" s="950"/>
      <c r="L628" s="950"/>
      <c r="M628" s="950"/>
      <c r="N628" s="950"/>
      <c r="O628" s="950"/>
      <c r="P628" s="18"/>
      <c r="Q628" s="18"/>
      <c r="R628" s="18"/>
      <c r="S628" s="18"/>
      <c r="T628" s="18"/>
      <c r="U628" s="18"/>
      <c r="V628" s="18"/>
      <c r="W628" s="18"/>
      <c r="X628" s="18"/>
      <c r="Y628" s="18"/>
      <c r="Z628" s="18"/>
      <c r="AA628" s="18"/>
      <c r="AB628" s="18"/>
      <c r="AC628" s="18"/>
      <c r="AD628" s="18"/>
    </row>
    <row r="629" spans="1:30" ht="18">
      <c r="A629" s="950"/>
      <c r="B629" s="950"/>
      <c r="C629" s="950"/>
      <c r="D629" s="950"/>
      <c r="E629" s="950"/>
      <c r="F629" s="950"/>
      <c r="G629" s="950"/>
      <c r="H629" s="950"/>
      <c r="I629" s="950"/>
      <c r="J629" s="950"/>
      <c r="K629" s="950"/>
      <c r="L629" s="950"/>
      <c r="M629" s="950"/>
      <c r="N629" s="950"/>
      <c r="O629" s="950"/>
      <c r="P629" s="18"/>
      <c r="Q629" s="18"/>
      <c r="R629" s="18"/>
      <c r="S629" s="18"/>
      <c r="T629" s="18"/>
      <c r="U629" s="18"/>
      <c r="V629" s="18"/>
      <c r="W629" s="18"/>
      <c r="X629" s="18"/>
      <c r="Y629" s="18"/>
      <c r="Z629" s="18"/>
      <c r="AA629" s="18"/>
      <c r="AB629" s="18"/>
      <c r="AC629" s="18"/>
      <c r="AD629" s="18"/>
    </row>
    <row r="630" spans="1:30" ht="18">
      <c r="A630" s="950"/>
      <c r="B630" s="950"/>
      <c r="C630" s="950"/>
      <c r="D630" s="950"/>
      <c r="E630" s="950"/>
      <c r="F630" s="950"/>
      <c r="G630" s="950"/>
      <c r="H630" s="950"/>
      <c r="I630" s="950"/>
      <c r="J630" s="950"/>
      <c r="K630" s="950"/>
      <c r="L630" s="950"/>
      <c r="M630" s="950"/>
      <c r="N630" s="950"/>
      <c r="O630" s="950"/>
      <c r="P630" s="18"/>
      <c r="Q630" s="18"/>
      <c r="R630" s="18"/>
      <c r="S630" s="18"/>
      <c r="T630" s="18"/>
      <c r="U630" s="18"/>
      <c r="V630" s="18"/>
      <c r="W630" s="18"/>
      <c r="X630" s="18"/>
      <c r="Y630" s="18"/>
      <c r="Z630" s="18"/>
      <c r="AA630" s="18"/>
      <c r="AB630" s="18"/>
      <c r="AC630" s="18"/>
      <c r="AD630" s="18"/>
    </row>
    <row r="631" spans="1:30" ht="18">
      <c r="A631" s="950"/>
      <c r="B631" s="950"/>
      <c r="C631" s="950"/>
      <c r="D631" s="950"/>
      <c r="E631" s="950"/>
      <c r="F631" s="950"/>
      <c r="G631" s="950"/>
      <c r="H631" s="950"/>
      <c r="I631" s="950"/>
      <c r="J631" s="950"/>
      <c r="K631" s="950"/>
      <c r="L631" s="950"/>
      <c r="M631" s="950"/>
      <c r="N631" s="950"/>
      <c r="O631" s="950"/>
      <c r="P631" s="18"/>
      <c r="Q631" s="18"/>
      <c r="R631" s="18"/>
      <c r="S631" s="18"/>
      <c r="T631" s="18"/>
      <c r="U631" s="18"/>
      <c r="V631" s="18"/>
      <c r="W631" s="18"/>
      <c r="X631" s="18"/>
      <c r="Y631" s="18"/>
      <c r="Z631" s="18"/>
      <c r="AA631" s="18"/>
      <c r="AB631" s="18"/>
      <c r="AC631" s="18"/>
      <c r="AD631" s="18"/>
    </row>
    <row r="632" spans="1:30" ht="18">
      <c r="A632" s="950"/>
      <c r="B632" s="950"/>
      <c r="C632" s="950"/>
      <c r="D632" s="950"/>
      <c r="E632" s="950"/>
      <c r="F632" s="950"/>
      <c r="G632" s="950"/>
      <c r="H632" s="950"/>
      <c r="I632" s="950"/>
      <c r="J632" s="950"/>
      <c r="K632" s="950"/>
      <c r="L632" s="950"/>
      <c r="M632" s="950"/>
      <c r="N632" s="950"/>
      <c r="O632" s="950"/>
      <c r="P632" s="18"/>
      <c r="Q632" s="18"/>
      <c r="R632" s="18"/>
      <c r="S632" s="18"/>
      <c r="T632" s="18"/>
      <c r="U632" s="18"/>
      <c r="V632" s="18"/>
      <c r="W632" s="18"/>
      <c r="X632" s="18"/>
      <c r="Y632" s="18"/>
      <c r="Z632" s="18"/>
      <c r="AA632" s="18"/>
      <c r="AB632" s="18"/>
      <c r="AC632" s="18"/>
      <c r="AD632" s="18"/>
    </row>
    <row r="633" spans="1:30" ht="18">
      <c r="A633" s="950"/>
      <c r="B633" s="950"/>
      <c r="C633" s="950"/>
      <c r="D633" s="950"/>
      <c r="E633" s="950"/>
      <c r="F633" s="950"/>
      <c r="G633" s="950"/>
      <c r="H633" s="950"/>
      <c r="I633" s="950"/>
      <c r="J633" s="950"/>
      <c r="K633" s="950"/>
      <c r="L633" s="950"/>
      <c r="M633" s="950"/>
      <c r="N633" s="950"/>
      <c r="O633" s="950"/>
      <c r="P633" s="18"/>
      <c r="Q633" s="18"/>
      <c r="R633" s="18"/>
      <c r="S633" s="18"/>
      <c r="T633" s="18"/>
      <c r="U633" s="18"/>
      <c r="V633" s="18"/>
      <c r="W633" s="18"/>
      <c r="X633" s="18"/>
      <c r="Y633" s="18"/>
      <c r="Z633" s="18"/>
      <c r="AA633" s="18"/>
      <c r="AB633" s="18"/>
      <c r="AC633" s="18"/>
      <c r="AD633" s="18"/>
    </row>
    <row r="634" spans="1:30" ht="18">
      <c r="A634" s="950"/>
      <c r="B634" s="950"/>
      <c r="C634" s="950"/>
      <c r="D634" s="950"/>
      <c r="E634" s="950"/>
      <c r="F634" s="950"/>
      <c r="G634" s="950"/>
      <c r="H634" s="950"/>
      <c r="I634" s="950"/>
      <c r="J634" s="950"/>
      <c r="K634" s="950"/>
      <c r="L634" s="950"/>
      <c r="M634" s="950"/>
      <c r="N634" s="950"/>
      <c r="O634" s="950"/>
      <c r="P634" s="18"/>
      <c r="Q634" s="18"/>
      <c r="R634" s="18"/>
      <c r="S634" s="18"/>
      <c r="T634" s="18"/>
      <c r="U634" s="18"/>
      <c r="V634" s="18"/>
      <c r="W634" s="18"/>
      <c r="X634" s="18"/>
      <c r="Y634" s="18"/>
      <c r="Z634" s="18"/>
      <c r="AA634" s="18"/>
      <c r="AB634" s="18"/>
      <c r="AC634" s="18"/>
      <c r="AD634" s="18"/>
    </row>
    <row r="635" spans="1:30" ht="18">
      <c r="A635" s="950"/>
      <c r="B635" s="950"/>
      <c r="C635" s="950"/>
      <c r="D635" s="950"/>
      <c r="E635" s="950"/>
      <c r="F635" s="950"/>
      <c r="G635" s="950"/>
      <c r="H635" s="950"/>
      <c r="I635" s="950"/>
      <c r="J635" s="950"/>
      <c r="K635" s="950"/>
      <c r="L635" s="950"/>
      <c r="M635" s="950"/>
      <c r="N635" s="950"/>
      <c r="O635" s="950"/>
      <c r="P635" s="18"/>
      <c r="Q635" s="18"/>
      <c r="R635" s="18"/>
      <c r="S635" s="18"/>
      <c r="T635" s="18"/>
      <c r="U635" s="18"/>
      <c r="V635" s="18"/>
      <c r="W635" s="18"/>
      <c r="X635" s="18"/>
      <c r="Y635" s="18"/>
      <c r="Z635" s="18"/>
      <c r="AA635" s="18"/>
      <c r="AB635" s="18"/>
      <c r="AC635" s="18"/>
      <c r="AD635" s="18"/>
    </row>
    <row r="636" spans="1:30" ht="18">
      <c r="A636" s="950"/>
      <c r="B636" s="950"/>
      <c r="C636" s="950"/>
      <c r="D636" s="950"/>
      <c r="E636" s="950"/>
      <c r="F636" s="950"/>
      <c r="G636" s="950"/>
      <c r="H636" s="950"/>
      <c r="I636" s="950"/>
      <c r="J636" s="950"/>
      <c r="K636" s="950"/>
      <c r="L636" s="950"/>
      <c r="M636" s="950"/>
      <c r="N636" s="950"/>
      <c r="O636" s="950"/>
      <c r="P636" s="18"/>
      <c r="Q636" s="18"/>
      <c r="R636" s="18"/>
      <c r="S636" s="18"/>
      <c r="T636" s="18"/>
      <c r="U636" s="18"/>
      <c r="V636" s="18"/>
      <c r="W636" s="18"/>
      <c r="X636" s="18"/>
      <c r="Y636" s="18"/>
      <c r="Z636" s="18"/>
      <c r="AA636" s="18"/>
      <c r="AB636" s="18"/>
      <c r="AC636" s="18"/>
      <c r="AD636" s="18"/>
    </row>
    <row r="637" spans="1:30" ht="18">
      <c r="A637" s="950"/>
      <c r="B637" s="950"/>
      <c r="C637" s="950"/>
      <c r="D637" s="950"/>
      <c r="E637" s="950"/>
      <c r="F637" s="950"/>
      <c r="G637" s="950"/>
      <c r="H637" s="950"/>
      <c r="I637" s="950"/>
      <c r="J637" s="950"/>
      <c r="K637" s="950"/>
      <c r="L637" s="950"/>
      <c r="M637" s="950"/>
      <c r="N637" s="950"/>
      <c r="O637" s="950"/>
      <c r="P637" s="18"/>
      <c r="Q637" s="18"/>
      <c r="R637" s="18"/>
      <c r="S637" s="18"/>
      <c r="T637" s="18"/>
      <c r="U637" s="18"/>
      <c r="V637" s="18"/>
      <c r="W637" s="18"/>
      <c r="X637" s="18"/>
      <c r="Y637" s="18"/>
      <c r="Z637" s="18"/>
      <c r="AA637" s="18"/>
      <c r="AB637" s="18"/>
      <c r="AC637" s="18"/>
      <c r="AD637" s="18"/>
    </row>
    <row r="638" spans="1:30" ht="18">
      <c r="A638" s="950"/>
      <c r="B638" s="950"/>
      <c r="C638" s="950"/>
      <c r="D638" s="950"/>
      <c r="E638" s="950"/>
      <c r="F638" s="950"/>
      <c r="G638" s="950"/>
      <c r="H638" s="950"/>
      <c r="I638" s="950"/>
      <c r="J638" s="950"/>
      <c r="K638" s="950"/>
      <c r="L638" s="950"/>
      <c r="M638" s="950"/>
      <c r="N638" s="950"/>
      <c r="O638" s="950"/>
      <c r="P638" s="18"/>
      <c r="Q638" s="18"/>
      <c r="R638" s="18"/>
      <c r="S638" s="18"/>
      <c r="T638" s="18"/>
      <c r="U638" s="18"/>
      <c r="V638" s="18"/>
      <c r="W638" s="18"/>
      <c r="X638" s="18"/>
      <c r="Y638" s="18"/>
      <c r="Z638" s="18"/>
      <c r="AA638" s="18"/>
      <c r="AB638" s="18"/>
      <c r="AC638" s="18"/>
      <c r="AD638" s="18"/>
    </row>
    <row r="639" spans="1:30" ht="18">
      <c r="A639" s="950"/>
      <c r="B639" s="950"/>
      <c r="C639" s="950"/>
      <c r="D639" s="950"/>
      <c r="E639" s="950"/>
      <c r="F639" s="950"/>
      <c r="G639" s="950"/>
      <c r="H639" s="950"/>
      <c r="I639" s="950"/>
      <c r="J639" s="950"/>
      <c r="K639" s="950"/>
      <c r="L639" s="950"/>
      <c r="M639" s="950"/>
      <c r="N639" s="950"/>
      <c r="O639" s="950"/>
      <c r="P639" s="18"/>
      <c r="Q639" s="18"/>
      <c r="R639" s="18"/>
      <c r="S639" s="18"/>
      <c r="T639" s="18"/>
      <c r="U639" s="18"/>
      <c r="V639" s="18"/>
      <c r="W639" s="18"/>
      <c r="X639" s="18"/>
      <c r="Y639" s="18"/>
      <c r="Z639" s="18"/>
      <c r="AA639" s="18"/>
      <c r="AB639" s="18"/>
      <c r="AC639" s="18"/>
      <c r="AD639" s="18"/>
    </row>
    <row r="640" spans="1:30" ht="18">
      <c r="A640" s="950"/>
      <c r="B640" s="950"/>
      <c r="C640" s="950"/>
      <c r="D640" s="950"/>
      <c r="E640" s="950"/>
      <c r="F640" s="950"/>
      <c r="G640" s="950"/>
      <c r="H640" s="950"/>
      <c r="I640" s="950"/>
      <c r="J640" s="950"/>
      <c r="K640" s="950"/>
      <c r="L640" s="950"/>
      <c r="M640" s="950"/>
      <c r="N640" s="950"/>
      <c r="O640" s="950"/>
      <c r="P640" s="18"/>
      <c r="Q640" s="18"/>
      <c r="R640" s="18"/>
      <c r="S640" s="18"/>
      <c r="T640" s="18"/>
      <c r="U640" s="18"/>
      <c r="V640" s="18"/>
      <c r="W640" s="18"/>
      <c r="X640" s="18"/>
      <c r="Y640" s="18"/>
      <c r="Z640" s="18"/>
      <c r="AA640" s="18"/>
      <c r="AB640" s="18"/>
      <c r="AC640" s="18"/>
      <c r="AD640" s="18"/>
    </row>
    <row r="641" spans="1:30" ht="18">
      <c r="A641" s="950"/>
      <c r="B641" s="950"/>
      <c r="C641" s="950"/>
      <c r="D641" s="950"/>
      <c r="E641" s="950"/>
      <c r="F641" s="950"/>
      <c r="G641" s="950"/>
      <c r="H641" s="950"/>
      <c r="I641" s="950"/>
      <c r="J641" s="950"/>
      <c r="K641" s="950"/>
      <c r="L641" s="950"/>
      <c r="M641" s="950"/>
      <c r="N641" s="950"/>
      <c r="O641" s="950"/>
      <c r="P641" s="18"/>
      <c r="Q641" s="18"/>
      <c r="R641" s="18"/>
      <c r="S641" s="18"/>
      <c r="T641" s="18"/>
      <c r="U641" s="18"/>
      <c r="V641" s="18"/>
      <c r="W641" s="18"/>
      <c r="X641" s="18"/>
      <c r="Y641" s="18"/>
      <c r="Z641" s="18"/>
      <c r="AA641" s="18"/>
      <c r="AB641" s="18"/>
      <c r="AC641" s="18"/>
      <c r="AD641" s="18"/>
    </row>
    <row r="642" spans="1:30" ht="18">
      <c r="A642" s="950"/>
      <c r="B642" s="950"/>
      <c r="C642" s="950"/>
      <c r="D642" s="950"/>
      <c r="E642" s="950"/>
      <c r="F642" s="950"/>
      <c r="G642" s="950"/>
      <c r="H642" s="950"/>
      <c r="I642" s="950"/>
      <c r="J642" s="950"/>
      <c r="K642" s="950"/>
      <c r="L642" s="950"/>
      <c r="M642" s="950"/>
      <c r="N642" s="950"/>
      <c r="O642" s="950"/>
      <c r="P642" s="18"/>
      <c r="Q642" s="18"/>
      <c r="R642" s="18"/>
      <c r="S642" s="18"/>
      <c r="T642" s="18"/>
      <c r="U642" s="18"/>
      <c r="V642" s="18"/>
      <c r="W642" s="18"/>
      <c r="X642" s="18"/>
      <c r="Y642" s="18"/>
      <c r="Z642" s="18"/>
      <c r="AA642" s="18"/>
      <c r="AB642" s="18"/>
      <c r="AC642" s="18"/>
      <c r="AD642" s="18"/>
    </row>
    <row r="643" spans="1:30" ht="18">
      <c r="A643" s="950"/>
      <c r="B643" s="950"/>
      <c r="C643" s="950"/>
      <c r="D643" s="950"/>
      <c r="E643" s="950"/>
      <c r="F643" s="950"/>
      <c r="G643" s="950"/>
      <c r="H643" s="950"/>
      <c r="I643" s="950"/>
      <c r="J643" s="950"/>
      <c r="K643" s="950"/>
      <c r="L643" s="950"/>
      <c r="M643" s="950"/>
      <c r="N643" s="950"/>
      <c r="O643" s="950"/>
      <c r="P643" s="18"/>
      <c r="Q643" s="18"/>
      <c r="R643" s="18"/>
      <c r="S643" s="18"/>
      <c r="T643" s="18"/>
      <c r="U643" s="18"/>
      <c r="V643" s="18"/>
      <c r="W643" s="18"/>
      <c r="X643" s="18"/>
      <c r="Y643" s="18"/>
      <c r="Z643" s="18"/>
      <c r="AA643" s="18"/>
      <c r="AB643" s="18"/>
      <c r="AC643" s="18"/>
      <c r="AD643" s="18"/>
    </row>
    <row r="644" spans="1:30" ht="18">
      <c r="A644" s="950"/>
      <c r="B644" s="950"/>
      <c r="C644" s="950"/>
      <c r="D644" s="950"/>
      <c r="E644" s="950"/>
      <c r="F644" s="950"/>
      <c r="G644" s="950"/>
      <c r="H644" s="950"/>
      <c r="I644" s="950"/>
      <c r="J644" s="950"/>
      <c r="K644" s="950"/>
      <c r="L644" s="950"/>
      <c r="M644" s="950"/>
      <c r="N644" s="950"/>
      <c r="O644" s="950"/>
      <c r="P644" s="18"/>
      <c r="Q644" s="18"/>
      <c r="R644" s="18"/>
      <c r="S644" s="18"/>
      <c r="T644" s="18"/>
      <c r="U644" s="18"/>
      <c r="V644" s="18"/>
      <c r="W644" s="18"/>
      <c r="X644" s="18"/>
      <c r="Y644" s="18"/>
      <c r="Z644" s="18"/>
      <c r="AA644" s="18"/>
      <c r="AB644" s="18"/>
      <c r="AC644" s="18"/>
      <c r="AD644" s="18"/>
    </row>
    <row r="645" spans="1:30" ht="18">
      <c r="A645" s="950"/>
      <c r="B645" s="950"/>
      <c r="C645" s="950"/>
      <c r="D645" s="950"/>
      <c r="E645" s="950"/>
      <c r="F645" s="950"/>
      <c r="G645" s="950"/>
      <c r="H645" s="950"/>
      <c r="I645" s="950"/>
      <c r="J645" s="950"/>
      <c r="K645" s="950"/>
      <c r="L645" s="950"/>
      <c r="M645" s="950"/>
      <c r="N645" s="950"/>
      <c r="O645" s="950"/>
      <c r="P645" s="18"/>
      <c r="Q645" s="18"/>
      <c r="R645" s="18"/>
      <c r="S645" s="18"/>
      <c r="T645" s="18"/>
      <c r="U645" s="18"/>
      <c r="V645" s="18"/>
      <c r="W645" s="18"/>
      <c r="X645" s="18"/>
      <c r="Y645" s="18"/>
      <c r="Z645" s="18"/>
      <c r="AA645" s="18"/>
      <c r="AB645" s="18"/>
      <c r="AC645" s="18"/>
      <c r="AD645" s="18"/>
    </row>
    <row r="646" spans="1:30" ht="18">
      <c r="A646" s="950"/>
      <c r="B646" s="950"/>
      <c r="C646" s="950"/>
      <c r="D646" s="950"/>
      <c r="E646" s="950"/>
      <c r="F646" s="950"/>
      <c r="G646" s="950"/>
      <c r="H646" s="950"/>
      <c r="I646" s="950"/>
      <c r="J646" s="950"/>
      <c r="K646" s="950"/>
      <c r="L646" s="950"/>
      <c r="M646" s="950"/>
      <c r="N646" s="950"/>
      <c r="O646" s="950"/>
      <c r="P646" s="18"/>
      <c r="Q646" s="18"/>
      <c r="R646" s="18"/>
      <c r="S646" s="18"/>
      <c r="T646" s="18"/>
      <c r="U646" s="18"/>
      <c r="V646" s="18"/>
      <c r="W646" s="18"/>
      <c r="X646" s="18"/>
      <c r="Y646" s="18"/>
      <c r="Z646" s="18"/>
      <c r="AA646" s="18"/>
      <c r="AB646" s="18"/>
      <c r="AC646" s="18"/>
      <c r="AD646" s="18"/>
    </row>
    <row r="647" spans="1:30" ht="18">
      <c r="A647" s="950"/>
      <c r="B647" s="950"/>
      <c r="C647" s="950"/>
      <c r="D647" s="950"/>
      <c r="E647" s="950"/>
      <c r="F647" s="950"/>
      <c r="G647" s="950"/>
      <c r="H647" s="950"/>
      <c r="I647" s="950"/>
      <c r="J647" s="950"/>
      <c r="K647" s="950"/>
      <c r="L647" s="950"/>
      <c r="M647" s="950"/>
      <c r="N647" s="950"/>
      <c r="O647" s="950"/>
      <c r="P647" s="18"/>
      <c r="Q647" s="18"/>
      <c r="R647" s="18"/>
      <c r="S647" s="18"/>
      <c r="T647" s="18"/>
      <c r="U647" s="18"/>
      <c r="V647" s="18"/>
      <c r="W647" s="18"/>
      <c r="X647" s="18"/>
      <c r="Y647" s="18"/>
      <c r="Z647" s="18"/>
      <c r="AA647" s="18"/>
      <c r="AB647" s="18"/>
      <c r="AC647" s="18"/>
      <c r="AD647" s="18"/>
    </row>
    <row r="648" spans="1:30" ht="18">
      <c r="A648" s="950"/>
      <c r="B648" s="950"/>
      <c r="C648" s="950"/>
      <c r="D648" s="950"/>
      <c r="E648" s="950"/>
      <c r="F648" s="950"/>
      <c r="G648" s="950"/>
      <c r="H648" s="950"/>
      <c r="I648" s="950"/>
      <c r="J648" s="950"/>
      <c r="K648" s="950"/>
      <c r="L648" s="950"/>
      <c r="M648" s="950"/>
      <c r="N648" s="950"/>
      <c r="O648" s="950"/>
      <c r="P648" s="18"/>
      <c r="Q648" s="18"/>
      <c r="R648" s="18"/>
      <c r="S648" s="18"/>
      <c r="T648" s="18"/>
      <c r="U648" s="18"/>
      <c r="V648" s="18"/>
      <c r="W648" s="18"/>
      <c r="X648" s="18"/>
      <c r="Y648" s="18"/>
      <c r="Z648" s="18"/>
      <c r="AA648" s="18"/>
      <c r="AB648" s="18"/>
      <c r="AC648" s="18"/>
      <c r="AD648" s="18"/>
    </row>
    <row r="649" spans="1:30" ht="18">
      <c r="A649" s="950"/>
      <c r="B649" s="950"/>
      <c r="C649" s="950"/>
      <c r="D649" s="950"/>
      <c r="E649" s="950"/>
      <c r="F649" s="950"/>
      <c r="G649" s="950"/>
      <c r="H649" s="950"/>
      <c r="I649" s="950"/>
      <c r="J649" s="950"/>
      <c r="K649" s="950"/>
      <c r="L649" s="950"/>
      <c r="M649" s="950"/>
      <c r="N649" s="950"/>
      <c r="O649" s="950"/>
      <c r="P649" s="18"/>
      <c r="Q649" s="18"/>
      <c r="R649" s="18"/>
      <c r="S649" s="18"/>
      <c r="T649" s="18"/>
      <c r="U649" s="18"/>
      <c r="V649" s="18"/>
      <c r="W649" s="18"/>
      <c r="X649" s="18"/>
      <c r="Y649" s="18"/>
      <c r="Z649" s="18"/>
      <c r="AA649" s="18"/>
      <c r="AB649" s="18"/>
      <c r="AC649" s="18"/>
      <c r="AD649" s="18"/>
    </row>
    <row r="650" spans="1:30" ht="18">
      <c r="A650" s="950"/>
      <c r="B650" s="950"/>
      <c r="C650" s="950"/>
      <c r="D650" s="950"/>
      <c r="E650" s="950"/>
      <c r="F650" s="950"/>
      <c r="G650" s="950"/>
      <c r="H650" s="950"/>
      <c r="I650" s="950"/>
      <c r="J650" s="950"/>
      <c r="K650" s="950"/>
      <c r="L650" s="950"/>
      <c r="M650" s="950"/>
      <c r="N650" s="950"/>
      <c r="O650" s="950"/>
      <c r="P650" s="18"/>
      <c r="Q650" s="18"/>
      <c r="R650" s="18"/>
      <c r="S650" s="18"/>
      <c r="T650" s="18"/>
      <c r="U650" s="18"/>
      <c r="V650" s="18"/>
      <c r="W650" s="18"/>
      <c r="X650" s="18"/>
      <c r="Y650" s="18"/>
      <c r="Z650" s="18"/>
      <c r="AA650" s="18"/>
      <c r="AB650" s="18"/>
      <c r="AC650" s="18"/>
      <c r="AD650" s="18"/>
    </row>
    <row r="651" spans="1:30" ht="18">
      <c r="A651" s="950"/>
      <c r="B651" s="950"/>
      <c r="C651" s="950"/>
      <c r="D651" s="950"/>
      <c r="E651" s="950"/>
      <c r="F651" s="950"/>
      <c r="G651" s="950"/>
      <c r="H651" s="950"/>
      <c r="I651" s="950"/>
      <c r="J651" s="950"/>
      <c r="K651" s="950"/>
      <c r="L651" s="950"/>
      <c r="M651" s="950"/>
      <c r="N651" s="950"/>
      <c r="O651" s="950"/>
      <c r="P651" s="18"/>
      <c r="Q651" s="18"/>
      <c r="R651" s="18"/>
      <c r="S651" s="18"/>
      <c r="T651" s="18"/>
      <c r="U651" s="18"/>
      <c r="V651" s="18"/>
      <c r="W651" s="18"/>
      <c r="X651" s="18"/>
      <c r="Y651" s="18"/>
      <c r="Z651" s="18"/>
      <c r="AA651" s="18"/>
      <c r="AB651" s="18"/>
      <c r="AC651" s="18"/>
      <c r="AD651" s="18"/>
    </row>
    <row r="652" spans="1:30" ht="18">
      <c r="A652" s="950"/>
      <c r="B652" s="950"/>
      <c r="C652" s="950"/>
      <c r="D652" s="950"/>
      <c r="E652" s="950"/>
      <c r="F652" s="950"/>
      <c r="G652" s="950"/>
      <c r="H652" s="950"/>
      <c r="I652" s="950"/>
      <c r="J652" s="950"/>
      <c r="K652" s="950"/>
      <c r="L652" s="950"/>
      <c r="M652" s="950"/>
      <c r="N652" s="950"/>
      <c r="O652" s="950"/>
      <c r="P652" s="18"/>
      <c r="Q652" s="18"/>
      <c r="R652" s="18"/>
      <c r="S652" s="18"/>
      <c r="T652" s="18"/>
      <c r="U652" s="18"/>
      <c r="V652" s="18"/>
      <c r="W652" s="18"/>
      <c r="X652" s="18"/>
      <c r="Y652" s="18"/>
      <c r="Z652" s="18"/>
      <c r="AA652" s="18"/>
      <c r="AB652" s="18"/>
      <c r="AC652" s="18"/>
      <c r="AD652" s="18"/>
    </row>
    <row r="653" spans="1:30" ht="18">
      <c r="A653" s="950"/>
      <c r="B653" s="950"/>
      <c r="C653" s="950"/>
      <c r="D653" s="950"/>
      <c r="E653" s="950"/>
      <c r="F653" s="950"/>
      <c r="G653" s="950"/>
      <c r="H653" s="950"/>
      <c r="I653" s="950"/>
      <c r="J653" s="950"/>
      <c r="K653" s="950"/>
      <c r="L653" s="950"/>
      <c r="M653" s="950"/>
      <c r="N653" s="950"/>
      <c r="O653" s="950"/>
      <c r="P653" s="18"/>
      <c r="Q653" s="18"/>
      <c r="R653" s="18"/>
      <c r="S653" s="18"/>
      <c r="T653" s="18"/>
      <c r="U653" s="18"/>
      <c r="V653" s="18"/>
      <c r="W653" s="18"/>
      <c r="X653" s="18"/>
      <c r="Y653" s="18"/>
      <c r="Z653" s="18"/>
      <c r="AA653" s="18"/>
      <c r="AB653" s="18"/>
      <c r="AC653" s="18"/>
      <c r="AD653" s="18"/>
    </row>
    <row r="654" spans="1:30" ht="18">
      <c r="A654" s="950"/>
      <c r="B654" s="950"/>
      <c r="C654" s="950"/>
      <c r="D654" s="950"/>
      <c r="E654" s="950"/>
      <c r="F654" s="950"/>
      <c r="G654" s="950"/>
      <c r="H654" s="950"/>
      <c r="I654" s="950"/>
      <c r="J654" s="950"/>
      <c r="K654" s="950"/>
      <c r="L654" s="950"/>
      <c r="M654" s="950"/>
      <c r="N654" s="950"/>
      <c r="O654" s="950"/>
      <c r="P654" s="18"/>
      <c r="Q654" s="18"/>
      <c r="R654" s="18"/>
      <c r="S654" s="18"/>
      <c r="T654" s="18"/>
      <c r="U654" s="18"/>
      <c r="V654" s="18"/>
      <c r="W654" s="18"/>
      <c r="X654" s="18"/>
      <c r="Y654" s="18"/>
      <c r="Z654" s="18"/>
      <c r="AA654" s="18"/>
      <c r="AB654" s="18"/>
      <c r="AC654" s="18"/>
      <c r="AD654" s="18"/>
    </row>
    <row r="655" spans="1:30" ht="18">
      <c r="A655" s="950"/>
      <c r="B655" s="950"/>
      <c r="C655" s="950"/>
      <c r="D655" s="950"/>
      <c r="E655" s="950"/>
      <c r="F655" s="950"/>
      <c r="G655" s="950"/>
      <c r="H655" s="950"/>
      <c r="I655" s="950"/>
      <c r="J655" s="950"/>
      <c r="K655" s="950"/>
      <c r="L655" s="950"/>
      <c r="M655" s="950"/>
      <c r="N655" s="950"/>
      <c r="O655" s="950"/>
      <c r="P655" s="18"/>
      <c r="Q655" s="18"/>
      <c r="R655" s="18"/>
      <c r="S655" s="18"/>
      <c r="T655" s="18"/>
      <c r="U655" s="18"/>
      <c r="V655" s="18"/>
      <c r="W655" s="18"/>
      <c r="X655" s="18"/>
      <c r="Y655" s="18"/>
      <c r="Z655" s="18"/>
      <c r="AA655" s="18"/>
      <c r="AB655" s="18"/>
      <c r="AC655" s="18"/>
      <c r="AD655" s="18"/>
    </row>
    <row r="656" spans="1:30" ht="18">
      <c r="A656" s="950"/>
      <c r="B656" s="950"/>
      <c r="C656" s="950"/>
      <c r="D656" s="950"/>
      <c r="E656" s="950"/>
      <c r="F656" s="950"/>
      <c r="G656" s="950"/>
      <c r="H656" s="950"/>
      <c r="I656" s="950"/>
      <c r="J656" s="950"/>
      <c r="K656" s="950"/>
      <c r="L656" s="950"/>
      <c r="M656" s="950"/>
      <c r="N656" s="950"/>
      <c r="O656" s="950"/>
      <c r="P656" s="18"/>
      <c r="Q656" s="18"/>
      <c r="R656" s="18"/>
      <c r="S656" s="18"/>
      <c r="T656" s="18"/>
      <c r="U656" s="18"/>
      <c r="V656" s="18"/>
      <c r="W656" s="18"/>
      <c r="X656" s="18"/>
      <c r="Y656" s="18"/>
      <c r="Z656" s="18"/>
      <c r="AA656" s="18"/>
      <c r="AB656" s="18"/>
      <c r="AC656" s="18"/>
      <c r="AD656" s="18"/>
    </row>
    <row r="657" spans="1:30" ht="18">
      <c r="A657" s="950"/>
      <c r="B657" s="950"/>
      <c r="C657" s="950"/>
      <c r="D657" s="950"/>
      <c r="E657" s="950"/>
      <c r="F657" s="950"/>
      <c r="G657" s="950"/>
      <c r="H657" s="950"/>
      <c r="I657" s="950"/>
      <c r="J657" s="950"/>
      <c r="K657" s="950"/>
      <c r="L657" s="950"/>
      <c r="M657" s="950"/>
      <c r="N657" s="950"/>
      <c r="O657" s="950"/>
      <c r="P657" s="18"/>
      <c r="Q657" s="18"/>
      <c r="R657" s="18"/>
      <c r="S657" s="18"/>
      <c r="T657" s="18"/>
      <c r="U657" s="18"/>
      <c r="V657" s="18"/>
      <c r="W657" s="18"/>
      <c r="X657" s="18"/>
      <c r="Y657" s="18"/>
      <c r="Z657" s="18"/>
      <c r="AA657" s="18"/>
      <c r="AB657" s="18"/>
      <c r="AC657" s="18"/>
      <c r="AD657" s="18"/>
    </row>
    <row r="658" spans="1:30" ht="18">
      <c r="A658" s="950"/>
      <c r="B658" s="950"/>
      <c r="C658" s="950"/>
      <c r="D658" s="950"/>
      <c r="E658" s="950"/>
      <c r="F658" s="950"/>
      <c r="G658" s="950"/>
      <c r="H658" s="950"/>
      <c r="I658" s="950"/>
      <c r="J658" s="950"/>
      <c r="K658" s="950"/>
      <c r="L658" s="950"/>
      <c r="M658" s="950"/>
      <c r="N658" s="950"/>
      <c r="O658" s="950"/>
      <c r="P658" s="18"/>
      <c r="Q658" s="18"/>
      <c r="R658" s="18"/>
      <c r="S658" s="18"/>
      <c r="T658" s="18"/>
      <c r="U658" s="18"/>
      <c r="V658" s="18"/>
      <c r="W658" s="18"/>
      <c r="X658" s="18"/>
      <c r="Y658" s="18"/>
      <c r="Z658" s="18"/>
      <c r="AA658" s="18"/>
      <c r="AB658" s="18"/>
      <c r="AC658" s="18"/>
      <c r="AD658" s="18"/>
    </row>
    <row r="659" spans="1:30" ht="18">
      <c r="A659" s="950"/>
      <c r="B659" s="950"/>
      <c r="C659" s="950"/>
      <c r="D659" s="950"/>
      <c r="E659" s="950"/>
      <c r="F659" s="950"/>
      <c r="G659" s="950"/>
      <c r="H659" s="950"/>
      <c r="I659" s="950"/>
      <c r="J659" s="950"/>
      <c r="K659" s="950"/>
      <c r="L659" s="950"/>
      <c r="M659" s="950"/>
      <c r="N659" s="950"/>
      <c r="O659" s="950"/>
      <c r="P659" s="18"/>
      <c r="Q659" s="18"/>
      <c r="R659" s="18"/>
      <c r="S659" s="18"/>
      <c r="T659" s="18"/>
      <c r="U659" s="18"/>
      <c r="V659" s="18"/>
      <c r="W659" s="18"/>
      <c r="X659" s="18"/>
      <c r="Y659" s="18"/>
      <c r="Z659" s="18"/>
      <c r="AA659" s="18"/>
      <c r="AB659" s="18"/>
      <c r="AC659" s="18"/>
      <c r="AD659" s="18"/>
    </row>
    <row r="660" spans="1:30" ht="18">
      <c r="A660" s="950"/>
      <c r="B660" s="950"/>
      <c r="C660" s="950"/>
      <c r="D660" s="950"/>
      <c r="E660" s="950"/>
      <c r="F660" s="950"/>
      <c r="G660" s="950"/>
      <c r="H660" s="950"/>
      <c r="I660" s="950"/>
      <c r="J660" s="950"/>
      <c r="K660" s="950"/>
      <c r="L660" s="950"/>
      <c r="M660" s="950"/>
      <c r="N660" s="950"/>
      <c r="O660" s="950"/>
      <c r="P660" s="18"/>
      <c r="Q660" s="18"/>
      <c r="R660" s="18"/>
      <c r="S660" s="18"/>
      <c r="T660" s="18"/>
      <c r="U660" s="18"/>
      <c r="V660" s="18"/>
      <c r="W660" s="18"/>
      <c r="X660" s="18"/>
      <c r="Y660" s="18"/>
      <c r="Z660" s="18"/>
      <c r="AA660" s="18"/>
      <c r="AB660" s="18"/>
      <c r="AC660" s="18"/>
      <c r="AD660" s="18"/>
    </row>
    <row r="661" spans="1:30" ht="18">
      <c r="A661" s="950"/>
      <c r="B661" s="950"/>
      <c r="C661" s="950"/>
      <c r="D661" s="950"/>
      <c r="E661" s="950"/>
      <c r="F661" s="950"/>
      <c r="G661" s="950"/>
      <c r="H661" s="950"/>
      <c r="I661" s="950"/>
      <c r="J661" s="950"/>
      <c r="K661" s="950"/>
      <c r="L661" s="950"/>
      <c r="M661" s="950"/>
      <c r="N661" s="950"/>
      <c r="O661" s="950"/>
      <c r="P661" s="18"/>
      <c r="Q661" s="18"/>
      <c r="R661" s="18"/>
      <c r="S661" s="18"/>
      <c r="T661" s="18"/>
      <c r="U661" s="18"/>
      <c r="V661" s="18"/>
      <c r="W661" s="18"/>
      <c r="X661" s="18"/>
      <c r="Y661" s="18"/>
      <c r="Z661" s="18"/>
      <c r="AA661" s="18"/>
      <c r="AB661" s="18"/>
      <c r="AC661" s="18"/>
      <c r="AD661" s="18"/>
    </row>
    <row r="662" spans="1:30" ht="18">
      <c r="A662" s="950"/>
      <c r="B662" s="950"/>
      <c r="C662" s="950"/>
      <c r="D662" s="950"/>
      <c r="E662" s="950"/>
      <c r="F662" s="950"/>
      <c r="G662" s="950"/>
      <c r="H662" s="950"/>
      <c r="I662" s="950"/>
      <c r="J662" s="950"/>
      <c r="K662" s="950"/>
      <c r="L662" s="950"/>
      <c r="M662" s="950"/>
      <c r="N662" s="950"/>
      <c r="O662" s="950"/>
      <c r="P662" s="18"/>
      <c r="Q662" s="18"/>
      <c r="R662" s="18"/>
      <c r="S662" s="18"/>
      <c r="T662" s="18"/>
      <c r="U662" s="18"/>
      <c r="V662" s="18"/>
      <c r="W662" s="18"/>
      <c r="X662" s="18"/>
      <c r="Y662" s="18"/>
      <c r="Z662" s="18"/>
      <c r="AA662" s="18"/>
      <c r="AB662" s="18"/>
      <c r="AC662" s="18"/>
      <c r="AD662" s="18"/>
    </row>
    <row r="663" spans="1:30" ht="18">
      <c r="A663" s="950"/>
      <c r="B663" s="950"/>
      <c r="C663" s="950"/>
      <c r="D663" s="950"/>
      <c r="E663" s="950"/>
      <c r="F663" s="950"/>
      <c r="G663" s="950"/>
      <c r="H663" s="950"/>
      <c r="I663" s="950"/>
      <c r="J663" s="950"/>
      <c r="K663" s="950"/>
      <c r="L663" s="950"/>
      <c r="M663" s="950"/>
      <c r="N663" s="950"/>
      <c r="O663" s="950"/>
      <c r="P663" s="18"/>
      <c r="Q663" s="18"/>
      <c r="R663" s="18"/>
      <c r="S663" s="18"/>
      <c r="T663" s="18"/>
      <c r="U663" s="18"/>
      <c r="V663" s="18"/>
      <c r="W663" s="18"/>
      <c r="X663" s="18"/>
      <c r="Y663" s="18"/>
      <c r="Z663" s="18"/>
      <c r="AA663" s="18"/>
      <c r="AB663" s="18"/>
      <c r="AC663" s="18"/>
      <c r="AD663" s="18"/>
    </row>
    <row r="664" spans="1:30" ht="18">
      <c r="A664" s="950"/>
      <c r="B664" s="950"/>
      <c r="C664" s="950"/>
      <c r="D664" s="950"/>
      <c r="E664" s="950"/>
      <c r="F664" s="950"/>
      <c r="G664" s="950"/>
      <c r="H664" s="950"/>
      <c r="I664" s="950"/>
      <c r="J664" s="950"/>
      <c r="K664" s="950"/>
      <c r="L664" s="950"/>
      <c r="M664" s="950"/>
      <c r="N664" s="950"/>
      <c r="O664" s="950"/>
      <c r="P664" s="18"/>
      <c r="Q664" s="18"/>
      <c r="R664" s="18"/>
      <c r="S664" s="18"/>
      <c r="T664" s="18"/>
      <c r="U664" s="18"/>
      <c r="V664" s="18"/>
      <c r="W664" s="18"/>
      <c r="X664" s="18"/>
      <c r="Y664" s="18"/>
      <c r="Z664" s="18"/>
      <c r="AA664" s="18"/>
      <c r="AB664" s="18"/>
      <c r="AC664" s="18"/>
      <c r="AD664" s="18"/>
    </row>
    <row r="665" spans="1:30" ht="18">
      <c r="A665" s="950"/>
      <c r="B665" s="950"/>
      <c r="C665" s="950"/>
      <c r="D665" s="950"/>
      <c r="E665" s="950"/>
      <c r="F665" s="950"/>
      <c r="G665" s="950"/>
      <c r="H665" s="950"/>
      <c r="I665" s="950"/>
      <c r="J665" s="950"/>
      <c r="K665" s="950"/>
      <c r="L665" s="950"/>
      <c r="M665" s="950"/>
      <c r="N665" s="950"/>
      <c r="O665" s="950"/>
      <c r="P665" s="18"/>
      <c r="Q665" s="18"/>
      <c r="R665" s="18"/>
      <c r="S665" s="18"/>
      <c r="T665" s="18"/>
      <c r="U665" s="18"/>
      <c r="V665" s="18"/>
      <c r="W665" s="18"/>
      <c r="X665" s="18"/>
      <c r="Y665" s="18"/>
      <c r="Z665" s="18"/>
      <c r="AA665" s="18"/>
      <c r="AB665" s="18"/>
      <c r="AC665" s="18"/>
      <c r="AD665" s="18"/>
    </row>
    <row r="666" spans="1:30" ht="18">
      <c r="A666" s="950"/>
      <c r="B666" s="950"/>
      <c r="C666" s="950"/>
      <c r="D666" s="950"/>
      <c r="E666" s="950"/>
      <c r="F666" s="950"/>
      <c r="G666" s="950"/>
      <c r="H666" s="950"/>
      <c r="I666" s="950"/>
      <c r="J666" s="950"/>
      <c r="K666" s="950"/>
      <c r="L666" s="950"/>
      <c r="M666" s="950"/>
      <c r="N666" s="950"/>
      <c r="O666" s="950"/>
      <c r="P666" s="18"/>
      <c r="Q666" s="18"/>
      <c r="R666" s="18"/>
      <c r="S666" s="18"/>
      <c r="T666" s="18"/>
      <c r="U666" s="18"/>
      <c r="V666" s="18"/>
      <c r="W666" s="18"/>
      <c r="X666" s="18"/>
      <c r="Y666" s="18"/>
      <c r="Z666" s="18"/>
      <c r="AA666" s="18"/>
      <c r="AB666" s="18"/>
      <c r="AC666" s="18"/>
      <c r="AD666" s="18"/>
    </row>
    <row r="667" spans="1:30" ht="18">
      <c r="A667" s="950"/>
      <c r="B667" s="950"/>
      <c r="C667" s="950"/>
      <c r="D667" s="950"/>
      <c r="E667" s="950"/>
      <c r="F667" s="950"/>
      <c r="G667" s="950"/>
      <c r="H667" s="950"/>
      <c r="I667" s="950"/>
      <c r="J667" s="950"/>
      <c r="K667" s="950"/>
      <c r="L667" s="950"/>
      <c r="M667" s="950"/>
      <c r="N667" s="950"/>
      <c r="O667" s="950"/>
      <c r="P667" s="18"/>
      <c r="Q667" s="18"/>
      <c r="R667" s="18"/>
      <c r="S667" s="18"/>
      <c r="T667" s="18"/>
      <c r="U667" s="18"/>
      <c r="V667" s="18"/>
      <c r="W667" s="18"/>
      <c r="X667" s="18"/>
      <c r="Y667" s="18"/>
      <c r="Z667" s="18"/>
      <c r="AA667" s="18"/>
      <c r="AB667" s="18"/>
      <c r="AC667" s="18"/>
      <c r="AD667" s="18"/>
    </row>
    <row r="668" spans="1:30" ht="18">
      <c r="A668" s="950"/>
      <c r="B668" s="950"/>
      <c r="C668" s="950"/>
      <c r="D668" s="950"/>
      <c r="E668" s="950"/>
      <c r="F668" s="950"/>
      <c r="G668" s="950"/>
      <c r="H668" s="950"/>
      <c r="I668" s="950"/>
      <c r="J668" s="950"/>
      <c r="K668" s="950"/>
      <c r="L668" s="950"/>
      <c r="M668" s="950"/>
      <c r="N668" s="950"/>
      <c r="O668" s="950"/>
      <c r="P668" s="18"/>
      <c r="Q668" s="18"/>
      <c r="R668" s="18"/>
      <c r="S668" s="18"/>
      <c r="T668" s="18"/>
      <c r="U668" s="18"/>
      <c r="V668" s="18"/>
      <c r="W668" s="18"/>
      <c r="X668" s="18"/>
      <c r="Y668" s="18"/>
      <c r="Z668" s="18"/>
      <c r="AA668" s="18"/>
      <c r="AB668" s="18"/>
      <c r="AC668" s="18"/>
      <c r="AD668" s="18"/>
    </row>
    <row r="669" spans="1:30" ht="18">
      <c r="A669" s="950"/>
      <c r="B669" s="950"/>
      <c r="C669" s="950"/>
      <c r="D669" s="950"/>
      <c r="E669" s="950"/>
      <c r="F669" s="950"/>
      <c r="G669" s="950"/>
      <c r="H669" s="950"/>
      <c r="I669" s="950"/>
      <c r="J669" s="950"/>
      <c r="K669" s="950"/>
      <c r="L669" s="950"/>
      <c r="M669" s="950"/>
      <c r="N669" s="950"/>
      <c r="O669" s="950"/>
      <c r="P669" s="18"/>
      <c r="Q669" s="18"/>
      <c r="R669" s="18"/>
      <c r="S669" s="18"/>
      <c r="T669" s="18"/>
      <c r="U669" s="18"/>
      <c r="V669" s="18"/>
      <c r="W669" s="18"/>
      <c r="X669" s="18"/>
      <c r="Y669" s="18"/>
      <c r="Z669" s="18"/>
      <c r="AA669" s="18"/>
      <c r="AB669" s="18"/>
      <c r="AC669" s="18"/>
      <c r="AD669" s="18"/>
    </row>
    <row r="670" spans="1:30" ht="18">
      <c r="A670" s="950"/>
      <c r="B670" s="950"/>
      <c r="C670" s="950"/>
      <c r="D670" s="950"/>
      <c r="E670" s="950"/>
      <c r="F670" s="950"/>
      <c r="G670" s="950"/>
      <c r="H670" s="950"/>
      <c r="I670" s="950"/>
      <c r="J670" s="950"/>
      <c r="K670" s="950"/>
      <c r="L670" s="950"/>
      <c r="M670" s="950"/>
      <c r="N670" s="950"/>
      <c r="O670" s="950"/>
      <c r="P670" s="18"/>
      <c r="Q670" s="18"/>
      <c r="R670" s="18"/>
      <c r="S670" s="18"/>
      <c r="T670" s="18"/>
      <c r="U670" s="18"/>
      <c r="V670" s="18"/>
      <c r="W670" s="18"/>
      <c r="X670" s="18"/>
      <c r="Y670" s="18"/>
      <c r="Z670" s="18"/>
      <c r="AA670" s="18"/>
      <c r="AB670" s="18"/>
      <c r="AC670" s="18"/>
      <c r="AD670" s="18"/>
    </row>
    <row r="671" spans="1:30" ht="18">
      <c r="A671" s="950"/>
      <c r="B671" s="950"/>
      <c r="C671" s="950"/>
      <c r="D671" s="950"/>
      <c r="E671" s="950"/>
      <c r="F671" s="950"/>
      <c r="G671" s="950"/>
      <c r="H671" s="950"/>
      <c r="I671" s="950"/>
      <c r="J671" s="950"/>
      <c r="K671" s="950"/>
      <c r="L671" s="950"/>
      <c r="M671" s="950"/>
      <c r="N671" s="950"/>
      <c r="O671" s="950"/>
      <c r="P671" s="18"/>
      <c r="Q671" s="18"/>
      <c r="R671" s="18"/>
      <c r="S671" s="18"/>
      <c r="T671" s="18"/>
      <c r="U671" s="18"/>
      <c r="V671" s="18"/>
      <c r="W671" s="18"/>
      <c r="X671" s="18"/>
      <c r="Y671" s="18"/>
      <c r="Z671" s="18"/>
      <c r="AA671" s="18"/>
      <c r="AB671" s="18"/>
      <c r="AC671" s="18"/>
      <c r="AD671" s="18"/>
    </row>
    <row r="672" spans="1:30" ht="18">
      <c r="A672" s="950"/>
      <c r="B672" s="950"/>
      <c r="C672" s="950"/>
      <c r="D672" s="950"/>
      <c r="E672" s="950"/>
      <c r="F672" s="950"/>
      <c r="G672" s="950"/>
      <c r="H672" s="950"/>
      <c r="I672" s="950"/>
      <c r="J672" s="950"/>
      <c r="K672" s="950"/>
      <c r="L672" s="950"/>
      <c r="M672" s="950"/>
      <c r="N672" s="950"/>
      <c r="O672" s="950"/>
      <c r="P672" s="18"/>
      <c r="Q672" s="18"/>
      <c r="R672" s="18"/>
      <c r="S672" s="18"/>
      <c r="T672" s="18"/>
      <c r="U672" s="18"/>
      <c r="V672" s="18"/>
      <c r="W672" s="18"/>
      <c r="X672" s="18"/>
      <c r="Y672" s="18"/>
      <c r="Z672" s="18"/>
      <c r="AA672" s="18"/>
      <c r="AB672" s="18"/>
      <c r="AC672" s="18"/>
      <c r="AD672" s="18"/>
    </row>
    <row r="673" spans="1:30" ht="18">
      <c r="A673" s="950"/>
      <c r="B673" s="950"/>
      <c r="C673" s="950"/>
      <c r="D673" s="950"/>
      <c r="E673" s="950"/>
      <c r="F673" s="950"/>
      <c r="G673" s="950"/>
      <c r="H673" s="950"/>
      <c r="I673" s="950"/>
      <c r="J673" s="950"/>
      <c r="K673" s="950"/>
      <c r="L673" s="950"/>
      <c r="M673" s="950"/>
      <c r="N673" s="950"/>
      <c r="O673" s="950"/>
      <c r="P673" s="18"/>
      <c r="Q673" s="18"/>
      <c r="R673" s="18"/>
      <c r="S673" s="18"/>
      <c r="T673" s="18"/>
      <c r="U673" s="18"/>
      <c r="V673" s="18"/>
      <c r="W673" s="18"/>
      <c r="X673" s="18"/>
      <c r="Y673" s="18"/>
      <c r="Z673" s="18"/>
      <c r="AA673" s="18"/>
      <c r="AB673" s="18"/>
      <c r="AC673" s="18"/>
      <c r="AD673" s="18"/>
    </row>
    <row r="674" spans="1:30" ht="18">
      <c r="A674" s="950"/>
      <c r="B674" s="950"/>
      <c r="C674" s="950"/>
      <c r="D674" s="950"/>
      <c r="E674" s="950"/>
      <c r="F674" s="950"/>
      <c r="G674" s="950"/>
      <c r="H674" s="950"/>
      <c r="I674" s="950"/>
      <c r="J674" s="950"/>
      <c r="K674" s="950"/>
      <c r="L674" s="950"/>
      <c r="M674" s="950"/>
      <c r="N674" s="950"/>
      <c r="O674" s="950"/>
      <c r="P674" s="18"/>
      <c r="Q674" s="18"/>
      <c r="R674" s="18"/>
      <c r="S674" s="18"/>
      <c r="T674" s="18"/>
      <c r="U674" s="18"/>
      <c r="V674" s="18"/>
      <c r="W674" s="18"/>
      <c r="X674" s="18"/>
      <c r="Y674" s="18"/>
      <c r="Z674" s="18"/>
      <c r="AA674" s="18"/>
      <c r="AB674" s="18"/>
      <c r="AC674" s="18"/>
      <c r="AD674" s="18"/>
    </row>
    <row r="675" spans="1:30" ht="18">
      <c r="A675" s="950"/>
      <c r="B675" s="950"/>
      <c r="C675" s="950"/>
      <c r="D675" s="950"/>
      <c r="E675" s="950"/>
      <c r="F675" s="950"/>
      <c r="G675" s="950"/>
      <c r="H675" s="950"/>
      <c r="I675" s="950"/>
      <c r="J675" s="950"/>
      <c r="K675" s="950"/>
      <c r="L675" s="950"/>
      <c r="M675" s="950"/>
      <c r="N675" s="950"/>
      <c r="O675" s="950"/>
      <c r="P675" s="18"/>
      <c r="Q675" s="18"/>
      <c r="R675" s="18"/>
      <c r="S675" s="18"/>
      <c r="T675" s="18"/>
      <c r="U675" s="18"/>
      <c r="V675" s="18"/>
      <c r="W675" s="18"/>
      <c r="X675" s="18"/>
      <c r="Y675" s="18"/>
      <c r="Z675" s="18"/>
      <c r="AA675" s="18"/>
      <c r="AB675" s="18"/>
      <c r="AC675" s="18"/>
      <c r="AD675" s="18"/>
    </row>
    <row r="676" spans="1:30" ht="18">
      <c r="A676" s="950"/>
      <c r="B676" s="950"/>
      <c r="C676" s="950"/>
      <c r="D676" s="950"/>
      <c r="E676" s="950"/>
      <c r="F676" s="950"/>
      <c r="G676" s="950"/>
      <c r="H676" s="950"/>
      <c r="I676" s="950"/>
      <c r="J676" s="950"/>
      <c r="K676" s="950"/>
      <c r="L676" s="950"/>
      <c r="M676" s="950"/>
      <c r="N676" s="950"/>
      <c r="O676" s="950"/>
      <c r="P676" s="18"/>
      <c r="Q676" s="18"/>
      <c r="R676" s="18"/>
      <c r="S676" s="18"/>
      <c r="T676" s="18"/>
      <c r="U676" s="18"/>
      <c r="V676" s="18"/>
      <c r="W676" s="18"/>
      <c r="X676" s="18"/>
      <c r="Y676" s="18"/>
      <c r="Z676" s="18"/>
      <c r="AA676" s="18"/>
      <c r="AB676" s="18"/>
      <c r="AC676" s="18"/>
      <c r="AD676" s="18"/>
    </row>
    <row r="677" spans="1:30" ht="18">
      <c r="A677" s="950"/>
      <c r="B677" s="950"/>
      <c r="C677" s="950"/>
      <c r="D677" s="950"/>
      <c r="E677" s="950"/>
      <c r="F677" s="950"/>
      <c r="G677" s="950"/>
      <c r="H677" s="950"/>
      <c r="I677" s="950"/>
      <c r="J677" s="950"/>
      <c r="K677" s="950"/>
      <c r="L677" s="950"/>
      <c r="M677" s="950"/>
      <c r="N677" s="950"/>
      <c r="O677" s="950"/>
      <c r="P677" s="18"/>
      <c r="Q677" s="18"/>
      <c r="R677" s="18"/>
      <c r="S677" s="18"/>
      <c r="T677" s="18"/>
      <c r="U677" s="18"/>
      <c r="V677" s="18"/>
      <c r="W677" s="18"/>
      <c r="X677" s="18"/>
      <c r="Y677" s="18"/>
      <c r="Z677" s="18"/>
      <c r="AA677" s="18"/>
      <c r="AB677" s="18"/>
      <c r="AC677" s="18"/>
      <c r="AD677" s="18"/>
    </row>
    <row r="678" spans="1:30" ht="18">
      <c r="A678" s="950"/>
      <c r="B678" s="950"/>
      <c r="C678" s="950"/>
      <c r="D678" s="950"/>
      <c r="E678" s="950"/>
      <c r="F678" s="950"/>
      <c r="G678" s="950"/>
      <c r="H678" s="950"/>
      <c r="I678" s="950"/>
      <c r="J678" s="950"/>
      <c r="K678" s="950"/>
      <c r="L678" s="950"/>
      <c r="M678" s="950"/>
      <c r="N678" s="950"/>
      <c r="O678" s="950"/>
      <c r="P678" s="18"/>
      <c r="Q678" s="18"/>
      <c r="R678" s="18"/>
      <c r="S678" s="18"/>
      <c r="T678" s="18"/>
      <c r="U678" s="18"/>
      <c r="V678" s="18"/>
      <c r="W678" s="18"/>
      <c r="X678" s="18"/>
      <c r="Y678" s="18"/>
      <c r="Z678" s="18"/>
      <c r="AA678" s="18"/>
      <c r="AB678" s="18"/>
      <c r="AC678" s="18"/>
      <c r="AD678" s="18"/>
    </row>
    <row r="679" spans="1:30" ht="18">
      <c r="A679" s="950"/>
      <c r="B679" s="950"/>
      <c r="C679" s="950"/>
      <c r="D679" s="950"/>
      <c r="E679" s="950"/>
      <c r="F679" s="950"/>
      <c r="G679" s="950"/>
      <c r="H679" s="950"/>
      <c r="I679" s="950"/>
      <c r="J679" s="950"/>
      <c r="K679" s="950"/>
      <c r="L679" s="950"/>
      <c r="M679" s="950"/>
      <c r="N679" s="950"/>
      <c r="O679" s="950"/>
      <c r="P679" s="18"/>
      <c r="Q679" s="18"/>
      <c r="R679" s="18"/>
      <c r="S679" s="18"/>
      <c r="T679" s="18"/>
      <c r="U679" s="18"/>
      <c r="V679" s="18"/>
      <c r="W679" s="18"/>
      <c r="X679" s="18"/>
      <c r="Y679" s="18"/>
      <c r="Z679" s="18"/>
      <c r="AA679" s="18"/>
      <c r="AB679" s="18"/>
      <c r="AC679" s="18"/>
      <c r="AD679" s="18"/>
    </row>
    <row r="680" spans="1:30" ht="18">
      <c r="A680" s="950"/>
      <c r="B680" s="950"/>
      <c r="C680" s="950"/>
      <c r="D680" s="950"/>
      <c r="E680" s="950"/>
      <c r="F680" s="950"/>
      <c r="G680" s="950"/>
      <c r="H680" s="950"/>
      <c r="I680" s="950"/>
      <c r="J680" s="950"/>
      <c r="K680" s="950"/>
      <c r="L680" s="950"/>
      <c r="M680" s="950"/>
      <c r="N680" s="950"/>
      <c r="O680" s="950"/>
      <c r="P680" s="18"/>
      <c r="Q680" s="18"/>
      <c r="R680" s="18"/>
      <c r="S680" s="18"/>
      <c r="T680" s="18"/>
      <c r="U680" s="18"/>
      <c r="V680" s="18"/>
      <c r="W680" s="18"/>
      <c r="X680" s="18"/>
      <c r="Y680" s="18"/>
      <c r="Z680" s="18"/>
      <c r="AA680" s="18"/>
      <c r="AB680" s="18"/>
      <c r="AC680" s="18"/>
      <c r="AD680" s="18"/>
    </row>
    <row r="681" spans="1:30" ht="18">
      <c r="A681" s="950"/>
      <c r="B681" s="950"/>
      <c r="C681" s="950"/>
      <c r="D681" s="950"/>
      <c r="E681" s="950"/>
      <c r="F681" s="950"/>
      <c r="G681" s="950"/>
      <c r="H681" s="950"/>
      <c r="I681" s="950"/>
      <c r="J681" s="950"/>
      <c r="K681" s="950"/>
      <c r="L681" s="950"/>
      <c r="M681" s="950"/>
      <c r="N681" s="950"/>
      <c r="O681" s="950"/>
      <c r="P681" s="18"/>
      <c r="Q681" s="18"/>
      <c r="R681" s="18"/>
      <c r="S681" s="18"/>
      <c r="T681" s="18"/>
      <c r="U681" s="18"/>
      <c r="V681" s="18"/>
      <c r="W681" s="18"/>
      <c r="X681" s="18"/>
      <c r="Y681" s="18"/>
      <c r="Z681" s="18"/>
      <c r="AA681" s="18"/>
      <c r="AB681" s="18"/>
      <c r="AC681" s="18"/>
      <c r="AD681" s="18"/>
    </row>
    <row r="682" spans="1:30" ht="18">
      <c r="A682" s="950"/>
      <c r="B682" s="950"/>
      <c r="C682" s="950"/>
      <c r="D682" s="950"/>
      <c r="E682" s="950"/>
      <c r="F682" s="950"/>
      <c r="G682" s="950"/>
      <c r="H682" s="950"/>
      <c r="I682" s="950"/>
      <c r="J682" s="950"/>
      <c r="K682" s="950"/>
      <c r="L682" s="950"/>
      <c r="M682" s="950"/>
      <c r="N682" s="950"/>
      <c r="O682" s="950"/>
      <c r="P682" s="18"/>
      <c r="Q682" s="18"/>
      <c r="R682" s="18"/>
      <c r="S682" s="18"/>
      <c r="T682" s="18"/>
      <c r="U682" s="18"/>
      <c r="V682" s="18"/>
      <c r="W682" s="18"/>
      <c r="X682" s="18"/>
      <c r="Y682" s="18"/>
      <c r="Z682" s="18"/>
      <c r="AA682" s="18"/>
      <c r="AB682" s="18"/>
      <c r="AC682" s="18"/>
      <c r="AD682" s="18"/>
    </row>
    <row r="683" spans="1:30" ht="18">
      <c r="A683" s="950"/>
      <c r="B683" s="950"/>
      <c r="C683" s="950"/>
      <c r="D683" s="950"/>
      <c r="E683" s="950"/>
      <c r="F683" s="950"/>
      <c r="G683" s="950"/>
      <c r="H683" s="950"/>
      <c r="I683" s="950"/>
      <c r="J683" s="950"/>
      <c r="K683" s="950"/>
      <c r="L683" s="950"/>
      <c r="M683" s="950"/>
      <c r="N683" s="950"/>
      <c r="O683" s="950"/>
      <c r="P683" s="18"/>
      <c r="Q683" s="18"/>
      <c r="R683" s="18"/>
      <c r="S683" s="18"/>
      <c r="T683" s="18"/>
      <c r="U683" s="18"/>
      <c r="V683" s="18"/>
      <c r="W683" s="18"/>
      <c r="X683" s="18"/>
      <c r="Y683" s="18"/>
      <c r="Z683" s="18"/>
      <c r="AA683" s="18"/>
      <c r="AB683" s="18"/>
      <c r="AC683" s="18"/>
      <c r="AD683" s="18"/>
    </row>
    <row r="684" spans="1:30" ht="18">
      <c r="A684" s="950"/>
      <c r="B684" s="950"/>
      <c r="C684" s="950"/>
      <c r="D684" s="950"/>
      <c r="E684" s="950"/>
      <c r="F684" s="950"/>
      <c r="G684" s="950"/>
      <c r="H684" s="950"/>
      <c r="I684" s="950"/>
      <c r="J684" s="950"/>
      <c r="K684" s="950"/>
      <c r="L684" s="950"/>
      <c r="M684" s="950"/>
      <c r="N684" s="950"/>
      <c r="O684" s="950"/>
      <c r="P684" s="18"/>
      <c r="Q684" s="18"/>
      <c r="R684" s="18"/>
      <c r="S684" s="18"/>
      <c r="T684" s="18"/>
      <c r="U684" s="18"/>
      <c r="V684" s="18"/>
      <c r="W684" s="18"/>
      <c r="X684" s="18"/>
      <c r="Y684" s="18"/>
      <c r="Z684" s="18"/>
      <c r="AA684" s="18"/>
      <c r="AB684" s="18"/>
      <c r="AC684" s="18"/>
      <c r="AD684" s="18"/>
    </row>
    <row r="685" spans="1:30" ht="18">
      <c r="A685" s="950"/>
      <c r="B685" s="950"/>
      <c r="C685" s="950"/>
      <c r="D685" s="950"/>
      <c r="E685" s="950"/>
      <c r="F685" s="950"/>
      <c r="G685" s="950"/>
      <c r="H685" s="950"/>
      <c r="I685" s="950"/>
      <c r="J685" s="950"/>
      <c r="K685" s="950"/>
      <c r="L685" s="950"/>
      <c r="M685" s="950"/>
      <c r="N685" s="950"/>
      <c r="O685" s="950"/>
      <c r="P685" s="18"/>
      <c r="Q685" s="18"/>
      <c r="R685" s="18"/>
      <c r="S685" s="18"/>
      <c r="T685" s="18"/>
      <c r="U685" s="18"/>
      <c r="V685" s="18"/>
      <c r="W685" s="18"/>
      <c r="X685" s="18"/>
      <c r="Y685" s="18"/>
      <c r="Z685" s="18"/>
      <c r="AA685" s="18"/>
      <c r="AB685" s="18"/>
      <c r="AC685" s="18"/>
      <c r="AD685" s="18"/>
    </row>
    <row r="686" spans="1:30" ht="18">
      <c r="A686" s="950"/>
      <c r="B686" s="950"/>
      <c r="C686" s="950"/>
      <c r="D686" s="950"/>
      <c r="E686" s="950"/>
      <c r="F686" s="950"/>
      <c r="G686" s="950"/>
      <c r="H686" s="950"/>
      <c r="I686" s="950"/>
      <c r="J686" s="950"/>
      <c r="K686" s="950"/>
      <c r="L686" s="950"/>
      <c r="M686" s="950"/>
      <c r="N686" s="950"/>
      <c r="O686" s="950"/>
      <c r="P686" s="18"/>
      <c r="Q686" s="18"/>
      <c r="R686" s="18"/>
      <c r="S686" s="18"/>
      <c r="T686" s="18"/>
      <c r="U686" s="18"/>
      <c r="V686" s="18"/>
      <c r="W686" s="18"/>
      <c r="X686" s="18"/>
      <c r="Y686" s="18"/>
      <c r="Z686" s="18"/>
      <c r="AA686" s="18"/>
      <c r="AB686" s="18"/>
      <c r="AC686" s="18"/>
      <c r="AD686" s="18"/>
    </row>
    <row r="687" spans="1:30" ht="18">
      <c r="A687" s="950"/>
      <c r="B687" s="950"/>
      <c r="C687" s="950"/>
      <c r="D687" s="950"/>
      <c r="E687" s="950"/>
      <c r="F687" s="950"/>
      <c r="G687" s="950"/>
      <c r="H687" s="950"/>
      <c r="I687" s="950"/>
      <c r="J687" s="950"/>
      <c r="K687" s="950"/>
      <c r="L687" s="950"/>
      <c r="M687" s="950"/>
      <c r="N687" s="950"/>
      <c r="O687" s="950"/>
      <c r="P687" s="18"/>
      <c r="Q687" s="18"/>
      <c r="R687" s="18"/>
      <c r="S687" s="18"/>
      <c r="T687" s="18"/>
      <c r="U687" s="18"/>
      <c r="V687" s="18"/>
      <c r="W687" s="18"/>
      <c r="X687" s="18"/>
      <c r="Y687" s="18"/>
      <c r="Z687" s="18"/>
      <c r="AA687" s="18"/>
      <c r="AB687" s="18"/>
      <c r="AC687" s="18"/>
      <c r="AD687" s="18"/>
    </row>
    <row r="688" spans="1:30" ht="18">
      <c r="A688" s="950"/>
      <c r="B688" s="950"/>
      <c r="C688" s="950"/>
      <c r="D688" s="950"/>
      <c r="E688" s="950"/>
      <c r="F688" s="950"/>
      <c r="G688" s="950"/>
      <c r="H688" s="950"/>
      <c r="I688" s="950"/>
      <c r="J688" s="950"/>
      <c r="K688" s="950"/>
      <c r="L688" s="950"/>
      <c r="M688" s="950"/>
      <c r="N688" s="950"/>
      <c r="O688" s="950"/>
      <c r="P688" s="18"/>
      <c r="Q688" s="18"/>
      <c r="R688" s="18"/>
      <c r="S688" s="18"/>
      <c r="T688" s="18"/>
      <c r="U688" s="18"/>
      <c r="V688" s="18"/>
      <c r="W688" s="18"/>
      <c r="X688" s="18"/>
      <c r="Y688" s="18"/>
      <c r="Z688" s="18"/>
      <c r="AA688" s="18"/>
      <c r="AB688" s="18"/>
      <c r="AC688" s="18"/>
      <c r="AD688" s="18"/>
    </row>
    <row r="689" spans="1:30" ht="18">
      <c r="A689" s="950"/>
      <c r="B689" s="950"/>
      <c r="C689" s="950"/>
      <c r="D689" s="950"/>
      <c r="E689" s="950"/>
      <c r="F689" s="950"/>
      <c r="G689" s="950"/>
      <c r="H689" s="950"/>
      <c r="I689" s="950"/>
      <c r="J689" s="950"/>
      <c r="K689" s="950"/>
      <c r="L689" s="950"/>
      <c r="M689" s="950"/>
      <c r="N689" s="950"/>
      <c r="O689" s="950"/>
      <c r="P689" s="18"/>
      <c r="Q689" s="18"/>
      <c r="R689" s="18"/>
      <c r="S689" s="18"/>
      <c r="T689" s="18"/>
      <c r="U689" s="18"/>
      <c r="V689" s="18"/>
      <c r="W689" s="18"/>
      <c r="X689" s="18"/>
      <c r="Y689" s="18"/>
      <c r="Z689" s="18"/>
      <c r="AA689" s="18"/>
      <c r="AB689" s="18"/>
      <c r="AC689" s="18"/>
      <c r="AD689" s="18"/>
    </row>
    <row r="690" spans="1:30" ht="18">
      <c r="A690" s="950"/>
      <c r="B690" s="950"/>
      <c r="C690" s="950"/>
      <c r="D690" s="950"/>
      <c r="E690" s="950"/>
      <c r="F690" s="950"/>
      <c r="G690" s="950"/>
      <c r="H690" s="950"/>
      <c r="I690" s="950"/>
      <c r="J690" s="950"/>
      <c r="K690" s="950"/>
      <c r="L690" s="950"/>
      <c r="M690" s="950"/>
      <c r="N690" s="950"/>
      <c r="O690" s="950"/>
      <c r="P690" s="18"/>
      <c r="Q690" s="18"/>
      <c r="R690" s="18"/>
      <c r="S690" s="18"/>
      <c r="T690" s="18"/>
      <c r="U690" s="18"/>
      <c r="V690" s="18"/>
      <c r="W690" s="18"/>
      <c r="X690" s="18"/>
      <c r="Y690" s="18"/>
      <c r="Z690" s="18"/>
      <c r="AA690" s="18"/>
      <c r="AB690" s="18"/>
      <c r="AC690" s="18"/>
      <c r="AD690" s="18"/>
    </row>
    <row r="691" spans="1:30" ht="18">
      <c r="A691" s="950"/>
      <c r="B691" s="950"/>
      <c r="C691" s="950"/>
      <c r="D691" s="950"/>
      <c r="E691" s="950"/>
      <c r="F691" s="950"/>
      <c r="G691" s="950"/>
      <c r="H691" s="950"/>
      <c r="I691" s="950"/>
      <c r="J691" s="950"/>
      <c r="K691" s="950"/>
      <c r="L691" s="950"/>
      <c r="M691" s="950"/>
      <c r="N691" s="950"/>
      <c r="O691" s="950"/>
      <c r="P691" s="18"/>
      <c r="Q691" s="18"/>
      <c r="R691" s="18"/>
      <c r="S691" s="18"/>
      <c r="T691" s="18"/>
      <c r="U691" s="18"/>
      <c r="V691" s="18"/>
      <c r="W691" s="18"/>
      <c r="X691" s="18"/>
      <c r="Y691" s="18"/>
      <c r="Z691" s="18"/>
      <c r="AA691" s="18"/>
      <c r="AB691" s="18"/>
      <c r="AC691" s="18"/>
      <c r="AD691" s="18"/>
    </row>
    <row r="692" spans="1:30" ht="18">
      <c r="A692" s="950"/>
      <c r="B692" s="950"/>
      <c r="C692" s="950"/>
      <c r="D692" s="950"/>
      <c r="E692" s="950"/>
      <c r="F692" s="950"/>
      <c r="G692" s="950"/>
      <c r="H692" s="950"/>
      <c r="I692" s="950"/>
      <c r="J692" s="950"/>
      <c r="K692" s="950"/>
      <c r="L692" s="950"/>
      <c r="M692" s="950"/>
      <c r="N692" s="950"/>
      <c r="O692" s="950"/>
      <c r="P692" s="18"/>
      <c r="Q692" s="18"/>
      <c r="R692" s="18"/>
      <c r="S692" s="18"/>
      <c r="T692" s="18"/>
      <c r="U692" s="18"/>
      <c r="V692" s="18"/>
      <c r="W692" s="18"/>
      <c r="X692" s="18"/>
      <c r="Y692" s="18"/>
      <c r="Z692" s="18"/>
      <c r="AA692" s="18"/>
      <c r="AB692" s="18"/>
      <c r="AC692" s="18"/>
      <c r="AD692" s="18"/>
    </row>
    <row r="693" spans="1:30" ht="18">
      <c r="A693" s="950"/>
      <c r="B693" s="950"/>
      <c r="C693" s="950"/>
      <c r="D693" s="950"/>
      <c r="E693" s="950"/>
      <c r="F693" s="950"/>
      <c r="G693" s="950"/>
      <c r="H693" s="950"/>
      <c r="I693" s="950"/>
      <c r="J693" s="950"/>
      <c r="K693" s="950"/>
      <c r="L693" s="950"/>
      <c r="M693" s="950"/>
      <c r="N693" s="950"/>
      <c r="O693" s="950"/>
      <c r="P693" s="18"/>
      <c r="Q693" s="18"/>
      <c r="R693" s="18"/>
      <c r="S693" s="18"/>
      <c r="T693" s="18"/>
      <c r="U693" s="18"/>
      <c r="V693" s="18"/>
      <c r="W693" s="18"/>
      <c r="X693" s="18"/>
      <c r="Y693" s="18"/>
      <c r="Z693" s="18"/>
      <c r="AA693" s="18"/>
      <c r="AB693" s="18"/>
      <c r="AC693" s="18"/>
      <c r="AD693" s="18"/>
    </row>
    <row r="694" spans="1:30" ht="18">
      <c r="A694" s="950"/>
      <c r="B694" s="950"/>
      <c r="C694" s="950"/>
      <c r="D694" s="950"/>
      <c r="E694" s="950"/>
      <c r="F694" s="950"/>
      <c r="G694" s="950"/>
      <c r="H694" s="950"/>
      <c r="I694" s="950"/>
      <c r="J694" s="950"/>
      <c r="K694" s="950"/>
      <c r="L694" s="950"/>
      <c r="M694" s="950"/>
      <c r="N694" s="950"/>
      <c r="O694" s="950"/>
      <c r="P694" s="18"/>
      <c r="Q694" s="18"/>
      <c r="R694" s="18"/>
      <c r="S694" s="18"/>
      <c r="T694" s="18"/>
      <c r="U694" s="18"/>
      <c r="V694" s="18"/>
      <c r="W694" s="18"/>
      <c r="X694" s="18"/>
      <c r="Y694" s="18"/>
      <c r="Z694" s="18"/>
      <c r="AA694" s="18"/>
      <c r="AB694" s="18"/>
      <c r="AC694" s="18"/>
      <c r="AD694" s="18"/>
    </row>
    <row r="695" spans="1:30" ht="18">
      <c r="A695" s="950"/>
      <c r="B695" s="950"/>
      <c r="C695" s="950"/>
      <c r="D695" s="950"/>
      <c r="E695" s="950"/>
      <c r="F695" s="950"/>
      <c r="G695" s="950"/>
      <c r="H695" s="950"/>
      <c r="I695" s="950"/>
      <c r="J695" s="950"/>
      <c r="K695" s="950"/>
      <c r="L695" s="950"/>
      <c r="M695" s="950"/>
      <c r="N695" s="950"/>
      <c r="O695" s="950"/>
      <c r="P695" s="18"/>
      <c r="Q695" s="18"/>
      <c r="R695" s="18"/>
      <c r="S695" s="18"/>
      <c r="T695" s="18"/>
      <c r="U695" s="18"/>
      <c r="V695" s="18"/>
      <c r="W695" s="18"/>
      <c r="X695" s="18"/>
      <c r="Y695" s="18"/>
      <c r="Z695" s="18"/>
      <c r="AA695" s="18"/>
      <c r="AB695" s="18"/>
      <c r="AC695" s="18"/>
      <c r="AD695" s="18"/>
    </row>
    <row r="696" spans="1:30" ht="18">
      <c r="A696" s="950"/>
      <c r="B696" s="950"/>
      <c r="C696" s="950"/>
      <c r="D696" s="950"/>
      <c r="E696" s="950"/>
      <c r="F696" s="950"/>
      <c r="G696" s="950"/>
      <c r="H696" s="950"/>
      <c r="I696" s="950"/>
      <c r="J696" s="950"/>
      <c r="K696" s="950"/>
      <c r="L696" s="950"/>
      <c r="M696" s="950"/>
      <c r="N696" s="950"/>
      <c r="O696" s="950"/>
      <c r="P696" s="18"/>
      <c r="Q696" s="18"/>
      <c r="R696" s="18"/>
      <c r="S696" s="18"/>
      <c r="T696" s="18"/>
      <c r="U696" s="18"/>
      <c r="V696" s="18"/>
      <c r="W696" s="18"/>
      <c r="X696" s="18"/>
      <c r="Y696" s="18"/>
      <c r="Z696" s="18"/>
      <c r="AA696" s="18"/>
      <c r="AB696" s="18"/>
      <c r="AC696" s="18"/>
      <c r="AD696" s="18"/>
    </row>
    <row r="697" spans="1:30" ht="18">
      <c r="A697" s="950"/>
      <c r="B697" s="950"/>
      <c r="C697" s="950"/>
      <c r="D697" s="950"/>
      <c r="E697" s="950"/>
      <c r="F697" s="950"/>
      <c r="G697" s="950"/>
      <c r="H697" s="950"/>
      <c r="I697" s="950"/>
      <c r="J697" s="950"/>
      <c r="K697" s="950"/>
      <c r="L697" s="950"/>
      <c r="M697" s="950"/>
      <c r="N697" s="950"/>
      <c r="O697" s="950"/>
      <c r="P697" s="18"/>
      <c r="Q697" s="18"/>
      <c r="R697" s="18"/>
      <c r="S697" s="18"/>
      <c r="T697" s="18"/>
      <c r="U697" s="18"/>
      <c r="V697" s="18"/>
      <c r="W697" s="18"/>
      <c r="X697" s="18"/>
      <c r="Y697" s="18"/>
      <c r="Z697" s="18"/>
      <c r="AA697" s="18"/>
      <c r="AB697" s="18"/>
      <c r="AC697" s="18"/>
      <c r="AD697" s="18"/>
    </row>
    <row r="698" spans="1:30" ht="18">
      <c r="A698" s="950"/>
      <c r="B698" s="950"/>
      <c r="C698" s="950"/>
      <c r="D698" s="950"/>
      <c r="E698" s="950"/>
      <c r="F698" s="950"/>
      <c r="G698" s="950"/>
      <c r="H698" s="950"/>
      <c r="I698" s="950"/>
      <c r="J698" s="950"/>
      <c r="K698" s="950"/>
      <c r="L698" s="950"/>
      <c r="M698" s="950"/>
      <c r="N698" s="950"/>
      <c r="O698" s="950"/>
      <c r="P698" s="18"/>
      <c r="Q698" s="18"/>
      <c r="R698" s="18"/>
      <c r="S698" s="18"/>
      <c r="T698" s="18"/>
      <c r="U698" s="18"/>
      <c r="V698" s="18"/>
      <c r="W698" s="18"/>
      <c r="X698" s="18"/>
      <c r="Y698" s="18"/>
      <c r="Z698" s="18"/>
      <c r="AA698" s="18"/>
      <c r="AB698" s="18"/>
      <c r="AC698" s="18"/>
      <c r="AD698" s="18"/>
    </row>
    <row r="699" spans="1:30" ht="18">
      <c r="A699" s="950"/>
      <c r="B699" s="950"/>
      <c r="C699" s="950"/>
      <c r="D699" s="950"/>
      <c r="E699" s="950"/>
      <c r="F699" s="950"/>
      <c r="G699" s="950"/>
      <c r="H699" s="950"/>
      <c r="I699" s="950"/>
      <c r="J699" s="950"/>
      <c r="K699" s="950"/>
      <c r="L699" s="950"/>
      <c r="M699" s="950"/>
      <c r="N699" s="950"/>
      <c r="O699" s="950"/>
      <c r="P699" s="18"/>
      <c r="Q699" s="18"/>
      <c r="R699" s="18"/>
      <c r="S699" s="18"/>
      <c r="T699" s="18"/>
      <c r="U699" s="18"/>
      <c r="V699" s="18"/>
      <c r="W699" s="18"/>
      <c r="X699" s="18"/>
      <c r="Y699" s="18"/>
      <c r="Z699" s="18"/>
      <c r="AA699" s="18"/>
      <c r="AB699" s="18"/>
      <c r="AC699" s="18"/>
      <c r="AD699" s="18"/>
    </row>
    <row r="700" spans="1:30" ht="18">
      <c r="A700" s="950"/>
      <c r="B700" s="950"/>
      <c r="C700" s="950"/>
      <c r="D700" s="950"/>
      <c r="E700" s="950"/>
      <c r="F700" s="950"/>
      <c r="G700" s="950"/>
      <c r="H700" s="950"/>
      <c r="I700" s="950"/>
      <c r="J700" s="950"/>
      <c r="K700" s="950"/>
      <c r="L700" s="950"/>
      <c r="M700" s="950"/>
      <c r="N700" s="950"/>
      <c r="O700" s="950"/>
      <c r="P700" s="18"/>
      <c r="Q700" s="18"/>
      <c r="R700" s="18"/>
      <c r="S700" s="18"/>
      <c r="T700" s="18"/>
      <c r="U700" s="18"/>
      <c r="V700" s="18"/>
      <c r="W700" s="18"/>
      <c r="X700" s="18"/>
      <c r="Y700" s="18"/>
      <c r="Z700" s="18"/>
      <c r="AA700" s="18"/>
      <c r="AB700" s="18"/>
      <c r="AC700" s="18"/>
      <c r="AD700" s="18"/>
    </row>
    <row r="701" spans="1:30" ht="18">
      <c r="A701" s="950"/>
      <c r="B701" s="950"/>
      <c r="C701" s="950"/>
      <c r="D701" s="950"/>
      <c r="E701" s="950"/>
      <c r="F701" s="950"/>
      <c r="G701" s="950"/>
      <c r="H701" s="950"/>
      <c r="I701" s="950"/>
      <c r="J701" s="950"/>
      <c r="K701" s="950"/>
      <c r="L701" s="950"/>
      <c r="M701" s="950"/>
      <c r="N701" s="950"/>
      <c r="O701" s="950"/>
      <c r="P701" s="18"/>
      <c r="Q701" s="18"/>
      <c r="R701" s="18"/>
      <c r="S701" s="18"/>
      <c r="T701" s="18"/>
      <c r="U701" s="18"/>
      <c r="V701" s="18"/>
      <c r="W701" s="18"/>
      <c r="X701" s="18"/>
      <c r="Y701" s="18"/>
      <c r="Z701" s="18"/>
      <c r="AA701" s="18"/>
      <c r="AB701" s="18"/>
      <c r="AC701" s="18"/>
      <c r="AD701" s="18"/>
    </row>
    <row r="702" spans="1:30" ht="18">
      <c r="A702" s="950"/>
      <c r="B702" s="950"/>
      <c r="C702" s="950"/>
      <c r="D702" s="950"/>
      <c r="E702" s="950"/>
      <c r="F702" s="950"/>
      <c r="G702" s="950"/>
      <c r="H702" s="950"/>
      <c r="I702" s="950"/>
      <c r="J702" s="950"/>
      <c r="K702" s="950"/>
      <c r="L702" s="950"/>
      <c r="M702" s="950"/>
      <c r="N702" s="950"/>
      <c r="O702" s="950"/>
      <c r="P702" s="18"/>
      <c r="Q702" s="18"/>
      <c r="R702" s="18"/>
      <c r="S702" s="18"/>
      <c r="T702" s="18"/>
      <c r="U702" s="18"/>
      <c r="V702" s="18"/>
      <c r="W702" s="18"/>
      <c r="X702" s="18"/>
      <c r="Y702" s="18"/>
      <c r="Z702" s="18"/>
      <c r="AA702" s="18"/>
      <c r="AB702" s="18"/>
      <c r="AC702" s="18"/>
      <c r="AD702" s="18"/>
    </row>
    <row r="703" spans="1:30" ht="18">
      <c r="A703" s="950"/>
      <c r="B703" s="950"/>
      <c r="C703" s="950"/>
      <c r="D703" s="950"/>
      <c r="E703" s="950"/>
      <c r="F703" s="950"/>
      <c r="G703" s="950"/>
      <c r="H703" s="950"/>
      <c r="I703" s="950"/>
      <c r="J703" s="950"/>
      <c r="K703" s="950"/>
      <c r="L703" s="950"/>
      <c r="M703" s="950"/>
      <c r="N703" s="950"/>
      <c r="O703" s="950"/>
      <c r="P703" s="18"/>
      <c r="Q703" s="18"/>
      <c r="R703" s="18"/>
      <c r="S703" s="18"/>
      <c r="T703" s="18"/>
      <c r="U703" s="18"/>
      <c r="V703" s="18"/>
      <c r="W703" s="18"/>
      <c r="X703" s="18"/>
      <c r="Y703" s="18"/>
      <c r="Z703" s="18"/>
      <c r="AA703" s="18"/>
      <c r="AB703" s="18"/>
      <c r="AC703" s="18"/>
      <c r="AD703" s="18"/>
    </row>
    <row r="704" spans="1:30" ht="18">
      <c r="A704" s="950"/>
      <c r="B704" s="950"/>
      <c r="C704" s="950"/>
      <c r="D704" s="950"/>
      <c r="E704" s="950"/>
      <c r="F704" s="950"/>
      <c r="G704" s="950"/>
      <c r="H704" s="950"/>
      <c r="I704" s="950"/>
      <c r="J704" s="950"/>
      <c r="K704" s="950"/>
      <c r="L704" s="950"/>
      <c r="M704" s="950"/>
      <c r="N704" s="950"/>
      <c r="O704" s="950"/>
      <c r="P704" s="18"/>
      <c r="Q704" s="18"/>
      <c r="R704" s="18"/>
      <c r="S704" s="18"/>
      <c r="T704" s="18"/>
      <c r="U704" s="18"/>
      <c r="V704" s="18"/>
      <c r="W704" s="18"/>
      <c r="X704" s="18"/>
      <c r="Y704" s="18"/>
      <c r="Z704" s="18"/>
      <c r="AA704" s="18"/>
      <c r="AB704" s="18"/>
      <c r="AC704" s="18"/>
      <c r="AD704" s="18"/>
    </row>
    <row r="705" spans="1:30" ht="18">
      <c r="A705" s="950"/>
      <c r="B705" s="950"/>
      <c r="C705" s="950"/>
      <c r="D705" s="950"/>
      <c r="E705" s="950"/>
      <c r="F705" s="950"/>
      <c r="G705" s="950"/>
      <c r="H705" s="950"/>
      <c r="I705" s="950"/>
      <c r="J705" s="950"/>
      <c r="K705" s="950"/>
      <c r="L705" s="950"/>
      <c r="M705" s="950"/>
      <c r="N705" s="950"/>
      <c r="O705" s="950"/>
      <c r="P705" s="18"/>
      <c r="Q705" s="18"/>
      <c r="R705" s="18"/>
      <c r="S705" s="18"/>
      <c r="T705" s="18"/>
      <c r="U705" s="18"/>
      <c r="V705" s="18"/>
      <c r="W705" s="18"/>
      <c r="X705" s="18"/>
      <c r="Y705" s="18"/>
      <c r="Z705" s="18"/>
      <c r="AA705" s="18"/>
      <c r="AB705" s="18"/>
      <c r="AC705" s="18"/>
      <c r="AD705" s="18"/>
    </row>
    <row r="706" spans="1:30" ht="18">
      <c r="A706" s="950"/>
      <c r="B706" s="950"/>
      <c r="C706" s="950"/>
      <c r="D706" s="950"/>
      <c r="E706" s="950"/>
      <c r="F706" s="950"/>
      <c r="G706" s="950"/>
      <c r="H706" s="950"/>
      <c r="I706" s="950"/>
      <c r="J706" s="950"/>
      <c r="K706" s="950"/>
      <c r="L706" s="950"/>
      <c r="M706" s="950"/>
      <c r="N706" s="950"/>
      <c r="O706" s="950"/>
      <c r="P706" s="18"/>
      <c r="Q706" s="18"/>
      <c r="R706" s="18"/>
      <c r="S706" s="18"/>
      <c r="T706" s="18"/>
      <c r="U706" s="18"/>
      <c r="V706" s="18"/>
      <c r="W706" s="18"/>
      <c r="X706" s="18"/>
      <c r="Y706" s="18"/>
      <c r="Z706" s="18"/>
      <c r="AA706" s="18"/>
      <c r="AB706" s="18"/>
      <c r="AC706" s="18"/>
      <c r="AD706" s="18"/>
    </row>
    <row r="707" spans="1:30" ht="18">
      <c r="A707" s="950"/>
      <c r="B707" s="950"/>
      <c r="C707" s="950"/>
      <c r="D707" s="950"/>
      <c r="E707" s="950"/>
      <c r="F707" s="950"/>
      <c r="G707" s="950"/>
      <c r="H707" s="950"/>
      <c r="I707" s="950"/>
      <c r="J707" s="950"/>
      <c r="K707" s="950"/>
      <c r="L707" s="950"/>
      <c r="M707" s="950"/>
      <c r="N707" s="950"/>
      <c r="O707" s="950"/>
      <c r="P707" s="18"/>
      <c r="Q707" s="18"/>
      <c r="R707" s="18"/>
      <c r="S707" s="18"/>
      <c r="T707" s="18"/>
      <c r="U707" s="18"/>
      <c r="V707" s="18"/>
      <c r="W707" s="18"/>
      <c r="X707" s="18"/>
      <c r="Y707" s="18"/>
      <c r="Z707" s="18"/>
      <c r="AA707" s="18"/>
      <c r="AB707" s="18"/>
      <c r="AC707" s="18"/>
      <c r="AD707" s="18"/>
    </row>
    <row r="708" spans="1:30" ht="18">
      <c r="A708" s="950"/>
      <c r="B708" s="950"/>
      <c r="C708" s="950"/>
      <c r="D708" s="950"/>
      <c r="E708" s="950"/>
      <c r="F708" s="950"/>
      <c r="G708" s="950"/>
      <c r="H708" s="950"/>
      <c r="I708" s="950"/>
      <c r="J708" s="950"/>
      <c r="K708" s="950"/>
      <c r="L708" s="950"/>
      <c r="M708" s="950"/>
      <c r="N708" s="950"/>
      <c r="O708" s="950"/>
      <c r="P708" s="18"/>
      <c r="Q708" s="18"/>
      <c r="R708" s="18"/>
      <c r="S708" s="18"/>
      <c r="T708" s="18"/>
      <c r="U708" s="18"/>
      <c r="V708" s="18"/>
      <c r="W708" s="18"/>
      <c r="X708" s="18"/>
      <c r="Y708" s="18"/>
      <c r="Z708" s="18"/>
      <c r="AA708" s="18"/>
      <c r="AB708" s="18"/>
      <c r="AC708" s="18"/>
      <c r="AD708" s="18"/>
    </row>
    <row r="709" spans="1:30" ht="18">
      <c r="A709" s="950"/>
      <c r="B709" s="950"/>
      <c r="C709" s="950"/>
      <c r="D709" s="950"/>
      <c r="E709" s="950"/>
      <c r="F709" s="950"/>
      <c r="G709" s="950"/>
      <c r="H709" s="950"/>
      <c r="I709" s="950"/>
      <c r="J709" s="950"/>
      <c r="K709" s="950"/>
      <c r="L709" s="950"/>
      <c r="M709" s="950"/>
      <c r="N709" s="950"/>
      <c r="O709" s="950"/>
      <c r="P709" s="18"/>
      <c r="Q709" s="18"/>
      <c r="R709" s="18"/>
      <c r="S709" s="18"/>
      <c r="T709" s="18"/>
      <c r="U709" s="18"/>
      <c r="V709" s="18"/>
      <c r="W709" s="18"/>
      <c r="X709" s="18"/>
      <c r="Y709" s="18"/>
      <c r="Z709" s="18"/>
      <c r="AA709" s="18"/>
      <c r="AB709" s="18"/>
      <c r="AC709" s="18"/>
      <c r="AD709" s="18"/>
    </row>
    <row r="710" spans="1:30" ht="18">
      <c r="A710" s="950"/>
      <c r="B710" s="950"/>
      <c r="C710" s="950"/>
      <c r="D710" s="950"/>
      <c r="E710" s="950"/>
      <c r="F710" s="950"/>
      <c r="G710" s="950"/>
      <c r="H710" s="950"/>
      <c r="I710" s="950"/>
      <c r="J710" s="950"/>
      <c r="K710" s="950"/>
      <c r="L710" s="950"/>
      <c r="M710" s="950"/>
      <c r="N710" s="950"/>
      <c r="O710" s="950"/>
      <c r="P710" s="18"/>
      <c r="Q710" s="18"/>
      <c r="R710" s="18"/>
      <c r="S710" s="18"/>
      <c r="T710" s="18"/>
      <c r="U710" s="18"/>
      <c r="V710" s="18"/>
      <c r="W710" s="18"/>
      <c r="X710" s="18"/>
      <c r="Y710" s="18"/>
      <c r="Z710" s="18"/>
      <c r="AA710" s="18"/>
      <c r="AB710" s="18"/>
      <c r="AC710" s="18"/>
      <c r="AD710" s="18"/>
    </row>
    <row r="711" spans="1:30" ht="18">
      <c r="A711" s="950"/>
      <c r="B711" s="950"/>
      <c r="C711" s="950"/>
      <c r="D711" s="950"/>
      <c r="E711" s="950"/>
      <c r="F711" s="950"/>
      <c r="G711" s="950"/>
      <c r="H711" s="950"/>
      <c r="I711" s="950"/>
      <c r="J711" s="950"/>
      <c r="K711" s="950"/>
      <c r="L711" s="950"/>
      <c r="M711" s="950"/>
      <c r="N711" s="950"/>
      <c r="O711" s="950"/>
      <c r="P711" s="18"/>
      <c r="Q711" s="18"/>
      <c r="R711" s="18"/>
      <c r="S711" s="18"/>
      <c r="T711" s="18"/>
      <c r="U711" s="18"/>
      <c r="V711" s="18"/>
      <c r="W711" s="18"/>
      <c r="X711" s="18"/>
      <c r="Y711" s="18"/>
      <c r="Z711" s="18"/>
      <c r="AA711" s="18"/>
      <c r="AB711" s="18"/>
      <c r="AC711" s="18"/>
      <c r="AD711" s="18"/>
    </row>
    <row r="712" spans="1:30" ht="18">
      <c r="A712" s="950"/>
      <c r="B712" s="950"/>
      <c r="C712" s="950"/>
      <c r="D712" s="950"/>
      <c r="E712" s="950"/>
      <c r="F712" s="950"/>
      <c r="G712" s="950"/>
      <c r="H712" s="950"/>
      <c r="I712" s="950"/>
      <c r="J712" s="950"/>
      <c r="K712" s="950"/>
      <c r="L712" s="950"/>
      <c r="M712" s="950"/>
      <c r="N712" s="950"/>
      <c r="O712" s="950"/>
      <c r="P712" s="18"/>
      <c r="Q712" s="18"/>
      <c r="R712" s="18"/>
      <c r="S712" s="18"/>
      <c r="T712" s="18"/>
      <c r="U712" s="18"/>
      <c r="V712" s="18"/>
      <c r="W712" s="18"/>
      <c r="X712" s="18"/>
      <c r="Y712" s="18"/>
      <c r="Z712" s="18"/>
      <c r="AA712" s="18"/>
      <c r="AB712" s="18"/>
      <c r="AC712" s="18"/>
      <c r="AD712" s="18"/>
    </row>
    <row r="713" spans="1:30" ht="18">
      <c r="A713" s="950"/>
      <c r="B713" s="950"/>
      <c r="C713" s="950"/>
      <c r="D713" s="950"/>
      <c r="E713" s="950"/>
      <c r="F713" s="950"/>
      <c r="G713" s="950"/>
      <c r="H713" s="950"/>
      <c r="I713" s="950"/>
      <c r="J713" s="950"/>
      <c r="K713" s="950"/>
      <c r="L713" s="950"/>
      <c r="M713" s="950"/>
      <c r="N713" s="950"/>
      <c r="O713" s="950"/>
      <c r="P713" s="18"/>
      <c r="Q713" s="18"/>
      <c r="R713" s="18"/>
      <c r="S713" s="18"/>
      <c r="T713" s="18"/>
      <c r="U713" s="18"/>
      <c r="V713" s="18"/>
      <c r="W713" s="18"/>
      <c r="X713" s="18"/>
      <c r="Y713" s="18"/>
      <c r="Z713" s="18"/>
      <c r="AA713" s="18"/>
      <c r="AB713" s="18"/>
      <c r="AC713" s="18"/>
      <c r="AD713" s="18"/>
    </row>
    <row r="714" spans="1:30" ht="18">
      <c r="A714" s="950"/>
      <c r="B714" s="950"/>
      <c r="C714" s="950"/>
      <c r="D714" s="950"/>
      <c r="E714" s="950"/>
      <c r="F714" s="950"/>
      <c r="G714" s="950"/>
      <c r="H714" s="950"/>
      <c r="I714" s="950"/>
      <c r="J714" s="950"/>
      <c r="K714" s="950"/>
      <c r="L714" s="950"/>
      <c r="M714" s="950"/>
      <c r="N714" s="950"/>
      <c r="O714" s="950"/>
      <c r="P714" s="18"/>
      <c r="Q714" s="18"/>
      <c r="R714" s="18"/>
      <c r="S714" s="18"/>
      <c r="T714" s="18"/>
      <c r="U714" s="18"/>
      <c r="V714" s="18"/>
      <c r="W714" s="18"/>
      <c r="X714" s="18"/>
      <c r="Y714" s="18"/>
      <c r="Z714" s="18"/>
      <c r="AA714" s="18"/>
      <c r="AB714" s="18"/>
      <c r="AC714" s="18"/>
      <c r="AD714" s="18"/>
    </row>
    <row r="715" spans="1:30" ht="18">
      <c r="A715" s="950"/>
      <c r="B715" s="950"/>
      <c r="C715" s="950"/>
      <c r="D715" s="950"/>
      <c r="E715" s="950"/>
      <c r="F715" s="950"/>
      <c r="G715" s="950"/>
      <c r="H715" s="950"/>
      <c r="I715" s="950"/>
      <c r="J715" s="950"/>
      <c r="K715" s="950"/>
      <c r="L715" s="950"/>
      <c r="M715" s="950"/>
      <c r="N715" s="950"/>
      <c r="O715" s="950"/>
      <c r="P715" s="18"/>
      <c r="Q715" s="18"/>
      <c r="R715" s="18"/>
      <c r="S715" s="18"/>
      <c r="T715" s="18"/>
      <c r="U715" s="18"/>
      <c r="V715" s="18"/>
      <c r="W715" s="18"/>
      <c r="X715" s="18"/>
      <c r="Y715" s="18"/>
      <c r="Z715" s="18"/>
      <c r="AA715" s="18"/>
      <c r="AB715" s="18"/>
      <c r="AC715" s="18"/>
      <c r="AD715" s="18"/>
    </row>
    <row r="716" spans="1:30" ht="18">
      <c r="A716" s="950"/>
      <c r="B716" s="950"/>
      <c r="C716" s="950"/>
      <c r="D716" s="950"/>
      <c r="E716" s="950"/>
      <c r="F716" s="950"/>
      <c r="G716" s="950"/>
      <c r="H716" s="950"/>
      <c r="I716" s="950"/>
      <c r="J716" s="950"/>
      <c r="K716" s="950"/>
      <c r="L716" s="950"/>
      <c r="M716" s="950"/>
      <c r="N716" s="950"/>
      <c r="O716" s="950"/>
      <c r="P716" s="18"/>
      <c r="Q716" s="18"/>
      <c r="R716" s="18"/>
      <c r="S716" s="18"/>
      <c r="T716" s="18"/>
      <c r="U716" s="18"/>
      <c r="V716" s="18"/>
      <c r="W716" s="18"/>
      <c r="X716" s="18"/>
      <c r="Y716" s="18"/>
      <c r="Z716" s="18"/>
      <c r="AA716" s="18"/>
      <c r="AB716" s="18"/>
      <c r="AC716" s="18"/>
      <c r="AD716" s="18"/>
    </row>
    <row r="717" spans="1:30" ht="18">
      <c r="A717" s="950"/>
      <c r="B717" s="950"/>
      <c r="C717" s="950"/>
      <c r="D717" s="950"/>
      <c r="E717" s="950"/>
      <c r="F717" s="950"/>
      <c r="G717" s="950"/>
      <c r="H717" s="950"/>
      <c r="I717" s="950"/>
      <c r="J717" s="950"/>
      <c r="K717" s="950"/>
      <c r="L717" s="950"/>
      <c r="M717" s="950"/>
      <c r="N717" s="950"/>
      <c r="O717" s="950"/>
      <c r="P717" s="18"/>
      <c r="Q717" s="18"/>
      <c r="R717" s="18"/>
      <c r="S717" s="18"/>
      <c r="T717" s="18"/>
      <c r="U717" s="18"/>
      <c r="V717" s="18"/>
      <c r="W717" s="18"/>
      <c r="X717" s="18"/>
      <c r="Y717" s="18"/>
      <c r="Z717" s="18"/>
      <c r="AA717" s="18"/>
      <c r="AB717" s="18"/>
      <c r="AC717" s="18"/>
      <c r="AD717" s="18"/>
    </row>
    <row r="718" spans="1:30" ht="18">
      <c r="A718" s="950"/>
      <c r="B718" s="950"/>
      <c r="C718" s="950"/>
      <c r="D718" s="950"/>
      <c r="E718" s="950"/>
      <c r="F718" s="950"/>
      <c r="G718" s="950"/>
      <c r="H718" s="950"/>
      <c r="I718" s="950"/>
      <c r="J718" s="950"/>
      <c r="K718" s="950"/>
      <c r="L718" s="950"/>
      <c r="M718" s="950"/>
      <c r="N718" s="950"/>
      <c r="O718" s="950"/>
      <c r="P718" s="18"/>
      <c r="Q718" s="18"/>
      <c r="R718" s="18"/>
      <c r="S718" s="18"/>
      <c r="T718" s="18"/>
      <c r="U718" s="18"/>
      <c r="V718" s="18"/>
      <c r="W718" s="18"/>
      <c r="X718" s="18"/>
      <c r="Y718" s="18"/>
      <c r="Z718" s="18"/>
      <c r="AA718" s="18"/>
      <c r="AB718" s="18"/>
      <c r="AC718" s="18"/>
      <c r="AD718" s="18"/>
    </row>
    <row r="719" spans="1:30" ht="18">
      <c r="A719" s="950"/>
      <c r="B719" s="950"/>
      <c r="C719" s="950"/>
      <c r="D719" s="950"/>
      <c r="E719" s="950"/>
      <c r="F719" s="950"/>
      <c r="G719" s="950"/>
      <c r="H719" s="950"/>
      <c r="I719" s="950"/>
      <c r="J719" s="950"/>
      <c r="K719" s="950"/>
      <c r="L719" s="950"/>
      <c r="M719" s="950"/>
      <c r="N719" s="950"/>
      <c r="O719" s="950"/>
      <c r="P719" s="18"/>
      <c r="Q719" s="18"/>
      <c r="R719" s="18"/>
      <c r="S719" s="18"/>
      <c r="T719" s="18"/>
      <c r="U719" s="18"/>
      <c r="V719" s="18"/>
      <c r="W719" s="18"/>
      <c r="X719" s="18"/>
      <c r="Y719" s="18"/>
      <c r="Z719" s="18"/>
      <c r="AA719" s="18"/>
      <c r="AB719" s="18"/>
      <c r="AC719" s="18"/>
      <c r="AD719" s="18"/>
    </row>
    <row r="720" spans="1:30" ht="18">
      <c r="A720" s="950"/>
      <c r="B720" s="950"/>
      <c r="C720" s="950"/>
      <c r="D720" s="950"/>
      <c r="E720" s="950"/>
      <c r="F720" s="950"/>
      <c r="G720" s="950"/>
      <c r="H720" s="950"/>
      <c r="I720" s="950"/>
      <c r="J720" s="950"/>
      <c r="K720" s="950"/>
      <c r="L720" s="950"/>
      <c r="M720" s="950"/>
      <c r="N720" s="950"/>
      <c r="O720" s="950"/>
      <c r="P720" s="18"/>
      <c r="Q720" s="18"/>
      <c r="R720" s="18"/>
      <c r="S720" s="18"/>
      <c r="T720" s="18"/>
      <c r="U720" s="18"/>
      <c r="V720" s="18"/>
      <c r="W720" s="18"/>
      <c r="X720" s="18"/>
      <c r="Y720" s="18"/>
      <c r="Z720" s="18"/>
      <c r="AA720" s="18"/>
      <c r="AB720" s="18"/>
      <c r="AC720" s="18"/>
      <c r="AD720" s="18"/>
    </row>
    <row r="721" spans="1:30" ht="18">
      <c r="A721" s="950"/>
      <c r="B721" s="950"/>
      <c r="C721" s="950"/>
      <c r="D721" s="950"/>
      <c r="E721" s="950"/>
      <c r="F721" s="950"/>
      <c r="G721" s="950"/>
      <c r="H721" s="950"/>
      <c r="I721" s="950"/>
      <c r="J721" s="950"/>
      <c r="K721" s="950"/>
      <c r="L721" s="950"/>
      <c r="M721" s="950"/>
      <c r="N721" s="950"/>
      <c r="O721" s="950"/>
      <c r="P721" s="18"/>
      <c r="Q721" s="18"/>
      <c r="R721" s="18"/>
      <c r="S721" s="18"/>
      <c r="T721" s="18"/>
      <c r="U721" s="18"/>
      <c r="V721" s="18"/>
      <c r="W721" s="18"/>
      <c r="X721" s="18"/>
      <c r="Y721" s="18"/>
      <c r="Z721" s="18"/>
      <c r="AA721" s="18"/>
      <c r="AB721" s="18"/>
      <c r="AC721" s="18"/>
      <c r="AD721" s="18"/>
    </row>
    <row r="722" spans="1:30" ht="18">
      <c r="A722" s="950"/>
      <c r="B722" s="950"/>
      <c r="C722" s="950"/>
      <c r="D722" s="950"/>
      <c r="E722" s="950"/>
      <c r="F722" s="950"/>
      <c r="G722" s="950"/>
      <c r="H722" s="950"/>
      <c r="I722" s="950"/>
      <c r="J722" s="950"/>
      <c r="K722" s="950"/>
      <c r="L722" s="950"/>
      <c r="M722" s="950"/>
      <c r="N722" s="950"/>
      <c r="O722" s="950"/>
      <c r="P722" s="18"/>
      <c r="Q722" s="18"/>
      <c r="R722" s="18"/>
      <c r="S722" s="18"/>
      <c r="T722" s="18"/>
      <c r="U722" s="18"/>
      <c r="V722" s="18"/>
      <c r="W722" s="18"/>
      <c r="X722" s="18"/>
      <c r="Y722" s="18"/>
      <c r="Z722" s="18"/>
      <c r="AA722" s="18"/>
      <c r="AB722" s="18"/>
      <c r="AC722" s="18"/>
      <c r="AD722" s="18"/>
    </row>
    <row r="723" spans="1:30" ht="18">
      <c r="A723" s="950"/>
      <c r="B723" s="950"/>
      <c r="C723" s="950"/>
      <c r="D723" s="950"/>
      <c r="E723" s="950"/>
      <c r="F723" s="950"/>
      <c r="G723" s="950"/>
      <c r="H723" s="950"/>
      <c r="I723" s="950"/>
      <c r="J723" s="950"/>
      <c r="K723" s="950"/>
      <c r="L723" s="950"/>
      <c r="M723" s="950"/>
      <c r="N723" s="950"/>
      <c r="O723" s="950"/>
      <c r="P723" s="18"/>
      <c r="Q723" s="18"/>
      <c r="R723" s="18"/>
      <c r="S723" s="18"/>
      <c r="T723" s="18"/>
      <c r="U723" s="18"/>
      <c r="V723" s="18"/>
      <c r="W723" s="18"/>
      <c r="X723" s="18"/>
      <c r="Y723" s="18"/>
      <c r="Z723" s="18"/>
      <c r="AA723" s="18"/>
      <c r="AB723" s="18"/>
      <c r="AC723" s="18"/>
      <c r="AD723" s="18"/>
    </row>
    <row r="724" spans="1:30" ht="18">
      <c r="A724" s="950"/>
      <c r="B724" s="950"/>
      <c r="C724" s="950"/>
      <c r="D724" s="950"/>
      <c r="E724" s="950"/>
      <c r="F724" s="950"/>
      <c r="G724" s="950"/>
      <c r="H724" s="950"/>
      <c r="I724" s="950"/>
      <c r="J724" s="950"/>
      <c r="K724" s="950"/>
      <c r="L724" s="950"/>
      <c r="M724" s="950"/>
      <c r="N724" s="950"/>
      <c r="O724" s="950"/>
      <c r="P724" s="18"/>
      <c r="Q724" s="18"/>
      <c r="R724" s="18"/>
      <c r="S724" s="18"/>
      <c r="T724" s="18"/>
      <c r="U724" s="18"/>
      <c r="V724" s="18"/>
      <c r="W724" s="18"/>
      <c r="X724" s="18"/>
      <c r="Y724" s="18"/>
      <c r="Z724" s="18"/>
      <c r="AA724" s="18"/>
      <c r="AB724" s="18"/>
      <c r="AC724" s="18"/>
      <c r="AD724" s="18"/>
    </row>
    <row r="725" spans="1:30" ht="18">
      <c r="A725" s="950"/>
      <c r="B725" s="950"/>
      <c r="C725" s="950"/>
      <c r="D725" s="950"/>
      <c r="E725" s="950"/>
      <c r="F725" s="950"/>
      <c r="G725" s="950"/>
      <c r="H725" s="950"/>
      <c r="I725" s="950"/>
      <c r="J725" s="950"/>
      <c r="K725" s="950"/>
      <c r="L725" s="950"/>
      <c r="M725" s="950"/>
      <c r="N725" s="950"/>
      <c r="O725" s="950"/>
      <c r="P725" s="18"/>
      <c r="Q725" s="18"/>
      <c r="R725" s="18"/>
      <c r="S725" s="18"/>
      <c r="T725" s="18"/>
      <c r="U725" s="18"/>
      <c r="V725" s="18"/>
      <c r="W725" s="18"/>
      <c r="X725" s="18"/>
      <c r="Y725" s="18"/>
      <c r="Z725" s="18"/>
      <c r="AA725" s="18"/>
      <c r="AB725" s="18"/>
      <c r="AC725" s="18"/>
      <c r="AD725" s="18"/>
    </row>
    <row r="726" spans="1:30" ht="18">
      <c r="A726" s="950"/>
      <c r="B726" s="950"/>
      <c r="C726" s="950"/>
      <c r="D726" s="950"/>
      <c r="E726" s="950"/>
      <c r="F726" s="950"/>
      <c r="G726" s="950"/>
      <c r="H726" s="950"/>
      <c r="I726" s="950"/>
      <c r="J726" s="950"/>
      <c r="K726" s="950"/>
      <c r="L726" s="950"/>
      <c r="M726" s="950"/>
      <c r="N726" s="950"/>
      <c r="O726" s="950"/>
      <c r="P726" s="18"/>
      <c r="Q726" s="18"/>
      <c r="R726" s="18"/>
      <c r="S726" s="18"/>
      <c r="T726" s="18"/>
      <c r="U726" s="18"/>
      <c r="V726" s="18"/>
      <c r="W726" s="18"/>
      <c r="X726" s="18"/>
      <c r="Y726" s="18"/>
      <c r="Z726" s="18"/>
      <c r="AA726" s="18"/>
      <c r="AB726" s="18"/>
      <c r="AC726" s="18"/>
      <c r="AD726" s="18"/>
    </row>
    <row r="727" spans="1:30" ht="18">
      <c r="A727" s="950"/>
      <c r="B727" s="950"/>
      <c r="C727" s="950"/>
      <c r="D727" s="950"/>
      <c r="E727" s="950"/>
      <c r="F727" s="950"/>
      <c r="G727" s="950"/>
      <c r="H727" s="950"/>
      <c r="I727" s="950"/>
      <c r="J727" s="950"/>
      <c r="K727" s="950"/>
      <c r="L727" s="950"/>
      <c r="M727" s="950"/>
      <c r="N727" s="950"/>
      <c r="O727" s="950"/>
      <c r="P727" s="18"/>
      <c r="Q727" s="18"/>
      <c r="R727" s="18"/>
      <c r="S727" s="18"/>
      <c r="T727" s="18"/>
      <c r="U727" s="18"/>
      <c r="V727" s="18"/>
      <c r="W727" s="18"/>
      <c r="X727" s="18"/>
      <c r="Y727" s="18"/>
      <c r="Z727" s="18"/>
      <c r="AA727" s="18"/>
      <c r="AB727" s="18"/>
      <c r="AC727" s="18"/>
      <c r="AD727" s="18"/>
    </row>
    <row r="728" spans="1:30" ht="18">
      <c r="A728" s="950"/>
      <c r="B728" s="950"/>
      <c r="C728" s="950"/>
      <c r="D728" s="950"/>
      <c r="E728" s="950"/>
      <c r="F728" s="950"/>
      <c r="G728" s="950"/>
      <c r="H728" s="950"/>
      <c r="I728" s="950"/>
      <c r="J728" s="950"/>
      <c r="K728" s="950"/>
      <c r="L728" s="950"/>
      <c r="M728" s="950"/>
      <c r="N728" s="950"/>
      <c r="O728" s="950"/>
      <c r="P728" s="18"/>
      <c r="Q728" s="18"/>
      <c r="R728" s="18"/>
      <c r="S728" s="18"/>
      <c r="T728" s="18"/>
      <c r="U728" s="18"/>
      <c r="V728" s="18"/>
      <c r="W728" s="18"/>
      <c r="X728" s="18"/>
      <c r="Y728" s="18"/>
      <c r="Z728" s="18"/>
      <c r="AA728" s="18"/>
      <c r="AB728" s="18"/>
      <c r="AC728" s="18"/>
      <c r="AD728" s="18"/>
    </row>
    <row r="729" spans="1:30" ht="18">
      <c r="A729" s="950"/>
      <c r="B729" s="950"/>
      <c r="C729" s="950"/>
      <c r="D729" s="950"/>
      <c r="E729" s="950"/>
      <c r="F729" s="950"/>
      <c r="G729" s="950"/>
      <c r="H729" s="950"/>
      <c r="I729" s="950"/>
      <c r="J729" s="950"/>
      <c r="K729" s="950"/>
      <c r="L729" s="950"/>
      <c r="M729" s="950"/>
      <c r="N729" s="950"/>
      <c r="O729" s="950"/>
      <c r="P729" s="18"/>
      <c r="Q729" s="18"/>
      <c r="R729" s="18"/>
      <c r="S729" s="18"/>
      <c r="T729" s="18"/>
      <c r="U729" s="18"/>
      <c r="V729" s="18"/>
      <c r="W729" s="18"/>
      <c r="X729" s="18"/>
      <c r="Y729" s="18"/>
      <c r="Z729" s="18"/>
      <c r="AA729" s="18"/>
      <c r="AB729" s="18"/>
      <c r="AC729" s="18"/>
      <c r="AD729" s="18"/>
    </row>
    <row r="730" spans="1:30" ht="18">
      <c r="A730" s="950"/>
      <c r="B730" s="950"/>
      <c r="C730" s="950"/>
      <c r="D730" s="950"/>
      <c r="E730" s="950"/>
      <c r="F730" s="950"/>
      <c r="G730" s="950"/>
      <c r="H730" s="950"/>
      <c r="I730" s="950"/>
      <c r="J730" s="950"/>
      <c r="K730" s="950"/>
      <c r="L730" s="950"/>
      <c r="M730" s="950"/>
      <c r="N730" s="950"/>
      <c r="O730" s="950"/>
      <c r="P730" s="18"/>
      <c r="Q730" s="18"/>
      <c r="R730" s="18"/>
      <c r="S730" s="18"/>
      <c r="T730" s="18"/>
      <c r="U730" s="18"/>
      <c r="V730" s="18"/>
      <c r="W730" s="18"/>
      <c r="X730" s="18"/>
      <c r="Y730" s="18"/>
      <c r="Z730" s="18"/>
      <c r="AA730" s="18"/>
      <c r="AB730" s="18"/>
      <c r="AC730" s="18"/>
      <c r="AD730" s="18"/>
    </row>
    <row r="731" spans="1:30" ht="18">
      <c r="A731" s="950"/>
      <c r="B731" s="950"/>
      <c r="C731" s="950"/>
      <c r="D731" s="950"/>
      <c r="E731" s="950"/>
      <c r="F731" s="950"/>
      <c r="G731" s="950"/>
      <c r="H731" s="950"/>
      <c r="I731" s="950"/>
      <c r="J731" s="950"/>
      <c r="K731" s="950"/>
      <c r="L731" s="950"/>
      <c r="M731" s="950"/>
      <c r="N731" s="950"/>
      <c r="O731" s="950"/>
      <c r="P731" s="18"/>
      <c r="Q731" s="18"/>
      <c r="R731" s="18"/>
      <c r="S731" s="18"/>
      <c r="T731" s="18"/>
      <c r="U731" s="18"/>
      <c r="V731" s="18"/>
      <c r="W731" s="18"/>
      <c r="X731" s="18"/>
      <c r="Y731" s="18"/>
      <c r="Z731" s="18"/>
      <c r="AA731" s="18"/>
      <c r="AB731" s="18"/>
      <c r="AC731" s="18"/>
      <c r="AD731" s="18"/>
    </row>
    <row r="732" spans="1:30" ht="18">
      <c r="A732" s="950"/>
      <c r="B732" s="950"/>
      <c r="C732" s="950"/>
      <c r="D732" s="950"/>
      <c r="E732" s="950"/>
      <c r="F732" s="950"/>
      <c r="G732" s="950"/>
      <c r="H732" s="950"/>
      <c r="I732" s="950"/>
      <c r="J732" s="950"/>
      <c r="K732" s="950"/>
      <c r="L732" s="950"/>
      <c r="M732" s="950"/>
      <c r="N732" s="950"/>
      <c r="O732" s="950"/>
      <c r="P732" s="18"/>
      <c r="Q732" s="18"/>
      <c r="R732" s="18"/>
      <c r="S732" s="18"/>
      <c r="T732" s="18"/>
      <c r="U732" s="18"/>
      <c r="V732" s="18"/>
      <c r="W732" s="18"/>
      <c r="X732" s="18"/>
      <c r="Y732" s="18"/>
      <c r="Z732" s="18"/>
      <c r="AA732" s="18"/>
      <c r="AB732" s="18"/>
      <c r="AC732" s="18"/>
      <c r="AD732" s="18"/>
    </row>
    <row r="733" spans="1:30" ht="18">
      <c r="A733" s="950"/>
      <c r="B733" s="950"/>
      <c r="C733" s="950"/>
      <c r="D733" s="950"/>
      <c r="E733" s="950"/>
      <c r="F733" s="950"/>
      <c r="G733" s="950"/>
      <c r="H733" s="950"/>
      <c r="I733" s="950"/>
      <c r="J733" s="950"/>
      <c r="K733" s="950"/>
      <c r="L733" s="950"/>
      <c r="M733" s="950"/>
      <c r="N733" s="950"/>
      <c r="O733" s="950"/>
      <c r="P733" s="18"/>
      <c r="Q733" s="18"/>
      <c r="R733" s="18"/>
      <c r="S733" s="18"/>
      <c r="T733" s="18"/>
      <c r="U733" s="18"/>
      <c r="V733" s="18"/>
      <c r="W733" s="18"/>
      <c r="X733" s="18"/>
      <c r="Y733" s="18"/>
      <c r="Z733" s="18"/>
      <c r="AA733" s="18"/>
      <c r="AB733" s="18"/>
      <c r="AC733" s="18"/>
      <c r="AD733" s="18"/>
    </row>
    <row r="734" spans="1:30" ht="18">
      <c r="A734" s="950"/>
      <c r="B734" s="950"/>
      <c r="C734" s="950"/>
      <c r="D734" s="950"/>
      <c r="E734" s="950"/>
      <c r="F734" s="950"/>
      <c r="G734" s="950"/>
      <c r="H734" s="950"/>
      <c r="I734" s="950"/>
      <c r="J734" s="950"/>
      <c r="K734" s="950"/>
      <c r="L734" s="950"/>
      <c r="M734" s="950"/>
      <c r="N734" s="950"/>
      <c r="O734" s="950"/>
      <c r="P734" s="18"/>
      <c r="Q734" s="18"/>
      <c r="R734" s="18"/>
      <c r="S734" s="18"/>
      <c r="T734" s="18"/>
      <c r="U734" s="18"/>
      <c r="V734" s="18"/>
      <c r="W734" s="18"/>
      <c r="X734" s="18"/>
      <c r="Y734" s="18"/>
      <c r="Z734" s="18"/>
      <c r="AA734" s="18"/>
      <c r="AB734" s="18"/>
      <c r="AC734" s="18"/>
      <c r="AD734" s="18"/>
    </row>
    <row r="735" spans="1:30" ht="18">
      <c r="A735" s="950"/>
      <c r="B735" s="950"/>
      <c r="C735" s="950"/>
      <c r="D735" s="950"/>
      <c r="E735" s="950"/>
      <c r="F735" s="950"/>
      <c r="G735" s="950"/>
      <c r="H735" s="950"/>
      <c r="I735" s="950"/>
      <c r="J735" s="950"/>
      <c r="K735" s="950"/>
      <c r="L735" s="950"/>
      <c r="M735" s="950"/>
      <c r="N735" s="950"/>
      <c r="O735" s="950"/>
      <c r="P735" s="18"/>
      <c r="Q735" s="18"/>
      <c r="R735" s="18"/>
      <c r="S735" s="18"/>
      <c r="T735" s="18"/>
      <c r="U735" s="18"/>
      <c r="V735" s="18"/>
      <c r="W735" s="18"/>
      <c r="X735" s="18"/>
      <c r="Y735" s="18"/>
      <c r="Z735" s="18"/>
      <c r="AA735" s="18"/>
      <c r="AB735" s="18"/>
      <c r="AC735" s="18"/>
      <c r="AD735" s="18"/>
    </row>
    <row r="736" spans="1:30" ht="18">
      <c r="A736" s="950"/>
      <c r="B736" s="950"/>
      <c r="C736" s="950"/>
      <c r="D736" s="950"/>
      <c r="E736" s="950"/>
      <c r="F736" s="950"/>
      <c r="G736" s="950"/>
      <c r="H736" s="950"/>
      <c r="I736" s="950"/>
      <c r="J736" s="950"/>
      <c r="K736" s="950"/>
      <c r="L736" s="950"/>
      <c r="M736" s="950"/>
      <c r="N736" s="950"/>
      <c r="O736" s="950"/>
      <c r="P736" s="18"/>
      <c r="Q736" s="18"/>
      <c r="R736" s="18"/>
      <c r="S736" s="18"/>
      <c r="T736" s="18"/>
      <c r="U736" s="18"/>
      <c r="V736" s="18"/>
      <c r="W736" s="18"/>
      <c r="X736" s="18"/>
      <c r="Y736" s="18"/>
      <c r="Z736" s="18"/>
      <c r="AA736" s="18"/>
      <c r="AB736" s="18"/>
      <c r="AC736" s="18"/>
      <c r="AD736" s="18"/>
    </row>
    <row r="737" spans="1:30" ht="18">
      <c r="A737" s="950"/>
      <c r="B737" s="950"/>
      <c r="C737" s="950"/>
      <c r="D737" s="950"/>
      <c r="E737" s="950"/>
      <c r="F737" s="950"/>
      <c r="G737" s="950"/>
      <c r="H737" s="950"/>
      <c r="I737" s="950"/>
      <c r="J737" s="950"/>
      <c r="K737" s="950"/>
      <c r="L737" s="950"/>
      <c r="M737" s="950"/>
      <c r="N737" s="950"/>
      <c r="O737" s="950"/>
      <c r="P737" s="18"/>
      <c r="Q737" s="18"/>
      <c r="R737" s="18"/>
      <c r="S737" s="18"/>
      <c r="T737" s="18"/>
      <c r="U737" s="18"/>
      <c r="V737" s="18"/>
      <c r="W737" s="18"/>
      <c r="X737" s="18"/>
      <c r="Y737" s="18"/>
      <c r="Z737" s="18"/>
      <c r="AA737" s="18"/>
      <c r="AB737" s="18"/>
      <c r="AC737" s="18"/>
      <c r="AD737" s="18"/>
    </row>
    <row r="738" spans="1:30" ht="18">
      <c r="A738" s="950"/>
      <c r="B738" s="950"/>
      <c r="C738" s="950"/>
      <c r="D738" s="950"/>
      <c r="E738" s="950"/>
      <c r="F738" s="950"/>
      <c r="G738" s="950"/>
      <c r="H738" s="950"/>
      <c r="I738" s="950"/>
      <c r="J738" s="950"/>
      <c r="K738" s="950"/>
      <c r="L738" s="950"/>
      <c r="M738" s="950"/>
      <c r="N738" s="950"/>
      <c r="O738" s="950"/>
      <c r="P738" s="18"/>
      <c r="Q738" s="18"/>
      <c r="R738" s="18"/>
      <c r="S738" s="18"/>
      <c r="T738" s="18"/>
      <c r="U738" s="18"/>
      <c r="V738" s="18"/>
      <c r="W738" s="18"/>
      <c r="X738" s="18"/>
      <c r="Y738" s="18"/>
      <c r="Z738" s="18"/>
      <c r="AA738" s="18"/>
      <c r="AB738" s="18"/>
      <c r="AC738" s="18"/>
      <c r="AD738" s="18"/>
    </row>
    <row r="739" spans="1:30" ht="18">
      <c r="A739" s="950"/>
      <c r="B739" s="950"/>
      <c r="C739" s="950"/>
      <c r="D739" s="950"/>
      <c r="E739" s="950"/>
      <c r="F739" s="950"/>
      <c r="G739" s="950"/>
      <c r="H739" s="950"/>
      <c r="I739" s="950"/>
      <c r="J739" s="950"/>
      <c r="K739" s="950"/>
      <c r="L739" s="950"/>
      <c r="M739" s="950"/>
      <c r="N739" s="950"/>
      <c r="O739" s="950"/>
      <c r="P739" s="18"/>
      <c r="Q739" s="18"/>
      <c r="R739" s="18"/>
      <c r="S739" s="18"/>
      <c r="T739" s="18"/>
      <c r="U739" s="18"/>
      <c r="V739" s="18"/>
      <c r="W739" s="18"/>
      <c r="X739" s="18"/>
      <c r="Y739" s="18"/>
      <c r="Z739" s="18"/>
      <c r="AA739" s="18"/>
      <c r="AB739" s="18"/>
      <c r="AC739" s="18"/>
      <c r="AD739" s="18"/>
    </row>
    <row r="740" spans="1:30" ht="18">
      <c r="A740" s="950"/>
      <c r="B740" s="950"/>
      <c r="C740" s="950"/>
      <c r="D740" s="950"/>
      <c r="E740" s="950"/>
      <c r="F740" s="950"/>
      <c r="G740" s="950"/>
      <c r="H740" s="950"/>
      <c r="I740" s="950"/>
      <c r="J740" s="950"/>
      <c r="K740" s="950"/>
      <c r="L740" s="950"/>
      <c r="M740" s="950"/>
      <c r="N740" s="950"/>
      <c r="O740" s="950"/>
      <c r="P740" s="18"/>
      <c r="Q740" s="18"/>
      <c r="R740" s="18"/>
      <c r="S740" s="18"/>
      <c r="T740" s="18"/>
      <c r="U740" s="18"/>
      <c r="V740" s="18"/>
      <c r="W740" s="18"/>
      <c r="X740" s="18"/>
      <c r="Y740" s="18"/>
      <c r="Z740" s="18"/>
      <c r="AA740" s="18"/>
      <c r="AB740" s="18"/>
      <c r="AC740" s="18"/>
      <c r="AD740" s="18"/>
    </row>
    <row r="741" spans="1:30" ht="18">
      <c r="A741" s="950"/>
      <c r="B741" s="950"/>
      <c r="C741" s="950"/>
      <c r="D741" s="950"/>
      <c r="E741" s="950"/>
      <c r="F741" s="950"/>
      <c r="G741" s="950"/>
      <c r="H741" s="950"/>
      <c r="I741" s="950"/>
      <c r="J741" s="950"/>
      <c r="K741" s="950"/>
      <c r="L741" s="950"/>
      <c r="M741" s="950"/>
      <c r="N741" s="950"/>
      <c r="O741" s="950"/>
      <c r="P741" s="18"/>
      <c r="Q741" s="18"/>
      <c r="R741" s="18"/>
      <c r="S741" s="18"/>
      <c r="T741" s="18"/>
      <c r="U741" s="18"/>
      <c r="V741" s="18"/>
      <c r="W741" s="18"/>
      <c r="X741" s="18"/>
      <c r="Y741" s="18"/>
      <c r="Z741" s="18"/>
      <c r="AA741" s="18"/>
      <c r="AB741" s="18"/>
      <c r="AC741" s="18"/>
      <c r="AD741" s="18"/>
    </row>
    <row r="742" spans="1:30" ht="18">
      <c r="A742" s="950"/>
      <c r="B742" s="950"/>
      <c r="C742" s="950"/>
      <c r="D742" s="950"/>
      <c r="E742" s="950"/>
      <c r="F742" s="950"/>
      <c r="G742" s="950"/>
      <c r="H742" s="950"/>
      <c r="I742" s="950"/>
      <c r="J742" s="950"/>
      <c r="K742" s="950"/>
      <c r="L742" s="950"/>
      <c r="M742" s="950"/>
      <c r="N742" s="950"/>
      <c r="O742" s="950"/>
      <c r="P742" s="18"/>
      <c r="Q742" s="18"/>
      <c r="R742" s="18"/>
      <c r="S742" s="18"/>
      <c r="T742" s="18"/>
      <c r="U742" s="18"/>
      <c r="V742" s="18"/>
      <c r="W742" s="18"/>
      <c r="X742" s="18"/>
      <c r="Y742" s="18"/>
      <c r="Z742" s="18"/>
      <c r="AA742" s="18"/>
      <c r="AB742" s="18"/>
      <c r="AC742" s="18"/>
      <c r="AD742" s="18"/>
    </row>
    <row r="743" spans="1:30" ht="18">
      <c r="A743" s="950"/>
      <c r="B743" s="950"/>
      <c r="C743" s="950"/>
      <c r="D743" s="950"/>
      <c r="E743" s="950"/>
      <c r="F743" s="950"/>
      <c r="G743" s="950"/>
      <c r="H743" s="950"/>
      <c r="I743" s="950"/>
      <c r="J743" s="950"/>
      <c r="K743" s="950"/>
      <c r="L743" s="950"/>
      <c r="M743" s="950"/>
      <c r="N743" s="950"/>
      <c r="O743" s="950"/>
      <c r="P743" s="18"/>
      <c r="Q743" s="18"/>
      <c r="R743" s="18"/>
      <c r="S743" s="18"/>
      <c r="T743" s="18"/>
      <c r="U743" s="18"/>
      <c r="V743" s="18"/>
      <c r="W743" s="18"/>
      <c r="X743" s="18"/>
      <c r="Y743" s="18"/>
      <c r="Z743" s="18"/>
      <c r="AA743" s="18"/>
      <c r="AB743" s="18"/>
      <c r="AC743" s="18"/>
      <c r="AD743" s="18"/>
    </row>
    <row r="744" spans="1:30" ht="18">
      <c r="A744" s="950"/>
      <c r="B744" s="950"/>
      <c r="C744" s="950"/>
      <c r="D744" s="950"/>
      <c r="E744" s="950"/>
      <c r="F744" s="950"/>
      <c r="G744" s="950"/>
      <c r="H744" s="950"/>
      <c r="I744" s="950"/>
      <c r="J744" s="950"/>
      <c r="K744" s="950"/>
      <c r="L744" s="950"/>
      <c r="M744" s="950"/>
      <c r="N744" s="950"/>
      <c r="O744" s="950"/>
      <c r="P744" s="18"/>
      <c r="Q744" s="18"/>
      <c r="R744" s="18"/>
      <c r="S744" s="18"/>
      <c r="T744" s="18"/>
      <c r="U744" s="18"/>
      <c r="V744" s="18"/>
      <c r="W744" s="18"/>
      <c r="X744" s="18"/>
      <c r="Y744" s="18"/>
      <c r="Z744" s="18"/>
      <c r="AA744" s="18"/>
      <c r="AB744" s="18"/>
      <c r="AC744" s="18"/>
      <c r="AD744" s="18"/>
    </row>
    <row r="745" spans="1:30" ht="18">
      <c r="A745" s="950"/>
      <c r="B745" s="950"/>
      <c r="C745" s="950"/>
      <c r="D745" s="950"/>
      <c r="E745" s="950"/>
      <c r="F745" s="950"/>
      <c r="G745" s="950"/>
      <c r="H745" s="950"/>
      <c r="I745" s="950"/>
      <c r="J745" s="950"/>
      <c r="K745" s="950"/>
      <c r="L745" s="950"/>
      <c r="M745" s="950"/>
      <c r="N745" s="950"/>
      <c r="O745" s="950"/>
      <c r="P745" s="18"/>
      <c r="Q745" s="18"/>
      <c r="R745" s="18"/>
      <c r="S745" s="18"/>
      <c r="T745" s="18"/>
      <c r="U745" s="18"/>
      <c r="V745" s="18"/>
      <c r="W745" s="18"/>
      <c r="X745" s="18"/>
      <c r="Y745" s="18"/>
      <c r="Z745" s="18"/>
      <c r="AA745" s="18"/>
      <c r="AB745" s="18"/>
      <c r="AC745" s="18"/>
      <c r="AD745" s="18"/>
    </row>
    <row r="746" spans="1:30" ht="18">
      <c r="A746" s="950"/>
      <c r="B746" s="950"/>
      <c r="C746" s="950"/>
      <c r="D746" s="950"/>
      <c r="E746" s="950"/>
      <c r="F746" s="950"/>
      <c r="G746" s="950"/>
      <c r="H746" s="950"/>
      <c r="I746" s="950"/>
      <c r="J746" s="950"/>
      <c r="K746" s="950"/>
      <c r="L746" s="950"/>
      <c r="M746" s="950"/>
      <c r="N746" s="950"/>
      <c r="O746" s="950"/>
      <c r="P746" s="18"/>
      <c r="Q746" s="18"/>
      <c r="R746" s="18"/>
      <c r="S746" s="18"/>
      <c r="T746" s="18"/>
      <c r="U746" s="18"/>
      <c r="V746" s="18"/>
      <c r="W746" s="18"/>
      <c r="X746" s="18"/>
      <c r="Y746" s="18"/>
      <c r="Z746" s="18"/>
      <c r="AA746" s="18"/>
      <c r="AB746" s="18"/>
      <c r="AC746" s="18"/>
      <c r="AD746" s="18"/>
    </row>
    <row r="747" spans="1:30" ht="18">
      <c r="A747" s="950"/>
      <c r="B747" s="950"/>
      <c r="C747" s="950"/>
      <c r="D747" s="950"/>
      <c r="E747" s="950"/>
      <c r="F747" s="950"/>
      <c r="G747" s="950"/>
      <c r="H747" s="950"/>
      <c r="I747" s="950"/>
      <c r="J747" s="950"/>
      <c r="K747" s="950"/>
      <c r="L747" s="950"/>
      <c r="M747" s="950"/>
      <c r="N747" s="950"/>
      <c r="O747" s="950"/>
      <c r="P747" s="18"/>
      <c r="Q747" s="18"/>
      <c r="R747" s="18"/>
      <c r="S747" s="18"/>
      <c r="T747" s="18"/>
      <c r="U747" s="18"/>
      <c r="V747" s="18"/>
      <c r="W747" s="18"/>
      <c r="X747" s="18"/>
      <c r="Y747" s="18"/>
      <c r="Z747" s="18"/>
      <c r="AA747" s="18"/>
      <c r="AB747" s="18"/>
      <c r="AC747" s="18"/>
      <c r="AD747" s="18"/>
    </row>
    <row r="748" spans="1:30" ht="18">
      <c r="A748" s="950"/>
      <c r="B748" s="950"/>
      <c r="C748" s="950"/>
      <c r="D748" s="950"/>
      <c r="E748" s="950"/>
      <c r="F748" s="950"/>
      <c r="G748" s="950"/>
      <c r="H748" s="950"/>
      <c r="I748" s="950"/>
      <c r="J748" s="950"/>
      <c r="K748" s="950"/>
      <c r="L748" s="950"/>
      <c r="M748" s="950"/>
      <c r="N748" s="950"/>
      <c r="O748" s="950"/>
      <c r="P748" s="18"/>
      <c r="Q748" s="18"/>
      <c r="R748" s="18"/>
      <c r="S748" s="18"/>
      <c r="T748" s="18"/>
      <c r="U748" s="18"/>
      <c r="V748" s="18"/>
      <c r="W748" s="18"/>
      <c r="X748" s="18"/>
      <c r="Y748" s="18"/>
      <c r="Z748" s="18"/>
      <c r="AA748" s="18"/>
      <c r="AB748" s="18"/>
      <c r="AC748" s="18"/>
      <c r="AD748" s="18"/>
    </row>
    <row r="749" spans="1:30" ht="18">
      <c r="A749" s="950"/>
      <c r="B749" s="950"/>
      <c r="C749" s="950"/>
      <c r="D749" s="950"/>
      <c r="E749" s="950"/>
      <c r="F749" s="950"/>
      <c r="G749" s="950"/>
      <c r="H749" s="950"/>
      <c r="I749" s="950"/>
      <c r="J749" s="950"/>
      <c r="K749" s="950"/>
      <c r="L749" s="950"/>
      <c r="M749" s="950"/>
      <c r="N749" s="950"/>
      <c r="O749" s="950"/>
      <c r="P749" s="18"/>
      <c r="Q749" s="18"/>
      <c r="R749" s="18"/>
      <c r="S749" s="18"/>
      <c r="T749" s="18"/>
      <c r="U749" s="18"/>
      <c r="V749" s="18"/>
      <c r="W749" s="18"/>
      <c r="X749" s="18"/>
      <c r="Y749" s="18"/>
      <c r="Z749" s="18"/>
      <c r="AA749" s="18"/>
      <c r="AB749" s="18"/>
      <c r="AC749" s="18"/>
      <c r="AD749" s="18"/>
    </row>
    <row r="750" spans="1:30" ht="18">
      <c r="A750" s="950"/>
      <c r="B750" s="950"/>
      <c r="C750" s="950"/>
      <c r="D750" s="950"/>
      <c r="E750" s="950"/>
      <c r="F750" s="950"/>
      <c r="G750" s="950"/>
      <c r="H750" s="950"/>
      <c r="I750" s="950"/>
      <c r="J750" s="950"/>
      <c r="K750" s="950"/>
      <c r="L750" s="950"/>
      <c r="M750" s="950"/>
      <c r="N750" s="950"/>
      <c r="O750" s="950"/>
      <c r="P750" s="18"/>
      <c r="Q750" s="18"/>
      <c r="R750" s="18"/>
      <c r="S750" s="18"/>
      <c r="T750" s="18"/>
      <c r="U750" s="18"/>
      <c r="V750" s="18"/>
      <c r="W750" s="18"/>
      <c r="X750" s="18"/>
      <c r="Y750" s="18"/>
      <c r="Z750" s="18"/>
      <c r="AA750" s="18"/>
      <c r="AB750" s="18"/>
      <c r="AC750" s="18"/>
      <c r="AD750" s="18"/>
    </row>
    <row r="751" spans="1:30" ht="18">
      <c r="A751" s="950"/>
      <c r="B751" s="950"/>
      <c r="C751" s="950"/>
      <c r="D751" s="950"/>
      <c r="E751" s="950"/>
      <c r="F751" s="950"/>
      <c r="G751" s="950"/>
      <c r="H751" s="950"/>
      <c r="I751" s="950"/>
      <c r="J751" s="950"/>
      <c r="K751" s="950"/>
      <c r="L751" s="950"/>
      <c r="M751" s="950"/>
      <c r="N751" s="950"/>
      <c r="O751" s="950"/>
      <c r="P751" s="18"/>
      <c r="Q751" s="18"/>
      <c r="R751" s="18"/>
      <c r="S751" s="18"/>
      <c r="T751" s="18"/>
      <c r="U751" s="18"/>
      <c r="V751" s="18"/>
      <c r="W751" s="18"/>
      <c r="X751" s="18"/>
      <c r="Y751" s="18"/>
      <c r="Z751" s="18"/>
      <c r="AA751" s="18"/>
      <c r="AB751" s="18"/>
      <c r="AC751" s="18"/>
      <c r="AD751" s="18"/>
    </row>
    <row r="752" spans="1:30" ht="18">
      <c r="A752" s="950"/>
      <c r="B752" s="950"/>
      <c r="C752" s="950"/>
      <c r="D752" s="950"/>
      <c r="E752" s="950"/>
      <c r="F752" s="950"/>
      <c r="G752" s="950"/>
      <c r="H752" s="950"/>
      <c r="I752" s="950"/>
      <c r="J752" s="950"/>
      <c r="K752" s="950"/>
      <c r="L752" s="950"/>
      <c r="M752" s="950"/>
      <c r="N752" s="950"/>
      <c r="O752" s="950"/>
      <c r="P752" s="18"/>
      <c r="Q752" s="18"/>
      <c r="R752" s="18"/>
      <c r="S752" s="18"/>
      <c r="T752" s="18"/>
      <c r="U752" s="18"/>
      <c r="V752" s="18"/>
      <c r="W752" s="18"/>
      <c r="X752" s="18"/>
      <c r="Y752" s="18"/>
      <c r="Z752" s="18"/>
      <c r="AA752" s="18"/>
      <c r="AB752" s="18"/>
      <c r="AC752" s="18"/>
      <c r="AD752" s="18"/>
    </row>
    <row r="753" spans="1:30" ht="18">
      <c r="A753" s="950"/>
      <c r="B753" s="950"/>
      <c r="C753" s="950"/>
      <c r="D753" s="950"/>
      <c r="E753" s="950"/>
      <c r="F753" s="950"/>
      <c r="G753" s="950"/>
      <c r="H753" s="950"/>
      <c r="I753" s="950"/>
      <c r="J753" s="950"/>
      <c r="K753" s="950"/>
      <c r="L753" s="950"/>
      <c r="M753" s="950"/>
      <c r="N753" s="950"/>
      <c r="O753" s="950"/>
      <c r="P753" s="18"/>
      <c r="Q753" s="18"/>
      <c r="R753" s="18"/>
      <c r="S753" s="18"/>
      <c r="T753" s="18"/>
      <c r="U753" s="18"/>
      <c r="V753" s="18"/>
      <c r="W753" s="18"/>
      <c r="X753" s="18"/>
      <c r="Y753" s="18"/>
      <c r="Z753" s="18"/>
      <c r="AA753" s="18"/>
      <c r="AB753" s="18"/>
      <c r="AC753" s="18"/>
      <c r="AD753" s="18"/>
    </row>
    <row r="754" spans="1:30" ht="18">
      <c r="A754" s="950"/>
      <c r="B754" s="950"/>
      <c r="C754" s="950"/>
      <c r="D754" s="950"/>
      <c r="E754" s="950"/>
      <c r="F754" s="950"/>
      <c r="G754" s="950"/>
      <c r="H754" s="950"/>
      <c r="I754" s="950"/>
      <c r="J754" s="950"/>
      <c r="K754" s="950"/>
      <c r="L754" s="950"/>
      <c r="M754" s="950"/>
      <c r="N754" s="950"/>
      <c r="O754" s="950"/>
      <c r="P754" s="18"/>
      <c r="Q754" s="18"/>
      <c r="R754" s="18"/>
      <c r="S754" s="18"/>
      <c r="T754" s="18"/>
      <c r="U754" s="18"/>
      <c r="V754" s="18"/>
      <c r="W754" s="18"/>
      <c r="X754" s="18"/>
      <c r="Y754" s="18"/>
      <c r="Z754" s="18"/>
      <c r="AA754" s="18"/>
      <c r="AB754" s="18"/>
      <c r="AC754" s="18"/>
      <c r="AD754" s="18"/>
    </row>
    <row r="755" spans="1:30" ht="18">
      <c r="A755" s="950"/>
      <c r="B755" s="950"/>
      <c r="C755" s="950"/>
      <c r="D755" s="950"/>
      <c r="E755" s="950"/>
      <c r="F755" s="950"/>
      <c r="G755" s="950"/>
      <c r="H755" s="950"/>
      <c r="I755" s="950"/>
      <c r="J755" s="950"/>
      <c r="K755" s="950"/>
      <c r="L755" s="950"/>
      <c r="M755" s="950"/>
      <c r="N755" s="950"/>
      <c r="O755" s="950"/>
      <c r="P755" s="18"/>
      <c r="Q755" s="18"/>
      <c r="R755" s="18"/>
      <c r="S755" s="18"/>
      <c r="T755" s="18"/>
      <c r="U755" s="18"/>
      <c r="V755" s="18"/>
      <c r="W755" s="18"/>
      <c r="X755" s="18"/>
      <c r="Y755" s="18"/>
      <c r="Z755" s="18"/>
      <c r="AA755" s="18"/>
      <c r="AB755" s="18"/>
      <c r="AC755" s="18"/>
      <c r="AD755" s="18"/>
    </row>
    <row r="756" spans="1:30" ht="18">
      <c r="A756" s="950"/>
      <c r="B756" s="950"/>
      <c r="C756" s="950"/>
      <c r="D756" s="950"/>
      <c r="E756" s="950"/>
      <c r="F756" s="950"/>
      <c r="G756" s="950"/>
      <c r="H756" s="950"/>
      <c r="I756" s="950"/>
      <c r="J756" s="950"/>
      <c r="K756" s="950"/>
      <c r="L756" s="950"/>
      <c r="M756" s="950"/>
      <c r="N756" s="950"/>
      <c r="O756" s="950"/>
      <c r="P756" s="18"/>
      <c r="Q756" s="18"/>
      <c r="R756" s="18"/>
      <c r="S756" s="18"/>
      <c r="T756" s="18"/>
      <c r="U756" s="18"/>
      <c r="V756" s="18"/>
      <c r="W756" s="18"/>
      <c r="X756" s="18"/>
      <c r="Y756" s="18"/>
      <c r="Z756" s="18"/>
      <c r="AA756" s="18"/>
      <c r="AB756" s="18"/>
      <c r="AC756" s="18"/>
      <c r="AD756" s="18"/>
    </row>
    <row r="757" spans="1:30" ht="18">
      <c r="A757" s="950"/>
      <c r="B757" s="950"/>
      <c r="C757" s="950"/>
      <c r="D757" s="950"/>
      <c r="E757" s="950"/>
      <c r="F757" s="950"/>
      <c r="G757" s="950"/>
      <c r="H757" s="950"/>
      <c r="I757" s="950"/>
      <c r="J757" s="950"/>
      <c r="K757" s="950"/>
      <c r="L757" s="950"/>
      <c r="M757" s="950"/>
      <c r="N757" s="950"/>
      <c r="O757" s="950"/>
      <c r="P757" s="18"/>
      <c r="Q757" s="18"/>
      <c r="R757" s="18"/>
      <c r="S757" s="18"/>
      <c r="T757" s="18"/>
      <c r="U757" s="18"/>
      <c r="V757" s="18"/>
      <c r="W757" s="18"/>
      <c r="X757" s="18"/>
      <c r="Y757" s="18"/>
      <c r="Z757" s="18"/>
      <c r="AA757" s="18"/>
      <c r="AB757" s="18"/>
      <c r="AC757" s="18"/>
      <c r="AD757" s="18"/>
    </row>
    <row r="758" spans="1:30" ht="18">
      <c r="A758" s="950"/>
      <c r="B758" s="950"/>
      <c r="C758" s="950"/>
      <c r="D758" s="950"/>
      <c r="E758" s="950"/>
      <c r="F758" s="950"/>
      <c r="G758" s="950"/>
      <c r="H758" s="950"/>
      <c r="I758" s="950"/>
      <c r="J758" s="950"/>
      <c r="K758" s="950"/>
      <c r="L758" s="950"/>
      <c r="M758" s="950"/>
      <c r="N758" s="950"/>
      <c r="O758" s="950"/>
      <c r="P758" s="18"/>
      <c r="Q758" s="18"/>
      <c r="R758" s="18"/>
      <c r="S758" s="18"/>
      <c r="T758" s="18"/>
      <c r="U758" s="18"/>
      <c r="V758" s="18"/>
      <c r="W758" s="18"/>
      <c r="X758" s="18"/>
      <c r="Y758" s="18"/>
      <c r="Z758" s="18"/>
      <c r="AA758" s="18"/>
      <c r="AB758" s="18"/>
      <c r="AC758" s="18"/>
      <c r="AD758" s="18"/>
    </row>
    <row r="759" spans="1:30" ht="18">
      <c r="A759" s="950"/>
      <c r="B759" s="950"/>
      <c r="C759" s="950"/>
      <c r="D759" s="950"/>
      <c r="E759" s="950"/>
      <c r="F759" s="950"/>
      <c r="G759" s="950"/>
      <c r="H759" s="950"/>
      <c r="I759" s="950"/>
      <c r="J759" s="950"/>
      <c r="K759" s="950"/>
      <c r="L759" s="950"/>
      <c r="M759" s="950"/>
      <c r="N759" s="950"/>
      <c r="O759" s="950"/>
      <c r="P759" s="18"/>
      <c r="Q759" s="18"/>
      <c r="R759" s="18"/>
      <c r="S759" s="18"/>
      <c r="T759" s="18"/>
      <c r="U759" s="18"/>
      <c r="V759" s="18"/>
      <c r="W759" s="18"/>
      <c r="X759" s="18"/>
      <c r="Y759" s="18"/>
      <c r="Z759" s="18"/>
      <c r="AA759" s="18"/>
      <c r="AB759" s="18"/>
      <c r="AC759" s="18"/>
      <c r="AD759" s="18"/>
    </row>
    <row r="760" spans="1:30" ht="18">
      <c r="A760" s="950"/>
      <c r="B760" s="950"/>
      <c r="C760" s="950"/>
      <c r="D760" s="950"/>
      <c r="E760" s="950"/>
      <c r="F760" s="950"/>
      <c r="G760" s="950"/>
      <c r="H760" s="950"/>
      <c r="I760" s="950"/>
      <c r="J760" s="950"/>
      <c r="K760" s="950"/>
      <c r="L760" s="950"/>
      <c r="M760" s="950"/>
      <c r="N760" s="950"/>
      <c r="O760" s="950"/>
      <c r="P760" s="18"/>
      <c r="Q760" s="18"/>
      <c r="R760" s="18"/>
      <c r="S760" s="18"/>
      <c r="T760" s="18"/>
      <c r="U760" s="18"/>
      <c r="V760" s="18"/>
      <c r="W760" s="18"/>
      <c r="X760" s="18"/>
      <c r="Y760" s="18"/>
      <c r="Z760" s="18"/>
      <c r="AA760" s="18"/>
      <c r="AB760" s="18"/>
      <c r="AC760" s="18"/>
      <c r="AD760" s="18"/>
    </row>
    <row r="761" spans="1:30" ht="18">
      <c r="A761" s="950"/>
      <c r="B761" s="950"/>
      <c r="C761" s="950"/>
      <c r="D761" s="950"/>
      <c r="E761" s="950"/>
      <c r="F761" s="950"/>
      <c r="G761" s="950"/>
      <c r="H761" s="950"/>
      <c r="I761" s="950"/>
      <c r="J761" s="950"/>
      <c r="K761" s="950"/>
      <c r="L761" s="950"/>
      <c r="M761" s="950"/>
      <c r="N761" s="950"/>
      <c r="O761" s="950"/>
      <c r="P761" s="18"/>
      <c r="Q761" s="18"/>
      <c r="R761" s="18"/>
      <c r="S761" s="18"/>
      <c r="T761" s="18"/>
      <c r="U761" s="18"/>
      <c r="V761" s="18"/>
      <c r="W761" s="18"/>
      <c r="X761" s="18"/>
      <c r="Y761" s="18"/>
      <c r="Z761" s="18"/>
      <c r="AA761" s="18"/>
      <c r="AB761" s="18"/>
      <c r="AC761" s="18"/>
      <c r="AD761" s="18"/>
    </row>
    <row r="762" spans="1:30" ht="18">
      <c r="A762" s="950"/>
      <c r="B762" s="950"/>
      <c r="C762" s="950"/>
      <c r="D762" s="950"/>
      <c r="E762" s="950"/>
      <c r="F762" s="950"/>
      <c r="G762" s="950"/>
      <c r="H762" s="950"/>
      <c r="I762" s="950"/>
      <c r="J762" s="950"/>
      <c r="K762" s="950"/>
      <c r="L762" s="950"/>
      <c r="M762" s="950"/>
      <c r="N762" s="950"/>
      <c r="O762" s="950"/>
      <c r="P762" s="18"/>
      <c r="Q762" s="18"/>
      <c r="R762" s="18"/>
      <c r="S762" s="18"/>
      <c r="T762" s="18"/>
      <c r="U762" s="18"/>
      <c r="V762" s="18"/>
      <c r="W762" s="18"/>
      <c r="X762" s="18"/>
      <c r="Y762" s="18"/>
      <c r="Z762" s="18"/>
      <c r="AA762" s="18"/>
      <c r="AB762" s="18"/>
      <c r="AC762" s="18"/>
      <c r="AD762" s="18"/>
    </row>
    <row r="763" spans="1:30" ht="18">
      <c r="A763" s="950"/>
      <c r="B763" s="950"/>
      <c r="C763" s="950"/>
      <c r="D763" s="950"/>
      <c r="E763" s="950"/>
      <c r="F763" s="950"/>
      <c r="G763" s="950"/>
      <c r="H763" s="950"/>
      <c r="I763" s="950"/>
      <c r="J763" s="950"/>
      <c r="K763" s="950"/>
      <c r="L763" s="950"/>
      <c r="M763" s="950"/>
      <c r="N763" s="950"/>
      <c r="O763" s="950"/>
      <c r="P763" s="18"/>
      <c r="Q763" s="18"/>
      <c r="R763" s="18"/>
      <c r="S763" s="18"/>
      <c r="T763" s="18"/>
      <c r="U763" s="18"/>
      <c r="V763" s="18"/>
      <c r="W763" s="18"/>
      <c r="X763" s="18"/>
      <c r="Y763" s="18"/>
      <c r="Z763" s="18"/>
      <c r="AA763" s="18"/>
      <c r="AB763" s="18"/>
      <c r="AC763" s="18"/>
      <c r="AD763" s="18"/>
    </row>
    <row r="764" spans="1:30" ht="18">
      <c r="A764" s="950"/>
      <c r="B764" s="950"/>
      <c r="C764" s="950"/>
      <c r="D764" s="950"/>
      <c r="E764" s="950"/>
      <c r="F764" s="950"/>
      <c r="G764" s="950"/>
      <c r="H764" s="950"/>
      <c r="I764" s="950"/>
      <c r="J764" s="950"/>
      <c r="K764" s="950"/>
      <c r="L764" s="950"/>
      <c r="M764" s="950"/>
      <c r="N764" s="950"/>
      <c r="O764" s="950"/>
      <c r="P764" s="18"/>
      <c r="Q764" s="18"/>
      <c r="R764" s="18"/>
      <c r="S764" s="18"/>
      <c r="T764" s="18"/>
      <c r="U764" s="18"/>
      <c r="V764" s="18"/>
      <c r="W764" s="18"/>
      <c r="X764" s="18"/>
      <c r="Y764" s="18"/>
      <c r="Z764" s="18"/>
      <c r="AA764" s="18"/>
      <c r="AB764" s="18"/>
      <c r="AC764" s="18"/>
      <c r="AD764" s="18"/>
    </row>
    <row r="765" spans="1:30" ht="18">
      <c r="A765" s="950"/>
      <c r="B765" s="950"/>
      <c r="C765" s="950"/>
      <c r="D765" s="950"/>
      <c r="E765" s="950"/>
      <c r="F765" s="950"/>
      <c r="G765" s="950"/>
      <c r="H765" s="950"/>
      <c r="I765" s="950"/>
      <c r="J765" s="950"/>
      <c r="K765" s="950"/>
      <c r="L765" s="950"/>
      <c r="M765" s="950"/>
      <c r="N765" s="950"/>
      <c r="O765" s="950"/>
      <c r="P765" s="18"/>
      <c r="Q765" s="18"/>
      <c r="R765" s="18"/>
      <c r="S765" s="18"/>
      <c r="T765" s="18"/>
      <c r="U765" s="18"/>
      <c r="V765" s="18"/>
      <c r="W765" s="18"/>
      <c r="X765" s="18"/>
      <c r="Y765" s="18"/>
      <c r="Z765" s="18"/>
      <c r="AA765" s="18"/>
      <c r="AB765" s="18"/>
      <c r="AC765" s="18"/>
      <c r="AD765" s="18"/>
    </row>
    <row r="766" spans="1:30" ht="18">
      <c r="A766" s="950"/>
      <c r="B766" s="950"/>
      <c r="C766" s="950"/>
      <c r="D766" s="950"/>
      <c r="E766" s="950"/>
      <c r="F766" s="950"/>
      <c r="G766" s="950"/>
      <c r="H766" s="950"/>
      <c r="I766" s="950"/>
      <c r="J766" s="950"/>
      <c r="K766" s="950"/>
      <c r="L766" s="950"/>
      <c r="M766" s="950"/>
      <c r="N766" s="950"/>
      <c r="O766" s="950"/>
      <c r="P766" s="18"/>
      <c r="Q766" s="18"/>
      <c r="R766" s="18"/>
      <c r="S766" s="18"/>
      <c r="T766" s="18"/>
      <c r="U766" s="18"/>
      <c r="V766" s="18"/>
      <c r="W766" s="18"/>
      <c r="X766" s="18"/>
      <c r="Y766" s="18"/>
      <c r="Z766" s="18"/>
      <c r="AA766" s="18"/>
      <c r="AB766" s="18"/>
      <c r="AC766" s="18"/>
      <c r="AD766" s="18"/>
    </row>
    <row r="767" spans="1:30" ht="18">
      <c r="A767" s="950"/>
      <c r="B767" s="950"/>
      <c r="C767" s="950"/>
      <c r="D767" s="950"/>
      <c r="E767" s="950"/>
      <c r="F767" s="950"/>
      <c r="G767" s="950"/>
      <c r="H767" s="950"/>
      <c r="I767" s="950"/>
      <c r="J767" s="950"/>
      <c r="K767" s="950"/>
      <c r="L767" s="950"/>
      <c r="M767" s="950"/>
      <c r="N767" s="950"/>
      <c r="O767" s="950"/>
      <c r="P767" s="18"/>
      <c r="Q767" s="18"/>
      <c r="R767" s="18"/>
      <c r="S767" s="18"/>
      <c r="T767" s="18"/>
      <c r="U767" s="18"/>
      <c r="V767" s="18"/>
      <c r="W767" s="18"/>
      <c r="X767" s="18"/>
      <c r="Y767" s="18"/>
      <c r="Z767" s="18"/>
      <c r="AA767" s="18"/>
      <c r="AB767" s="18"/>
      <c r="AC767" s="18"/>
      <c r="AD767" s="18"/>
    </row>
    <row r="768" spans="1:30" ht="18">
      <c r="A768" s="950"/>
      <c r="B768" s="950"/>
      <c r="C768" s="950"/>
      <c r="D768" s="950"/>
      <c r="E768" s="950"/>
      <c r="F768" s="950"/>
      <c r="G768" s="950"/>
      <c r="H768" s="950"/>
      <c r="I768" s="950"/>
      <c r="J768" s="950"/>
      <c r="K768" s="950"/>
      <c r="L768" s="950"/>
      <c r="M768" s="950"/>
      <c r="N768" s="950"/>
      <c r="O768" s="950"/>
      <c r="P768" s="18"/>
      <c r="Q768" s="18"/>
      <c r="R768" s="18"/>
      <c r="S768" s="18"/>
      <c r="T768" s="18"/>
      <c r="U768" s="18"/>
      <c r="V768" s="18"/>
      <c r="W768" s="18"/>
      <c r="X768" s="18"/>
      <c r="Y768" s="18"/>
      <c r="Z768" s="18"/>
      <c r="AA768" s="18"/>
      <c r="AB768" s="18"/>
      <c r="AC768" s="18"/>
      <c r="AD768" s="18"/>
    </row>
    <row r="769" spans="1:30" ht="18">
      <c r="A769" s="950"/>
      <c r="B769" s="950"/>
      <c r="C769" s="950"/>
      <c r="D769" s="950"/>
      <c r="E769" s="950"/>
      <c r="F769" s="950"/>
      <c r="G769" s="950"/>
      <c r="H769" s="950"/>
      <c r="I769" s="950"/>
      <c r="J769" s="950"/>
      <c r="K769" s="950"/>
      <c r="L769" s="950"/>
      <c r="M769" s="950"/>
      <c r="N769" s="950"/>
      <c r="O769" s="950"/>
      <c r="P769" s="18"/>
      <c r="Q769" s="18"/>
      <c r="R769" s="18"/>
      <c r="S769" s="18"/>
      <c r="T769" s="18"/>
      <c r="U769" s="18"/>
      <c r="V769" s="18"/>
      <c r="W769" s="18"/>
      <c r="X769" s="18"/>
      <c r="Y769" s="18"/>
      <c r="Z769" s="18"/>
      <c r="AA769" s="18"/>
      <c r="AB769" s="18"/>
      <c r="AC769" s="18"/>
      <c r="AD769" s="18"/>
    </row>
    <row r="770" spans="1:30" ht="18">
      <c r="A770" s="950"/>
      <c r="B770" s="950"/>
      <c r="C770" s="950"/>
      <c r="D770" s="950"/>
      <c r="E770" s="950"/>
      <c r="F770" s="950"/>
      <c r="G770" s="950"/>
      <c r="H770" s="950"/>
      <c r="I770" s="950"/>
      <c r="J770" s="950"/>
      <c r="K770" s="950"/>
      <c r="L770" s="950"/>
      <c r="M770" s="950"/>
      <c r="N770" s="950"/>
      <c r="O770" s="950"/>
      <c r="P770" s="18"/>
      <c r="Q770" s="18"/>
      <c r="R770" s="18"/>
      <c r="S770" s="18"/>
      <c r="T770" s="18"/>
      <c r="U770" s="18"/>
      <c r="V770" s="18"/>
      <c r="W770" s="18"/>
      <c r="X770" s="18"/>
      <c r="Y770" s="18"/>
      <c r="Z770" s="18"/>
      <c r="AA770" s="18"/>
      <c r="AB770" s="18"/>
      <c r="AC770" s="18"/>
      <c r="AD770" s="18"/>
    </row>
    <row r="771" spans="1:30" ht="18">
      <c r="A771" s="950"/>
      <c r="B771" s="950"/>
      <c r="C771" s="950"/>
      <c r="D771" s="950"/>
      <c r="E771" s="950"/>
      <c r="F771" s="950"/>
      <c r="G771" s="950"/>
      <c r="H771" s="950"/>
      <c r="I771" s="950"/>
      <c r="J771" s="950"/>
      <c r="K771" s="950"/>
      <c r="L771" s="950"/>
      <c r="M771" s="950"/>
      <c r="N771" s="950"/>
      <c r="O771" s="950"/>
      <c r="P771" s="18"/>
      <c r="Q771" s="18"/>
      <c r="R771" s="18"/>
      <c r="S771" s="18"/>
      <c r="T771" s="18"/>
      <c r="U771" s="18"/>
      <c r="V771" s="18"/>
      <c r="W771" s="18"/>
      <c r="X771" s="18"/>
      <c r="Y771" s="18"/>
      <c r="Z771" s="18"/>
      <c r="AA771" s="18"/>
      <c r="AB771" s="18"/>
      <c r="AC771" s="18"/>
      <c r="AD771" s="18"/>
    </row>
    <row r="772" spans="1:30" ht="18">
      <c r="A772" s="950"/>
      <c r="B772" s="950"/>
      <c r="C772" s="950"/>
      <c r="D772" s="950"/>
      <c r="E772" s="950"/>
      <c r="F772" s="950"/>
      <c r="G772" s="950"/>
      <c r="H772" s="950"/>
      <c r="I772" s="950"/>
      <c r="J772" s="950"/>
      <c r="K772" s="950"/>
      <c r="L772" s="950"/>
      <c r="M772" s="950"/>
      <c r="N772" s="950"/>
      <c r="O772" s="950"/>
      <c r="P772" s="18"/>
      <c r="Q772" s="18"/>
      <c r="R772" s="18"/>
      <c r="S772" s="18"/>
      <c r="T772" s="18"/>
      <c r="U772" s="18"/>
      <c r="V772" s="18"/>
      <c r="W772" s="18"/>
      <c r="X772" s="18"/>
      <c r="Y772" s="18"/>
      <c r="Z772" s="18"/>
      <c r="AA772" s="18"/>
      <c r="AB772" s="18"/>
      <c r="AC772" s="18"/>
      <c r="AD772" s="18"/>
    </row>
    <row r="773" spans="1:30" ht="18">
      <c r="A773" s="950"/>
      <c r="B773" s="950"/>
      <c r="C773" s="950"/>
      <c r="D773" s="950"/>
      <c r="E773" s="950"/>
      <c r="F773" s="950"/>
      <c r="G773" s="950"/>
      <c r="H773" s="950"/>
      <c r="I773" s="950"/>
      <c r="J773" s="950"/>
      <c r="K773" s="950"/>
      <c r="L773" s="950"/>
      <c r="M773" s="950"/>
      <c r="N773" s="950"/>
      <c r="O773" s="950"/>
      <c r="P773" s="18"/>
      <c r="Q773" s="18"/>
      <c r="R773" s="18"/>
      <c r="S773" s="18"/>
      <c r="T773" s="18"/>
      <c r="U773" s="18"/>
      <c r="V773" s="18"/>
      <c r="W773" s="18"/>
      <c r="X773" s="18"/>
      <c r="Y773" s="18"/>
      <c r="Z773" s="18"/>
      <c r="AA773" s="18"/>
      <c r="AB773" s="18"/>
      <c r="AC773" s="18"/>
      <c r="AD773" s="18"/>
    </row>
    <row r="774" spans="1:30" ht="18">
      <c r="A774" s="950"/>
      <c r="B774" s="950"/>
      <c r="C774" s="950"/>
      <c r="D774" s="950"/>
      <c r="E774" s="950"/>
      <c r="F774" s="950"/>
      <c r="G774" s="950"/>
      <c r="H774" s="950"/>
      <c r="I774" s="950"/>
      <c r="J774" s="950"/>
      <c r="K774" s="950"/>
      <c r="L774" s="950"/>
      <c r="M774" s="950"/>
      <c r="N774" s="950"/>
      <c r="O774" s="950"/>
      <c r="P774" s="18"/>
      <c r="Q774" s="18"/>
      <c r="R774" s="18"/>
      <c r="S774" s="18"/>
      <c r="T774" s="18"/>
      <c r="U774" s="18"/>
      <c r="V774" s="18"/>
      <c r="W774" s="18"/>
      <c r="X774" s="18"/>
      <c r="Y774" s="18"/>
      <c r="Z774" s="18"/>
      <c r="AA774" s="18"/>
      <c r="AB774" s="18"/>
      <c r="AC774" s="18"/>
      <c r="AD774" s="18"/>
    </row>
    <row r="775" spans="1:30" ht="18">
      <c r="A775" s="950"/>
      <c r="B775" s="950"/>
      <c r="C775" s="950"/>
      <c r="D775" s="950"/>
      <c r="E775" s="950"/>
      <c r="F775" s="950"/>
      <c r="G775" s="950"/>
      <c r="H775" s="950"/>
      <c r="I775" s="950"/>
      <c r="J775" s="950"/>
      <c r="K775" s="950"/>
      <c r="L775" s="950"/>
      <c r="M775" s="950"/>
      <c r="N775" s="950"/>
      <c r="O775" s="950"/>
      <c r="P775" s="18"/>
      <c r="Q775" s="18"/>
      <c r="R775" s="18"/>
      <c r="S775" s="18"/>
      <c r="T775" s="18"/>
      <c r="U775" s="18"/>
      <c r="V775" s="18"/>
      <c r="W775" s="18"/>
      <c r="X775" s="18"/>
      <c r="Y775" s="18"/>
      <c r="Z775" s="18"/>
      <c r="AA775" s="18"/>
      <c r="AB775" s="18"/>
      <c r="AC775" s="18"/>
      <c r="AD775" s="18"/>
    </row>
    <row r="776" spans="1:30" ht="18">
      <c r="A776" s="950"/>
      <c r="B776" s="950"/>
      <c r="C776" s="950"/>
      <c r="D776" s="950"/>
      <c r="E776" s="950"/>
      <c r="F776" s="950"/>
      <c r="G776" s="950"/>
      <c r="H776" s="950"/>
      <c r="I776" s="950"/>
      <c r="J776" s="950"/>
      <c r="K776" s="950"/>
      <c r="L776" s="950"/>
      <c r="M776" s="950"/>
      <c r="N776" s="950"/>
      <c r="O776" s="950"/>
      <c r="P776" s="18"/>
      <c r="Q776" s="18"/>
      <c r="R776" s="18"/>
      <c r="S776" s="18"/>
      <c r="T776" s="18"/>
      <c r="U776" s="18"/>
      <c r="V776" s="18"/>
      <c r="W776" s="18"/>
      <c r="X776" s="18"/>
      <c r="Y776" s="18"/>
      <c r="Z776" s="18"/>
      <c r="AA776" s="18"/>
      <c r="AB776" s="18"/>
      <c r="AC776" s="18"/>
      <c r="AD776" s="18"/>
    </row>
    <row r="777" spans="1:30" ht="18">
      <c r="A777" s="950"/>
      <c r="B777" s="950"/>
      <c r="C777" s="950"/>
      <c r="D777" s="950"/>
      <c r="E777" s="950"/>
      <c r="F777" s="950"/>
      <c r="G777" s="950"/>
      <c r="H777" s="950"/>
      <c r="I777" s="950"/>
      <c r="J777" s="950"/>
      <c r="K777" s="950"/>
      <c r="L777" s="950"/>
      <c r="M777" s="950"/>
      <c r="N777" s="950"/>
      <c r="O777" s="950"/>
      <c r="P777" s="18"/>
      <c r="Q777" s="18"/>
      <c r="R777" s="18"/>
      <c r="S777" s="18"/>
      <c r="T777" s="18"/>
      <c r="U777" s="18"/>
      <c r="V777" s="18"/>
      <c r="W777" s="18"/>
      <c r="X777" s="18"/>
      <c r="Y777" s="18"/>
      <c r="Z777" s="18"/>
      <c r="AA777" s="18"/>
      <c r="AB777" s="18"/>
      <c r="AC777" s="18"/>
      <c r="AD777" s="18"/>
    </row>
    <row r="778" spans="1:30" ht="18">
      <c r="A778" s="950"/>
      <c r="B778" s="950"/>
      <c r="C778" s="950"/>
      <c r="D778" s="950"/>
      <c r="E778" s="950"/>
      <c r="F778" s="950"/>
      <c r="G778" s="950"/>
      <c r="H778" s="950"/>
      <c r="I778" s="950"/>
      <c r="J778" s="950"/>
      <c r="K778" s="950"/>
      <c r="L778" s="950"/>
      <c r="M778" s="950"/>
      <c r="N778" s="950"/>
      <c r="O778" s="950"/>
      <c r="P778" s="18"/>
      <c r="Q778" s="18"/>
      <c r="R778" s="18"/>
      <c r="S778" s="18"/>
      <c r="T778" s="18"/>
      <c r="U778" s="18"/>
      <c r="V778" s="18"/>
      <c r="W778" s="18"/>
      <c r="X778" s="18"/>
      <c r="Y778" s="18"/>
      <c r="Z778" s="18"/>
      <c r="AA778" s="18"/>
      <c r="AB778" s="18"/>
      <c r="AC778" s="18"/>
      <c r="AD778" s="18"/>
    </row>
    <row r="779" spans="1:30" ht="18">
      <c r="A779" s="950"/>
      <c r="B779" s="950"/>
      <c r="C779" s="950"/>
      <c r="D779" s="950"/>
      <c r="E779" s="950"/>
      <c r="F779" s="950"/>
      <c r="G779" s="950"/>
      <c r="H779" s="950"/>
      <c r="I779" s="950"/>
      <c r="J779" s="950"/>
      <c r="K779" s="950"/>
      <c r="L779" s="950"/>
      <c r="M779" s="950"/>
      <c r="N779" s="950"/>
      <c r="O779" s="950"/>
      <c r="P779" s="18"/>
      <c r="Q779" s="18"/>
      <c r="R779" s="18"/>
      <c r="S779" s="18"/>
      <c r="T779" s="18"/>
      <c r="U779" s="18"/>
      <c r="V779" s="18"/>
      <c r="W779" s="18"/>
      <c r="X779" s="18"/>
      <c r="Y779" s="18"/>
      <c r="Z779" s="18"/>
      <c r="AA779" s="18"/>
      <c r="AB779" s="18"/>
      <c r="AC779" s="18"/>
      <c r="AD779" s="18"/>
    </row>
    <row r="780" spans="1:30" ht="18">
      <c r="A780" s="950"/>
      <c r="B780" s="950"/>
      <c r="C780" s="950"/>
      <c r="D780" s="950"/>
      <c r="E780" s="950"/>
      <c r="F780" s="950"/>
      <c r="G780" s="950"/>
      <c r="H780" s="950"/>
      <c r="I780" s="950"/>
      <c r="J780" s="950"/>
      <c r="K780" s="950"/>
      <c r="L780" s="950"/>
      <c r="M780" s="950"/>
      <c r="N780" s="950"/>
      <c r="O780" s="950"/>
      <c r="P780" s="18"/>
      <c r="Q780" s="18"/>
      <c r="R780" s="18"/>
      <c r="S780" s="18"/>
      <c r="T780" s="18"/>
      <c r="U780" s="18"/>
      <c r="V780" s="18"/>
      <c r="W780" s="18"/>
      <c r="X780" s="18"/>
      <c r="Y780" s="18"/>
      <c r="Z780" s="18"/>
      <c r="AA780" s="18"/>
      <c r="AB780" s="18"/>
      <c r="AC780" s="18"/>
      <c r="AD780" s="18"/>
    </row>
    <row r="781" spans="1:30" ht="18">
      <c r="A781" s="950"/>
      <c r="B781" s="950"/>
      <c r="C781" s="950"/>
      <c r="D781" s="950"/>
      <c r="E781" s="950"/>
      <c r="F781" s="950"/>
      <c r="G781" s="950"/>
      <c r="H781" s="950"/>
      <c r="I781" s="950"/>
      <c r="J781" s="950"/>
      <c r="K781" s="950"/>
      <c r="L781" s="950"/>
      <c r="M781" s="950"/>
      <c r="N781" s="950"/>
      <c r="O781" s="950"/>
      <c r="P781" s="18"/>
      <c r="Q781" s="18"/>
      <c r="R781" s="18"/>
      <c r="S781" s="18"/>
      <c r="T781" s="18"/>
      <c r="U781" s="18"/>
      <c r="V781" s="18"/>
      <c r="W781" s="18"/>
      <c r="X781" s="18"/>
      <c r="Y781" s="18"/>
      <c r="Z781" s="18"/>
      <c r="AA781" s="18"/>
      <c r="AB781" s="18"/>
      <c r="AC781" s="18"/>
      <c r="AD781" s="18"/>
    </row>
    <row r="782" spans="1:30" ht="18">
      <c r="A782" s="950"/>
      <c r="B782" s="950"/>
      <c r="C782" s="950"/>
      <c r="D782" s="950"/>
      <c r="E782" s="950"/>
      <c r="F782" s="950"/>
      <c r="G782" s="950"/>
      <c r="H782" s="950"/>
      <c r="I782" s="950"/>
      <c r="J782" s="950"/>
      <c r="K782" s="950"/>
      <c r="L782" s="950"/>
      <c r="M782" s="950"/>
      <c r="N782" s="950"/>
      <c r="O782" s="950"/>
      <c r="P782" s="18"/>
      <c r="Q782" s="18"/>
      <c r="R782" s="18"/>
      <c r="S782" s="18"/>
      <c r="T782" s="18"/>
      <c r="U782" s="18"/>
      <c r="V782" s="18"/>
      <c r="W782" s="18"/>
      <c r="X782" s="18"/>
      <c r="Y782" s="18"/>
      <c r="Z782" s="18"/>
      <c r="AA782" s="18"/>
      <c r="AB782" s="18"/>
      <c r="AC782" s="18"/>
      <c r="AD782" s="18"/>
    </row>
    <row r="783" spans="1:30" ht="18">
      <c r="A783" s="950"/>
      <c r="B783" s="950"/>
      <c r="C783" s="950"/>
      <c r="D783" s="950"/>
      <c r="E783" s="950"/>
      <c r="F783" s="950"/>
      <c r="G783" s="950"/>
      <c r="H783" s="950"/>
      <c r="I783" s="950"/>
      <c r="J783" s="950"/>
      <c r="K783" s="950"/>
      <c r="L783" s="950"/>
      <c r="M783" s="950"/>
      <c r="N783" s="950"/>
      <c r="O783" s="950"/>
      <c r="P783" s="18"/>
      <c r="Q783" s="18"/>
      <c r="R783" s="18"/>
      <c r="S783" s="18"/>
      <c r="T783" s="18"/>
      <c r="U783" s="18"/>
      <c r="V783" s="18"/>
      <c r="W783" s="18"/>
      <c r="X783" s="18"/>
      <c r="Y783" s="18"/>
      <c r="Z783" s="18"/>
      <c r="AA783" s="18"/>
      <c r="AB783" s="18"/>
      <c r="AC783" s="18"/>
      <c r="AD783" s="18"/>
    </row>
    <row r="784" spans="1:30" ht="18">
      <c r="A784" s="950"/>
      <c r="B784" s="950"/>
      <c r="C784" s="950"/>
      <c r="D784" s="950"/>
      <c r="E784" s="950"/>
      <c r="F784" s="950"/>
      <c r="G784" s="950"/>
      <c r="H784" s="950"/>
      <c r="I784" s="950"/>
      <c r="J784" s="950"/>
      <c r="K784" s="950"/>
      <c r="L784" s="950"/>
      <c r="M784" s="950"/>
      <c r="N784" s="950"/>
      <c r="O784" s="950"/>
      <c r="P784" s="18"/>
      <c r="Q784" s="18"/>
      <c r="R784" s="18"/>
      <c r="S784" s="18"/>
      <c r="T784" s="18"/>
      <c r="U784" s="18"/>
      <c r="V784" s="18"/>
      <c r="W784" s="18"/>
      <c r="X784" s="18"/>
      <c r="Y784" s="18"/>
      <c r="Z784" s="18"/>
      <c r="AA784" s="18"/>
      <c r="AB784" s="18"/>
      <c r="AC784" s="18"/>
      <c r="AD784" s="18"/>
    </row>
    <row r="785" spans="1:30" ht="18">
      <c r="A785" s="950"/>
      <c r="B785" s="950"/>
      <c r="C785" s="950"/>
      <c r="D785" s="950"/>
      <c r="E785" s="950"/>
      <c r="F785" s="950"/>
      <c r="G785" s="950"/>
      <c r="H785" s="950"/>
      <c r="I785" s="950"/>
      <c r="J785" s="950"/>
      <c r="K785" s="950"/>
      <c r="L785" s="950"/>
      <c r="M785" s="950"/>
      <c r="N785" s="950"/>
      <c r="O785" s="950"/>
      <c r="P785" s="18"/>
      <c r="Q785" s="18"/>
      <c r="R785" s="18"/>
      <c r="S785" s="18"/>
      <c r="T785" s="18"/>
      <c r="U785" s="18"/>
      <c r="V785" s="18"/>
      <c r="W785" s="18"/>
      <c r="X785" s="18"/>
      <c r="Y785" s="18"/>
      <c r="Z785" s="18"/>
      <c r="AA785" s="18"/>
      <c r="AB785" s="18"/>
      <c r="AC785" s="18"/>
      <c r="AD785" s="18"/>
    </row>
    <row r="786" spans="1:30" ht="18">
      <c r="A786" s="950"/>
      <c r="B786" s="950"/>
      <c r="C786" s="950"/>
      <c r="D786" s="950"/>
      <c r="E786" s="950"/>
      <c r="F786" s="950"/>
      <c r="G786" s="950"/>
      <c r="H786" s="950"/>
      <c r="I786" s="950"/>
      <c r="J786" s="950"/>
      <c r="K786" s="950"/>
      <c r="L786" s="950"/>
      <c r="M786" s="950"/>
      <c r="N786" s="950"/>
      <c r="O786" s="950"/>
      <c r="P786" s="18"/>
      <c r="Q786" s="18"/>
      <c r="R786" s="18"/>
      <c r="S786" s="18"/>
      <c r="T786" s="18"/>
      <c r="U786" s="18"/>
      <c r="V786" s="18"/>
      <c r="W786" s="18"/>
      <c r="X786" s="18"/>
      <c r="Y786" s="18"/>
      <c r="Z786" s="18"/>
      <c r="AA786" s="18"/>
      <c r="AB786" s="18"/>
      <c r="AC786" s="18"/>
      <c r="AD786" s="18"/>
    </row>
    <row r="787" spans="1:30" ht="18">
      <c r="A787" s="950"/>
      <c r="B787" s="950"/>
      <c r="C787" s="950"/>
      <c r="D787" s="950"/>
      <c r="E787" s="950"/>
      <c r="F787" s="950"/>
      <c r="G787" s="950"/>
      <c r="H787" s="950"/>
      <c r="I787" s="950"/>
      <c r="J787" s="950"/>
      <c r="K787" s="950"/>
      <c r="L787" s="950"/>
      <c r="M787" s="950"/>
      <c r="N787" s="950"/>
      <c r="O787" s="950"/>
      <c r="P787" s="18"/>
      <c r="Q787" s="18"/>
      <c r="R787" s="18"/>
      <c r="S787" s="18"/>
      <c r="T787" s="18"/>
      <c r="U787" s="18"/>
      <c r="V787" s="18"/>
      <c r="W787" s="18"/>
      <c r="X787" s="18"/>
      <c r="Y787" s="18"/>
      <c r="Z787" s="18"/>
      <c r="AA787" s="18"/>
      <c r="AB787" s="18"/>
      <c r="AC787" s="18"/>
      <c r="AD787" s="18"/>
    </row>
    <row r="788" spans="1:30" ht="18">
      <c r="A788" s="950"/>
      <c r="B788" s="950"/>
      <c r="C788" s="950"/>
      <c r="D788" s="950"/>
      <c r="E788" s="950"/>
      <c r="F788" s="950"/>
      <c r="G788" s="950"/>
      <c r="H788" s="950"/>
      <c r="I788" s="950"/>
      <c r="J788" s="950"/>
      <c r="K788" s="950"/>
      <c r="L788" s="950"/>
      <c r="M788" s="950"/>
      <c r="N788" s="950"/>
      <c r="O788" s="950"/>
      <c r="P788" s="18"/>
      <c r="Q788" s="18"/>
      <c r="R788" s="18"/>
      <c r="S788" s="18"/>
      <c r="T788" s="18"/>
      <c r="U788" s="18"/>
      <c r="V788" s="18"/>
      <c r="W788" s="18"/>
      <c r="X788" s="18"/>
      <c r="Y788" s="18"/>
      <c r="Z788" s="18"/>
      <c r="AA788" s="18"/>
      <c r="AB788" s="18"/>
      <c r="AC788" s="18"/>
      <c r="AD788" s="18"/>
    </row>
    <row r="789" spans="1:30" ht="18">
      <c r="A789" s="950"/>
      <c r="B789" s="950"/>
      <c r="C789" s="950"/>
      <c r="D789" s="950"/>
      <c r="E789" s="950"/>
      <c r="F789" s="950"/>
      <c r="G789" s="950"/>
      <c r="H789" s="950"/>
      <c r="I789" s="950"/>
      <c r="J789" s="950"/>
      <c r="K789" s="950"/>
      <c r="L789" s="950"/>
      <c r="M789" s="950"/>
      <c r="N789" s="950"/>
      <c r="O789" s="950"/>
      <c r="P789" s="18"/>
      <c r="Q789" s="18"/>
      <c r="R789" s="18"/>
      <c r="S789" s="18"/>
      <c r="T789" s="18"/>
      <c r="U789" s="18"/>
      <c r="V789" s="18"/>
      <c r="W789" s="18"/>
      <c r="X789" s="18"/>
      <c r="Y789" s="18"/>
      <c r="Z789" s="18"/>
      <c r="AA789" s="18"/>
      <c r="AB789" s="18"/>
      <c r="AC789" s="18"/>
      <c r="AD789" s="18"/>
    </row>
    <row r="790" spans="1:30" ht="18">
      <c r="A790" s="950"/>
      <c r="B790" s="950"/>
      <c r="C790" s="950"/>
      <c r="D790" s="950"/>
      <c r="E790" s="950"/>
      <c r="F790" s="950"/>
      <c r="G790" s="950"/>
      <c r="H790" s="950"/>
      <c r="I790" s="950"/>
      <c r="J790" s="950"/>
      <c r="K790" s="950"/>
      <c r="L790" s="950"/>
      <c r="M790" s="950"/>
      <c r="N790" s="950"/>
      <c r="O790" s="950"/>
      <c r="P790" s="18"/>
      <c r="Q790" s="18"/>
      <c r="R790" s="18"/>
      <c r="S790" s="18"/>
      <c r="T790" s="18"/>
      <c r="U790" s="18"/>
      <c r="V790" s="18"/>
      <c r="W790" s="18"/>
      <c r="X790" s="18"/>
      <c r="Y790" s="18"/>
      <c r="Z790" s="18"/>
      <c r="AA790" s="18"/>
      <c r="AB790" s="18"/>
      <c r="AC790" s="18"/>
      <c r="AD790" s="18"/>
    </row>
    <row r="791" spans="1:30" ht="18">
      <c r="A791" s="950"/>
      <c r="B791" s="950"/>
      <c r="C791" s="950"/>
      <c r="D791" s="950"/>
      <c r="E791" s="950"/>
      <c r="F791" s="950"/>
      <c r="G791" s="950"/>
      <c r="H791" s="950"/>
      <c r="I791" s="950"/>
      <c r="J791" s="950"/>
      <c r="K791" s="950"/>
      <c r="L791" s="950"/>
      <c r="M791" s="950"/>
      <c r="N791" s="950"/>
      <c r="O791" s="950"/>
      <c r="P791" s="18"/>
      <c r="Q791" s="18"/>
      <c r="R791" s="18"/>
      <c r="S791" s="18"/>
      <c r="T791" s="18"/>
      <c r="U791" s="18"/>
      <c r="V791" s="18"/>
      <c r="W791" s="18"/>
      <c r="X791" s="18"/>
      <c r="Y791" s="18"/>
      <c r="Z791" s="18"/>
      <c r="AA791" s="18"/>
      <c r="AB791" s="18"/>
      <c r="AC791" s="18"/>
      <c r="AD791" s="18"/>
    </row>
    <row r="792" spans="1:30" ht="18">
      <c r="A792" s="950"/>
      <c r="B792" s="950"/>
      <c r="C792" s="950"/>
      <c r="D792" s="950"/>
      <c r="E792" s="950"/>
      <c r="F792" s="950"/>
      <c r="G792" s="950"/>
      <c r="H792" s="950"/>
      <c r="I792" s="950"/>
      <c r="J792" s="950"/>
      <c r="K792" s="950"/>
      <c r="L792" s="950"/>
      <c r="M792" s="950"/>
      <c r="N792" s="950"/>
      <c r="O792" s="950"/>
      <c r="P792" s="18"/>
      <c r="Q792" s="18"/>
      <c r="R792" s="18"/>
      <c r="S792" s="18"/>
      <c r="T792" s="18"/>
      <c r="U792" s="18"/>
      <c r="V792" s="18"/>
      <c r="W792" s="18"/>
      <c r="X792" s="18"/>
      <c r="Y792" s="18"/>
      <c r="Z792" s="18"/>
      <c r="AA792" s="18"/>
      <c r="AB792" s="18"/>
      <c r="AC792" s="18"/>
      <c r="AD792" s="18"/>
    </row>
    <row r="793" spans="1:30" ht="18">
      <c r="A793" s="950"/>
      <c r="B793" s="950"/>
      <c r="C793" s="950"/>
      <c r="D793" s="950"/>
      <c r="E793" s="950"/>
      <c r="F793" s="950"/>
      <c r="G793" s="950"/>
      <c r="H793" s="950"/>
      <c r="I793" s="950"/>
      <c r="J793" s="950"/>
      <c r="K793" s="950"/>
      <c r="L793" s="950"/>
      <c r="M793" s="950"/>
      <c r="N793" s="950"/>
      <c r="O793" s="950"/>
      <c r="P793" s="18"/>
      <c r="Q793" s="18"/>
      <c r="R793" s="18"/>
      <c r="S793" s="18"/>
      <c r="T793" s="18"/>
      <c r="U793" s="18"/>
      <c r="V793" s="18"/>
      <c r="W793" s="18"/>
      <c r="X793" s="18"/>
      <c r="Y793" s="18"/>
      <c r="Z793" s="18"/>
      <c r="AA793" s="18"/>
      <c r="AB793" s="18"/>
      <c r="AC793" s="18"/>
      <c r="AD793" s="18"/>
    </row>
    <row r="794" spans="1:30" ht="18">
      <c r="A794" s="950"/>
      <c r="B794" s="950"/>
      <c r="C794" s="950"/>
      <c r="D794" s="950"/>
      <c r="E794" s="950"/>
      <c r="F794" s="950"/>
      <c r="G794" s="950"/>
      <c r="H794" s="950"/>
      <c r="I794" s="950"/>
      <c r="J794" s="950"/>
      <c r="K794" s="950"/>
      <c r="L794" s="950"/>
      <c r="M794" s="950"/>
      <c r="N794" s="950"/>
      <c r="O794" s="950"/>
      <c r="P794" s="18"/>
      <c r="Q794" s="18"/>
      <c r="R794" s="18"/>
      <c r="S794" s="18"/>
      <c r="T794" s="18"/>
      <c r="U794" s="18"/>
      <c r="V794" s="18"/>
      <c r="W794" s="18"/>
      <c r="X794" s="18"/>
      <c r="Y794" s="18"/>
      <c r="Z794" s="18"/>
      <c r="AA794" s="18"/>
      <c r="AB794" s="18"/>
      <c r="AC794" s="18"/>
      <c r="AD794" s="18"/>
    </row>
    <row r="795" spans="1:30" ht="18">
      <c r="A795" s="950"/>
      <c r="B795" s="950"/>
      <c r="C795" s="950"/>
      <c r="D795" s="950"/>
      <c r="E795" s="950"/>
      <c r="F795" s="950"/>
      <c r="G795" s="950"/>
      <c r="H795" s="950"/>
      <c r="I795" s="950"/>
      <c r="J795" s="950"/>
      <c r="K795" s="950"/>
      <c r="L795" s="950"/>
      <c r="M795" s="950"/>
      <c r="N795" s="950"/>
      <c r="O795" s="950"/>
      <c r="P795" s="18"/>
      <c r="Q795" s="18"/>
      <c r="R795" s="18"/>
      <c r="S795" s="18"/>
      <c r="T795" s="18"/>
      <c r="U795" s="18"/>
      <c r="V795" s="18"/>
      <c r="W795" s="18"/>
      <c r="X795" s="18"/>
      <c r="Y795" s="18"/>
      <c r="Z795" s="18"/>
      <c r="AA795" s="18"/>
      <c r="AB795" s="18"/>
      <c r="AC795" s="18"/>
      <c r="AD795" s="18"/>
    </row>
    <row r="796" spans="1:30" ht="18">
      <c r="A796" s="950"/>
      <c r="B796" s="950"/>
      <c r="C796" s="950"/>
      <c r="D796" s="950"/>
      <c r="E796" s="950"/>
      <c r="F796" s="950"/>
      <c r="G796" s="950"/>
      <c r="H796" s="950"/>
      <c r="I796" s="950"/>
      <c r="J796" s="950"/>
      <c r="K796" s="950"/>
      <c r="L796" s="950"/>
      <c r="M796" s="950"/>
      <c r="N796" s="950"/>
      <c r="O796" s="950"/>
      <c r="P796" s="18"/>
      <c r="Q796" s="18"/>
      <c r="R796" s="18"/>
      <c r="S796" s="18"/>
      <c r="T796" s="18"/>
      <c r="U796" s="18"/>
      <c r="V796" s="18"/>
      <c r="W796" s="18"/>
      <c r="X796" s="18"/>
      <c r="Y796" s="18"/>
      <c r="Z796" s="18"/>
      <c r="AA796" s="18"/>
      <c r="AB796" s="18"/>
      <c r="AC796" s="18"/>
      <c r="AD796" s="18"/>
    </row>
    <row r="797" spans="1:30" ht="18">
      <c r="A797" s="950"/>
      <c r="B797" s="950"/>
      <c r="C797" s="950"/>
      <c r="D797" s="950"/>
      <c r="E797" s="950"/>
      <c r="F797" s="950"/>
      <c r="G797" s="950"/>
      <c r="H797" s="950"/>
      <c r="I797" s="950"/>
      <c r="J797" s="950"/>
      <c r="K797" s="950"/>
      <c r="L797" s="950"/>
      <c r="M797" s="950"/>
      <c r="N797" s="950"/>
      <c r="O797" s="950"/>
      <c r="P797" s="18"/>
      <c r="Q797" s="18"/>
      <c r="R797" s="18"/>
      <c r="S797" s="18"/>
      <c r="T797" s="18"/>
      <c r="U797" s="18"/>
      <c r="V797" s="18"/>
      <c r="W797" s="18"/>
      <c r="X797" s="18"/>
      <c r="Y797" s="18"/>
      <c r="Z797" s="18"/>
      <c r="AA797" s="18"/>
      <c r="AB797" s="18"/>
      <c r="AC797" s="18"/>
      <c r="AD797" s="18"/>
    </row>
    <row r="798" spans="1:30" ht="18">
      <c r="A798" s="950"/>
      <c r="B798" s="950"/>
      <c r="C798" s="950"/>
      <c r="D798" s="950"/>
      <c r="E798" s="950"/>
      <c r="F798" s="950"/>
      <c r="G798" s="950"/>
      <c r="H798" s="950"/>
      <c r="I798" s="950"/>
      <c r="J798" s="950"/>
      <c r="K798" s="950"/>
      <c r="L798" s="950"/>
      <c r="M798" s="950"/>
      <c r="N798" s="950"/>
      <c r="O798" s="950"/>
      <c r="P798" s="18"/>
      <c r="Q798" s="18"/>
      <c r="R798" s="18"/>
      <c r="S798" s="18"/>
      <c r="T798" s="18"/>
      <c r="U798" s="18"/>
      <c r="V798" s="18"/>
      <c r="W798" s="18"/>
      <c r="X798" s="18"/>
      <c r="Y798" s="18"/>
      <c r="Z798" s="18"/>
      <c r="AA798" s="18"/>
      <c r="AB798" s="18"/>
      <c r="AC798" s="18"/>
      <c r="AD798" s="18"/>
    </row>
    <row r="799" spans="1:30" ht="18">
      <c r="A799" s="950"/>
      <c r="B799" s="950"/>
      <c r="C799" s="950"/>
      <c r="D799" s="950"/>
      <c r="E799" s="950"/>
      <c r="F799" s="950"/>
      <c r="G799" s="950"/>
      <c r="H799" s="950"/>
      <c r="I799" s="950"/>
      <c r="J799" s="950"/>
      <c r="K799" s="950"/>
      <c r="L799" s="950"/>
      <c r="M799" s="950"/>
      <c r="N799" s="950"/>
      <c r="O799" s="950"/>
      <c r="P799" s="18"/>
      <c r="Q799" s="18"/>
      <c r="R799" s="18"/>
      <c r="S799" s="18"/>
      <c r="T799" s="18"/>
      <c r="U799" s="18"/>
      <c r="V799" s="18"/>
      <c r="W799" s="18"/>
      <c r="X799" s="18"/>
      <c r="Y799" s="18"/>
      <c r="Z799" s="18"/>
      <c r="AA799" s="18"/>
      <c r="AB799" s="18"/>
      <c r="AC799" s="18"/>
      <c r="AD799" s="18"/>
    </row>
    <row r="800" spans="1:30" ht="18">
      <c r="A800" s="950"/>
      <c r="B800" s="950"/>
      <c r="C800" s="950"/>
      <c r="D800" s="950"/>
      <c r="E800" s="950"/>
      <c r="F800" s="950"/>
      <c r="G800" s="950"/>
      <c r="H800" s="950"/>
      <c r="I800" s="950"/>
      <c r="J800" s="950"/>
      <c r="K800" s="950"/>
      <c r="L800" s="950"/>
      <c r="M800" s="950"/>
      <c r="N800" s="950"/>
      <c r="O800" s="950"/>
      <c r="P800" s="18"/>
      <c r="Q800" s="18"/>
      <c r="R800" s="18"/>
      <c r="S800" s="18"/>
      <c r="T800" s="18"/>
      <c r="U800" s="18"/>
      <c r="V800" s="18"/>
      <c r="W800" s="18"/>
      <c r="X800" s="18"/>
      <c r="Y800" s="18"/>
      <c r="Z800" s="18"/>
      <c r="AA800" s="18"/>
      <c r="AB800" s="18"/>
      <c r="AC800" s="18"/>
      <c r="AD800" s="18"/>
    </row>
    <row r="801" spans="1:30" ht="18">
      <c r="A801" s="950"/>
      <c r="B801" s="950"/>
      <c r="C801" s="950"/>
      <c r="D801" s="950"/>
      <c r="E801" s="950"/>
      <c r="F801" s="950"/>
      <c r="G801" s="950"/>
      <c r="H801" s="950"/>
      <c r="I801" s="950"/>
      <c r="J801" s="950"/>
      <c r="K801" s="950"/>
      <c r="L801" s="950"/>
      <c r="M801" s="950"/>
      <c r="N801" s="950"/>
      <c r="O801" s="950"/>
      <c r="P801" s="18"/>
      <c r="Q801" s="18"/>
      <c r="R801" s="18"/>
      <c r="S801" s="18"/>
      <c r="T801" s="18"/>
      <c r="U801" s="18"/>
      <c r="V801" s="18"/>
      <c r="W801" s="18"/>
      <c r="X801" s="18"/>
      <c r="Y801" s="18"/>
      <c r="Z801" s="18"/>
      <c r="AA801" s="18"/>
      <c r="AB801" s="18"/>
      <c r="AC801" s="18"/>
      <c r="AD801" s="18"/>
    </row>
    <row r="802" spans="1:30" ht="18">
      <c r="A802" s="950"/>
      <c r="B802" s="950"/>
      <c r="C802" s="950"/>
      <c r="D802" s="950"/>
      <c r="E802" s="950"/>
      <c r="F802" s="950"/>
      <c r="G802" s="950"/>
      <c r="H802" s="950"/>
      <c r="I802" s="950"/>
      <c r="J802" s="950"/>
      <c r="K802" s="950"/>
      <c r="L802" s="950"/>
      <c r="M802" s="950"/>
      <c r="N802" s="950"/>
      <c r="O802" s="950"/>
      <c r="P802" s="18"/>
      <c r="Q802" s="18"/>
      <c r="R802" s="18"/>
      <c r="S802" s="18"/>
      <c r="T802" s="18"/>
      <c r="U802" s="18"/>
      <c r="V802" s="18"/>
      <c r="W802" s="18"/>
      <c r="X802" s="18"/>
      <c r="Y802" s="18"/>
      <c r="Z802" s="18"/>
      <c r="AA802" s="18"/>
      <c r="AB802" s="18"/>
      <c r="AC802" s="18"/>
      <c r="AD802" s="18"/>
    </row>
    <row r="803" spans="1:30" ht="18">
      <c r="A803" s="950"/>
      <c r="B803" s="950"/>
      <c r="C803" s="950"/>
      <c r="D803" s="950"/>
      <c r="E803" s="950"/>
      <c r="F803" s="950"/>
      <c r="G803" s="950"/>
      <c r="H803" s="950"/>
      <c r="I803" s="950"/>
      <c r="J803" s="950"/>
      <c r="K803" s="950"/>
      <c r="L803" s="950"/>
      <c r="M803" s="950"/>
      <c r="N803" s="950"/>
      <c r="O803" s="950"/>
      <c r="P803" s="18"/>
      <c r="Q803" s="18"/>
      <c r="R803" s="18"/>
      <c r="S803" s="18"/>
      <c r="T803" s="18"/>
      <c r="U803" s="18"/>
      <c r="V803" s="18"/>
      <c r="W803" s="18"/>
      <c r="X803" s="18"/>
      <c r="Y803" s="18"/>
      <c r="Z803" s="18"/>
      <c r="AA803" s="18"/>
      <c r="AB803" s="18"/>
      <c r="AC803" s="18"/>
      <c r="AD803" s="18"/>
    </row>
    <row r="804" spans="1:30" ht="18">
      <c r="A804" s="950"/>
      <c r="B804" s="950"/>
      <c r="C804" s="950"/>
      <c r="D804" s="950"/>
      <c r="E804" s="950"/>
      <c r="F804" s="950"/>
      <c r="G804" s="950"/>
      <c r="H804" s="950"/>
      <c r="I804" s="950"/>
      <c r="J804" s="950"/>
      <c r="K804" s="950"/>
      <c r="L804" s="950"/>
      <c r="M804" s="950"/>
      <c r="N804" s="950"/>
      <c r="O804" s="950"/>
      <c r="P804" s="18"/>
      <c r="Q804" s="18"/>
      <c r="R804" s="18"/>
      <c r="S804" s="18"/>
      <c r="T804" s="18"/>
      <c r="U804" s="18"/>
      <c r="V804" s="18"/>
      <c r="W804" s="18"/>
      <c r="X804" s="18"/>
      <c r="Y804" s="18"/>
      <c r="Z804" s="18"/>
      <c r="AA804" s="18"/>
      <c r="AB804" s="18"/>
      <c r="AC804" s="18"/>
      <c r="AD804" s="18"/>
    </row>
    <row r="805" spans="1:30" ht="18">
      <c r="A805" s="950"/>
      <c r="B805" s="950"/>
      <c r="C805" s="950"/>
      <c r="D805" s="950"/>
      <c r="E805" s="950"/>
      <c r="F805" s="950"/>
      <c r="G805" s="950"/>
      <c r="H805" s="950"/>
      <c r="I805" s="950"/>
      <c r="J805" s="950"/>
      <c r="K805" s="950"/>
      <c r="L805" s="950"/>
      <c r="M805" s="950"/>
      <c r="N805" s="950"/>
      <c r="O805" s="950"/>
      <c r="P805" s="18"/>
      <c r="Q805" s="18"/>
      <c r="R805" s="18"/>
      <c r="S805" s="18"/>
      <c r="T805" s="18"/>
      <c r="U805" s="18"/>
      <c r="V805" s="18"/>
      <c r="W805" s="18"/>
      <c r="X805" s="18"/>
      <c r="Y805" s="18"/>
      <c r="Z805" s="18"/>
      <c r="AA805" s="18"/>
      <c r="AB805" s="18"/>
      <c r="AC805" s="18"/>
      <c r="AD805" s="18"/>
    </row>
    <row r="806" spans="1:30" ht="18">
      <c r="A806" s="950"/>
      <c r="B806" s="950"/>
      <c r="C806" s="950"/>
      <c r="D806" s="950"/>
      <c r="E806" s="950"/>
      <c r="F806" s="950"/>
      <c r="G806" s="950"/>
      <c r="H806" s="950"/>
      <c r="I806" s="950"/>
      <c r="J806" s="950"/>
      <c r="K806" s="950"/>
      <c r="L806" s="950"/>
      <c r="M806" s="950"/>
      <c r="N806" s="950"/>
      <c r="O806" s="950"/>
      <c r="P806" s="18"/>
      <c r="Q806" s="18"/>
      <c r="R806" s="18"/>
      <c r="S806" s="18"/>
      <c r="T806" s="18"/>
      <c r="U806" s="18"/>
      <c r="V806" s="18"/>
      <c r="W806" s="18"/>
      <c r="X806" s="18"/>
      <c r="Y806" s="18"/>
      <c r="Z806" s="18"/>
      <c r="AA806" s="18"/>
      <c r="AB806" s="18"/>
      <c r="AC806" s="18"/>
      <c r="AD806" s="18"/>
    </row>
    <row r="807" spans="1:30" ht="18">
      <c r="A807" s="950"/>
      <c r="B807" s="950"/>
      <c r="C807" s="950"/>
      <c r="D807" s="950"/>
      <c r="E807" s="950"/>
      <c r="F807" s="950"/>
      <c r="G807" s="950"/>
      <c r="H807" s="950"/>
      <c r="I807" s="950"/>
      <c r="J807" s="950"/>
      <c r="K807" s="950"/>
      <c r="L807" s="950"/>
      <c r="M807" s="950"/>
      <c r="N807" s="950"/>
      <c r="O807" s="950"/>
      <c r="P807" s="18"/>
      <c r="Q807" s="18"/>
      <c r="R807" s="18"/>
      <c r="S807" s="18"/>
      <c r="T807" s="18"/>
      <c r="U807" s="18"/>
      <c r="V807" s="18"/>
      <c r="W807" s="18"/>
      <c r="X807" s="18"/>
      <c r="Y807" s="18"/>
      <c r="Z807" s="18"/>
      <c r="AA807" s="18"/>
      <c r="AB807" s="18"/>
      <c r="AC807" s="18"/>
      <c r="AD807" s="18"/>
    </row>
    <row r="808" spans="1:30" ht="18">
      <c r="A808" s="950"/>
      <c r="B808" s="950"/>
      <c r="C808" s="950"/>
      <c r="D808" s="950"/>
      <c r="E808" s="950"/>
      <c r="F808" s="950"/>
      <c r="G808" s="950"/>
      <c r="H808" s="950"/>
      <c r="I808" s="950"/>
      <c r="J808" s="950"/>
      <c r="K808" s="950"/>
      <c r="L808" s="950"/>
      <c r="M808" s="950"/>
      <c r="N808" s="950"/>
      <c r="O808" s="950"/>
      <c r="P808" s="18"/>
      <c r="Q808" s="18"/>
      <c r="R808" s="18"/>
      <c r="S808" s="18"/>
      <c r="T808" s="18"/>
      <c r="U808" s="18"/>
      <c r="V808" s="18"/>
      <c r="W808" s="18"/>
      <c r="X808" s="18"/>
      <c r="Y808" s="18"/>
      <c r="Z808" s="18"/>
      <c r="AA808" s="18"/>
      <c r="AB808" s="18"/>
      <c r="AC808" s="18"/>
      <c r="AD808" s="18"/>
    </row>
    <row r="809" spans="1:30" ht="18">
      <c r="A809" s="950"/>
      <c r="B809" s="950"/>
      <c r="C809" s="950"/>
      <c r="D809" s="950"/>
      <c r="E809" s="950"/>
      <c r="F809" s="950"/>
      <c r="G809" s="950"/>
      <c r="H809" s="950"/>
      <c r="I809" s="950"/>
      <c r="J809" s="950"/>
      <c r="K809" s="950"/>
      <c r="L809" s="950"/>
      <c r="M809" s="950"/>
      <c r="N809" s="950"/>
      <c r="O809" s="950"/>
      <c r="P809" s="18"/>
      <c r="Q809" s="18"/>
      <c r="R809" s="18"/>
      <c r="S809" s="18"/>
      <c r="T809" s="18"/>
      <c r="U809" s="18"/>
      <c r="V809" s="18"/>
      <c r="W809" s="18"/>
      <c r="X809" s="18"/>
      <c r="Y809" s="18"/>
      <c r="Z809" s="18"/>
      <c r="AA809" s="18"/>
      <c r="AB809" s="18"/>
      <c r="AC809" s="18"/>
      <c r="AD809" s="18"/>
    </row>
    <row r="810" spans="1:30" ht="18">
      <c r="A810" s="950"/>
      <c r="B810" s="950"/>
      <c r="C810" s="950"/>
      <c r="D810" s="950"/>
      <c r="E810" s="950"/>
      <c r="F810" s="950"/>
      <c r="G810" s="950"/>
      <c r="H810" s="950"/>
      <c r="I810" s="950"/>
      <c r="J810" s="950"/>
      <c r="K810" s="950"/>
      <c r="L810" s="950"/>
      <c r="M810" s="950"/>
      <c r="N810" s="950"/>
      <c r="O810" s="950"/>
      <c r="P810" s="18"/>
      <c r="Q810" s="18"/>
      <c r="R810" s="18"/>
      <c r="S810" s="18"/>
      <c r="T810" s="18"/>
      <c r="U810" s="18"/>
      <c r="V810" s="18"/>
      <c r="W810" s="18"/>
      <c r="X810" s="18"/>
      <c r="Y810" s="18"/>
      <c r="Z810" s="18"/>
      <c r="AA810" s="18"/>
      <c r="AB810" s="18"/>
      <c r="AC810" s="18"/>
      <c r="AD810" s="18"/>
    </row>
    <row r="811" spans="1:30" ht="18">
      <c r="A811" s="950"/>
      <c r="B811" s="950"/>
      <c r="C811" s="950"/>
      <c r="D811" s="950"/>
      <c r="E811" s="950"/>
      <c r="F811" s="950"/>
      <c r="G811" s="950"/>
      <c r="H811" s="950"/>
      <c r="I811" s="950"/>
      <c r="J811" s="950"/>
      <c r="K811" s="950"/>
      <c r="L811" s="950"/>
      <c r="M811" s="950"/>
      <c r="N811" s="950"/>
      <c r="O811" s="950"/>
      <c r="P811" s="18"/>
      <c r="Q811" s="18"/>
      <c r="R811" s="18"/>
      <c r="S811" s="18"/>
      <c r="T811" s="18"/>
      <c r="U811" s="18"/>
      <c r="V811" s="18"/>
      <c r="W811" s="18"/>
      <c r="X811" s="18"/>
      <c r="Y811" s="18"/>
      <c r="Z811" s="18"/>
      <c r="AA811" s="18"/>
      <c r="AB811" s="18"/>
      <c r="AC811" s="18"/>
      <c r="AD811" s="18"/>
    </row>
    <row r="812" spans="1:30" ht="18">
      <c r="A812" s="950"/>
      <c r="B812" s="950"/>
      <c r="C812" s="950"/>
      <c r="D812" s="950"/>
      <c r="E812" s="950"/>
      <c r="F812" s="950"/>
      <c r="G812" s="950"/>
      <c r="H812" s="950"/>
      <c r="I812" s="950"/>
      <c r="J812" s="950"/>
      <c r="K812" s="950"/>
      <c r="L812" s="950"/>
      <c r="M812" s="950"/>
      <c r="N812" s="950"/>
      <c r="O812" s="950"/>
      <c r="P812" s="18"/>
      <c r="Q812" s="18"/>
      <c r="R812" s="18"/>
      <c r="S812" s="18"/>
      <c r="T812" s="18"/>
      <c r="U812" s="18"/>
      <c r="V812" s="18"/>
      <c r="W812" s="18"/>
      <c r="X812" s="18"/>
      <c r="Y812" s="18"/>
      <c r="Z812" s="18"/>
      <c r="AA812" s="18"/>
      <c r="AB812" s="18"/>
      <c r="AC812" s="18"/>
      <c r="AD812" s="18"/>
    </row>
    <row r="813" spans="1:30" ht="18">
      <c r="A813" s="950"/>
      <c r="B813" s="950"/>
      <c r="C813" s="950"/>
      <c r="D813" s="950"/>
      <c r="E813" s="950"/>
      <c r="F813" s="950"/>
      <c r="G813" s="950"/>
      <c r="H813" s="950"/>
      <c r="I813" s="950"/>
      <c r="J813" s="950"/>
      <c r="K813" s="950"/>
      <c r="L813" s="950"/>
      <c r="M813" s="950"/>
      <c r="N813" s="950"/>
      <c r="O813" s="950"/>
      <c r="P813" s="18"/>
      <c r="Q813" s="18"/>
      <c r="R813" s="18"/>
      <c r="S813" s="18"/>
      <c r="T813" s="18"/>
      <c r="U813" s="18"/>
      <c r="V813" s="18"/>
      <c r="W813" s="18"/>
      <c r="X813" s="18"/>
      <c r="Y813" s="18"/>
      <c r="Z813" s="18"/>
      <c r="AA813" s="18"/>
      <c r="AB813" s="18"/>
      <c r="AC813" s="18"/>
      <c r="AD813" s="18"/>
    </row>
    <row r="814" spans="1:30" ht="18">
      <c r="A814" s="950"/>
      <c r="B814" s="950"/>
      <c r="C814" s="950"/>
      <c r="D814" s="950"/>
      <c r="E814" s="950"/>
      <c r="F814" s="950"/>
      <c r="G814" s="950"/>
      <c r="H814" s="950"/>
      <c r="I814" s="950"/>
      <c r="J814" s="950"/>
      <c r="K814" s="950"/>
      <c r="L814" s="950"/>
      <c r="M814" s="950"/>
      <c r="N814" s="950"/>
      <c r="O814" s="950"/>
      <c r="P814" s="18"/>
      <c r="Q814" s="18"/>
      <c r="R814" s="18"/>
      <c r="S814" s="18"/>
      <c r="T814" s="18"/>
      <c r="U814" s="18"/>
      <c r="V814" s="18"/>
      <c r="W814" s="18"/>
      <c r="X814" s="18"/>
      <c r="Y814" s="18"/>
      <c r="Z814" s="18"/>
      <c r="AA814" s="18"/>
      <c r="AB814" s="18"/>
      <c r="AC814" s="18"/>
      <c r="AD814" s="18"/>
    </row>
    <row r="815" spans="1:30" ht="18">
      <c r="A815" s="950"/>
      <c r="B815" s="950"/>
      <c r="C815" s="950"/>
      <c r="D815" s="950"/>
      <c r="E815" s="950"/>
      <c r="F815" s="950"/>
      <c r="G815" s="950"/>
      <c r="H815" s="950"/>
      <c r="I815" s="950"/>
      <c r="J815" s="950"/>
      <c r="K815" s="950"/>
      <c r="L815" s="950"/>
      <c r="M815" s="950"/>
      <c r="N815" s="950"/>
      <c r="O815" s="950"/>
      <c r="P815" s="18"/>
      <c r="Q815" s="18"/>
      <c r="R815" s="18"/>
      <c r="S815" s="18"/>
      <c r="T815" s="18"/>
      <c r="U815" s="18"/>
      <c r="V815" s="18"/>
      <c r="W815" s="18"/>
      <c r="X815" s="18"/>
      <c r="Y815" s="18"/>
      <c r="Z815" s="18"/>
      <c r="AA815" s="18"/>
      <c r="AB815" s="18"/>
      <c r="AC815" s="18"/>
      <c r="AD815" s="18"/>
    </row>
    <row r="816" spans="1:30" ht="18">
      <c r="A816" s="950"/>
      <c r="B816" s="950"/>
      <c r="C816" s="950"/>
      <c r="D816" s="950"/>
      <c r="E816" s="950"/>
      <c r="F816" s="950"/>
      <c r="G816" s="950"/>
      <c r="H816" s="950"/>
      <c r="I816" s="950"/>
      <c r="J816" s="950"/>
      <c r="K816" s="950"/>
      <c r="L816" s="950"/>
      <c r="M816" s="950"/>
      <c r="N816" s="950"/>
      <c r="O816" s="950"/>
      <c r="P816" s="18"/>
      <c r="Q816" s="18"/>
      <c r="R816" s="18"/>
      <c r="S816" s="18"/>
      <c r="T816" s="18"/>
      <c r="U816" s="18"/>
      <c r="V816" s="18"/>
      <c r="W816" s="18"/>
      <c r="X816" s="18"/>
      <c r="Y816" s="18"/>
      <c r="Z816" s="18"/>
      <c r="AA816" s="18"/>
      <c r="AB816" s="18"/>
      <c r="AC816" s="18"/>
      <c r="AD816" s="18"/>
    </row>
    <row r="817" spans="1:30" ht="18">
      <c r="A817" s="950"/>
      <c r="B817" s="950"/>
      <c r="C817" s="950"/>
      <c r="D817" s="950"/>
      <c r="E817" s="950"/>
      <c r="F817" s="950"/>
      <c r="G817" s="950"/>
      <c r="H817" s="950"/>
      <c r="I817" s="950"/>
      <c r="J817" s="950"/>
      <c r="K817" s="950"/>
      <c r="L817" s="950"/>
      <c r="M817" s="950"/>
      <c r="N817" s="950"/>
      <c r="O817" s="950"/>
      <c r="P817" s="18"/>
      <c r="Q817" s="18"/>
      <c r="R817" s="18"/>
      <c r="S817" s="18"/>
      <c r="T817" s="18"/>
      <c r="U817" s="18"/>
      <c r="V817" s="18"/>
      <c r="W817" s="18"/>
      <c r="X817" s="18"/>
      <c r="Y817" s="18"/>
      <c r="Z817" s="18"/>
      <c r="AA817" s="18"/>
      <c r="AB817" s="18"/>
      <c r="AC817" s="18"/>
      <c r="AD817" s="18"/>
    </row>
    <row r="818" spans="1:30" ht="18">
      <c r="A818" s="950"/>
      <c r="B818" s="950"/>
      <c r="C818" s="950"/>
      <c r="D818" s="950"/>
      <c r="E818" s="950"/>
      <c r="F818" s="950"/>
      <c r="G818" s="950"/>
      <c r="H818" s="950"/>
      <c r="I818" s="950"/>
      <c r="J818" s="950"/>
      <c r="K818" s="950"/>
      <c r="L818" s="950"/>
      <c r="M818" s="950"/>
      <c r="N818" s="950"/>
      <c r="O818" s="950"/>
      <c r="P818" s="18"/>
      <c r="Q818" s="18"/>
      <c r="R818" s="18"/>
      <c r="S818" s="18"/>
      <c r="T818" s="18"/>
      <c r="U818" s="18"/>
      <c r="V818" s="18"/>
      <c r="W818" s="18"/>
      <c r="X818" s="18"/>
      <c r="Y818" s="18"/>
      <c r="Z818" s="18"/>
      <c r="AA818" s="18"/>
      <c r="AB818" s="18"/>
      <c r="AC818" s="18"/>
      <c r="AD818" s="18"/>
    </row>
    <row r="819" spans="1:30" ht="18">
      <c r="A819" s="950"/>
      <c r="B819" s="950"/>
      <c r="C819" s="950"/>
      <c r="D819" s="950"/>
      <c r="E819" s="950"/>
      <c r="F819" s="950"/>
      <c r="G819" s="950"/>
      <c r="H819" s="950"/>
      <c r="I819" s="950"/>
      <c r="J819" s="950"/>
      <c r="K819" s="950"/>
      <c r="L819" s="950"/>
      <c r="M819" s="950"/>
      <c r="N819" s="950"/>
      <c r="O819" s="950"/>
      <c r="P819" s="18"/>
      <c r="Q819" s="18"/>
      <c r="R819" s="18"/>
      <c r="S819" s="18"/>
      <c r="T819" s="18"/>
      <c r="U819" s="18"/>
      <c r="V819" s="18"/>
      <c r="W819" s="18"/>
      <c r="X819" s="18"/>
      <c r="Y819" s="18"/>
      <c r="Z819" s="18"/>
      <c r="AA819" s="18"/>
      <c r="AB819" s="18"/>
      <c r="AC819" s="18"/>
      <c r="AD819" s="18"/>
    </row>
    <row r="820" spans="1:30" ht="18">
      <c r="A820" s="950"/>
      <c r="B820" s="950"/>
      <c r="C820" s="950"/>
      <c r="D820" s="950"/>
      <c r="E820" s="950"/>
      <c r="F820" s="950"/>
      <c r="G820" s="950"/>
      <c r="H820" s="950"/>
      <c r="I820" s="950"/>
      <c r="J820" s="950"/>
      <c r="K820" s="950"/>
      <c r="L820" s="950"/>
      <c r="M820" s="950"/>
      <c r="N820" s="950"/>
      <c r="O820" s="950"/>
      <c r="P820" s="18"/>
      <c r="Q820" s="18"/>
      <c r="R820" s="18"/>
      <c r="S820" s="18"/>
      <c r="T820" s="18"/>
      <c r="U820" s="18"/>
      <c r="V820" s="18"/>
      <c r="W820" s="18"/>
      <c r="X820" s="18"/>
      <c r="Y820" s="18"/>
      <c r="Z820" s="18"/>
      <c r="AA820" s="18"/>
      <c r="AB820" s="18"/>
      <c r="AC820" s="18"/>
      <c r="AD820" s="18"/>
    </row>
    <row r="821" spans="1:30" ht="18">
      <c r="A821" s="950"/>
      <c r="B821" s="950"/>
      <c r="C821" s="950"/>
      <c r="D821" s="950"/>
      <c r="E821" s="950"/>
      <c r="F821" s="950"/>
      <c r="G821" s="950"/>
      <c r="H821" s="950"/>
      <c r="I821" s="950"/>
      <c r="J821" s="950"/>
      <c r="K821" s="950"/>
      <c r="L821" s="950"/>
      <c r="M821" s="950"/>
      <c r="N821" s="950"/>
      <c r="O821" s="950"/>
      <c r="P821" s="18"/>
      <c r="Q821" s="18"/>
      <c r="R821" s="18"/>
      <c r="S821" s="18"/>
      <c r="T821" s="18"/>
      <c r="U821" s="18"/>
      <c r="V821" s="18"/>
      <c r="W821" s="18"/>
      <c r="X821" s="18"/>
      <c r="Y821" s="18"/>
      <c r="Z821" s="18"/>
      <c r="AA821" s="18"/>
      <c r="AB821" s="18"/>
      <c r="AC821" s="18"/>
      <c r="AD821" s="18"/>
    </row>
    <row r="822" spans="1:30" ht="18">
      <c r="A822" s="950"/>
      <c r="B822" s="950"/>
      <c r="C822" s="950"/>
      <c r="D822" s="950"/>
      <c r="E822" s="950"/>
      <c r="F822" s="950"/>
      <c r="G822" s="950"/>
      <c r="H822" s="950"/>
      <c r="I822" s="950"/>
      <c r="J822" s="950"/>
      <c r="K822" s="950"/>
      <c r="L822" s="950"/>
      <c r="M822" s="950"/>
      <c r="N822" s="950"/>
      <c r="O822" s="950"/>
      <c r="P822" s="18"/>
      <c r="Q822" s="18"/>
      <c r="R822" s="18"/>
      <c r="S822" s="18"/>
      <c r="T822" s="18"/>
      <c r="U822" s="18"/>
      <c r="V822" s="18"/>
      <c r="W822" s="18"/>
      <c r="X822" s="18"/>
      <c r="Y822" s="18"/>
      <c r="Z822" s="18"/>
      <c r="AA822" s="18"/>
      <c r="AB822" s="18"/>
      <c r="AC822" s="18"/>
      <c r="AD822" s="18"/>
    </row>
    <row r="823" spans="1:30" ht="18">
      <c r="A823" s="950"/>
      <c r="B823" s="950"/>
      <c r="C823" s="950"/>
      <c r="D823" s="950"/>
      <c r="E823" s="950"/>
      <c r="F823" s="950"/>
      <c r="G823" s="950"/>
      <c r="H823" s="950"/>
      <c r="I823" s="950"/>
      <c r="J823" s="950"/>
      <c r="K823" s="950"/>
      <c r="L823" s="950"/>
      <c r="M823" s="950"/>
      <c r="N823" s="950"/>
      <c r="O823" s="950"/>
      <c r="P823" s="18"/>
      <c r="Q823" s="18"/>
      <c r="R823" s="18"/>
      <c r="S823" s="18"/>
      <c r="T823" s="18"/>
      <c r="U823" s="18"/>
      <c r="V823" s="18"/>
      <c r="W823" s="18"/>
      <c r="X823" s="18"/>
      <c r="Y823" s="18"/>
      <c r="Z823" s="18"/>
      <c r="AA823" s="18"/>
      <c r="AB823" s="18"/>
      <c r="AC823" s="18"/>
      <c r="AD823" s="18"/>
    </row>
    <row r="824" spans="1:30" ht="18">
      <c r="A824" s="950"/>
      <c r="B824" s="950"/>
      <c r="C824" s="950"/>
      <c r="D824" s="950"/>
      <c r="E824" s="950"/>
      <c r="F824" s="950"/>
      <c r="G824" s="950"/>
      <c r="H824" s="950"/>
      <c r="I824" s="950"/>
      <c r="J824" s="950"/>
      <c r="K824" s="950"/>
      <c r="L824" s="950"/>
      <c r="M824" s="950"/>
      <c r="N824" s="950"/>
      <c r="O824" s="950"/>
      <c r="P824" s="18"/>
      <c r="Q824" s="18"/>
      <c r="R824" s="18"/>
      <c r="S824" s="18"/>
      <c r="T824" s="18"/>
      <c r="U824" s="18"/>
      <c r="V824" s="18"/>
      <c r="W824" s="18"/>
      <c r="X824" s="18"/>
      <c r="Y824" s="18"/>
      <c r="Z824" s="18"/>
      <c r="AA824" s="18"/>
      <c r="AB824" s="18"/>
      <c r="AC824" s="18"/>
      <c r="AD824" s="18"/>
    </row>
    <row r="825" spans="1:30" ht="18">
      <c r="A825" s="950"/>
      <c r="B825" s="950"/>
      <c r="C825" s="950"/>
      <c r="D825" s="950"/>
      <c r="E825" s="950"/>
      <c r="F825" s="950"/>
      <c r="G825" s="950"/>
      <c r="H825" s="950"/>
      <c r="I825" s="950"/>
      <c r="J825" s="950"/>
      <c r="K825" s="950"/>
      <c r="L825" s="950"/>
      <c r="M825" s="950"/>
      <c r="N825" s="950"/>
      <c r="O825" s="950"/>
      <c r="P825" s="18"/>
      <c r="Q825" s="18"/>
      <c r="R825" s="18"/>
      <c r="S825" s="18"/>
      <c r="T825" s="18"/>
      <c r="U825" s="18"/>
      <c r="V825" s="18"/>
      <c r="W825" s="18"/>
      <c r="X825" s="18"/>
      <c r="Y825" s="18"/>
      <c r="Z825" s="18"/>
      <c r="AA825" s="18"/>
      <c r="AB825" s="18"/>
      <c r="AC825" s="18"/>
      <c r="AD825" s="18"/>
    </row>
    <row r="826" spans="1:30" ht="18">
      <c r="A826" s="950"/>
      <c r="B826" s="950"/>
      <c r="C826" s="950"/>
      <c r="D826" s="950"/>
      <c r="E826" s="950"/>
      <c r="F826" s="950"/>
      <c r="G826" s="950"/>
      <c r="H826" s="950"/>
      <c r="I826" s="950"/>
      <c r="J826" s="950"/>
      <c r="K826" s="950"/>
      <c r="L826" s="950"/>
      <c r="M826" s="950"/>
      <c r="N826" s="950"/>
      <c r="O826" s="950"/>
      <c r="P826" s="18"/>
      <c r="Q826" s="18"/>
      <c r="R826" s="18"/>
      <c r="S826" s="18"/>
      <c r="T826" s="18"/>
      <c r="U826" s="18"/>
      <c r="V826" s="18"/>
      <c r="W826" s="18"/>
      <c r="X826" s="18"/>
      <c r="Y826" s="18"/>
      <c r="Z826" s="18"/>
      <c r="AA826" s="18"/>
      <c r="AB826" s="18"/>
      <c r="AC826" s="18"/>
      <c r="AD826" s="18"/>
    </row>
    <row r="827" spans="1:30" ht="18">
      <c r="A827" s="950"/>
      <c r="B827" s="950"/>
      <c r="C827" s="950"/>
      <c r="D827" s="950"/>
      <c r="E827" s="950"/>
      <c r="F827" s="950"/>
      <c r="G827" s="950"/>
      <c r="H827" s="950"/>
      <c r="I827" s="950"/>
      <c r="J827" s="950"/>
      <c r="K827" s="950"/>
      <c r="L827" s="950"/>
      <c r="M827" s="950"/>
      <c r="N827" s="950"/>
      <c r="O827" s="950"/>
      <c r="P827" s="18"/>
      <c r="Q827" s="18"/>
      <c r="R827" s="18"/>
      <c r="S827" s="18"/>
      <c r="T827" s="18"/>
      <c r="U827" s="18"/>
      <c r="V827" s="18"/>
      <c r="W827" s="18"/>
      <c r="X827" s="18"/>
      <c r="Y827" s="18"/>
      <c r="Z827" s="18"/>
      <c r="AA827" s="18"/>
      <c r="AB827" s="18"/>
      <c r="AC827" s="18"/>
      <c r="AD827" s="18"/>
    </row>
    <row r="828" spans="1:30" ht="18">
      <c r="A828" s="950"/>
      <c r="B828" s="950"/>
      <c r="C828" s="950"/>
      <c r="D828" s="950"/>
      <c r="E828" s="950"/>
      <c r="F828" s="950"/>
      <c r="G828" s="950"/>
      <c r="H828" s="950"/>
      <c r="I828" s="950"/>
      <c r="J828" s="950"/>
      <c r="K828" s="950"/>
      <c r="L828" s="950"/>
      <c r="M828" s="950"/>
      <c r="N828" s="950"/>
      <c r="O828" s="950"/>
      <c r="P828" s="18"/>
      <c r="Q828" s="18"/>
      <c r="R828" s="18"/>
      <c r="S828" s="18"/>
      <c r="T828" s="18"/>
      <c r="U828" s="18"/>
      <c r="V828" s="18"/>
      <c r="W828" s="18"/>
      <c r="X828" s="18"/>
      <c r="Y828" s="18"/>
      <c r="Z828" s="18"/>
      <c r="AA828" s="18"/>
      <c r="AB828" s="18"/>
      <c r="AC828" s="18"/>
      <c r="AD828" s="18"/>
    </row>
    <row r="829" spans="1:30" ht="18">
      <c r="A829" s="950"/>
      <c r="B829" s="950"/>
      <c r="C829" s="950"/>
      <c r="D829" s="950"/>
      <c r="E829" s="950"/>
      <c r="F829" s="950"/>
      <c r="G829" s="950"/>
      <c r="H829" s="950"/>
      <c r="I829" s="950"/>
      <c r="J829" s="950"/>
      <c r="K829" s="950"/>
      <c r="L829" s="950"/>
      <c r="M829" s="950"/>
      <c r="N829" s="950"/>
      <c r="O829" s="950"/>
      <c r="P829" s="18"/>
      <c r="Q829" s="18"/>
      <c r="R829" s="18"/>
      <c r="S829" s="18"/>
      <c r="T829" s="18"/>
      <c r="U829" s="18"/>
      <c r="V829" s="18"/>
      <c r="W829" s="18"/>
      <c r="X829" s="18"/>
      <c r="Y829" s="18"/>
      <c r="Z829" s="18"/>
      <c r="AA829" s="18"/>
      <c r="AB829" s="18"/>
      <c r="AC829" s="18"/>
      <c r="AD829" s="18"/>
    </row>
    <row r="830" spans="1:30" ht="18">
      <c r="A830" s="950"/>
      <c r="B830" s="950"/>
      <c r="C830" s="950"/>
      <c r="D830" s="950"/>
      <c r="E830" s="950"/>
      <c r="F830" s="950"/>
      <c r="G830" s="950"/>
      <c r="H830" s="950"/>
      <c r="I830" s="950"/>
      <c r="J830" s="950"/>
      <c r="K830" s="950"/>
      <c r="L830" s="950"/>
      <c r="M830" s="950"/>
      <c r="N830" s="950"/>
      <c r="O830" s="950"/>
      <c r="P830" s="18"/>
      <c r="Q830" s="18"/>
      <c r="R830" s="18"/>
      <c r="S830" s="18"/>
      <c r="T830" s="18"/>
      <c r="U830" s="18"/>
      <c r="V830" s="18"/>
      <c r="W830" s="18"/>
      <c r="X830" s="18"/>
      <c r="Y830" s="18"/>
      <c r="Z830" s="18"/>
      <c r="AA830" s="18"/>
      <c r="AB830" s="18"/>
      <c r="AC830" s="18"/>
      <c r="AD830" s="18"/>
    </row>
    <row r="831" spans="1:30" ht="18">
      <c r="A831" s="950"/>
      <c r="B831" s="950"/>
      <c r="C831" s="950"/>
      <c r="D831" s="950"/>
      <c r="E831" s="950"/>
      <c r="F831" s="950"/>
      <c r="G831" s="950"/>
      <c r="H831" s="950"/>
      <c r="I831" s="950"/>
      <c r="J831" s="950"/>
      <c r="K831" s="950"/>
      <c r="L831" s="950"/>
      <c r="M831" s="950"/>
      <c r="N831" s="950"/>
      <c r="O831" s="950"/>
      <c r="P831" s="18"/>
      <c r="Q831" s="18"/>
      <c r="R831" s="18"/>
      <c r="S831" s="18"/>
      <c r="T831" s="18"/>
      <c r="U831" s="18"/>
      <c r="V831" s="18"/>
      <c r="W831" s="18"/>
      <c r="X831" s="18"/>
      <c r="Y831" s="18"/>
      <c r="Z831" s="18"/>
      <c r="AA831" s="18"/>
      <c r="AB831" s="18"/>
      <c r="AC831" s="18"/>
      <c r="AD831" s="18"/>
    </row>
    <row r="832" spans="1:30" ht="18">
      <c r="A832" s="950"/>
      <c r="B832" s="950"/>
      <c r="C832" s="950"/>
      <c r="D832" s="950"/>
      <c r="E832" s="950"/>
      <c r="F832" s="950"/>
      <c r="G832" s="950"/>
      <c r="H832" s="950"/>
      <c r="I832" s="950"/>
      <c r="J832" s="950"/>
      <c r="K832" s="950"/>
      <c r="L832" s="950"/>
      <c r="M832" s="950"/>
      <c r="N832" s="950"/>
      <c r="O832" s="950"/>
      <c r="P832" s="18"/>
      <c r="Q832" s="18"/>
      <c r="R832" s="18"/>
      <c r="S832" s="18"/>
      <c r="T832" s="18"/>
      <c r="U832" s="18"/>
      <c r="V832" s="18"/>
      <c r="W832" s="18"/>
      <c r="X832" s="18"/>
      <c r="Y832" s="18"/>
      <c r="Z832" s="18"/>
      <c r="AA832" s="18"/>
      <c r="AB832" s="18"/>
      <c r="AC832" s="18"/>
      <c r="AD832" s="18"/>
    </row>
    <row r="833" spans="1:30" ht="18">
      <c r="A833" s="950"/>
      <c r="B833" s="950"/>
      <c r="C833" s="950"/>
      <c r="D833" s="950"/>
      <c r="E833" s="950"/>
      <c r="F833" s="950"/>
      <c r="G833" s="950"/>
      <c r="H833" s="950"/>
      <c r="I833" s="950"/>
      <c r="J833" s="950"/>
      <c r="K833" s="950"/>
      <c r="L833" s="950"/>
      <c r="M833" s="950"/>
      <c r="N833" s="950"/>
      <c r="O833" s="950"/>
      <c r="P833" s="18"/>
      <c r="Q833" s="18"/>
      <c r="R833" s="18"/>
      <c r="S833" s="18"/>
      <c r="T833" s="18"/>
      <c r="U833" s="18"/>
      <c r="V833" s="18"/>
      <c r="W833" s="18"/>
      <c r="X833" s="18"/>
      <c r="Y833" s="18"/>
      <c r="Z833" s="18"/>
      <c r="AA833" s="18"/>
      <c r="AB833" s="18"/>
      <c r="AC833" s="18"/>
      <c r="AD833" s="18"/>
    </row>
    <row r="834" spans="1:30" ht="18">
      <c r="A834" s="950"/>
      <c r="B834" s="950"/>
      <c r="C834" s="950"/>
      <c r="D834" s="950"/>
      <c r="E834" s="950"/>
      <c r="F834" s="950"/>
      <c r="G834" s="950"/>
      <c r="H834" s="950"/>
      <c r="I834" s="950"/>
      <c r="J834" s="950"/>
      <c r="K834" s="950"/>
      <c r="L834" s="950"/>
      <c r="M834" s="950"/>
      <c r="N834" s="950"/>
      <c r="O834" s="950"/>
      <c r="P834" s="18"/>
      <c r="Q834" s="18"/>
      <c r="R834" s="18"/>
      <c r="S834" s="18"/>
      <c r="T834" s="18"/>
      <c r="U834" s="18"/>
      <c r="V834" s="18"/>
      <c r="W834" s="18"/>
      <c r="X834" s="18"/>
      <c r="Y834" s="18"/>
      <c r="Z834" s="18"/>
      <c r="AA834" s="18"/>
      <c r="AB834" s="18"/>
      <c r="AC834" s="18"/>
      <c r="AD834" s="18"/>
    </row>
    <row r="835" spans="1:30" ht="18">
      <c r="A835" s="950"/>
      <c r="B835" s="950"/>
      <c r="C835" s="950"/>
      <c r="D835" s="950"/>
      <c r="E835" s="950"/>
      <c r="F835" s="950"/>
      <c r="G835" s="950"/>
      <c r="H835" s="950"/>
      <c r="I835" s="950"/>
      <c r="J835" s="950"/>
      <c r="K835" s="950"/>
      <c r="L835" s="950"/>
      <c r="M835" s="950"/>
      <c r="N835" s="950"/>
      <c r="O835" s="950"/>
      <c r="P835" s="18"/>
      <c r="Q835" s="18"/>
      <c r="R835" s="18"/>
      <c r="S835" s="18"/>
      <c r="T835" s="18"/>
      <c r="U835" s="18"/>
      <c r="V835" s="18"/>
      <c r="W835" s="18"/>
      <c r="X835" s="18"/>
      <c r="Y835" s="18"/>
      <c r="Z835" s="18"/>
      <c r="AA835" s="18"/>
      <c r="AB835" s="18"/>
      <c r="AC835" s="18"/>
      <c r="AD835" s="18"/>
    </row>
    <row r="836" spans="1:30" ht="18">
      <c r="A836" s="950"/>
      <c r="B836" s="950"/>
      <c r="C836" s="950"/>
      <c r="D836" s="950"/>
      <c r="E836" s="950"/>
      <c r="F836" s="950"/>
      <c r="G836" s="950"/>
      <c r="H836" s="950"/>
      <c r="I836" s="950"/>
      <c r="J836" s="950"/>
      <c r="K836" s="950"/>
      <c r="L836" s="950"/>
      <c r="M836" s="950"/>
      <c r="N836" s="950"/>
      <c r="O836" s="950"/>
      <c r="P836" s="18"/>
      <c r="Q836" s="18"/>
      <c r="R836" s="18"/>
      <c r="S836" s="18"/>
      <c r="T836" s="18"/>
      <c r="U836" s="18"/>
      <c r="V836" s="18"/>
      <c r="W836" s="18"/>
      <c r="X836" s="18"/>
      <c r="Y836" s="18"/>
      <c r="Z836" s="18"/>
      <c r="AA836" s="18"/>
      <c r="AB836" s="18"/>
      <c r="AC836" s="18"/>
      <c r="AD836" s="18"/>
    </row>
    <row r="837" spans="1:30" ht="18">
      <c r="A837" s="950"/>
      <c r="B837" s="950"/>
      <c r="C837" s="950"/>
      <c r="D837" s="950"/>
      <c r="E837" s="950"/>
      <c r="F837" s="950"/>
      <c r="G837" s="950"/>
      <c r="H837" s="950"/>
      <c r="I837" s="950"/>
      <c r="J837" s="950"/>
      <c r="K837" s="950"/>
      <c r="L837" s="950"/>
      <c r="M837" s="950"/>
      <c r="N837" s="950"/>
      <c r="O837" s="950"/>
      <c r="P837" s="18"/>
      <c r="Q837" s="18"/>
      <c r="R837" s="18"/>
      <c r="S837" s="18"/>
      <c r="T837" s="18"/>
      <c r="U837" s="18"/>
      <c r="V837" s="18"/>
      <c r="W837" s="18"/>
      <c r="X837" s="18"/>
      <c r="Y837" s="18"/>
      <c r="Z837" s="18"/>
      <c r="AA837" s="18"/>
      <c r="AB837" s="18"/>
      <c r="AC837" s="18"/>
      <c r="AD837" s="18"/>
    </row>
    <row r="838" spans="1:30" ht="18">
      <c r="A838" s="950"/>
      <c r="B838" s="950"/>
      <c r="C838" s="950"/>
      <c r="D838" s="950"/>
      <c r="E838" s="950"/>
      <c r="F838" s="950"/>
      <c r="G838" s="950"/>
      <c r="H838" s="950"/>
      <c r="I838" s="950"/>
      <c r="J838" s="950"/>
      <c r="K838" s="950"/>
      <c r="L838" s="950"/>
      <c r="M838" s="950"/>
      <c r="N838" s="950"/>
      <c r="O838" s="950"/>
      <c r="P838" s="18"/>
      <c r="Q838" s="18"/>
      <c r="R838" s="18"/>
      <c r="S838" s="18"/>
      <c r="T838" s="18"/>
      <c r="U838" s="18"/>
      <c r="V838" s="18"/>
      <c r="W838" s="18"/>
      <c r="X838" s="18"/>
      <c r="Y838" s="18"/>
      <c r="Z838" s="18"/>
      <c r="AA838" s="18"/>
      <c r="AB838" s="18"/>
      <c r="AC838" s="18"/>
      <c r="AD838" s="18"/>
    </row>
    <row r="839" spans="1:30" ht="18">
      <c r="A839" s="950"/>
      <c r="B839" s="950"/>
      <c r="C839" s="950"/>
      <c r="D839" s="950"/>
      <c r="E839" s="950"/>
      <c r="F839" s="950"/>
      <c r="G839" s="950"/>
      <c r="H839" s="950"/>
      <c r="I839" s="950"/>
      <c r="J839" s="950"/>
      <c r="K839" s="950"/>
      <c r="L839" s="950"/>
      <c r="M839" s="950"/>
      <c r="N839" s="950"/>
      <c r="O839" s="950"/>
      <c r="P839" s="18"/>
      <c r="Q839" s="18"/>
      <c r="R839" s="18"/>
      <c r="S839" s="18"/>
      <c r="T839" s="18"/>
      <c r="U839" s="18"/>
      <c r="V839" s="18"/>
      <c r="W839" s="18"/>
      <c r="X839" s="18"/>
      <c r="Y839" s="18"/>
      <c r="Z839" s="18"/>
      <c r="AA839" s="18"/>
      <c r="AB839" s="18"/>
      <c r="AC839" s="18"/>
      <c r="AD839" s="18"/>
    </row>
    <row r="840" spans="1:30" ht="18">
      <c r="A840" s="950"/>
      <c r="B840" s="950"/>
      <c r="C840" s="950"/>
      <c r="D840" s="950"/>
      <c r="E840" s="950"/>
      <c r="F840" s="950"/>
      <c r="G840" s="950"/>
      <c r="H840" s="950"/>
      <c r="I840" s="950"/>
      <c r="J840" s="950"/>
      <c r="K840" s="950"/>
      <c r="L840" s="950"/>
      <c r="M840" s="950"/>
      <c r="N840" s="950"/>
      <c r="O840" s="950"/>
      <c r="P840" s="18"/>
      <c r="Q840" s="18"/>
      <c r="R840" s="18"/>
      <c r="S840" s="18"/>
      <c r="T840" s="18"/>
      <c r="U840" s="18"/>
      <c r="V840" s="18"/>
      <c r="W840" s="18"/>
      <c r="X840" s="18"/>
      <c r="Y840" s="18"/>
      <c r="Z840" s="18"/>
      <c r="AA840" s="18"/>
      <c r="AB840" s="18"/>
      <c r="AC840" s="18"/>
      <c r="AD840" s="18"/>
    </row>
    <row r="841" spans="1:30" ht="18">
      <c r="A841" s="950"/>
      <c r="B841" s="950"/>
      <c r="C841" s="950"/>
      <c r="D841" s="950"/>
      <c r="E841" s="950"/>
      <c r="F841" s="950"/>
      <c r="G841" s="950"/>
      <c r="H841" s="950"/>
      <c r="I841" s="950"/>
      <c r="J841" s="950"/>
      <c r="K841" s="950"/>
      <c r="L841" s="950"/>
      <c r="M841" s="950"/>
      <c r="N841" s="950"/>
      <c r="O841" s="950"/>
      <c r="P841" s="18"/>
      <c r="Q841" s="18"/>
      <c r="R841" s="18"/>
      <c r="S841" s="18"/>
      <c r="T841" s="18"/>
      <c r="U841" s="18"/>
      <c r="V841" s="18"/>
      <c r="W841" s="18"/>
      <c r="X841" s="18"/>
      <c r="Y841" s="18"/>
      <c r="Z841" s="18"/>
      <c r="AA841" s="18"/>
      <c r="AB841" s="18"/>
      <c r="AC841" s="18"/>
      <c r="AD841" s="18"/>
    </row>
    <row r="842" spans="1:30" ht="18">
      <c r="A842" s="950"/>
      <c r="B842" s="950"/>
      <c r="C842" s="950"/>
      <c r="D842" s="950"/>
      <c r="E842" s="950"/>
      <c r="F842" s="950"/>
      <c r="G842" s="950"/>
      <c r="H842" s="950"/>
      <c r="I842" s="950"/>
      <c r="J842" s="950"/>
      <c r="K842" s="950"/>
      <c r="L842" s="950"/>
      <c r="M842" s="950"/>
      <c r="N842" s="950"/>
      <c r="O842" s="950"/>
      <c r="P842" s="18"/>
      <c r="Q842" s="18"/>
      <c r="R842" s="18"/>
      <c r="S842" s="18"/>
      <c r="T842" s="18"/>
      <c r="U842" s="18"/>
      <c r="V842" s="18"/>
      <c r="W842" s="18"/>
      <c r="X842" s="18"/>
      <c r="Y842" s="18"/>
      <c r="Z842" s="18"/>
      <c r="AA842" s="18"/>
      <c r="AB842" s="18"/>
      <c r="AC842" s="18"/>
      <c r="AD842" s="18"/>
    </row>
    <row r="843" spans="1:30" ht="18">
      <c r="A843" s="950"/>
      <c r="B843" s="950"/>
      <c r="C843" s="950"/>
      <c r="D843" s="950"/>
      <c r="E843" s="950"/>
      <c r="F843" s="950"/>
      <c r="G843" s="950"/>
      <c r="H843" s="950"/>
      <c r="I843" s="950"/>
      <c r="J843" s="950"/>
      <c r="K843" s="950"/>
      <c r="L843" s="950"/>
      <c r="M843" s="950"/>
      <c r="N843" s="950"/>
      <c r="O843" s="950"/>
      <c r="P843" s="18"/>
      <c r="Q843" s="18"/>
      <c r="R843" s="18"/>
      <c r="S843" s="18"/>
      <c r="T843" s="18"/>
      <c r="U843" s="18"/>
      <c r="V843" s="18"/>
      <c r="W843" s="18"/>
      <c r="X843" s="18"/>
      <c r="Y843" s="18"/>
      <c r="Z843" s="18"/>
      <c r="AA843" s="18"/>
      <c r="AB843" s="18"/>
      <c r="AC843" s="18"/>
      <c r="AD843" s="18"/>
    </row>
    <row r="844" spans="1:30" ht="18">
      <c r="A844" s="950"/>
      <c r="B844" s="950"/>
      <c r="C844" s="950"/>
      <c r="D844" s="950"/>
      <c r="E844" s="950"/>
      <c r="F844" s="950"/>
      <c r="G844" s="950"/>
      <c r="H844" s="950"/>
      <c r="I844" s="950"/>
      <c r="J844" s="950"/>
      <c r="K844" s="950"/>
      <c r="L844" s="950"/>
      <c r="M844" s="950"/>
      <c r="N844" s="950"/>
      <c r="O844" s="950"/>
      <c r="P844" s="18"/>
      <c r="Q844" s="18"/>
      <c r="R844" s="18"/>
      <c r="S844" s="18"/>
      <c r="T844" s="18"/>
      <c r="U844" s="18"/>
      <c r="V844" s="18"/>
      <c r="W844" s="18"/>
      <c r="X844" s="18"/>
      <c r="Y844" s="18"/>
      <c r="Z844" s="18"/>
      <c r="AA844" s="18"/>
      <c r="AB844" s="18"/>
      <c r="AC844" s="18"/>
      <c r="AD844" s="18"/>
    </row>
    <row r="845" spans="1:30" ht="18">
      <c r="A845" s="950"/>
      <c r="B845" s="950"/>
      <c r="C845" s="950"/>
      <c r="D845" s="950"/>
      <c r="E845" s="950"/>
      <c r="F845" s="950"/>
      <c r="G845" s="950"/>
      <c r="H845" s="950"/>
      <c r="I845" s="950"/>
      <c r="J845" s="950"/>
      <c r="K845" s="950"/>
      <c r="L845" s="950"/>
      <c r="M845" s="950"/>
      <c r="N845" s="950"/>
      <c r="O845" s="950"/>
      <c r="P845" s="18"/>
      <c r="Q845" s="18"/>
      <c r="R845" s="18"/>
      <c r="S845" s="18"/>
      <c r="T845" s="18"/>
      <c r="U845" s="18"/>
      <c r="V845" s="18"/>
      <c r="W845" s="18"/>
      <c r="X845" s="18"/>
      <c r="Y845" s="18"/>
      <c r="Z845" s="18"/>
      <c r="AA845" s="18"/>
      <c r="AB845" s="18"/>
      <c r="AC845" s="18"/>
      <c r="AD845" s="18"/>
    </row>
    <row r="846" spans="1:30" ht="18">
      <c r="A846" s="950"/>
      <c r="B846" s="950"/>
      <c r="C846" s="950"/>
      <c r="D846" s="950"/>
      <c r="E846" s="950"/>
      <c r="F846" s="950"/>
      <c r="G846" s="950"/>
      <c r="H846" s="950"/>
      <c r="I846" s="950"/>
      <c r="J846" s="950"/>
      <c r="K846" s="950"/>
      <c r="L846" s="950"/>
      <c r="M846" s="950"/>
      <c r="N846" s="950"/>
      <c r="O846" s="950"/>
      <c r="P846" s="18"/>
      <c r="Q846" s="18"/>
      <c r="R846" s="18"/>
      <c r="S846" s="18"/>
      <c r="T846" s="18"/>
      <c r="U846" s="18"/>
      <c r="V846" s="18"/>
      <c r="W846" s="18"/>
      <c r="X846" s="18"/>
      <c r="Y846" s="18"/>
      <c r="Z846" s="18"/>
      <c r="AA846" s="18"/>
      <c r="AB846" s="18"/>
      <c r="AC846" s="18"/>
      <c r="AD846" s="18"/>
    </row>
    <row r="847" spans="1:30" ht="18">
      <c r="A847" s="950"/>
      <c r="B847" s="950"/>
      <c r="C847" s="950"/>
      <c r="D847" s="950"/>
      <c r="E847" s="950"/>
      <c r="F847" s="950"/>
      <c r="G847" s="950"/>
      <c r="H847" s="950"/>
      <c r="I847" s="950"/>
      <c r="J847" s="950"/>
      <c r="K847" s="950"/>
      <c r="L847" s="950"/>
      <c r="M847" s="950"/>
      <c r="N847" s="950"/>
      <c r="O847" s="950"/>
      <c r="P847" s="18"/>
      <c r="Q847" s="18"/>
      <c r="R847" s="18"/>
      <c r="S847" s="18"/>
      <c r="T847" s="18"/>
      <c r="U847" s="18"/>
      <c r="V847" s="18"/>
      <c r="W847" s="18"/>
      <c r="X847" s="18"/>
      <c r="Y847" s="18"/>
      <c r="Z847" s="18"/>
      <c r="AA847" s="18"/>
      <c r="AB847" s="18"/>
      <c r="AC847" s="18"/>
      <c r="AD847" s="18"/>
    </row>
    <row r="848" spans="1:30" ht="18">
      <c r="A848" s="950"/>
      <c r="B848" s="950"/>
      <c r="C848" s="950"/>
      <c r="D848" s="950"/>
      <c r="E848" s="950"/>
      <c r="F848" s="950"/>
      <c r="G848" s="950"/>
      <c r="H848" s="950"/>
      <c r="I848" s="950"/>
      <c r="J848" s="950"/>
      <c r="K848" s="950"/>
      <c r="L848" s="950"/>
      <c r="M848" s="950"/>
      <c r="N848" s="950"/>
      <c r="O848" s="950"/>
      <c r="P848" s="18"/>
      <c r="Q848" s="18"/>
      <c r="R848" s="18"/>
      <c r="S848" s="18"/>
      <c r="T848" s="18"/>
      <c r="U848" s="18"/>
      <c r="V848" s="18"/>
      <c r="W848" s="18"/>
      <c r="X848" s="18"/>
      <c r="Y848" s="18"/>
      <c r="Z848" s="18"/>
      <c r="AA848" s="18"/>
      <c r="AB848" s="18"/>
      <c r="AC848" s="18"/>
      <c r="AD848" s="18"/>
    </row>
    <row r="849" spans="1:30" ht="18">
      <c r="A849" s="950"/>
      <c r="B849" s="950"/>
      <c r="C849" s="950"/>
      <c r="D849" s="950"/>
      <c r="E849" s="950"/>
      <c r="F849" s="950"/>
      <c r="G849" s="950"/>
      <c r="H849" s="950"/>
      <c r="I849" s="950"/>
      <c r="J849" s="950"/>
      <c r="K849" s="950"/>
      <c r="L849" s="950"/>
      <c r="M849" s="950"/>
      <c r="N849" s="950"/>
      <c r="O849" s="950"/>
      <c r="P849" s="18"/>
      <c r="Q849" s="18"/>
      <c r="R849" s="18"/>
      <c r="S849" s="18"/>
      <c r="T849" s="18"/>
      <c r="U849" s="18"/>
      <c r="V849" s="18"/>
      <c r="W849" s="18"/>
      <c r="X849" s="18"/>
      <c r="Y849" s="18"/>
      <c r="Z849" s="18"/>
      <c r="AA849" s="18"/>
      <c r="AB849" s="18"/>
      <c r="AC849" s="18"/>
      <c r="AD849" s="18"/>
    </row>
    <row r="850" spans="1:30" ht="18">
      <c r="A850" s="950"/>
      <c r="B850" s="950"/>
      <c r="C850" s="950"/>
      <c r="D850" s="950"/>
      <c r="E850" s="950"/>
      <c r="F850" s="950"/>
      <c r="G850" s="950"/>
      <c r="H850" s="950"/>
      <c r="I850" s="950"/>
      <c r="J850" s="950"/>
      <c r="K850" s="950"/>
      <c r="L850" s="950"/>
      <c r="M850" s="950"/>
      <c r="N850" s="950"/>
      <c r="O850" s="950"/>
      <c r="P850" s="18"/>
      <c r="Q850" s="18"/>
      <c r="R850" s="18"/>
      <c r="S850" s="18"/>
      <c r="T850" s="18"/>
      <c r="U850" s="18"/>
      <c r="V850" s="18"/>
      <c r="W850" s="18"/>
      <c r="X850" s="18"/>
      <c r="Y850" s="18"/>
      <c r="Z850" s="18"/>
      <c r="AA850" s="18"/>
      <c r="AB850" s="18"/>
      <c r="AC850" s="18"/>
      <c r="AD850" s="18"/>
    </row>
    <row r="851" spans="1:30" ht="18">
      <c r="A851" s="950"/>
      <c r="B851" s="950"/>
      <c r="C851" s="950"/>
      <c r="D851" s="950"/>
      <c r="E851" s="950"/>
      <c r="F851" s="950"/>
      <c r="G851" s="950"/>
      <c r="H851" s="950"/>
      <c r="I851" s="950"/>
      <c r="J851" s="950"/>
      <c r="K851" s="950"/>
      <c r="L851" s="950"/>
      <c r="M851" s="950"/>
      <c r="N851" s="950"/>
      <c r="O851" s="950"/>
      <c r="P851" s="18"/>
      <c r="Q851" s="18"/>
      <c r="R851" s="18"/>
      <c r="S851" s="18"/>
      <c r="T851" s="18"/>
      <c r="U851" s="18"/>
      <c r="V851" s="18"/>
      <c r="W851" s="18"/>
      <c r="X851" s="18"/>
      <c r="Y851" s="18"/>
      <c r="Z851" s="18"/>
      <c r="AA851" s="18"/>
      <c r="AB851" s="18"/>
      <c r="AC851" s="18"/>
      <c r="AD851" s="18"/>
    </row>
    <row r="852" spans="1:30" ht="18">
      <c r="A852" s="950"/>
      <c r="B852" s="950"/>
      <c r="C852" s="950"/>
      <c r="D852" s="950"/>
      <c r="E852" s="950"/>
      <c r="F852" s="950"/>
      <c r="G852" s="950"/>
      <c r="H852" s="950"/>
      <c r="I852" s="950"/>
      <c r="J852" s="950"/>
      <c r="K852" s="950"/>
      <c r="L852" s="950"/>
      <c r="M852" s="950"/>
      <c r="N852" s="950"/>
      <c r="O852" s="950"/>
      <c r="P852" s="18"/>
      <c r="Q852" s="18"/>
      <c r="R852" s="18"/>
      <c r="S852" s="18"/>
      <c r="T852" s="18"/>
      <c r="U852" s="18"/>
      <c r="V852" s="18"/>
      <c r="W852" s="18"/>
      <c r="X852" s="18"/>
      <c r="Y852" s="18"/>
      <c r="Z852" s="18"/>
      <c r="AA852" s="18"/>
      <c r="AB852" s="18"/>
      <c r="AC852" s="18"/>
      <c r="AD852" s="18"/>
    </row>
    <row r="853" spans="1:30" ht="18">
      <c r="A853" s="950"/>
      <c r="B853" s="950"/>
      <c r="C853" s="950"/>
      <c r="D853" s="950"/>
      <c r="E853" s="950"/>
      <c r="F853" s="950"/>
      <c r="G853" s="950"/>
      <c r="H853" s="950"/>
      <c r="I853" s="950"/>
      <c r="J853" s="950"/>
      <c r="K853" s="950"/>
      <c r="L853" s="950"/>
      <c r="M853" s="950"/>
      <c r="N853" s="950"/>
      <c r="O853" s="950"/>
      <c r="P853" s="18"/>
      <c r="Q853" s="18"/>
      <c r="R853" s="18"/>
      <c r="S853" s="18"/>
      <c r="T853" s="18"/>
      <c r="U853" s="18"/>
      <c r="V853" s="18"/>
      <c r="W853" s="18"/>
      <c r="X853" s="18"/>
      <c r="Y853" s="18"/>
      <c r="Z853" s="18"/>
      <c r="AA853" s="18"/>
      <c r="AB853" s="18"/>
      <c r="AC853" s="18"/>
      <c r="AD853" s="18"/>
    </row>
    <row r="854" spans="1:30" ht="18">
      <c r="A854" s="950"/>
      <c r="B854" s="950"/>
      <c r="C854" s="950"/>
      <c r="D854" s="950"/>
      <c r="E854" s="950"/>
      <c r="F854" s="950"/>
      <c r="G854" s="950"/>
      <c r="H854" s="950"/>
      <c r="I854" s="950"/>
      <c r="J854" s="950"/>
      <c r="K854" s="950"/>
      <c r="L854" s="950"/>
      <c r="M854" s="950"/>
      <c r="N854" s="950"/>
      <c r="O854" s="950"/>
      <c r="P854" s="18"/>
      <c r="Q854" s="18"/>
      <c r="R854" s="18"/>
      <c r="S854" s="18"/>
      <c r="T854" s="18"/>
      <c r="U854" s="18"/>
      <c r="V854" s="18"/>
      <c r="W854" s="18"/>
      <c r="X854" s="18"/>
      <c r="Y854" s="18"/>
      <c r="Z854" s="18"/>
      <c r="AA854" s="18"/>
      <c r="AB854" s="18"/>
      <c r="AC854" s="18"/>
      <c r="AD854" s="18"/>
    </row>
    <row r="855" spans="1:30" ht="18">
      <c r="A855" s="950"/>
      <c r="B855" s="950"/>
      <c r="C855" s="950"/>
      <c r="D855" s="950"/>
      <c r="E855" s="950"/>
      <c r="F855" s="950"/>
      <c r="G855" s="950"/>
      <c r="H855" s="950"/>
      <c r="I855" s="950"/>
      <c r="J855" s="950"/>
      <c r="K855" s="950"/>
      <c r="L855" s="950"/>
      <c r="M855" s="950"/>
      <c r="N855" s="950"/>
      <c r="O855" s="950"/>
      <c r="P855" s="18"/>
      <c r="Q855" s="18"/>
      <c r="R855" s="18"/>
      <c r="S855" s="18"/>
      <c r="T855" s="18"/>
      <c r="U855" s="18"/>
      <c r="V855" s="18"/>
      <c r="W855" s="18"/>
      <c r="X855" s="18"/>
      <c r="Y855" s="18"/>
      <c r="Z855" s="18"/>
      <c r="AA855" s="18"/>
      <c r="AB855" s="18"/>
      <c r="AC855" s="18"/>
      <c r="AD855" s="18"/>
    </row>
    <row r="856" spans="1:30" ht="18">
      <c r="A856" s="950"/>
      <c r="B856" s="950"/>
      <c r="C856" s="950"/>
      <c r="D856" s="950"/>
      <c r="E856" s="950"/>
      <c r="F856" s="950"/>
      <c r="G856" s="950"/>
      <c r="H856" s="950"/>
      <c r="I856" s="950"/>
      <c r="J856" s="950"/>
      <c r="K856" s="950"/>
      <c r="L856" s="950"/>
      <c r="M856" s="950"/>
      <c r="N856" s="950"/>
      <c r="O856" s="950"/>
      <c r="P856" s="18"/>
      <c r="Q856" s="18"/>
      <c r="R856" s="18"/>
      <c r="S856" s="18"/>
      <c r="T856" s="18"/>
      <c r="U856" s="18"/>
      <c r="V856" s="18"/>
      <c r="W856" s="18"/>
      <c r="X856" s="18"/>
      <c r="Y856" s="18"/>
      <c r="Z856" s="18"/>
      <c r="AA856" s="18"/>
      <c r="AB856" s="18"/>
      <c r="AC856" s="18"/>
      <c r="AD856" s="18"/>
    </row>
    <row r="857" spans="1:30" ht="18">
      <c r="A857" s="950"/>
      <c r="B857" s="950"/>
      <c r="C857" s="950"/>
      <c r="D857" s="950"/>
      <c r="E857" s="950"/>
      <c r="F857" s="950"/>
      <c r="G857" s="950"/>
      <c r="H857" s="950"/>
      <c r="I857" s="950"/>
      <c r="J857" s="950"/>
      <c r="K857" s="950"/>
      <c r="L857" s="950"/>
      <c r="M857" s="950"/>
      <c r="N857" s="950"/>
      <c r="O857" s="950"/>
      <c r="P857" s="18"/>
      <c r="Q857" s="18"/>
      <c r="R857" s="18"/>
      <c r="S857" s="18"/>
      <c r="T857" s="18"/>
      <c r="U857" s="18"/>
      <c r="V857" s="18"/>
      <c r="W857" s="18"/>
      <c r="X857" s="18"/>
      <c r="Y857" s="18"/>
      <c r="Z857" s="18"/>
      <c r="AA857" s="18"/>
      <c r="AB857" s="18"/>
      <c r="AC857" s="18"/>
      <c r="AD857" s="18"/>
    </row>
    <row r="858" spans="1:30" ht="18">
      <c r="A858" s="950"/>
      <c r="B858" s="950"/>
      <c r="C858" s="950"/>
      <c r="D858" s="950"/>
      <c r="E858" s="950"/>
      <c r="F858" s="950"/>
      <c r="G858" s="950"/>
      <c r="H858" s="950"/>
      <c r="I858" s="950"/>
      <c r="J858" s="950"/>
      <c r="K858" s="950"/>
      <c r="L858" s="950"/>
      <c r="M858" s="950"/>
      <c r="N858" s="950"/>
      <c r="O858" s="950"/>
      <c r="P858" s="18"/>
      <c r="Q858" s="18"/>
      <c r="R858" s="18"/>
      <c r="S858" s="18"/>
      <c r="T858" s="18"/>
      <c r="U858" s="18"/>
      <c r="V858" s="18"/>
      <c r="W858" s="18"/>
      <c r="X858" s="18"/>
      <c r="Y858" s="18"/>
      <c r="Z858" s="18"/>
      <c r="AA858" s="18"/>
      <c r="AB858" s="18"/>
      <c r="AC858" s="18"/>
      <c r="AD858" s="18"/>
    </row>
    <row r="859" spans="1:30" ht="18">
      <c r="A859" s="950"/>
      <c r="B859" s="950"/>
      <c r="C859" s="950"/>
      <c r="D859" s="950"/>
      <c r="E859" s="950"/>
      <c r="F859" s="950"/>
      <c r="G859" s="950"/>
      <c r="H859" s="950"/>
      <c r="I859" s="950"/>
      <c r="J859" s="950"/>
      <c r="K859" s="950"/>
      <c r="L859" s="950"/>
      <c r="M859" s="950"/>
      <c r="N859" s="950"/>
      <c r="O859" s="950"/>
      <c r="P859" s="18"/>
      <c r="Q859" s="18"/>
      <c r="R859" s="18"/>
      <c r="S859" s="18"/>
      <c r="T859" s="18"/>
      <c r="U859" s="18"/>
      <c r="V859" s="18"/>
      <c r="W859" s="18"/>
      <c r="X859" s="18"/>
      <c r="Y859" s="18"/>
      <c r="Z859" s="18"/>
      <c r="AA859" s="18"/>
      <c r="AB859" s="18"/>
      <c r="AC859" s="18"/>
      <c r="AD859" s="18"/>
    </row>
    <row r="860" spans="1:30" ht="18">
      <c r="A860" s="950"/>
      <c r="B860" s="950"/>
      <c r="C860" s="950"/>
      <c r="D860" s="950"/>
      <c r="E860" s="950"/>
      <c r="F860" s="950"/>
      <c r="G860" s="950"/>
      <c r="H860" s="950"/>
      <c r="I860" s="950"/>
      <c r="J860" s="950"/>
      <c r="K860" s="950"/>
      <c r="L860" s="950"/>
      <c r="M860" s="950"/>
      <c r="N860" s="950"/>
      <c r="O860" s="950"/>
      <c r="P860" s="18"/>
      <c r="Q860" s="18"/>
      <c r="R860" s="18"/>
      <c r="S860" s="18"/>
      <c r="T860" s="18"/>
      <c r="U860" s="18"/>
      <c r="V860" s="18"/>
      <c r="W860" s="18"/>
      <c r="X860" s="18"/>
      <c r="Y860" s="18"/>
      <c r="Z860" s="18"/>
      <c r="AA860" s="18"/>
      <c r="AB860" s="18"/>
      <c r="AC860" s="18"/>
      <c r="AD860" s="18"/>
    </row>
    <row r="861" spans="1:30" ht="18">
      <c r="A861" s="950"/>
      <c r="B861" s="950"/>
      <c r="C861" s="950"/>
      <c r="D861" s="950"/>
      <c r="E861" s="950"/>
      <c r="F861" s="950"/>
      <c r="G861" s="950"/>
      <c r="H861" s="950"/>
      <c r="I861" s="950"/>
      <c r="J861" s="950"/>
      <c r="K861" s="950"/>
      <c r="L861" s="950"/>
      <c r="M861" s="950"/>
      <c r="N861" s="950"/>
      <c r="O861" s="950"/>
      <c r="P861" s="18"/>
      <c r="Q861" s="18"/>
      <c r="R861" s="18"/>
      <c r="S861" s="18"/>
      <c r="T861" s="18"/>
      <c r="U861" s="18"/>
      <c r="V861" s="18"/>
      <c r="W861" s="18"/>
      <c r="X861" s="18"/>
      <c r="Y861" s="18"/>
      <c r="Z861" s="18"/>
      <c r="AA861" s="18"/>
      <c r="AB861" s="18"/>
      <c r="AC861" s="18"/>
      <c r="AD861" s="18"/>
    </row>
    <row r="862" spans="1:30" ht="18">
      <c r="A862" s="950"/>
      <c r="B862" s="950"/>
      <c r="C862" s="950"/>
      <c r="D862" s="950"/>
      <c r="E862" s="950"/>
      <c r="F862" s="950"/>
      <c r="G862" s="950"/>
      <c r="H862" s="950"/>
      <c r="I862" s="950"/>
      <c r="J862" s="950"/>
      <c r="K862" s="950"/>
      <c r="L862" s="950"/>
      <c r="M862" s="950"/>
      <c r="N862" s="950"/>
      <c r="O862" s="950"/>
      <c r="P862" s="18"/>
      <c r="Q862" s="18"/>
      <c r="R862" s="18"/>
      <c r="S862" s="18"/>
      <c r="T862" s="18"/>
      <c r="U862" s="18"/>
      <c r="V862" s="18"/>
      <c r="W862" s="18"/>
      <c r="X862" s="18"/>
      <c r="Y862" s="18"/>
      <c r="Z862" s="18"/>
      <c r="AA862" s="18"/>
      <c r="AB862" s="18"/>
      <c r="AC862" s="18"/>
      <c r="AD862" s="18"/>
    </row>
    <row r="863" spans="1:30" ht="18">
      <c r="A863" s="950"/>
      <c r="B863" s="950"/>
      <c r="C863" s="950"/>
      <c r="D863" s="950"/>
      <c r="E863" s="950"/>
      <c r="F863" s="950"/>
      <c r="G863" s="950"/>
      <c r="H863" s="950"/>
      <c r="I863" s="950"/>
      <c r="J863" s="950"/>
      <c r="K863" s="950"/>
      <c r="L863" s="950"/>
      <c r="M863" s="950"/>
      <c r="N863" s="950"/>
      <c r="O863" s="950"/>
      <c r="P863" s="18"/>
      <c r="Q863" s="18"/>
      <c r="R863" s="18"/>
      <c r="S863" s="18"/>
      <c r="T863" s="18"/>
      <c r="U863" s="18"/>
      <c r="V863" s="18"/>
      <c r="W863" s="18"/>
      <c r="X863" s="18"/>
      <c r="Y863" s="18"/>
      <c r="Z863" s="18"/>
      <c r="AA863" s="18"/>
      <c r="AB863" s="18"/>
      <c r="AC863" s="18"/>
      <c r="AD863" s="18"/>
    </row>
    <row r="864" spans="1:30" ht="18">
      <c r="A864" s="950"/>
      <c r="B864" s="950"/>
      <c r="C864" s="950"/>
      <c r="D864" s="950"/>
      <c r="E864" s="950"/>
      <c r="F864" s="950"/>
      <c r="G864" s="950"/>
      <c r="H864" s="950"/>
      <c r="I864" s="950"/>
      <c r="J864" s="950"/>
      <c r="K864" s="950"/>
      <c r="L864" s="950"/>
      <c r="M864" s="950"/>
      <c r="N864" s="950"/>
      <c r="O864" s="950"/>
      <c r="P864" s="18"/>
      <c r="Q864" s="18"/>
      <c r="R864" s="18"/>
      <c r="S864" s="18"/>
      <c r="T864" s="18"/>
      <c r="U864" s="18"/>
      <c r="V864" s="18"/>
      <c r="W864" s="18"/>
      <c r="X864" s="18"/>
      <c r="Y864" s="18"/>
      <c r="Z864" s="18"/>
      <c r="AA864" s="18"/>
      <c r="AB864" s="18"/>
      <c r="AC864" s="18"/>
      <c r="AD864" s="18"/>
    </row>
    <row r="865" spans="1:30" ht="18">
      <c r="A865" s="950"/>
      <c r="B865" s="950"/>
      <c r="C865" s="950"/>
      <c r="D865" s="950"/>
      <c r="E865" s="950"/>
      <c r="F865" s="950"/>
      <c r="G865" s="950"/>
      <c r="H865" s="950"/>
      <c r="I865" s="950"/>
      <c r="J865" s="950"/>
      <c r="K865" s="950"/>
      <c r="L865" s="950"/>
      <c r="M865" s="950"/>
      <c r="N865" s="950"/>
      <c r="O865" s="950"/>
      <c r="P865" s="18"/>
      <c r="Q865" s="18"/>
      <c r="R865" s="18"/>
      <c r="S865" s="18"/>
      <c r="T865" s="18"/>
      <c r="U865" s="18"/>
      <c r="V865" s="18"/>
      <c r="W865" s="18"/>
      <c r="X865" s="18"/>
      <c r="Y865" s="18"/>
      <c r="Z865" s="18"/>
      <c r="AA865" s="18"/>
      <c r="AB865" s="18"/>
      <c r="AC865" s="18"/>
      <c r="AD865" s="18"/>
    </row>
    <row r="866" spans="1:30" ht="18">
      <c r="A866" s="950"/>
      <c r="B866" s="950"/>
      <c r="C866" s="950"/>
      <c r="D866" s="950"/>
      <c r="E866" s="950"/>
      <c r="F866" s="950"/>
      <c r="G866" s="950"/>
      <c r="H866" s="950"/>
      <c r="I866" s="950"/>
      <c r="J866" s="950"/>
      <c r="K866" s="950"/>
      <c r="L866" s="950"/>
      <c r="M866" s="950"/>
      <c r="N866" s="950"/>
      <c r="O866" s="950"/>
      <c r="P866" s="18"/>
      <c r="Q866" s="18"/>
      <c r="R866" s="18"/>
      <c r="S866" s="18"/>
      <c r="T866" s="18"/>
      <c r="U866" s="18"/>
      <c r="V866" s="18"/>
      <c r="W866" s="18"/>
      <c r="X866" s="18"/>
      <c r="Y866" s="18"/>
      <c r="Z866" s="18"/>
      <c r="AA866" s="18"/>
      <c r="AB866" s="18"/>
      <c r="AC866" s="18"/>
      <c r="AD866" s="18"/>
    </row>
    <row r="867" spans="1:30" ht="18">
      <c r="A867" s="950"/>
      <c r="B867" s="950"/>
      <c r="C867" s="950"/>
      <c r="D867" s="950"/>
      <c r="E867" s="950"/>
      <c r="F867" s="950"/>
      <c r="G867" s="950"/>
      <c r="H867" s="950"/>
      <c r="I867" s="950"/>
      <c r="J867" s="950"/>
      <c r="K867" s="950"/>
      <c r="L867" s="950"/>
      <c r="M867" s="950"/>
      <c r="N867" s="950"/>
      <c r="O867" s="950"/>
      <c r="P867" s="18"/>
      <c r="Q867" s="18"/>
      <c r="R867" s="18"/>
      <c r="S867" s="18"/>
      <c r="T867" s="18"/>
      <c r="U867" s="18"/>
      <c r="V867" s="18"/>
      <c r="W867" s="18"/>
      <c r="X867" s="18"/>
      <c r="Y867" s="18"/>
      <c r="Z867" s="18"/>
      <c r="AA867" s="18"/>
      <c r="AB867" s="18"/>
      <c r="AC867" s="18"/>
      <c r="AD867" s="18"/>
    </row>
    <row r="868" spans="1:30" ht="18">
      <c r="A868" s="950"/>
      <c r="B868" s="950"/>
      <c r="C868" s="950"/>
      <c r="D868" s="950"/>
      <c r="E868" s="950"/>
      <c r="F868" s="950"/>
      <c r="G868" s="950"/>
      <c r="H868" s="950"/>
      <c r="I868" s="950"/>
      <c r="J868" s="950"/>
      <c r="K868" s="950"/>
      <c r="L868" s="950"/>
      <c r="M868" s="950"/>
      <c r="N868" s="950"/>
      <c r="O868" s="950"/>
      <c r="P868" s="18"/>
      <c r="Q868" s="18"/>
      <c r="R868" s="18"/>
      <c r="S868" s="18"/>
      <c r="T868" s="18"/>
      <c r="U868" s="18"/>
      <c r="V868" s="18"/>
      <c r="W868" s="18"/>
      <c r="X868" s="18"/>
      <c r="Y868" s="18"/>
      <c r="Z868" s="18"/>
      <c r="AA868" s="18"/>
      <c r="AB868" s="18"/>
      <c r="AC868" s="18"/>
      <c r="AD868" s="18"/>
    </row>
    <row r="869" spans="1:30" ht="18">
      <c r="A869" s="950"/>
      <c r="B869" s="950"/>
      <c r="C869" s="950"/>
      <c r="D869" s="950"/>
      <c r="E869" s="950"/>
      <c r="F869" s="950"/>
      <c r="G869" s="950"/>
      <c r="H869" s="950"/>
      <c r="I869" s="950"/>
      <c r="J869" s="950"/>
      <c r="K869" s="950"/>
      <c r="L869" s="950"/>
      <c r="M869" s="950"/>
      <c r="N869" s="950"/>
      <c r="O869" s="950"/>
      <c r="P869" s="18"/>
      <c r="Q869" s="18"/>
      <c r="R869" s="18"/>
      <c r="S869" s="18"/>
      <c r="T869" s="18"/>
      <c r="U869" s="18"/>
      <c r="V869" s="18"/>
      <c r="W869" s="18"/>
      <c r="X869" s="18"/>
      <c r="Y869" s="18"/>
      <c r="Z869" s="18"/>
      <c r="AA869" s="18"/>
      <c r="AB869" s="18"/>
      <c r="AC869" s="18"/>
      <c r="AD869" s="18"/>
    </row>
    <row r="870" spans="1:30" ht="18">
      <c r="A870" s="950"/>
      <c r="B870" s="950"/>
      <c r="C870" s="950"/>
      <c r="D870" s="950"/>
      <c r="E870" s="950"/>
      <c r="F870" s="950"/>
      <c r="G870" s="950"/>
      <c r="H870" s="950"/>
      <c r="I870" s="950"/>
      <c r="J870" s="950"/>
      <c r="K870" s="950"/>
      <c r="L870" s="950"/>
      <c r="M870" s="950"/>
      <c r="N870" s="950"/>
      <c r="O870" s="950"/>
      <c r="P870" s="18"/>
      <c r="Q870" s="18"/>
      <c r="R870" s="18"/>
      <c r="S870" s="18"/>
      <c r="T870" s="18"/>
      <c r="U870" s="18"/>
      <c r="V870" s="18"/>
      <c r="W870" s="18"/>
      <c r="X870" s="18"/>
      <c r="Y870" s="18"/>
      <c r="Z870" s="18"/>
      <c r="AA870" s="18"/>
      <c r="AB870" s="18"/>
      <c r="AC870" s="18"/>
      <c r="AD870" s="18"/>
    </row>
    <row r="871" spans="1:30" ht="18">
      <c r="A871" s="950"/>
      <c r="B871" s="950"/>
      <c r="C871" s="950"/>
      <c r="D871" s="950"/>
      <c r="E871" s="950"/>
      <c r="F871" s="950"/>
      <c r="G871" s="950"/>
      <c r="H871" s="950"/>
      <c r="I871" s="950"/>
      <c r="J871" s="950"/>
      <c r="K871" s="950"/>
      <c r="L871" s="950"/>
      <c r="M871" s="950"/>
      <c r="N871" s="950"/>
      <c r="O871" s="950"/>
      <c r="P871" s="18"/>
      <c r="Q871" s="18"/>
      <c r="R871" s="18"/>
      <c r="S871" s="18"/>
      <c r="T871" s="18"/>
      <c r="U871" s="18"/>
      <c r="V871" s="18"/>
      <c r="W871" s="18"/>
      <c r="X871" s="18"/>
      <c r="Y871" s="18"/>
      <c r="Z871" s="18"/>
      <c r="AA871" s="18"/>
      <c r="AB871" s="18"/>
      <c r="AC871" s="18"/>
      <c r="AD871" s="18"/>
    </row>
    <row r="872" spans="1:30" ht="18">
      <c r="A872" s="950"/>
      <c r="B872" s="950"/>
      <c r="C872" s="950"/>
      <c r="D872" s="950"/>
      <c r="E872" s="950"/>
      <c r="F872" s="950"/>
      <c r="G872" s="950"/>
      <c r="H872" s="950"/>
      <c r="I872" s="950"/>
      <c r="J872" s="950"/>
      <c r="K872" s="950"/>
      <c r="L872" s="950"/>
      <c r="M872" s="950"/>
      <c r="N872" s="950"/>
      <c r="O872" s="950"/>
      <c r="P872" s="18"/>
      <c r="Q872" s="18"/>
      <c r="R872" s="18"/>
      <c r="S872" s="18"/>
      <c r="T872" s="18"/>
      <c r="U872" s="18"/>
      <c r="V872" s="18"/>
      <c r="W872" s="18"/>
      <c r="X872" s="18"/>
      <c r="Y872" s="18"/>
      <c r="Z872" s="18"/>
      <c r="AA872" s="18"/>
      <c r="AB872" s="18"/>
      <c r="AC872" s="18"/>
      <c r="AD872" s="18"/>
    </row>
    <row r="873" spans="1:30" ht="18">
      <c r="A873" s="950"/>
      <c r="B873" s="950"/>
      <c r="C873" s="950"/>
      <c r="D873" s="950"/>
      <c r="E873" s="950"/>
      <c r="F873" s="950"/>
      <c r="G873" s="950"/>
      <c r="H873" s="950"/>
      <c r="I873" s="950"/>
      <c r="J873" s="950"/>
      <c r="K873" s="950"/>
      <c r="L873" s="950"/>
      <c r="M873" s="950"/>
      <c r="N873" s="950"/>
      <c r="O873" s="950"/>
      <c r="P873" s="18"/>
      <c r="Q873" s="18"/>
      <c r="R873" s="18"/>
      <c r="S873" s="18"/>
      <c r="T873" s="18"/>
      <c r="U873" s="18"/>
      <c r="V873" s="18"/>
      <c r="W873" s="18"/>
      <c r="X873" s="18"/>
      <c r="Y873" s="18"/>
      <c r="Z873" s="18"/>
      <c r="AA873" s="18"/>
      <c r="AB873" s="18"/>
      <c r="AC873" s="18"/>
      <c r="AD873" s="18"/>
    </row>
    <row r="874" spans="1:30" ht="18">
      <c r="A874" s="950"/>
      <c r="B874" s="950"/>
      <c r="C874" s="950"/>
      <c r="D874" s="950"/>
      <c r="E874" s="950"/>
      <c r="F874" s="950"/>
      <c r="G874" s="950"/>
      <c r="H874" s="950"/>
      <c r="I874" s="950"/>
      <c r="J874" s="950"/>
      <c r="K874" s="950"/>
      <c r="L874" s="950"/>
      <c r="M874" s="950"/>
      <c r="N874" s="950"/>
      <c r="O874" s="950"/>
      <c r="P874" s="18"/>
      <c r="Q874" s="18"/>
      <c r="R874" s="18"/>
      <c r="S874" s="18"/>
      <c r="T874" s="18"/>
      <c r="U874" s="18"/>
      <c r="V874" s="18"/>
      <c r="W874" s="18"/>
      <c r="X874" s="18"/>
      <c r="Y874" s="18"/>
      <c r="Z874" s="18"/>
      <c r="AA874" s="18"/>
      <c r="AB874" s="18"/>
      <c r="AC874" s="18"/>
      <c r="AD874" s="18"/>
    </row>
    <row r="875" spans="1:30" ht="18">
      <c r="A875" s="950"/>
      <c r="B875" s="950"/>
      <c r="C875" s="950"/>
      <c r="D875" s="950"/>
      <c r="E875" s="950"/>
      <c r="F875" s="950"/>
      <c r="G875" s="950"/>
      <c r="H875" s="950"/>
      <c r="I875" s="950"/>
      <c r="J875" s="950"/>
      <c r="K875" s="950"/>
      <c r="L875" s="950"/>
      <c r="M875" s="950"/>
      <c r="N875" s="950"/>
      <c r="O875" s="950"/>
      <c r="P875" s="18"/>
      <c r="Q875" s="18"/>
      <c r="R875" s="18"/>
      <c r="S875" s="18"/>
      <c r="T875" s="18"/>
      <c r="U875" s="18"/>
      <c r="V875" s="18"/>
      <c r="W875" s="18"/>
      <c r="X875" s="18"/>
      <c r="Y875" s="18"/>
      <c r="Z875" s="18"/>
      <c r="AA875" s="18"/>
      <c r="AB875" s="18"/>
      <c r="AC875" s="18"/>
      <c r="AD875" s="18"/>
    </row>
    <row r="876" spans="1:30" ht="18">
      <c r="A876" s="950"/>
      <c r="B876" s="950"/>
      <c r="C876" s="950"/>
      <c r="D876" s="950"/>
      <c r="E876" s="950"/>
      <c r="F876" s="950"/>
      <c r="G876" s="950"/>
      <c r="H876" s="950"/>
      <c r="I876" s="950"/>
      <c r="J876" s="950"/>
      <c r="K876" s="950"/>
      <c r="L876" s="950"/>
      <c r="M876" s="950"/>
      <c r="N876" s="950"/>
      <c r="O876" s="950"/>
      <c r="P876" s="18"/>
      <c r="Q876" s="18"/>
      <c r="R876" s="18"/>
      <c r="S876" s="18"/>
      <c r="T876" s="18"/>
      <c r="U876" s="18"/>
      <c r="V876" s="18"/>
      <c r="W876" s="18"/>
      <c r="X876" s="18"/>
      <c r="Y876" s="18"/>
      <c r="Z876" s="18"/>
      <c r="AA876" s="18"/>
      <c r="AB876" s="18"/>
      <c r="AC876" s="18"/>
      <c r="AD876" s="18"/>
    </row>
    <row r="877" spans="1:30" ht="18">
      <c r="A877" s="950"/>
      <c r="B877" s="950"/>
      <c r="C877" s="950"/>
      <c r="D877" s="950"/>
      <c r="E877" s="950"/>
      <c r="F877" s="950"/>
      <c r="G877" s="950"/>
      <c r="H877" s="950"/>
      <c r="I877" s="950"/>
      <c r="J877" s="950"/>
      <c r="K877" s="950"/>
      <c r="L877" s="950"/>
      <c r="M877" s="950"/>
      <c r="N877" s="950"/>
      <c r="O877" s="950"/>
      <c r="P877" s="18"/>
      <c r="Q877" s="18"/>
      <c r="R877" s="18"/>
      <c r="S877" s="18"/>
      <c r="T877" s="18"/>
      <c r="U877" s="18"/>
      <c r="V877" s="18"/>
      <c r="W877" s="18"/>
      <c r="X877" s="18"/>
      <c r="Y877" s="18"/>
      <c r="Z877" s="18"/>
      <c r="AA877" s="18"/>
      <c r="AB877" s="18"/>
      <c r="AC877" s="18"/>
      <c r="AD877" s="18"/>
    </row>
    <row r="878" spans="1:30" ht="18">
      <c r="A878" s="950"/>
      <c r="B878" s="950"/>
      <c r="C878" s="950"/>
      <c r="D878" s="950"/>
      <c r="E878" s="950"/>
      <c r="F878" s="950"/>
      <c r="G878" s="950"/>
      <c r="H878" s="950"/>
      <c r="I878" s="950"/>
      <c r="J878" s="950"/>
      <c r="K878" s="950"/>
      <c r="L878" s="950"/>
      <c r="M878" s="950"/>
      <c r="N878" s="950"/>
      <c r="O878" s="950"/>
      <c r="P878" s="18"/>
      <c r="Q878" s="18"/>
      <c r="R878" s="18"/>
      <c r="S878" s="18"/>
      <c r="T878" s="18"/>
      <c r="U878" s="18"/>
      <c r="V878" s="18"/>
      <c r="W878" s="18"/>
      <c r="X878" s="18"/>
      <c r="Y878" s="18"/>
      <c r="Z878" s="18"/>
      <c r="AA878" s="18"/>
      <c r="AB878" s="18"/>
      <c r="AC878" s="18"/>
      <c r="AD878" s="18"/>
    </row>
    <row r="879" spans="1:30" ht="18">
      <c r="A879" s="950"/>
      <c r="B879" s="950"/>
      <c r="C879" s="950"/>
      <c r="D879" s="950"/>
      <c r="E879" s="950"/>
      <c r="F879" s="950"/>
      <c r="G879" s="950"/>
      <c r="H879" s="950"/>
      <c r="I879" s="950"/>
      <c r="J879" s="950"/>
      <c r="K879" s="950"/>
      <c r="L879" s="950"/>
      <c r="M879" s="950"/>
      <c r="N879" s="950"/>
      <c r="O879" s="950"/>
      <c r="P879" s="18"/>
      <c r="Q879" s="18"/>
      <c r="R879" s="18"/>
      <c r="S879" s="18"/>
      <c r="T879" s="18"/>
      <c r="U879" s="18"/>
      <c r="V879" s="18"/>
      <c r="W879" s="18"/>
      <c r="X879" s="18"/>
      <c r="Y879" s="18"/>
      <c r="Z879" s="18"/>
      <c r="AA879" s="18"/>
      <c r="AB879" s="18"/>
      <c r="AC879" s="18"/>
      <c r="AD879" s="18"/>
    </row>
    <row r="880" spans="1:30" ht="18">
      <c r="A880" s="950"/>
      <c r="B880" s="950"/>
      <c r="C880" s="950"/>
      <c r="D880" s="950"/>
      <c r="E880" s="950"/>
      <c r="F880" s="950"/>
      <c r="G880" s="950"/>
      <c r="H880" s="950"/>
      <c r="I880" s="950"/>
      <c r="J880" s="950"/>
      <c r="K880" s="950"/>
      <c r="L880" s="950"/>
      <c r="M880" s="950"/>
      <c r="N880" s="950"/>
      <c r="O880" s="950"/>
      <c r="P880" s="18"/>
      <c r="Q880" s="18"/>
      <c r="R880" s="18"/>
      <c r="S880" s="18"/>
      <c r="T880" s="18"/>
      <c r="U880" s="18"/>
      <c r="V880" s="18"/>
      <c r="W880" s="18"/>
      <c r="X880" s="18"/>
      <c r="Y880" s="18"/>
      <c r="Z880" s="18"/>
      <c r="AA880" s="18"/>
      <c r="AB880" s="18"/>
      <c r="AC880" s="18"/>
      <c r="AD880" s="18"/>
    </row>
    <row r="881" spans="1:30" ht="18">
      <c r="A881" s="950"/>
      <c r="B881" s="950"/>
      <c r="C881" s="950"/>
      <c r="D881" s="950"/>
      <c r="E881" s="950"/>
      <c r="F881" s="950"/>
      <c r="G881" s="950"/>
      <c r="H881" s="950"/>
      <c r="I881" s="950"/>
      <c r="J881" s="950"/>
      <c r="K881" s="950"/>
      <c r="L881" s="950"/>
      <c r="M881" s="950"/>
      <c r="N881" s="950"/>
      <c r="O881" s="950"/>
      <c r="P881" s="18"/>
      <c r="Q881" s="18"/>
      <c r="R881" s="18"/>
      <c r="S881" s="18"/>
      <c r="T881" s="18"/>
      <c r="U881" s="18"/>
      <c r="V881" s="18"/>
      <c r="W881" s="18"/>
      <c r="X881" s="18"/>
      <c r="Y881" s="18"/>
      <c r="Z881" s="18"/>
      <c r="AA881" s="18"/>
      <c r="AB881" s="18"/>
      <c r="AC881" s="18"/>
      <c r="AD881" s="18"/>
    </row>
    <row r="882" spans="1:30" ht="18">
      <c r="A882" s="950"/>
      <c r="B882" s="950"/>
      <c r="C882" s="950"/>
      <c r="D882" s="950"/>
      <c r="E882" s="950"/>
      <c r="F882" s="950"/>
      <c r="G882" s="950"/>
      <c r="H882" s="950"/>
      <c r="I882" s="950"/>
      <c r="J882" s="950"/>
      <c r="K882" s="950"/>
      <c r="L882" s="950"/>
      <c r="M882" s="950"/>
      <c r="N882" s="950"/>
      <c r="O882" s="950"/>
      <c r="P882" s="18"/>
      <c r="Q882" s="18"/>
      <c r="R882" s="18"/>
      <c r="S882" s="18"/>
      <c r="T882" s="18"/>
      <c r="U882" s="18"/>
      <c r="V882" s="18"/>
      <c r="W882" s="18"/>
      <c r="X882" s="18"/>
      <c r="Y882" s="18"/>
      <c r="Z882" s="18"/>
      <c r="AA882" s="18"/>
      <c r="AB882" s="18"/>
      <c r="AC882" s="18"/>
      <c r="AD882" s="18"/>
    </row>
    <row r="883" spans="1:30" ht="18">
      <c r="A883" s="950"/>
      <c r="B883" s="950"/>
      <c r="C883" s="950"/>
      <c r="D883" s="950"/>
      <c r="E883" s="950"/>
      <c r="F883" s="950"/>
      <c r="G883" s="950"/>
      <c r="H883" s="950"/>
      <c r="I883" s="950"/>
      <c r="J883" s="950"/>
      <c r="K883" s="950"/>
      <c r="L883" s="950"/>
      <c r="M883" s="950"/>
      <c r="N883" s="950"/>
      <c r="O883" s="950"/>
      <c r="P883" s="18"/>
      <c r="Q883" s="18"/>
      <c r="R883" s="18"/>
      <c r="S883" s="18"/>
      <c r="T883" s="18"/>
      <c r="U883" s="18"/>
      <c r="V883" s="18"/>
      <c r="W883" s="18"/>
      <c r="X883" s="18"/>
      <c r="Y883" s="18"/>
      <c r="Z883" s="18"/>
      <c r="AA883" s="18"/>
      <c r="AB883" s="18"/>
      <c r="AC883" s="18"/>
      <c r="AD883" s="18"/>
    </row>
    <row r="884" spans="1:30" ht="18">
      <c r="A884" s="950"/>
      <c r="B884" s="950"/>
      <c r="C884" s="950"/>
      <c r="D884" s="950"/>
      <c r="E884" s="950"/>
      <c r="F884" s="950"/>
      <c r="G884" s="950"/>
      <c r="H884" s="950"/>
      <c r="I884" s="950"/>
      <c r="J884" s="950"/>
      <c r="K884" s="950"/>
      <c r="L884" s="950"/>
      <c r="M884" s="950"/>
      <c r="N884" s="950"/>
      <c r="O884" s="950"/>
      <c r="P884" s="18"/>
      <c r="Q884" s="18"/>
      <c r="R884" s="18"/>
      <c r="S884" s="18"/>
      <c r="T884" s="18"/>
      <c r="U884" s="18"/>
      <c r="V884" s="18"/>
      <c r="W884" s="18"/>
      <c r="X884" s="18"/>
      <c r="Y884" s="18"/>
      <c r="Z884" s="18"/>
      <c r="AA884" s="18"/>
      <c r="AB884" s="18"/>
      <c r="AC884" s="18"/>
      <c r="AD884" s="18"/>
    </row>
    <row r="885" spans="1:30" ht="18">
      <c r="A885" s="950"/>
      <c r="B885" s="950"/>
      <c r="C885" s="950"/>
      <c r="D885" s="950"/>
      <c r="E885" s="950"/>
      <c r="F885" s="950"/>
      <c r="G885" s="950"/>
      <c r="H885" s="950"/>
      <c r="I885" s="950"/>
      <c r="J885" s="950"/>
      <c r="K885" s="950"/>
      <c r="L885" s="950"/>
      <c r="M885" s="950"/>
      <c r="N885" s="950"/>
      <c r="O885" s="950"/>
      <c r="P885" s="18"/>
      <c r="Q885" s="18"/>
      <c r="R885" s="18"/>
      <c r="S885" s="18"/>
      <c r="T885" s="18"/>
      <c r="U885" s="18"/>
      <c r="V885" s="18"/>
      <c r="W885" s="18"/>
      <c r="X885" s="18"/>
      <c r="Y885" s="18"/>
      <c r="Z885" s="18"/>
      <c r="AA885" s="18"/>
      <c r="AB885" s="18"/>
      <c r="AC885" s="18"/>
      <c r="AD885" s="18"/>
    </row>
    <row r="886" spans="1:30" ht="18">
      <c r="A886" s="950"/>
      <c r="B886" s="950"/>
      <c r="C886" s="950"/>
      <c r="D886" s="950"/>
      <c r="E886" s="950"/>
      <c r="F886" s="950"/>
      <c r="G886" s="950"/>
      <c r="H886" s="950"/>
      <c r="I886" s="950"/>
      <c r="J886" s="950"/>
      <c r="K886" s="950"/>
      <c r="L886" s="950"/>
      <c r="M886" s="950"/>
      <c r="N886" s="950"/>
      <c r="O886" s="950"/>
      <c r="P886" s="18"/>
      <c r="Q886" s="18"/>
      <c r="R886" s="18"/>
      <c r="S886" s="18"/>
      <c r="T886" s="18"/>
      <c r="U886" s="18"/>
      <c r="V886" s="18"/>
      <c r="W886" s="18"/>
      <c r="X886" s="18"/>
      <c r="Y886" s="18"/>
      <c r="Z886" s="18"/>
      <c r="AA886" s="18"/>
      <c r="AB886" s="18"/>
      <c r="AC886" s="18"/>
      <c r="AD886" s="18"/>
    </row>
    <row r="887" spans="1:30" ht="18">
      <c r="A887" s="950"/>
      <c r="B887" s="950"/>
      <c r="C887" s="950"/>
      <c r="D887" s="950"/>
      <c r="E887" s="950"/>
      <c r="F887" s="950"/>
      <c r="G887" s="950"/>
      <c r="H887" s="950"/>
      <c r="I887" s="950"/>
      <c r="J887" s="950"/>
      <c r="K887" s="950"/>
      <c r="L887" s="950"/>
      <c r="M887" s="950"/>
      <c r="N887" s="950"/>
      <c r="O887" s="950"/>
      <c r="P887" s="18"/>
      <c r="Q887" s="18"/>
      <c r="R887" s="18"/>
      <c r="S887" s="18"/>
      <c r="T887" s="18"/>
      <c r="U887" s="18"/>
      <c r="V887" s="18"/>
      <c r="W887" s="18"/>
      <c r="X887" s="18"/>
      <c r="Y887" s="18"/>
      <c r="Z887" s="18"/>
      <c r="AA887" s="18"/>
      <c r="AB887" s="18"/>
      <c r="AC887" s="18"/>
      <c r="AD887" s="18"/>
    </row>
    <row r="888" spans="1:30" ht="18">
      <c r="A888" s="950"/>
      <c r="B888" s="950"/>
      <c r="C888" s="950"/>
      <c r="D888" s="950"/>
      <c r="E888" s="950"/>
      <c r="F888" s="950"/>
      <c r="G888" s="950"/>
      <c r="H888" s="950"/>
      <c r="I888" s="950"/>
      <c r="J888" s="950"/>
      <c r="K888" s="950"/>
      <c r="L888" s="950"/>
      <c r="M888" s="950"/>
      <c r="N888" s="950"/>
      <c r="O888" s="950"/>
      <c r="P888" s="18"/>
      <c r="Q888" s="18"/>
      <c r="R888" s="18"/>
      <c r="S888" s="18"/>
      <c r="T888" s="18"/>
      <c r="U888" s="18"/>
      <c r="V888" s="18"/>
      <c r="W888" s="18"/>
      <c r="X888" s="18"/>
      <c r="Y888" s="18"/>
      <c r="Z888" s="18"/>
      <c r="AA888" s="18"/>
      <c r="AB888" s="18"/>
      <c r="AC888" s="18"/>
      <c r="AD888" s="18"/>
    </row>
    <row r="889" spans="1:30" ht="18">
      <c r="A889" s="950"/>
      <c r="B889" s="950"/>
      <c r="C889" s="950"/>
      <c r="D889" s="950"/>
      <c r="E889" s="950"/>
      <c r="F889" s="950"/>
      <c r="G889" s="950"/>
      <c r="H889" s="950"/>
      <c r="I889" s="950"/>
      <c r="J889" s="950"/>
      <c r="K889" s="950"/>
      <c r="L889" s="950"/>
      <c r="M889" s="950"/>
      <c r="N889" s="950"/>
      <c r="O889" s="950"/>
      <c r="P889" s="18"/>
      <c r="Q889" s="18"/>
      <c r="R889" s="18"/>
      <c r="S889" s="18"/>
      <c r="T889" s="18"/>
      <c r="U889" s="18"/>
      <c r="V889" s="18"/>
      <c r="W889" s="18"/>
      <c r="X889" s="18"/>
      <c r="Y889" s="18"/>
      <c r="Z889" s="18"/>
      <c r="AA889" s="18"/>
      <c r="AB889" s="18"/>
      <c r="AC889" s="18"/>
      <c r="AD889" s="18"/>
    </row>
    <row r="890" spans="1:30" ht="18">
      <c r="A890" s="950"/>
      <c r="B890" s="950"/>
      <c r="C890" s="950"/>
      <c r="D890" s="950"/>
      <c r="E890" s="950"/>
      <c r="F890" s="950"/>
      <c r="G890" s="950"/>
      <c r="H890" s="950"/>
      <c r="I890" s="950"/>
      <c r="J890" s="950"/>
      <c r="K890" s="950"/>
      <c r="L890" s="950"/>
      <c r="M890" s="950"/>
      <c r="N890" s="950"/>
      <c r="O890" s="950"/>
      <c r="P890" s="18"/>
      <c r="Q890" s="18"/>
      <c r="R890" s="18"/>
      <c r="S890" s="18"/>
      <c r="T890" s="18"/>
      <c r="U890" s="18"/>
      <c r="V890" s="18"/>
      <c r="W890" s="18"/>
      <c r="X890" s="18"/>
      <c r="Y890" s="18"/>
      <c r="Z890" s="18"/>
      <c r="AA890" s="18"/>
      <c r="AB890" s="18"/>
      <c r="AC890" s="18"/>
      <c r="AD890" s="18"/>
    </row>
    <row r="891" spans="1:30" ht="18">
      <c r="A891" s="950"/>
      <c r="B891" s="950"/>
      <c r="C891" s="950"/>
      <c r="D891" s="950"/>
      <c r="E891" s="950"/>
      <c r="F891" s="950"/>
      <c r="G891" s="950"/>
      <c r="H891" s="950"/>
      <c r="I891" s="950"/>
      <c r="J891" s="950"/>
      <c r="K891" s="950"/>
      <c r="L891" s="950"/>
      <c r="M891" s="950"/>
      <c r="N891" s="950"/>
      <c r="O891" s="950"/>
      <c r="P891" s="18"/>
      <c r="Q891" s="18"/>
      <c r="R891" s="18"/>
      <c r="S891" s="18"/>
      <c r="T891" s="18"/>
      <c r="U891" s="18"/>
      <c r="V891" s="18"/>
      <c r="W891" s="18"/>
      <c r="X891" s="18"/>
      <c r="Y891" s="18"/>
      <c r="Z891" s="18"/>
      <c r="AA891" s="18"/>
      <c r="AB891" s="18"/>
      <c r="AC891" s="18"/>
      <c r="AD891" s="18"/>
    </row>
    <row r="892" spans="1:30" ht="18">
      <c r="A892" s="950"/>
      <c r="B892" s="950"/>
      <c r="C892" s="950"/>
      <c r="D892" s="950"/>
      <c r="E892" s="950"/>
      <c r="F892" s="950"/>
      <c r="G892" s="950"/>
      <c r="H892" s="950"/>
      <c r="I892" s="950"/>
      <c r="J892" s="950"/>
      <c r="K892" s="950"/>
      <c r="L892" s="950"/>
      <c r="M892" s="950"/>
      <c r="N892" s="950"/>
      <c r="O892" s="950"/>
      <c r="P892" s="18"/>
      <c r="Q892" s="18"/>
      <c r="R892" s="18"/>
      <c r="S892" s="18"/>
      <c r="T892" s="18"/>
      <c r="U892" s="18"/>
      <c r="V892" s="18"/>
      <c r="W892" s="18"/>
      <c r="X892" s="18"/>
      <c r="Y892" s="18"/>
      <c r="Z892" s="18"/>
      <c r="AA892" s="18"/>
      <c r="AB892" s="18"/>
      <c r="AC892" s="18"/>
      <c r="AD892" s="18"/>
    </row>
    <row r="893" spans="1:30" ht="18">
      <c r="A893" s="950"/>
      <c r="B893" s="950"/>
      <c r="C893" s="950"/>
      <c r="D893" s="950"/>
      <c r="E893" s="950"/>
      <c r="F893" s="950"/>
      <c r="G893" s="950"/>
      <c r="H893" s="950"/>
      <c r="I893" s="950"/>
      <c r="J893" s="950"/>
      <c r="K893" s="950"/>
      <c r="L893" s="950"/>
      <c r="M893" s="950"/>
      <c r="N893" s="950"/>
      <c r="O893" s="950"/>
      <c r="P893" s="18"/>
      <c r="Q893" s="18"/>
      <c r="R893" s="18"/>
      <c r="S893" s="18"/>
      <c r="T893" s="18"/>
      <c r="U893" s="18"/>
      <c r="V893" s="18"/>
      <c r="W893" s="18"/>
      <c r="X893" s="18"/>
      <c r="Y893" s="18"/>
      <c r="Z893" s="18"/>
      <c r="AA893" s="18"/>
      <c r="AB893" s="18"/>
      <c r="AC893" s="18"/>
      <c r="AD893" s="18"/>
    </row>
    <row r="894" spans="1:30" ht="18">
      <c r="A894" s="950"/>
      <c r="B894" s="950"/>
      <c r="C894" s="950"/>
      <c r="D894" s="950"/>
      <c r="E894" s="950"/>
      <c r="F894" s="950"/>
      <c r="G894" s="950"/>
      <c r="H894" s="950"/>
      <c r="I894" s="950"/>
      <c r="J894" s="950"/>
      <c r="K894" s="950"/>
      <c r="L894" s="950"/>
      <c r="M894" s="950"/>
      <c r="N894" s="950"/>
      <c r="O894" s="950"/>
      <c r="P894" s="18"/>
      <c r="Q894" s="18"/>
      <c r="R894" s="18"/>
      <c r="S894" s="18"/>
      <c r="T894" s="18"/>
      <c r="U894" s="18"/>
      <c r="V894" s="18"/>
      <c r="W894" s="18"/>
      <c r="X894" s="18"/>
      <c r="Y894" s="18"/>
      <c r="Z894" s="18"/>
      <c r="AA894" s="18"/>
      <c r="AB894" s="18"/>
      <c r="AC894" s="18"/>
      <c r="AD894" s="18"/>
    </row>
    <row r="895" spans="1:30" ht="18">
      <c r="A895" s="950"/>
      <c r="B895" s="950"/>
      <c r="C895" s="950"/>
      <c r="D895" s="950"/>
      <c r="E895" s="950"/>
      <c r="F895" s="950"/>
      <c r="G895" s="950"/>
      <c r="H895" s="950"/>
      <c r="I895" s="950"/>
      <c r="J895" s="950"/>
      <c r="K895" s="950"/>
      <c r="L895" s="950"/>
      <c r="M895" s="950"/>
      <c r="N895" s="950"/>
      <c r="O895" s="950"/>
      <c r="P895" s="18"/>
      <c r="Q895" s="18"/>
      <c r="R895" s="18"/>
      <c r="S895" s="18"/>
      <c r="T895" s="18"/>
      <c r="U895" s="18"/>
      <c r="V895" s="18"/>
      <c r="W895" s="18"/>
      <c r="X895" s="18"/>
      <c r="Y895" s="18"/>
      <c r="Z895" s="18"/>
      <c r="AA895" s="18"/>
      <c r="AB895" s="18"/>
      <c r="AC895" s="18"/>
      <c r="AD895" s="18"/>
    </row>
    <row r="896" spans="1:30" ht="18">
      <c r="A896" s="950"/>
      <c r="B896" s="950"/>
      <c r="C896" s="950"/>
      <c r="D896" s="950"/>
      <c r="E896" s="950"/>
      <c r="F896" s="950"/>
      <c r="G896" s="950"/>
      <c r="H896" s="950"/>
      <c r="I896" s="950"/>
      <c r="J896" s="950"/>
      <c r="K896" s="950"/>
      <c r="L896" s="950"/>
      <c r="M896" s="950"/>
      <c r="N896" s="950"/>
      <c r="O896" s="950"/>
      <c r="P896" s="18"/>
      <c r="Q896" s="18"/>
      <c r="R896" s="18"/>
      <c r="S896" s="18"/>
      <c r="T896" s="18"/>
      <c r="U896" s="18"/>
      <c r="V896" s="18"/>
      <c r="W896" s="18"/>
      <c r="X896" s="18"/>
      <c r="Y896" s="18"/>
      <c r="Z896" s="18"/>
      <c r="AA896" s="18"/>
      <c r="AB896" s="18"/>
      <c r="AC896" s="18"/>
      <c r="AD896" s="18"/>
    </row>
    <row r="897" spans="1:30" ht="18">
      <c r="A897" s="950"/>
      <c r="B897" s="950"/>
      <c r="C897" s="950"/>
      <c r="D897" s="950"/>
      <c r="E897" s="950"/>
      <c r="F897" s="950"/>
      <c r="G897" s="950"/>
      <c r="H897" s="950"/>
      <c r="I897" s="950"/>
      <c r="J897" s="950"/>
      <c r="K897" s="950"/>
      <c r="L897" s="950"/>
      <c r="M897" s="950"/>
      <c r="N897" s="950"/>
      <c r="O897" s="950"/>
      <c r="P897" s="18"/>
      <c r="Q897" s="18"/>
      <c r="R897" s="18"/>
      <c r="S897" s="18"/>
      <c r="T897" s="18"/>
      <c r="U897" s="18"/>
      <c r="V897" s="18"/>
      <c r="W897" s="18"/>
      <c r="X897" s="18"/>
      <c r="Y897" s="18"/>
      <c r="Z897" s="18"/>
      <c r="AA897" s="18"/>
      <c r="AB897" s="18"/>
      <c r="AC897" s="18"/>
      <c r="AD897" s="18"/>
    </row>
    <row r="898" spans="1:30" ht="18">
      <c r="A898" s="950"/>
      <c r="B898" s="950"/>
      <c r="C898" s="950"/>
      <c r="D898" s="950"/>
      <c r="E898" s="950"/>
      <c r="F898" s="950"/>
      <c r="G898" s="950"/>
      <c r="H898" s="950"/>
      <c r="I898" s="950"/>
      <c r="J898" s="950"/>
      <c r="K898" s="950"/>
      <c r="L898" s="950"/>
      <c r="M898" s="950"/>
      <c r="N898" s="950"/>
      <c r="O898" s="950"/>
      <c r="P898" s="18"/>
      <c r="Q898" s="18"/>
      <c r="R898" s="18"/>
      <c r="S898" s="18"/>
      <c r="T898" s="18"/>
      <c r="U898" s="18"/>
      <c r="V898" s="18"/>
      <c r="W898" s="18"/>
      <c r="X898" s="18"/>
      <c r="Y898" s="18"/>
      <c r="Z898" s="18"/>
      <c r="AA898" s="18"/>
      <c r="AB898" s="18"/>
      <c r="AC898" s="18"/>
      <c r="AD898" s="18"/>
    </row>
    <row r="899" spans="1:30" ht="18">
      <c r="A899" s="950"/>
      <c r="B899" s="950"/>
      <c r="C899" s="950"/>
      <c r="D899" s="950"/>
      <c r="E899" s="950"/>
      <c r="F899" s="950"/>
      <c r="G899" s="950"/>
      <c r="H899" s="950"/>
      <c r="I899" s="950"/>
      <c r="J899" s="950"/>
      <c r="K899" s="950"/>
      <c r="L899" s="950"/>
      <c r="M899" s="950"/>
      <c r="N899" s="950"/>
      <c r="O899" s="950"/>
      <c r="P899" s="18"/>
      <c r="Q899" s="18"/>
      <c r="R899" s="18"/>
      <c r="S899" s="18"/>
      <c r="T899" s="18"/>
      <c r="U899" s="18"/>
      <c r="V899" s="18"/>
      <c r="W899" s="18"/>
      <c r="X899" s="18"/>
      <c r="Y899" s="18"/>
      <c r="Z899" s="18"/>
      <c r="AA899" s="18"/>
      <c r="AB899" s="18"/>
      <c r="AC899" s="18"/>
      <c r="AD899" s="18"/>
    </row>
    <row r="900" spans="1:30" ht="18">
      <c r="A900" s="950"/>
      <c r="B900" s="950"/>
      <c r="C900" s="950"/>
      <c r="D900" s="950"/>
      <c r="E900" s="950"/>
      <c r="F900" s="950"/>
      <c r="G900" s="950"/>
      <c r="H900" s="950"/>
      <c r="I900" s="950"/>
      <c r="J900" s="950"/>
      <c r="K900" s="950"/>
      <c r="L900" s="950"/>
      <c r="M900" s="950"/>
      <c r="N900" s="950"/>
      <c r="O900" s="950"/>
      <c r="P900" s="18"/>
      <c r="Q900" s="18"/>
      <c r="R900" s="18"/>
      <c r="S900" s="18"/>
      <c r="T900" s="18"/>
      <c r="U900" s="18"/>
      <c r="V900" s="18"/>
      <c r="W900" s="18"/>
      <c r="X900" s="18"/>
      <c r="Y900" s="18"/>
      <c r="Z900" s="18"/>
      <c r="AA900" s="18"/>
      <c r="AB900" s="18"/>
      <c r="AC900" s="18"/>
      <c r="AD900" s="18"/>
    </row>
    <row r="901" spans="1:30" ht="18">
      <c r="A901" s="950"/>
      <c r="B901" s="950"/>
      <c r="C901" s="950"/>
      <c r="D901" s="950"/>
      <c r="E901" s="950"/>
      <c r="F901" s="950"/>
      <c r="G901" s="950"/>
      <c r="H901" s="950"/>
      <c r="I901" s="950"/>
      <c r="J901" s="950"/>
      <c r="K901" s="950"/>
      <c r="L901" s="950"/>
      <c r="M901" s="950"/>
      <c r="N901" s="950"/>
      <c r="O901" s="950"/>
      <c r="P901" s="18"/>
      <c r="Q901" s="18"/>
      <c r="R901" s="18"/>
      <c r="S901" s="18"/>
      <c r="T901" s="18"/>
      <c r="U901" s="18"/>
      <c r="V901" s="18"/>
      <c r="W901" s="18"/>
      <c r="X901" s="18"/>
      <c r="Y901" s="18"/>
      <c r="Z901" s="18"/>
      <c r="AA901" s="18"/>
      <c r="AB901" s="18"/>
      <c r="AC901" s="18"/>
      <c r="AD901" s="18"/>
    </row>
    <row r="902" spans="1:30" ht="18">
      <c r="A902" s="950"/>
      <c r="B902" s="950"/>
      <c r="C902" s="950"/>
      <c r="D902" s="950"/>
      <c r="E902" s="950"/>
      <c r="F902" s="950"/>
      <c r="G902" s="950"/>
      <c r="H902" s="950"/>
      <c r="I902" s="950"/>
      <c r="J902" s="950"/>
      <c r="K902" s="950"/>
      <c r="L902" s="950"/>
      <c r="M902" s="950"/>
      <c r="N902" s="950"/>
      <c r="O902" s="950"/>
      <c r="P902" s="18"/>
      <c r="Q902" s="18"/>
      <c r="R902" s="18"/>
      <c r="S902" s="18"/>
      <c r="T902" s="18"/>
      <c r="U902" s="18"/>
      <c r="V902" s="18"/>
      <c r="W902" s="18"/>
      <c r="X902" s="18"/>
      <c r="Y902" s="18"/>
      <c r="Z902" s="18"/>
      <c r="AA902" s="18"/>
      <c r="AB902" s="18"/>
      <c r="AC902" s="18"/>
      <c r="AD902" s="18"/>
    </row>
    <row r="903" spans="1:30" ht="18">
      <c r="A903" s="950"/>
      <c r="B903" s="950"/>
      <c r="C903" s="950"/>
      <c r="D903" s="950"/>
      <c r="E903" s="950"/>
      <c r="F903" s="950"/>
      <c r="G903" s="950"/>
      <c r="H903" s="950"/>
      <c r="I903" s="950"/>
      <c r="J903" s="950"/>
      <c r="K903" s="950"/>
      <c r="L903" s="950"/>
      <c r="M903" s="950"/>
      <c r="N903" s="950"/>
      <c r="O903" s="950"/>
      <c r="P903" s="18"/>
      <c r="Q903" s="18"/>
      <c r="R903" s="18"/>
      <c r="S903" s="18"/>
      <c r="T903" s="18"/>
      <c r="U903" s="18"/>
      <c r="V903" s="18"/>
      <c r="W903" s="18"/>
      <c r="X903" s="18"/>
      <c r="Y903" s="18"/>
      <c r="Z903" s="18"/>
      <c r="AA903" s="18"/>
      <c r="AB903" s="18"/>
      <c r="AC903" s="18"/>
      <c r="AD903" s="18"/>
    </row>
    <row r="904" spans="1:30" ht="18">
      <c r="A904" s="950"/>
      <c r="B904" s="950"/>
      <c r="C904" s="950"/>
      <c r="D904" s="950"/>
      <c r="E904" s="950"/>
      <c r="F904" s="950"/>
      <c r="G904" s="950"/>
      <c r="H904" s="950"/>
      <c r="I904" s="950"/>
      <c r="J904" s="950"/>
      <c r="K904" s="950"/>
      <c r="L904" s="950"/>
      <c r="M904" s="950"/>
      <c r="N904" s="950"/>
      <c r="O904" s="950"/>
      <c r="P904" s="18"/>
      <c r="Q904" s="18"/>
      <c r="R904" s="18"/>
      <c r="S904" s="18"/>
      <c r="T904" s="18"/>
      <c r="U904" s="18"/>
      <c r="V904" s="18"/>
      <c r="W904" s="18"/>
      <c r="X904" s="18"/>
      <c r="Y904" s="18"/>
      <c r="Z904" s="18"/>
      <c r="AA904" s="18"/>
      <c r="AB904" s="18"/>
      <c r="AC904" s="18"/>
      <c r="AD904" s="18"/>
    </row>
    <row r="905" spans="1:30" ht="18">
      <c r="A905" s="950"/>
      <c r="B905" s="950"/>
      <c r="C905" s="950"/>
      <c r="D905" s="950"/>
      <c r="E905" s="950"/>
      <c r="F905" s="950"/>
      <c r="G905" s="950"/>
      <c r="H905" s="950"/>
      <c r="I905" s="950"/>
      <c r="J905" s="950"/>
      <c r="K905" s="950"/>
      <c r="L905" s="950"/>
      <c r="M905" s="950"/>
      <c r="N905" s="950"/>
      <c r="O905" s="950"/>
      <c r="P905" s="18"/>
      <c r="Q905" s="18"/>
      <c r="R905" s="18"/>
      <c r="S905" s="18"/>
      <c r="T905" s="18"/>
      <c r="U905" s="18"/>
      <c r="V905" s="18"/>
      <c r="W905" s="18"/>
      <c r="X905" s="18"/>
      <c r="Y905" s="18"/>
      <c r="Z905" s="18"/>
      <c r="AA905" s="18"/>
      <c r="AB905" s="18"/>
      <c r="AC905" s="18"/>
      <c r="AD905" s="18"/>
    </row>
    <row r="906" spans="1:30" ht="18">
      <c r="A906" s="950"/>
      <c r="B906" s="950"/>
      <c r="C906" s="950"/>
      <c r="D906" s="950"/>
      <c r="E906" s="950"/>
      <c r="F906" s="950"/>
      <c r="G906" s="950"/>
      <c r="H906" s="950"/>
      <c r="I906" s="950"/>
      <c r="J906" s="950"/>
      <c r="K906" s="950"/>
      <c r="L906" s="950"/>
      <c r="M906" s="950"/>
      <c r="N906" s="950"/>
      <c r="O906" s="950"/>
      <c r="P906" s="18"/>
      <c r="Q906" s="18"/>
      <c r="R906" s="18"/>
      <c r="S906" s="18"/>
      <c r="T906" s="18"/>
      <c r="U906" s="18"/>
      <c r="V906" s="18"/>
      <c r="W906" s="18"/>
      <c r="X906" s="18"/>
      <c r="Y906" s="18"/>
      <c r="Z906" s="18"/>
      <c r="AA906" s="18"/>
      <c r="AB906" s="18"/>
      <c r="AC906" s="18"/>
      <c r="AD906" s="18"/>
    </row>
    <row r="907" spans="1:30" ht="18">
      <c r="A907" s="950"/>
      <c r="B907" s="950"/>
      <c r="C907" s="950"/>
      <c r="D907" s="950"/>
      <c r="E907" s="950"/>
      <c r="F907" s="950"/>
      <c r="G907" s="950"/>
      <c r="H907" s="950"/>
      <c r="I907" s="950"/>
      <c r="J907" s="950"/>
      <c r="K907" s="950"/>
      <c r="L907" s="950"/>
      <c r="M907" s="950"/>
      <c r="N907" s="950"/>
      <c r="O907" s="950"/>
      <c r="P907" s="18"/>
      <c r="Q907" s="18"/>
      <c r="R907" s="18"/>
      <c r="S907" s="18"/>
      <c r="T907" s="18"/>
      <c r="U907" s="18"/>
      <c r="V907" s="18"/>
      <c r="W907" s="18"/>
      <c r="X907" s="18"/>
      <c r="Y907" s="18"/>
      <c r="Z907" s="18"/>
      <c r="AA907" s="18"/>
      <c r="AB907" s="18"/>
      <c r="AC907" s="18"/>
      <c r="AD907" s="18"/>
    </row>
    <row r="908" spans="1:30" ht="18">
      <c r="A908" s="950"/>
      <c r="B908" s="950"/>
      <c r="C908" s="950"/>
      <c r="D908" s="950"/>
      <c r="E908" s="950"/>
      <c r="F908" s="950"/>
      <c r="G908" s="950"/>
      <c r="H908" s="950"/>
      <c r="I908" s="950"/>
      <c r="J908" s="950"/>
      <c r="K908" s="950"/>
      <c r="L908" s="950"/>
      <c r="M908" s="950"/>
      <c r="N908" s="950"/>
      <c r="O908" s="950"/>
      <c r="P908" s="18"/>
      <c r="Q908" s="18"/>
      <c r="R908" s="18"/>
      <c r="S908" s="18"/>
      <c r="T908" s="18"/>
      <c r="U908" s="18"/>
      <c r="V908" s="18"/>
      <c r="W908" s="18"/>
      <c r="X908" s="18"/>
      <c r="Y908" s="18"/>
      <c r="Z908" s="18"/>
      <c r="AA908" s="18"/>
      <c r="AB908" s="18"/>
      <c r="AC908" s="18"/>
      <c r="AD908" s="18"/>
    </row>
    <row r="909" spans="1:30" ht="18">
      <c r="A909" s="950"/>
      <c r="B909" s="950"/>
      <c r="C909" s="950"/>
      <c r="D909" s="950"/>
      <c r="E909" s="950"/>
      <c r="F909" s="950"/>
      <c r="G909" s="950"/>
      <c r="H909" s="950"/>
      <c r="I909" s="950"/>
      <c r="J909" s="950"/>
      <c r="K909" s="950"/>
      <c r="L909" s="950"/>
      <c r="M909" s="950"/>
      <c r="N909" s="950"/>
      <c r="O909" s="950"/>
      <c r="P909" s="18"/>
      <c r="Q909" s="18"/>
      <c r="R909" s="18"/>
      <c r="S909" s="18"/>
      <c r="T909" s="18"/>
      <c r="U909" s="18"/>
      <c r="V909" s="18"/>
      <c r="W909" s="18"/>
      <c r="X909" s="18"/>
      <c r="Y909" s="18"/>
      <c r="Z909" s="18"/>
      <c r="AA909" s="18"/>
      <c r="AB909" s="18"/>
      <c r="AC909" s="18"/>
      <c r="AD909" s="18"/>
    </row>
    <row r="910" spans="1:30" ht="18">
      <c r="A910" s="950"/>
      <c r="B910" s="950"/>
      <c r="C910" s="950"/>
      <c r="D910" s="950"/>
      <c r="E910" s="950"/>
      <c r="F910" s="950"/>
      <c r="G910" s="950"/>
      <c r="H910" s="950"/>
      <c r="I910" s="950"/>
      <c r="J910" s="950"/>
      <c r="K910" s="950"/>
      <c r="L910" s="950"/>
      <c r="M910" s="950"/>
      <c r="N910" s="950"/>
      <c r="O910" s="950"/>
      <c r="P910" s="18"/>
      <c r="Q910" s="18"/>
      <c r="R910" s="18"/>
      <c r="S910" s="18"/>
      <c r="T910" s="18"/>
      <c r="U910" s="18"/>
      <c r="V910" s="18"/>
      <c r="W910" s="18"/>
      <c r="X910" s="18"/>
      <c r="Y910" s="18"/>
      <c r="Z910" s="18"/>
      <c r="AA910" s="18"/>
      <c r="AB910" s="18"/>
      <c r="AC910" s="18"/>
      <c r="AD910" s="18"/>
    </row>
    <row r="911" spans="1:30" ht="18">
      <c r="A911" s="950"/>
      <c r="B911" s="950"/>
      <c r="C911" s="950"/>
      <c r="D911" s="950"/>
      <c r="E911" s="950"/>
      <c r="F911" s="950"/>
      <c r="G911" s="950"/>
      <c r="H911" s="950"/>
      <c r="I911" s="950"/>
      <c r="J911" s="950"/>
      <c r="K911" s="950"/>
      <c r="L911" s="950"/>
      <c r="M911" s="950"/>
      <c r="N911" s="950"/>
      <c r="O911" s="950"/>
      <c r="P911" s="18"/>
      <c r="Q911" s="18"/>
      <c r="R911" s="18"/>
      <c r="S911" s="18"/>
      <c r="T911" s="18"/>
      <c r="U911" s="18"/>
      <c r="V911" s="18"/>
      <c r="W911" s="18"/>
      <c r="X911" s="18"/>
      <c r="Y911" s="18"/>
      <c r="Z911" s="18"/>
      <c r="AA911" s="18"/>
      <c r="AB911" s="18"/>
      <c r="AC911" s="18"/>
      <c r="AD911" s="18"/>
    </row>
    <row r="912" spans="1:30" ht="18">
      <c r="A912" s="950"/>
      <c r="B912" s="950"/>
      <c r="C912" s="950"/>
      <c r="D912" s="950"/>
      <c r="E912" s="950"/>
      <c r="F912" s="950"/>
      <c r="G912" s="950"/>
      <c r="H912" s="950"/>
      <c r="I912" s="950"/>
      <c r="J912" s="950"/>
      <c r="K912" s="950"/>
      <c r="L912" s="950"/>
      <c r="M912" s="950"/>
      <c r="N912" s="950"/>
      <c r="O912" s="950"/>
      <c r="P912" s="18"/>
      <c r="Q912" s="18"/>
      <c r="R912" s="18"/>
      <c r="S912" s="18"/>
      <c r="T912" s="18"/>
      <c r="U912" s="18"/>
      <c r="V912" s="18"/>
      <c r="W912" s="18"/>
      <c r="X912" s="18"/>
      <c r="Y912" s="18"/>
      <c r="Z912" s="18"/>
      <c r="AA912" s="18"/>
      <c r="AB912" s="18"/>
      <c r="AC912" s="18"/>
      <c r="AD912" s="18"/>
    </row>
    <row r="913" spans="1:30" ht="18">
      <c r="A913" s="950"/>
      <c r="B913" s="950"/>
      <c r="C913" s="950"/>
      <c r="D913" s="950"/>
      <c r="E913" s="950"/>
      <c r="F913" s="950"/>
      <c r="G913" s="950"/>
      <c r="H913" s="950"/>
      <c r="I913" s="950"/>
      <c r="J913" s="950"/>
      <c r="K913" s="950"/>
      <c r="L913" s="950"/>
      <c r="M913" s="950"/>
      <c r="N913" s="950"/>
      <c r="O913" s="950"/>
      <c r="P913" s="18"/>
      <c r="Q913" s="18"/>
      <c r="R913" s="18"/>
      <c r="S913" s="18"/>
      <c r="T913" s="18"/>
      <c r="U913" s="18"/>
      <c r="V913" s="18"/>
      <c r="W913" s="18"/>
      <c r="X913" s="18"/>
      <c r="Y913" s="18"/>
      <c r="Z913" s="18"/>
      <c r="AA913" s="18"/>
      <c r="AB913" s="18"/>
      <c r="AC913" s="18"/>
      <c r="AD913" s="18"/>
    </row>
    <row r="914" spans="1:30" ht="18">
      <c r="A914" s="950"/>
      <c r="B914" s="950"/>
      <c r="C914" s="950"/>
      <c r="D914" s="950"/>
      <c r="E914" s="950"/>
      <c r="F914" s="950"/>
      <c r="G914" s="950"/>
      <c r="H914" s="950"/>
      <c r="I914" s="950"/>
      <c r="J914" s="950"/>
      <c r="K914" s="950"/>
      <c r="L914" s="950"/>
      <c r="M914" s="950"/>
      <c r="N914" s="950"/>
      <c r="O914" s="950"/>
      <c r="P914" s="18"/>
      <c r="Q914" s="18"/>
      <c r="R914" s="18"/>
      <c r="S914" s="18"/>
      <c r="T914" s="18"/>
      <c r="U914" s="18"/>
      <c r="V914" s="18"/>
      <c r="W914" s="18"/>
      <c r="X914" s="18"/>
      <c r="Y914" s="18"/>
      <c r="Z914" s="18"/>
      <c r="AA914" s="18"/>
      <c r="AB914" s="18"/>
      <c r="AC914" s="18"/>
      <c r="AD914" s="18"/>
    </row>
    <row r="915" spans="1:30" ht="18">
      <c r="A915" s="950"/>
      <c r="B915" s="950"/>
      <c r="C915" s="950"/>
      <c r="D915" s="950"/>
      <c r="E915" s="950"/>
      <c r="F915" s="950"/>
      <c r="G915" s="950"/>
      <c r="H915" s="950"/>
      <c r="I915" s="950"/>
      <c r="J915" s="950"/>
      <c r="K915" s="950"/>
      <c r="L915" s="950"/>
      <c r="M915" s="950"/>
      <c r="N915" s="950"/>
      <c r="O915" s="950"/>
      <c r="P915" s="18"/>
      <c r="Q915" s="18"/>
      <c r="R915" s="18"/>
      <c r="S915" s="18"/>
      <c r="T915" s="18"/>
      <c r="U915" s="18"/>
      <c r="V915" s="18"/>
      <c r="W915" s="18"/>
      <c r="X915" s="18"/>
      <c r="Y915" s="18"/>
      <c r="Z915" s="18"/>
      <c r="AA915" s="18"/>
      <c r="AB915" s="18"/>
      <c r="AC915" s="18"/>
      <c r="AD915" s="18"/>
    </row>
    <row r="916" spans="1:30" ht="18">
      <c r="A916" s="950"/>
      <c r="B916" s="950"/>
      <c r="C916" s="950"/>
      <c r="D916" s="950"/>
      <c r="E916" s="950"/>
      <c r="F916" s="950"/>
      <c r="G916" s="950"/>
      <c r="H916" s="950"/>
      <c r="I916" s="950"/>
      <c r="J916" s="950"/>
      <c r="K916" s="950"/>
      <c r="L916" s="950"/>
      <c r="M916" s="950"/>
      <c r="N916" s="950"/>
      <c r="O916" s="950"/>
      <c r="P916" s="18"/>
      <c r="Q916" s="18"/>
      <c r="R916" s="18"/>
      <c r="S916" s="18"/>
      <c r="T916" s="18"/>
      <c r="U916" s="18"/>
      <c r="V916" s="18"/>
      <c r="W916" s="18"/>
      <c r="X916" s="18"/>
      <c r="Y916" s="18"/>
      <c r="Z916" s="18"/>
      <c r="AA916" s="18"/>
      <c r="AB916" s="18"/>
      <c r="AC916" s="18"/>
      <c r="AD916" s="18"/>
    </row>
    <row r="917" spans="1:30" ht="18">
      <c r="A917" s="950"/>
      <c r="B917" s="950"/>
      <c r="C917" s="950"/>
      <c r="D917" s="950"/>
      <c r="E917" s="950"/>
      <c r="F917" s="950"/>
      <c r="G917" s="950"/>
      <c r="H917" s="950"/>
      <c r="I917" s="950"/>
      <c r="J917" s="950"/>
      <c r="K917" s="950"/>
      <c r="L917" s="950"/>
      <c r="M917" s="950"/>
      <c r="N917" s="950"/>
      <c r="O917" s="950"/>
      <c r="P917" s="18"/>
      <c r="Q917" s="18"/>
      <c r="R917" s="18"/>
      <c r="S917" s="18"/>
      <c r="T917" s="18"/>
      <c r="U917" s="18"/>
      <c r="V917" s="18"/>
      <c r="W917" s="18"/>
      <c r="X917" s="18"/>
      <c r="Y917" s="18"/>
      <c r="Z917" s="18"/>
      <c r="AA917" s="18"/>
      <c r="AB917" s="18"/>
      <c r="AC917" s="18"/>
      <c r="AD917" s="18"/>
    </row>
    <row r="918" spans="1:30" ht="18">
      <c r="A918" s="950"/>
      <c r="B918" s="950"/>
      <c r="C918" s="950"/>
      <c r="D918" s="950"/>
      <c r="E918" s="950"/>
      <c r="F918" s="950"/>
      <c r="G918" s="950"/>
      <c r="H918" s="950"/>
      <c r="I918" s="950"/>
      <c r="J918" s="950"/>
      <c r="K918" s="950"/>
      <c r="L918" s="950"/>
      <c r="M918" s="950"/>
      <c r="N918" s="950"/>
      <c r="O918" s="950"/>
      <c r="P918" s="18"/>
      <c r="Q918" s="18"/>
      <c r="R918" s="18"/>
      <c r="S918" s="18"/>
      <c r="T918" s="18"/>
      <c r="U918" s="18"/>
      <c r="V918" s="18"/>
      <c r="W918" s="18"/>
      <c r="X918" s="18"/>
      <c r="Y918" s="18"/>
      <c r="Z918" s="18"/>
      <c r="AA918" s="18"/>
      <c r="AB918" s="18"/>
      <c r="AC918" s="18"/>
      <c r="AD918" s="18"/>
    </row>
    <row r="919" spans="1:30" ht="18">
      <c r="A919" s="950"/>
      <c r="B919" s="950"/>
      <c r="C919" s="950"/>
      <c r="D919" s="950"/>
      <c r="E919" s="950"/>
      <c r="F919" s="950"/>
      <c r="G919" s="950"/>
      <c r="H919" s="950"/>
      <c r="I919" s="950"/>
      <c r="J919" s="950"/>
      <c r="K919" s="950"/>
      <c r="L919" s="950"/>
      <c r="M919" s="950"/>
      <c r="N919" s="950"/>
      <c r="O919" s="950"/>
      <c r="P919" s="18"/>
      <c r="Q919" s="18"/>
      <c r="R919" s="18"/>
      <c r="S919" s="18"/>
      <c r="T919" s="18"/>
      <c r="U919" s="18"/>
      <c r="V919" s="18"/>
      <c r="W919" s="18"/>
      <c r="X919" s="18"/>
      <c r="Y919" s="18"/>
      <c r="Z919" s="18"/>
      <c r="AA919" s="18"/>
      <c r="AB919" s="18"/>
      <c r="AC919" s="18"/>
      <c r="AD919" s="18"/>
    </row>
    <row r="920" spans="1:30" ht="18">
      <c r="A920" s="950"/>
      <c r="B920" s="950"/>
      <c r="C920" s="950"/>
      <c r="D920" s="950"/>
      <c r="E920" s="950"/>
      <c r="F920" s="950"/>
      <c r="G920" s="950"/>
      <c r="H920" s="950"/>
      <c r="I920" s="950"/>
      <c r="J920" s="950"/>
      <c r="K920" s="950"/>
      <c r="L920" s="950"/>
      <c r="M920" s="950"/>
      <c r="N920" s="950"/>
      <c r="O920" s="950"/>
      <c r="P920" s="18"/>
      <c r="Q920" s="18"/>
      <c r="R920" s="18"/>
      <c r="S920" s="18"/>
      <c r="T920" s="18"/>
      <c r="U920" s="18"/>
      <c r="V920" s="18"/>
      <c r="W920" s="18"/>
      <c r="X920" s="18"/>
      <c r="Y920" s="18"/>
      <c r="Z920" s="18"/>
      <c r="AA920" s="18"/>
      <c r="AB920" s="18"/>
      <c r="AC920" s="18"/>
      <c r="AD920" s="18"/>
    </row>
    <row r="921" spans="1:30" ht="18">
      <c r="A921" s="950"/>
      <c r="B921" s="950"/>
      <c r="C921" s="950"/>
      <c r="D921" s="950"/>
      <c r="E921" s="950"/>
      <c r="F921" s="950"/>
      <c r="G921" s="950"/>
      <c r="H921" s="950"/>
      <c r="I921" s="950"/>
      <c r="J921" s="950"/>
      <c r="K921" s="950"/>
      <c r="L921" s="950"/>
      <c r="M921" s="950"/>
      <c r="N921" s="950"/>
      <c r="O921" s="950"/>
      <c r="P921" s="18"/>
      <c r="Q921" s="18"/>
      <c r="R921" s="18"/>
      <c r="S921" s="18"/>
      <c r="T921" s="18"/>
      <c r="U921" s="18"/>
      <c r="V921" s="18"/>
      <c r="W921" s="18"/>
      <c r="X921" s="18"/>
      <c r="Y921" s="18"/>
      <c r="Z921" s="18"/>
      <c r="AA921" s="18"/>
      <c r="AB921" s="18"/>
      <c r="AC921" s="18"/>
      <c r="AD921" s="18"/>
    </row>
    <row r="922" spans="1:30" ht="18">
      <c r="A922" s="950"/>
      <c r="B922" s="950"/>
      <c r="C922" s="950"/>
      <c r="D922" s="950"/>
      <c r="E922" s="950"/>
      <c r="F922" s="950"/>
      <c r="G922" s="950"/>
      <c r="H922" s="950"/>
      <c r="I922" s="950"/>
      <c r="J922" s="950"/>
      <c r="K922" s="950"/>
      <c r="L922" s="950"/>
      <c r="M922" s="950"/>
      <c r="N922" s="950"/>
      <c r="O922" s="950"/>
      <c r="P922" s="18"/>
      <c r="Q922" s="18"/>
      <c r="R922" s="18"/>
      <c r="S922" s="18"/>
      <c r="T922" s="18"/>
      <c r="U922" s="18"/>
      <c r="V922" s="18"/>
      <c r="W922" s="18"/>
      <c r="X922" s="18"/>
      <c r="Y922" s="18"/>
      <c r="Z922" s="18"/>
      <c r="AA922" s="18"/>
      <c r="AB922" s="18"/>
      <c r="AC922" s="18"/>
      <c r="AD922" s="18"/>
    </row>
    <row r="923" spans="1:30" ht="18">
      <c r="A923" s="950"/>
      <c r="B923" s="950"/>
      <c r="C923" s="950"/>
      <c r="D923" s="950"/>
      <c r="E923" s="950"/>
      <c r="F923" s="950"/>
      <c r="G923" s="950"/>
      <c r="H923" s="950"/>
      <c r="I923" s="950"/>
      <c r="J923" s="950"/>
      <c r="K923" s="950"/>
      <c r="L923" s="950"/>
      <c r="M923" s="950"/>
      <c r="N923" s="950"/>
      <c r="O923" s="950"/>
      <c r="P923" s="18"/>
      <c r="Q923" s="18"/>
      <c r="R923" s="18"/>
      <c r="S923" s="18"/>
      <c r="T923" s="18"/>
      <c r="U923" s="18"/>
      <c r="V923" s="18"/>
      <c r="W923" s="18"/>
      <c r="X923" s="18"/>
      <c r="Y923" s="18"/>
      <c r="Z923" s="18"/>
      <c r="AA923" s="18"/>
      <c r="AB923" s="18"/>
      <c r="AC923" s="18"/>
      <c r="AD923" s="18"/>
    </row>
    <row r="924" spans="1:30" ht="18">
      <c r="A924" s="950"/>
      <c r="B924" s="950"/>
      <c r="C924" s="950"/>
      <c r="D924" s="950"/>
      <c r="E924" s="950"/>
      <c r="F924" s="950"/>
      <c r="G924" s="950"/>
      <c r="H924" s="950"/>
      <c r="I924" s="950"/>
      <c r="J924" s="950"/>
      <c r="K924" s="950"/>
      <c r="L924" s="950"/>
      <c r="M924" s="950"/>
      <c r="N924" s="950"/>
      <c r="O924" s="950"/>
      <c r="P924" s="18"/>
      <c r="Q924" s="18"/>
      <c r="R924" s="18"/>
      <c r="S924" s="18"/>
      <c r="T924" s="18"/>
      <c r="U924" s="18"/>
      <c r="V924" s="18"/>
      <c r="W924" s="18"/>
      <c r="X924" s="18"/>
      <c r="Y924" s="18"/>
      <c r="Z924" s="18"/>
      <c r="AA924" s="18"/>
      <c r="AB924" s="18"/>
      <c r="AC924" s="18"/>
      <c r="AD924" s="18"/>
    </row>
    <row r="925" spans="1:30" ht="18">
      <c r="A925" s="950"/>
      <c r="B925" s="950"/>
      <c r="C925" s="950"/>
      <c r="D925" s="950"/>
      <c r="E925" s="950"/>
      <c r="F925" s="950"/>
      <c r="G925" s="950"/>
      <c r="H925" s="950"/>
      <c r="I925" s="950"/>
      <c r="J925" s="950"/>
      <c r="K925" s="950"/>
      <c r="L925" s="950"/>
      <c r="M925" s="950"/>
      <c r="N925" s="950"/>
      <c r="O925" s="950"/>
      <c r="P925" s="18"/>
      <c r="Q925" s="18"/>
      <c r="R925" s="18"/>
      <c r="S925" s="18"/>
      <c r="T925" s="18"/>
      <c r="U925" s="18"/>
      <c r="V925" s="18"/>
      <c r="W925" s="18"/>
      <c r="X925" s="18"/>
      <c r="Y925" s="18"/>
      <c r="Z925" s="18"/>
      <c r="AA925" s="18"/>
      <c r="AB925" s="18"/>
      <c r="AC925" s="18"/>
      <c r="AD925" s="18"/>
    </row>
    <row r="926" spans="1:30" ht="18">
      <c r="A926" s="950"/>
      <c r="B926" s="950"/>
      <c r="C926" s="950"/>
      <c r="D926" s="950"/>
      <c r="E926" s="950"/>
      <c r="F926" s="950"/>
      <c r="G926" s="950"/>
      <c r="H926" s="950"/>
      <c r="I926" s="950"/>
      <c r="J926" s="950"/>
      <c r="K926" s="950"/>
      <c r="L926" s="950"/>
      <c r="M926" s="950"/>
      <c r="N926" s="950"/>
      <c r="O926" s="950"/>
      <c r="P926" s="18"/>
      <c r="Q926" s="18"/>
      <c r="R926" s="18"/>
      <c r="S926" s="18"/>
      <c r="T926" s="18"/>
      <c r="U926" s="18"/>
      <c r="V926" s="18"/>
      <c r="W926" s="18"/>
      <c r="X926" s="18"/>
      <c r="Y926" s="18"/>
      <c r="Z926" s="18"/>
      <c r="AA926" s="18"/>
      <c r="AB926" s="18"/>
      <c r="AC926" s="18"/>
      <c r="AD926" s="18"/>
    </row>
    <row r="927" spans="1:30" ht="18">
      <c r="A927" s="950"/>
      <c r="B927" s="950"/>
      <c r="C927" s="950"/>
      <c r="D927" s="950"/>
      <c r="E927" s="950"/>
      <c r="F927" s="950"/>
      <c r="G927" s="950"/>
      <c r="H927" s="950"/>
      <c r="I927" s="950"/>
      <c r="J927" s="950"/>
      <c r="K927" s="950"/>
      <c r="L927" s="950"/>
      <c r="M927" s="950"/>
      <c r="N927" s="950"/>
      <c r="O927" s="950"/>
      <c r="P927" s="18"/>
      <c r="Q927" s="18"/>
      <c r="R927" s="18"/>
      <c r="S927" s="18"/>
      <c r="T927" s="18"/>
      <c r="U927" s="18"/>
      <c r="V927" s="18"/>
      <c r="W927" s="18"/>
      <c r="X927" s="18"/>
      <c r="Y927" s="18"/>
      <c r="Z927" s="18"/>
      <c r="AA927" s="18"/>
      <c r="AB927" s="18"/>
      <c r="AC927" s="18"/>
      <c r="AD927" s="18"/>
    </row>
    <row r="928" spans="1:30" ht="18">
      <c r="A928" s="950"/>
      <c r="B928" s="950"/>
      <c r="C928" s="950"/>
      <c r="D928" s="950"/>
      <c r="E928" s="950"/>
      <c r="F928" s="950"/>
      <c r="G928" s="950"/>
      <c r="H928" s="950"/>
      <c r="I928" s="950"/>
      <c r="J928" s="950"/>
      <c r="K928" s="950"/>
      <c r="L928" s="950"/>
      <c r="M928" s="950"/>
      <c r="N928" s="950"/>
      <c r="O928" s="950"/>
      <c r="P928" s="18"/>
      <c r="Q928" s="18"/>
      <c r="R928" s="18"/>
      <c r="S928" s="18"/>
      <c r="T928" s="18"/>
      <c r="U928" s="18"/>
      <c r="V928" s="18"/>
      <c r="W928" s="18"/>
      <c r="X928" s="18"/>
      <c r="Y928" s="18"/>
      <c r="Z928" s="18"/>
      <c r="AA928" s="18"/>
      <c r="AB928" s="18"/>
      <c r="AC928" s="18"/>
      <c r="AD928" s="18"/>
    </row>
    <row r="929" spans="1:30" ht="18">
      <c r="A929" s="950"/>
      <c r="B929" s="950"/>
      <c r="C929" s="950"/>
      <c r="D929" s="950"/>
      <c r="E929" s="950"/>
      <c r="F929" s="950"/>
      <c r="G929" s="950"/>
      <c r="H929" s="950"/>
      <c r="I929" s="950"/>
      <c r="J929" s="950"/>
      <c r="K929" s="950"/>
      <c r="L929" s="950"/>
      <c r="M929" s="950"/>
      <c r="N929" s="950"/>
      <c r="O929" s="950"/>
      <c r="P929" s="18"/>
      <c r="Q929" s="18"/>
      <c r="R929" s="18"/>
      <c r="S929" s="18"/>
      <c r="T929" s="18"/>
      <c r="U929" s="18"/>
      <c r="V929" s="18"/>
      <c r="W929" s="18"/>
      <c r="X929" s="18"/>
      <c r="Y929" s="18"/>
      <c r="Z929" s="18"/>
      <c r="AA929" s="18"/>
      <c r="AB929" s="18"/>
      <c r="AC929" s="18"/>
      <c r="AD929" s="18"/>
    </row>
    <row r="930" spans="1:30" ht="18">
      <c r="A930" s="950"/>
      <c r="B930" s="950"/>
      <c r="C930" s="950"/>
      <c r="D930" s="950"/>
      <c r="E930" s="950"/>
      <c r="F930" s="950"/>
      <c r="G930" s="950"/>
      <c r="H930" s="950"/>
      <c r="I930" s="950"/>
      <c r="J930" s="950"/>
      <c r="K930" s="950"/>
      <c r="L930" s="950"/>
      <c r="M930" s="950"/>
      <c r="N930" s="950"/>
      <c r="O930" s="950"/>
      <c r="P930" s="18"/>
      <c r="Q930" s="18"/>
      <c r="R930" s="18"/>
      <c r="S930" s="18"/>
      <c r="T930" s="18"/>
      <c r="U930" s="18"/>
      <c r="V930" s="18"/>
      <c r="W930" s="18"/>
      <c r="X930" s="18"/>
      <c r="Y930" s="18"/>
      <c r="Z930" s="18"/>
      <c r="AA930" s="18"/>
      <c r="AB930" s="18"/>
      <c r="AC930" s="18"/>
      <c r="AD930" s="18"/>
    </row>
    <row r="931" spans="1:30" ht="18">
      <c r="A931" s="950"/>
      <c r="B931" s="950"/>
      <c r="C931" s="950"/>
      <c r="D931" s="950"/>
      <c r="E931" s="950"/>
      <c r="F931" s="950"/>
      <c r="G931" s="950"/>
      <c r="H931" s="950"/>
      <c r="I931" s="950"/>
      <c r="J931" s="950"/>
      <c r="K931" s="950"/>
      <c r="L931" s="950"/>
      <c r="M931" s="950"/>
      <c r="N931" s="950"/>
      <c r="O931" s="950"/>
      <c r="P931" s="18"/>
      <c r="Q931" s="18"/>
      <c r="R931" s="18"/>
      <c r="S931" s="18"/>
      <c r="T931" s="18"/>
      <c r="U931" s="18"/>
      <c r="V931" s="18"/>
      <c r="W931" s="18"/>
      <c r="X931" s="18"/>
      <c r="Y931" s="18"/>
      <c r="Z931" s="18"/>
      <c r="AA931" s="18"/>
      <c r="AB931" s="18"/>
      <c r="AC931" s="18"/>
      <c r="AD931" s="18"/>
    </row>
    <row r="932" spans="1:30" ht="18">
      <c r="A932" s="950"/>
      <c r="B932" s="950"/>
      <c r="C932" s="950"/>
      <c r="D932" s="950"/>
      <c r="E932" s="950"/>
      <c r="F932" s="950"/>
      <c r="G932" s="950"/>
      <c r="H932" s="950"/>
      <c r="I932" s="950"/>
      <c r="J932" s="950"/>
      <c r="K932" s="950"/>
      <c r="L932" s="950"/>
      <c r="M932" s="950"/>
      <c r="N932" s="950"/>
      <c r="O932" s="950"/>
      <c r="P932" s="18"/>
      <c r="Q932" s="18"/>
      <c r="R932" s="18"/>
      <c r="S932" s="18"/>
      <c r="T932" s="18"/>
      <c r="U932" s="18"/>
      <c r="V932" s="18"/>
      <c r="W932" s="18"/>
      <c r="X932" s="18"/>
      <c r="Y932" s="18"/>
      <c r="Z932" s="18"/>
      <c r="AA932" s="18"/>
      <c r="AB932" s="18"/>
      <c r="AC932" s="18"/>
      <c r="AD932" s="18"/>
    </row>
    <row r="933" spans="1:30" ht="18">
      <c r="A933" s="950"/>
      <c r="B933" s="950"/>
      <c r="C933" s="950"/>
      <c r="D933" s="950"/>
      <c r="E933" s="950"/>
      <c r="F933" s="950"/>
      <c r="G933" s="950"/>
      <c r="H933" s="950"/>
      <c r="I933" s="950"/>
      <c r="J933" s="950"/>
      <c r="K933" s="950"/>
      <c r="L933" s="950"/>
      <c r="M933" s="950"/>
      <c r="N933" s="950"/>
      <c r="O933" s="950"/>
      <c r="P933" s="18"/>
      <c r="Q933" s="18"/>
      <c r="R933" s="18"/>
      <c r="S933" s="18"/>
      <c r="T933" s="18"/>
      <c r="U933" s="18"/>
      <c r="V933" s="18"/>
      <c r="W933" s="18"/>
      <c r="X933" s="18"/>
      <c r="Y933" s="18"/>
      <c r="Z933" s="18"/>
      <c r="AA933" s="18"/>
      <c r="AB933" s="18"/>
      <c r="AC933" s="18"/>
      <c r="AD933" s="18"/>
    </row>
    <row r="934" spans="1:30" ht="18">
      <c r="A934" s="950"/>
      <c r="B934" s="950"/>
      <c r="C934" s="950"/>
      <c r="D934" s="950"/>
      <c r="E934" s="950"/>
      <c r="F934" s="950"/>
      <c r="G934" s="950"/>
      <c r="H934" s="950"/>
      <c r="I934" s="950"/>
      <c r="J934" s="950"/>
      <c r="K934" s="950"/>
      <c r="L934" s="950"/>
      <c r="M934" s="950"/>
      <c r="N934" s="950"/>
      <c r="O934" s="950"/>
      <c r="P934" s="18"/>
      <c r="Q934" s="18"/>
      <c r="R934" s="18"/>
      <c r="S934" s="18"/>
      <c r="T934" s="18"/>
      <c r="U934" s="18"/>
      <c r="V934" s="18"/>
      <c r="W934" s="18"/>
      <c r="X934" s="18"/>
      <c r="Y934" s="18"/>
      <c r="Z934" s="18"/>
      <c r="AA934" s="18"/>
      <c r="AB934" s="18"/>
      <c r="AC934" s="18"/>
      <c r="AD934" s="18"/>
    </row>
    <row r="935" spans="1:30" ht="18">
      <c r="A935" s="950"/>
      <c r="B935" s="950"/>
      <c r="C935" s="950"/>
      <c r="D935" s="950"/>
      <c r="E935" s="950"/>
      <c r="F935" s="950"/>
      <c r="G935" s="950"/>
      <c r="H935" s="950"/>
      <c r="I935" s="950"/>
      <c r="J935" s="950"/>
      <c r="K935" s="950"/>
      <c r="L935" s="950"/>
      <c r="M935" s="950"/>
      <c r="N935" s="950"/>
      <c r="O935" s="950"/>
      <c r="P935" s="18"/>
      <c r="Q935" s="18"/>
      <c r="R935" s="18"/>
      <c r="S935" s="18"/>
      <c r="T935" s="18"/>
      <c r="U935" s="18"/>
      <c r="V935" s="18"/>
      <c r="W935" s="18"/>
      <c r="X935" s="18"/>
      <c r="Y935" s="18"/>
      <c r="Z935" s="18"/>
      <c r="AA935" s="18"/>
      <c r="AB935" s="18"/>
      <c r="AC935" s="18"/>
      <c r="AD935" s="18"/>
    </row>
    <row r="936" spans="1:30" ht="18">
      <c r="A936" s="950"/>
      <c r="B936" s="950"/>
      <c r="C936" s="950"/>
      <c r="D936" s="950"/>
      <c r="E936" s="950"/>
      <c r="F936" s="950"/>
      <c r="G936" s="950"/>
      <c r="H936" s="950"/>
      <c r="I936" s="950"/>
      <c r="J936" s="950"/>
      <c r="K936" s="950"/>
      <c r="L936" s="950"/>
      <c r="M936" s="950"/>
      <c r="N936" s="950"/>
      <c r="O936" s="950"/>
      <c r="P936" s="18"/>
      <c r="Q936" s="18"/>
      <c r="R936" s="18"/>
      <c r="S936" s="18"/>
      <c r="T936" s="18"/>
      <c r="U936" s="18"/>
      <c r="V936" s="18"/>
      <c r="W936" s="18"/>
      <c r="X936" s="18"/>
      <c r="Y936" s="18"/>
      <c r="Z936" s="18"/>
      <c r="AA936" s="18"/>
      <c r="AB936" s="18"/>
      <c r="AC936" s="18"/>
      <c r="AD936" s="18"/>
    </row>
    <row r="937" spans="1:30" ht="18">
      <c r="A937" s="950"/>
      <c r="B937" s="950"/>
      <c r="C937" s="950"/>
      <c r="D937" s="950"/>
      <c r="E937" s="950"/>
      <c r="F937" s="950"/>
      <c r="G937" s="950"/>
      <c r="H937" s="950"/>
      <c r="I937" s="950"/>
      <c r="J937" s="950"/>
      <c r="K937" s="950"/>
      <c r="L937" s="950"/>
      <c r="M937" s="950"/>
      <c r="N937" s="950"/>
      <c r="O937" s="950"/>
      <c r="P937" s="18"/>
      <c r="Q937" s="18"/>
      <c r="R937" s="18"/>
      <c r="S937" s="18"/>
      <c r="T937" s="18"/>
      <c r="U937" s="18"/>
      <c r="V937" s="18"/>
      <c r="W937" s="18"/>
      <c r="X937" s="18"/>
      <c r="Y937" s="18"/>
      <c r="Z937" s="18"/>
      <c r="AA937" s="18"/>
      <c r="AB937" s="18"/>
      <c r="AC937" s="18"/>
      <c r="AD937" s="18"/>
    </row>
    <row r="938" spans="1:30" ht="18">
      <c r="A938" s="950"/>
      <c r="B938" s="950"/>
      <c r="C938" s="950"/>
      <c r="D938" s="950"/>
      <c r="E938" s="950"/>
      <c r="F938" s="950"/>
      <c r="G938" s="950"/>
      <c r="H938" s="950"/>
      <c r="I938" s="950"/>
      <c r="J938" s="950"/>
      <c r="K938" s="950"/>
      <c r="L938" s="950"/>
      <c r="M938" s="950"/>
      <c r="N938" s="950"/>
      <c r="O938" s="950"/>
      <c r="P938" s="18"/>
      <c r="Q938" s="18"/>
      <c r="R938" s="18"/>
      <c r="S938" s="18"/>
      <c r="T938" s="18"/>
      <c r="U938" s="18"/>
      <c r="V938" s="18"/>
      <c r="W938" s="18"/>
      <c r="X938" s="18"/>
      <c r="Y938" s="18"/>
      <c r="Z938" s="18"/>
      <c r="AA938" s="18"/>
      <c r="AB938" s="18"/>
      <c r="AC938" s="18"/>
      <c r="AD938" s="18"/>
    </row>
    <row r="939" spans="1:30" ht="18">
      <c r="A939" s="950"/>
      <c r="B939" s="950"/>
      <c r="C939" s="950"/>
      <c r="D939" s="950"/>
      <c r="E939" s="950"/>
      <c r="F939" s="950"/>
      <c r="G939" s="950"/>
      <c r="H939" s="950"/>
      <c r="I939" s="950"/>
      <c r="J939" s="950"/>
      <c r="K939" s="950"/>
      <c r="L939" s="950"/>
      <c r="M939" s="950"/>
      <c r="N939" s="950"/>
      <c r="O939" s="950"/>
      <c r="P939" s="18"/>
      <c r="Q939" s="18"/>
      <c r="R939" s="18"/>
      <c r="S939" s="18"/>
      <c r="T939" s="18"/>
      <c r="U939" s="18"/>
      <c r="V939" s="18"/>
      <c r="W939" s="18"/>
      <c r="X939" s="18"/>
      <c r="Y939" s="18"/>
      <c r="Z939" s="18"/>
      <c r="AA939" s="18"/>
      <c r="AB939" s="18"/>
      <c r="AC939" s="18"/>
      <c r="AD939" s="18"/>
    </row>
    <row r="940" spans="1:30" ht="18">
      <c r="A940" s="950"/>
      <c r="B940" s="950"/>
      <c r="C940" s="950"/>
      <c r="D940" s="950"/>
      <c r="E940" s="950"/>
      <c r="F940" s="950"/>
      <c r="G940" s="950"/>
      <c r="H940" s="950"/>
      <c r="I940" s="950"/>
      <c r="J940" s="950"/>
      <c r="K940" s="950"/>
      <c r="L940" s="950"/>
      <c r="M940" s="950"/>
      <c r="N940" s="950"/>
      <c r="O940" s="950"/>
      <c r="P940" s="18"/>
      <c r="Q940" s="18"/>
      <c r="R940" s="18"/>
      <c r="S940" s="18"/>
      <c r="T940" s="18"/>
      <c r="U940" s="18"/>
      <c r="V940" s="18"/>
      <c r="W940" s="18"/>
      <c r="X940" s="18"/>
      <c r="Y940" s="18"/>
      <c r="Z940" s="18"/>
      <c r="AA940" s="18"/>
      <c r="AB940" s="18"/>
      <c r="AC940" s="18"/>
      <c r="AD940" s="18"/>
    </row>
    <row r="941" spans="1:30" ht="18">
      <c r="A941" s="950"/>
      <c r="B941" s="950"/>
      <c r="C941" s="950"/>
      <c r="D941" s="950"/>
      <c r="E941" s="950"/>
      <c r="F941" s="950"/>
      <c r="G941" s="950"/>
      <c r="H941" s="950"/>
      <c r="I941" s="950"/>
      <c r="J941" s="950"/>
      <c r="K941" s="950"/>
      <c r="L941" s="950"/>
      <c r="M941" s="950"/>
      <c r="N941" s="950"/>
      <c r="O941" s="950"/>
      <c r="P941" s="18"/>
      <c r="Q941" s="18"/>
      <c r="R941" s="18"/>
      <c r="S941" s="18"/>
      <c r="T941" s="18"/>
      <c r="U941" s="18"/>
      <c r="V941" s="18"/>
      <c r="W941" s="18"/>
      <c r="X941" s="18"/>
      <c r="Y941" s="18"/>
      <c r="Z941" s="18"/>
      <c r="AA941" s="18"/>
      <c r="AB941" s="18"/>
      <c r="AC941" s="18"/>
      <c r="AD941" s="18"/>
    </row>
    <row r="942" spans="1:30" ht="18">
      <c r="A942" s="950"/>
      <c r="B942" s="950"/>
      <c r="C942" s="950"/>
      <c r="D942" s="950"/>
      <c r="E942" s="950"/>
      <c r="F942" s="950"/>
      <c r="G942" s="950"/>
      <c r="H942" s="950"/>
      <c r="I942" s="950"/>
      <c r="J942" s="950"/>
      <c r="K942" s="950"/>
      <c r="L942" s="950"/>
      <c r="M942" s="950"/>
      <c r="N942" s="950"/>
      <c r="O942" s="950"/>
      <c r="P942" s="18"/>
      <c r="Q942" s="18"/>
      <c r="R942" s="18"/>
      <c r="S942" s="18"/>
      <c r="T942" s="18"/>
      <c r="U942" s="18"/>
      <c r="V942" s="18"/>
      <c r="W942" s="18"/>
      <c r="X942" s="18"/>
      <c r="Y942" s="18"/>
      <c r="Z942" s="18"/>
      <c r="AA942" s="18"/>
      <c r="AB942" s="18"/>
      <c r="AC942" s="18"/>
      <c r="AD942" s="18"/>
    </row>
    <row r="943" spans="1:30" ht="18">
      <c r="A943" s="950"/>
      <c r="B943" s="950"/>
      <c r="C943" s="950"/>
      <c r="D943" s="950"/>
      <c r="E943" s="950"/>
      <c r="F943" s="950"/>
      <c r="G943" s="950"/>
      <c r="H943" s="950"/>
      <c r="I943" s="950"/>
      <c r="J943" s="950"/>
      <c r="K943" s="950"/>
      <c r="L943" s="950"/>
      <c r="M943" s="950"/>
      <c r="N943" s="950"/>
      <c r="O943" s="950"/>
      <c r="P943" s="18"/>
      <c r="Q943" s="18"/>
      <c r="R943" s="18"/>
      <c r="S943" s="18"/>
      <c r="T943" s="18"/>
      <c r="U943" s="18"/>
      <c r="V943" s="18"/>
      <c r="W943" s="18"/>
      <c r="X943" s="18"/>
      <c r="Y943" s="18"/>
      <c r="Z943" s="18"/>
      <c r="AA943" s="18"/>
      <c r="AB943" s="18"/>
      <c r="AC943" s="18"/>
      <c r="AD943" s="18"/>
    </row>
    <row r="944" spans="1:30" ht="18">
      <c r="A944" s="950"/>
      <c r="B944" s="950"/>
      <c r="C944" s="950"/>
      <c r="D944" s="950"/>
      <c r="E944" s="950"/>
      <c r="F944" s="950"/>
      <c r="G944" s="950"/>
      <c r="H944" s="950"/>
      <c r="I944" s="950"/>
      <c r="J944" s="950"/>
      <c r="K944" s="950"/>
      <c r="L944" s="950"/>
      <c r="M944" s="950"/>
      <c r="N944" s="950"/>
      <c r="O944" s="950"/>
      <c r="P944" s="18"/>
      <c r="Q944" s="18"/>
      <c r="R944" s="18"/>
      <c r="S944" s="18"/>
      <c r="T944" s="18"/>
      <c r="U944" s="18"/>
      <c r="V944" s="18"/>
      <c r="W944" s="18"/>
      <c r="X944" s="18"/>
      <c r="Y944" s="18"/>
      <c r="Z944" s="18"/>
      <c r="AA944" s="18"/>
      <c r="AB944" s="18"/>
      <c r="AC944" s="18"/>
      <c r="AD944" s="18"/>
    </row>
    <row r="945" spans="1:30" ht="18">
      <c r="A945" s="950"/>
      <c r="B945" s="950"/>
      <c r="C945" s="950"/>
      <c r="D945" s="950"/>
      <c r="E945" s="950"/>
      <c r="F945" s="950"/>
      <c r="G945" s="950"/>
      <c r="H945" s="950"/>
      <c r="I945" s="950"/>
      <c r="J945" s="950"/>
      <c r="K945" s="950"/>
      <c r="L945" s="950"/>
      <c r="M945" s="950"/>
      <c r="N945" s="950"/>
      <c r="O945" s="950"/>
      <c r="P945" s="18"/>
      <c r="Q945" s="18"/>
      <c r="R945" s="18"/>
      <c r="S945" s="18"/>
      <c r="T945" s="18"/>
      <c r="U945" s="18"/>
      <c r="V945" s="18"/>
      <c r="W945" s="18"/>
      <c r="X945" s="18"/>
      <c r="Y945" s="18"/>
      <c r="Z945" s="18"/>
      <c r="AA945" s="18"/>
      <c r="AB945" s="18"/>
      <c r="AC945" s="18"/>
      <c r="AD945" s="18"/>
    </row>
    <row r="946" spans="1:30" ht="18">
      <c r="A946" s="950"/>
      <c r="B946" s="950"/>
      <c r="C946" s="950"/>
      <c r="D946" s="950"/>
      <c r="E946" s="950"/>
      <c r="F946" s="950"/>
      <c r="G946" s="950"/>
      <c r="H946" s="950"/>
      <c r="I946" s="950"/>
      <c r="J946" s="950"/>
      <c r="K946" s="950"/>
      <c r="L946" s="950"/>
      <c r="M946" s="950"/>
      <c r="N946" s="950"/>
      <c r="O946" s="950"/>
      <c r="P946" s="18"/>
      <c r="Q946" s="18"/>
      <c r="R946" s="18"/>
      <c r="S946" s="18"/>
      <c r="T946" s="18"/>
      <c r="U946" s="18"/>
      <c r="V946" s="18"/>
      <c r="W946" s="18"/>
      <c r="X946" s="18"/>
      <c r="Y946" s="18"/>
      <c r="Z946" s="18"/>
      <c r="AA946" s="18"/>
      <c r="AB946" s="18"/>
      <c r="AC946" s="18"/>
      <c r="AD946" s="18"/>
    </row>
    <row r="947" spans="1:30" ht="18">
      <c r="A947" s="950"/>
      <c r="B947" s="950"/>
      <c r="C947" s="950"/>
      <c r="D947" s="950"/>
      <c r="E947" s="950"/>
      <c r="F947" s="950"/>
      <c r="G947" s="950"/>
      <c r="H947" s="950"/>
      <c r="I947" s="950"/>
      <c r="J947" s="950"/>
      <c r="K947" s="950"/>
      <c r="L947" s="950"/>
      <c r="M947" s="950"/>
      <c r="N947" s="950"/>
      <c r="O947" s="950"/>
      <c r="P947" s="18"/>
      <c r="Q947" s="18"/>
      <c r="R947" s="18"/>
      <c r="S947" s="18"/>
      <c r="T947" s="18"/>
      <c r="U947" s="18"/>
      <c r="V947" s="18"/>
      <c r="W947" s="18"/>
      <c r="X947" s="18"/>
      <c r="Y947" s="18"/>
      <c r="Z947" s="18"/>
      <c r="AA947" s="18"/>
      <c r="AB947" s="18"/>
      <c r="AC947" s="18"/>
      <c r="AD947" s="18"/>
    </row>
    <row r="948" spans="1:30" ht="18">
      <c r="A948" s="950"/>
      <c r="B948" s="950"/>
      <c r="C948" s="950"/>
      <c r="D948" s="950"/>
      <c r="E948" s="950"/>
      <c r="F948" s="950"/>
      <c r="G948" s="950"/>
      <c r="H948" s="950"/>
      <c r="I948" s="950"/>
      <c r="J948" s="950"/>
      <c r="K948" s="950"/>
      <c r="L948" s="950"/>
      <c r="M948" s="950"/>
      <c r="N948" s="950"/>
      <c r="O948" s="950"/>
      <c r="P948" s="18"/>
      <c r="Q948" s="18"/>
      <c r="R948" s="18"/>
      <c r="S948" s="18"/>
      <c r="T948" s="18"/>
      <c r="U948" s="18"/>
      <c r="V948" s="18"/>
      <c r="W948" s="18"/>
      <c r="X948" s="18"/>
      <c r="Y948" s="18"/>
      <c r="Z948" s="18"/>
      <c r="AA948" s="18"/>
      <c r="AB948" s="18"/>
      <c r="AC948" s="18"/>
      <c r="AD948" s="18"/>
    </row>
    <row r="949" spans="1:30" ht="18">
      <c r="A949" s="950"/>
      <c r="B949" s="950"/>
      <c r="C949" s="950"/>
      <c r="D949" s="950"/>
      <c r="E949" s="950"/>
      <c r="F949" s="950"/>
      <c r="G949" s="950"/>
      <c r="H949" s="950"/>
      <c r="I949" s="950"/>
      <c r="J949" s="950"/>
      <c r="K949" s="950"/>
      <c r="L949" s="950"/>
      <c r="M949" s="950"/>
      <c r="N949" s="950"/>
      <c r="O949" s="950"/>
      <c r="P949" s="18"/>
      <c r="Q949" s="18"/>
      <c r="R949" s="18"/>
      <c r="S949" s="18"/>
      <c r="T949" s="18"/>
      <c r="U949" s="18"/>
      <c r="V949" s="18"/>
      <c r="W949" s="18"/>
      <c r="X949" s="18"/>
      <c r="Y949" s="18"/>
      <c r="Z949" s="18"/>
      <c r="AA949" s="18"/>
      <c r="AB949" s="18"/>
      <c r="AC949" s="18"/>
      <c r="AD949" s="18"/>
    </row>
    <row r="950" spans="1:30" ht="18">
      <c r="A950" s="950"/>
      <c r="B950" s="950"/>
      <c r="C950" s="950"/>
      <c r="D950" s="950"/>
      <c r="E950" s="950"/>
      <c r="F950" s="950"/>
      <c r="G950" s="950"/>
      <c r="H950" s="950"/>
      <c r="I950" s="950"/>
      <c r="J950" s="950"/>
      <c r="K950" s="950"/>
      <c r="L950" s="950"/>
      <c r="M950" s="950"/>
      <c r="N950" s="950"/>
      <c r="O950" s="950"/>
      <c r="P950" s="18"/>
      <c r="Q950" s="18"/>
      <c r="R950" s="18"/>
      <c r="S950" s="18"/>
      <c r="T950" s="18"/>
      <c r="U950" s="18"/>
      <c r="V950" s="18"/>
      <c r="W950" s="18"/>
      <c r="X950" s="18"/>
      <c r="Y950" s="18"/>
      <c r="Z950" s="18"/>
      <c r="AA950" s="18"/>
      <c r="AB950" s="18"/>
      <c r="AC950" s="18"/>
      <c r="AD950" s="18"/>
    </row>
    <row r="951" spans="1:30" ht="18">
      <c r="A951" s="950"/>
      <c r="B951" s="950"/>
      <c r="C951" s="950"/>
      <c r="D951" s="950"/>
      <c r="E951" s="950"/>
      <c r="F951" s="950"/>
      <c r="G951" s="950"/>
      <c r="H951" s="950"/>
      <c r="I951" s="950"/>
      <c r="J951" s="950"/>
      <c r="K951" s="950"/>
      <c r="L951" s="950"/>
      <c r="M951" s="950"/>
      <c r="N951" s="950"/>
      <c r="O951" s="950"/>
      <c r="P951" s="18"/>
      <c r="Q951" s="18"/>
      <c r="R951" s="18"/>
      <c r="S951" s="18"/>
      <c r="T951" s="18"/>
      <c r="U951" s="18"/>
      <c r="V951" s="18"/>
      <c r="W951" s="18"/>
      <c r="X951" s="18"/>
      <c r="Y951" s="18"/>
      <c r="Z951" s="18"/>
      <c r="AA951" s="18"/>
      <c r="AB951" s="18"/>
      <c r="AC951" s="18"/>
      <c r="AD951" s="18"/>
    </row>
    <row r="952" spans="1:30" ht="18">
      <c r="A952" s="950"/>
      <c r="B952" s="950"/>
      <c r="C952" s="950"/>
      <c r="D952" s="950"/>
      <c r="E952" s="950"/>
      <c r="F952" s="950"/>
      <c r="G952" s="950"/>
      <c r="H952" s="950"/>
      <c r="I952" s="950"/>
      <c r="J952" s="950"/>
      <c r="K952" s="950"/>
      <c r="L952" s="950"/>
      <c r="M952" s="950"/>
      <c r="N952" s="950"/>
      <c r="O952" s="950"/>
      <c r="P952" s="18"/>
      <c r="Q952" s="18"/>
      <c r="R952" s="18"/>
      <c r="S952" s="18"/>
      <c r="T952" s="18"/>
      <c r="U952" s="18"/>
      <c r="V952" s="18"/>
      <c r="W952" s="18"/>
      <c r="X952" s="18"/>
      <c r="Y952" s="18"/>
      <c r="Z952" s="18"/>
      <c r="AA952" s="18"/>
      <c r="AB952" s="18"/>
      <c r="AC952" s="18"/>
      <c r="AD952" s="18"/>
    </row>
    <row r="953" spans="1:30" ht="18">
      <c r="A953" s="950"/>
      <c r="B953" s="950"/>
      <c r="C953" s="950"/>
      <c r="D953" s="950"/>
      <c r="E953" s="950"/>
      <c r="F953" s="950"/>
      <c r="G953" s="950"/>
      <c r="H953" s="950"/>
      <c r="I953" s="950"/>
      <c r="J953" s="950"/>
      <c r="K953" s="950"/>
      <c r="L953" s="950"/>
      <c r="M953" s="950"/>
      <c r="N953" s="950"/>
      <c r="O953" s="950"/>
      <c r="P953" s="18"/>
      <c r="Q953" s="18"/>
      <c r="R953" s="18"/>
      <c r="S953" s="18"/>
      <c r="T953" s="18"/>
      <c r="U953" s="18"/>
      <c r="V953" s="18"/>
      <c r="W953" s="18"/>
      <c r="X953" s="18"/>
      <c r="Y953" s="18"/>
      <c r="Z953" s="18"/>
      <c r="AA953" s="18"/>
      <c r="AB953" s="18"/>
      <c r="AC953" s="18"/>
      <c r="AD953" s="18"/>
    </row>
    <row r="954" spans="1:30" ht="18">
      <c r="A954" s="950"/>
      <c r="B954" s="950"/>
      <c r="C954" s="950"/>
      <c r="D954" s="950"/>
      <c r="E954" s="950"/>
      <c r="F954" s="950"/>
      <c r="G954" s="950"/>
      <c r="H954" s="950"/>
      <c r="I954" s="950"/>
      <c r="J954" s="950"/>
      <c r="K954" s="950"/>
      <c r="L954" s="950"/>
      <c r="M954" s="950"/>
      <c r="N954" s="950"/>
      <c r="O954" s="950"/>
      <c r="P954" s="18"/>
      <c r="Q954" s="18"/>
      <c r="R954" s="18"/>
      <c r="S954" s="18"/>
      <c r="T954" s="18"/>
      <c r="U954" s="18"/>
      <c r="V954" s="18"/>
      <c r="W954" s="18"/>
      <c r="X954" s="18"/>
      <c r="Y954" s="18"/>
      <c r="Z954" s="18"/>
      <c r="AA954" s="18"/>
      <c r="AB954" s="18"/>
      <c r="AC954" s="18"/>
      <c r="AD954" s="18"/>
    </row>
    <row r="955" spans="1:30" ht="18">
      <c r="A955" s="950"/>
      <c r="B955" s="950"/>
      <c r="C955" s="950"/>
      <c r="D955" s="950"/>
      <c r="E955" s="950"/>
      <c r="F955" s="950"/>
      <c r="G955" s="950"/>
      <c r="H955" s="950"/>
      <c r="I955" s="950"/>
      <c r="J955" s="950"/>
      <c r="K955" s="950"/>
      <c r="L955" s="950"/>
      <c r="M955" s="950"/>
      <c r="N955" s="950"/>
      <c r="O955" s="950"/>
      <c r="P955" s="18"/>
      <c r="Q955" s="18"/>
      <c r="R955" s="18"/>
      <c r="S955" s="18"/>
      <c r="T955" s="18"/>
      <c r="U955" s="18"/>
      <c r="V955" s="18"/>
      <c r="W955" s="18"/>
      <c r="X955" s="18"/>
      <c r="Y955" s="18"/>
      <c r="Z955" s="18"/>
      <c r="AA955" s="18"/>
      <c r="AB955" s="18"/>
      <c r="AC955" s="18"/>
      <c r="AD955" s="18"/>
    </row>
    <row r="956" spans="1:30" ht="18">
      <c r="A956" s="950"/>
      <c r="B956" s="950"/>
      <c r="C956" s="950"/>
      <c r="D956" s="950"/>
      <c r="E956" s="950"/>
      <c r="F956" s="950"/>
      <c r="G956" s="950"/>
      <c r="H956" s="950"/>
      <c r="I956" s="950"/>
      <c r="J956" s="950"/>
      <c r="K956" s="950"/>
      <c r="L956" s="950"/>
      <c r="M956" s="950"/>
      <c r="N956" s="950"/>
      <c r="O956" s="950"/>
      <c r="P956" s="18"/>
      <c r="Q956" s="18"/>
      <c r="R956" s="18"/>
      <c r="S956" s="18"/>
      <c r="T956" s="18"/>
      <c r="U956" s="18"/>
      <c r="V956" s="18"/>
      <c r="W956" s="18"/>
      <c r="X956" s="18"/>
      <c r="Y956" s="18"/>
      <c r="Z956" s="18"/>
      <c r="AA956" s="18"/>
      <c r="AB956" s="18"/>
      <c r="AC956" s="18"/>
      <c r="AD956" s="18"/>
    </row>
    <row r="957" spans="1:30" ht="18">
      <c r="A957" s="950"/>
      <c r="B957" s="950"/>
      <c r="C957" s="950"/>
      <c r="D957" s="950"/>
      <c r="E957" s="950"/>
      <c r="F957" s="950"/>
      <c r="G957" s="950"/>
      <c r="H957" s="950"/>
      <c r="I957" s="950"/>
      <c r="J957" s="950"/>
      <c r="K957" s="950"/>
      <c r="L957" s="950"/>
      <c r="M957" s="950"/>
      <c r="N957" s="950"/>
      <c r="O957" s="950"/>
      <c r="P957" s="18"/>
      <c r="Q957" s="18"/>
      <c r="R957" s="18"/>
      <c r="S957" s="18"/>
      <c r="T957" s="18"/>
      <c r="U957" s="18"/>
      <c r="V957" s="18"/>
      <c r="W957" s="18"/>
      <c r="X957" s="18"/>
      <c r="Y957" s="18"/>
      <c r="Z957" s="18"/>
      <c r="AA957" s="18"/>
      <c r="AB957" s="18"/>
      <c r="AC957" s="18"/>
      <c r="AD957" s="18"/>
    </row>
    <row r="958" spans="1:30" ht="18">
      <c r="A958" s="950"/>
      <c r="B958" s="950"/>
      <c r="C958" s="950"/>
      <c r="D958" s="950"/>
      <c r="E958" s="950"/>
      <c r="F958" s="950"/>
      <c r="G958" s="950"/>
      <c r="H958" s="950"/>
      <c r="I958" s="950"/>
      <c r="J958" s="950"/>
      <c r="K958" s="950"/>
      <c r="L958" s="950"/>
      <c r="M958" s="950"/>
      <c r="N958" s="950"/>
      <c r="O958" s="950"/>
      <c r="P958" s="18"/>
      <c r="Q958" s="18"/>
      <c r="R958" s="18"/>
      <c r="S958" s="18"/>
      <c r="T958" s="18"/>
      <c r="U958" s="18"/>
      <c r="V958" s="18"/>
      <c r="W958" s="18"/>
      <c r="X958" s="18"/>
      <c r="Y958" s="18"/>
      <c r="Z958" s="18"/>
      <c r="AA958" s="18"/>
      <c r="AB958" s="18"/>
      <c r="AC958" s="18"/>
      <c r="AD958" s="18"/>
    </row>
    <row r="959" spans="1:30" ht="18">
      <c r="A959" s="950"/>
      <c r="B959" s="950"/>
      <c r="C959" s="950"/>
      <c r="D959" s="950"/>
      <c r="E959" s="950"/>
      <c r="F959" s="950"/>
      <c r="G959" s="950"/>
      <c r="H959" s="950"/>
      <c r="I959" s="950"/>
      <c r="J959" s="950"/>
      <c r="K959" s="950"/>
      <c r="L959" s="950"/>
      <c r="M959" s="950"/>
      <c r="N959" s="950"/>
      <c r="O959" s="950"/>
      <c r="P959" s="18"/>
      <c r="Q959" s="18"/>
      <c r="R959" s="18"/>
      <c r="S959" s="18"/>
      <c r="T959" s="18"/>
      <c r="U959" s="18"/>
      <c r="V959" s="18"/>
      <c r="W959" s="18"/>
      <c r="X959" s="18"/>
      <c r="Y959" s="18"/>
      <c r="Z959" s="18"/>
      <c r="AA959" s="18"/>
      <c r="AB959" s="18"/>
      <c r="AC959" s="18"/>
      <c r="AD959" s="18"/>
    </row>
    <row r="960" spans="1:30" ht="18">
      <c r="A960" s="950"/>
      <c r="B960" s="950"/>
      <c r="C960" s="950"/>
      <c r="D960" s="950"/>
      <c r="E960" s="950"/>
      <c r="F960" s="950"/>
      <c r="G960" s="950"/>
      <c r="H960" s="950"/>
      <c r="I960" s="950"/>
      <c r="J960" s="950"/>
      <c r="K960" s="950"/>
      <c r="L960" s="950"/>
      <c r="M960" s="950"/>
      <c r="N960" s="950"/>
      <c r="O960" s="950"/>
      <c r="P960" s="18"/>
      <c r="Q960" s="18"/>
      <c r="R960" s="18"/>
      <c r="S960" s="18"/>
      <c r="T960" s="18"/>
      <c r="U960" s="18"/>
      <c r="V960" s="18"/>
      <c r="W960" s="18"/>
      <c r="X960" s="18"/>
      <c r="Y960" s="18"/>
      <c r="Z960" s="18"/>
      <c r="AA960" s="18"/>
      <c r="AB960" s="18"/>
      <c r="AC960" s="18"/>
      <c r="AD960" s="18"/>
    </row>
    <row r="961" spans="1:30" ht="18">
      <c r="A961" s="950"/>
      <c r="B961" s="950"/>
      <c r="C961" s="950"/>
      <c r="D961" s="950"/>
      <c r="E961" s="950"/>
      <c r="F961" s="950"/>
      <c r="G961" s="950"/>
      <c r="H961" s="950"/>
      <c r="I961" s="950"/>
      <c r="J961" s="950"/>
      <c r="K961" s="950"/>
      <c r="L961" s="950"/>
      <c r="M961" s="950"/>
      <c r="N961" s="950"/>
      <c r="O961" s="950"/>
      <c r="P961" s="18"/>
      <c r="Q961" s="18"/>
      <c r="R961" s="18"/>
      <c r="S961" s="18"/>
      <c r="T961" s="18"/>
      <c r="U961" s="18"/>
      <c r="V961" s="18"/>
      <c r="W961" s="18"/>
      <c r="X961" s="18"/>
      <c r="Y961" s="18"/>
      <c r="Z961" s="18"/>
      <c r="AA961" s="18"/>
      <c r="AB961" s="18"/>
      <c r="AC961" s="18"/>
      <c r="AD961" s="18"/>
    </row>
    <row r="962" spans="1:30" ht="18">
      <c r="A962" s="950"/>
      <c r="B962" s="950"/>
      <c r="C962" s="950"/>
      <c r="D962" s="950"/>
      <c r="E962" s="950"/>
      <c r="F962" s="950"/>
      <c r="G962" s="950"/>
      <c r="H962" s="950"/>
      <c r="I962" s="950"/>
      <c r="J962" s="950"/>
      <c r="K962" s="950"/>
      <c r="L962" s="950"/>
      <c r="M962" s="950"/>
      <c r="N962" s="950"/>
      <c r="O962" s="950"/>
      <c r="P962" s="18"/>
      <c r="Q962" s="18"/>
      <c r="R962" s="18"/>
      <c r="S962" s="18"/>
      <c r="T962" s="18"/>
      <c r="U962" s="18"/>
      <c r="V962" s="18"/>
      <c r="W962" s="18"/>
      <c r="X962" s="18"/>
      <c r="Y962" s="18"/>
      <c r="Z962" s="18"/>
      <c r="AA962" s="18"/>
      <c r="AB962" s="18"/>
      <c r="AC962" s="18"/>
      <c r="AD962" s="18"/>
    </row>
    <row r="963" spans="1:30" ht="18">
      <c r="A963" s="950"/>
      <c r="B963" s="950"/>
      <c r="C963" s="950"/>
      <c r="D963" s="950"/>
      <c r="E963" s="950"/>
      <c r="F963" s="950"/>
      <c r="G963" s="950"/>
      <c r="H963" s="950"/>
      <c r="I963" s="950"/>
      <c r="J963" s="950"/>
      <c r="K963" s="950"/>
      <c r="L963" s="950"/>
      <c r="M963" s="950"/>
      <c r="N963" s="950"/>
      <c r="O963" s="950"/>
      <c r="P963" s="18"/>
      <c r="Q963" s="18"/>
      <c r="R963" s="18"/>
      <c r="S963" s="18"/>
      <c r="T963" s="18"/>
      <c r="U963" s="18"/>
      <c r="V963" s="18"/>
      <c r="W963" s="18"/>
      <c r="X963" s="18"/>
      <c r="Y963" s="18"/>
      <c r="Z963" s="18"/>
      <c r="AA963" s="18"/>
      <c r="AB963" s="18"/>
      <c r="AC963" s="18"/>
      <c r="AD963" s="18"/>
    </row>
    <row r="964" spans="1:30" ht="18">
      <c r="A964" s="950"/>
      <c r="B964" s="950"/>
      <c r="C964" s="950"/>
      <c r="D964" s="950"/>
      <c r="E964" s="950"/>
      <c r="F964" s="950"/>
      <c r="G964" s="950"/>
      <c r="H964" s="950"/>
      <c r="I964" s="950"/>
      <c r="J964" s="950"/>
      <c r="K964" s="950"/>
      <c r="L964" s="950"/>
      <c r="M964" s="950"/>
      <c r="N964" s="950"/>
      <c r="O964" s="950"/>
      <c r="P964" s="18"/>
      <c r="Q964" s="18"/>
      <c r="R964" s="18"/>
      <c r="S964" s="18"/>
      <c r="T964" s="18"/>
      <c r="U964" s="18"/>
      <c r="V964" s="18"/>
      <c r="W964" s="18"/>
      <c r="X964" s="18"/>
      <c r="Y964" s="18"/>
      <c r="Z964" s="18"/>
      <c r="AA964" s="18"/>
      <c r="AB964" s="18"/>
      <c r="AC964" s="18"/>
      <c r="AD964" s="18"/>
    </row>
    <row r="965" spans="1:30" ht="18">
      <c r="A965" s="950"/>
      <c r="B965" s="950"/>
      <c r="C965" s="950"/>
      <c r="D965" s="950"/>
      <c r="E965" s="950"/>
      <c r="F965" s="950"/>
      <c r="G965" s="950"/>
      <c r="H965" s="950"/>
      <c r="I965" s="950"/>
      <c r="J965" s="950"/>
      <c r="K965" s="950"/>
      <c r="L965" s="950"/>
      <c r="M965" s="950"/>
      <c r="N965" s="950"/>
      <c r="O965" s="950"/>
      <c r="P965" s="18"/>
      <c r="Q965" s="18"/>
      <c r="R965" s="18"/>
      <c r="S965" s="18"/>
      <c r="T965" s="18"/>
      <c r="U965" s="18"/>
      <c r="V965" s="18"/>
      <c r="W965" s="18"/>
      <c r="X965" s="18"/>
      <c r="Y965" s="18"/>
      <c r="Z965" s="18"/>
      <c r="AA965" s="18"/>
      <c r="AB965" s="18"/>
      <c r="AC965" s="18"/>
      <c r="AD965" s="18"/>
    </row>
    <row r="966" spans="1:30" ht="18">
      <c r="A966" s="950"/>
      <c r="B966" s="950"/>
      <c r="C966" s="950"/>
      <c r="D966" s="950"/>
      <c r="E966" s="950"/>
      <c r="F966" s="950"/>
      <c r="G966" s="950"/>
      <c r="H966" s="950"/>
      <c r="I966" s="950"/>
      <c r="J966" s="950"/>
      <c r="K966" s="950"/>
      <c r="L966" s="950"/>
      <c r="M966" s="950"/>
      <c r="N966" s="950"/>
      <c r="O966" s="950"/>
      <c r="P966" s="18"/>
      <c r="Q966" s="18"/>
      <c r="R966" s="18"/>
      <c r="S966" s="18"/>
      <c r="T966" s="18"/>
      <c r="U966" s="18"/>
      <c r="V966" s="18"/>
      <c r="W966" s="18"/>
      <c r="X966" s="18"/>
      <c r="Y966" s="18"/>
      <c r="Z966" s="18"/>
      <c r="AA966" s="18"/>
      <c r="AB966" s="18"/>
      <c r="AC966" s="18"/>
      <c r="AD966" s="18"/>
    </row>
    <row r="967" spans="1:30" ht="18">
      <c r="A967" s="950"/>
      <c r="B967" s="950"/>
      <c r="C967" s="950"/>
      <c r="D967" s="950"/>
      <c r="E967" s="950"/>
      <c r="F967" s="950"/>
      <c r="G967" s="950"/>
      <c r="H967" s="950"/>
      <c r="I967" s="950"/>
      <c r="J967" s="950"/>
      <c r="K967" s="950"/>
      <c r="L967" s="950"/>
      <c r="M967" s="950"/>
      <c r="N967" s="950"/>
      <c r="O967" s="950"/>
      <c r="P967" s="18"/>
      <c r="Q967" s="18"/>
      <c r="R967" s="18"/>
      <c r="S967" s="18"/>
      <c r="T967" s="18"/>
      <c r="U967" s="18"/>
      <c r="V967" s="18"/>
      <c r="W967" s="18"/>
      <c r="X967" s="18"/>
      <c r="Y967" s="18"/>
      <c r="Z967" s="18"/>
      <c r="AA967" s="18"/>
      <c r="AB967" s="18"/>
      <c r="AC967" s="18"/>
      <c r="AD967" s="18"/>
    </row>
    <row r="968" spans="1:30" ht="18">
      <c r="A968" s="950"/>
      <c r="B968" s="950"/>
      <c r="C968" s="950"/>
      <c r="D968" s="950"/>
      <c r="E968" s="950"/>
      <c r="F968" s="950"/>
      <c r="G968" s="950"/>
      <c r="H968" s="950"/>
      <c r="I968" s="950"/>
      <c r="J968" s="950"/>
      <c r="K968" s="950"/>
      <c r="L968" s="950"/>
      <c r="M968" s="950"/>
      <c r="N968" s="950"/>
      <c r="O968" s="950"/>
      <c r="P968" s="18"/>
      <c r="Q968" s="18"/>
      <c r="R968" s="18"/>
      <c r="S968" s="18"/>
      <c r="T968" s="18"/>
      <c r="U968" s="18"/>
      <c r="V968" s="18"/>
      <c r="W968" s="18"/>
      <c r="X968" s="18"/>
      <c r="Y968" s="18"/>
      <c r="Z968" s="18"/>
      <c r="AA968" s="18"/>
      <c r="AB968" s="18"/>
      <c r="AC968" s="18"/>
      <c r="AD968" s="18"/>
    </row>
    <row r="969" spans="1:30" ht="18">
      <c r="A969" s="950"/>
      <c r="B969" s="950"/>
      <c r="C969" s="950"/>
      <c r="D969" s="950"/>
      <c r="E969" s="950"/>
      <c r="F969" s="950"/>
      <c r="G969" s="950"/>
      <c r="H969" s="950"/>
      <c r="I969" s="950"/>
      <c r="J969" s="950"/>
      <c r="K969" s="950"/>
      <c r="L969" s="950"/>
      <c r="M969" s="950"/>
      <c r="N969" s="950"/>
      <c r="O969" s="950"/>
      <c r="P969" s="18"/>
      <c r="Q969" s="18"/>
      <c r="R969" s="18"/>
      <c r="S969" s="18"/>
      <c r="T969" s="18"/>
      <c r="U969" s="18"/>
      <c r="V969" s="18"/>
      <c r="W969" s="18"/>
      <c r="X969" s="18"/>
      <c r="Y969" s="18"/>
      <c r="Z969" s="18"/>
      <c r="AA969" s="18"/>
      <c r="AB969" s="18"/>
      <c r="AC969" s="18"/>
      <c r="AD969" s="18"/>
    </row>
    <row r="970" spans="1:30" ht="18">
      <c r="A970" s="950"/>
      <c r="B970" s="950"/>
      <c r="C970" s="950"/>
      <c r="D970" s="950"/>
      <c r="E970" s="950"/>
      <c r="F970" s="950"/>
      <c r="G970" s="950"/>
      <c r="H970" s="950"/>
      <c r="I970" s="950"/>
      <c r="J970" s="950"/>
      <c r="K970" s="950"/>
      <c r="L970" s="950"/>
      <c r="M970" s="950"/>
      <c r="N970" s="950"/>
      <c r="O970" s="950"/>
      <c r="P970" s="18"/>
      <c r="Q970" s="18"/>
      <c r="R970" s="18"/>
      <c r="S970" s="18"/>
      <c r="T970" s="18"/>
      <c r="U970" s="18"/>
      <c r="V970" s="18"/>
      <c r="W970" s="18"/>
      <c r="X970" s="18"/>
      <c r="Y970" s="18"/>
      <c r="Z970" s="18"/>
      <c r="AA970" s="18"/>
      <c r="AB970" s="18"/>
      <c r="AC970" s="18"/>
      <c r="AD970" s="18"/>
    </row>
    <row r="971" spans="1:30" ht="18">
      <c r="A971" s="950"/>
      <c r="B971" s="950"/>
      <c r="C971" s="950"/>
      <c r="D971" s="950"/>
      <c r="E971" s="950"/>
      <c r="F971" s="950"/>
      <c r="G971" s="950"/>
      <c r="H971" s="950"/>
      <c r="I971" s="950"/>
      <c r="J971" s="950"/>
      <c r="K971" s="950"/>
      <c r="L971" s="950"/>
      <c r="M971" s="950"/>
      <c r="N971" s="950"/>
      <c r="O971" s="950"/>
      <c r="P971" s="18"/>
      <c r="Q971" s="18"/>
      <c r="R971" s="18"/>
      <c r="S971" s="18"/>
      <c r="T971" s="18"/>
      <c r="U971" s="18"/>
      <c r="V971" s="18"/>
      <c r="W971" s="18"/>
      <c r="X971" s="18"/>
      <c r="Y971" s="18"/>
      <c r="Z971" s="18"/>
      <c r="AA971" s="18"/>
      <c r="AB971" s="18"/>
      <c r="AC971" s="18"/>
      <c r="AD971" s="18"/>
    </row>
    <row r="972" spans="1:30" ht="18">
      <c r="A972" s="950"/>
      <c r="B972" s="950"/>
      <c r="C972" s="950"/>
      <c r="D972" s="950"/>
      <c r="E972" s="950"/>
      <c r="F972" s="950"/>
      <c r="G972" s="950"/>
      <c r="H972" s="950"/>
      <c r="I972" s="950"/>
      <c r="J972" s="950"/>
      <c r="K972" s="950"/>
      <c r="L972" s="950"/>
      <c r="M972" s="950"/>
      <c r="N972" s="950"/>
      <c r="O972" s="950"/>
      <c r="P972" s="18"/>
      <c r="Q972" s="18"/>
      <c r="R972" s="18"/>
      <c r="S972" s="18"/>
      <c r="T972" s="18"/>
      <c r="U972" s="18"/>
      <c r="V972" s="18"/>
      <c r="W972" s="18"/>
      <c r="X972" s="18"/>
      <c r="Y972" s="18"/>
      <c r="Z972" s="18"/>
      <c r="AA972" s="18"/>
      <c r="AB972" s="18"/>
      <c r="AC972" s="18"/>
      <c r="AD972" s="18"/>
    </row>
    <row r="973" spans="1:30" ht="18">
      <c r="A973" s="950"/>
      <c r="B973" s="950"/>
      <c r="C973" s="950"/>
      <c r="D973" s="950"/>
      <c r="E973" s="950"/>
      <c r="F973" s="950"/>
      <c r="G973" s="950"/>
      <c r="H973" s="950"/>
      <c r="I973" s="950"/>
      <c r="J973" s="950"/>
      <c r="K973" s="950"/>
      <c r="L973" s="950"/>
      <c r="M973" s="950"/>
      <c r="N973" s="950"/>
      <c r="O973" s="950"/>
      <c r="P973" s="18"/>
      <c r="Q973" s="18"/>
      <c r="R973" s="18"/>
      <c r="S973" s="18"/>
      <c r="T973" s="18"/>
      <c r="U973" s="18"/>
      <c r="V973" s="18"/>
      <c r="W973" s="18"/>
      <c r="X973" s="18"/>
      <c r="Y973" s="18"/>
      <c r="Z973" s="18"/>
      <c r="AA973" s="18"/>
      <c r="AB973" s="18"/>
      <c r="AC973" s="18"/>
      <c r="AD973" s="18"/>
    </row>
    <row r="974" spans="1:30" ht="18">
      <c r="A974" s="950"/>
      <c r="B974" s="950"/>
      <c r="C974" s="950"/>
      <c r="D974" s="950"/>
      <c r="E974" s="950"/>
      <c r="F974" s="950"/>
      <c r="G974" s="950"/>
      <c r="H974" s="950"/>
      <c r="I974" s="950"/>
      <c r="J974" s="950"/>
      <c r="K974" s="950"/>
      <c r="L974" s="950"/>
      <c r="M974" s="950"/>
      <c r="N974" s="950"/>
      <c r="O974" s="950"/>
      <c r="P974" s="18"/>
      <c r="Q974" s="18"/>
      <c r="R974" s="18"/>
      <c r="S974" s="18"/>
      <c r="T974" s="18"/>
      <c r="U974" s="18"/>
      <c r="V974" s="18"/>
      <c r="W974" s="18"/>
      <c r="X974" s="18"/>
      <c r="Y974" s="18"/>
      <c r="Z974" s="18"/>
      <c r="AA974" s="18"/>
      <c r="AB974" s="18"/>
      <c r="AC974" s="18"/>
      <c r="AD974" s="18"/>
    </row>
    <row r="975" spans="1:30" ht="18">
      <c r="A975" s="950"/>
      <c r="B975" s="950"/>
      <c r="C975" s="950"/>
      <c r="D975" s="950"/>
      <c r="E975" s="950"/>
      <c r="F975" s="950"/>
      <c r="G975" s="950"/>
      <c r="H975" s="950"/>
      <c r="I975" s="950"/>
      <c r="J975" s="950"/>
      <c r="K975" s="950"/>
      <c r="L975" s="950"/>
      <c r="M975" s="950"/>
      <c r="N975" s="950"/>
      <c r="O975" s="950"/>
      <c r="P975" s="18"/>
      <c r="Q975" s="18"/>
      <c r="R975" s="18"/>
      <c r="S975" s="18"/>
      <c r="T975" s="18"/>
      <c r="U975" s="18"/>
      <c r="V975" s="18"/>
      <c r="W975" s="18"/>
      <c r="X975" s="18"/>
      <c r="Y975" s="18"/>
      <c r="Z975" s="18"/>
      <c r="AA975" s="18"/>
      <c r="AB975" s="18"/>
      <c r="AC975" s="18"/>
      <c r="AD975" s="18"/>
    </row>
    <row r="976" spans="1:30" ht="18">
      <c r="A976" s="950"/>
      <c r="B976" s="950"/>
      <c r="C976" s="950"/>
      <c r="D976" s="950"/>
      <c r="E976" s="950"/>
      <c r="F976" s="950"/>
      <c r="G976" s="950"/>
      <c r="H976" s="950"/>
      <c r="I976" s="950"/>
      <c r="J976" s="950"/>
      <c r="K976" s="950"/>
      <c r="L976" s="950"/>
      <c r="M976" s="950"/>
      <c r="N976" s="950"/>
      <c r="O976" s="950"/>
      <c r="P976" s="18"/>
      <c r="Q976" s="18"/>
      <c r="R976" s="18"/>
      <c r="S976" s="18"/>
      <c r="T976" s="18"/>
      <c r="U976" s="18"/>
      <c r="V976" s="18"/>
      <c r="W976" s="18"/>
      <c r="X976" s="18"/>
      <c r="Y976" s="18"/>
      <c r="Z976" s="18"/>
      <c r="AA976" s="18"/>
      <c r="AB976" s="18"/>
      <c r="AC976" s="18"/>
      <c r="AD976" s="18"/>
    </row>
    <row r="977" spans="1:30" ht="18">
      <c r="A977" s="950"/>
      <c r="B977" s="950"/>
      <c r="C977" s="950"/>
      <c r="D977" s="950"/>
      <c r="E977" s="950"/>
      <c r="F977" s="950"/>
      <c r="G977" s="950"/>
      <c r="H977" s="950"/>
      <c r="I977" s="950"/>
      <c r="J977" s="950"/>
      <c r="K977" s="950"/>
      <c r="L977" s="950"/>
      <c r="M977" s="950"/>
      <c r="N977" s="950"/>
      <c r="O977" s="950"/>
      <c r="P977" s="18"/>
      <c r="Q977" s="18"/>
      <c r="R977" s="18"/>
      <c r="S977" s="18"/>
      <c r="T977" s="18"/>
      <c r="U977" s="18"/>
      <c r="V977" s="18"/>
      <c r="W977" s="18"/>
      <c r="X977" s="18"/>
      <c r="Y977" s="18"/>
      <c r="Z977" s="18"/>
      <c r="AA977" s="18"/>
      <c r="AB977" s="18"/>
      <c r="AC977" s="18"/>
      <c r="AD977" s="18"/>
    </row>
    <row r="978" spans="1:30" ht="18">
      <c r="A978" s="950"/>
      <c r="B978" s="950"/>
      <c r="C978" s="950"/>
      <c r="D978" s="950"/>
      <c r="E978" s="950"/>
      <c r="F978" s="950"/>
      <c r="G978" s="950"/>
      <c r="H978" s="950"/>
      <c r="I978" s="950"/>
      <c r="J978" s="950"/>
      <c r="K978" s="950"/>
      <c r="L978" s="950"/>
      <c r="M978" s="950"/>
      <c r="N978" s="950"/>
      <c r="O978" s="950"/>
      <c r="P978" s="18"/>
      <c r="Q978" s="18"/>
      <c r="R978" s="18"/>
      <c r="S978" s="18"/>
      <c r="T978" s="18"/>
      <c r="U978" s="18"/>
      <c r="V978" s="18"/>
      <c r="W978" s="18"/>
      <c r="X978" s="18"/>
      <c r="Y978" s="18"/>
      <c r="Z978" s="18"/>
      <c r="AA978" s="18"/>
      <c r="AB978" s="18"/>
      <c r="AC978" s="18"/>
      <c r="AD978" s="18"/>
    </row>
    <row r="979" spans="1:30" ht="18">
      <c r="A979" s="950"/>
      <c r="B979" s="950"/>
      <c r="C979" s="950"/>
      <c r="D979" s="950"/>
      <c r="E979" s="950"/>
      <c r="F979" s="950"/>
      <c r="G979" s="950"/>
      <c r="H979" s="950"/>
      <c r="I979" s="950"/>
      <c r="J979" s="950"/>
      <c r="K979" s="950"/>
      <c r="L979" s="950"/>
      <c r="M979" s="950"/>
      <c r="N979" s="950"/>
      <c r="O979" s="950"/>
      <c r="P979" s="18"/>
      <c r="Q979" s="18"/>
      <c r="R979" s="18"/>
      <c r="S979" s="18"/>
      <c r="T979" s="18"/>
      <c r="U979" s="18"/>
      <c r="V979" s="18"/>
      <c r="W979" s="18"/>
      <c r="X979" s="18"/>
      <c r="Y979" s="18"/>
      <c r="Z979" s="18"/>
      <c r="AA979" s="18"/>
      <c r="AB979" s="18"/>
      <c r="AC979" s="18"/>
      <c r="AD979" s="18"/>
    </row>
    <row r="980" spans="1:30" ht="18">
      <c r="A980" s="950"/>
      <c r="B980" s="950"/>
      <c r="C980" s="950"/>
      <c r="D980" s="950"/>
      <c r="E980" s="950"/>
      <c r="F980" s="950"/>
      <c r="G980" s="950"/>
      <c r="H980" s="950"/>
      <c r="I980" s="950"/>
      <c r="J980" s="950"/>
      <c r="K980" s="950"/>
      <c r="L980" s="950"/>
      <c r="M980" s="950"/>
      <c r="N980" s="950"/>
      <c r="O980" s="950"/>
      <c r="P980" s="18"/>
      <c r="Q980" s="18"/>
      <c r="R980" s="18"/>
      <c r="S980" s="18"/>
      <c r="T980" s="18"/>
      <c r="U980" s="18"/>
      <c r="V980" s="18"/>
      <c r="W980" s="18"/>
      <c r="X980" s="18"/>
      <c r="Y980" s="18"/>
      <c r="Z980" s="18"/>
      <c r="AA980" s="18"/>
      <c r="AB980" s="18"/>
      <c r="AC980" s="18"/>
      <c r="AD980" s="18"/>
    </row>
    <row r="981" spans="1:30" ht="18">
      <c r="A981" s="950"/>
      <c r="B981" s="950"/>
      <c r="C981" s="950"/>
      <c r="D981" s="950"/>
      <c r="E981" s="950"/>
      <c r="F981" s="950"/>
      <c r="G981" s="950"/>
      <c r="H981" s="950"/>
      <c r="I981" s="950"/>
      <c r="J981" s="950"/>
      <c r="K981" s="950"/>
      <c r="L981" s="950"/>
      <c r="M981" s="950"/>
      <c r="N981" s="950"/>
      <c r="O981" s="950"/>
      <c r="P981" s="18"/>
      <c r="Q981" s="18"/>
      <c r="R981" s="18"/>
      <c r="S981" s="18"/>
      <c r="T981" s="18"/>
      <c r="U981" s="18"/>
      <c r="V981" s="18"/>
      <c r="W981" s="18"/>
      <c r="X981" s="18"/>
      <c r="Y981" s="18"/>
      <c r="Z981" s="18"/>
      <c r="AA981" s="18"/>
      <c r="AB981" s="18"/>
      <c r="AC981" s="18"/>
      <c r="AD981" s="18"/>
    </row>
    <row r="982" spans="1:30" ht="18">
      <c r="A982" s="950"/>
      <c r="B982" s="950"/>
      <c r="C982" s="950"/>
      <c r="D982" s="950"/>
      <c r="E982" s="950"/>
      <c r="F982" s="950"/>
      <c r="G982" s="950"/>
      <c r="H982" s="950"/>
      <c r="I982" s="950"/>
      <c r="J982" s="950"/>
      <c r="K982" s="950"/>
      <c r="L982" s="950"/>
      <c r="M982" s="950"/>
      <c r="N982" s="950"/>
      <c r="O982" s="950"/>
      <c r="P982" s="18"/>
      <c r="Q982" s="18"/>
      <c r="R982" s="18"/>
      <c r="S982" s="18"/>
      <c r="T982" s="18"/>
      <c r="U982" s="18"/>
      <c r="V982" s="18"/>
      <c r="W982" s="18"/>
      <c r="X982" s="18"/>
      <c r="Y982" s="18"/>
      <c r="Z982" s="18"/>
      <c r="AA982" s="18"/>
      <c r="AB982" s="18"/>
      <c r="AC982" s="18"/>
      <c r="AD982" s="18"/>
    </row>
    <row r="983" spans="1:30" ht="18">
      <c r="A983" s="950"/>
      <c r="B983" s="950"/>
      <c r="C983" s="950"/>
      <c r="D983" s="950"/>
      <c r="E983" s="950"/>
      <c r="F983" s="950"/>
      <c r="G983" s="950"/>
      <c r="H983" s="950"/>
      <c r="I983" s="950"/>
      <c r="J983" s="950"/>
      <c r="K983" s="950"/>
      <c r="L983" s="950"/>
      <c r="M983" s="950"/>
      <c r="N983" s="950"/>
      <c r="O983" s="950"/>
      <c r="P983" s="18"/>
      <c r="Q983" s="18"/>
      <c r="R983" s="18"/>
      <c r="S983" s="18"/>
      <c r="T983" s="18"/>
      <c r="U983" s="18"/>
      <c r="V983" s="18"/>
      <c r="W983" s="18"/>
      <c r="X983" s="18"/>
      <c r="Y983" s="18"/>
      <c r="Z983" s="18"/>
      <c r="AA983" s="18"/>
      <c r="AB983" s="18"/>
      <c r="AC983" s="18"/>
      <c r="AD983" s="18"/>
    </row>
    <row r="984" spans="1:30" ht="18">
      <c r="A984" s="950"/>
      <c r="B984" s="950"/>
      <c r="C984" s="950"/>
      <c r="D984" s="950"/>
      <c r="E984" s="950"/>
      <c r="F984" s="950"/>
      <c r="G984" s="950"/>
      <c r="H984" s="950"/>
      <c r="I984" s="950"/>
      <c r="J984" s="950"/>
      <c r="K984" s="950"/>
      <c r="L984" s="950"/>
      <c r="M984" s="950"/>
      <c r="N984" s="950"/>
      <c r="O984" s="950"/>
      <c r="P984" s="18"/>
      <c r="Q984" s="18"/>
      <c r="R984" s="18"/>
      <c r="S984" s="18"/>
      <c r="T984" s="18"/>
      <c r="U984" s="18"/>
      <c r="V984" s="18"/>
      <c r="W984" s="18"/>
      <c r="X984" s="18"/>
      <c r="Y984" s="18"/>
      <c r="Z984" s="18"/>
      <c r="AA984" s="18"/>
      <c r="AB984" s="18"/>
      <c r="AC984" s="18"/>
      <c r="AD984" s="18"/>
    </row>
    <row r="985" spans="1:30" ht="18">
      <c r="A985" s="950"/>
      <c r="B985" s="950"/>
      <c r="C985" s="950"/>
      <c r="D985" s="950"/>
      <c r="E985" s="950"/>
      <c r="F985" s="950"/>
      <c r="G985" s="950"/>
      <c r="H985" s="950"/>
      <c r="I985" s="950"/>
      <c r="J985" s="950"/>
      <c r="K985" s="950"/>
      <c r="L985" s="950"/>
      <c r="M985" s="950"/>
      <c r="N985" s="950"/>
      <c r="O985" s="950"/>
      <c r="P985" s="18"/>
      <c r="Q985" s="18"/>
      <c r="R985" s="18"/>
      <c r="S985" s="18"/>
      <c r="T985" s="18"/>
      <c r="U985" s="18"/>
      <c r="V985" s="18"/>
      <c r="W985" s="18"/>
      <c r="X985" s="18"/>
      <c r="Y985" s="18"/>
      <c r="Z985" s="18"/>
      <c r="AA985" s="18"/>
      <c r="AB985" s="18"/>
      <c r="AC985" s="18"/>
      <c r="AD985" s="18"/>
    </row>
    <row r="986" spans="1:30" ht="18">
      <c r="A986" s="950"/>
      <c r="B986" s="950"/>
      <c r="C986" s="950"/>
      <c r="D986" s="950"/>
      <c r="E986" s="950"/>
      <c r="F986" s="950"/>
      <c r="G986" s="950"/>
      <c r="H986" s="950"/>
      <c r="I986" s="950"/>
      <c r="J986" s="950"/>
      <c r="K986" s="950"/>
      <c r="L986" s="950"/>
      <c r="M986" s="950"/>
      <c r="N986" s="950"/>
      <c r="O986" s="950"/>
      <c r="P986" s="18"/>
      <c r="Q986" s="18"/>
      <c r="R986" s="18"/>
      <c r="S986" s="18"/>
      <c r="T986" s="18"/>
      <c r="U986" s="18"/>
      <c r="V986" s="18"/>
      <c r="W986" s="18"/>
      <c r="X986" s="18"/>
      <c r="Y986" s="18"/>
      <c r="Z986" s="18"/>
      <c r="AA986" s="18"/>
      <c r="AB986" s="18"/>
      <c r="AC986" s="18"/>
      <c r="AD986" s="18"/>
    </row>
    <row r="987" spans="1:30" ht="18">
      <c r="A987" s="950"/>
      <c r="B987" s="950"/>
      <c r="C987" s="950"/>
      <c r="D987" s="950"/>
      <c r="E987" s="950"/>
      <c r="F987" s="950"/>
      <c r="G987" s="950"/>
      <c r="H987" s="950"/>
      <c r="I987" s="950"/>
      <c r="J987" s="950"/>
      <c r="K987" s="950"/>
      <c r="L987" s="950"/>
      <c r="M987" s="950"/>
      <c r="N987" s="950"/>
      <c r="O987" s="950"/>
      <c r="P987" s="18"/>
      <c r="Q987" s="18"/>
      <c r="R987" s="18"/>
      <c r="S987" s="18"/>
      <c r="T987" s="18"/>
      <c r="U987" s="18"/>
      <c r="V987" s="18"/>
      <c r="W987" s="18"/>
      <c r="X987" s="18"/>
      <c r="Y987" s="18"/>
      <c r="Z987" s="18"/>
      <c r="AA987" s="18"/>
      <c r="AB987" s="18"/>
      <c r="AC987" s="18"/>
      <c r="AD987" s="18"/>
    </row>
    <row r="988" spans="1:30" ht="18">
      <c r="A988" s="950"/>
      <c r="B988" s="950"/>
      <c r="C988" s="950"/>
      <c r="D988" s="950"/>
      <c r="E988" s="950"/>
      <c r="F988" s="950"/>
      <c r="G988" s="950"/>
      <c r="H988" s="950"/>
      <c r="I988" s="950"/>
      <c r="J988" s="950"/>
      <c r="K988" s="950"/>
      <c r="L988" s="950"/>
      <c r="M988" s="950"/>
      <c r="N988" s="950"/>
      <c r="O988" s="950"/>
      <c r="P988" s="18"/>
      <c r="Q988" s="18"/>
      <c r="R988" s="18"/>
      <c r="S988" s="18"/>
      <c r="T988" s="18"/>
      <c r="U988" s="18"/>
      <c r="V988" s="18"/>
      <c r="W988" s="18"/>
      <c r="X988" s="18"/>
      <c r="Y988" s="18"/>
      <c r="Z988" s="18"/>
      <c r="AA988" s="18"/>
      <c r="AB988" s="18"/>
      <c r="AC988" s="18"/>
      <c r="AD988" s="18"/>
    </row>
    <row r="989" spans="1:30" ht="18">
      <c r="A989" s="950"/>
      <c r="B989" s="950"/>
      <c r="C989" s="950"/>
      <c r="D989" s="950"/>
      <c r="E989" s="950"/>
      <c r="F989" s="950"/>
      <c r="G989" s="950"/>
      <c r="H989" s="950"/>
      <c r="I989" s="950"/>
      <c r="J989" s="950"/>
      <c r="K989" s="950"/>
      <c r="L989" s="950"/>
      <c r="M989" s="950"/>
      <c r="N989" s="950"/>
      <c r="O989" s="950"/>
      <c r="P989" s="18"/>
      <c r="Q989" s="18"/>
      <c r="R989" s="18"/>
      <c r="S989" s="18"/>
      <c r="T989" s="18"/>
      <c r="U989" s="18"/>
      <c r="V989" s="18"/>
      <c r="W989" s="18"/>
      <c r="X989" s="18"/>
      <c r="Y989" s="18"/>
      <c r="Z989" s="18"/>
      <c r="AA989" s="18"/>
      <c r="AB989" s="18"/>
      <c r="AC989" s="18"/>
      <c r="AD989" s="18"/>
    </row>
    <row r="990" spans="1:30" ht="18">
      <c r="A990" s="950"/>
      <c r="B990" s="950"/>
      <c r="C990" s="950"/>
      <c r="D990" s="950"/>
      <c r="E990" s="950"/>
      <c r="F990" s="950"/>
      <c r="G990" s="950"/>
      <c r="H990" s="950"/>
      <c r="I990" s="950"/>
      <c r="J990" s="950"/>
      <c r="K990" s="950"/>
      <c r="L990" s="950"/>
      <c r="M990" s="950"/>
      <c r="N990" s="950"/>
      <c r="O990" s="950"/>
      <c r="P990" s="18"/>
      <c r="Q990" s="18"/>
      <c r="R990" s="18"/>
      <c r="S990" s="18"/>
      <c r="T990" s="18"/>
      <c r="U990" s="18"/>
      <c r="V990" s="18"/>
      <c r="W990" s="18"/>
      <c r="X990" s="18"/>
      <c r="Y990" s="18"/>
      <c r="Z990" s="18"/>
      <c r="AA990" s="18"/>
      <c r="AB990" s="18"/>
      <c r="AC990" s="18"/>
      <c r="AD990" s="18"/>
    </row>
    <row r="991" spans="1:30" ht="18">
      <c r="A991" s="950"/>
      <c r="B991" s="950"/>
      <c r="C991" s="950"/>
      <c r="D991" s="950"/>
      <c r="E991" s="950"/>
      <c r="F991" s="950"/>
      <c r="G991" s="950"/>
      <c r="H991" s="950"/>
      <c r="I991" s="950"/>
      <c r="J991" s="950"/>
      <c r="K991" s="950"/>
      <c r="L991" s="950"/>
      <c r="M991" s="950"/>
      <c r="N991" s="950"/>
      <c r="O991" s="950"/>
      <c r="P991" s="18"/>
      <c r="Q991" s="18"/>
      <c r="R991" s="18"/>
      <c r="S991" s="18"/>
      <c r="T991" s="18"/>
      <c r="U991" s="18"/>
      <c r="V991" s="18"/>
      <c r="W991" s="18"/>
      <c r="X991" s="18"/>
      <c r="Y991" s="18"/>
      <c r="Z991" s="18"/>
      <c r="AA991" s="18"/>
      <c r="AB991" s="18"/>
      <c r="AC991" s="18"/>
      <c r="AD991" s="18"/>
    </row>
    <row r="992" spans="1:30" ht="18">
      <c r="A992" s="950"/>
      <c r="B992" s="950"/>
      <c r="C992" s="950"/>
      <c r="D992" s="950"/>
      <c r="E992" s="950"/>
      <c r="F992" s="950"/>
      <c r="G992" s="950"/>
      <c r="H992" s="950"/>
      <c r="I992" s="950"/>
      <c r="J992" s="950"/>
      <c r="K992" s="950"/>
      <c r="L992" s="950"/>
      <c r="M992" s="950"/>
      <c r="N992" s="950"/>
      <c r="O992" s="950"/>
      <c r="P992" s="18"/>
      <c r="Q992" s="18"/>
      <c r="R992" s="18"/>
      <c r="S992" s="18"/>
      <c r="T992" s="18"/>
      <c r="U992" s="18"/>
      <c r="V992" s="18"/>
      <c r="W992" s="18"/>
      <c r="X992" s="18"/>
      <c r="Y992" s="18"/>
      <c r="Z992" s="18"/>
      <c r="AA992" s="18"/>
      <c r="AB992" s="18"/>
      <c r="AC992" s="18"/>
      <c r="AD992" s="18"/>
    </row>
    <row r="993" spans="1:30" ht="18">
      <c r="A993" s="950"/>
      <c r="B993" s="950"/>
      <c r="C993" s="950"/>
      <c r="D993" s="950"/>
      <c r="E993" s="950"/>
      <c r="F993" s="950"/>
      <c r="G993" s="950"/>
      <c r="H993" s="950"/>
      <c r="I993" s="950"/>
      <c r="J993" s="950"/>
      <c r="K993" s="950"/>
      <c r="L993" s="950"/>
      <c r="M993" s="950"/>
      <c r="N993" s="950"/>
      <c r="O993" s="950"/>
      <c r="P993" s="18"/>
      <c r="Q993" s="18"/>
      <c r="R993" s="18"/>
      <c r="S993" s="18"/>
      <c r="T993" s="18"/>
      <c r="U993" s="18"/>
      <c r="V993" s="18"/>
      <c r="W993" s="18"/>
      <c r="X993" s="18"/>
      <c r="Y993" s="18"/>
      <c r="Z993" s="18"/>
      <c r="AA993" s="18"/>
      <c r="AB993" s="18"/>
      <c r="AC993" s="18"/>
      <c r="AD993" s="18"/>
    </row>
    <row r="994" spans="1:30" ht="18">
      <c r="A994" s="950"/>
      <c r="B994" s="950"/>
      <c r="C994" s="950"/>
      <c r="D994" s="950"/>
      <c r="E994" s="950"/>
      <c r="F994" s="950"/>
      <c r="G994" s="950"/>
      <c r="H994" s="950"/>
      <c r="I994" s="950"/>
      <c r="J994" s="950"/>
      <c r="K994" s="950"/>
      <c r="L994" s="950"/>
      <c r="M994" s="950"/>
      <c r="N994" s="950"/>
      <c r="O994" s="950"/>
      <c r="P994" s="18"/>
      <c r="Q994" s="18"/>
      <c r="R994" s="18"/>
      <c r="S994" s="18"/>
      <c r="T994" s="18"/>
      <c r="U994" s="18"/>
      <c r="V994" s="18"/>
      <c r="W994" s="18"/>
      <c r="X994" s="18"/>
      <c r="Y994" s="18"/>
      <c r="Z994" s="18"/>
      <c r="AA994" s="18"/>
      <c r="AB994" s="18"/>
      <c r="AC994" s="18"/>
      <c r="AD994" s="18"/>
    </row>
    <row r="995" spans="1:30" ht="18">
      <c r="A995" s="950"/>
      <c r="B995" s="950"/>
      <c r="C995" s="950"/>
      <c r="D995" s="950"/>
      <c r="E995" s="950"/>
      <c r="F995" s="950"/>
      <c r="G995" s="950"/>
      <c r="H995" s="950"/>
      <c r="I995" s="950"/>
      <c r="J995" s="950"/>
      <c r="K995" s="950"/>
      <c r="L995" s="950"/>
      <c r="M995" s="950"/>
      <c r="N995" s="950"/>
      <c r="O995" s="950"/>
      <c r="P995" s="18"/>
      <c r="Q995" s="18"/>
      <c r="R995" s="18"/>
      <c r="S995" s="18"/>
      <c r="T995" s="18"/>
      <c r="U995" s="18"/>
      <c r="V995" s="18"/>
      <c r="W995" s="18"/>
      <c r="X995" s="18"/>
      <c r="Y995" s="18"/>
      <c r="Z995" s="18"/>
      <c r="AA995" s="18"/>
      <c r="AB995" s="18"/>
      <c r="AC995" s="18"/>
      <c r="AD995" s="18"/>
    </row>
    <row r="996" spans="1:30" ht="18">
      <c r="A996" s="950"/>
      <c r="B996" s="950"/>
      <c r="C996" s="950"/>
      <c r="D996" s="950"/>
      <c r="E996" s="950"/>
      <c r="F996" s="950"/>
      <c r="G996" s="950"/>
      <c r="H996" s="950"/>
      <c r="I996" s="950"/>
      <c r="J996" s="950"/>
      <c r="K996" s="950"/>
      <c r="L996" s="950"/>
      <c r="M996" s="950"/>
      <c r="N996" s="950"/>
      <c r="O996" s="950"/>
      <c r="P996" s="18"/>
      <c r="Q996" s="18"/>
      <c r="R996" s="18"/>
      <c r="S996" s="18"/>
      <c r="T996" s="18"/>
      <c r="U996" s="18"/>
      <c r="V996" s="18"/>
      <c r="W996" s="18"/>
      <c r="X996" s="18"/>
      <c r="Y996" s="18"/>
      <c r="Z996" s="18"/>
      <c r="AA996" s="18"/>
      <c r="AB996" s="18"/>
      <c r="AC996" s="18"/>
      <c r="AD996" s="18"/>
    </row>
    <row r="997" spans="1:30" ht="18">
      <c r="A997" s="950"/>
      <c r="B997" s="950"/>
      <c r="C997" s="950"/>
      <c r="D997" s="950"/>
      <c r="E997" s="950"/>
      <c r="F997" s="950"/>
      <c r="G997" s="950"/>
      <c r="H997" s="950"/>
      <c r="I997" s="950"/>
      <c r="J997" s="950"/>
      <c r="K997" s="950"/>
      <c r="L997" s="950"/>
      <c r="M997" s="950"/>
      <c r="N997" s="950"/>
      <c r="O997" s="950"/>
      <c r="P997" s="18"/>
      <c r="Q997" s="18"/>
      <c r="R997" s="18"/>
      <c r="S997" s="18"/>
      <c r="T997" s="18"/>
      <c r="U997" s="18"/>
      <c r="V997" s="18"/>
      <c r="W997" s="18"/>
      <c r="X997" s="18"/>
      <c r="Y997" s="18"/>
      <c r="Z997" s="18"/>
      <c r="AA997" s="18"/>
      <c r="AB997" s="18"/>
      <c r="AC997" s="18"/>
      <c r="AD997" s="18"/>
    </row>
    <row r="998" spans="1:30" ht="18">
      <c r="A998" s="950"/>
      <c r="B998" s="950"/>
      <c r="C998" s="950"/>
      <c r="D998" s="950"/>
      <c r="E998" s="950"/>
      <c r="F998" s="950"/>
      <c r="G998" s="950"/>
      <c r="H998" s="950"/>
      <c r="I998" s="950"/>
      <c r="J998" s="950"/>
      <c r="K998" s="950"/>
      <c r="L998" s="950"/>
      <c r="M998" s="950"/>
      <c r="N998" s="950"/>
      <c r="O998" s="950"/>
      <c r="P998" s="18"/>
      <c r="Q998" s="18"/>
      <c r="R998" s="18"/>
      <c r="S998" s="18"/>
      <c r="T998" s="18"/>
      <c r="U998" s="18"/>
      <c r="V998" s="18"/>
      <c r="W998" s="18"/>
      <c r="X998" s="18"/>
      <c r="Y998" s="18"/>
      <c r="Z998" s="18"/>
      <c r="AA998" s="18"/>
      <c r="AB998" s="18"/>
      <c r="AC998" s="18"/>
      <c r="AD998" s="18"/>
    </row>
    <row r="999" spans="1:30" ht="18">
      <c r="A999" s="950"/>
      <c r="B999" s="950"/>
      <c r="C999" s="950"/>
      <c r="D999" s="950"/>
      <c r="E999" s="950"/>
      <c r="F999" s="950"/>
      <c r="G999" s="950"/>
      <c r="H999" s="950"/>
      <c r="I999" s="950"/>
      <c r="J999" s="950"/>
      <c r="K999" s="950"/>
      <c r="L999" s="950"/>
      <c r="M999" s="950"/>
      <c r="N999" s="950"/>
      <c r="O999" s="950"/>
      <c r="P999" s="18"/>
      <c r="Q999" s="18"/>
      <c r="R999" s="18"/>
      <c r="S999" s="18"/>
      <c r="T999" s="18"/>
      <c r="U999" s="18"/>
      <c r="V999" s="18"/>
      <c r="W999" s="18"/>
      <c r="X999" s="18"/>
      <c r="Y999" s="18"/>
      <c r="Z999" s="18"/>
      <c r="AA999" s="18"/>
      <c r="AB999" s="18"/>
      <c r="AC999" s="18"/>
      <c r="AD999" s="18"/>
    </row>
    <row r="1000" spans="1:30" ht="18">
      <c r="A1000" s="950"/>
      <c r="B1000" s="950"/>
      <c r="C1000" s="950"/>
      <c r="D1000" s="950"/>
      <c r="E1000" s="950"/>
      <c r="F1000" s="950"/>
      <c r="G1000" s="950"/>
      <c r="H1000" s="950"/>
      <c r="I1000" s="950"/>
      <c r="J1000" s="950"/>
      <c r="K1000" s="950"/>
      <c r="L1000" s="950"/>
      <c r="M1000" s="950"/>
      <c r="N1000" s="950"/>
      <c r="O1000" s="950"/>
      <c r="P1000" s="18"/>
      <c r="Q1000" s="18"/>
      <c r="R1000" s="18"/>
      <c r="S1000" s="18"/>
      <c r="T1000" s="18"/>
      <c r="U1000" s="18"/>
      <c r="V1000" s="18"/>
      <c r="W1000" s="18"/>
      <c r="X1000" s="18"/>
      <c r="Y1000" s="18"/>
      <c r="Z1000" s="18"/>
      <c r="AA1000" s="18"/>
      <c r="AB1000" s="18"/>
      <c r="AC1000" s="18"/>
      <c r="AD1000" s="18"/>
    </row>
    <row r="1001" spans="1:30" ht="18">
      <c r="A1001" s="950"/>
      <c r="B1001" s="950"/>
      <c r="C1001" s="950"/>
      <c r="D1001" s="950"/>
      <c r="E1001" s="950"/>
      <c r="F1001" s="950"/>
      <c r="G1001" s="950"/>
      <c r="H1001" s="950"/>
      <c r="I1001" s="950"/>
      <c r="J1001" s="950"/>
      <c r="K1001" s="950"/>
      <c r="L1001" s="950"/>
      <c r="M1001" s="950"/>
      <c r="N1001" s="950"/>
      <c r="O1001" s="950"/>
      <c r="P1001" s="18"/>
      <c r="Q1001" s="18"/>
      <c r="R1001" s="18"/>
      <c r="S1001" s="18"/>
      <c r="T1001" s="18"/>
      <c r="U1001" s="18"/>
      <c r="V1001" s="18"/>
      <c r="W1001" s="18"/>
      <c r="X1001" s="18"/>
      <c r="Y1001" s="18"/>
      <c r="Z1001" s="18"/>
      <c r="AA1001" s="18"/>
      <c r="AB1001" s="18"/>
      <c r="AC1001" s="18"/>
      <c r="AD1001" s="18"/>
    </row>
    <row r="1002" spans="1:30" ht="18">
      <c r="A1002" s="950"/>
      <c r="B1002" s="950"/>
      <c r="C1002" s="950"/>
      <c r="D1002" s="950"/>
      <c r="E1002" s="950"/>
      <c r="F1002" s="950"/>
      <c r="G1002" s="950"/>
      <c r="H1002" s="950"/>
      <c r="I1002" s="950"/>
      <c r="J1002" s="950"/>
      <c r="K1002" s="950"/>
      <c r="L1002" s="950"/>
      <c r="M1002" s="950"/>
      <c r="N1002" s="950"/>
      <c r="O1002" s="950"/>
      <c r="P1002" s="18"/>
      <c r="Q1002" s="18"/>
      <c r="R1002" s="18"/>
      <c r="S1002" s="18"/>
      <c r="T1002" s="18"/>
      <c r="U1002" s="18"/>
      <c r="V1002" s="18"/>
      <c r="W1002" s="18"/>
      <c r="X1002" s="18"/>
      <c r="Y1002" s="18"/>
      <c r="Z1002" s="18"/>
      <c r="AA1002" s="18"/>
      <c r="AB1002" s="18"/>
      <c r="AC1002" s="18"/>
      <c r="AD1002" s="18"/>
    </row>
    <row r="1003" spans="1:30" ht="18">
      <c r="A1003" s="950"/>
      <c r="B1003" s="950"/>
      <c r="C1003" s="950"/>
      <c r="D1003" s="950"/>
      <c r="E1003" s="950"/>
      <c r="F1003" s="950"/>
      <c r="G1003" s="950"/>
      <c r="H1003" s="950"/>
      <c r="I1003" s="950"/>
      <c r="J1003" s="950"/>
      <c r="K1003" s="950"/>
      <c r="L1003" s="950"/>
      <c r="M1003" s="950"/>
      <c r="N1003" s="950"/>
      <c r="O1003" s="950"/>
      <c r="P1003" s="18"/>
      <c r="Q1003" s="18"/>
      <c r="R1003" s="18"/>
      <c r="S1003" s="18"/>
      <c r="T1003" s="18"/>
      <c r="U1003" s="18"/>
      <c r="V1003" s="18"/>
      <c r="W1003" s="18"/>
      <c r="X1003" s="18"/>
      <c r="Y1003" s="18"/>
      <c r="Z1003" s="18"/>
      <c r="AA1003" s="18"/>
      <c r="AB1003" s="18"/>
      <c r="AC1003" s="18"/>
      <c r="AD1003" s="18"/>
    </row>
    <row r="1004" spans="1:30" ht="18">
      <c r="A1004" s="950"/>
      <c r="B1004" s="950"/>
      <c r="C1004" s="950"/>
      <c r="D1004" s="950"/>
      <c r="E1004" s="950"/>
      <c r="F1004" s="950"/>
      <c r="G1004" s="950"/>
      <c r="H1004" s="950"/>
      <c r="I1004" s="950"/>
      <c r="J1004" s="950"/>
      <c r="K1004" s="950"/>
      <c r="L1004" s="950"/>
      <c r="M1004" s="950"/>
      <c r="N1004" s="950"/>
      <c r="O1004" s="950"/>
      <c r="P1004" s="18"/>
      <c r="Q1004" s="18"/>
      <c r="R1004" s="18"/>
      <c r="S1004" s="18"/>
      <c r="T1004" s="18"/>
      <c r="U1004" s="18"/>
      <c r="V1004" s="18"/>
      <c r="W1004" s="18"/>
      <c r="X1004" s="18"/>
      <c r="Y1004" s="18"/>
      <c r="Z1004" s="18"/>
      <c r="AA1004" s="18"/>
      <c r="AB1004" s="18"/>
      <c r="AC1004" s="18"/>
      <c r="AD1004" s="18"/>
    </row>
    <row r="1005" spans="1:30" ht="18">
      <c r="A1005" s="950"/>
      <c r="B1005" s="950"/>
      <c r="C1005" s="950"/>
      <c r="D1005" s="950"/>
      <c r="E1005" s="950"/>
      <c r="F1005" s="950"/>
      <c r="G1005" s="950"/>
      <c r="H1005" s="950"/>
      <c r="I1005" s="950"/>
      <c r="J1005" s="950"/>
      <c r="K1005" s="950"/>
      <c r="L1005" s="950"/>
      <c r="M1005" s="950"/>
      <c r="N1005" s="950"/>
      <c r="O1005" s="950"/>
      <c r="P1005" s="18"/>
      <c r="Q1005" s="18"/>
      <c r="R1005" s="18"/>
      <c r="S1005" s="18"/>
      <c r="T1005" s="18"/>
      <c r="U1005" s="18"/>
      <c r="V1005" s="18"/>
      <c r="W1005" s="18"/>
      <c r="X1005" s="18"/>
      <c r="Y1005" s="18"/>
      <c r="Z1005" s="18"/>
      <c r="AA1005" s="18"/>
      <c r="AB1005" s="18"/>
      <c r="AC1005" s="18"/>
      <c r="AD1005" s="18"/>
    </row>
    <row r="1006" spans="1:30" ht="18">
      <c r="A1006" s="950"/>
      <c r="B1006" s="950"/>
      <c r="C1006" s="950"/>
      <c r="D1006" s="950"/>
      <c r="E1006" s="950"/>
      <c r="F1006" s="950"/>
      <c r="G1006" s="950"/>
      <c r="H1006" s="950"/>
      <c r="I1006" s="950"/>
      <c r="J1006" s="950"/>
      <c r="K1006" s="950"/>
      <c r="L1006" s="950"/>
      <c r="M1006" s="950"/>
      <c r="N1006" s="950"/>
      <c r="O1006" s="950"/>
      <c r="P1006" s="18"/>
      <c r="Q1006" s="18"/>
      <c r="R1006" s="18"/>
      <c r="S1006" s="18"/>
      <c r="T1006" s="18"/>
      <c r="U1006" s="18"/>
      <c r="V1006" s="18"/>
      <c r="W1006" s="18"/>
      <c r="X1006" s="18"/>
      <c r="Y1006" s="18"/>
      <c r="Z1006" s="18"/>
      <c r="AA1006" s="18"/>
      <c r="AB1006" s="18"/>
      <c r="AC1006" s="18"/>
      <c r="AD1006" s="18"/>
    </row>
    <row r="1007" spans="1:30" ht="18">
      <c r="A1007" s="950"/>
      <c r="B1007" s="950"/>
      <c r="C1007" s="950"/>
      <c r="D1007" s="950"/>
      <c r="E1007" s="950"/>
      <c r="F1007" s="950"/>
      <c r="G1007" s="950"/>
      <c r="H1007" s="950"/>
      <c r="I1007" s="950"/>
      <c r="J1007" s="950"/>
      <c r="K1007" s="950"/>
      <c r="L1007" s="950"/>
      <c r="M1007" s="950"/>
      <c r="N1007" s="950"/>
      <c r="O1007" s="950"/>
      <c r="P1007" s="18"/>
      <c r="Q1007" s="18"/>
      <c r="R1007" s="18"/>
      <c r="S1007" s="18"/>
      <c r="T1007" s="18"/>
      <c r="U1007" s="18"/>
      <c r="V1007" s="18"/>
      <c r="W1007" s="18"/>
      <c r="X1007" s="18"/>
      <c r="Y1007" s="18"/>
      <c r="Z1007" s="18"/>
      <c r="AA1007" s="18"/>
      <c r="AB1007" s="18"/>
      <c r="AC1007" s="18"/>
      <c r="AD1007" s="18"/>
    </row>
    <row r="1008" spans="1:30" ht="18">
      <c r="A1008" s="950"/>
      <c r="B1008" s="950"/>
      <c r="C1008" s="950"/>
      <c r="D1008" s="950"/>
      <c r="E1008" s="950"/>
      <c r="F1008" s="950"/>
      <c r="G1008" s="950"/>
      <c r="H1008" s="950"/>
      <c r="I1008" s="950"/>
      <c r="J1008" s="950"/>
      <c r="K1008" s="950"/>
      <c r="L1008" s="950"/>
      <c r="M1008" s="950"/>
      <c r="N1008" s="950"/>
      <c r="O1008" s="950"/>
      <c r="P1008" s="18"/>
      <c r="Q1008" s="18"/>
      <c r="R1008" s="18"/>
      <c r="S1008" s="18"/>
      <c r="T1008" s="18"/>
      <c r="U1008" s="18"/>
      <c r="V1008" s="18"/>
      <c r="W1008" s="18"/>
      <c r="X1008" s="18"/>
      <c r="Y1008" s="18"/>
      <c r="Z1008" s="18"/>
      <c r="AA1008" s="18"/>
      <c r="AB1008" s="18"/>
      <c r="AC1008" s="18"/>
      <c r="AD1008" s="18"/>
    </row>
    <row r="1009" spans="1:30" ht="18">
      <c r="A1009" s="950"/>
      <c r="B1009" s="950"/>
      <c r="C1009" s="950"/>
      <c r="D1009" s="950"/>
      <c r="E1009" s="950"/>
      <c r="F1009" s="950"/>
      <c r="G1009" s="950"/>
      <c r="H1009" s="950"/>
      <c r="I1009" s="950"/>
      <c r="J1009" s="950"/>
      <c r="K1009" s="950"/>
      <c r="L1009" s="950"/>
      <c r="M1009" s="950"/>
      <c r="N1009" s="950"/>
      <c r="O1009" s="950"/>
      <c r="P1009" s="18"/>
      <c r="Q1009" s="18"/>
      <c r="R1009" s="18"/>
      <c r="S1009" s="18"/>
      <c r="T1009" s="18"/>
      <c r="U1009" s="18"/>
      <c r="V1009" s="18"/>
      <c r="W1009" s="18"/>
      <c r="X1009" s="18"/>
      <c r="Y1009" s="18"/>
      <c r="Z1009" s="18"/>
      <c r="AA1009" s="18"/>
      <c r="AB1009" s="18"/>
      <c r="AC1009" s="18"/>
      <c r="AD1009" s="18"/>
    </row>
    <row r="1010" spans="1:30" ht="18">
      <c r="A1010" s="950"/>
      <c r="B1010" s="950"/>
      <c r="C1010" s="950"/>
      <c r="D1010" s="950"/>
      <c r="E1010" s="950"/>
      <c r="F1010" s="950"/>
      <c r="G1010" s="950"/>
      <c r="H1010" s="950"/>
      <c r="I1010" s="950"/>
      <c r="J1010" s="950"/>
      <c r="K1010" s="950"/>
      <c r="L1010" s="950"/>
      <c r="M1010" s="950"/>
      <c r="N1010" s="950"/>
      <c r="O1010" s="950"/>
      <c r="P1010" s="18"/>
      <c r="Q1010" s="18"/>
      <c r="R1010" s="18"/>
      <c r="S1010" s="18"/>
      <c r="T1010" s="18"/>
      <c r="U1010" s="18"/>
      <c r="V1010" s="18"/>
      <c r="W1010" s="18"/>
      <c r="X1010" s="18"/>
      <c r="Y1010" s="18"/>
      <c r="Z1010" s="18"/>
      <c r="AA1010" s="18"/>
      <c r="AB1010" s="18"/>
      <c r="AC1010" s="18"/>
      <c r="AD1010" s="18"/>
    </row>
    <row r="1011" spans="1:30" ht="18">
      <c r="A1011" s="950"/>
      <c r="B1011" s="950"/>
      <c r="C1011" s="950"/>
      <c r="D1011" s="950"/>
      <c r="E1011" s="950"/>
      <c r="F1011" s="950"/>
      <c r="G1011" s="950"/>
      <c r="H1011" s="950"/>
      <c r="I1011" s="950"/>
      <c r="J1011" s="950"/>
      <c r="K1011" s="950"/>
      <c r="L1011" s="950"/>
      <c r="M1011" s="950"/>
      <c r="N1011" s="950"/>
      <c r="O1011" s="950"/>
      <c r="P1011" s="18"/>
      <c r="Q1011" s="18"/>
      <c r="R1011" s="18"/>
      <c r="S1011" s="18"/>
      <c r="T1011" s="18"/>
      <c r="U1011" s="18"/>
      <c r="V1011" s="18"/>
      <c r="W1011" s="18"/>
      <c r="X1011" s="18"/>
      <c r="Y1011" s="18"/>
      <c r="Z1011" s="18"/>
      <c r="AA1011" s="18"/>
      <c r="AB1011" s="18"/>
      <c r="AC1011" s="18"/>
      <c r="AD1011" s="18"/>
    </row>
    <row r="1012" spans="1:30" ht="12.75">
      <c r="A1012" s="18"/>
      <c r="B1012" s="18"/>
      <c r="C1012" s="18"/>
      <c r="D1012" s="18"/>
      <c r="E1012" s="18"/>
      <c r="F1012" s="18"/>
      <c r="G1012" s="18"/>
      <c r="H1012" s="18"/>
      <c r="I1012" s="18"/>
      <c r="J1012" s="18"/>
      <c r="K1012" s="18"/>
      <c r="L1012" s="18"/>
      <c r="M1012" s="18"/>
      <c r="N1012" s="18"/>
      <c r="O1012" s="18"/>
      <c r="P1012" s="18"/>
      <c r="Q1012" s="18"/>
      <c r="R1012" s="18"/>
      <c r="S1012" s="18"/>
      <c r="T1012" s="18"/>
      <c r="U1012" s="18"/>
      <c r="V1012" s="18"/>
      <c r="W1012" s="18"/>
      <c r="X1012" s="18"/>
      <c r="Y1012" s="18"/>
      <c r="Z1012" s="18"/>
      <c r="AA1012" s="18"/>
      <c r="AB1012" s="18"/>
      <c r="AC1012" s="18"/>
      <c r="AD1012" s="18"/>
    </row>
    <row r="1013" spans="1:30" ht="12.75">
      <c r="A1013" s="18"/>
      <c r="B1013" s="18"/>
      <c r="C1013" s="18"/>
      <c r="D1013" s="18"/>
      <c r="E1013" s="18"/>
      <c r="F1013" s="18"/>
      <c r="G1013" s="18"/>
      <c r="H1013" s="18"/>
      <c r="I1013" s="18"/>
      <c r="J1013" s="18"/>
      <c r="K1013" s="18"/>
      <c r="L1013" s="18"/>
      <c r="M1013" s="18"/>
      <c r="N1013" s="18"/>
      <c r="O1013" s="18"/>
      <c r="P1013" s="18"/>
      <c r="Q1013" s="18"/>
      <c r="R1013" s="18"/>
      <c r="S1013" s="18"/>
      <c r="T1013" s="18"/>
      <c r="U1013" s="18"/>
      <c r="V1013" s="18"/>
      <c r="W1013" s="18"/>
      <c r="X1013" s="18"/>
      <c r="Y1013" s="18"/>
      <c r="Z1013" s="18"/>
      <c r="AA1013" s="18"/>
      <c r="AB1013" s="18"/>
      <c r="AC1013" s="18"/>
      <c r="AD1013" s="18"/>
    </row>
    <row r="1014" spans="1:30" ht="12.75">
      <c r="A1014" s="18"/>
      <c r="B1014" s="18"/>
      <c r="C1014" s="18"/>
      <c r="D1014" s="18"/>
      <c r="E1014" s="18"/>
      <c r="F1014" s="18"/>
      <c r="G1014" s="18"/>
      <c r="H1014" s="18"/>
      <c r="I1014" s="18"/>
      <c r="J1014" s="18"/>
      <c r="K1014" s="18"/>
      <c r="L1014" s="18"/>
      <c r="M1014" s="18"/>
      <c r="N1014" s="18"/>
      <c r="O1014" s="18"/>
      <c r="P1014" s="18"/>
      <c r="Q1014" s="18"/>
      <c r="R1014" s="18"/>
      <c r="S1014" s="18"/>
      <c r="T1014" s="18"/>
      <c r="U1014" s="18"/>
      <c r="V1014" s="18"/>
      <c r="W1014" s="18"/>
      <c r="X1014" s="18"/>
      <c r="Y1014" s="18"/>
      <c r="Z1014" s="18"/>
      <c r="AA1014" s="18"/>
      <c r="AB1014" s="18"/>
      <c r="AC1014" s="18"/>
      <c r="AD1014" s="18"/>
    </row>
    <row r="1015" spans="1:30" ht="12.75">
      <c r="A1015" s="18"/>
      <c r="B1015" s="18"/>
      <c r="C1015" s="18"/>
      <c r="D1015" s="18"/>
      <c r="E1015" s="18"/>
      <c r="F1015" s="18"/>
      <c r="G1015" s="18"/>
      <c r="H1015" s="18"/>
      <c r="I1015" s="18"/>
      <c r="J1015" s="18"/>
      <c r="K1015" s="18"/>
      <c r="L1015" s="18"/>
      <c r="M1015" s="18"/>
      <c r="N1015" s="18"/>
      <c r="O1015" s="18"/>
      <c r="P1015" s="18"/>
      <c r="Q1015" s="18"/>
      <c r="R1015" s="18"/>
      <c r="S1015" s="18"/>
      <c r="T1015" s="18"/>
      <c r="U1015" s="18"/>
      <c r="V1015" s="18"/>
      <c r="W1015" s="18"/>
      <c r="X1015" s="18"/>
      <c r="Y1015" s="18"/>
      <c r="Z1015" s="18"/>
      <c r="AA1015" s="18"/>
      <c r="AB1015" s="18"/>
      <c r="AC1015" s="18"/>
      <c r="AD1015" s="18"/>
    </row>
    <row r="1016" spans="1:30" ht="12.75">
      <c r="A1016" s="18"/>
      <c r="B1016" s="18"/>
      <c r="C1016" s="18"/>
      <c r="D1016" s="18"/>
      <c r="E1016" s="18"/>
      <c r="F1016" s="18"/>
      <c r="G1016" s="18"/>
      <c r="H1016" s="18"/>
      <c r="I1016" s="18"/>
      <c r="J1016" s="18"/>
      <c r="K1016" s="18"/>
      <c r="L1016" s="18"/>
      <c r="M1016" s="18"/>
      <c r="N1016" s="18"/>
      <c r="O1016" s="18"/>
      <c r="P1016" s="18"/>
      <c r="Q1016" s="18"/>
      <c r="R1016" s="18"/>
      <c r="S1016" s="18"/>
      <c r="T1016" s="18"/>
      <c r="U1016" s="18"/>
      <c r="V1016" s="18"/>
      <c r="W1016" s="18"/>
      <c r="X1016" s="18"/>
      <c r="Y1016" s="18"/>
      <c r="Z1016" s="18"/>
      <c r="AA1016" s="18"/>
      <c r="AB1016" s="18"/>
      <c r="AC1016" s="18"/>
      <c r="AD1016" s="18"/>
    </row>
    <row r="1017" spans="1:30" ht="12.75">
      <c r="A1017" s="18"/>
      <c r="B1017" s="18"/>
      <c r="C1017" s="18"/>
      <c r="D1017" s="18"/>
      <c r="E1017" s="18"/>
      <c r="F1017" s="18"/>
      <c r="G1017" s="18"/>
      <c r="H1017" s="18"/>
      <c r="I1017" s="18"/>
      <c r="J1017" s="18"/>
      <c r="K1017" s="18"/>
      <c r="L1017" s="18"/>
      <c r="M1017" s="18"/>
      <c r="N1017" s="18"/>
      <c r="O1017" s="18"/>
      <c r="P1017" s="18"/>
      <c r="Q1017" s="18"/>
      <c r="R1017" s="18"/>
      <c r="S1017" s="18"/>
      <c r="T1017" s="18"/>
      <c r="U1017" s="18"/>
      <c r="V1017" s="18"/>
      <c r="W1017" s="18"/>
      <c r="X1017" s="18"/>
      <c r="Y1017" s="18"/>
      <c r="Z1017" s="18"/>
      <c r="AA1017" s="18"/>
      <c r="AB1017" s="18"/>
      <c r="AC1017" s="18"/>
      <c r="AD1017" s="18"/>
    </row>
    <row r="1018" spans="1:30" ht="12.75">
      <c r="A1018" s="18"/>
      <c r="B1018" s="18"/>
      <c r="C1018" s="18"/>
      <c r="D1018" s="18"/>
      <c r="E1018" s="18"/>
      <c r="F1018" s="18"/>
      <c r="G1018" s="18"/>
      <c r="H1018" s="18"/>
      <c r="I1018" s="18"/>
      <c r="J1018" s="18"/>
      <c r="K1018" s="18"/>
      <c r="L1018" s="18"/>
      <c r="M1018" s="18"/>
      <c r="N1018" s="18"/>
      <c r="O1018" s="18"/>
      <c r="P1018" s="18"/>
      <c r="Q1018" s="18"/>
      <c r="R1018" s="18"/>
      <c r="S1018" s="18"/>
      <c r="T1018" s="18"/>
      <c r="U1018" s="18"/>
      <c r="V1018" s="18"/>
      <c r="W1018" s="18"/>
      <c r="X1018" s="18"/>
      <c r="Y1018" s="18"/>
      <c r="Z1018" s="18"/>
      <c r="AA1018" s="18"/>
      <c r="AB1018" s="18"/>
      <c r="AC1018" s="18"/>
      <c r="AD1018" s="18"/>
    </row>
  </sheetData>
  <mergeCells count="126">
    <mergeCell ref="M35:M36"/>
    <mergeCell ref="N35:N36"/>
    <mergeCell ref="A35:A36"/>
    <mergeCell ref="B35:B36"/>
    <mergeCell ref="G35:G36"/>
    <mergeCell ref="H35:H36"/>
    <mergeCell ref="I35:I36"/>
    <mergeCell ref="K35:K36"/>
    <mergeCell ref="L35:L36"/>
    <mergeCell ref="M32:M34"/>
    <mergeCell ref="N32:N34"/>
    <mergeCell ref="A32:A34"/>
    <mergeCell ref="B32:B34"/>
    <mergeCell ref="G32:G34"/>
    <mergeCell ref="H32:H34"/>
    <mergeCell ref="I32:I34"/>
    <mergeCell ref="K32:K34"/>
    <mergeCell ref="L32:L34"/>
    <mergeCell ref="M30:M31"/>
    <mergeCell ref="N30:N31"/>
    <mergeCell ref="A30:A31"/>
    <mergeCell ref="B30:B31"/>
    <mergeCell ref="G30:G31"/>
    <mergeCell ref="H30:H31"/>
    <mergeCell ref="I30:I31"/>
    <mergeCell ref="K30:K31"/>
    <mergeCell ref="L30:L31"/>
    <mergeCell ref="M21:M22"/>
    <mergeCell ref="N21:N22"/>
    <mergeCell ref="A21:A22"/>
    <mergeCell ref="B21:B22"/>
    <mergeCell ref="G21:G22"/>
    <mergeCell ref="H21:H22"/>
    <mergeCell ref="I21:I22"/>
    <mergeCell ref="K21:K22"/>
    <mergeCell ref="L21:L22"/>
    <mergeCell ref="M19:M20"/>
    <mergeCell ref="N19:N20"/>
    <mergeCell ref="A19:A20"/>
    <mergeCell ref="B19:B20"/>
    <mergeCell ref="G19:G20"/>
    <mergeCell ref="H19:H20"/>
    <mergeCell ref="I19:I20"/>
    <mergeCell ref="K19:K20"/>
    <mergeCell ref="L19:L20"/>
    <mergeCell ref="M13:M14"/>
    <mergeCell ref="N13:N14"/>
    <mergeCell ref="A13:A14"/>
    <mergeCell ref="B13:B14"/>
    <mergeCell ref="G13:G14"/>
    <mergeCell ref="H13:H14"/>
    <mergeCell ref="I13:I14"/>
    <mergeCell ref="K13:K14"/>
    <mergeCell ref="L13:L14"/>
    <mergeCell ref="M11:M12"/>
    <mergeCell ref="N11:N12"/>
    <mergeCell ref="A11:A12"/>
    <mergeCell ref="B11:B12"/>
    <mergeCell ref="G11:G12"/>
    <mergeCell ref="H11:H12"/>
    <mergeCell ref="I11:I12"/>
    <mergeCell ref="K11:K12"/>
    <mergeCell ref="L11:L12"/>
    <mergeCell ref="M46:M47"/>
    <mergeCell ref="N46:N47"/>
    <mergeCell ref="A46:A47"/>
    <mergeCell ref="B46:B47"/>
    <mergeCell ref="G46:G47"/>
    <mergeCell ref="H46:H47"/>
    <mergeCell ref="I46:I47"/>
    <mergeCell ref="K46:K47"/>
    <mergeCell ref="L46:L47"/>
    <mergeCell ref="M8:M9"/>
    <mergeCell ref="N8:N9"/>
    <mergeCell ref="A8:A9"/>
    <mergeCell ref="B8:B9"/>
    <mergeCell ref="G8:G9"/>
    <mergeCell ref="H8:H9"/>
    <mergeCell ref="I8:I9"/>
    <mergeCell ref="K8:K9"/>
    <mergeCell ref="L8:L9"/>
    <mergeCell ref="M6:M7"/>
    <mergeCell ref="N6:N7"/>
    <mergeCell ref="A6:A7"/>
    <mergeCell ref="B6:B7"/>
    <mergeCell ref="G6:G7"/>
    <mergeCell ref="H6:H7"/>
    <mergeCell ref="I6:I7"/>
    <mergeCell ref="K6:K7"/>
    <mergeCell ref="L6:L7"/>
    <mergeCell ref="M3:M5"/>
    <mergeCell ref="N3:N5"/>
    <mergeCell ref="A3:A5"/>
    <mergeCell ref="B3:B5"/>
    <mergeCell ref="G3:G5"/>
    <mergeCell ref="H3:H5"/>
    <mergeCell ref="I3:I5"/>
    <mergeCell ref="K3:K5"/>
    <mergeCell ref="L3:L5"/>
    <mergeCell ref="M44:M45"/>
    <mergeCell ref="N44:N45"/>
    <mergeCell ref="A44:A45"/>
    <mergeCell ref="B44:B45"/>
    <mergeCell ref="G44:G45"/>
    <mergeCell ref="H44:H45"/>
    <mergeCell ref="I44:I45"/>
    <mergeCell ref="K44:K45"/>
    <mergeCell ref="L44:L45"/>
    <mergeCell ref="M37:M43"/>
    <mergeCell ref="N37:N43"/>
    <mergeCell ref="A37:A43"/>
    <mergeCell ref="B37:B43"/>
    <mergeCell ref="G37:G43"/>
    <mergeCell ref="H37:H43"/>
    <mergeCell ref="I37:I43"/>
    <mergeCell ref="K37:K43"/>
    <mergeCell ref="L37:L43"/>
    <mergeCell ref="M25:M28"/>
    <mergeCell ref="N25:N28"/>
    <mergeCell ref="A25:A28"/>
    <mergeCell ref="B25:B28"/>
    <mergeCell ref="G25:G28"/>
    <mergeCell ref="H25:H28"/>
    <mergeCell ref="I25:I28"/>
    <mergeCell ref="K25:K28"/>
    <mergeCell ref="L25:L28"/>
  </mergeCells>
  <dataValidations count="2">
    <dataValidation type="list" allowBlank="1" sqref="J55:J58">
      <formula1>"REG,EMS,ส่งพร้อม SMCU MD (รอบAR)"</formula1>
    </dataValidation>
    <dataValidation type="list" allowBlank="1" sqref="K55:K59">
      <formula1>"0,30,50"</formula1>
    </dataValidation>
  </dataValidations>
  <hyperlinks>
    <hyperlink ref="N2" r:id="rId1"/>
    <hyperlink ref="N3" r:id="rId2"/>
    <hyperlink ref="N6" r:id="rId3"/>
    <hyperlink ref="N8" r:id="rId4"/>
    <hyperlink ref="N11" r:id="rId5"/>
    <hyperlink ref="N13" r:id="rId6"/>
    <hyperlink ref="N15" r:id="rId7"/>
    <hyperlink ref="N16" r:id="rId8"/>
    <hyperlink ref="N17" r:id="rId9"/>
    <hyperlink ref="N18" r:id="rId10"/>
    <hyperlink ref="N19" r:id="rId11"/>
    <hyperlink ref="N21" r:id="rId12"/>
    <hyperlink ref="N23" r:id="rId13"/>
    <hyperlink ref="N24" r:id="rId14"/>
    <hyperlink ref="N25" r:id="rId15"/>
    <hyperlink ref="N29" r:id="rId16"/>
    <hyperlink ref="N30" r:id="rId17"/>
    <hyperlink ref="N32" r:id="rId18"/>
    <hyperlink ref="N35" r:id="rId19"/>
    <hyperlink ref="N37" r:id="rId20"/>
    <hyperlink ref="N44" r:id="rId21"/>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61"/>
  <sheetViews>
    <sheetView workbookViewId="0">
      <pane ySplit="1" topLeftCell="A2" activePane="bottomLeft" state="frozen"/>
      <selection pane="bottomLeft" activeCell="B3" sqref="B3"/>
    </sheetView>
  </sheetViews>
  <sheetFormatPr defaultColWidth="12.5703125" defaultRowHeight="15.75" customHeight="1"/>
  <sheetData>
    <row r="1" spans="1:30" ht="15.75" customHeight="1">
      <c r="A1" s="932" t="s">
        <v>2124</v>
      </c>
      <c r="B1" s="932" t="s">
        <v>156</v>
      </c>
      <c r="C1" s="933" t="s">
        <v>2189</v>
      </c>
      <c r="D1" s="932"/>
      <c r="E1" s="932" t="s">
        <v>159</v>
      </c>
      <c r="F1" s="932" t="s">
        <v>158</v>
      </c>
      <c r="G1" s="932" t="s">
        <v>1060</v>
      </c>
      <c r="H1" s="932" t="s">
        <v>1061</v>
      </c>
      <c r="I1" s="932" t="s">
        <v>418</v>
      </c>
      <c r="J1" s="932" t="s">
        <v>1062</v>
      </c>
      <c r="K1" s="932" t="s">
        <v>1063</v>
      </c>
      <c r="L1" s="932" t="s">
        <v>6</v>
      </c>
      <c r="M1" s="934" t="s">
        <v>2125</v>
      </c>
      <c r="N1" s="935" t="s">
        <v>164</v>
      </c>
      <c r="O1" s="936"/>
      <c r="P1" s="936"/>
      <c r="Q1" s="936"/>
      <c r="R1" s="936"/>
      <c r="S1" s="936"/>
      <c r="T1" s="936"/>
      <c r="U1" s="936"/>
      <c r="V1" s="936"/>
      <c r="W1" s="936"/>
      <c r="X1" s="936"/>
      <c r="Y1" s="936"/>
      <c r="Z1" s="936"/>
      <c r="AA1" s="936"/>
      <c r="AB1" s="936"/>
      <c r="AC1" s="936"/>
      <c r="AD1" s="936"/>
    </row>
    <row r="2" spans="1:30">
      <c r="B2" s="10" t="s">
        <v>2253</v>
      </c>
      <c r="C2" s="496" t="s">
        <v>109</v>
      </c>
      <c r="D2" s="10">
        <v>1</v>
      </c>
      <c r="E2" s="10">
        <v>1</v>
      </c>
    </row>
    <row r="3" spans="1:30">
      <c r="B3" s="10" t="s">
        <v>150</v>
      </c>
      <c r="C3" s="496" t="s">
        <v>93</v>
      </c>
      <c r="D3" s="10">
        <v>1</v>
      </c>
      <c r="E3" s="10">
        <v>1</v>
      </c>
    </row>
    <row r="4" spans="1:30">
      <c r="C4" s="496" t="s">
        <v>203</v>
      </c>
      <c r="D4" s="10">
        <v>1</v>
      </c>
    </row>
    <row r="5" spans="1:30">
      <c r="C5" s="496" t="s">
        <v>116</v>
      </c>
      <c r="D5" s="10">
        <v>1</v>
      </c>
    </row>
    <row r="6" spans="1:30">
      <c r="C6" s="496" t="s">
        <v>212</v>
      </c>
      <c r="D6" s="10">
        <v>1</v>
      </c>
    </row>
    <row r="7" spans="1:30">
      <c r="C7" s="496" t="s">
        <v>88</v>
      </c>
      <c r="D7" s="10">
        <v>1</v>
      </c>
    </row>
    <row r="8" spans="1:30">
      <c r="C8" s="496" t="s">
        <v>222</v>
      </c>
      <c r="D8" s="10">
        <v>1</v>
      </c>
    </row>
    <row r="9" spans="1:30">
      <c r="B9" s="10" t="s">
        <v>1056</v>
      </c>
      <c r="C9" s="496" t="s">
        <v>77</v>
      </c>
      <c r="D9" s="10">
        <v>1</v>
      </c>
      <c r="E9" s="10">
        <v>1</v>
      </c>
    </row>
    <row r="10" spans="1:30">
      <c r="B10" s="10" t="s">
        <v>150</v>
      </c>
      <c r="C10" s="496" t="s">
        <v>214</v>
      </c>
      <c r="D10" s="10">
        <v>1</v>
      </c>
      <c r="E10" s="10">
        <v>1</v>
      </c>
    </row>
    <row r="11" spans="1:30">
      <c r="B11" s="10" t="s">
        <v>444</v>
      </c>
      <c r="C11" s="496" t="s">
        <v>128</v>
      </c>
      <c r="D11" s="10">
        <v>1</v>
      </c>
      <c r="E11" s="10">
        <v>1</v>
      </c>
    </row>
    <row r="12" spans="1:30">
      <c r="B12" s="10" t="s">
        <v>150</v>
      </c>
      <c r="C12" s="496" t="s">
        <v>122</v>
      </c>
      <c r="D12" s="10">
        <v>1</v>
      </c>
      <c r="E12" s="10">
        <v>1</v>
      </c>
    </row>
    <row r="13" spans="1:30">
      <c r="B13" s="10" t="s">
        <v>1760</v>
      </c>
      <c r="C13" s="496" t="s">
        <v>104</v>
      </c>
      <c r="D13" s="10">
        <v>1</v>
      </c>
      <c r="E13" s="10">
        <v>1</v>
      </c>
    </row>
    <row r="14" spans="1:30">
      <c r="B14" s="10" t="s">
        <v>2253</v>
      </c>
      <c r="C14" s="496" t="s">
        <v>98</v>
      </c>
      <c r="D14" s="10">
        <v>1</v>
      </c>
      <c r="E14" s="10">
        <v>1</v>
      </c>
    </row>
    <row r="15" spans="1:30">
      <c r="B15" s="10" t="s">
        <v>2254</v>
      </c>
      <c r="C15" s="496" t="s">
        <v>83</v>
      </c>
      <c r="D15" s="10">
        <v>1</v>
      </c>
      <c r="E15" s="10">
        <v>1</v>
      </c>
    </row>
    <row r="16" spans="1:30">
      <c r="B16" s="10" t="s">
        <v>150</v>
      </c>
      <c r="C16" s="496" t="s">
        <v>261</v>
      </c>
      <c r="D16" s="10">
        <v>1</v>
      </c>
      <c r="E16" s="10">
        <v>1</v>
      </c>
    </row>
    <row r="17" spans="2:5">
      <c r="C17" s="496" t="s">
        <v>267</v>
      </c>
      <c r="D17" s="10">
        <v>1</v>
      </c>
    </row>
    <row r="18" spans="2:5">
      <c r="C18" s="496" t="s">
        <v>273</v>
      </c>
      <c r="D18" s="10">
        <v>1</v>
      </c>
    </row>
    <row r="19" spans="2:5">
      <c r="C19" s="496" t="s">
        <v>278</v>
      </c>
      <c r="D19" s="10">
        <v>1</v>
      </c>
    </row>
    <row r="20" spans="2:5">
      <c r="C20" s="496" t="s">
        <v>283</v>
      </c>
      <c r="D20" s="10">
        <v>1</v>
      </c>
    </row>
    <row r="21" spans="2:5">
      <c r="B21" s="10" t="s">
        <v>360</v>
      </c>
      <c r="C21" s="496" t="s">
        <v>288</v>
      </c>
      <c r="D21" s="10">
        <v>1</v>
      </c>
      <c r="E21" s="10">
        <v>1</v>
      </c>
    </row>
    <row r="22" spans="2:5">
      <c r="C22" s="496" t="s">
        <v>280</v>
      </c>
      <c r="D22" s="10">
        <v>1</v>
      </c>
    </row>
    <row r="23" spans="2:5">
      <c r="B23" s="10" t="s">
        <v>360</v>
      </c>
      <c r="C23" s="297" t="s">
        <v>109</v>
      </c>
      <c r="D23" s="10">
        <v>1</v>
      </c>
      <c r="E23" s="10">
        <v>1</v>
      </c>
    </row>
    <row r="24" spans="2:5">
      <c r="C24" s="297" t="s">
        <v>93</v>
      </c>
      <c r="D24" s="10">
        <v>1</v>
      </c>
    </row>
    <row r="25" spans="2:5">
      <c r="C25" s="297" t="s">
        <v>203</v>
      </c>
      <c r="D25" s="10">
        <v>1</v>
      </c>
    </row>
    <row r="26" spans="2:5">
      <c r="C26" s="297" t="s">
        <v>116</v>
      </c>
      <c r="D26" s="10">
        <v>1</v>
      </c>
    </row>
    <row r="27" spans="2:5">
      <c r="C27" s="297" t="s">
        <v>212</v>
      </c>
      <c r="D27" s="10">
        <v>1</v>
      </c>
    </row>
    <row r="28" spans="2:5">
      <c r="C28" s="297" t="s">
        <v>88</v>
      </c>
      <c r="D28" s="10">
        <v>1</v>
      </c>
    </row>
    <row r="29" spans="2:5">
      <c r="C29" s="297" t="s">
        <v>222</v>
      </c>
      <c r="D29" s="10">
        <v>1</v>
      </c>
    </row>
    <row r="30" spans="2:5">
      <c r="B30" s="10" t="s">
        <v>1745</v>
      </c>
      <c r="C30" s="297" t="s">
        <v>77</v>
      </c>
      <c r="D30" s="10">
        <v>1</v>
      </c>
      <c r="E30" s="10">
        <v>1</v>
      </c>
    </row>
    <row r="31" spans="2:5">
      <c r="B31" s="10" t="s">
        <v>2255</v>
      </c>
      <c r="C31" s="297" t="s">
        <v>214</v>
      </c>
      <c r="D31" s="10">
        <v>1</v>
      </c>
      <c r="E31" s="10">
        <v>1</v>
      </c>
    </row>
    <row r="32" spans="2:5">
      <c r="C32" s="297" t="s">
        <v>128</v>
      </c>
      <c r="D32" s="10">
        <v>1</v>
      </c>
    </row>
    <row r="33" spans="2:5">
      <c r="C33" s="297" t="s">
        <v>122</v>
      </c>
      <c r="D33" s="10">
        <v>1</v>
      </c>
    </row>
    <row r="34" spans="2:5">
      <c r="B34" s="10" t="s">
        <v>1670</v>
      </c>
      <c r="C34" s="297" t="s">
        <v>104</v>
      </c>
      <c r="D34" s="10">
        <v>1</v>
      </c>
      <c r="E34" s="10">
        <v>1</v>
      </c>
    </row>
    <row r="35" spans="2:5">
      <c r="B35" s="10" t="s">
        <v>444</v>
      </c>
      <c r="C35" s="297" t="s">
        <v>98</v>
      </c>
      <c r="D35" s="10">
        <v>1</v>
      </c>
      <c r="E35" s="10">
        <v>1</v>
      </c>
    </row>
    <row r="36" spans="2:5">
      <c r="B36" s="10" t="s">
        <v>360</v>
      </c>
      <c r="C36" s="297" t="s">
        <v>83</v>
      </c>
      <c r="D36" s="10">
        <v>1</v>
      </c>
      <c r="E36" s="10">
        <v>1</v>
      </c>
    </row>
    <row r="37" spans="2:5">
      <c r="C37" s="297" t="s">
        <v>261</v>
      </c>
      <c r="D37" s="10">
        <v>1</v>
      </c>
    </row>
    <row r="38" spans="2:5">
      <c r="C38" s="297" t="s">
        <v>267</v>
      </c>
      <c r="D38" s="10">
        <v>1</v>
      </c>
    </row>
    <row r="39" spans="2:5">
      <c r="C39" s="297" t="s">
        <v>273</v>
      </c>
      <c r="D39" s="10">
        <v>1</v>
      </c>
    </row>
    <row r="40" spans="2:5" ht="12.75">
      <c r="C40" s="297" t="s">
        <v>278</v>
      </c>
      <c r="D40" s="10">
        <v>1</v>
      </c>
    </row>
    <row r="41" spans="2:5" ht="12.75">
      <c r="C41" s="297" t="s">
        <v>283</v>
      </c>
      <c r="D41" s="10">
        <v>1</v>
      </c>
    </row>
    <row r="42" spans="2:5" ht="12.75">
      <c r="B42" s="10" t="s">
        <v>284</v>
      </c>
      <c r="C42" s="297" t="s">
        <v>288</v>
      </c>
      <c r="D42" s="10">
        <v>1</v>
      </c>
      <c r="E42" s="10">
        <v>1</v>
      </c>
    </row>
    <row r="43" spans="2:5" ht="12.75">
      <c r="C43" s="297" t="s">
        <v>280</v>
      </c>
      <c r="D43" s="10">
        <v>1</v>
      </c>
    </row>
    <row r="44" spans="2:5" ht="12.75">
      <c r="B44" s="10" t="s">
        <v>1760</v>
      </c>
      <c r="C44" s="448" t="s">
        <v>2256</v>
      </c>
      <c r="D44" s="10">
        <v>1</v>
      </c>
      <c r="E44" s="10">
        <v>1</v>
      </c>
    </row>
    <row r="45" spans="2:5" ht="12.75">
      <c r="B45" s="10" t="s">
        <v>2257</v>
      </c>
      <c r="C45" s="448" t="s">
        <v>104</v>
      </c>
      <c r="D45" s="10">
        <v>1</v>
      </c>
      <c r="E45" s="10">
        <v>1</v>
      </c>
    </row>
    <row r="46" spans="2:5" ht="12.75">
      <c r="B46" s="10" t="s">
        <v>2258</v>
      </c>
      <c r="C46" s="448" t="s">
        <v>214</v>
      </c>
      <c r="D46" s="10">
        <v>1</v>
      </c>
      <c r="E46" s="10">
        <v>1</v>
      </c>
    </row>
    <row r="47" spans="2:5" ht="12.75">
      <c r="C47" s="520" t="s">
        <v>985</v>
      </c>
      <c r="D47" s="10">
        <v>1</v>
      </c>
    </row>
    <row r="48" spans="2:5" ht="12.75">
      <c r="C48" s="520" t="s">
        <v>985</v>
      </c>
      <c r="D48" s="10">
        <v>1</v>
      </c>
    </row>
    <row r="49" spans="1:4" ht="12.75">
      <c r="C49" s="520" t="s">
        <v>985</v>
      </c>
      <c r="D49" s="10">
        <v>1</v>
      </c>
    </row>
    <row r="50" spans="1:4" ht="12.75">
      <c r="C50" s="520" t="s">
        <v>985</v>
      </c>
      <c r="D50" s="10">
        <v>1</v>
      </c>
    </row>
    <row r="51" spans="1:4" ht="12.75">
      <c r="C51" s="520" t="s">
        <v>985</v>
      </c>
      <c r="D51" s="10">
        <v>1</v>
      </c>
    </row>
    <row r="52" spans="1:4" ht="12.75">
      <c r="C52" s="520" t="s">
        <v>985</v>
      </c>
      <c r="D52" s="10">
        <v>1</v>
      </c>
    </row>
    <row r="53" spans="1:4" ht="12.75">
      <c r="C53" s="520" t="s">
        <v>985</v>
      </c>
      <c r="D53" s="10">
        <v>1</v>
      </c>
    </row>
    <row r="54" spans="1:4" ht="12.75">
      <c r="C54" s="520" t="s">
        <v>985</v>
      </c>
      <c r="D54" s="10">
        <v>1</v>
      </c>
    </row>
    <row r="55" spans="1:4" ht="12.75">
      <c r="C55" s="520" t="s">
        <v>985</v>
      </c>
      <c r="D55" s="10">
        <v>1</v>
      </c>
    </row>
    <row r="59" spans="1:4" ht="12.75">
      <c r="A59" s="10" t="s">
        <v>2259</v>
      </c>
      <c r="B59" s="19">
        <f>SUM(D2:D55)</f>
        <v>54</v>
      </c>
    </row>
    <row r="60" spans="1:4" ht="12.75">
      <c r="A60" s="10" t="s">
        <v>2260</v>
      </c>
      <c r="B60" s="19">
        <f>SUM(E2:E55)</f>
        <v>21</v>
      </c>
    </row>
    <row r="61" spans="1:4" ht="12.75">
      <c r="A61" s="10" t="s">
        <v>69</v>
      </c>
      <c r="B61" s="19">
        <f>B59-B60</f>
        <v>33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27"/>
  <sheetViews>
    <sheetView workbookViewId="0">
      <pane ySplit="1" topLeftCell="A2" activePane="bottomLeft" state="frozen"/>
      <selection pane="bottomLeft" activeCell="B3" sqref="B3"/>
    </sheetView>
  </sheetViews>
  <sheetFormatPr defaultColWidth="12.5703125" defaultRowHeight="15.75" customHeight="1"/>
  <sheetData>
    <row r="1" spans="1:30" ht="15.75" customHeight="1">
      <c r="A1" s="932" t="s">
        <v>2124</v>
      </c>
      <c r="B1" s="932" t="s">
        <v>156</v>
      </c>
      <c r="C1" s="933" t="s">
        <v>2189</v>
      </c>
      <c r="D1" s="932"/>
      <c r="E1" s="932" t="s">
        <v>159</v>
      </c>
      <c r="F1" s="932" t="s">
        <v>158</v>
      </c>
      <c r="G1" s="932" t="s">
        <v>1060</v>
      </c>
      <c r="H1" s="932" t="s">
        <v>1061</v>
      </c>
      <c r="I1" s="932" t="s">
        <v>418</v>
      </c>
      <c r="J1" s="932" t="s">
        <v>1062</v>
      </c>
      <c r="K1" s="932" t="s">
        <v>1063</v>
      </c>
      <c r="L1" s="932" t="s">
        <v>6</v>
      </c>
      <c r="M1" s="934" t="s">
        <v>2125</v>
      </c>
      <c r="N1" s="935" t="s">
        <v>164</v>
      </c>
      <c r="O1" s="936"/>
      <c r="P1" s="936"/>
      <c r="Q1" s="936"/>
      <c r="R1" s="936"/>
      <c r="S1" s="936"/>
      <c r="T1" s="936"/>
      <c r="U1" s="936"/>
      <c r="V1" s="936"/>
      <c r="W1" s="936"/>
      <c r="X1" s="936"/>
      <c r="Y1" s="936"/>
      <c r="Z1" s="936"/>
      <c r="AA1" s="936"/>
      <c r="AB1" s="936"/>
      <c r="AC1" s="936"/>
      <c r="AD1" s="936"/>
    </row>
    <row r="2" spans="1:30">
      <c r="B2" s="10" t="s">
        <v>2261</v>
      </c>
      <c r="C2" s="496" t="s">
        <v>109</v>
      </c>
      <c r="D2" s="10">
        <v>1</v>
      </c>
      <c r="E2" s="10">
        <v>1</v>
      </c>
    </row>
    <row r="3" spans="1:30">
      <c r="B3" s="10" t="s">
        <v>2262</v>
      </c>
      <c r="C3" s="438" t="s">
        <v>2263</v>
      </c>
      <c r="D3" s="10">
        <v>1</v>
      </c>
      <c r="E3" s="10">
        <v>1</v>
      </c>
    </row>
    <row r="4" spans="1:30">
      <c r="B4" s="10" t="s">
        <v>2257</v>
      </c>
      <c r="C4" s="496" t="s">
        <v>203</v>
      </c>
      <c r="D4" s="10">
        <v>1</v>
      </c>
      <c r="E4" s="10">
        <v>1</v>
      </c>
    </row>
    <row r="5" spans="1:30">
      <c r="B5" s="10" t="s">
        <v>1169</v>
      </c>
      <c r="C5" s="438" t="s">
        <v>2264</v>
      </c>
      <c r="D5" s="10">
        <v>1</v>
      </c>
      <c r="E5" s="10">
        <v>1</v>
      </c>
    </row>
    <row r="6" spans="1:30">
      <c r="B6" s="10" t="s">
        <v>444</v>
      </c>
      <c r="C6" s="496" t="s">
        <v>212</v>
      </c>
      <c r="D6" s="10">
        <v>1</v>
      </c>
      <c r="E6" s="10">
        <v>1</v>
      </c>
    </row>
    <row r="7" spans="1:30">
      <c r="B7" s="10" t="s">
        <v>444</v>
      </c>
      <c r="C7" s="496" t="s">
        <v>88</v>
      </c>
      <c r="D7" s="10">
        <v>1</v>
      </c>
      <c r="E7" s="10">
        <v>1</v>
      </c>
    </row>
    <row r="8" spans="1:30">
      <c r="B8" s="10" t="s">
        <v>263</v>
      </c>
      <c r="C8" s="496" t="s">
        <v>222</v>
      </c>
      <c r="D8" s="10">
        <v>1</v>
      </c>
      <c r="E8" s="10">
        <v>1</v>
      </c>
    </row>
    <row r="9" spans="1:30">
      <c r="B9" s="10" t="s">
        <v>1056</v>
      </c>
      <c r="C9" s="496" t="s">
        <v>77</v>
      </c>
      <c r="D9" s="10">
        <v>1</v>
      </c>
      <c r="E9" s="10">
        <v>1</v>
      </c>
    </row>
    <row r="10" spans="1:30">
      <c r="B10" s="10" t="s">
        <v>1670</v>
      </c>
      <c r="C10" s="496" t="s">
        <v>214</v>
      </c>
      <c r="D10" s="10">
        <v>1</v>
      </c>
      <c r="E10" s="10">
        <v>1</v>
      </c>
    </row>
    <row r="11" spans="1:30">
      <c r="B11" s="10" t="s">
        <v>444</v>
      </c>
      <c r="C11" s="496" t="s">
        <v>128</v>
      </c>
      <c r="D11" s="10">
        <v>1</v>
      </c>
      <c r="E11" s="10">
        <v>1</v>
      </c>
    </row>
    <row r="12" spans="1:30">
      <c r="B12" s="10" t="s">
        <v>1189</v>
      </c>
      <c r="C12" s="496" t="s">
        <v>122</v>
      </c>
      <c r="D12" s="10">
        <v>1</v>
      </c>
      <c r="E12" s="10">
        <v>1</v>
      </c>
    </row>
    <row r="13" spans="1:30">
      <c r="B13" s="10" t="s">
        <v>1670</v>
      </c>
      <c r="C13" s="496" t="s">
        <v>104</v>
      </c>
      <c r="D13" s="10">
        <v>1</v>
      </c>
      <c r="E13" s="10">
        <v>1</v>
      </c>
    </row>
    <row r="14" spans="1:30">
      <c r="B14" s="10" t="s">
        <v>2261</v>
      </c>
      <c r="C14" s="496" t="s">
        <v>98</v>
      </c>
      <c r="D14" s="10">
        <v>1</v>
      </c>
      <c r="E14" s="10">
        <v>1</v>
      </c>
    </row>
    <row r="15" spans="1:30">
      <c r="B15" s="10" t="s">
        <v>2254</v>
      </c>
      <c r="C15" s="438" t="s">
        <v>2265</v>
      </c>
      <c r="D15" s="10">
        <v>1</v>
      </c>
      <c r="E15" s="10">
        <v>1</v>
      </c>
    </row>
    <row r="16" spans="1:30">
      <c r="B16" s="10" t="s">
        <v>2266</v>
      </c>
      <c r="C16" s="496" t="s">
        <v>261</v>
      </c>
      <c r="D16" s="10">
        <v>1</v>
      </c>
      <c r="E16" s="10">
        <v>1</v>
      </c>
    </row>
    <row r="17" spans="1:5">
      <c r="B17" s="10" t="s">
        <v>2267</v>
      </c>
      <c r="C17" s="438" t="s">
        <v>2268</v>
      </c>
      <c r="D17" s="10">
        <v>1</v>
      </c>
      <c r="E17" s="10">
        <v>1</v>
      </c>
    </row>
    <row r="18" spans="1:5">
      <c r="B18" s="10" t="s">
        <v>2269</v>
      </c>
      <c r="C18" s="438" t="s">
        <v>2270</v>
      </c>
      <c r="D18" s="10">
        <v>1</v>
      </c>
      <c r="E18" s="10">
        <v>1</v>
      </c>
    </row>
    <row r="19" spans="1:5">
      <c r="C19" s="496" t="s">
        <v>278</v>
      </c>
      <c r="D19" s="10">
        <v>1</v>
      </c>
    </row>
    <row r="20" spans="1:5">
      <c r="C20" s="496" t="s">
        <v>283</v>
      </c>
      <c r="D20" s="10">
        <v>1</v>
      </c>
    </row>
    <row r="21" spans="1:5">
      <c r="C21" s="496" t="s">
        <v>288</v>
      </c>
      <c r="D21" s="10">
        <v>1</v>
      </c>
    </row>
    <row r="22" spans="1:5">
      <c r="C22" s="496" t="s">
        <v>280</v>
      </c>
      <c r="D22" s="10">
        <v>1</v>
      </c>
    </row>
    <row r="23" spans="1:5">
      <c r="C23" s="297" t="s">
        <v>109</v>
      </c>
      <c r="D23" s="10">
        <v>1</v>
      </c>
    </row>
    <row r="24" spans="1:5">
      <c r="A24" s="10"/>
      <c r="C24" s="10"/>
      <c r="D24" s="10"/>
    </row>
    <row r="25" spans="1:5">
      <c r="A25" s="10" t="s">
        <v>2259</v>
      </c>
      <c r="B25" s="19">
        <f>SUM(D2:D23)</f>
        <v>22</v>
      </c>
    </row>
    <row r="26" spans="1:5">
      <c r="A26" s="10" t="s">
        <v>2260</v>
      </c>
      <c r="B26" s="19">
        <f>SUM(E2:E23)</f>
        <v>17</v>
      </c>
    </row>
    <row r="27" spans="1:5">
      <c r="A27" s="10" t="s">
        <v>69</v>
      </c>
      <c r="B27" s="19">
        <f>B25-B26</f>
        <v>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54"/>
  <sheetViews>
    <sheetView workbookViewId="0">
      <pane ySplit="1" topLeftCell="A2" activePane="bottomLeft" state="frozen"/>
      <selection pane="bottomLeft" activeCell="B3" sqref="B3"/>
    </sheetView>
  </sheetViews>
  <sheetFormatPr defaultColWidth="12.5703125" defaultRowHeight="15.75" customHeight="1"/>
  <sheetData>
    <row r="1" spans="1:30" ht="15.75" customHeight="1">
      <c r="A1" s="932" t="s">
        <v>2124</v>
      </c>
      <c r="B1" s="932" t="s">
        <v>156</v>
      </c>
      <c r="C1" s="933" t="s">
        <v>2189</v>
      </c>
      <c r="D1" s="933" t="s">
        <v>2271</v>
      </c>
      <c r="E1" s="932" t="s">
        <v>159</v>
      </c>
      <c r="F1" s="932" t="s">
        <v>158</v>
      </c>
      <c r="G1" s="932" t="s">
        <v>1060</v>
      </c>
      <c r="H1" s="932" t="s">
        <v>1061</v>
      </c>
      <c r="I1" s="932" t="s">
        <v>418</v>
      </c>
      <c r="J1" s="932" t="s">
        <v>1062</v>
      </c>
      <c r="K1" s="932" t="s">
        <v>1063</v>
      </c>
      <c r="L1" s="932" t="s">
        <v>6</v>
      </c>
      <c r="M1" s="934" t="s">
        <v>2125</v>
      </c>
      <c r="N1" s="935" t="s">
        <v>164</v>
      </c>
      <c r="O1" s="936"/>
      <c r="P1" s="936"/>
      <c r="Q1" s="936"/>
      <c r="R1" s="936"/>
      <c r="S1" s="936"/>
      <c r="T1" s="936"/>
      <c r="U1" s="936"/>
      <c r="V1" s="936"/>
      <c r="W1" s="936"/>
      <c r="X1" s="936"/>
      <c r="Y1" s="936"/>
      <c r="Z1" s="936"/>
      <c r="AA1" s="936"/>
      <c r="AB1" s="936"/>
      <c r="AC1" s="936"/>
      <c r="AD1" s="936"/>
    </row>
    <row r="2" spans="1:30">
      <c r="B2" s="10" t="s">
        <v>2272</v>
      </c>
      <c r="C2" s="299" t="s">
        <v>116</v>
      </c>
      <c r="D2" s="10">
        <v>1</v>
      </c>
      <c r="E2" s="10">
        <v>1</v>
      </c>
    </row>
    <row r="3" spans="1:30">
      <c r="C3" s="299" t="s">
        <v>109</v>
      </c>
      <c r="D3" s="10">
        <v>1</v>
      </c>
    </row>
    <row r="4" spans="1:30">
      <c r="C4" s="299" t="s">
        <v>2273</v>
      </c>
      <c r="D4" s="10">
        <v>1</v>
      </c>
    </row>
    <row r="5" spans="1:30">
      <c r="C5" s="299" t="s">
        <v>93</v>
      </c>
      <c r="D5" s="10">
        <v>1</v>
      </c>
    </row>
    <row r="6" spans="1:30">
      <c r="C6" s="299" t="s">
        <v>633</v>
      </c>
      <c r="D6" s="10">
        <v>1</v>
      </c>
    </row>
    <row r="7" spans="1:30">
      <c r="C7" s="299" t="s">
        <v>77</v>
      </c>
      <c r="D7" s="10">
        <v>1</v>
      </c>
    </row>
    <row r="8" spans="1:30">
      <c r="C8" s="299" t="s">
        <v>2274</v>
      </c>
      <c r="D8" s="10">
        <v>1</v>
      </c>
    </row>
    <row r="9" spans="1:30">
      <c r="C9" s="299" t="s">
        <v>203</v>
      </c>
      <c r="D9" s="10">
        <v>1</v>
      </c>
    </row>
    <row r="10" spans="1:30">
      <c r="C10" s="299" t="s">
        <v>222</v>
      </c>
      <c r="D10" s="10">
        <v>1</v>
      </c>
    </row>
    <row r="11" spans="1:30">
      <c r="B11" s="10" t="s">
        <v>2275</v>
      </c>
      <c r="C11" s="462" t="s">
        <v>116</v>
      </c>
      <c r="D11" s="10">
        <v>1</v>
      </c>
      <c r="E11" s="10">
        <v>1</v>
      </c>
    </row>
    <row r="12" spans="1:30">
      <c r="C12" s="462" t="s">
        <v>109</v>
      </c>
      <c r="D12" s="10">
        <v>1</v>
      </c>
    </row>
    <row r="13" spans="1:30">
      <c r="C13" s="462" t="s">
        <v>2273</v>
      </c>
      <c r="D13" s="10">
        <v>1</v>
      </c>
    </row>
    <row r="14" spans="1:30">
      <c r="C14" s="462" t="s">
        <v>93</v>
      </c>
      <c r="D14" s="10">
        <v>1</v>
      </c>
    </row>
    <row r="15" spans="1:30">
      <c r="C15" s="462" t="s">
        <v>633</v>
      </c>
      <c r="D15" s="10">
        <v>1</v>
      </c>
    </row>
    <row r="16" spans="1:30">
      <c r="C16" s="462" t="s">
        <v>77</v>
      </c>
      <c r="D16" s="10">
        <v>1</v>
      </c>
    </row>
    <row r="17" spans="2:5">
      <c r="C17" s="462" t="s">
        <v>2274</v>
      </c>
      <c r="D17" s="10">
        <v>1</v>
      </c>
    </row>
    <row r="18" spans="2:5">
      <c r="C18" s="462" t="s">
        <v>203</v>
      </c>
      <c r="D18" s="10">
        <v>1</v>
      </c>
    </row>
    <row r="19" spans="2:5">
      <c r="C19" s="462" t="s">
        <v>222</v>
      </c>
      <c r="D19" s="10">
        <v>1</v>
      </c>
    </row>
    <row r="20" spans="2:5">
      <c r="B20" s="10" t="s">
        <v>311</v>
      </c>
      <c r="C20" s="299" t="s">
        <v>116</v>
      </c>
      <c r="D20" s="10">
        <v>1</v>
      </c>
      <c r="E20" s="10">
        <v>1</v>
      </c>
    </row>
    <row r="21" spans="2:5">
      <c r="C21" s="299" t="s">
        <v>109</v>
      </c>
      <c r="D21" s="10">
        <v>1</v>
      </c>
    </row>
    <row r="22" spans="2:5">
      <c r="C22" s="299" t="s">
        <v>2273</v>
      </c>
      <c r="D22" s="10">
        <v>1</v>
      </c>
    </row>
    <row r="23" spans="2:5">
      <c r="C23" s="299" t="s">
        <v>93</v>
      </c>
      <c r="D23" s="10">
        <v>1</v>
      </c>
    </row>
    <row r="24" spans="2:5">
      <c r="C24" s="299" t="s">
        <v>633</v>
      </c>
      <c r="D24" s="10">
        <v>1</v>
      </c>
    </row>
    <row r="25" spans="2:5">
      <c r="C25" s="299" t="s">
        <v>77</v>
      </c>
      <c r="D25" s="10">
        <v>1</v>
      </c>
    </row>
    <row r="26" spans="2:5">
      <c r="C26" s="299" t="s">
        <v>2274</v>
      </c>
      <c r="D26" s="10">
        <v>1</v>
      </c>
    </row>
    <row r="27" spans="2:5">
      <c r="C27" s="299" t="s">
        <v>203</v>
      </c>
      <c r="D27" s="10">
        <v>1</v>
      </c>
    </row>
    <row r="28" spans="2:5">
      <c r="C28" s="299" t="s">
        <v>222</v>
      </c>
      <c r="D28" s="10">
        <v>1</v>
      </c>
    </row>
    <row r="29" spans="2:5">
      <c r="B29" s="10" t="s">
        <v>2276</v>
      </c>
      <c r="C29" s="462" t="s">
        <v>116</v>
      </c>
      <c r="D29" s="10">
        <v>1</v>
      </c>
      <c r="E29" s="10">
        <v>1</v>
      </c>
    </row>
    <row r="30" spans="2:5">
      <c r="C30" s="462" t="s">
        <v>109</v>
      </c>
      <c r="D30" s="10">
        <v>1</v>
      </c>
    </row>
    <row r="31" spans="2:5">
      <c r="C31" s="462" t="s">
        <v>2273</v>
      </c>
      <c r="D31" s="10">
        <v>1</v>
      </c>
    </row>
    <row r="32" spans="2:5">
      <c r="C32" s="462" t="s">
        <v>93</v>
      </c>
      <c r="D32" s="10">
        <v>1</v>
      </c>
    </row>
    <row r="33" spans="3:4">
      <c r="C33" s="462" t="s">
        <v>633</v>
      </c>
      <c r="D33" s="10">
        <v>1</v>
      </c>
    </row>
    <row r="34" spans="3:4">
      <c r="C34" s="462" t="s">
        <v>77</v>
      </c>
      <c r="D34" s="10">
        <v>1</v>
      </c>
    </row>
    <row r="35" spans="3:4">
      <c r="C35" s="462" t="s">
        <v>2274</v>
      </c>
      <c r="D35" s="10">
        <v>1</v>
      </c>
    </row>
    <row r="36" spans="3:4">
      <c r="C36" s="462" t="s">
        <v>203</v>
      </c>
      <c r="D36" s="10">
        <v>1</v>
      </c>
    </row>
    <row r="37" spans="3:4">
      <c r="C37" s="462" t="s">
        <v>222</v>
      </c>
      <c r="D37" s="10">
        <v>1</v>
      </c>
    </row>
    <row r="38" spans="3:4">
      <c r="C38" s="299" t="s">
        <v>116</v>
      </c>
      <c r="D38" s="10">
        <v>1</v>
      </c>
    </row>
    <row r="39" spans="3:4">
      <c r="C39" s="299" t="s">
        <v>109</v>
      </c>
      <c r="D39" s="10">
        <v>1</v>
      </c>
    </row>
    <row r="40" spans="3:4" ht="12.75">
      <c r="C40" s="299" t="s">
        <v>2273</v>
      </c>
      <c r="D40" s="10">
        <v>1</v>
      </c>
    </row>
    <row r="41" spans="3:4" ht="12.75">
      <c r="C41" s="299" t="s">
        <v>93</v>
      </c>
      <c r="D41" s="10">
        <v>1</v>
      </c>
    </row>
    <row r="42" spans="3:4" ht="12.75">
      <c r="C42" s="299" t="s">
        <v>633</v>
      </c>
      <c r="D42" s="10">
        <v>1</v>
      </c>
    </row>
    <row r="43" spans="3:4" ht="12.75">
      <c r="C43" s="299" t="s">
        <v>77</v>
      </c>
      <c r="D43" s="10">
        <v>1</v>
      </c>
    </row>
    <row r="44" spans="3:4" ht="12.75">
      <c r="C44" s="299" t="s">
        <v>2274</v>
      </c>
      <c r="D44" s="10">
        <v>1</v>
      </c>
    </row>
    <row r="45" spans="3:4" ht="12.75">
      <c r="C45" s="299" t="s">
        <v>203</v>
      </c>
      <c r="D45" s="10">
        <v>1</v>
      </c>
    </row>
    <row r="46" spans="3:4" ht="12.75">
      <c r="C46" s="299" t="s">
        <v>222</v>
      </c>
      <c r="D46" s="10">
        <v>1</v>
      </c>
    </row>
    <row r="47" spans="3:4" ht="12.75">
      <c r="C47" s="29" t="s">
        <v>985</v>
      </c>
      <c r="D47" s="10">
        <v>1</v>
      </c>
    </row>
    <row r="48" spans="3:4" ht="12.75">
      <c r="C48" s="29" t="s">
        <v>985</v>
      </c>
      <c r="D48" s="10">
        <v>1</v>
      </c>
    </row>
    <row r="49" spans="1:4" ht="12.75">
      <c r="C49" s="29" t="s">
        <v>985</v>
      </c>
      <c r="D49" s="10">
        <v>1</v>
      </c>
    </row>
    <row r="50" spans="1:4" ht="12.75">
      <c r="A50" s="10" t="s">
        <v>2259</v>
      </c>
      <c r="B50" s="19">
        <f>SUM(D2:D49)</f>
        <v>48</v>
      </c>
      <c r="C50" s="18"/>
    </row>
    <row r="51" spans="1:4" ht="12.75">
      <c r="A51" s="10" t="s">
        <v>2260</v>
      </c>
      <c r="B51" s="19">
        <f>SUM(E2:E49)</f>
        <v>4</v>
      </c>
      <c r="C51" s="18"/>
    </row>
    <row r="52" spans="1:4" ht="12.75">
      <c r="A52" s="10" t="s">
        <v>69</v>
      </c>
      <c r="B52" s="19">
        <f>B50-B51</f>
        <v>44</v>
      </c>
      <c r="C52" s="18"/>
    </row>
    <row r="53" spans="1:4" ht="12.75">
      <c r="C53" s="18"/>
    </row>
    <row r="54" spans="1:4" ht="12.75">
      <c r="C54" s="18"/>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1001"/>
  <sheetViews>
    <sheetView workbookViewId="0">
      <pane ySplit="1" topLeftCell="A2" activePane="bottomLeft" state="frozen"/>
      <selection pane="bottomLeft" activeCell="B3" sqref="B3"/>
    </sheetView>
  </sheetViews>
  <sheetFormatPr defaultColWidth="12.5703125" defaultRowHeight="15.75" customHeight="1"/>
  <cols>
    <col min="1" max="1" width="11.42578125" customWidth="1"/>
    <col min="2" max="2" width="14.28515625" customWidth="1"/>
    <col min="5" max="5" width="7.140625" customWidth="1"/>
    <col min="6" max="6" width="7.5703125" customWidth="1"/>
    <col min="7" max="7" width="8.7109375" customWidth="1"/>
  </cols>
  <sheetData>
    <row r="1" spans="1:30" ht="15.75" customHeight="1">
      <c r="A1" s="951" t="s">
        <v>2124</v>
      </c>
      <c r="B1" s="951" t="s">
        <v>156</v>
      </c>
      <c r="C1" s="952" t="s">
        <v>2277</v>
      </c>
      <c r="D1" s="951" t="s">
        <v>1059</v>
      </c>
      <c r="E1" s="951" t="s">
        <v>159</v>
      </c>
      <c r="F1" s="951" t="s">
        <v>158</v>
      </c>
      <c r="G1" s="951" t="s">
        <v>1060</v>
      </c>
      <c r="H1" s="951" t="s">
        <v>1061</v>
      </c>
      <c r="I1" s="951" t="s">
        <v>418</v>
      </c>
      <c r="J1" s="951" t="s">
        <v>1062</v>
      </c>
      <c r="K1" s="951" t="s">
        <v>1063</v>
      </c>
      <c r="L1" s="953" t="s">
        <v>2125</v>
      </c>
      <c r="M1" s="954" t="s">
        <v>164</v>
      </c>
      <c r="N1" s="955"/>
      <c r="O1" s="955"/>
      <c r="P1" s="955"/>
      <c r="Q1" s="955"/>
      <c r="R1" s="955"/>
      <c r="S1" s="955"/>
      <c r="T1" s="955"/>
      <c r="U1" s="955"/>
      <c r="V1" s="955"/>
      <c r="W1" s="955"/>
      <c r="X1" s="955"/>
      <c r="Y1" s="955"/>
      <c r="Z1" s="955"/>
      <c r="AA1" s="955"/>
      <c r="AB1" s="955"/>
      <c r="AC1" s="955"/>
      <c r="AD1" s="955"/>
    </row>
    <row r="2" spans="1:30" ht="12.75">
      <c r="A2" s="498" t="s">
        <v>2278</v>
      </c>
      <c r="B2" s="10" t="s">
        <v>2279</v>
      </c>
      <c r="C2" s="10" t="s">
        <v>2280</v>
      </c>
      <c r="D2" s="29"/>
      <c r="E2" s="10">
        <v>1</v>
      </c>
      <c r="F2" s="10">
        <v>540</v>
      </c>
      <c r="G2" s="19">
        <f>F2+K2</f>
        <v>540</v>
      </c>
      <c r="H2" s="10">
        <v>540</v>
      </c>
      <c r="I2" s="18">
        <f t="shared" ref="I2:I3" si="0">G2-H2</f>
        <v>0</v>
      </c>
      <c r="J2" s="10" t="s">
        <v>2281</v>
      </c>
      <c r="K2" s="10">
        <v>0</v>
      </c>
      <c r="M2" s="956" t="s">
        <v>2282</v>
      </c>
    </row>
    <row r="3" spans="1:30" ht="12.75">
      <c r="A3" s="1171" t="s">
        <v>2283</v>
      </c>
      <c r="B3" s="1167" t="s">
        <v>657</v>
      </c>
      <c r="C3" s="958" t="s">
        <v>2280</v>
      </c>
      <c r="D3" s="462"/>
      <c r="E3" s="958">
        <v>1</v>
      </c>
      <c r="F3" s="958">
        <v>540</v>
      </c>
      <c r="G3" s="1166">
        <f>F3+F4+K3</f>
        <v>1080</v>
      </c>
      <c r="H3" s="1166">
        <f>200+200</f>
        <v>400</v>
      </c>
      <c r="I3" s="1166">
        <f t="shared" si="0"/>
        <v>680</v>
      </c>
      <c r="J3" s="1167" t="s">
        <v>2281</v>
      </c>
      <c r="K3" s="1167">
        <v>0</v>
      </c>
      <c r="L3" s="959"/>
      <c r="M3" s="960" t="s">
        <v>2284</v>
      </c>
      <c r="N3" s="959"/>
      <c r="O3" s="959"/>
      <c r="P3" s="959"/>
      <c r="Q3" s="959"/>
      <c r="R3" s="959"/>
      <c r="S3" s="959"/>
      <c r="T3" s="959"/>
      <c r="U3" s="959"/>
      <c r="V3" s="959"/>
      <c r="W3" s="959"/>
      <c r="X3" s="959"/>
      <c r="Y3" s="959"/>
      <c r="Z3" s="959"/>
      <c r="AA3" s="959"/>
      <c r="AB3" s="959"/>
      <c r="AC3" s="959"/>
      <c r="AD3" s="959"/>
    </row>
    <row r="4" spans="1:30" ht="12.75">
      <c r="A4" s="1032"/>
      <c r="B4" s="1032"/>
      <c r="C4" s="958" t="s">
        <v>2285</v>
      </c>
      <c r="D4" s="462"/>
      <c r="E4" s="958">
        <v>1</v>
      </c>
      <c r="F4" s="958">
        <v>540</v>
      </c>
      <c r="G4" s="1032"/>
      <c r="H4" s="1032"/>
      <c r="I4" s="1032"/>
      <c r="J4" s="1032"/>
      <c r="K4" s="1032"/>
      <c r="L4" s="959"/>
      <c r="M4" s="960" t="s">
        <v>2286</v>
      </c>
      <c r="N4" s="959"/>
      <c r="O4" s="959"/>
      <c r="P4" s="959"/>
      <c r="Q4" s="959"/>
      <c r="R4" s="959"/>
      <c r="S4" s="959"/>
      <c r="T4" s="959"/>
      <c r="U4" s="959"/>
      <c r="V4" s="959"/>
      <c r="W4" s="959"/>
      <c r="X4" s="959"/>
      <c r="Y4" s="959"/>
      <c r="Z4" s="959"/>
      <c r="AA4" s="959"/>
      <c r="AB4" s="959"/>
      <c r="AC4" s="959"/>
      <c r="AD4" s="959"/>
    </row>
    <row r="5" spans="1:30" ht="12.75">
      <c r="A5" s="498" t="s">
        <v>2287</v>
      </c>
      <c r="B5" s="10" t="s">
        <v>2288</v>
      </c>
      <c r="C5" s="10" t="s">
        <v>2280</v>
      </c>
      <c r="D5" s="29"/>
      <c r="E5" s="10">
        <v>1</v>
      </c>
      <c r="F5" s="10">
        <v>540</v>
      </c>
      <c r="G5" s="19">
        <f t="shared" ref="G5:G8" si="1">F5+K5</f>
        <v>540</v>
      </c>
      <c r="H5" s="10">
        <v>540</v>
      </c>
      <c r="I5" s="18">
        <f t="shared" ref="I5:I9" si="2">G5-H5</f>
        <v>0</v>
      </c>
      <c r="J5" s="10" t="s">
        <v>1039</v>
      </c>
      <c r="K5" s="10">
        <v>0</v>
      </c>
      <c r="M5" s="640" t="s">
        <v>2289</v>
      </c>
    </row>
    <row r="6" spans="1:30" ht="12.75">
      <c r="A6" s="957" t="s">
        <v>2290</v>
      </c>
      <c r="B6" s="958" t="s">
        <v>2291</v>
      </c>
      <c r="C6" s="958" t="s">
        <v>2280</v>
      </c>
      <c r="D6" s="462"/>
      <c r="E6" s="958">
        <v>1</v>
      </c>
      <c r="F6" s="958">
        <v>540</v>
      </c>
      <c r="G6" s="959">
        <f t="shared" si="1"/>
        <v>540</v>
      </c>
      <c r="H6" s="958">
        <v>200</v>
      </c>
      <c r="I6" s="959">
        <f t="shared" si="2"/>
        <v>340</v>
      </c>
      <c r="J6" s="958" t="s">
        <v>1039</v>
      </c>
      <c r="K6" s="958">
        <v>0</v>
      </c>
      <c r="L6" s="958" t="s">
        <v>2292</v>
      </c>
      <c r="M6" s="960" t="s">
        <v>2293</v>
      </c>
      <c r="N6" s="959"/>
      <c r="O6" s="959"/>
      <c r="P6" s="959"/>
      <c r="Q6" s="959"/>
      <c r="R6" s="959"/>
      <c r="S6" s="959"/>
      <c r="T6" s="959"/>
      <c r="U6" s="959"/>
      <c r="V6" s="959"/>
      <c r="W6" s="959"/>
      <c r="X6" s="959"/>
      <c r="Y6" s="959"/>
      <c r="Z6" s="959"/>
      <c r="AA6" s="959"/>
      <c r="AB6" s="959"/>
      <c r="AC6" s="959"/>
      <c r="AD6" s="959"/>
    </row>
    <row r="7" spans="1:30" ht="12.75">
      <c r="A7" s="498" t="s">
        <v>2294</v>
      </c>
      <c r="B7" s="10" t="s">
        <v>2295</v>
      </c>
      <c r="C7" s="10" t="s">
        <v>2285</v>
      </c>
      <c r="D7" s="29"/>
      <c r="E7" s="10">
        <v>1</v>
      </c>
      <c r="F7" s="10">
        <v>540</v>
      </c>
      <c r="G7" s="19">
        <f t="shared" si="1"/>
        <v>580</v>
      </c>
      <c r="H7" s="10">
        <v>200</v>
      </c>
      <c r="I7" s="19">
        <f t="shared" si="2"/>
        <v>380</v>
      </c>
      <c r="J7" s="10" t="s">
        <v>11</v>
      </c>
      <c r="K7" s="10">
        <v>40</v>
      </c>
      <c r="M7" s="956" t="s">
        <v>2296</v>
      </c>
    </row>
    <row r="8" spans="1:30" ht="12.75">
      <c r="A8" s="957" t="s">
        <v>2297</v>
      </c>
      <c r="B8" s="958" t="s">
        <v>2298</v>
      </c>
      <c r="C8" s="958" t="s">
        <v>2285</v>
      </c>
      <c r="D8" s="462"/>
      <c r="E8" s="958">
        <v>1</v>
      </c>
      <c r="F8" s="958">
        <v>540</v>
      </c>
      <c r="G8" s="959">
        <f t="shared" si="1"/>
        <v>540</v>
      </c>
      <c r="H8" s="958">
        <v>200</v>
      </c>
      <c r="I8" s="959">
        <f t="shared" si="2"/>
        <v>340</v>
      </c>
      <c r="J8" s="958" t="s">
        <v>2281</v>
      </c>
      <c r="K8" s="958">
        <v>0</v>
      </c>
      <c r="L8" s="959"/>
      <c r="M8" s="960" t="s">
        <v>2299</v>
      </c>
      <c r="N8" s="959"/>
      <c r="O8" s="959"/>
      <c r="P8" s="959"/>
      <c r="Q8" s="959"/>
      <c r="R8" s="959"/>
      <c r="S8" s="959"/>
      <c r="T8" s="959"/>
      <c r="U8" s="959"/>
      <c r="V8" s="959"/>
      <c r="W8" s="959"/>
      <c r="X8" s="959"/>
      <c r="Y8" s="959"/>
      <c r="Z8" s="959"/>
      <c r="AA8" s="959"/>
      <c r="AB8" s="959"/>
      <c r="AC8" s="959"/>
      <c r="AD8" s="959"/>
    </row>
    <row r="9" spans="1:30" ht="12.75">
      <c r="A9" s="1173" t="s">
        <v>2300</v>
      </c>
      <c r="B9" s="1039" t="s">
        <v>2241</v>
      </c>
      <c r="C9" s="10" t="s">
        <v>2280</v>
      </c>
      <c r="D9" s="29"/>
      <c r="E9" s="10">
        <v>1</v>
      </c>
      <c r="F9" s="10">
        <v>540</v>
      </c>
      <c r="G9" s="1037">
        <f>F9+F10+K9</f>
        <v>1080</v>
      </c>
      <c r="H9" s="1037">
        <f>200+200</f>
        <v>400</v>
      </c>
      <c r="I9" s="1037">
        <f t="shared" si="2"/>
        <v>680</v>
      </c>
      <c r="J9" s="1039" t="s">
        <v>2281</v>
      </c>
      <c r="K9" s="1039">
        <v>0</v>
      </c>
      <c r="M9" s="1172" t="s">
        <v>2301</v>
      </c>
    </row>
    <row r="10" spans="1:30" ht="12.75">
      <c r="A10" s="1032"/>
      <c r="B10" s="1032"/>
      <c r="C10" s="10" t="s">
        <v>2285</v>
      </c>
      <c r="D10" s="29"/>
      <c r="E10" s="10">
        <v>1</v>
      </c>
      <c r="F10" s="10">
        <v>540</v>
      </c>
      <c r="G10" s="1032"/>
      <c r="H10" s="1032"/>
      <c r="I10" s="1032"/>
      <c r="J10" s="1032"/>
      <c r="K10" s="1032"/>
      <c r="M10" s="1032"/>
    </row>
    <row r="11" spans="1:30" ht="12.75">
      <c r="A11" s="1171" t="s">
        <v>2302</v>
      </c>
      <c r="B11" s="1167" t="s">
        <v>2303</v>
      </c>
      <c r="C11" s="958" t="s">
        <v>2280</v>
      </c>
      <c r="D11" s="462"/>
      <c r="E11" s="958">
        <v>1</v>
      </c>
      <c r="F11" s="958">
        <v>540</v>
      </c>
      <c r="G11" s="1166">
        <f>F11+F12+K11</f>
        <v>1140</v>
      </c>
      <c r="H11" s="1166">
        <f>200+200</f>
        <v>400</v>
      </c>
      <c r="I11" s="1166">
        <f>G11-H11</f>
        <v>740</v>
      </c>
      <c r="J11" s="1167" t="s">
        <v>11</v>
      </c>
      <c r="K11" s="1167">
        <v>60</v>
      </c>
      <c r="L11" s="959"/>
      <c r="M11" s="1167" t="s">
        <v>1299</v>
      </c>
      <c r="N11" s="959"/>
      <c r="O11" s="959"/>
      <c r="P11" s="959"/>
      <c r="Q11" s="959"/>
      <c r="R11" s="959"/>
      <c r="S11" s="959"/>
      <c r="T11" s="959"/>
      <c r="U11" s="959"/>
      <c r="V11" s="959"/>
      <c r="W11" s="959"/>
      <c r="X11" s="959"/>
      <c r="Y11" s="959"/>
      <c r="Z11" s="959"/>
      <c r="AA11" s="959"/>
      <c r="AB11" s="959"/>
      <c r="AC11" s="959"/>
      <c r="AD11" s="959"/>
    </row>
    <row r="12" spans="1:30" ht="12.75">
      <c r="A12" s="1032"/>
      <c r="B12" s="1032"/>
      <c r="C12" s="958" t="s">
        <v>2285</v>
      </c>
      <c r="D12" s="462"/>
      <c r="E12" s="958">
        <v>1</v>
      </c>
      <c r="F12" s="958">
        <v>540</v>
      </c>
      <c r="G12" s="1032"/>
      <c r="H12" s="1032"/>
      <c r="I12" s="1032"/>
      <c r="J12" s="1032"/>
      <c r="K12" s="1032"/>
      <c r="L12" s="958" t="s">
        <v>2304</v>
      </c>
      <c r="M12" s="1032"/>
      <c r="N12" s="959"/>
      <c r="O12" s="959"/>
      <c r="P12" s="959"/>
      <c r="Q12" s="959"/>
      <c r="R12" s="959"/>
      <c r="S12" s="959"/>
      <c r="T12" s="959"/>
      <c r="U12" s="959"/>
      <c r="V12" s="959"/>
      <c r="W12" s="959"/>
      <c r="X12" s="959"/>
      <c r="Y12" s="959"/>
      <c r="Z12" s="959"/>
      <c r="AA12" s="959"/>
      <c r="AB12" s="959"/>
      <c r="AC12" s="959"/>
      <c r="AD12" s="959"/>
    </row>
    <row r="13" spans="1:30" ht="12.75">
      <c r="A13" s="498" t="s">
        <v>2305</v>
      </c>
      <c r="B13" s="10" t="s">
        <v>329</v>
      </c>
      <c r="C13" s="10" t="s">
        <v>2285</v>
      </c>
      <c r="D13" s="29"/>
      <c r="E13" s="10">
        <v>1</v>
      </c>
      <c r="F13" s="10">
        <v>540</v>
      </c>
      <c r="G13" s="19">
        <f t="shared" ref="G13:G16" si="3">F13+K13</f>
        <v>540</v>
      </c>
      <c r="H13" s="10">
        <v>100</v>
      </c>
      <c r="I13" s="19">
        <f t="shared" ref="I13:I16" si="4">G13-H13</f>
        <v>440</v>
      </c>
      <c r="J13" s="10" t="s">
        <v>2281</v>
      </c>
      <c r="K13" s="10">
        <v>0</v>
      </c>
      <c r="M13" s="699" t="s">
        <v>2306</v>
      </c>
    </row>
    <row r="14" spans="1:30" ht="12.75">
      <c r="A14" s="957" t="s">
        <v>2307</v>
      </c>
      <c r="B14" s="958" t="s">
        <v>333</v>
      </c>
      <c r="C14" s="958" t="s">
        <v>2280</v>
      </c>
      <c r="D14" s="462"/>
      <c r="E14" s="958">
        <v>1</v>
      </c>
      <c r="F14" s="958">
        <v>540</v>
      </c>
      <c r="G14" s="959">
        <f t="shared" si="3"/>
        <v>540</v>
      </c>
      <c r="H14" s="958">
        <v>200</v>
      </c>
      <c r="I14" s="959">
        <f t="shared" si="4"/>
        <v>340</v>
      </c>
      <c r="J14" s="958" t="s">
        <v>2281</v>
      </c>
      <c r="K14" s="958">
        <v>0</v>
      </c>
      <c r="L14" s="959"/>
      <c r="M14" s="961" t="s">
        <v>2308</v>
      </c>
      <c r="N14" s="959"/>
      <c r="O14" s="959"/>
      <c r="P14" s="959"/>
      <c r="Q14" s="959"/>
      <c r="R14" s="959"/>
      <c r="S14" s="959"/>
      <c r="T14" s="959"/>
      <c r="U14" s="959"/>
      <c r="V14" s="959"/>
      <c r="W14" s="959"/>
      <c r="X14" s="959"/>
      <c r="Y14" s="959"/>
      <c r="Z14" s="959"/>
      <c r="AA14" s="959"/>
      <c r="AB14" s="959"/>
      <c r="AC14" s="959"/>
      <c r="AD14" s="959"/>
    </row>
    <row r="15" spans="1:30" ht="12.75">
      <c r="A15" s="498" t="s">
        <v>2309</v>
      </c>
      <c r="B15" s="10" t="s">
        <v>2310</v>
      </c>
      <c r="C15" s="10" t="s">
        <v>2280</v>
      </c>
      <c r="D15" s="29"/>
      <c r="E15" s="10">
        <v>1</v>
      </c>
      <c r="F15" s="10">
        <v>540</v>
      </c>
      <c r="G15" s="19">
        <f t="shared" si="3"/>
        <v>540</v>
      </c>
      <c r="H15" s="10">
        <v>540</v>
      </c>
      <c r="I15" s="19">
        <f t="shared" si="4"/>
        <v>0</v>
      </c>
      <c r="J15" s="10" t="s">
        <v>2281</v>
      </c>
      <c r="K15" s="10">
        <v>0</v>
      </c>
      <c r="M15" s="699" t="s">
        <v>2311</v>
      </c>
    </row>
    <row r="16" spans="1:30" ht="12.75">
      <c r="A16" s="957" t="s">
        <v>2312</v>
      </c>
      <c r="B16" s="958" t="s">
        <v>2313</v>
      </c>
      <c r="C16" s="958" t="s">
        <v>2280</v>
      </c>
      <c r="D16" s="462"/>
      <c r="E16" s="958">
        <v>1</v>
      </c>
      <c r="F16" s="958">
        <v>540</v>
      </c>
      <c r="G16" s="959">
        <f t="shared" si="3"/>
        <v>580</v>
      </c>
      <c r="H16" s="958">
        <v>200</v>
      </c>
      <c r="I16" s="959">
        <f t="shared" si="4"/>
        <v>380</v>
      </c>
      <c r="J16" s="958" t="s">
        <v>11</v>
      </c>
      <c r="K16" s="958">
        <v>40</v>
      </c>
      <c r="L16" s="959"/>
      <c r="M16" s="961" t="s">
        <v>2314</v>
      </c>
      <c r="N16" s="959"/>
      <c r="O16" s="959"/>
      <c r="P16" s="959"/>
      <c r="Q16" s="959"/>
      <c r="R16" s="959"/>
      <c r="S16" s="959"/>
      <c r="T16" s="959"/>
      <c r="U16" s="959"/>
      <c r="V16" s="959"/>
      <c r="W16" s="959"/>
      <c r="X16" s="959"/>
      <c r="Y16" s="959"/>
      <c r="Z16" s="959"/>
      <c r="AA16" s="959"/>
      <c r="AB16" s="959"/>
      <c r="AC16" s="959"/>
      <c r="AD16" s="959"/>
    </row>
    <row r="17" spans="3:13" ht="12.75">
      <c r="C17" s="19"/>
      <c r="D17" s="29"/>
      <c r="M17" s="962"/>
    </row>
    <row r="18" spans="3:13" ht="12.75">
      <c r="C18" s="19"/>
      <c r="D18" s="29"/>
      <c r="M18" s="962"/>
    </row>
    <row r="19" spans="3:13" ht="12.75">
      <c r="C19" s="19"/>
      <c r="D19" s="29"/>
      <c r="M19" s="962"/>
    </row>
    <row r="20" spans="3:13" ht="12.75">
      <c r="C20" s="19"/>
      <c r="D20" s="29"/>
      <c r="M20" s="962"/>
    </row>
    <row r="21" spans="3:13" ht="12.75">
      <c r="C21" s="19"/>
      <c r="D21" s="29"/>
      <c r="M21" s="962"/>
    </row>
    <row r="22" spans="3:13" ht="12.75">
      <c r="C22" s="19"/>
      <c r="D22" s="29"/>
      <c r="M22" s="962"/>
    </row>
    <row r="23" spans="3:13" ht="12.75">
      <c r="C23" s="19"/>
      <c r="D23" s="29"/>
      <c r="M23" s="962"/>
    </row>
    <row r="24" spans="3:13" ht="12.75">
      <c r="C24" s="19"/>
      <c r="D24" s="29"/>
      <c r="M24" s="962"/>
    </row>
    <row r="25" spans="3:13" ht="12.75">
      <c r="C25" s="19"/>
      <c r="D25" s="29"/>
      <c r="M25" s="962"/>
    </row>
    <row r="26" spans="3:13" ht="12.75">
      <c r="C26" s="19"/>
      <c r="D26" s="29"/>
      <c r="M26" s="962"/>
    </row>
    <row r="27" spans="3:13" ht="12.75">
      <c r="C27" s="19"/>
      <c r="D27" s="29"/>
      <c r="M27" s="962"/>
    </row>
    <row r="28" spans="3:13" ht="12.75">
      <c r="C28" s="19"/>
      <c r="D28" s="29"/>
      <c r="M28" s="962"/>
    </row>
    <row r="29" spans="3:13" ht="12.75">
      <c r="C29" s="19"/>
      <c r="D29" s="29"/>
      <c r="M29" s="962"/>
    </row>
    <row r="30" spans="3:13" ht="12.75">
      <c r="C30" s="19"/>
      <c r="D30" s="29"/>
      <c r="M30" s="962"/>
    </row>
    <row r="31" spans="3:13" ht="12.75">
      <c r="C31" s="19"/>
      <c r="D31" s="29"/>
      <c r="M31" s="962"/>
    </row>
    <row r="32" spans="3:13" ht="12.75">
      <c r="C32" s="19"/>
      <c r="D32" s="29"/>
      <c r="M32" s="962"/>
    </row>
    <row r="33" spans="1:30" ht="12.75">
      <c r="C33" s="19"/>
      <c r="D33" s="29"/>
      <c r="M33" s="962"/>
    </row>
    <row r="34" spans="1:30" ht="12.75">
      <c r="C34" s="19"/>
      <c r="D34" s="29"/>
      <c r="M34" s="962"/>
    </row>
    <row r="35" spans="1:30" ht="12.75">
      <c r="C35" s="19"/>
      <c r="D35" s="29"/>
      <c r="M35" s="962"/>
    </row>
    <row r="36" spans="1:30" ht="12.75">
      <c r="C36" s="19"/>
      <c r="D36" s="29"/>
      <c r="M36" s="962"/>
    </row>
    <row r="37" spans="1:30" ht="23.25" customHeight="1">
      <c r="A37" s="963"/>
      <c r="B37" s="963"/>
      <c r="C37" s="963"/>
      <c r="D37" s="964"/>
      <c r="E37" s="963"/>
      <c r="F37" s="963"/>
      <c r="G37" s="963"/>
      <c r="H37" s="963"/>
      <c r="I37" s="963"/>
      <c r="J37" s="963"/>
      <c r="K37" s="963"/>
      <c r="L37" s="963"/>
      <c r="M37" s="965"/>
      <c r="N37" s="963"/>
      <c r="O37" s="963"/>
      <c r="P37" s="963"/>
      <c r="Q37" s="963"/>
      <c r="R37" s="963"/>
      <c r="S37" s="963"/>
      <c r="T37" s="963"/>
      <c r="U37" s="963"/>
      <c r="V37" s="963"/>
      <c r="W37" s="963"/>
      <c r="X37" s="963"/>
      <c r="Y37" s="963"/>
      <c r="Z37" s="963"/>
      <c r="AA37" s="963"/>
      <c r="AB37" s="963"/>
      <c r="AC37" s="963"/>
      <c r="AD37" s="963"/>
    </row>
    <row r="38" spans="1:30" ht="12.75">
      <c r="A38" s="1033" t="s">
        <v>2315</v>
      </c>
      <c r="B38" s="1036" t="s">
        <v>1670</v>
      </c>
      <c r="C38" s="10" t="s">
        <v>2280</v>
      </c>
      <c r="D38" s="29" t="s">
        <v>2316</v>
      </c>
      <c r="E38" s="10">
        <v>1</v>
      </c>
      <c r="F38" s="10">
        <v>540</v>
      </c>
      <c r="G38" s="1037">
        <f>F38+F39+K38</f>
        <v>1080</v>
      </c>
      <c r="H38" s="1039">
        <v>400</v>
      </c>
      <c r="I38" s="1037">
        <f>G38-H38</f>
        <v>680</v>
      </c>
      <c r="J38" s="1039" t="s">
        <v>2281</v>
      </c>
      <c r="K38" s="1039">
        <v>0</v>
      </c>
      <c r="M38" s="1172" t="s">
        <v>2317</v>
      </c>
    </row>
    <row r="39" spans="1:30" ht="12.75">
      <c r="A39" s="1032"/>
      <c r="B39" s="1032"/>
      <c r="C39" s="10" t="s">
        <v>2285</v>
      </c>
      <c r="D39" s="29" t="s">
        <v>2316</v>
      </c>
      <c r="E39" s="10">
        <v>1</v>
      </c>
      <c r="F39" s="10">
        <v>540</v>
      </c>
      <c r="G39" s="1032"/>
      <c r="H39" s="1032"/>
      <c r="I39" s="1032"/>
      <c r="J39" s="1032"/>
      <c r="K39" s="1032"/>
      <c r="M39" s="1032"/>
    </row>
    <row r="40" spans="1:30" ht="12.75">
      <c r="A40" s="1170" t="s">
        <v>2318</v>
      </c>
      <c r="B40" s="1165" t="s">
        <v>1056</v>
      </c>
      <c r="C40" s="958" t="s">
        <v>2280</v>
      </c>
      <c r="D40" s="462" t="s">
        <v>2319</v>
      </c>
      <c r="E40" s="958">
        <v>1</v>
      </c>
      <c r="F40" s="958">
        <v>540</v>
      </c>
      <c r="G40" s="1166">
        <f>F40+F41+K40</f>
        <v>1080</v>
      </c>
      <c r="H40" s="1167">
        <v>400</v>
      </c>
      <c r="I40" s="1166">
        <f>G40-H40</f>
        <v>680</v>
      </c>
      <c r="J40" s="1167" t="s">
        <v>2281</v>
      </c>
      <c r="K40" s="1167">
        <v>0</v>
      </c>
      <c r="L40" s="959"/>
      <c r="M40" s="1174" t="s">
        <v>2320</v>
      </c>
      <c r="N40" s="959"/>
      <c r="O40" s="959"/>
      <c r="P40" s="959"/>
      <c r="Q40" s="959"/>
      <c r="R40" s="959"/>
      <c r="S40" s="959"/>
      <c r="T40" s="959"/>
      <c r="U40" s="959"/>
      <c r="V40" s="959"/>
      <c r="W40" s="959"/>
      <c r="X40" s="959"/>
      <c r="Y40" s="959"/>
      <c r="Z40" s="959"/>
      <c r="AA40" s="959"/>
      <c r="AB40" s="959"/>
      <c r="AC40" s="959"/>
      <c r="AD40" s="959"/>
    </row>
    <row r="41" spans="1:30" ht="12.75">
      <c r="A41" s="1032"/>
      <c r="B41" s="1032"/>
      <c r="C41" s="958" t="s">
        <v>2285</v>
      </c>
      <c r="D41" s="462" t="s">
        <v>2319</v>
      </c>
      <c r="E41" s="958">
        <v>1</v>
      </c>
      <c r="F41" s="958">
        <v>540</v>
      </c>
      <c r="G41" s="1032"/>
      <c r="H41" s="1032"/>
      <c r="I41" s="1032"/>
      <c r="J41" s="1032"/>
      <c r="K41" s="1032"/>
      <c r="L41" s="959"/>
      <c r="M41" s="1032"/>
      <c r="N41" s="959"/>
      <c r="O41" s="959"/>
      <c r="P41" s="959"/>
      <c r="Q41" s="959"/>
      <c r="R41" s="959"/>
      <c r="S41" s="959"/>
      <c r="T41" s="959"/>
      <c r="U41" s="959"/>
      <c r="V41" s="959"/>
      <c r="W41" s="959"/>
      <c r="X41" s="959"/>
      <c r="Y41" s="959"/>
      <c r="Z41" s="959"/>
      <c r="AA41" s="959"/>
      <c r="AB41" s="959"/>
      <c r="AC41" s="959"/>
      <c r="AD41" s="959"/>
    </row>
    <row r="42" spans="1:30" ht="12.75">
      <c r="A42" s="241" t="s">
        <v>2321</v>
      </c>
      <c r="B42" s="18" t="s">
        <v>1745</v>
      </c>
      <c r="C42" s="10" t="s">
        <v>2280</v>
      </c>
      <c r="D42" s="29" t="s">
        <v>2322</v>
      </c>
      <c r="E42" s="10">
        <v>1</v>
      </c>
      <c r="F42" s="10">
        <v>540</v>
      </c>
      <c r="G42" s="19">
        <f>F42+K42</f>
        <v>540</v>
      </c>
      <c r="H42" s="10">
        <v>200</v>
      </c>
      <c r="I42" s="19">
        <f t="shared" ref="I42:I43" si="5">G42-H42</f>
        <v>340</v>
      </c>
      <c r="J42" s="10" t="s">
        <v>2281</v>
      </c>
      <c r="K42" s="10">
        <v>0</v>
      </c>
      <c r="M42" s="956" t="s">
        <v>2323</v>
      </c>
    </row>
    <row r="43" spans="1:30" ht="12.75">
      <c r="A43" s="1170" t="s">
        <v>2324</v>
      </c>
      <c r="B43" s="1165" t="s">
        <v>2325</v>
      </c>
      <c r="C43" s="958" t="s">
        <v>2285</v>
      </c>
      <c r="D43" s="462" t="s">
        <v>2326</v>
      </c>
      <c r="E43" s="958">
        <v>1</v>
      </c>
      <c r="F43" s="958">
        <v>540</v>
      </c>
      <c r="G43" s="1166">
        <f>F43+F44+K43</f>
        <v>1080</v>
      </c>
      <c r="H43" s="1167">
        <v>400</v>
      </c>
      <c r="I43" s="1166">
        <f t="shared" si="5"/>
        <v>680</v>
      </c>
      <c r="J43" s="1167" t="s">
        <v>1039</v>
      </c>
      <c r="K43" s="1167">
        <v>0</v>
      </c>
      <c r="L43" s="959"/>
      <c r="M43" s="1168" t="s">
        <v>2327</v>
      </c>
      <c r="N43" s="959"/>
      <c r="O43" s="959"/>
      <c r="P43" s="959"/>
      <c r="Q43" s="959"/>
      <c r="R43" s="959"/>
      <c r="S43" s="959"/>
      <c r="T43" s="959"/>
      <c r="U43" s="959"/>
      <c r="V43" s="959"/>
      <c r="W43" s="959"/>
      <c r="X43" s="959"/>
      <c r="Y43" s="959"/>
      <c r="Z43" s="959"/>
      <c r="AA43" s="959"/>
      <c r="AB43" s="959"/>
      <c r="AC43" s="959"/>
      <c r="AD43" s="959"/>
    </row>
    <row r="44" spans="1:30" ht="12.75">
      <c r="A44" s="1032"/>
      <c r="B44" s="1032"/>
      <c r="C44" s="958" t="s">
        <v>2280</v>
      </c>
      <c r="D44" s="462" t="s">
        <v>2328</v>
      </c>
      <c r="E44" s="958">
        <v>1</v>
      </c>
      <c r="F44" s="958">
        <v>540</v>
      </c>
      <c r="G44" s="1032"/>
      <c r="H44" s="1032"/>
      <c r="I44" s="1032"/>
      <c r="J44" s="1032"/>
      <c r="K44" s="1032"/>
      <c r="L44" s="959"/>
      <c r="M44" s="1032"/>
      <c r="N44" s="959"/>
      <c r="O44" s="959"/>
      <c r="P44" s="959"/>
      <c r="Q44" s="959"/>
      <c r="R44" s="959"/>
      <c r="S44" s="959"/>
      <c r="T44" s="959"/>
      <c r="U44" s="959"/>
      <c r="V44" s="959"/>
      <c r="W44" s="959"/>
      <c r="X44" s="959"/>
      <c r="Y44" s="959"/>
      <c r="Z44" s="959"/>
      <c r="AA44" s="959"/>
      <c r="AB44" s="959"/>
      <c r="AC44" s="959"/>
      <c r="AD44" s="959"/>
    </row>
    <row r="45" spans="1:30" ht="12.75">
      <c r="A45" s="1033" t="s">
        <v>2329</v>
      </c>
      <c r="B45" s="1036" t="s">
        <v>2330</v>
      </c>
      <c r="C45" s="10" t="s">
        <v>2285</v>
      </c>
      <c r="D45" s="29" t="s">
        <v>2331</v>
      </c>
      <c r="E45" s="10">
        <v>1</v>
      </c>
      <c r="F45" s="10">
        <v>540</v>
      </c>
      <c r="G45" s="1037">
        <f>F45+F46+K45</f>
        <v>1160</v>
      </c>
      <c r="H45" s="1039">
        <v>400</v>
      </c>
      <c r="I45" s="1037">
        <f>G45-H45</f>
        <v>760</v>
      </c>
      <c r="J45" s="1039" t="s">
        <v>2281</v>
      </c>
      <c r="K45" s="1039">
        <v>80</v>
      </c>
      <c r="M45" s="1169" t="s">
        <v>2332</v>
      </c>
    </row>
    <row r="46" spans="1:30" ht="12.75">
      <c r="A46" s="1032"/>
      <c r="B46" s="1032"/>
      <c r="C46" s="10" t="s">
        <v>2280</v>
      </c>
      <c r="D46" s="29" t="s">
        <v>2331</v>
      </c>
      <c r="E46" s="10">
        <v>1</v>
      </c>
      <c r="F46" s="10">
        <v>540</v>
      </c>
      <c r="G46" s="1032"/>
      <c r="H46" s="1032"/>
      <c r="I46" s="1032"/>
      <c r="J46" s="1032"/>
      <c r="K46" s="1032"/>
      <c r="M46" s="1032"/>
    </row>
    <row r="47" spans="1:30" ht="12.75">
      <c r="C47" s="19"/>
      <c r="D47" s="29"/>
      <c r="M47" s="962"/>
    </row>
    <row r="48" spans="1:30" ht="12.75">
      <c r="D48" s="29"/>
      <c r="M48" s="962"/>
    </row>
    <row r="49" spans="4:13" ht="12.75">
      <c r="D49" s="29"/>
      <c r="M49" s="962"/>
    </row>
    <row r="50" spans="4:13" ht="12.75">
      <c r="D50" s="29"/>
      <c r="M50" s="962"/>
    </row>
    <row r="51" spans="4:13" ht="12.75">
      <c r="D51" s="18"/>
      <c r="M51" s="962"/>
    </row>
    <row r="52" spans="4:13" ht="12.75">
      <c r="D52" s="18"/>
      <c r="M52" s="962"/>
    </row>
    <row r="53" spans="4:13" ht="12.75">
      <c r="D53" s="18"/>
      <c r="M53" s="962"/>
    </row>
    <row r="54" spans="4:13" ht="12.75">
      <c r="D54" s="18"/>
      <c r="M54" s="962"/>
    </row>
    <row r="55" spans="4:13" ht="12.75">
      <c r="D55" s="18"/>
      <c r="M55" s="962"/>
    </row>
    <row r="56" spans="4:13" ht="12.75">
      <c r="M56" s="962"/>
    </row>
    <row r="57" spans="4:13" ht="12.75">
      <c r="M57" s="962"/>
    </row>
    <row r="58" spans="4:13" ht="12.75">
      <c r="M58" s="962"/>
    </row>
    <row r="59" spans="4:13" ht="12.75">
      <c r="M59" s="962"/>
    </row>
    <row r="60" spans="4:13" ht="12.75">
      <c r="M60" s="962"/>
    </row>
    <row r="61" spans="4:13" ht="12.75">
      <c r="M61" s="962"/>
    </row>
    <row r="62" spans="4:13" ht="12.75">
      <c r="M62" s="962"/>
    </row>
    <row r="63" spans="4:13" ht="12.75">
      <c r="M63" s="962"/>
    </row>
    <row r="64" spans="4:13" ht="12.75">
      <c r="M64" s="962"/>
    </row>
    <row r="65" spans="13:13" ht="12.75">
      <c r="M65" s="962"/>
    </row>
    <row r="66" spans="13:13" ht="12.75">
      <c r="M66" s="962"/>
    </row>
    <row r="67" spans="13:13" ht="12.75">
      <c r="M67" s="962"/>
    </row>
    <row r="68" spans="13:13" ht="12.75">
      <c r="M68" s="962"/>
    </row>
    <row r="69" spans="13:13" ht="12.75">
      <c r="M69" s="962"/>
    </row>
    <row r="70" spans="13:13" ht="12.75">
      <c r="M70" s="962"/>
    </row>
    <row r="71" spans="13:13" ht="12.75">
      <c r="M71" s="962"/>
    </row>
    <row r="72" spans="13:13" ht="12.75">
      <c r="M72" s="962"/>
    </row>
    <row r="73" spans="13:13" ht="12.75">
      <c r="M73" s="962"/>
    </row>
    <row r="74" spans="13:13" ht="12.75">
      <c r="M74" s="962"/>
    </row>
    <row r="75" spans="13:13" ht="12.75">
      <c r="M75" s="962"/>
    </row>
    <row r="76" spans="13:13" ht="12.75">
      <c r="M76" s="962"/>
    </row>
    <row r="77" spans="13:13" ht="12.75">
      <c r="M77" s="962"/>
    </row>
    <row r="78" spans="13:13" ht="12.75">
      <c r="M78" s="962"/>
    </row>
    <row r="79" spans="13:13" ht="12.75">
      <c r="M79" s="962"/>
    </row>
    <row r="80" spans="13:13" ht="12.75">
      <c r="M80" s="962"/>
    </row>
    <row r="81" spans="13:13" ht="12.75">
      <c r="M81" s="962"/>
    </row>
    <row r="82" spans="13:13" ht="12.75">
      <c r="M82" s="962"/>
    </row>
    <row r="83" spans="13:13" ht="12.75">
      <c r="M83" s="962"/>
    </row>
    <row r="84" spans="13:13" ht="12.75">
      <c r="M84" s="962"/>
    </row>
    <row r="85" spans="13:13" ht="12.75">
      <c r="M85" s="962"/>
    </row>
    <row r="86" spans="13:13" ht="12.75">
      <c r="M86" s="962"/>
    </row>
    <row r="87" spans="13:13" ht="12.75">
      <c r="M87" s="962"/>
    </row>
    <row r="88" spans="13:13" ht="12.75">
      <c r="M88" s="962"/>
    </row>
    <row r="89" spans="13:13" ht="12.75">
      <c r="M89" s="962"/>
    </row>
    <row r="90" spans="13:13" ht="12.75">
      <c r="M90" s="962"/>
    </row>
    <row r="91" spans="13:13" ht="12.75">
      <c r="M91" s="962"/>
    </row>
    <row r="92" spans="13:13" ht="12.75">
      <c r="M92" s="962"/>
    </row>
    <row r="93" spans="13:13" ht="12.75">
      <c r="M93" s="962"/>
    </row>
    <row r="94" spans="13:13" ht="12.75">
      <c r="M94" s="962"/>
    </row>
    <row r="95" spans="13:13" ht="12.75">
      <c r="M95" s="962"/>
    </row>
    <row r="96" spans="13:13" ht="12.75">
      <c r="M96" s="962"/>
    </row>
    <row r="97" spans="13:13" ht="12.75">
      <c r="M97" s="962"/>
    </row>
    <row r="98" spans="13:13" ht="12.75">
      <c r="M98" s="962"/>
    </row>
    <row r="99" spans="13:13" ht="12.75">
      <c r="M99" s="962"/>
    </row>
    <row r="100" spans="13:13" ht="12.75">
      <c r="M100" s="962"/>
    </row>
    <row r="101" spans="13:13" ht="12.75">
      <c r="M101" s="962"/>
    </row>
    <row r="102" spans="13:13" ht="12.75">
      <c r="M102" s="962"/>
    </row>
    <row r="103" spans="13:13" ht="12.75">
      <c r="M103" s="962"/>
    </row>
    <row r="104" spans="13:13" ht="12.75">
      <c r="M104" s="962"/>
    </row>
    <row r="105" spans="13:13" ht="12.75">
      <c r="M105" s="962"/>
    </row>
    <row r="106" spans="13:13" ht="12.75">
      <c r="M106" s="962"/>
    </row>
    <row r="107" spans="13:13" ht="12.75">
      <c r="M107" s="962"/>
    </row>
    <row r="108" spans="13:13" ht="12.75">
      <c r="M108" s="962"/>
    </row>
    <row r="109" spans="13:13" ht="12.75">
      <c r="M109" s="962"/>
    </row>
    <row r="110" spans="13:13" ht="12.75">
      <c r="M110" s="962"/>
    </row>
    <row r="111" spans="13:13" ht="12.75">
      <c r="M111" s="962"/>
    </row>
    <row r="112" spans="13:13" ht="12.75">
      <c r="M112" s="962"/>
    </row>
    <row r="113" spans="13:13" ht="12.75">
      <c r="M113" s="962"/>
    </row>
    <row r="114" spans="13:13" ht="12.75">
      <c r="M114" s="962"/>
    </row>
    <row r="115" spans="13:13" ht="12.75">
      <c r="M115" s="962"/>
    </row>
    <row r="116" spans="13:13" ht="12.75">
      <c r="M116" s="962"/>
    </row>
    <row r="117" spans="13:13" ht="12.75">
      <c r="M117" s="962"/>
    </row>
    <row r="118" spans="13:13" ht="12.75">
      <c r="M118" s="962"/>
    </row>
    <row r="119" spans="13:13" ht="12.75">
      <c r="M119" s="962"/>
    </row>
    <row r="120" spans="13:13" ht="12.75">
      <c r="M120" s="962"/>
    </row>
    <row r="121" spans="13:13" ht="12.75">
      <c r="M121" s="962"/>
    </row>
    <row r="122" spans="13:13" ht="12.75">
      <c r="M122" s="962"/>
    </row>
    <row r="123" spans="13:13" ht="12.75">
      <c r="M123" s="962"/>
    </row>
    <row r="124" spans="13:13" ht="12.75">
      <c r="M124" s="962"/>
    </row>
    <row r="125" spans="13:13" ht="12.75">
      <c r="M125" s="962"/>
    </row>
    <row r="126" spans="13:13" ht="12.75">
      <c r="M126" s="962"/>
    </row>
    <row r="127" spans="13:13" ht="12.75">
      <c r="M127" s="962"/>
    </row>
    <row r="128" spans="13:13" ht="12.75">
      <c r="M128" s="962"/>
    </row>
    <row r="129" spans="13:13" ht="12.75">
      <c r="M129" s="962"/>
    </row>
    <row r="130" spans="13:13" ht="12.75">
      <c r="M130" s="962"/>
    </row>
    <row r="131" spans="13:13" ht="12.75">
      <c r="M131" s="962"/>
    </row>
    <row r="132" spans="13:13" ht="12.75">
      <c r="M132" s="962"/>
    </row>
    <row r="133" spans="13:13" ht="12.75">
      <c r="M133" s="962"/>
    </row>
    <row r="134" spans="13:13" ht="12.75">
      <c r="M134" s="962"/>
    </row>
    <row r="135" spans="13:13" ht="12.75">
      <c r="M135" s="962"/>
    </row>
    <row r="136" spans="13:13" ht="12.75">
      <c r="M136" s="962"/>
    </row>
    <row r="137" spans="13:13" ht="12.75">
      <c r="M137" s="962"/>
    </row>
    <row r="138" spans="13:13" ht="12.75">
      <c r="M138" s="962"/>
    </row>
    <row r="139" spans="13:13" ht="12.75">
      <c r="M139" s="962"/>
    </row>
    <row r="140" spans="13:13" ht="12.75">
      <c r="M140" s="962"/>
    </row>
    <row r="141" spans="13:13" ht="12.75">
      <c r="M141" s="962"/>
    </row>
    <row r="142" spans="13:13" ht="12.75">
      <c r="M142" s="962"/>
    </row>
    <row r="143" spans="13:13" ht="12.75">
      <c r="M143" s="962"/>
    </row>
    <row r="144" spans="13:13" ht="12.75">
      <c r="M144" s="962"/>
    </row>
    <row r="145" spans="13:13" ht="12.75">
      <c r="M145" s="962"/>
    </row>
    <row r="146" spans="13:13" ht="12.75">
      <c r="M146" s="962"/>
    </row>
    <row r="147" spans="13:13" ht="12.75">
      <c r="M147" s="962"/>
    </row>
    <row r="148" spans="13:13" ht="12.75">
      <c r="M148" s="962"/>
    </row>
    <row r="149" spans="13:13" ht="12.75">
      <c r="M149" s="962"/>
    </row>
    <row r="150" spans="13:13" ht="12.75">
      <c r="M150" s="962"/>
    </row>
    <row r="151" spans="13:13" ht="12.75">
      <c r="M151" s="962"/>
    </row>
    <row r="152" spans="13:13" ht="12.75">
      <c r="M152" s="962"/>
    </row>
    <row r="153" spans="13:13" ht="12.75">
      <c r="M153" s="962"/>
    </row>
    <row r="154" spans="13:13" ht="12.75">
      <c r="M154" s="962"/>
    </row>
    <row r="155" spans="13:13" ht="12.75">
      <c r="M155" s="962"/>
    </row>
    <row r="156" spans="13:13" ht="12.75">
      <c r="M156" s="962"/>
    </row>
    <row r="157" spans="13:13" ht="12.75">
      <c r="M157" s="962"/>
    </row>
    <row r="158" spans="13:13" ht="12.75">
      <c r="M158" s="962"/>
    </row>
    <row r="159" spans="13:13" ht="12.75">
      <c r="M159" s="962"/>
    </row>
    <row r="160" spans="13:13" ht="12.75">
      <c r="M160" s="962"/>
    </row>
    <row r="161" spans="13:13" ht="12.75">
      <c r="M161" s="962"/>
    </row>
    <row r="162" spans="13:13" ht="12.75">
      <c r="M162" s="962"/>
    </row>
    <row r="163" spans="13:13" ht="12.75">
      <c r="M163" s="962"/>
    </row>
    <row r="164" spans="13:13" ht="12.75">
      <c r="M164" s="962"/>
    </row>
    <row r="165" spans="13:13" ht="12.75">
      <c r="M165" s="962"/>
    </row>
    <row r="166" spans="13:13" ht="12.75">
      <c r="M166" s="962"/>
    </row>
    <row r="167" spans="13:13" ht="12.75">
      <c r="M167" s="962"/>
    </row>
    <row r="168" spans="13:13" ht="12.75">
      <c r="M168" s="962"/>
    </row>
    <row r="169" spans="13:13" ht="12.75">
      <c r="M169" s="962"/>
    </row>
    <row r="170" spans="13:13" ht="12.75">
      <c r="M170" s="962"/>
    </row>
    <row r="171" spans="13:13" ht="12.75">
      <c r="M171" s="962"/>
    </row>
    <row r="172" spans="13:13" ht="12.75">
      <c r="M172" s="962"/>
    </row>
    <row r="173" spans="13:13" ht="12.75">
      <c r="M173" s="962"/>
    </row>
    <row r="174" spans="13:13" ht="12.75">
      <c r="M174" s="962"/>
    </row>
    <row r="175" spans="13:13" ht="12.75">
      <c r="M175" s="962"/>
    </row>
    <row r="176" spans="13:13" ht="12.75">
      <c r="M176" s="962"/>
    </row>
    <row r="177" spans="13:13" ht="12.75">
      <c r="M177" s="962"/>
    </row>
    <row r="178" spans="13:13" ht="12.75">
      <c r="M178" s="962"/>
    </row>
    <row r="179" spans="13:13" ht="12.75">
      <c r="M179" s="962"/>
    </row>
    <row r="180" spans="13:13" ht="12.75">
      <c r="M180" s="962"/>
    </row>
    <row r="181" spans="13:13" ht="12.75">
      <c r="M181" s="962"/>
    </row>
    <row r="182" spans="13:13" ht="12.75">
      <c r="M182" s="962"/>
    </row>
    <row r="183" spans="13:13" ht="12.75">
      <c r="M183" s="962"/>
    </row>
    <row r="184" spans="13:13" ht="12.75">
      <c r="M184" s="962"/>
    </row>
    <row r="185" spans="13:13" ht="12.75">
      <c r="M185" s="962"/>
    </row>
    <row r="186" spans="13:13" ht="12.75">
      <c r="M186" s="962"/>
    </row>
    <row r="187" spans="13:13" ht="12.75">
      <c r="M187" s="962"/>
    </row>
    <row r="188" spans="13:13" ht="12.75">
      <c r="M188" s="962"/>
    </row>
    <row r="189" spans="13:13" ht="12.75">
      <c r="M189" s="962"/>
    </row>
    <row r="190" spans="13:13" ht="12.75">
      <c r="M190" s="962"/>
    </row>
    <row r="191" spans="13:13" ht="12.75">
      <c r="M191" s="962"/>
    </row>
    <row r="192" spans="13:13" ht="12.75">
      <c r="M192" s="962"/>
    </row>
    <row r="193" spans="13:13" ht="12.75">
      <c r="M193" s="962"/>
    </row>
    <row r="194" spans="13:13" ht="12.75">
      <c r="M194" s="962"/>
    </row>
    <row r="195" spans="13:13" ht="12.75">
      <c r="M195" s="962"/>
    </row>
    <row r="196" spans="13:13" ht="12.75">
      <c r="M196" s="962"/>
    </row>
    <row r="197" spans="13:13" ht="12.75">
      <c r="M197" s="962"/>
    </row>
    <row r="198" spans="13:13" ht="12.75">
      <c r="M198" s="962"/>
    </row>
    <row r="199" spans="13:13" ht="12.75">
      <c r="M199" s="962"/>
    </row>
    <row r="200" spans="13:13" ht="12.75">
      <c r="M200" s="962"/>
    </row>
    <row r="201" spans="13:13" ht="12.75">
      <c r="M201" s="962"/>
    </row>
    <row r="202" spans="13:13" ht="12.75">
      <c r="M202" s="962"/>
    </row>
    <row r="203" spans="13:13" ht="12.75">
      <c r="M203" s="962"/>
    </row>
    <row r="204" spans="13:13" ht="12.75">
      <c r="M204" s="962"/>
    </row>
    <row r="205" spans="13:13" ht="12.75">
      <c r="M205" s="962"/>
    </row>
    <row r="206" spans="13:13" ht="12.75">
      <c r="M206" s="962"/>
    </row>
    <row r="207" spans="13:13" ht="12.75">
      <c r="M207" s="962"/>
    </row>
    <row r="208" spans="13:13" ht="12.75">
      <c r="M208" s="962"/>
    </row>
    <row r="209" spans="13:13" ht="12.75">
      <c r="M209" s="962"/>
    </row>
    <row r="210" spans="13:13" ht="12.75">
      <c r="M210" s="962"/>
    </row>
    <row r="211" spans="13:13" ht="12.75">
      <c r="M211" s="962"/>
    </row>
    <row r="212" spans="13:13" ht="12.75">
      <c r="M212" s="962"/>
    </row>
    <row r="213" spans="13:13" ht="12.75">
      <c r="M213" s="962"/>
    </row>
    <row r="214" spans="13:13" ht="12.75">
      <c r="M214" s="962"/>
    </row>
    <row r="215" spans="13:13" ht="12.75">
      <c r="M215" s="962"/>
    </row>
    <row r="216" spans="13:13" ht="12.75">
      <c r="M216" s="962"/>
    </row>
    <row r="217" spans="13:13" ht="12.75">
      <c r="M217" s="962"/>
    </row>
    <row r="218" spans="13:13" ht="12.75">
      <c r="M218" s="962"/>
    </row>
    <row r="219" spans="13:13" ht="12.75">
      <c r="M219" s="962"/>
    </row>
    <row r="220" spans="13:13" ht="12.75">
      <c r="M220" s="962"/>
    </row>
    <row r="221" spans="13:13" ht="12.75">
      <c r="M221" s="962"/>
    </row>
    <row r="222" spans="13:13" ht="12.75">
      <c r="M222" s="962"/>
    </row>
    <row r="223" spans="13:13" ht="12.75">
      <c r="M223" s="962"/>
    </row>
    <row r="224" spans="13:13" ht="12.75">
      <c r="M224" s="962"/>
    </row>
    <row r="225" spans="13:13" ht="12.75">
      <c r="M225" s="962"/>
    </row>
    <row r="226" spans="13:13" ht="12.75">
      <c r="M226" s="962"/>
    </row>
    <row r="227" spans="13:13" ht="12.75">
      <c r="M227" s="962"/>
    </row>
    <row r="228" spans="13:13" ht="12.75">
      <c r="M228" s="962"/>
    </row>
    <row r="229" spans="13:13" ht="12.75">
      <c r="M229" s="962"/>
    </row>
    <row r="230" spans="13:13" ht="12.75">
      <c r="M230" s="962"/>
    </row>
    <row r="231" spans="13:13" ht="12.75">
      <c r="M231" s="962"/>
    </row>
    <row r="232" spans="13:13" ht="12.75">
      <c r="M232" s="962"/>
    </row>
    <row r="233" spans="13:13" ht="12.75">
      <c r="M233" s="962"/>
    </row>
    <row r="234" spans="13:13" ht="12.75">
      <c r="M234" s="962"/>
    </row>
    <row r="235" spans="13:13" ht="12.75">
      <c r="M235" s="962"/>
    </row>
    <row r="236" spans="13:13" ht="12.75">
      <c r="M236" s="962"/>
    </row>
    <row r="237" spans="13:13" ht="12.75">
      <c r="M237" s="962"/>
    </row>
    <row r="238" spans="13:13" ht="12.75">
      <c r="M238" s="962"/>
    </row>
    <row r="239" spans="13:13" ht="12.75">
      <c r="M239" s="962"/>
    </row>
    <row r="240" spans="13:13" ht="12.75">
      <c r="M240" s="962"/>
    </row>
    <row r="241" spans="13:13" ht="12.75">
      <c r="M241" s="962"/>
    </row>
    <row r="242" spans="13:13" ht="12.75">
      <c r="M242" s="962"/>
    </row>
    <row r="243" spans="13:13" ht="12.75">
      <c r="M243" s="962"/>
    </row>
    <row r="244" spans="13:13" ht="12.75">
      <c r="M244" s="962"/>
    </row>
    <row r="245" spans="13:13" ht="12.75">
      <c r="M245" s="962"/>
    </row>
    <row r="246" spans="13:13" ht="12.75">
      <c r="M246" s="962"/>
    </row>
    <row r="247" spans="13:13" ht="12.75">
      <c r="M247" s="962"/>
    </row>
    <row r="248" spans="13:13" ht="12.75">
      <c r="M248" s="962"/>
    </row>
    <row r="249" spans="13:13" ht="12.75">
      <c r="M249" s="962"/>
    </row>
    <row r="250" spans="13:13" ht="12.75">
      <c r="M250" s="962"/>
    </row>
    <row r="251" spans="13:13" ht="12.75">
      <c r="M251" s="962"/>
    </row>
    <row r="252" spans="13:13" ht="12.75">
      <c r="M252" s="962"/>
    </row>
    <row r="253" spans="13:13" ht="12.75">
      <c r="M253" s="962"/>
    </row>
    <row r="254" spans="13:13" ht="12.75">
      <c r="M254" s="962"/>
    </row>
    <row r="255" spans="13:13" ht="12.75">
      <c r="M255" s="962"/>
    </row>
    <row r="256" spans="13:13" ht="12.75">
      <c r="M256" s="962"/>
    </row>
    <row r="257" spans="13:13" ht="12.75">
      <c r="M257" s="962"/>
    </row>
    <row r="258" spans="13:13" ht="12.75">
      <c r="M258" s="962"/>
    </row>
    <row r="259" spans="13:13" ht="12.75">
      <c r="M259" s="962"/>
    </row>
    <row r="260" spans="13:13" ht="12.75">
      <c r="M260" s="962"/>
    </row>
    <row r="261" spans="13:13" ht="12.75">
      <c r="M261" s="962"/>
    </row>
    <row r="262" spans="13:13" ht="12.75">
      <c r="M262" s="962"/>
    </row>
    <row r="263" spans="13:13" ht="12.75">
      <c r="M263" s="962"/>
    </row>
    <row r="264" spans="13:13" ht="12.75">
      <c r="M264" s="962"/>
    </row>
    <row r="265" spans="13:13" ht="12.75">
      <c r="M265" s="962"/>
    </row>
    <row r="266" spans="13:13" ht="12.75">
      <c r="M266" s="962"/>
    </row>
    <row r="267" spans="13:13" ht="12.75">
      <c r="M267" s="962"/>
    </row>
    <row r="268" spans="13:13" ht="12.75">
      <c r="M268" s="962"/>
    </row>
    <row r="269" spans="13:13" ht="12.75">
      <c r="M269" s="962"/>
    </row>
    <row r="270" spans="13:13" ht="12.75">
      <c r="M270" s="962"/>
    </row>
    <row r="271" spans="13:13" ht="12.75">
      <c r="M271" s="962"/>
    </row>
    <row r="272" spans="13:13" ht="12.75">
      <c r="M272" s="962"/>
    </row>
    <row r="273" spans="13:13" ht="12.75">
      <c r="M273" s="962"/>
    </row>
    <row r="274" spans="13:13" ht="12.75">
      <c r="M274" s="962"/>
    </row>
    <row r="275" spans="13:13" ht="12.75">
      <c r="M275" s="962"/>
    </row>
    <row r="276" spans="13:13" ht="12.75">
      <c r="M276" s="962"/>
    </row>
    <row r="277" spans="13:13" ht="12.75">
      <c r="M277" s="962"/>
    </row>
    <row r="278" spans="13:13" ht="12.75">
      <c r="M278" s="962"/>
    </row>
    <row r="279" spans="13:13" ht="12.75">
      <c r="M279" s="962"/>
    </row>
    <row r="280" spans="13:13" ht="12.75">
      <c r="M280" s="962"/>
    </row>
    <row r="281" spans="13:13" ht="12.75">
      <c r="M281" s="962"/>
    </row>
    <row r="282" spans="13:13" ht="12.75">
      <c r="M282" s="962"/>
    </row>
    <row r="283" spans="13:13" ht="12.75">
      <c r="M283" s="962"/>
    </row>
    <row r="284" spans="13:13" ht="12.75">
      <c r="M284" s="962"/>
    </row>
    <row r="285" spans="13:13" ht="12.75">
      <c r="M285" s="962"/>
    </row>
    <row r="286" spans="13:13" ht="12.75">
      <c r="M286" s="962"/>
    </row>
    <row r="287" spans="13:13" ht="12.75">
      <c r="M287" s="962"/>
    </row>
    <row r="288" spans="13:13" ht="12.75">
      <c r="M288" s="962"/>
    </row>
    <row r="289" spans="13:13" ht="12.75">
      <c r="M289" s="962"/>
    </row>
    <row r="290" spans="13:13" ht="12.75">
      <c r="M290" s="962"/>
    </row>
    <row r="291" spans="13:13" ht="12.75">
      <c r="M291" s="962"/>
    </row>
    <row r="292" spans="13:13" ht="12.75">
      <c r="M292" s="962"/>
    </row>
    <row r="293" spans="13:13" ht="12.75">
      <c r="M293" s="962"/>
    </row>
    <row r="294" spans="13:13" ht="12.75">
      <c r="M294" s="962"/>
    </row>
    <row r="295" spans="13:13" ht="12.75">
      <c r="M295" s="962"/>
    </row>
    <row r="296" spans="13:13" ht="12.75">
      <c r="M296" s="962"/>
    </row>
    <row r="297" spans="13:13" ht="12.75">
      <c r="M297" s="962"/>
    </row>
    <row r="298" spans="13:13" ht="12.75">
      <c r="M298" s="962"/>
    </row>
    <row r="299" spans="13:13" ht="12.75">
      <c r="M299" s="962"/>
    </row>
    <row r="300" spans="13:13" ht="12.75">
      <c r="M300" s="962"/>
    </row>
    <row r="301" spans="13:13" ht="12.75">
      <c r="M301" s="962"/>
    </row>
    <row r="302" spans="13:13" ht="12.75">
      <c r="M302" s="962"/>
    </row>
    <row r="303" spans="13:13" ht="12.75">
      <c r="M303" s="962"/>
    </row>
    <row r="304" spans="13:13" ht="12.75">
      <c r="M304" s="962"/>
    </row>
    <row r="305" spans="13:13" ht="12.75">
      <c r="M305" s="962"/>
    </row>
    <row r="306" spans="13:13" ht="12.75">
      <c r="M306" s="962"/>
    </row>
    <row r="307" spans="13:13" ht="12.75">
      <c r="M307" s="962"/>
    </row>
    <row r="308" spans="13:13" ht="12.75">
      <c r="M308" s="962"/>
    </row>
    <row r="309" spans="13:13" ht="12.75">
      <c r="M309" s="962"/>
    </row>
    <row r="310" spans="13:13" ht="12.75">
      <c r="M310" s="962"/>
    </row>
    <row r="311" spans="13:13" ht="12.75">
      <c r="M311" s="962"/>
    </row>
    <row r="312" spans="13:13" ht="12.75">
      <c r="M312" s="962"/>
    </row>
    <row r="313" spans="13:13" ht="12.75">
      <c r="M313" s="962"/>
    </row>
    <row r="314" spans="13:13" ht="12.75">
      <c r="M314" s="962"/>
    </row>
    <row r="315" spans="13:13" ht="12.75">
      <c r="M315" s="962"/>
    </row>
    <row r="316" spans="13:13" ht="12.75">
      <c r="M316" s="962"/>
    </row>
    <row r="317" spans="13:13" ht="12.75">
      <c r="M317" s="962"/>
    </row>
    <row r="318" spans="13:13" ht="12.75">
      <c r="M318" s="962"/>
    </row>
    <row r="319" spans="13:13" ht="12.75">
      <c r="M319" s="962"/>
    </row>
    <row r="320" spans="13:13" ht="12.75">
      <c r="M320" s="962"/>
    </row>
    <row r="321" spans="13:13" ht="12.75">
      <c r="M321" s="962"/>
    </row>
    <row r="322" spans="13:13" ht="12.75">
      <c r="M322" s="962"/>
    </row>
    <row r="323" spans="13:13" ht="12.75">
      <c r="M323" s="962"/>
    </row>
    <row r="324" spans="13:13" ht="12.75">
      <c r="M324" s="962"/>
    </row>
    <row r="325" spans="13:13" ht="12.75">
      <c r="M325" s="962"/>
    </row>
    <row r="326" spans="13:13" ht="12.75">
      <c r="M326" s="962"/>
    </row>
    <row r="327" spans="13:13" ht="12.75">
      <c r="M327" s="962"/>
    </row>
    <row r="328" spans="13:13" ht="12.75">
      <c r="M328" s="962"/>
    </row>
    <row r="329" spans="13:13" ht="12.75">
      <c r="M329" s="962"/>
    </row>
    <row r="330" spans="13:13" ht="12.75">
      <c r="M330" s="962"/>
    </row>
    <row r="331" spans="13:13" ht="12.75">
      <c r="M331" s="962"/>
    </row>
    <row r="332" spans="13:13" ht="12.75">
      <c r="M332" s="962"/>
    </row>
    <row r="333" spans="13:13" ht="12.75">
      <c r="M333" s="962"/>
    </row>
    <row r="334" spans="13:13" ht="12.75">
      <c r="M334" s="962"/>
    </row>
    <row r="335" spans="13:13" ht="12.75">
      <c r="M335" s="962"/>
    </row>
    <row r="336" spans="13:13" ht="12.75">
      <c r="M336" s="962"/>
    </row>
    <row r="337" spans="13:13" ht="12.75">
      <c r="M337" s="962"/>
    </row>
    <row r="338" spans="13:13" ht="12.75">
      <c r="M338" s="962"/>
    </row>
    <row r="339" spans="13:13" ht="12.75">
      <c r="M339" s="962"/>
    </row>
    <row r="340" spans="13:13" ht="12.75">
      <c r="M340" s="962"/>
    </row>
    <row r="341" spans="13:13" ht="12.75">
      <c r="M341" s="962"/>
    </row>
    <row r="342" spans="13:13" ht="12.75">
      <c r="M342" s="962"/>
    </row>
    <row r="343" spans="13:13" ht="12.75">
      <c r="M343" s="962"/>
    </row>
    <row r="344" spans="13:13" ht="12.75">
      <c r="M344" s="962"/>
    </row>
    <row r="345" spans="13:13" ht="12.75">
      <c r="M345" s="962"/>
    </row>
    <row r="346" spans="13:13" ht="12.75">
      <c r="M346" s="962"/>
    </row>
    <row r="347" spans="13:13" ht="12.75">
      <c r="M347" s="962"/>
    </row>
    <row r="348" spans="13:13" ht="12.75">
      <c r="M348" s="962"/>
    </row>
    <row r="349" spans="13:13" ht="12.75">
      <c r="M349" s="962"/>
    </row>
    <row r="350" spans="13:13" ht="12.75">
      <c r="M350" s="962"/>
    </row>
    <row r="351" spans="13:13" ht="12.75">
      <c r="M351" s="962"/>
    </row>
    <row r="352" spans="13:13" ht="12.75">
      <c r="M352" s="962"/>
    </row>
    <row r="353" spans="13:13" ht="12.75">
      <c r="M353" s="962"/>
    </row>
    <row r="354" spans="13:13" ht="12.75">
      <c r="M354" s="962"/>
    </row>
    <row r="355" spans="13:13" ht="12.75">
      <c r="M355" s="962"/>
    </row>
    <row r="356" spans="13:13" ht="12.75">
      <c r="M356" s="962"/>
    </row>
    <row r="357" spans="13:13" ht="12.75">
      <c r="M357" s="962"/>
    </row>
    <row r="358" spans="13:13" ht="12.75">
      <c r="M358" s="962"/>
    </row>
    <row r="359" spans="13:13" ht="12.75">
      <c r="M359" s="962"/>
    </row>
    <row r="360" spans="13:13" ht="12.75">
      <c r="M360" s="962"/>
    </row>
    <row r="361" spans="13:13" ht="12.75">
      <c r="M361" s="962"/>
    </row>
    <row r="362" spans="13:13" ht="12.75">
      <c r="M362" s="962"/>
    </row>
    <row r="363" spans="13:13" ht="12.75">
      <c r="M363" s="962"/>
    </row>
    <row r="364" spans="13:13" ht="12.75">
      <c r="M364" s="962"/>
    </row>
    <row r="365" spans="13:13" ht="12.75">
      <c r="M365" s="962"/>
    </row>
    <row r="366" spans="13:13" ht="12.75">
      <c r="M366" s="962"/>
    </row>
    <row r="367" spans="13:13" ht="12.75">
      <c r="M367" s="962"/>
    </row>
    <row r="368" spans="13:13" ht="12.75">
      <c r="M368" s="962"/>
    </row>
    <row r="369" spans="13:13" ht="12.75">
      <c r="M369" s="962"/>
    </row>
    <row r="370" spans="13:13" ht="12.75">
      <c r="M370" s="962"/>
    </row>
    <row r="371" spans="13:13" ht="12.75">
      <c r="M371" s="962"/>
    </row>
    <row r="372" spans="13:13" ht="12.75">
      <c r="M372" s="962"/>
    </row>
    <row r="373" spans="13:13" ht="12.75">
      <c r="M373" s="962"/>
    </row>
    <row r="374" spans="13:13" ht="12.75">
      <c r="M374" s="962"/>
    </row>
    <row r="375" spans="13:13" ht="12.75">
      <c r="M375" s="962"/>
    </row>
    <row r="376" spans="13:13" ht="12.75">
      <c r="M376" s="962"/>
    </row>
    <row r="377" spans="13:13" ht="12.75">
      <c r="M377" s="962"/>
    </row>
    <row r="378" spans="13:13" ht="12.75">
      <c r="M378" s="962"/>
    </row>
    <row r="379" spans="13:13" ht="12.75">
      <c r="M379" s="962"/>
    </row>
    <row r="380" spans="13:13" ht="12.75">
      <c r="M380" s="962"/>
    </row>
    <row r="381" spans="13:13" ht="12.75">
      <c r="M381" s="962"/>
    </row>
    <row r="382" spans="13:13" ht="12.75">
      <c r="M382" s="962"/>
    </row>
    <row r="383" spans="13:13" ht="12.75">
      <c r="M383" s="962"/>
    </row>
    <row r="384" spans="13:13" ht="12.75">
      <c r="M384" s="962"/>
    </row>
    <row r="385" spans="13:13" ht="12.75">
      <c r="M385" s="962"/>
    </row>
    <row r="386" spans="13:13" ht="12.75">
      <c r="M386" s="962"/>
    </row>
    <row r="387" spans="13:13" ht="12.75">
      <c r="M387" s="962"/>
    </row>
    <row r="388" spans="13:13" ht="12.75">
      <c r="M388" s="962"/>
    </row>
    <row r="389" spans="13:13" ht="12.75">
      <c r="M389" s="962"/>
    </row>
    <row r="390" spans="13:13" ht="12.75">
      <c r="M390" s="962"/>
    </row>
    <row r="391" spans="13:13" ht="12.75">
      <c r="M391" s="962"/>
    </row>
    <row r="392" spans="13:13" ht="12.75">
      <c r="M392" s="962"/>
    </row>
    <row r="393" spans="13:13" ht="12.75">
      <c r="M393" s="962"/>
    </row>
    <row r="394" spans="13:13" ht="12.75">
      <c r="M394" s="962"/>
    </row>
    <row r="395" spans="13:13" ht="12.75">
      <c r="M395" s="962"/>
    </row>
    <row r="396" spans="13:13" ht="12.75">
      <c r="M396" s="962"/>
    </row>
    <row r="397" spans="13:13" ht="12.75">
      <c r="M397" s="962"/>
    </row>
    <row r="398" spans="13:13" ht="12.75">
      <c r="M398" s="962"/>
    </row>
    <row r="399" spans="13:13" ht="12.75">
      <c r="M399" s="962"/>
    </row>
    <row r="400" spans="13:13" ht="12.75">
      <c r="M400" s="962"/>
    </row>
    <row r="401" spans="13:13" ht="12.75">
      <c r="M401" s="962"/>
    </row>
    <row r="402" spans="13:13" ht="12.75">
      <c r="M402" s="962"/>
    </row>
    <row r="403" spans="13:13" ht="12.75">
      <c r="M403" s="962"/>
    </row>
    <row r="404" spans="13:13" ht="12.75">
      <c r="M404" s="962"/>
    </row>
    <row r="405" spans="13:13" ht="12.75">
      <c r="M405" s="962"/>
    </row>
    <row r="406" spans="13:13" ht="12.75">
      <c r="M406" s="962"/>
    </row>
    <row r="407" spans="13:13" ht="12.75">
      <c r="M407" s="962"/>
    </row>
    <row r="408" spans="13:13" ht="12.75">
      <c r="M408" s="962"/>
    </row>
    <row r="409" spans="13:13" ht="12.75">
      <c r="M409" s="962"/>
    </row>
    <row r="410" spans="13:13" ht="12.75">
      <c r="M410" s="962"/>
    </row>
    <row r="411" spans="13:13" ht="12.75">
      <c r="M411" s="962"/>
    </row>
    <row r="412" spans="13:13" ht="12.75">
      <c r="M412" s="962"/>
    </row>
    <row r="413" spans="13:13" ht="12.75">
      <c r="M413" s="962"/>
    </row>
    <row r="414" spans="13:13" ht="12.75">
      <c r="M414" s="962"/>
    </row>
    <row r="415" spans="13:13" ht="12.75">
      <c r="M415" s="962"/>
    </row>
    <row r="416" spans="13:13" ht="12.75">
      <c r="M416" s="962"/>
    </row>
    <row r="417" spans="13:13" ht="12.75">
      <c r="M417" s="962"/>
    </row>
    <row r="418" spans="13:13" ht="12.75">
      <c r="M418" s="962"/>
    </row>
    <row r="419" spans="13:13" ht="12.75">
      <c r="M419" s="962"/>
    </row>
    <row r="420" spans="13:13" ht="12.75">
      <c r="M420" s="962"/>
    </row>
    <row r="421" spans="13:13" ht="12.75">
      <c r="M421" s="962"/>
    </row>
    <row r="422" spans="13:13" ht="12.75">
      <c r="M422" s="962"/>
    </row>
    <row r="423" spans="13:13" ht="12.75">
      <c r="M423" s="962"/>
    </row>
    <row r="424" spans="13:13" ht="12.75">
      <c r="M424" s="962"/>
    </row>
    <row r="425" spans="13:13" ht="12.75">
      <c r="M425" s="962"/>
    </row>
    <row r="426" spans="13:13" ht="12.75">
      <c r="M426" s="962"/>
    </row>
    <row r="427" spans="13:13" ht="12.75">
      <c r="M427" s="962"/>
    </row>
    <row r="428" spans="13:13" ht="12.75">
      <c r="M428" s="962"/>
    </row>
    <row r="429" spans="13:13" ht="12.75">
      <c r="M429" s="962"/>
    </row>
    <row r="430" spans="13:13" ht="12.75">
      <c r="M430" s="962"/>
    </row>
    <row r="431" spans="13:13" ht="12.75">
      <c r="M431" s="962"/>
    </row>
    <row r="432" spans="13:13" ht="12.75">
      <c r="M432" s="962"/>
    </row>
    <row r="433" spans="13:13" ht="12.75">
      <c r="M433" s="962"/>
    </row>
    <row r="434" spans="13:13" ht="12.75">
      <c r="M434" s="962"/>
    </row>
    <row r="435" spans="13:13" ht="12.75">
      <c r="M435" s="962"/>
    </row>
    <row r="436" spans="13:13" ht="12.75">
      <c r="M436" s="962"/>
    </row>
    <row r="437" spans="13:13" ht="12.75">
      <c r="M437" s="962"/>
    </row>
    <row r="438" spans="13:13" ht="12.75">
      <c r="M438" s="962"/>
    </row>
    <row r="439" spans="13:13" ht="12.75">
      <c r="M439" s="962"/>
    </row>
    <row r="440" spans="13:13" ht="12.75">
      <c r="M440" s="962"/>
    </row>
    <row r="441" spans="13:13" ht="12.75">
      <c r="M441" s="962"/>
    </row>
    <row r="442" spans="13:13" ht="12.75">
      <c r="M442" s="962"/>
    </row>
    <row r="443" spans="13:13" ht="12.75">
      <c r="M443" s="962"/>
    </row>
    <row r="444" spans="13:13" ht="12.75">
      <c r="M444" s="962"/>
    </row>
    <row r="445" spans="13:13" ht="12.75">
      <c r="M445" s="962"/>
    </row>
    <row r="446" spans="13:13" ht="12.75">
      <c r="M446" s="962"/>
    </row>
    <row r="447" spans="13:13" ht="12.75">
      <c r="M447" s="962"/>
    </row>
    <row r="448" spans="13:13" ht="12.75">
      <c r="M448" s="962"/>
    </row>
    <row r="449" spans="13:13" ht="12.75">
      <c r="M449" s="962"/>
    </row>
    <row r="450" spans="13:13" ht="12.75">
      <c r="M450" s="962"/>
    </row>
    <row r="451" spans="13:13" ht="12.75">
      <c r="M451" s="962"/>
    </row>
    <row r="452" spans="13:13" ht="12.75">
      <c r="M452" s="962"/>
    </row>
    <row r="453" spans="13:13" ht="12.75">
      <c r="M453" s="962"/>
    </row>
    <row r="454" spans="13:13" ht="12.75">
      <c r="M454" s="962"/>
    </row>
    <row r="455" spans="13:13" ht="12.75">
      <c r="M455" s="962"/>
    </row>
    <row r="456" spans="13:13" ht="12.75">
      <c r="M456" s="962"/>
    </row>
    <row r="457" spans="13:13" ht="12.75">
      <c r="M457" s="962"/>
    </row>
    <row r="458" spans="13:13" ht="12.75">
      <c r="M458" s="962"/>
    </row>
    <row r="459" spans="13:13" ht="12.75">
      <c r="M459" s="962"/>
    </row>
    <row r="460" spans="13:13" ht="12.75">
      <c r="M460" s="962"/>
    </row>
    <row r="461" spans="13:13" ht="12.75">
      <c r="M461" s="962"/>
    </row>
    <row r="462" spans="13:13" ht="12.75">
      <c r="M462" s="962"/>
    </row>
    <row r="463" spans="13:13" ht="12.75">
      <c r="M463" s="962"/>
    </row>
    <row r="464" spans="13:13" ht="12.75">
      <c r="M464" s="962"/>
    </row>
    <row r="465" spans="13:13" ht="12.75">
      <c r="M465" s="962"/>
    </row>
    <row r="466" spans="13:13" ht="12.75">
      <c r="M466" s="962"/>
    </row>
    <row r="467" spans="13:13" ht="12.75">
      <c r="M467" s="962"/>
    </row>
    <row r="468" spans="13:13" ht="12.75">
      <c r="M468" s="962"/>
    </row>
    <row r="469" spans="13:13" ht="12.75">
      <c r="M469" s="962"/>
    </row>
    <row r="470" spans="13:13" ht="12.75">
      <c r="M470" s="962"/>
    </row>
    <row r="471" spans="13:13" ht="12.75">
      <c r="M471" s="962"/>
    </row>
    <row r="472" spans="13:13" ht="12.75">
      <c r="M472" s="962"/>
    </row>
    <row r="473" spans="13:13" ht="12.75">
      <c r="M473" s="962"/>
    </row>
    <row r="474" spans="13:13" ht="12.75">
      <c r="M474" s="962"/>
    </row>
    <row r="475" spans="13:13" ht="12.75">
      <c r="M475" s="962"/>
    </row>
    <row r="476" spans="13:13" ht="12.75">
      <c r="M476" s="962"/>
    </row>
    <row r="477" spans="13:13" ht="12.75">
      <c r="M477" s="962"/>
    </row>
    <row r="478" spans="13:13" ht="12.75">
      <c r="M478" s="962"/>
    </row>
    <row r="479" spans="13:13" ht="12.75">
      <c r="M479" s="962"/>
    </row>
    <row r="480" spans="13:13" ht="12.75">
      <c r="M480" s="962"/>
    </row>
    <row r="481" spans="13:13" ht="12.75">
      <c r="M481" s="962"/>
    </row>
    <row r="482" spans="13:13" ht="12.75">
      <c r="M482" s="962"/>
    </row>
    <row r="483" spans="13:13" ht="12.75">
      <c r="M483" s="962"/>
    </row>
    <row r="484" spans="13:13" ht="12.75">
      <c r="M484" s="962"/>
    </row>
    <row r="485" spans="13:13" ht="12.75">
      <c r="M485" s="962"/>
    </row>
    <row r="486" spans="13:13" ht="12.75">
      <c r="M486" s="962"/>
    </row>
    <row r="487" spans="13:13" ht="12.75">
      <c r="M487" s="962"/>
    </row>
    <row r="488" spans="13:13" ht="12.75">
      <c r="M488" s="962"/>
    </row>
    <row r="489" spans="13:13" ht="12.75">
      <c r="M489" s="962"/>
    </row>
    <row r="490" spans="13:13" ht="12.75">
      <c r="M490" s="962"/>
    </row>
    <row r="491" spans="13:13" ht="12.75">
      <c r="M491" s="962"/>
    </row>
    <row r="492" spans="13:13" ht="12.75">
      <c r="M492" s="962"/>
    </row>
    <row r="493" spans="13:13" ht="12.75">
      <c r="M493" s="962"/>
    </row>
    <row r="494" spans="13:13" ht="12.75">
      <c r="M494" s="962"/>
    </row>
    <row r="495" spans="13:13" ht="12.75">
      <c r="M495" s="962"/>
    </row>
    <row r="496" spans="13:13" ht="12.75">
      <c r="M496" s="962"/>
    </row>
    <row r="497" spans="13:13" ht="12.75">
      <c r="M497" s="962"/>
    </row>
    <row r="498" spans="13:13" ht="12.75">
      <c r="M498" s="962"/>
    </row>
    <row r="499" spans="13:13" ht="12.75">
      <c r="M499" s="962"/>
    </row>
    <row r="500" spans="13:13" ht="12.75">
      <c r="M500" s="962"/>
    </row>
    <row r="501" spans="13:13" ht="12.75">
      <c r="M501" s="962"/>
    </row>
    <row r="502" spans="13:13" ht="12.75">
      <c r="M502" s="962"/>
    </row>
    <row r="503" spans="13:13" ht="12.75">
      <c r="M503" s="962"/>
    </row>
    <row r="504" spans="13:13" ht="12.75">
      <c r="M504" s="962"/>
    </row>
    <row r="505" spans="13:13" ht="12.75">
      <c r="M505" s="962"/>
    </row>
    <row r="506" spans="13:13" ht="12.75">
      <c r="M506" s="962"/>
    </row>
    <row r="507" spans="13:13" ht="12.75">
      <c r="M507" s="962"/>
    </row>
    <row r="508" spans="13:13" ht="12.75">
      <c r="M508" s="962"/>
    </row>
    <row r="509" spans="13:13" ht="12.75">
      <c r="M509" s="962"/>
    </row>
    <row r="510" spans="13:13" ht="12.75">
      <c r="M510" s="962"/>
    </row>
    <row r="511" spans="13:13" ht="12.75">
      <c r="M511" s="962"/>
    </row>
    <row r="512" spans="13:13" ht="12.75">
      <c r="M512" s="962"/>
    </row>
    <row r="513" spans="13:13" ht="12.75">
      <c r="M513" s="962"/>
    </row>
    <row r="514" spans="13:13" ht="12.75">
      <c r="M514" s="962"/>
    </row>
    <row r="515" spans="13:13" ht="12.75">
      <c r="M515" s="962"/>
    </row>
    <row r="516" spans="13:13" ht="12.75">
      <c r="M516" s="962"/>
    </row>
    <row r="517" spans="13:13" ht="12.75">
      <c r="M517" s="962"/>
    </row>
    <row r="518" spans="13:13" ht="12.75">
      <c r="M518" s="962"/>
    </row>
    <row r="519" spans="13:13" ht="12.75">
      <c r="M519" s="962"/>
    </row>
    <row r="520" spans="13:13" ht="12.75">
      <c r="M520" s="962"/>
    </row>
    <row r="521" spans="13:13" ht="12.75">
      <c r="M521" s="962"/>
    </row>
    <row r="522" spans="13:13" ht="12.75">
      <c r="M522" s="962"/>
    </row>
    <row r="523" spans="13:13" ht="12.75">
      <c r="M523" s="962"/>
    </row>
    <row r="524" spans="13:13" ht="12.75">
      <c r="M524" s="962"/>
    </row>
    <row r="525" spans="13:13" ht="12.75">
      <c r="M525" s="962"/>
    </row>
    <row r="526" spans="13:13" ht="12.75">
      <c r="M526" s="962"/>
    </row>
    <row r="527" spans="13:13" ht="12.75">
      <c r="M527" s="962"/>
    </row>
    <row r="528" spans="13:13" ht="12.75">
      <c r="M528" s="962"/>
    </row>
    <row r="529" spans="13:13" ht="12.75">
      <c r="M529" s="962"/>
    </row>
    <row r="530" spans="13:13" ht="12.75">
      <c r="M530" s="962"/>
    </row>
    <row r="531" spans="13:13" ht="12.75">
      <c r="M531" s="962"/>
    </row>
    <row r="532" spans="13:13" ht="12.75">
      <c r="M532" s="962"/>
    </row>
    <row r="533" spans="13:13" ht="12.75">
      <c r="M533" s="962"/>
    </row>
    <row r="534" spans="13:13" ht="12.75">
      <c r="M534" s="962"/>
    </row>
    <row r="535" spans="13:13" ht="12.75">
      <c r="M535" s="962"/>
    </row>
    <row r="536" spans="13:13" ht="12.75">
      <c r="M536" s="962"/>
    </row>
    <row r="537" spans="13:13" ht="12.75">
      <c r="M537" s="962"/>
    </row>
    <row r="538" spans="13:13" ht="12.75">
      <c r="M538" s="962"/>
    </row>
    <row r="539" spans="13:13" ht="12.75">
      <c r="M539" s="962"/>
    </row>
    <row r="540" spans="13:13" ht="12.75">
      <c r="M540" s="962"/>
    </row>
    <row r="541" spans="13:13" ht="12.75">
      <c r="M541" s="962"/>
    </row>
    <row r="542" spans="13:13" ht="12.75">
      <c r="M542" s="962"/>
    </row>
    <row r="543" spans="13:13" ht="12.75">
      <c r="M543" s="962"/>
    </row>
    <row r="544" spans="13:13" ht="12.75">
      <c r="M544" s="962"/>
    </row>
    <row r="545" spans="13:13" ht="12.75">
      <c r="M545" s="962"/>
    </row>
    <row r="546" spans="13:13" ht="12.75">
      <c r="M546" s="962"/>
    </row>
    <row r="547" spans="13:13" ht="12.75">
      <c r="M547" s="962"/>
    </row>
    <row r="548" spans="13:13" ht="12.75">
      <c r="M548" s="962"/>
    </row>
    <row r="549" spans="13:13" ht="12.75">
      <c r="M549" s="962"/>
    </row>
    <row r="550" spans="13:13" ht="12.75">
      <c r="M550" s="962"/>
    </row>
    <row r="551" spans="13:13" ht="12.75">
      <c r="M551" s="962"/>
    </row>
    <row r="552" spans="13:13" ht="12.75">
      <c r="M552" s="962"/>
    </row>
    <row r="553" spans="13:13" ht="12.75">
      <c r="M553" s="962"/>
    </row>
    <row r="554" spans="13:13" ht="12.75">
      <c r="M554" s="962"/>
    </row>
    <row r="555" spans="13:13" ht="12.75">
      <c r="M555" s="962"/>
    </row>
    <row r="556" spans="13:13" ht="12.75">
      <c r="M556" s="962"/>
    </row>
    <row r="557" spans="13:13" ht="12.75">
      <c r="M557" s="962"/>
    </row>
    <row r="558" spans="13:13" ht="12.75">
      <c r="M558" s="962"/>
    </row>
    <row r="559" spans="13:13" ht="12.75">
      <c r="M559" s="962"/>
    </row>
    <row r="560" spans="13:13" ht="12.75">
      <c r="M560" s="962"/>
    </row>
    <row r="561" spans="13:13" ht="12.75">
      <c r="M561" s="962"/>
    </row>
    <row r="562" spans="13:13" ht="12.75">
      <c r="M562" s="962"/>
    </row>
    <row r="563" spans="13:13" ht="12.75">
      <c r="M563" s="962"/>
    </row>
    <row r="564" spans="13:13" ht="12.75">
      <c r="M564" s="962"/>
    </row>
    <row r="565" spans="13:13" ht="12.75">
      <c r="M565" s="962"/>
    </row>
    <row r="566" spans="13:13" ht="12.75">
      <c r="M566" s="962"/>
    </row>
    <row r="567" spans="13:13" ht="12.75">
      <c r="M567" s="962"/>
    </row>
    <row r="568" spans="13:13" ht="12.75">
      <c r="M568" s="962"/>
    </row>
    <row r="569" spans="13:13" ht="12.75">
      <c r="M569" s="962"/>
    </row>
    <row r="570" spans="13:13" ht="12.75">
      <c r="M570" s="962"/>
    </row>
    <row r="571" spans="13:13" ht="12.75">
      <c r="M571" s="962"/>
    </row>
    <row r="572" spans="13:13" ht="12.75">
      <c r="M572" s="962"/>
    </row>
    <row r="573" spans="13:13" ht="12.75">
      <c r="M573" s="962"/>
    </row>
    <row r="574" spans="13:13" ht="12.75">
      <c r="M574" s="962"/>
    </row>
    <row r="575" spans="13:13" ht="12.75">
      <c r="M575" s="962"/>
    </row>
    <row r="576" spans="13:13" ht="12.75">
      <c r="M576" s="962"/>
    </row>
    <row r="577" spans="13:13" ht="12.75">
      <c r="M577" s="962"/>
    </row>
    <row r="578" spans="13:13" ht="12.75">
      <c r="M578" s="962"/>
    </row>
    <row r="579" spans="13:13" ht="12.75">
      <c r="M579" s="962"/>
    </row>
    <row r="580" spans="13:13" ht="12.75">
      <c r="M580" s="962"/>
    </row>
    <row r="581" spans="13:13" ht="12.75">
      <c r="M581" s="962"/>
    </row>
    <row r="582" spans="13:13" ht="12.75">
      <c r="M582" s="962"/>
    </row>
    <row r="583" spans="13:13" ht="12.75">
      <c r="M583" s="962"/>
    </row>
    <row r="584" spans="13:13" ht="12.75">
      <c r="M584" s="962"/>
    </row>
    <row r="585" spans="13:13" ht="12.75">
      <c r="M585" s="962"/>
    </row>
    <row r="586" spans="13:13" ht="12.75">
      <c r="M586" s="962"/>
    </row>
    <row r="587" spans="13:13" ht="12.75">
      <c r="M587" s="962"/>
    </row>
    <row r="588" spans="13:13" ht="12.75">
      <c r="M588" s="962"/>
    </row>
    <row r="589" spans="13:13" ht="12.75">
      <c r="M589" s="962"/>
    </row>
    <row r="590" spans="13:13" ht="12.75">
      <c r="M590" s="962"/>
    </row>
    <row r="591" spans="13:13" ht="12.75">
      <c r="M591" s="962"/>
    </row>
    <row r="592" spans="13:13" ht="12.75">
      <c r="M592" s="962"/>
    </row>
    <row r="593" spans="13:13" ht="12.75">
      <c r="M593" s="962"/>
    </row>
    <row r="594" spans="13:13" ht="12.75">
      <c r="M594" s="962"/>
    </row>
    <row r="595" spans="13:13" ht="12.75">
      <c r="M595" s="962"/>
    </row>
    <row r="596" spans="13:13" ht="12.75">
      <c r="M596" s="962"/>
    </row>
    <row r="597" spans="13:13" ht="12.75">
      <c r="M597" s="962"/>
    </row>
    <row r="598" spans="13:13" ht="12.75">
      <c r="M598" s="962"/>
    </row>
    <row r="599" spans="13:13" ht="12.75">
      <c r="M599" s="962"/>
    </row>
    <row r="600" spans="13:13" ht="12.75">
      <c r="M600" s="962"/>
    </row>
    <row r="601" spans="13:13" ht="12.75">
      <c r="M601" s="962"/>
    </row>
    <row r="602" spans="13:13" ht="12.75">
      <c r="M602" s="962"/>
    </row>
    <row r="603" spans="13:13" ht="12.75">
      <c r="M603" s="962"/>
    </row>
    <row r="604" spans="13:13" ht="12.75">
      <c r="M604" s="962"/>
    </row>
    <row r="605" spans="13:13" ht="12.75">
      <c r="M605" s="962"/>
    </row>
    <row r="606" spans="13:13" ht="12.75">
      <c r="M606" s="962"/>
    </row>
    <row r="607" spans="13:13" ht="12.75">
      <c r="M607" s="962"/>
    </row>
    <row r="608" spans="13:13" ht="12.75">
      <c r="M608" s="962"/>
    </row>
    <row r="609" spans="13:13" ht="12.75">
      <c r="M609" s="962"/>
    </row>
    <row r="610" spans="13:13" ht="12.75">
      <c r="M610" s="962"/>
    </row>
    <row r="611" spans="13:13" ht="12.75">
      <c r="M611" s="962"/>
    </row>
    <row r="612" spans="13:13" ht="12.75">
      <c r="M612" s="962"/>
    </row>
    <row r="613" spans="13:13" ht="12.75">
      <c r="M613" s="962"/>
    </row>
    <row r="614" spans="13:13" ht="12.75">
      <c r="M614" s="962"/>
    </row>
    <row r="615" spans="13:13" ht="12.75">
      <c r="M615" s="962"/>
    </row>
    <row r="616" spans="13:13" ht="12.75">
      <c r="M616" s="962"/>
    </row>
    <row r="617" spans="13:13" ht="12.75">
      <c r="M617" s="962"/>
    </row>
    <row r="618" spans="13:13" ht="12.75">
      <c r="M618" s="962"/>
    </row>
    <row r="619" spans="13:13" ht="12.75">
      <c r="M619" s="962"/>
    </row>
    <row r="620" spans="13:13" ht="12.75">
      <c r="M620" s="962"/>
    </row>
    <row r="621" spans="13:13" ht="12.75">
      <c r="M621" s="962"/>
    </row>
    <row r="622" spans="13:13" ht="12.75">
      <c r="M622" s="962"/>
    </row>
    <row r="623" spans="13:13" ht="12.75">
      <c r="M623" s="962"/>
    </row>
    <row r="624" spans="13:13" ht="12.75">
      <c r="M624" s="962"/>
    </row>
    <row r="625" spans="13:13" ht="12.75">
      <c r="M625" s="962"/>
    </row>
    <row r="626" spans="13:13" ht="12.75">
      <c r="M626" s="962"/>
    </row>
    <row r="627" spans="13:13" ht="12.75">
      <c r="M627" s="962"/>
    </row>
    <row r="628" spans="13:13" ht="12.75">
      <c r="M628" s="962"/>
    </row>
    <row r="629" spans="13:13" ht="12.75">
      <c r="M629" s="962"/>
    </row>
    <row r="630" spans="13:13" ht="12.75">
      <c r="M630" s="962"/>
    </row>
    <row r="631" spans="13:13" ht="12.75">
      <c r="M631" s="962"/>
    </row>
    <row r="632" spans="13:13" ht="12.75">
      <c r="M632" s="962"/>
    </row>
    <row r="633" spans="13:13" ht="12.75">
      <c r="M633" s="962"/>
    </row>
    <row r="634" spans="13:13" ht="12.75">
      <c r="M634" s="962"/>
    </row>
    <row r="635" spans="13:13" ht="12.75">
      <c r="M635" s="962"/>
    </row>
    <row r="636" spans="13:13" ht="12.75">
      <c r="M636" s="962"/>
    </row>
    <row r="637" spans="13:13" ht="12.75">
      <c r="M637" s="962"/>
    </row>
    <row r="638" spans="13:13" ht="12.75">
      <c r="M638" s="962"/>
    </row>
    <row r="639" spans="13:13" ht="12.75">
      <c r="M639" s="962"/>
    </row>
    <row r="640" spans="13:13" ht="12.75">
      <c r="M640" s="962"/>
    </row>
    <row r="641" spans="13:13" ht="12.75">
      <c r="M641" s="962"/>
    </row>
    <row r="642" spans="13:13" ht="12.75">
      <c r="M642" s="962"/>
    </row>
    <row r="643" spans="13:13" ht="12.75">
      <c r="M643" s="962"/>
    </row>
    <row r="644" spans="13:13" ht="12.75">
      <c r="M644" s="962"/>
    </row>
    <row r="645" spans="13:13" ht="12.75">
      <c r="M645" s="962"/>
    </row>
    <row r="646" spans="13:13" ht="12.75">
      <c r="M646" s="962"/>
    </row>
    <row r="647" spans="13:13" ht="12.75">
      <c r="M647" s="962"/>
    </row>
    <row r="648" spans="13:13" ht="12.75">
      <c r="M648" s="962"/>
    </row>
    <row r="649" spans="13:13" ht="12.75">
      <c r="M649" s="962"/>
    </row>
    <row r="650" spans="13:13" ht="12.75">
      <c r="M650" s="962"/>
    </row>
    <row r="651" spans="13:13" ht="12.75">
      <c r="M651" s="962"/>
    </row>
    <row r="652" spans="13:13" ht="12.75">
      <c r="M652" s="962"/>
    </row>
    <row r="653" spans="13:13" ht="12.75">
      <c r="M653" s="962"/>
    </row>
    <row r="654" spans="13:13" ht="12.75">
      <c r="M654" s="962"/>
    </row>
    <row r="655" spans="13:13" ht="12.75">
      <c r="M655" s="962"/>
    </row>
    <row r="656" spans="13:13" ht="12.75">
      <c r="M656" s="962"/>
    </row>
    <row r="657" spans="13:13" ht="12.75">
      <c r="M657" s="962"/>
    </row>
    <row r="658" spans="13:13" ht="12.75">
      <c r="M658" s="962"/>
    </row>
    <row r="659" spans="13:13" ht="12.75">
      <c r="M659" s="962"/>
    </row>
    <row r="660" spans="13:13" ht="12.75">
      <c r="M660" s="962"/>
    </row>
    <row r="661" spans="13:13" ht="12.75">
      <c r="M661" s="962"/>
    </row>
    <row r="662" spans="13:13" ht="12.75">
      <c r="M662" s="962"/>
    </row>
    <row r="663" spans="13:13" ht="12.75">
      <c r="M663" s="962"/>
    </row>
    <row r="664" spans="13:13" ht="12.75">
      <c r="M664" s="962"/>
    </row>
    <row r="665" spans="13:13" ht="12.75">
      <c r="M665" s="962"/>
    </row>
    <row r="666" spans="13:13" ht="12.75">
      <c r="M666" s="962"/>
    </row>
    <row r="667" spans="13:13" ht="12.75">
      <c r="M667" s="962"/>
    </row>
    <row r="668" spans="13:13" ht="12.75">
      <c r="M668" s="962"/>
    </row>
    <row r="669" spans="13:13" ht="12.75">
      <c r="M669" s="962"/>
    </row>
    <row r="670" spans="13:13" ht="12.75">
      <c r="M670" s="962"/>
    </row>
    <row r="671" spans="13:13" ht="12.75">
      <c r="M671" s="962"/>
    </row>
    <row r="672" spans="13:13" ht="12.75">
      <c r="M672" s="962"/>
    </row>
    <row r="673" spans="13:13" ht="12.75">
      <c r="M673" s="962"/>
    </row>
    <row r="674" spans="13:13" ht="12.75">
      <c r="M674" s="962"/>
    </row>
    <row r="675" spans="13:13" ht="12.75">
      <c r="M675" s="962"/>
    </row>
    <row r="676" spans="13:13" ht="12.75">
      <c r="M676" s="962"/>
    </row>
    <row r="677" spans="13:13" ht="12.75">
      <c r="M677" s="962"/>
    </row>
    <row r="678" spans="13:13" ht="12.75">
      <c r="M678" s="962"/>
    </row>
    <row r="679" spans="13:13" ht="12.75">
      <c r="M679" s="962"/>
    </row>
    <row r="680" spans="13:13" ht="12.75">
      <c r="M680" s="962"/>
    </row>
    <row r="681" spans="13:13" ht="12.75">
      <c r="M681" s="962"/>
    </row>
    <row r="682" spans="13:13" ht="12.75">
      <c r="M682" s="962"/>
    </row>
    <row r="683" spans="13:13" ht="12.75">
      <c r="M683" s="962"/>
    </row>
    <row r="684" spans="13:13" ht="12.75">
      <c r="M684" s="962"/>
    </row>
    <row r="685" spans="13:13" ht="12.75">
      <c r="M685" s="962"/>
    </row>
    <row r="686" spans="13:13" ht="12.75">
      <c r="M686" s="962"/>
    </row>
    <row r="687" spans="13:13" ht="12.75">
      <c r="M687" s="962"/>
    </row>
    <row r="688" spans="13:13" ht="12.75">
      <c r="M688" s="962"/>
    </row>
    <row r="689" spans="13:13" ht="12.75">
      <c r="M689" s="962"/>
    </row>
    <row r="690" spans="13:13" ht="12.75">
      <c r="M690" s="962"/>
    </row>
    <row r="691" spans="13:13" ht="12.75">
      <c r="M691" s="962"/>
    </row>
    <row r="692" spans="13:13" ht="12.75">
      <c r="M692" s="962"/>
    </row>
    <row r="693" spans="13:13" ht="12.75">
      <c r="M693" s="962"/>
    </row>
    <row r="694" spans="13:13" ht="12.75">
      <c r="M694" s="962"/>
    </row>
    <row r="695" spans="13:13" ht="12.75">
      <c r="M695" s="962"/>
    </row>
    <row r="696" spans="13:13" ht="12.75">
      <c r="M696" s="962"/>
    </row>
    <row r="697" spans="13:13" ht="12.75">
      <c r="M697" s="962"/>
    </row>
    <row r="698" spans="13:13" ht="12.75">
      <c r="M698" s="962"/>
    </row>
    <row r="699" spans="13:13" ht="12.75">
      <c r="M699" s="962"/>
    </row>
    <row r="700" spans="13:13" ht="12.75">
      <c r="M700" s="962"/>
    </row>
    <row r="701" spans="13:13" ht="12.75">
      <c r="M701" s="962"/>
    </row>
    <row r="702" spans="13:13" ht="12.75">
      <c r="M702" s="962"/>
    </row>
    <row r="703" spans="13:13" ht="12.75">
      <c r="M703" s="962"/>
    </row>
    <row r="704" spans="13:13" ht="12.75">
      <c r="M704" s="962"/>
    </row>
    <row r="705" spans="13:13" ht="12.75">
      <c r="M705" s="962"/>
    </row>
    <row r="706" spans="13:13" ht="12.75">
      <c r="M706" s="962"/>
    </row>
    <row r="707" spans="13:13" ht="12.75">
      <c r="M707" s="962"/>
    </row>
    <row r="708" spans="13:13" ht="12.75">
      <c r="M708" s="962"/>
    </row>
    <row r="709" spans="13:13" ht="12.75">
      <c r="M709" s="962"/>
    </row>
    <row r="710" spans="13:13" ht="12.75">
      <c r="M710" s="962"/>
    </row>
    <row r="711" spans="13:13" ht="12.75">
      <c r="M711" s="962"/>
    </row>
    <row r="712" spans="13:13" ht="12.75">
      <c r="M712" s="962"/>
    </row>
    <row r="713" spans="13:13" ht="12.75">
      <c r="M713" s="962"/>
    </row>
    <row r="714" spans="13:13" ht="12.75">
      <c r="M714" s="962"/>
    </row>
    <row r="715" spans="13:13" ht="12.75">
      <c r="M715" s="962"/>
    </row>
    <row r="716" spans="13:13" ht="12.75">
      <c r="M716" s="962"/>
    </row>
    <row r="717" spans="13:13" ht="12.75">
      <c r="M717" s="962"/>
    </row>
    <row r="718" spans="13:13" ht="12.75">
      <c r="M718" s="962"/>
    </row>
    <row r="719" spans="13:13" ht="12.75">
      <c r="M719" s="962"/>
    </row>
    <row r="720" spans="13:13" ht="12.75">
      <c r="M720" s="962"/>
    </row>
    <row r="721" spans="13:13" ht="12.75">
      <c r="M721" s="962"/>
    </row>
    <row r="722" spans="13:13" ht="12.75">
      <c r="M722" s="962"/>
    </row>
    <row r="723" spans="13:13" ht="12.75">
      <c r="M723" s="962"/>
    </row>
    <row r="724" spans="13:13" ht="12.75">
      <c r="M724" s="962"/>
    </row>
    <row r="725" spans="13:13" ht="12.75">
      <c r="M725" s="962"/>
    </row>
    <row r="726" spans="13:13" ht="12.75">
      <c r="M726" s="962"/>
    </row>
    <row r="727" spans="13:13" ht="12.75">
      <c r="M727" s="962"/>
    </row>
    <row r="728" spans="13:13" ht="12.75">
      <c r="M728" s="962"/>
    </row>
    <row r="729" spans="13:13" ht="12.75">
      <c r="M729" s="962"/>
    </row>
    <row r="730" spans="13:13" ht="12.75">
      <c r="M730" s="962"/>
    </row>
    <row r="731" spans="13:13" ht="12.75">
      <c r="M731" s="962"/>
    </row>
    <row r="732" spans="13:13" ht="12.75">
      <c r="M732" s="962"/>
    </row>
    <row r="733" spans="13:13" ht="12.75">
      <c r="M733" s="962"/>
    </row>
    <row r="734" spans="13:13" ht="12.75">
      <c r="M734" s="962"/>
    </row>
    <row r="735" spans="13:13" ht="12.75">
      <c r="M735" s="962"/>
    </row>
    <row r="736" spans="13:13" ht="12.75">
      <c r="M736" s="962"/>
    </row>
    <row r="737" spans="13:13" ht="12.75">
      <c r="M737" s="962"/>
    </row>
    <row r="738" spans="13:13" ht="12.75">
      <c r="M738" s="962"/>
    </row>
    <row r="739" spans="13:13" ht="12.75">
      <c r="M739" s="962"/>
    </row>
    <row r="740" spans="13:13" ht="12.75">
      <c r="M740" s="962"/>
    </row>
    <row r="741" spans="13:13" ht="12.75">
      <c r="M741" s="962"/>
    </row>
    <row r="742" spans="13:13" ht="12.75">
      <c r="M742" s="962"/>
    </row>
    <row r="743" spans="13:13" ht="12.75">
      <c r="M743" s="962"/>
    </row>
    <row r="744" spans="13:13" ht="12.75">
      <c r="M744" s="962"/>
    </row>
    <row r="745" spans="13:13" ht="12.75">
      <c r="M745" s="962"/>
    </row>
    <row r="746" spans="13:13" ht="12.75">
      <c r="M746" s="962"/>
    </row>
    <row r="747" spans="13:13" ht="12.75">
      <c r="M747" s="962"/>
    </row>
    <row r="748" spans="13:13" ht="12.75">
      <c r="M748" s="962"/>
    </row>
    <row r="749" spans="13:13" ht="12.75">
      <c r="M749" s="962"/>
    </row>
    <row r="750" spans="13:13" ht="12.75">
      <c r="M750" s="962"/>
    </row>
    <row r="751" spans="13:13" ht="12.75">
      <c r="M751" s="962"/>
    </row>
    <row r="752" spans="13:13" ht="12.75">
      <c r="M752" s="962"/>
    </row>
    <row r="753" spans="13:13" ht="12.75">
      <c r="M753" s="962"/>
    </row>
    <row r="754" spans="13:13" ht="12.75">
      <c r="M754" s="962"/>
    </row>
    <row r="755" spans="13:13" ht="12.75">
      <c r="M755" s="962"/>
    </row>
    <row r="756" spans="13:13" ht="12.75">
      <c r="M756" s="962"/>
    </row>
    <row r="757" spans="13:13" ht="12.75">
      <c r="M757" s="962"/>
    </row>
    <row r="758" spans="13:13" ht="12.75">
      <c r="M758" s="962"/>
    </row>
    <row r="759" spans="13:13" ht="12.75">
      <c r="M759" s="962"/>
    </row>
    <row r="760" spans="13:13" ht="12.75">
      <c r="M760" s="962"/>
    </row>
    <row r="761" spans="13:13" ht="12.75">
      <c r="M761" s="962"/>
    </row>
    <row r="762" spans="13:13" ht="12.75">
      <c r="M762" s="962"/>
    </row>
    <row r="763" spans="13:13" ht="12.75">
      <c r="M763" s="962"/>
    </row>
    <row r="764" spans="13:13" ht="12.75">
      <c r="M764" s="962"/>
    </row>
    <row r="765" spans="13:13" ht="12.75">
      <c r="M765" s="962"/>
    </row>
    <row r="766" spans="13:13" ht="12.75">
      <c r="M766" s="962"/>
    </row>
    <row r="767" spans="13:13" ht="12.75">
      <c r="M767" s="962"/>
    </row>
    <row r="768" spans="13:13" ht="12.75">
      <c r="M768" s="962"/>
    </row>
    <row r="769" spans="13:13" ht="12.75">
      <c r="M769" s="962"/>
    </row>
    <row r="770" spans="13:13" ht="12.75">
      <c r="M770" s="962"/>
    </row>
    <row r="771" spans="13:13" ht="12.75">
      <c r="M771" s="962"/>
    </row>
    <row r="772" spans="13:13" ht="12.75">
      <c r="M772" s="962"/>
    </row>
    <row r="773" spans="13:13" ht="12.75">
      <c r="M773" s="962"/>
    </row>
    <row r="774" spans="13:13" ht="12.75">
      <c r="M774" s="962"/>
    </row>
    <row r="775" spans="13:13" ht="12.75">
      <c r="M775" s="962"/>
    </row>
    <row r="776" spans="13:13" ht="12.75">
      <c r="M776" s="962"/>
    </row>
    <row r="777" spans="13:13" ht="12.75">
      <c r="M777" s="962"/>
    </row>
    <row r="778" spans="13:13" ht="12.75">
      <c r="M778" s="962"/>
    </row>
    <row r="779" spans="13:13" ht="12.75">
      <c r="M779" s="962"/>
    </row>
    <row r="780" spans="13:13" ht="12.75">
      <c r="M780" s="962"/>
    </row>
    <row r="781" spans="13:13" ht="12.75">
      <c r="M781" s="962"/>
    </row>
    <row r="782" spans="13:13" ht="12.75">
      <c r="M782" s="962"/>
    </row>
    <row r="783" spans="13:13" ht="12.75">
      <c r="M783" s="962"/>
    </row>
    <row r="784" spans="13:13" ht="12.75">
      <c r="M784" s="962"/>
    </row>
    <row r="785" spans="13:13" ht="12.75">
      <c r="M785" s="962"/>
    </row>
    <row r="786" spans="13:13" ht="12.75">
      <c r="M786" s="962"/>
    </row>
    <row r="787" spans="13:13" ht="12.75">
      <c r="M787" s="962"/>
    </row>
    <row r="788" spans="13:13" ht="12.75">
      <c r="M788" s="962"/>
    </row>
    <row r="789" spans="13:13" ht="12.75">
      <c r="M789" s="962"/>
    </row>
    <row r="790" spans="13:13" ht="12.75">
      <c r="M790" s="962"/>
    </row>
    <row r="791" spans="13:13" ht="12.75">
      <c r="M791" s="962"/>
    </row>
    <row r="792" spans="13:13" ht="12.75">
      <c r="M792" s="962"/>
    </row>
    <row r="793" spans="13:13" ht="12.75">
      <c r="M793" s="962"/>
    </row>
    <row r="794" spans="13:13" ht="12.75">
      <c r="M794" s="962"/>
    </row>
    <row r="795" spans="13:13" ht="12.75">
      <c r="M795" s="962"/>
    </row>
    <row r="796" spans="13:13" ht="12.75">
      <c r="M796" s="962"/>
    </row>
    <row r="797" spans="13:13" ht="12.75">
      <c r="M797" s="962"/>
    </row>
    <row r="798" spans="13:13" ht="12.75">
      <c r="M798" s="962"/>
    </row>
    <row r="799" spans="13:13" ht="12.75">
      <c r="M799" s="962"/>
    </row>
    <row r="800" spans="13:13" ht="12.75">
      <c r="M800" s="962"/>
    </row>
    <row r="801" spans="13:13" ht="12.75">
      <c r="M801" s="962"/>
    </row>
    <row r="802" spans="13:13" ht="12.75">
      <c r="M802" s="962"/>
    </row>
    <row r="803" spans="13:13" ht="12.75">
      <c r="M803" s="962"/>
    </row>
    <row r="804" spans="13:13" ht="12.75">
      <c r="M804" s="962"/>
    </row>
    <row r="805" spans="13:13" ht="12.75">
      <c r="M805" s="962"/>
    </row>
    <row r="806" spans="13:13" ht="12.75">
      <c r="M806" s="962"/>
    </row>
    <row r="807" spans="13:13" ht="12.75">
      <c r="M807" s="962"/>
    </row>
    <row r="808" spans="13:13" ht="12.75">
      <c r="M808" s="962"/>
    </row>
    <row r="809" spans="13:13" ht="12.75">
      <c r="M809" s="962"/>
    </row>
    <row r="810" spans="13:13" ht="12.75">
      <c r="M810" s="962"/>
    </row>
    <row r="811" spans="13:13" ht="12.75">
      <c r="M811" s="962"/>
    </row>
    <row r="812" spans="13:13" ht="12.75">
      <c r="M812" s="962"/>
    </row>
    <row r="813" spans="13:13" ht="12.75">
      <c r="M813" s="962"/>
    </row>
    <row r="814" spans="13:13" ht="12.75">
      <c r="M814" s="962"/>
    </row>
    <row r="815" spans="13:13" ht="12.75">
      <c r="M815" s="962"/>
    </row>
    <row r="816" spans="13:13" ht="12.75">
      <c r="M816" s="962"/>
    </row>
    <row r="817" spans="13:13" ht="12.75">
      <c r="M817" s="962"/>
    </row>
    <row r="818" spans="13:13" ht="12.75">
      <c r="M818" s="962"/>
    </row>
    <row r="819" spans="13:13" ht="12.75">
      <c r="M819" s="962"/>
    </row>
    <row r="820" spans="13:13" ht="12.75">
      <c r="M820" s="962"/>
    </row>
    <row r="821" spans="13:13" ht="12.75">
      <c r="M821" s="962"/>
    </row>
    <row r="822" spans="13:13" ht="12.75">
      <c r="M822" s="962"/>
    </row>
    <row r="823" spans="13:13" ht="12.75">
      <c r="M823" s="962"/>
    </row>
    <row r="824" spans="13:13" ht="12.75">
      <c r="M824" s="962"/>
    </row>
    <row r="825" spans="13:13" ht="12.75">
      <c r="M825" s="962"/>
    </row>
    <row r="826" spans="13:13" ht="12.75">
      <c r="M826" s="962"/>
    </row>
    <row r="827" spans="13:13" ht="12.75">
      <c r="M827" s="962"/>
    </row>
    <row r="828" spans="13:13" ht="12.75">
      <c r="M828" s="962"/>
    </row>
    <row r="829" spans="13:13" ht="12.75">
      <c r="M829" s="962"/>
    </row>
    <row r="830" spans="13:13" ht="12.75">
      <c r="M830" s="962"/>
    </row>
    <row r="831" spans="13:13" ht="12.75">
      <c r="M831" s="962"/>
    </row>
    <row r="832" spans="13:13" ht="12.75">
      <c r="M832" s="962"/>
    </row>
    <row r="833" spans="13:13" ht="12.75">
      <c r="M833" s="962"/>
    </row>
    <row r="834" spans="13:13" ht="12.75">
      <c r="M834" s="962"/>
    </row>
    <row r="835" spans="13:13" ht="12.75">
      <c r="M835" s="962"/>
    </row>
    <row r="836" spans="13:13" ht="12.75">
      <c r="M836" s="962"/>
    </row>
    <row r="837" spans="13:13" ht="12.75">
      <c r="M837" s="962"/>
    </row>
    <row r="838" spans="13:13" ht="12.75">
      <c r="M838" s="962"/>
    </row>
    <row r="839" spans="13:13" ht="12.75">
      <c r="M839" s="962"/>
    </row>
    <row r="840" spans="13:13" ht="12.75">
      <c r="M840" s="962"/>
    </row>
    <row r="841" spans="13:13" ht="12.75">
      <c r="M841" s="962"/>
    </row>
    <row r="842" spans="13:13" ht="12.75">
      <c r="M842" s="962"/>
    </row>
    <row r="843" spans="13:13" ht="12.75">
      <c r="M843" s="962"/>
    </row>
    <row r="844" spans="13:13" ht="12.75">
      <c r="M844" s="962"/>
    </row>
    <row r="845" spans="13:13" ht="12.75">
      <c r="M845" s="962"/>
    </row>
    <row r="846" spans="13:13" ht="12.75">
      <c r="M846" s="962"/>
    </row>
    <row r="847" spans="13:13" ht="12.75">
      <c r="M847" s="962"/>
    </row>
    <row r="848" spans="13:13" ht="12.75">
      <c r="M848" s="962"/>
    </row>
    <row r="849" spans="13:13" ht="12.75">
      <c r="M849" s="962"/>
    </row>
    <row r="850" spans="13:13" ht="12.75">
      <c r="M850" s="962"/>
    </row>
    <row r="851" spans="13:13" ht="12.75">
      <c r="M851" s="962"/>
    </row>
    <row r="852" spans="13:13" ht="12.75">
      <c r="M852" s="962"/>
    </row>
    <row r="853" spans="13:13" ht="12.75">
      <c r="M853" s="962"/>
    </row>
    <row r="854" spans="13:13" ht="12.75">
      <c r="M854" s="962"/>
    </row>
    <row r="855" spans="13:13" ht="12.75">
      <c r="M855" s="962"/>
    </row>
    <row r="856" spans="13:13" ht="12.75">
      <c r="M856" s="962"/>
    </row>
    <row r="857" spans="13:13" ht="12.75">
      <c r="M857" s="962"/>
    </row>
    <row r="858" spans="13:13" ht="12.75">
      <c r="M858" s="962"/>
    </row>
    <row r="859" spans="13:13" ht="12.75">
      <c r="M859" s="962"/>
    </row>
    <row r="860" spans="13:13" ht="12.75">
      <c r="M860" s="962"/>
    </row>
    <row r="861" spans="13:13" ht="12.75">
      <c r="M861" s="962"/>
    </row>
    <row r="862" spans="13:13" ht="12.75">
      <c r="M862" s="962"/>
    </row>
    <row r="863" spans="13:13" ht="12.75">
      <c r="M863" s="962"/>
    </row>
    <row r="864" spans="13:13" ht="12.75">
      <c r="M864" s="962"/>
    </row>
    <row r="865" spans="13:13" ht="12.75">
      <c r="M865" s="962"/>
    </row>
    <row r="866" spans="13:13" ht="12.75">
      <c r="M866" s="962"/>
    </row>
    <row r="867" spans="13:13" ht="12.75">
      <c r="M867" s="962"/>
    </row>
    <row r="868" spans="13:13" ht="12.75">
      <c r="M868" s="962"/>
    </row>
    <row r="869" spans="13:13" ht="12.75">
      <c r="M869" s="962"/>
    </row>
    <row r="870" spans="13:13" ht="12.75">
      <c r="M870" s="962"/>
    </row>
    <row r="871" spans="13:13" ht="12.75">
      <c r="M871" s="962"/>
    </row>
    <row r="872" spans="13:13" ht="12.75">
      <c r="M872" s="962"/>
    </row>
    <row r="873" spans="13:13" ht="12.75">
      <c r="M873" s="962"/>
    </row>
    <row r="874" spans="13:13" ht="12.75">
      <c r="M874" s="962"/>
    </row>
    <row r="875" spans="13:13" ht="12.75">
      <c r="M875" s="962"/>
    </row>
    <row r="876" spans="13:13" ht="12.75">
      <c r="M876" s="962"/>
    </row>
    <row r="877" spans="13:13" ht="12.75">
      <c r="M877" s="962"/>
    </row>
    <row r="878" spans="13:13" ht="12.75">
      <c r="M878" s="962"/>
    </row>
    <row r="879" spans="13:13" ht="12.75">
      <c r="M879" s="962"/>
    </row>
    <row r="880" spans="13:13" ht="12.75">
      <c r="M880" s="962"/>
    </row>
    <row r="881" spans="13:13" ht="12.75">
      <c r="M881" s="962"/>
    </row>
    <row r="882" spans="13:13" ht="12.75">
      <c r="M882" s="962"/>
    </row>
    <row r="883" spans="13:13" ht="12.75">
      <c r="M883" s="962"/>
    </row>
    <row r="884" spans="13:13" ht="12.75">
      <c r="M884" s="962"/>
    </row>
    <row r="885" spans="13:13" ht="12.75">
      <c r="M885" s="962"/>
    </row>
    <row r="886" spans="13:13" ht="12.75">
      <c r="M886" s="962"/>
    </row>
    <row r="887" spans="13:13" ht="12.75">
      <c r="M887" s="962"/>
    </row>
    <row r="888" spans="13:13" ht="12.75">
      <c r="M888" s="962"/>
    </row>
    <row r="889" spans="13:13" ht="12.75">
      <c r="M889" s="962"/>
    </row>
    <row r="890" spans="13:13" ht="12.75">
      <c r="M890" s="962"/>
    </row>
    <row r="891" spans="13:13" ht="12.75">
      <c r="M891" s="962"/>
    </row>
    <row r="892" spans="13:13" ht="12.75">
      <c r="M892" s="962"/>
    </row>
    <row r="893" spans="13:13" ht="12.75">
      <c r="M893" s="962"/>
    </row>
    <row r="894" spans="13:13" ht="12.75">
      <c r="M894" s="962"/>
    </row>
    <row r="895" spans="13:13" ht="12.75">
      <c r="M895" s="962"/>
    </row>
    <row r="896" spans="13:13" ht="12.75">
      <c r="M896" s="962"/>
    </row>
    <row r="897" spans="13:13" ht="12.75">
      <c r="M897" s="962"/>
    </row>
    <row r="898" spans="13:13" ht="12.75">
      <c r="M898" s="962"/>
    </row>
    <row r="899" spans="13:13" ht="12.75">
      <c r="M899" s="962"/>
    </row>
    <row r="900" spans="13:13" ht="12.75">
      <c r="M900" s="962"/>
    </row>
    <row r="901" spans="13:13" ht="12.75">
      <c r="M901" s="962"/>
    </row>
    <row r="902" spans="13:13" ht="12.75">
      <c r="M902" s="962"/>
    </row>
    <row r="903" spans="13:13" ht="12.75">
      <c r="M903" s="962"/>
    </row>
    <row r="904" spans="13:13" ht="12.75">
      <c r="M904" s="962"/>
    </row>
    <row r="905" spans="13:13" ht="12.75">
      <c r="M905" s="962"/>
    </row>
    <row r="906" spans="13:13" ht="12.75">
      <c r="M906" s="962"/>
    </row>
    <row r="907" spans="13:13" ht="12.75">
      <c r="M907" s="962"/>
    </row>
    <row r="908" spans="13:13" ht="12.75">
      <c r="M908" s="962"/>
    </row>
    <row r="909" spans="13:13" ht="12.75">
      <c r="M909" s="962"/>
    </row>
    <row r="910" spans="13:13" ht="12.75">
      <c r="M910" s="962"/>
    </row>
    <row r="911" spans="13:13" ht="12.75">
      <c r="M911" s="962"/>
    </row>
    <row r="912" spans="13:13" ht="12.75">
      <c r="M912" s="962"/>
    </row>
    <row r="913" spans="13:13" ht="12.75">
      <c r="M913" s="962"/>
    </row>
    <row r="914" spans="13:13" ht="12.75">
      <c r="M914" s="962"/>
    </row>
    <row r="915" spans="13:13" ht="12.75">
      <c r="M915" s="962"/>
    </row>
    <row r="916" spans="13:13" ht="12.75">
      <c r="M916" s="962"/>
    </row>
    <row r="917" spans="13:13" ht="12.75">
      <c r="M917" s="962"/>
    </row>
    <row r="918" spans="13:13" ht="12.75">
      <c r="M918" s="962"/>
    </row>
    <row r="919" spans="13:13" ht="12.75">
      <c r="M919" s="962"/>
    </row>
    <row r="920" spans="13:13" ht="12.75">
      <c r="M920" s="962"/>
    </row>
    <row r="921" spans="13:13" ht="12.75">
      <c r="M921" s="962"/>
    </row>
    <row r="922" spans="13:13" ht="12.75">
      <c r="M922" s="962"/>
    </row>
    <row r="923" spans="13:13" ht="12.75">
      <c r="M923" s="962"/>
    </row>
    <row r="924" spans="13:13" ht="12.75">
      <c r="M924" s="962"/>
    </row>
    <row r="925" spans="13:13" ht="12.75">
      <c r="M925" s="962"/>
    </row>
    <row r="926" spans="13:13" ht="12.75">
      <c r="M926" s="962"/>
    </row>
    <row r="927" spans="13:13" ht="12.75">
      <c r="M927" s="962"/>
    </row>
    <row r="928" spans="13:13" ht="12.75">
      <c r="M928" s="962"/>
    </row>
    <row r="929" spans="13:13" ht="12.75">
      <c r="M929" s="962"/>
    </row>
    <row r="930" spans="13:13" ht="12.75">
      <c r="M930" s="962"/>
    </row>
    <row r="931" spans="13:13" ht="12.75">
      <c r="M931" s="962"/>
    </row>
    <row r="932" spans="13:13" ht="12.75">
      <c r="M932" s="962"/>
    </row>
    <row r="933" spans="13:13" ht="12.75">
      <c r="M933" s="962"/>
    </row>
    <row r="934" spans="13:13" ht="12.75">
      <c r="M934" s="962"/>
    </row>
    <row r="935" spans="13:13" ht="12.75">
      <c r="M935" s="962"/>
    </row>
    <row r="936" spans="13:13" ht="12.75">
      <c r="M936" s="962"/>
    </row>
    <row r="937" spans="13:13" ht="12.75">
      <c r="M937" s="962"/>
    </row>
    <row r="938" spans="13:13" ht="12.75">
      <c r="M938" s="962"/>
    </row>
    <row r="939" spans="13:13" ht="12.75">
      <c r="M939" s="962"/>
    </row>
    <row r="940" spans="13:13" ht="12.75">
      <c r="M940" s="962"/>
    </row>
    <row r="941" spans="13:13" ht="12.75">
      <c r="M941" s="962"/>
    </row>
    <row r="942" spans="13:13" ht="12.75">
      <c r="M942" s="962"/>
    </row>
    <row r="943" spans="13:13" ht="12.75">
      <c r="M943" s="962"/>
    </row>
    <row r="944" spans="13:13" ht="12.75">
      <c r="M944" s="962"/>
    </row>
    <row r="945" spans="13:13" ht="12.75">
      <c r="M945" s="962"/>
    </row>
    <row r="946" spans="13:13" ht="12.75">
      <c r="M946" s="962"/>
    </row>
    <row r="947" spans="13:13" ht="12.75">
      <c r="M947" s="962"/>
    </row>
    <row r="948" spans="13:13" ht="12.75">
      <c r="M948" s="962"/>
    </row>
    <row r="949" spans="13:13" ht="12.75">
      <c r="M949" s="962"/>
    </row>
    <row r="950" spans="13:13" ht="12.75">
      <c r="M950" s="962"/>
    </row>
    <row r="951" spans="13:13" ht="12.75">
      <c r="M951" s="962"/>
    </row>
    <row r="952" spans="13:13" ht="12.75">
      <c r="M952" s="962"/>
    </row>
    <row r="953" spans="13:13" ht="12.75">
      <c r="M953" s="962"/>
    </row>
    <row r="954" spans="13:13" ht="12.75">
      <c r="M954" s="962"/>
    </row>
    <row r="955" spans="13:13" ht="12.75">
      <c r="M955" s="962"/>
    </row>
    <row r="956" spans="13:13" ht="12.75">
      <c r="M956" s="962"/>
    </row>
    <row r="957" spans="13:13" ht="12.75">
      <c r="M957" s="962"/>
    </row>
    <row r="958" spans="13:13" ht="12.75">
      <c r="M958" s="962"/>
    </row>
    <row r="959" spans="13:13" ht="12.75">
      <c r="M959" s="962"/>
    </row>
    <row r="960" spans="13:13" ht="12.75">
      <c r="M960" s="962"/>
    </row>
    <row r="961" spans="13:13" ht="12.75">
      <c r="M961" s="962"/>
    </row>
    <row r="962" spans="13:13" ht="12.75">
      <c r="M962" s="962"/>
    </row>
    <row r="963" spans="13:13" ht="12.75">
      <c r="M963" s="962"/>
    </row>
    <row r="964" spans="13:13" ht="12.75">
      <c r="M964" s="962"/>
    </row>
    <row r="965" spans="13:13" ht="12.75">
      <c r="M965" s="962"/>
    </row>
    <row r="966" spans="13:13" ht="12.75">
      <c r="M966" s="962"/>
    </row>
    <row r="967" spans="13:13" ht="12.75">
      <c r="M967" s="962"/>
    </row>
    <row r="968" spans="13:13" ht="12.75">
      <c r="M968" s="962"/>
    </row>
    <row r="969" spans="13:13" ht="12.75">
      <c r="M969" s="962"/>
    </row>
    <row r="970" spans="13:13" ht="12.75">
      <c r="M970" s="962"/>
    </row>
    <row r="971" spans="13:13" ht="12.75">
      <c r="M971" s="962"/>
    </row>
    <row r="972" spans="13:13" ht="12.75">
      <c r="M972" s="962"/>
    </row>
    <row r="973" spans="13:13" ht="12.75">
      <c r="M973" s="962"/>
    </row>
    <row r="974" spans="13:13" ht="12.75">
      <c r="M974" s="962"/>
    </row>
    <row r="975" spans="13:13" ht="12.75">
      <c r="M975" s="962"/>
    </row>
    <row r="976" spans="13:13" ht="12.75">
      <c r="M976" s="962"/>
    </row>
    <row r="977" spans="13:13" ht="12.75">
      <c r="M977" s="962"/>
    </row>
    <row r="978" spans="13:13" ht="12.75">
      <c r="M978" s="962"/>
    </row>
    <row r="979" spans="13:13" ht="12.75">
      <c r="M979" s="962"/>
    </row>
    <row r="980" spans="13:13" ht="12.75">
      <c r="M980" s="962"/>
    </row>
    <row r="981" spans="13:13" ht="12.75">
      <c r="M981" s="962"/>
    </row>
    <row r="982" spans="13:13" ht="12.75">
      <c r="M982" s="962"/>
    </row>
    <row r="983" spans="13:13" ht="12.75">
      <c r="M983" s="962"/>
    </row>
    <row r="984" spans="13:13" ht="12.75">
      <c r="M984" s="962"/>
    </row>
    <row r="985" spans="13:13" ht="12.75">
      <c r="M985" s="962"/>
    </row>
    <row r="986" spans="13:13" ht="12.75">
      <c r="M986" s="962"/>
    </row>
    <row r="987" spans="13:13" ht="12.75">
      <c r="M987" s="962"/>
    </row>
    <row r="988" spans="13:13" ht="12.75">
      <c r="M988" s="962"/>
    </row>
    <row r="989" spans="13:13" ht="12.75">
      <c r="M989" s="962"/>
    </row>
    <row r="990" spans="13:13" ht="12.75">
      <c r="M990" s="962"/>
    </row>
    <row r="991" spans="13:13" ht="12.75">
      <c r="M991" s="962"/>
    </row>
    <row r="992" spans="13:13" ht="12.75">
      <c r="M992" s="962"/>
    </row>
    <row r="993" spans="13:13" ht="12.75">
      <c r="M993" s="962"/>
    </row>
    <row r="994" spans="13:13" ht="12.75">
      <c r="M994" s="962"/>
    </row>
    <row r="995" spans="13:13" ht="12.75">
      <c r="M995" s="962"/>
    </row>
    <row r="996" spans="13:13" ht="12.75">
      <c r="M996" s="962"/>
    </row>
    <row r="997" spans="13:13" ht="12.75">
      <c r="M997" s="962"/>
    </row>
    <row r="998" spans="13:13" ht="12.75">
      <c r="M998" s="962"/>
    </row>
    <row r="999" spans="13:13" ht="12.75">
      <c r="M999" s="962"/>
    </row>
    <row r="1000" spans="13:13" ht="12.75">
      <c r="M1000" s="962"/>
    </row>
    <row r="1001" spans="13:13" ht="12.75">
      <c r="M1001" s="962"/>
    </row>
  </sheetData>
  <mergeCells count="55">
    <mergeCell ref="K38:K39"/>
    <mergeCell ref="M38:M39"/>
    <mergeCell ref="K40:K41"/>
    <mergeCell ref="M40:M41"/>
    <mergeCell ref="A38:A39"/>
    <mergeCell ref="A40:A41"/>
    <mergeCell ref="B40:B41"/>
    <mergeCell ref="G40:G41"/>
    <mergeCell ref="H40:H41"/>
    <mergeCell ref="I40:I41"/>
    <mergeCell ref="J40:J41"/>
    <mergeCell ref="B38:B39"/>
    <mergeCell ref="G38:G39"/>
    <mergeCell ref="H38:H39"/>
    <mergeCell ref="I38:I39"/>
    <mergeCell ref="J38:J39"/>
    <mergeCell ref="M9:M10"/>
    <mergeCell ref="K11:K12"/>
    <mergeCell ref="M11:M12"/>
    <mergeCell ref="A9:A10"/>
    <mergeCell ref="A11:A12"/>
    <mergeCell ref="B11:B12"/>
    <mergeCell ref="G11:G12"/>
    <mergeCell ref="H11:H12"/>
    <mergeCell ref="I11:I12"/>
    <mergeCell ref="J11:J12"/>
    <mergeCell ref="J3:J4"/>
    <mergeCell ref="K3:K4"/>
    <mergeCell ref="B9:B10"/>
    <mergeCell ref="G9:G10"/>
    <mergeCell ref="H9:H10"/>
    <mergeCell ref="I9:I10"/>
    <mergeCell ref="J9:J10"/>
    <mergeCell ref="K9:K10"/>
    <mergeCell ref="A3:A4"/>
    <mergeCell ref="B3:B4"/>
    <mergeCell ref="G3:G4"/>
    <mergeCell ref="H3:H4"/>
    <mergeCell ref="I3:I4"/>
    <mergeCell ref="K43:K44"/>
    <mergeCell ref="M43:M44"/>
    <mergeCell ref="K45:K46"/>
    <mergeCell ref="M45:M46"/>
    <mergeCell ref="A43:A44"/>
    <mergeCell ref="A45:A46"/>
    <mergeCell ref="B45:B46"/>
    <mergeCell ref="G45:G46"/>
    <mergeCell ref="H45:H46"/>
    <mergeCell ref="I45:I46"/>
    <mergeCell ref="J45:J46"/>
    <mergeCell ref="B43:B44"/>
    <mergeCell ref="G43:G44"/>
    <mergeCell ref="H43:H44"/>
    <mergeCell ref="I43:I44"/>
    <mergeCell ref="J43:J44"/>
  </mergeCells>
  <conditionalFormatting sqref="C1:C1001">
    <cfRule type="containsText" dxfId="12" priority="1" operator="containsText" text="Scratch Ver.">
      <formula>NOT(ISERROR(SEARCH(("Scratch Ver."),(C1))))</formula>
    </cfRule>
  </conditionalFormatting>
  <conditionalFormatting sqref="C1:C1001">
    <cfRule type="containsText" dxfId="11" priority="2" operator="containsText" text="Glitch Ver.">
      <formula>NOT(ISERROR(SEARCH(("Glitch Ver."),(C1))))</formula>
    </cfRule>
  </conditionalFormatting>
  <dataValidations count="2">
    <dataValidation type="list" allowBlank="1" sqref="C2:C47">
      <formula1>"Scratch Ver.,Glitch Ver."</formula1>
    </dataValidation>
    <dataValidation type="list" allowBlank="1" sqref="J2:J3 J5:J9 J11 J13:J16 J38 J40 J42:J43 J45">
      <formula1>"REG,EMS,FLASH,นัดรับ"</formula1>
    </dataValidation>
  </dataValidations>
  <hyperlinks>
    <hyperlink ref="M2" r:id="rId1"/>
    <hyperlink ref="M3" r:id="rId2"/>
    <hyperlink ref="M4" r:id="rId3"/>
    <hyperlink ref="M5" r:id="rId4"/>
    <hyperlink ref="M6" r:id="rId5"/>
    <hyperlink ref="M7" r:id="rId6"/>
    <hyperlink ref="M8" r:id="rId7"/>
    <hyperlink ref="M9" r:id="rId8"/>
    <hyperlink ref="M13" r:id="rId9"/>
    <hyperlink ref="M14" r:id="rId10"/>
    <hyperlink ref="M15" r:id="rId11"/>
    <hyperlink ref="M16" r:id="rId12"/>
    <hyperlink ref="M38" r:id="rId13"/>
    <hyperlink ref="M40" r:id="rId14"/>
    <hyperlink ref="M42" r:id="rId15"/>
    <hyperlink ref="M43" r:id="rId16"/>
    <hyperlink ref="M45" r:id="rId17"/>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F1002"/>
  <sheetViews>
    <sheetView workbookViewId="0">
      <pane ySplit="1" topLeftCell="A2" activePane="bottomLeft" state="frozen"/>
      <selection pane="bottomLeft" activeCell="B3" sqref="B3"/>
    </sheetView>
  </sheetViews>
  <sheetFormatPr defaultColWidth="12.5703125" defaultRowHeight="15.75" customHeight="1"/>
  <cols>
    <col min="1" max="1" width="17.28515625" hidden="1" customWidth="1"/>
    <col min="2" max="2" width="11.42578125" customWidth="1"/>
    <col min="5" max="5" width="34.85546875" customWidth="1"/>
    <col min="7" max="7" width="7.140625" customWidth="1"/>
    <col min="8" max="8" width="7.5703125" customWidth="1"/>
    <col min="9" max="9" width="8.7109375" customWidth="1"/>
  </cols>
  <sheetData>
    <row r="1" spans="1:32" ht="15.75" customHeight="1">
      <c r="A1" s="952" t="s">
        <v>155</v>
      </c>
      <c r="B1" s="951" t="s">
        <v>2124</v>
      </c>
      <c r="C1" s="951" t="s">
        <v>156</v>
      </c>
      <c r="D1" s="952" t="s">
        <v>2277</v>
      </c>
      <c r="E1" s="952" t="s">
        <v>2333</v>
      </c>
      <c r="F1" s="952" t="s">
        <v>2334</v>
      </c>
      <c r="G1" s="951" t="s">
        <v>159</v>
      </c>
      <c r="H1" s="951" t="s">
        <v>158</v>
      </c>
      <c r="I1" s="951" t="s">
        <v>1060</v>
      </c>
      <c r="J1" s="951" t="s">
        <v>1061</v>
      </c>
      <c r="K1" s="951" t="s">
        <v>418</v>
      </c>
      <c r="L1" s="951" t="s">
        <v>1062</v>
      </c>
      <c r="M1" s="951" t="s">
        <v>1063</v>
      </c>
      <c r="N1" s="953" t="s">
        <v>2125</v>
      </c>
      <c r="O1" s="954" t="s">
        <v>164</v>
      </c>
      <c r="P1" s="955"/>
      <c r="Q1" s="955"/>
      <c r="R1" s="955"/>
      <c r="S1" s="955"/>
      <c r="T1" s="955"/>
      <c r="U1" s="955"/>
      <c r="V1" s="955"/>
      <c r="W1" s="955"/>
      <c r="X1" s="955"/>
      <c r="Y1" s="955"/>
      <c r="Z1" s="955"/>
      <c r="AA1" s="955"/>
      <c r="AB1" s="955"/>
      <c r="AC1" s="955"/>
      <c r="AD1" s="955"/>
      <c r="AE1" s="955"/>
      <c r="AF1" s="955"/>
    </row>
    <row r="2" spans="1:32" ht="12.75">
      <c r="B2" s="498" t="s">
        <v>2335</v>
      </c>
      <c r="C2" s="71" t="s">
        <v>1189</v>
      </c>
      <c r="D2" s="10" t="s">
        <v>2336</v>
      </c>
      <c r="E2" s="29" t="s">
        <v>2337</v>
      </c>
      <c r="F2" s="29" t="s">
        <v>496</v>
      </c>
      <c r="G2" s="10">
        <v>1</v>
      </c>
      <c r="H2" s="10">
        <v>630</v>
      </c>
      <c r="I2" s="19">
        <f t="shared" ref="I2:I3" si="0">H2+M2</f>
        <v>630</v>
      </c>
      <c r="J2" s="10">
        <v>200</v>
      </c>
      <c r="K2" s="18">
        <f t="shared" ref="K2:K4" si="1">I2-J2</f>
        <v>430</v>
      </c>
      <c r="L2" s="10" t="s">
        <v>2281</v>
      </c>
      <c r="M2" s="10">
        <v>0</v>
      </c>
      <c r="O2" s="956" t="s">
        <v>2338</v>
      </c>
    </row>
    <row r="3" spans="1:32" ht="12.75">
      <c r="B3" s="966" t="s">
        <v>2339</v>
      </c>
      <c r="C3" s="72" t="s">
        <v>2340</v>
      </c>
      <c r="D3" s="10" t="s">
        <v>2341</v>
      </c>
      <c r="E3" s="967" t="s">
        <v>2342</v>
      </c>
      <c r="F3" s="29" t="s">
        <v>496</v>
      </c>
      <c r="G3" s="10">
        <v>1</v>
      </c>
      <c r="H3" s="10">
        <v>630</v>
      </c>
      <c r="I3" s="19">
        <f t="shared" si="0"/>
        <v>630</v>
      </c>
      <c r="J3" s="10">
        <f>200+430</f>
        <v>630</v>
      </c>
      <c r="K3" s="18">
        <f t="shared" si="1"/>
        <v>0</v>
      </c>
      <c r="L3" s="10" t="s">
        <v>2281</v>
      </c>
      <c r="M3" s="10">
        <v>0</v>
      </c>
      <c r="O3" s="968" t="s">
        <v>2343</v>
      </c>
    </row>
    <row r="4" spans="1:32" ht="12.75">
      <c r="B4" s="1173" t="s">
        <v>2344</v>
      </c>
      <c r="C4" s="1175" t="s">
        <v>2345</v>
      </c>
      <c r="D4" s="10" t="s">
        <v>2336</v>
      </c>
      <c r="E4" s="969" t="s">
        <v>2346</v>
      </c>
      <c r="F4" s="29" t="s">
        <v>496</v>
      </c>
      <c r="G4" s="10">
        <v>1</v>
      </c>
      <c r="H4" s="10">
        <v>630</v>
      </c>
      <c r="I4" s="1037">
        <f>H4+H5+M4</f>
        <v>1320</v>
      </c>
      <c r="J4" s="1039">
        <v>400</v>
      </c>
      <c r="K4" s="1039">
        <f t="shared" si="1"/>
        <v>920</v>
      </c>
      <c r="L4" s="1039" t="s">
        <v>11</v>
      </c>
      <c r="M4" s="1039">
        <v>60</v>
      </c>
      <c r="O4" s="1176" t="s">
        <v>2347</v>
      </c>
    </row>
    <row r="5" spans="1:32" ht="12.75">
      <c r="B5" s="1032"/>
      <c r="C5" s="1032"/>
      <c r="D5" s="10" t="s">
        <v>2341</v>
      </c>
      <c r="E5" s="967" t="s">
        <v>2348</v>
      </c>
      <c r="F5" s="29" t="s">
        <v>496</v>
      </c>
      <c r="G5" s="10">
        <v>1</v>
      </c>
      <c r="H5" s="10">
        <v>630</v>
      </c>
      <c r="I5" s="1032"/>
      <c r="J5" s="1032"/>
      <c r="K5" s="1032"/>
      <c r="L5" s="1032"/>
      <c r="M5" s="1032"/>
      <c r="O5" s="1032"/>
    </row>
    <row r="6" spans="1:32" ht="12.75">
      <c r="B6" s="498" t="s">
        <v>2349</v>
      </c>
      <c r="C6" s="71" t="s">
        <v>2350</v>
      </c>
      <c r="D6" s="10" t="s">
        <v>2336</v>
      </c>
      <c r="E6" s="29" t="s">
        <v>2351</v>
      </c>
      <c r="F6" s="29" t="s">
        <v>496</v>
      </c>
      <c r="G6" s="10">
        <v>1</v>
      </c>
      <c r="H6" s="10">
        <v>630</v>
      </c>
      <c r="I6" s="19">
        <f>H6+M6</f>
        <v>670</v>
      </c>
      <c r="J6" s="10">
        <v>400</v>
      </c>
      <c r="K6" s="19">
        <f>I6-J6</f>
        <v>270</v>
      </c>
      <c r="L6" s="10" t="s">
        <v>11</v>
      </c>
      <c r="M6" s="10">
        <v>40</v>
      </c>
      <c r="O6" s="956" t="s">
        <v>2352</v>
      </c>
    </row>
    <row r="7" spans="1:32" ht="12.75">
      <c r="B7" s="498"/>
      <c r="C7" s="259"/>
      <c r="E7" s="29"/>
      <c r="F7" s="29"/>
      <c r="O7" s="962"/>
    </row>
    <row r="8" spans="1:32" ht="12.75">
      <c r="C8" s="259"/>
      <c r="E8" s="29"/>
      <c r="F8" s="29"/>
      <c r="O8" s="962"/>
    </row>
    <row r="9" spans="1:32" ht="12.75">
      <c r="C9" s="259"/>
      <c r="E9" s="29"/>
      <c r="F9" s="29"/>
      <c r="O9" s="962"/>
    </row>
    <row r="10" spans="1:32" ht="12.75">
      <c r="C10" s="259"/>
      <c r="E10" s="29"/>
      <c r="F10" s="29"/>
      <c r="O10" s="962"/>
    </row>
    <row r="11" spans="1:32" ht="12.75">
      <c r="C11" s="259"/>
      <c r="E11" s="29"/>
      <c r="F11" s="29"/>
      <c r="O11" s="962"/>
    </row>
    <row r="12" spans="1:32" ht="12.75">
      <c r="C12" s="259"/>
      <c r="E12" s="29"/>
      <c r="F12" s="29"/>
      <c r="O12" s="962"/>
    </row>
    <row r="13" spans="1:32" ht="12.75">
      <c r="C13" s="259"/>
      <c r="E13" s="29"/>
      <c r="F13" s="29"/>
      <c r="O13" s="962"/>
    </row>
    <row r="14" spans="1:32" ht="12.75">
      <c r="C14" s="259"/>
      <c r="E14" s="29"/>
      <c r="F14" s="29"/>
      <c r="O14" s="962"/>
    </row>
    <row r="15" spans="1:32" ht="12.75">
      <c r="C15" s="259"/>
      <c r="E15" s="29"/>
      <c r="F15" s="29"/>
      <c r="O15" s="962"/>
    </row>
    <row r="16" spans="1:32" ht="12.75">
      <c r="C16" s="259"/>
      <c r="E16" s="29"/>
      <c r="F16" s="29"/>
      <c r="O16" s="962"/>
    </row>
    <row r="17" spans="3:15" ht="12.75">
      <c r="C17" s="259"/>
      <c r="E17" s="29"/>
      <c r="F17" s="29"/>
      <c r="O17" s="962"/>
    </row>
    <row r="18" spans="3:15" ht="12.75">
      <c r="C18" s="259"/>
      <c r="E18" s="29"/>
      <c r="F18" s="29"/>
      <c r="O18" s="962"/>
    </row>
    <row r="19" spans="3:15" ht="12.75">
      <c r="C19" s="259"/>
      <c r="E19" s="29"/>
      <c r="F19" s="29"/>
      <c r="O19" s="962"/>
    </row>
    <row r="20" spans="3:15" ht="12.75">
      <c r="C20" s="259"/>
      <c r="E20" s="29"/>
      <c r="F20" s="29"/>
      <c r="O20" s="962"/>
    </row>
    <row r="21" spans="3:15" ht="12.75">
      <c r="C21" s="259"/>
      <c r="E21" s="29"/>
      <c r="F21" s="29"/>
      <c r="O21" s="962"/>
    </row>
    <row r="22" spans="3:15" ht="12.75">
      <c r="C22" s="259"/>
      <c r="E22" s="29"/>
      <c r="F22" s="29"/>
      <c r="O22" s="962"/>
    </row>
    <row r="23" spans="3:15" ht="12.75">
      <c r="C23" s="259"/>
      <c r="E23" s="29"/>
      <c r="F23" s="29"/>
      <c r="O23" s="962"/>
    </row>
    <row r="24" spans="3:15" ht="12.75">
      <c r="C24" s="259"/>
      <c r="E24" s="29"/>
      <c r="F24" s="29"/>
      <c r="O24" s="962"/>
    </row>
    <row r="25" spans="3:15" ht="12.75">
      <c r="C25" s="259"/>
      <c r="E25" s="29"/>
      <c r="F25" s="29"/>
      <c r="O25" s="962"/>
    </row>
    <row r="26" spans="3:15" ht="12.75">
      <c r="C26" s="259"/>
      <c r="E26" s="29"/>
      <c r="F26" s="29"/>
      <c r="O26" s="962"/>
    </row>
    <row r="27" spans="3:15" ht="12.75">
      <c r="C27" s="259"/>
      <c r="E27" s="29"/>
      <c r="F27" s="29"/>
      <c r="O27" s="962"/>
    </row>
    <row r="28" spans="3:15" ht="12.75">
      <c r="C28" s="259"/>
      <c r="E28" s="29"/>
      <c r="F28" s="29"/>
      <c r="O28" s="962"/>
    </row>
    <row r="29" spans="3:15" ht="12.75">
      <c r="C29" s="259"/>
      <c r="E29" s="29"/>
      <c r="F29" s="29"/>
      <c r="O29" s="962"/>
    </row>
    <row r="30" spans="3:15" ht="12.75">
      <c r="C30" s="259"/>
      <c r="E30" s="29"/>
      <c r="F30" s="29"/>
      <c r="O30" s="962"/>
    </row>
    <row r="31" spans="3:15" ht="12.75">
      <c r="C31" s="259"/>
      <c r="E31" s="29"/>
      <c r="F31" s="29"/>
      <c r="O31" s="962"/>
    </row>
    <row r="32" spans="3:15" ht="12.75">
      <c r="C32" s="259"/>
      <c r="E32" s="29"/>
      <c r="F32" s="29"/>
      <c r="O32" s="962"/>
    </row>
    <row r="33" spans="1:32" ht="12.75">
      <c r="C33" s="259"/>
      <c r="E33" s="29"/>
      <c r="F33" s="29"/>
      <c r="O33" s="962"/>
    </row>
    <row r="34" spans="1:32" ht="12.75">
      <c r="C34" s="259"/>
      <c r="E34" s="29"/>
      <c r="F34" s="29"/>
      <c r="O34" s="962"/>
    </row>
    <row r="35" spans="1:32" ht="12.75">
      <c r="C35" s="259"/>
      <c r="E35" s="29"/>
      <c r="F35" s="29"/>
      <c r="O35" s="962"/>
    </row>
    <row r="36" spans="1:32" ht="12.75">
      <c r="C36" s="259"/>
      <c r="E36" s="29"/>
      <c r="F36" s="29"/>
      <c r="O36" s="962"/>
    </row>
    <row r="37" spans="1:32" ht="12.75">
      <c r="C37" s="259"/>
      <c r="E37" s="29"/>
      <c r="F37" s="29"/>
      <c r="O37" s="962"/>
    </row>
    <row r="38" spans="1:32" ht="23.25" customHeight="1">
      <c r="A38" s="970" t="s">
        <v>2353</v>
      </c>
      <c r="B38" s="971" t="s">
        <v>2354</v>
      </c>
      <c r="C38" s="972"/>
      <c r="D38" s="963"/>
      <c r="E38" s="964"/>
      <c r="F38" s="964"/>
      <c r="G38" s="963"/>
      <c r="H38" s="963"/>
      <c r="I38" s="963"/>
      <c r="J38" s="963"/>
      <c r="K38" s="963"/>
      <c r="L38" s="963"/>
      <c r="M38" s="963"/>
      <c r="N38" s="963"/>
      <c r="O38" s="965"/>
      <c r="P38" s="963"/>
      <c r="Q38" s="963"/>
      <c r="R38" s="963"/>
      <c r="S38" s="963"/>
      <c r="T38" s="963"/>
      <c r="U38" s="963"/>
      <c r="V38" s="963"/>
      <c r="W38" s="963"/>
      <c r="X38" s="963"/>
      <c r="Y38" s="963"/>
      <c r="Z38" s="963"/>
      <c r="AA38" s="963"/>
      <c r="AB38" s="963"/>
      <c r="AC38" s="963"/>
      <c r="AD38" s="963"/>
      <c r="AE38" s="963"/>
      <c r="AF38" s="963"/>
    </row>
    <row r="39" spans="1:32" ht="12.75">
      <c r="A39" s="53">
        <v>44620.793221377317</v>
      </c>
      <c r="B39" s="498" t="s">
        <v>2355</v>
      </c>
      <c r="C39" s="65" t="s">
        <v>1760</v>
      </c>
      <c r="D39" s="10" t="s">
        <v>2341</v>
      </c>
      <c r="E39" s="973" t="s">
        <v>2356</v>
      </c>
      <c r="F39" s="973" t="s">
        <v>2356</v>
      </c>
      <c r="G39" s="35">
        <v>1</v>
      </c>
      <c r="H39" s="35">
        <v>630</v>
      </c>
      <c r="I39" s="21">
        <f t="shared" ref="I39:I40" si="2">H39+M39</f>
        <v>630</v>
      </c>
      <c r="J39" s="35">
        <v>630</v>
      </c>
      <c r="K39" s="21">
        <f t="shared" ref="K39:K40" si="3">I39-J39</f>
        <v>0</v>
      </c>
      <c r="L39" s="10" t="s">
        <v>2281</v>
      </c>
      <c r="M39" s="35">
        <v>0</v>
      </c>
      <c r="N39" s="53"/>
      <c r="O39" s="974" t="s">
        <v>2338</v>
      </c>
      <c r="P39" s="53"/>
      <c r="Q39" s="53"/>
      <c r="R39" s="53"/>
      <c r="S39" s="53"/>
      <c r="T39" s="53"/>
      <c r="U39" s="53"/>
      <c r="V39" s="53"/>
      <c r="W39" s="53"/>
      <c r="X39" s="53"/>
      <c r="Y39" s="53"/>
      <c r="Z39" s="53"/>
      <c r="AA39" s="53"/>
      <c r="AB39" s="53"/>
      <c r="AC39" s="53"/>
      <c r="AD39" s="53"/>
      <c r="AE39" s="53"/>
      <c r="AF39" s="53"/>
    </row>
    <row r="40" spans="1:32" ht="12.75">
      <c r="A40" s="53"/>
      <c r="B40" s="498" t="s">
        <v>2357</v>
      </c>
      <c r="C40" s="65" t="s">
        <v>1608</v>
      </c>
      <c r="D40" s="10" t="s">
        <v>2341</v>
      </c>
      <c r="E40" s="975" t="s">
        <v>2358</v>
      </c>
      <c r="F40" s="973" t="s">
        <v>2358</v>
      </c>
      <c r="G40" s="35">
        <v>1</v>
      </c>
      <c r="H40" s="35">
        <v>630</v>
      </c>
      <c r="I40" s="21">
        <f t="shared" si="2"/>
        <v>630</v>
      </c>
      <c r="J40" s="35">
        <v>200</v>
      </c>
      <c r="K40" s="21">
        <f t="shared" si="3"/>
        <v>430</v>
      </c>
      <c r="L40" s="10" t="s">
        <v>2281</v>
      </c>
      <c r="M40" s="35">
        <v>0</v>
      </c>
      <c r="N40" s="53"/>
      <c r="O40" s="974" t="s">
        <v>2359</v>
      </c>
      <c r="P40" s="53"/>
      <c r="Q40" s="53"/>
      <c r="R40" s="53"/>
      <c r="S40" s="53"/>
      <c r="T40" s="53"/>
      <c r="U40" s="53"/>
      <c r="V40" s="53"/>
      <c r="W40" s="53"/>
      <c r="X40" s="53"/>
      <c r="Y40" s="53"/>
      <c r="Z40" s="53"/>
      <c r="AA40" s="53"/>
      <c r="AB40" s="53"/>
      <c r="AC40" s="53"/>
      <c r="AD40" s="53"/>
      <c r="AE40" s="53"/>
      <c r="AF40" s="53"/>
    </row>
    <row r="41" spans="1:32" ht="12.75">
      <c r="A41" s="53"/>
      <c r="B41" s="498"/>
      <c r="C41" s="71"/>
      <c r="D41" s="53"/>
      <c r="E41" s="53"/>
      <c r="F41" s="53"/>
      <c r="G41" s="35"/>
      <c r="H41" s="35"/>
      <c r="I41" s="21"/>
      <c r="J41" s="35"/>
      <c r="K41" s="21"/>
      <c r="L41" s="19"/>
      <c r="M41" s="35"/>
      <c r="N41" s="53"/>
      <c r="O41" s="974"/>
      <c r="P41" s="53"/>
      <c r="Q41" s="53"/>
      <c r="R41" s="53"/>
      <c r="S41" s="53"/>
      <c r="T41" s="53"/>
      <c r="U41" s="53"/>
      <c r="V41" s="53"/>
      <c r="W41" s="53"/>
      <c r="X41" s="53"/>
      <c r="Y41" s="53"/>
      <c r="Z41" s="53"/>
      <c r="AA41" s="53"/>
      <c r="AB41" s="53"/>
      <c r="AC41" s="53"/>
      <c r="AD41" s="53"/>
      <c r="AE41" s="53"/>
      <c r="AF41" s="53"/>
    </row>
    <row r="42" spans="1:32" ht="12.75">
      <c r="A42" s="53"/>
      <c r="B42" s="53"/>
      <c r="C42" s="66"/>
      <c r="D42" s="53"/>
      <c r="E42" s="53"/>
      <c r="F42" s="53"/>
      <c r="G42" s="53"/>
      <c r="H42" s="53"/>
      <c r="I42" s="53"/>
      <c r="J42" s="53"/>
      <c r="K42" s="53"/>
      <c r="L42" s="53"/>
      <c r="M42" s="53"/>
      <c r="N42" s="53"/>
      <c r="O42" s="53"/>
      <c r="P42" s="53"/>
      <c r="Q42" s="53"/>
      <c r="R42" s="53"/>
      <c r="S42" s="53"/>
      <c r="T42" s="53"/>
      <c r="U42" s="53"/>
      <c r="V42" s="53"/>
      <c r="W42" s="53"/>
      <c r="X42" s="53"/>
      <c r="Y42" s="53"/>
      <c r="Z42" s="53"/>
      <c r="AA42" s="53"/>
      <c r="AB42" s="53"/>
      <c r="AC42" s="53"/>
      <c r="AD42" s="53"/>
      <c r="AE42" s="53"/>
      <c r="AF42" s="53"/>
    </row>
    <row r="43" spans="1:32" ht="12.75">
      <c r="A43" s="53"/>
      <c r="B43" s="53"/>
      <c r="C43" s="66"/>
      <c r="D43" s="53"/>
      <c r="E43" s="53"/>
      <c r="F43" s="53"/>
      <c r="G43" s="53"/>
      <c r="H43" s="53"/>
      <c r="I43" s="53"/>
      <c r="J43" s="53"/>
      <c r="K43" s="53"/>
      <c r="L43" s="53"/>
      <c r="M43" s="53"/>
      <c r="N43" s="53"/>
      <c r="O43" s="53"/>
      <c r="P43" s="53"/>
      <c r="Q43" s="53"/>
      <c r="R43" s="53"/>
      <c r="S43" s="53"/>
      <c r="T43" s="53"/>
      <c r="U43" s="53"/>
      <c r="V43" s="53"/>
      <c r="W43" s="53"/>
      <c r="X43" s="53"/>
      <c r="Y43" s="53"/>
      <c r="Z43" s="53"/>
      <c r="AA43" s="53"/>
      <c r="AB43" s="53"/>
      <c r="AC43" s="53"/>
      <c r="AD43" s="53"/>
      <c r="AE43" s="53"/>
      <c r="AF43" s="53"/>
    </row>
    <row r="44" spans="1:32" ht="12.75">
      <c r="A44" s="53"/>
      <c r="B44" s="53"/>
      <c r="C44" s="66"/>
      <c r="D44" s="53"/>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53"/>
    </row>
    <row r="45" spans="1:32" ht="12.75">
      <c r="A45" s="53"/>
      <c r="B45" s="53"/>
      <c r="C45" s="66"/>
      <c r="D45" s="53"/>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row>
    <row r="46" spans="1:32" ht="12.75">
      <c r="A46" s="53"/>
      <c r="B46" s="53"/>
      <c r="C46" s="66"/>
      <c r="D46" s="53"/>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53"/>
    </row>
    <row r="47" spans="1:32" ht="12.75">
      <c r="A47" s="53"/>
      <c r="B47" s="53"/>
      <c r="C47" s="66"/>
      <c r="D47" s="53"/>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53"/>
    </row>
    <row r="48" spans="1:32" ht="12.75">
      <c r="C48" s="259"/>
      <c r="E48" s="29"/>
      <c r="F48" s="29"/>
      <c r="O48" s="962"/>
    </row>
    <row r="49" spans="5:15" ht="12.75">
      <c r="E49" s="29"/>
      <c r="F49" s="29"/>
      <c r="O49" s="962"/>
    </row>
    <row r="50" spans="5:15" ht="12.75">
      <c r="E50" s="29"/>
      <c r="F50" s="29"/>
      <c r="O50" s="962"/>
    </row>
    <row r="51" spans="5:15" ht="12.75">
      <c r="E51" s="29"/>
      <c r="F51" s="29"/>
      <c r="O51" s="962"/>
    </row>
    <row r="52" spans="5:15" ht="12.75">
      <c r="E52" s="18"/>
      <c r="F52" s="18"/>
      <c r="O52" s="962"/>
    </row>
    <row r="53" spans="5:15" ht="12.75">
      <c r="E53" s="18"/>
      <c r="F53" s="18"/>
      <c r="O53" s="962"/>
    </row>
    <row r="54" spans="5:15" ht="12.75">
      <c r="E54" s="18"/>
      <c r="F54" s="18"/>
      <c r="O54" s="962"/>
    </row>
    <row r="55" spans="5:15" ht="12.75">
      <c r="E55" s="18"/>
      <c r="F55" s="18"/>
      <c r="O55" s="962"/>
    </row>
    <row r="56" spans="5:15" ht="12.75">
      <c r="E56" s="18"/>
      <c r="F56" s="18"/>
      <c r="O56" s="962"/>
    </row>
    <row r="57" spans="5:15" ht="12.75">
      <c r="O57" s="962"/>
    </row>
    <row r="58" spans="5:15" ht="12.75">
      <c r="O58" s="962"/>
    </row>
    <row r="59" spans="5:15" ht="12.75">
      <c r="O59" s="962"/>
    </row>
    <row r="60" spans="5:15" ht="12.75">
      <c r="O60" s="962"/>
    </row>
    <row r="61" spans="5:15" ht="12.75">
      <c r="O61" s="962"/>
    </row>
    <row r="62" spans="5:15" ht="12.75">
      <c r="O62" s="962"/>
    </row>
    <row r="63" spans="5:15" ht="12.75">
      <c r="O63" s="962"/>
    </row>
    <row r="64" spans="5:15" ht="12.75">
      <c r="O64" s="962"/>
    </row>
    <row r="65" spans="15:15" ht="12.75">
      <c r="O65" s="962"/>
    </row>
    <row r="66" spans="15:15" ht="12.75">
      <c r="O66" s="962"/>
    </row>
    <row r="67" spans="15:15" ht="12.75">
      <c r="O67" s="962"/>
    </row>
    <row r="68" spans="15:15" ht="12.75">
      <c r="O68" s="962"/>
    </row>
    <row r="69" spans="15:15" ht="12.75">
      <c r="O69" s="962"/>
    </row>
    <row r="70" spans="15:15" ht="12.75">
      <c r="O70" s="962"/>
    </row>
    <row r="71" spans="15:15" ht="12.75">
      <c r="O71" s="962"/>
    </row>
    <row r="72" spans="15:15" ht="12.75">
      <c r="O72" s="962"/>
    </row>
    <row r="73" spans="15:15" ht="12.75">
      <c r="O73" s="962"/>
    </row>
    <row r="74" spans="15:15" ht="12.75">
      <c r="O74" s="962"/>
    </row>
    <row r="75" spans="15:15" ht="12.75">
      <c r="O75" s="962"/>
    </row>
    <row r="76" spans="15:15" ht="12.75">
      <c r="O76" s="962"/>
    </row>
    <row r="77" spans="15:15" ht="12.75">
      <c r="O77" s="962"/>
    </row>
    <row r="78" spans="15:15" ht="12.75">
      <c r="O78" s="962"/>
    </row>
    <row r="79" spans="15:15" ht="12.75">
      <c r="O79" s="962"/>
    </row>
    <row r="80" spans="15:15" ht="12.75">
      <c r="O80" s="962"/>
    </row>
    <row r="81" spans="15:15" ht="12.75">
      <c r="O81" s="962"/>
    </row>
    <row r="82" spans="15:15" ht="12.75">
      <c r="O82" s="962"/>
    </row>
    <row r="83" spans="15:15" ht="12.75">
      <c r="O83" s="962"/>
    </row>
    <row r="84" spans="15:15" ht="12.75">
      <c r="O84" s="962"/>
    </row>
    <row r="85" spans="15:15" ht="12.75">
      <c r="O85" s="962"/>
    </row>
    <row r="86" spans="15:15" ht="12.75">
      <c r="O86" s="962"/>
    </row>
    <row r="87" spans="15:15" ht="12.75">
      <c r="O87" s="962"/>
    </row>
    <row r="88" spans="15:15" ht="12.75">
      <c r="O88" s="962"/>
    </row>
    <row r="89" spans="15:15" ht="12.75">
      <c r="O89" s="962"/>
    </row>
    <row r="90" spans="15:15" ht="12.75">
      <c r="O90" s="962"/>
    </row>
    <row r="91" spans="15:15" ht="12.75">
      <c r="O91" s="962"/>
    </row>
    <row r="92" spans="15:15" ht="12.75">
      <c r="O92" s="962"/>
    </row>
    <row r="93" spans="15:15" ht="12.75">
      <c r="O93" s="962"/>
    </row>
    <row r="94" spans="15:15" ht="12.75">
      <c r="O94" s="962"/>
    </row>
    <row r="95" spans="15:15" ht="12.75">
      <c r="O95" s="962"/>
    </row>
    <row r="96" spans="15:15" ht="12.75">
      <c r="O96" s="962"/>
    </row>
    <row r="97" spans="15:15" ht="12.75">
      <c r="O97" s="962"/>
    </row>
    <row r="98" spans="15:15" ht="12.75">
      <c r="O98" s="962"/>
    </row>
    <row r="99" spans="15:15" ht="12.75">
      <c r="O99" s="962"/>
    </row>
    <row r="100" spans="15:15" ht="12.75">
      <c r="O100" s="962"/>
    </row>
    <row r="101" spans="15:15" ht="12.75">
      <c r="O101" s="962"/>
    </row>
    <row r="102" spans="15:15" ht="12.75">
      <c r="O102" s="962"/>
    </row>
    <row r="103" spans="15:15" ht="12.75">
      <c r="O103" s="962"/>
    </row>
    <row r="104" spans="15:15" ht="12.75">
      <c r="O104" s="962"/>
    </row>
    <row r="105" spans="15:15" ht="12.75">
      <c r="O105" s="962"/>
    </row>
    <row r="106" spans="15:15" ht="12.75">
      <c r="O106" s="962"/>
    </row>
    <row r="107" spans="15:15" ht="12.75">
      <c r="O107" s="962"/>
    </row>
    <row r="108" spans="15:15" ht="12.75">
      <c r="O108" s="962"/>
    </row>
    <row r="109" spans="15:15" ht="12.75">
      <c r="O109" s="962"/>
    </row>
    <row r="110" spans="15:15" ht="12.75">
      <c r="O110" s="962"/>
    </row>
    <row r="111" spans="15:15" ht="12.75">
      <c r="O111" s="962"/>
    </row>
    <row r="112" spans="15:15" ht="12.75">
      <c r="O112" s="962"/>
    </row>
    <row r="113" spans="15:15" ht="12.75">
      <c r="O113" s="962"/>
    </row>
    <row r="114" spans="15:15" ht="12.75">
      <c r="O114" s="962"/>
    </row>
    <row r="115" spans="15:15" ht="12.75">
      <c r="O115" s="962"/>
    </row>
    <row r="116" spans="15:15" ht="12.75">
      <c r="O116" s="962"/>
    </row>
    <row r="117" spans="15:15" ht="12.75">
      <c r="O117" s="962"/>
    </row>
    <row r="118" spans="15:15" ht="12.75">
      <c r="O118" s="962"/>
    </row>
    <row r="119" spans="15:15" ht="12.75">
      <c r="O119" s="962"/>
    </row>
    <row r="120" spans="15:15" ht="12.75">
      <c r="O120" s="962"/>
    </row>
    <row r="121" spans="15:15" ht="12.75">
      <c r="O121" s="962"/>
    </row>
    <row r="122" spans="15:15" ht="12.75">
      <c r="O122" s="962"/>
    </row>
    <row r="123" spans="15:15" ht="12.75">
      <c r="O123" s="962"/>
    </row>
    <row r="124" spans="15:15" ht="12.75">
      <c r="O124" s="962"/>
    </row>
    <row r="125" spans="15:15" ht="12.75">
      <c r="O125" s="962"/>
    </row>
    <row r="126" spans="15:15" ht="12.75">
      <c r="O126" s="962"/>
    </row>
    <row r="127" spans="15:15" ht="12.75">
      <c r="O127" s="962"/>
    </row>
    <row r="128" spans="15:15" ht="12.75">
      <c r="O128" s="962"/>
    </row>
    <row r="129" spans="15:15" ht="12.75">
      <c r="O129" s="962"/>
    </row>
    <row r="130" spans="15:15" ht="12.75">
      <c r="O130" s="962"/>
    </row>
    <row r="131" spans="15:15" ht="12.75">
      <c r="O131" s="962"/>
    </row>
    <row r="132" spans="15:15" ht="12.75">
      <c r="O132" s="962"/>
    </row>
    <row r="133" spans="15:15" ht="12.75">
      <c r="O133" s="962"/>
    </row>
    <row r="134" spans="15:15" ht="12.75">
      <c r="O134" s="962"/>
    </row>
    <row r="135" spans="15:15" ht="12.75">
      <c r="O135" s="962"/>
    </row>
    <row r="136" spans="15:15" ht="12.75">
      <c r="O136" s="962"/>
    </row>
    <row r="137" spans="15:15" ht="12.75">
      <c r="O137" s="962"/>
    </row>
    <row r="138" spans="15:15" ht="12.75">
      <c r="O138" s="962"/>
    </row>
    <row r="139" spans="15:15" ht="12.75">
      <c r="O139" s="962"/>
    </row>
    <row r="140" spans="15:15" ht="12.75">
      <c r="O140" s="962"/>
    </row>
    <row r="141" spans="15:15" ht="12.75">
      <c r="O141" s="962"/>
    </row>
    <row r="142" spans="15:15" ht="12.75">
      <c r="O142" s="962"/>
    </row>
    <row r="143" spans="15:15" ht="12.75">
      <c r="O143" s="962"/>
    </row>
    <row r="144" spans="15:15" ht="12.75">
      <c r="O144" s="962"/>
    </row>
    <row r="145" spans="15:15" ht="12.75">
      <c r="O145" s="962"/>
    </row>
    <row r="146" spans="15:15" ht="12.75">
      <c r="O146" s="962"/>
    </row>
    <row r="147" spans="15:15" ht="12.75">
      <c r="O147" s="962"/>
    </row>
    <row r="148" spans="15:15" ht="12.75">
      <c r="O148" s="962"/>
    </row>
    <row r="149" spans="15:15" ht="12.75">
      <c r="O149" s="962"/>
    </row>
    <row r="150" spans="15:15" ht="12.75">
      <c r="O150" s="962"/>
    </row>
    <row r="151" spans="15:15" ht="12.75">
      <c r="O151" s="962"/>
    </row>
    <row r="152" spans="15:15" ht="12.75">
      <c r="O152" s="962"/>
    </row>
    <row r="153" spans="15:15" ht="12.75">
      <c r="O153" s="962"/>
    </row>
    <row r="154" spans="15:15" ht="12.75">
      <c r="O154" s="962"/>
    </row>
    <row r="155" spans="15:15" ht="12.75">
      <c r="O155" s="962"/>
    </row>
    <row r="156" spans="15:15" ht="12.75">
      <c r="O156" s="962"/>
    </row>
    <row r="157" spans="15:15" ht="12.75">
      <c r="O157" s="962"/>
    </row>
    <row r="158" spans="15:15" ht="12.75">
      <c r="O158" s="962"/>
    </row>
    <row r="159" spans="15:15" ht="12.75">
      <c r="O159" s="962"/>
    </row>
    <row r="160" spans="15:15" ht="12.75">
      <c r="O160" s="962"/>
    </row>
    <row r="161" spans="15:15" ht="12.75">
      <c r="O161" s="962"/>
    </row>
    <row r="162" spans="15:15" ht="12.75">
      <c r="O162" s="962"/>
    </row>
    <row r="163" spans="15:15" ht="12.75">
      <c r="O163" s="962"/>
    </row>
    <row r="164" spans="15:15" ht="12.75">
      <c r="O164" s="962"/>
    </row>
    <row r="165" spans="15:15" ht="12.75">
      <c r="O165" s="962"/>
    </row>
    <row r="166" spans="15:15" ht="12.75">
      <c r="O166" s="962"/>
    </row>
    <row r="167" spans="15:15" ht="12.75">
      <c r="O167" s="962"/>
    </row>
    <row r="168" spans="15:15" ht="12.75">
      <c r="O168" s="962"/>
    </row>
    <row r="169" spans="15:15" ht="12.75">
      <c r="O169" s="962"/>
    </row>
    <row r="170" spans="15:15" ht="12.75">
      <c r="O170" s="962"/>
    </row>
    <row r="171" spans="15:15" ht="12.75">
      <c r="O171" s="962"/>
    </row>
    <row r="172" spans="15:15" ht="12.75">
      <c r="O172" s="962"/>
    </row>
    <row r="173" spans="15:15" ht="12.75">
      <c r="O173" s="962"/>
    </row>
    <row r="174" spans="15:15" ht="12.75">
      <c r="O174" s="962"/>
    </row>
    <row r="175" spans="15:15" ht="12.75">
      <c r="O175" s="962"/>
    </row>
    <row r="176" spans="15:15" ht="12.75">
      <c r="O176" s="962"/>
    </row>
    <row r="177" spans="15:15" ht="12.75">
      <c r="O177" s="962"/>
    </row>
    <row r="178" spans="15:15" ht="12.75">
      <c r="O178" s="962"/>
    </row>
    <row r="179" spans="15:15" ht="12.75">
      <c r="O179" s="962"/>
    </row>
    <row r="180" spans="15:15" ht="12.75">
      <c r="O180" s="962"/>
    </row>
    <row r="181" spans="15:15" ht="12.75">
      <c r="O181" s="962"/>
    </row>
    <row r="182" spans="15:15" ht="12.75">
      <c r="O182" s="962"/>
    </row>
    <row r="183" spans="15:15" ht="12.75">
      <c r="O183" s="962"/>
    </row>
    <row r="184" spans="15:15" ht="12.75">
      <c r="O184" s="962"/>
    </row>
    <row r="185" spans="15:15" ht="12.75">
      <c r="O185" s="962"/>
    </row>
    <row r="186" spans="15:15" ht="12.75">
      <c r="O186" s="962"/>
    </row>
    <row r="187" spans="15:15" ht="12.75">
      <c r="O187" s="962"/>
    </row>
    <row r="188" spans="15:15" ht="12.75">
      <c r="O188" s="962"/>
    </row>
    <row r="189" spans="15:15" ht="12.75">
      <c r="O189" s="962"/>
    </row>
    <row r="190" spans="15:15" ht="12.75">
      <c r="O190" s="962"/>
    </row>
    <row r="191" spans="15:15" ht="12.75">
      <c r="O191" s="962"/>
    </row>
    <row r="192" spans="15:15" ht="12.75">
      <c r="O192" s="962"/>
    </row>
    <row r="193" spans="15:15" ht="12.75">
      <c r="O193" s="962"/>
    </row>
    <row r="194" spans="15:15" ht="12.75">
      <c r="O194" s="962"/>
    </row>
    <row r="195" spans="15:15" ht="12.75">
      <c r="O195" s="962"/>
    </row>
    <row r="196" spans="15:15" ht="12.75">
      <c r="O196" s="962"/>
    </row>
    <row r="197" spans="15:15" ht="12.75">
      <c r="O197" s="962"/>
    </row>
    <row r="198" spans="15:15" ht="12.75">
      <c r="O198" s="962"/>
    </row>
    <row r="199" spans="15:15" ht="12.75">
      <c r="O199" s="962"/>
    </row>
    <row r="200" spans="15:15" ht="12.75">
      <c r="O200" s="962"/>
    </row>
    <row r="201" spans="15:15" ht="12.75">
      <c r="O201" s="962"/>
    </row>
    <row r="202" spans="15:15" ht="12.75">
      <c r="O202" s="962"/>
    </row>
    <row r="203" spans="15:15" ht="12.75">
      <c r="O203" s="962"/>
    </row>
    <row r="204" spans="15:15" ht="12.75">
      <c r="O204" s="962"/>
    </row>
    <row r="205" spans="15:15" ht="12.75">
      <c r="O205" s="962"/>
    </row>
    <row r="206" spans="15:15" ht="12.75">
      <c r="O206" s="962"/>
    </row>
    <row r="207" spans="15:15" ht="12.75">
      <c r="O207" s="962"/>
    </row>
    <row r="208" spans="15:15" ht="12.75">
      <c r="O208" s="962"/>
    </row>
    <row r="209" spans="15:15" ht="12.75">
      <c r="O209" s="962"/>
    </row>
    <row r="210" spans="15:15" ht="12.75">
      <c r="O210" s="962"/>
    </row>
    <row r="211" spans="15:15" ht="12.75">
      <c r="O211" s="962"/>
    </row>
    <row r="212" spans="15:15" ht="12.75">
      <c r="O212" s="962"/>
    </row>
    <row r="213" spans="15:15" ht="12.75">
      <c r="O213" s="962"/>
    </row>
    <row r="214" spans="15:15" ht="12.75">
      <c r="O214" s="962"/>
    </row>
    <row r="215" spans="15:15" ht="12.75">
      <c r="O215" s="962"/>
    </row>
    <row r="216" spans="15:15" ht="12.75">
      <c r="O216" s="962"/>
    </row>
    <row r="217" spans="15:15" ht="12.75">
      <c r="O217" s="962"/>
    </row>
    <row r="218" spans="15:15" ht="12.75">
      <c r="O218" s="962"/>
    </row>
    <row r="219" spans="15:15" ht="12.75">
      <c r="O219" s="962"/>
    </row>
    <row r="220" spans="15:15" ht="12.75">
      <c r="O220" s="962"/>
    </row>
    <row r="221" spans="15:15" ht="12.75">
      <c r="O221" s="962"/>
    </row>
    <row r="222" spans="15:15" ht="12.75">
      <c r="O222" s="962"/>
    </row>
    <row r="223" spans="15:15" ht="12.75">
      <c r="O223" s="962"/>
    </row>
    <row r="224" spans="15:15" ht="12.75">
      <c r="O224" s="962"/>
    </row>
    <row r="225" spans="15:15" ht="12.75">
      <c r="O225" s="962"/>
    </row>
    <row r="226" spans="15:15" ht="12.75">
      <c r="O226" s="962"/>
    </row>
    <row r="227" spans="15:15" ht="12.75">
      <c r="O227" s="962"/>
    </row>
    <row r="228" spans="15:15" ht="12.75">
      <c r="O228" s="962"/>
    </row>
    <row r="229" spans="15:15" ht="12.75">
      <c r="O229" s="962"/>
    </row>
    <row r="230" spans="15:15" ht="12.75">
      <c r="O230" s="962"/>
    </row>
    <row r="231" spans="15:15" ht="12.75">
      <c r="O231" s="962"/>
    </row>
    <row r="232" spans="15:15" ht="12.75">
      <c r="O232" s="962"/>
    </row>
    <row r="233" spans="15:15" ht="12.75">
      <c r="O233" s="962"/>
    </row>
    <row r="234" spans="15:15" ht="12.75">
      <c r="O234" s="962"/>
    </row>
    <row r="235" spans="15:15" ht="12.75">
      <c r="O235" s="962"/>
    </row>
    <row r="236" spans="15:15" ht="12.75">
      <c r="O236" s="962"/>
    </row>
    <row r="237" spans="15:15" ht="12.75">
      <c r="O237" s="962"/>
    </row>
    <row r="238" spans="15:15" ht="12.75">
      <c r="O238" s="962"/>
    </row>
    <row r="239" spans="15:15" ht="12.75">
      <c r="O239" s="962"/>
    </row>
    <row r="240" spans="15:15" ht="12.75">
      <c r="O240" s="962"/>
    </row>
    <row r="241" spans="15:15" ht="12.75">
      <c r="O241" s="962"/>
    </row>
    <row r="242" spans="15:15" ht="12.75">
      <c r="O242" s="962"/>
    </row>
    <row r="243" spans="15:15" ht="12.75">
      <c r="O243" s="962"/>
    </row>
    <row r="244" spans="15:15" ht="12.75">
      <c r="O244" s="962"/>
    </row>
    <row r="245" spans="15:15" ht="12.75">
      <c r="O245" s="962"/>
    </row>
    <row r="246" spans="15:15" ht="12.75">
      <c r="O246" s="962"/>
    </row>
    <row r="247" spans="15:15" ht="12.75">
      <c r="O247" s="962"/>
    </row>
    <row r="248" spans="15:15" ht="12.75">
      <c r="O248" s="962"/>
    </row>
    <row r="249" spans="15:15" ht="12.75">
      <c r="O249" s="962"/>
    </row>
    <row r="250" spans="15:15" ht="12.75">
      <c r="O250" s="962"/>
    </row>
    <row r="251" spans="15:15" ht="12.75">
      <c r="O251" s="962"/>
    </row>
    <row r="252" spans="15:15" ht="12.75">
      <c r="O252" s="962"/>
    </row>
    <row r="253" spans="15:15" ht="12.75">
      <c r="O253" s="962"/>
    </row>
    <row r="254" spans="15:15" ht="12.75">
      <c r="O254" s="962"/>
    </row>
    <row r="255" spans="15:15" ht="12.75">
      <c r="O255" s="962"/>
    </row>
    <row r="256" spans="15:15" ht="12.75">
      <c r="O256" s="962"/>
    </row>
    <row r="257" spans="15:15" ht="12.75">
      <c r="O257" s="962"/>
    </row>
    <row r="258" spans="15:15" ht="12.75">
      <c r="O258" s="962"/>
    </row>
    <row r="259" spans="15:15" ht="12.75">
      <c r="O259" s="962"/>
    </row>
    <row r="260" spans="15:15" ht="12.75">
      <c r="O260" s="962"/>
    </row>
    <row r="261" spans="15:15" ht="12.75">
      <c r="O261" s="962"/>
    </row>
    <row r="262" spans="15:15" ht="12.75">
      <c r="O262" s="962"/>
    </row>
    <row r="263" spans="15:15" ht="12.75">
      <c r="O263" s="962"/>
    </row>
    <row r="264" spans="15:15" ht="12.75">
      <c r="O264" s="962"/>
    </row>
    <row r="265" spans="15:15" ht="12.75">
      <c r="O265" s="962"/>
    </row>
    <row r="266" spans="15:15" ht="12.75">
      <c r="O266" s="962"/>
    </row>
    <row r="267" spans="15:15" ht="12.75">
      <c r="O267" s="962"/>
    </row>
    <row r="268" spans="15:15" ht="12.75">
      <c r="O268" s="962"/>
    </row>
    <row r="269" spans="15:15" ht="12.75">
      <c r="O269" s="962"/>
    </row>
    <row r="270" spans="15:15" ht="12.75">
      <c r="O270" s="962"/>
    </row>
    <row r="271" spans="15:15" ht="12.75">
      <c r="O271" s="962"/>
    </row>
    <row r="272" spans="15:15" ht="12.75">
      <c r="O272" s="962"/>
    </row>
    <row r="273" spans="15:15" ht="12.75">
      <c r="O273" s="962"/>
    </row>
    <row r="274" spans="15:15" ht="12.75">
      <c r="O274" s="962"/>
    </row>
    <row r="275" spans="15:15" ht="12.75">
      <c r="O275" s="962"/>
    </row>
    <row r="276" spans="15:15" ht="12.75">
      <c r="O276" s="962"/>
    </row>
    <row r="277" spans="15:15" ht="12.75">
      <c r="O277" s="962"/>
    </row>
    <row r="278" spans="15:15" ht="12.75">
      <c r="O278" s="962"/>
    </row>
    <row r="279" spans="15:15" ht="12.75">
      <c r="O279" s="962"/>
    </row>
    <row r="280" spans="15:15" ht="12.75">
      <c r="O280" s="962"/>
    </row>
    <row r="281" spans="15:15" ht="12.75">
      <c r="O281" s="962"/>
    </row>
    <row r="282" spans="15:15" ht="12.75">
      <c r="O282" s="962"/>
    </row>
    <row r="283" spans="15:15" ht="12.75">
      <c r="O283" s="962"/>
    </row>
    <row r="284" spans="15:15" ht="12.75">
      <c r="O284" s="962"/>
    </row>
    <row r="285" spans="15:15" ht="12.75">
      <c r="O285" s="962"/>
    </row>
    <row r="286" spans="15:15" ht="12.75">
      <c r="O286" s="962"/>
    </row>
    <row r="287" spans="15:15" ht="12.75">
      <c r="O287" s="962"/>
    </row>
    <row r="288" spans="15:15" ht="12.75">
      <c r="O288" s="962"/>
    </row>
    <row r="289" spans="15:15" ht="12.75">
      <c r="O289" s="962"/>
    </row>
    <row r="290" spans="15:15" ht="12.75">
      <c r="O290" s="962"/>
    </row>
    <row r="291" spans="15:15" ht="12.75">
      <c r="O291" s="962"/>
    </row>
    <row r="292" spans="15:15" ht="12.75">
      <c r="O292" s="962"/>
    </row>
    <row r="293" spans="15:15" ht="12.75">
      <c r="O293" s="962"/>
    </row>
    <row r="294" spans="15:15" ht="12.75">
      <c r="O294" s="962"/>
    </row>
    <row r="295" spans="15:15" ht="12.75">
      <c r="O295" s="962"/>
    </row>
    <row r="296" spans="15:15" ht="12.75">
      <c r="O296" s="962"/>
    </row>
    <row r="297" spans="15:15" ht="12.75">
      <c r="O297" s="962"/>
    </row>
    <row r="298" spans="15:15" ht="12.75">
      <c r="O298" s="962"/>
    </row>
    <row r="299" spans="15:15" ht="12.75">
      <c r="O299" s="962"/>
    </row>
    <row r="300" spans="15:15" ht="12.75">
      <c r="O300" s="962"/>
    </row>
    <row r="301" spans="15:15" ht="12.75">
      <c r="O301" s="962"/>
    </row>
    <row r="302" spans="15:15" ht="12.75">
      <c r="O302" s="962"/>
    </row>
    <row r="303" spans="15:15" ht="12.75">
      <c r="O303" s="962"/>
    </row>
    <row r="304" spans="15:15" ht="12.75">
      <c r="O304" s="962"/>
    </row>
    <row r="305" spans="15:15" ht="12.75">
      <c r="O305" s="962"/>
    </row>
    <row r="306" spans="15:15" ht="12.75">
      <c r="O306" s="962"/>
    </row>
    <row r="307" spans="15:15" ht="12.75">
      <c r="O307" s="962"/>
    </row>
    <row r="308" spans="15:15" ht="12.75">
      <c r="O308" s="962"/>
    </row>
    <row r="309" spans="15:15" ht="12.75">
      <c r="O309" s="962"/>
    </row>
    <row r="310" spans="15:15" ht="12.75">
      <c r="O310" s="962"/>
    </row>
    <row r="311" spans="15:15" ht="12.75">
      <c r="O311" s="962"/>
    </row>
    <row r="312" spans="15:15" ht="12.75">
      <c r="O312" s="962"/>
    </row>
    <row r="313" spans="15:15" ht="12.75">
      <c r="O313" s="962"/>
    </row>
    <row r="314" spans="15:15" ht="12.75">
      <c r="O314" s="962"/>
    </row>
    <row r="315" spans="15:15" ht="12.75">
      <c r="O315" s="962"/>
    </row>
    <row r="316" spans="15:15" ht="12.75">
      <c r="O316" s="962"/>
    </row>
    <row r="317" spans="15:15" ht="12.75">
      <c r="O317" s="962"/>
    </row>
    <row r="318" spans="15:15" ht="12.75">
      <c r="O318" s="962"/>
    </row>
    <row r="319" spans="15:15" ht="12.75">
      <c r="O319" s="962"/>
    </row>
    <row r="320" spans="15:15" ht="12.75">
      <c r="O320" s="962"/>
    </row>
    <row r="321" spans="15:15" ht="12.75">
      <c r="O321" s="962"/>
    </row>
    <row r="322" spans="15:15" ht="12.75">
      <c r="O322" s="962"/>
    </row>
    <row r="323" spans="15:15" ht="12.75">
      <c r="O323" s="962"/>
    </row>
    <row r="324" spans="15:15" ht="12.75">
      <c r="O324" s="962"/>
    </row>
    <row r="325" spans="15:15" ht="12.75">
      <c r="O325" s="962"/>
    </row>
    <row r="326" spans="15:15" ht="12.75">
      <c r="O326" s="962"/>
    </row>
    <row r="327" spans="15:15" ht="12.75">
      <c r="O327" s="962"/>
    </row>
    <row r="328" spans="15:15" ht="12.75">
      <c r="O328" s="962"/>
    </row>
    <row r="329" spans="15:15" ht="12.75">
      <c r="O329" s="962"/>
    </row>
    <row r="330" spans="15:15" ht="12.75">
      <c r="O330" s="962"/>
    </row>
    <row r="331" spans="15:15" ht="12.75">
      <c r="O331" s="962"/>
    </row>
    <row r="332" spans="15:15" ht="12.75">
      <c r="O332" s="962"/>
    </row>
    <row r="333" spans="15:15" ht="12.75">
      <c r="O333" s="962"/>
    </row>
    <row r="334" spans="15:15" ht="12.75">
      <c r="O334" s="962"/>
    </row>
    <row r="335" spans="15:15" ht="12.75">
      <c r="O335" s="962"/>
    </row>
    <row r="336" spans="15:15" ht="12.75">
      <c r="O336" s="962"/>
    </row>
    <row r="337" spans="15:15" ht="12.75">
      <c r="O337" s="962"/>
    </row>
    <row r="338" spans="15:15" ht="12.75">
      <c r="O338" s="962"/>
    </row>
    <row r="339" spans="15:15" ht="12.75">
      <c r="O339" s="962"/>
    </row>
    <row r="340" spans="15:15" ht="12.75">
      <c r="O340" s="962"/>
    </row>
    <row r="341" spans="15:15" ht="12.75">
      <c r="O341" s="962"/>
    </row>
    <row r="342" spans="15:15" ht="12.75">
      <c r="O342" s="962"/>
    </row>
    <row r="343" spans="15:15" ht="12.75">
      <c r="O343" s="962"/>
    </row>
    <row r="344" spans="15:15" ht="12.75">
      <c r="O344" s="962"/>
    </row>
    <row r="345" spans="15:15" ht="12.75">
      <c r="O345" s="962"/>
    </row>
    <row r="346" spans="15:15" ht="12.75">
      <c r="O346" s="962"/>
    </row>
    <row r="347" spans="15:15" ht="12.75">
      <c r="O347" s="962"/>
    </row>
    <row r="348" spans="15:15" ht="12.75">
      <c r="O348" s="962"/>
    </row>
    <row r="349" spans="15:15" ht="12.75">
      <c r="O349" s="962"/>
    </row>
    <row r="350" spans="15:15" ht="12.75">
      <c r="O350" s="962"/>
    </row>
    <row r="351" spans="15:15" ht="12.75">
      <c r="O351" s="962"/>
    </row>
    <row r="352" spans="15:15" ht="12.75">
      <c r="O352" s="962"/>
    </row>
    <row r="353" spans="15:15" ht="12.75">
      <c r="O353" s="962"/>
    </row>
    <row r="354" spans="15:15" ht="12.75">
      <c r="O354" s="962"/>
    </row>
    <row r="355" spans="15:15" ht="12.75">
      <c r="O355" s="962"/>
    </row>
    <row r="356" spans="15:15" ht="12.75">
      <c r="O356" s="962"/>
    </row>
    <row r="357" spans="15:15" ht="12.75">
      <c r="O357" s="962"/>
    </row>
    <row r="358" spans="15:15" ht="12.75">
      <c r="O358" s="962"/>
    </row>
    <row r="359" spans="15:15" ht="12.75">
      <c r="O359" s="962"/>
    </row>
    <row r="360" spans="15:15" ht="12.75">
      <c r="O360" s="962"/>
    </row>
    <row r="361" spans="15:15" ht="12.75">
      <c r="O361" s="962"/>
    </row>
    <row r="362" spans="15:15" ht="12.75">
      <c r="O362" s="962"/>
    </row>
    <row r="363" spans="15:15" ht="12.75">
      <c r="O363" s="962"/>
    </row>
    <row r="364" spans="15:15" ht="12.75">
      <c r="O364" s="962"/>
    </row>
    <row r="365" spans="15:15" ht="12.75">
      <c r="O365" s="962"/>
    </row>
    <row r="366" spans="15:15" ht="12.75">
      <c r="O366" s="962"/>
    </row>
    <row r="367" spans="15:15" ht="12.75">
      <c r="O367" s="962"/>
    </row>
    <row r="368" spans="15:15" ht="12.75">
      <c r="O368" s="962"/>
    </row>
    <row r="369" spans="15:15" ht="12.75">
      <c r="O369" s="962"/>
    </row>
    <row r="370" spans="15:15" ht="12.75">
      <c r="O370" s="962"/>
    </row>
    <row r="371" spans="15:15" ht="12.75">
      <c r="O371" s="962"/>
    </row>
    <row r="372" spans="15:15" ht="12.75">
      <c r="O372" s="962"/>
    </row>
    <row r="373" spans="15:15" ht="12.75">
      <c r="O373" s="962"/>
    </row>
    <row r="374" spans="15:15" ht="12.75">
      <c r="O374" s="962"/>
    </row>
    <row r="375" spans="15:15" ht="12.75">
      <c r="O375" s="962"/>
    </row>
    <row r="376" spans="15:15" ht="12.75">
      <c r="O376" s="962"/>
    </row>
    <row r="377" spans="15:15" ht="12.75">
      <c r="O377" s="962"/>
    </row>
    <row r="378" spans="15:15" ht="12.75">
      <c r="O378" s="962"/>
    </row>
    <row r="379" spans="15:15" ht="12.75">
      <c r="O379" s="962"/>
    </row>
    <row r="380" spans="15:15" ht="12.75">
      <c r="O380" s="962"/>
    </row>
    <row r="381" spans="15:15" ht="12.75">
      <c r="O381" s="962"/>
    </row>
    <row r="382" spans="15:15" ht="12.75">
      <c r="O382" s="962"/>
    </row>
    <row r="383" spans="15:15" ht="12.75">
      <c r="O383" s="962"/>
    </row>
    <row r="384" spans="15:15" ht="12.75">
      <c r="O384" s="962"/>
    </row>
    <row r="385" spans="15:15" ht="12.75">
      <c r="O385" s="962"/>
    </row>
    <row r="386" spans="15:15" ht="12.75">
      <c r="O386" s="962"/>
    </row>
    <row r="387" spans="15:15" ht="12.75">
      <c r="O387" s="962"/>
    </row>
    <row r="388" spans="15:15" ht="12.75">
      <c r="O388" s="962"/>
    </row>
    <row r="389" spans="15:15" ht="12.75">
      <c r="O389" s="962"/>
    </row>
    <row r="390" spans="15:15" ht="12.75">
      <c r="O390" s="962"/>
    </row>
    <row r="391" spans="15:15" ht="12.75">
      <c r="O391" s="962"/>
    </row>
    <row r="392" spans="15:15" ht="12.75">
      <c r="O392" s="962"/>
    </row>
    <row r="393" spans="15:15" ht="12.75">
      <c r="O393" s="962"/>
    </row>
    <row r="394" spans="15:15" ht="12.75">
      <c r="O394" s="962"/>
    </row>
    <row r="395" spans="15:15" ht="12.75">
      <c r="O395" s="962"/>
    </row>
    <row r="396" spans="15:15" ht="12.75">
      <c r="O396" s="962"/>
    </row>
    <row r="397" spans="15:15" ht="12.75">
      <c r="O397" s="962"/>
    </row>
    <row r="398" spans="15:15" ht="12.75">
      <c r="O398" s="962"/>
    </row>
    <row r="399" spans="15:15" ht="12.75">
      <c r="O399" s="962"/>
    </row>
    <row r="400" spans="15:15" ht="12.75">
      <c r="O400" s="962"/>
    </row>
    <row r="401" spans="15:15" ht="12.75">
      <c r="O401" s="962"/>
    </row>
    <row r="402" spans="15:15" ht="12.75">
      <c r="O402" s="962"/>
    </row>
    <row r="403" spans="15:15" ht="12.75">
      <c r="O403" s="962"/>
    </row>
    <row r="404" spans="15:15" ht="12.75">
      <c r="O404" s="962"/>
    </row>
    <row r="405" spans="15:15" ht="12.75">
      <c r="O405" s="962"/>
    </row>
    <row r="406" spans="15:15" ht="12.75">
      <c r="O406" s="962"/>
    </row>
    <row r="407" spans="15:15" ht="12.75">
      <c r="O407" s="962"/>
    </row>
    <row r="408" spans="15:15" ht="12.75">
      <c r="O408" s="962"/>
    </row>
    <row r="409" spans="15:15" ht="12.75">
      <c r="O409" s="962"/>
    </row>
    <row r="410" spans="15:15" ht="12.75">
      <c r="O410" s="962"/>
    </row>
    <row r="411" spans="15:15" ht="12.75">
      <c r="O411" s="962"/>
    </row>
    <row r="412" spans="15:15" ht="12.75">
      <c r="O412" s="962"/>
    </row>
    <row r="413" spans="15:15" ht="12.75">
      <c r="O413" s="962"/>
    </row>
    <row r="414" spans="15:15" ht="12.75">
      <c r="O414" s="962"/>
    </row>
    <row r="415" spans="15:15" ht="12.75">
      <c r="O415" s="962"/>
    </row>
    <row r="416" spans="15:15" ht="12.75">
      <c r="O416" s="962"/>
    </row>
    <row r="417" spans="15:15" ht="12.75">
      <c r="O417" s="962"/>
    </row>
    <row r="418" spans="15:15" ht="12.75">
      <c r="O418" s="962"/>
    </row>
    <row r="419" spans="15:15" ht="12.75">
      <c r="O419" s="962"/>
    </row>
    <row r="420" spans="15:15" ht="12.75">
      <c r="O420" s="962"/>
    </row>
    <row r="421" spans="15:15" ht="12.75">
      <c r="O421" s="962"/>
    </row>
    <row r="422" spans="15:15" ht="12.75">
      <c r="O422" s="962"/>
    </row>
    <row r="423" spans="15:15" ht="12.75">
      <c r="O423" s="962"/>
    </row>
    <row r="424" spans="15:15" ht="12.75">
      <c r="O424" s="962"/>
    </row>
    <row r="425" spans="15:15" ht="12.75">
      <c r="O425" s="962"/>
    </row>
    <row r="426" spans="15:15" ht="12.75">
      <c r="O426" s="962"/>
    </row>
    <row r="427" spans="15:15" ht="12.75">
      <c r="O427" s="962"/>
    </row>
    <row r="428" spans="15:15" ht="12.75">
      <c r="O428" s="962"/>
    </row>
    <row r="429" spans="15:15" ht="12.75">
      <c r="O429" s="962"/>
    </row>
    <row r="430" spans="15:15" ht="12.75">
      <c r="O430" s="962"/>
    </row>
    <row r="431" spans="15:15" ht="12.75">
      <c r="O431" s="962"/>
    </row>
    <row r="432" spans="15:15" ht="12.75">
      <c r="O432" s="962"/>
    </row>
    <row r="433" spans="15:15" ht="12.75">
      <c r="O433" s="962"/>
    </row>
    <row r="434" spans="15:15" ht="12.75">
      <c r="O434" s="962"/>
    </row>
    <row r="435" spans="15:15" ht="12.75">
      <c r="O435" s="962"/>
    </row>
    <row r="436" spans="15:15" ht="12.75">
      <c r="O436" s="962"/>
    </row>
    <row r="437" spans="15:15" ht="12.75">
      <c r="O437" s="962"/>
    </row>
    <row r="438" spans="15:15" ht="12.75">
      <c r="O438" s="962"/>
    </row>
    <row r="439" spans="15:15" ht="12.75">
      <c r="O439" s="962"/>
    </row>
    <row r="440" spans="15:15" ht="12.75">
      <c r="O440" s="962"/>
    </row>
    <row r="441" spans="15:15" ht="12.75">
      <c r="O441" s="962"/>
    </row>
    <row r="442" spans="15:15" ht="12.75">
      <c r="O442" s="962"/>
    </row>
    <row r="443" spans="15:15" ht="12.75">
      <c r="O443" s="962"/>
    </row>
    <row r="444" spans="15:15" ht="12.75">
      <c r="O444" s="962"/>
    </row>
    <row r="445" spans="15:15" ht="12.75">
      <c r="O445" s="962"/>
    </row>
    <row r="446" spans="15:15" ht="12.75">
      <c r="O446" s="962"/>
    </row>
    <row r="447" spans="15:15" ht="12.75">
      <c r="O447" s="962"/>
    </row>
    <row r="448" spans="15:15" ht="12.75">
      <c r="O448" s="962"/>
    </row>
    <row r="449" spans="15:15" ht="12.75">
      <c r="O449" s="962"/>
    </row>
    <row r="450" spans="15:15" ht="12.75">
      <c r="O450" s="962"/>
    </row>
    <row r="451" spans="15:15" ht="12.75">
      <c r="O451" s="962"/>
    </row>
    <row r="452" spans="15:15" ht="12.75">
      <c r="O452" s="962"/>
    </row>
    <row r="453" spans="15:15" ht="12.75">
      <c r="O453" s="962"/>
    </row>
    <row r="454" spans="15:15" ht="12.75">
      <c r="O454" s="962"/>
    </row>
    <row r="455" spans="15:15" ht="12.75">
      <c r="O455" s="962"/>
    </row>
    <row r="456" spans="15:15" ht="12.75">
      <c r="O456" s="962"/>
    </row>
    <row r="457" spans="15:15" ht="12.75">
      <c r="O457" s="962"/>
    </row>
    <row r="458" spans="15:15" ht="12.75">
      <c r="O458" s="962"/>
    </row>
    <row r="459" spans="15:15" ht="12.75">
      <c r="O459" s="962"/>
    </row>
    <row r="460" spans="15:15" ht="12.75">
      <c r="O460" s="962"/>
    </row>
    <row r="461" spans="15:15" ht="12.75">
      <c r="O461" s="962"/>
    </row>
    <row r="462" spans="15:15" ht="12.75">
      <c r="O462" s="962"/>
    </row>
    <row r="463" spans="15:15" ht="12.75">
      <c r="O463" s="962"/>
    </row>
    <row r="464" spans="15:15" ht="12.75">
      <c r="O464" s="962"/>
    </row>
    <row r="465" spans="15:15" ht="12.75">
      <c r="O465" s="962"/>
    </row>
    <row r="466" spans="15:15" ht="12.75">
      <c r="O466" s="962"/>
    </row>
    <row r="467" spans="15:15" ht="12.75">
      <c r="O467" s="962"/>
    </row>
    <row r="468" spans="15:15" ht="12.75">
      <c r="O468" s="962"/>
    </row>
    <row r="469" spans="15:15" ht="12.75">
      <c r="O469" s="962"/>
    </row>
    <row r="470" spans="15:15" ht="12.75">
      <c r="O470" s="962"/>
    </row>
    <row r="471" spans="15:15" ht="12.75">
      <c r="O471" s="962"/>
    </row>
    <row r="472" spans="15:15" ht="12.75">
      <c r="O472" s="962"/>
    </row>
    <row r="473" spans="15:15" ht="12.75">
      <c r="O473" s="962"/>
    </row>
    <row r="474" spans="15:15" ht="12.75">
      <c r="O474" s="962"/>
    </row>
    <row r="475" spans="15:15" ht="12.75">
      <c r="O475" s="962"/>
    </row>
    <row r="476" spans="15:15" ht="12.75">
      <c r="O476" s="962"/>
    </row>
    <row r="477" spans="15:15" ht="12.75">
      <c r="O477" s="962"/>
    </row>
    <row r="478" spans="15:15" ht="12.75">
      <c r="O478" s="962"/>
    </row>
    <row r="479" spans="15:15" ht="12.75">
      <c r="O479" s="962"/>
    </row>
    <row r="480" spans="15:15" ht="12.75">
      <c r="O480" s="962"/>
    </row>
    <row r="481" spans="15:15" ht="12.75">
      <c r="O481" s="962"/>
    </row>
    <row r="482" spans="15:15" ht="12.75">
      <c r="O482" s="962"/>
    </row>
    <row r="483" spans="15:15" ht="12.75">
      <c r="O483" s="962"/>
    </row>
    <row r="484" spans="15:15" ht="12.75">
      <c r="O484" s="962"/>
    </row>
    <row r="485" spans="15:15" ht="12.75">
      <c r="O485" s="962"/>
    </row>
    <row r="486" spans="15:15" ht="12.75">
      <c r="O486" s="962"/>
    </row>
    <row r="487" spans="15:15" ht="12.75">
      <c r="O487" s="962"/>
    </row>
    <row r="488" spans="15:15" ht="12.75">
      <c r="O488" s="962"/>
    </row>
    <row r="489" spans="15:15" ht="12.75">
      <c r="O489" s="962"/>
    </row>
    <row r="490" spans="15:15" ht="12.75">
      <c r="O490" s="962"/>
    </row>
    <row r="491" spans="15:15" ht="12.75">
      <c r="O491" s="962"/>
    </row>
    <row r="492" spans="15:15" ht="12.75">
      <c r="O492" s="962"/>
    </row>
    <row r="493" spans="15:15" ht="12.75">
      <c r="O493" s="962"/>
    </row>
    <row r="494" spans="15:15" ht="12.75">
      <c r="O494" s="962"/>
    </row>
    <row r="495" spans="15:15" ht="12.75">
      <c r="O495" s="962"/>
    </row>
    <row r="496" spans="15:15" ht="12.75">
      <c r="O496" s="962"/>
    </row>
    <row r="497" spans="15:15" ht="12.75">
      <c r="O497" s="962"/>
    </row>
    <row r="498" spans="15:15" ht="12.75">
      <c r="O498" s="962"/>
    </row>
    <row r="499" spans="15:15" ht="12.75">
      <c r="O499" s="962"/>
    </row>
    <row r="500" spans="15:15" ht="12.75">
      <c r="O500" s="962"/>
    </row>
    <row r="501" spans="15:15" ht="12.75">
      <c r="O501" s="962"/>
    </row>
    <row r="502" spans="15:15" ht="12.75">
      <c r="O502" s="962"/>
    </row>
    <row r="503" spans="15:15" ht="12.75">
      <c r="O503" s="962"/>
    </row>
    <row r="504" spans="15:15" ht="12.75">
      <c r="O504" s="962"/>
    </row>
    <row r="505" spans="15:15" ht="12.75">
      <c r="O505" s="962"/>
    </row>
    <row r="506" spans="15:15" ht="12.75">
      <c r="O506" s="962"/>
    </row>
    <row r="507" spans="15:15" ht="12.75">
      <c r="O507" s="962"/>
    </row>
    <row r="508" spans="15:15" ht="12.75">
      <c r="O508" s="962"/>
    </row>
    <row r="509" spans="15:15" ht="12.75">
      <c r="O509" s="962"/>
    </row>
    <row r="510" spans="15:15" ht="12.75">
      <c r="O510" s="962"/>
    </row>
    <row r="511" spans="15:15" ht="12.75">
      <c r="O511" s="962"/>
    </row>
    <row r="512" spans="15:15" ht="12.75">
      <c r="O512" s="962"/>
    </row>
    <row r="513" spans="15:15" ht="12.75">
      <c r="O513" s="962"/>
    </row>
    <row r="514" spans="15:15" ht="12.75">
      <c r="O514" s="962"/>
    </row>
    <row r="515" spans="15:15" ht="12.75">
      <c r="O515" s="962"/>
    </row>
    <row r="516" spans="15:15" ht="12.75">
      <c r="O516" s="962"/>
    </row>
    <row r="517" spans="15:15" ht="12.75">
      <c r="O517" s="962"/>
    </row>
    <row r="518" spans="15:15" ht="12.75">
      <c r="O518" s="962"/>
    </row>
    <row r="519" spans="15:15" ht="12.75">
      <c r="O519" s="962"/>
    </row>
    <row r="520" spans="15:15" ht="12.75">
      <c r="O520" s="962"/>
    </row>
    <row r="521" spans="15:15" ht="12.75">
      <c r="O521" s="962"/>
    </row>
    <row r="522" spans="15:15" ht="12.75">
      <c r="O522" s="962"/>
    </row>
    <row r="523" spans="15:15" ht="12.75">
      <c r="O523" s="962"/>
    </row>
    <row r="524" spans="15:15" ht="12.75">
      <c r="O524" s="962"/>
    </row>
    <row r="525" spans="15:15" ht="12.75">
      <c r="O525" s="962"/>
    </row>
    <row r="526" spans="15:15" ht="12.75">
      <c r="O526" s="962"/>
    </row>
    <row r="527" spans="15:15" ht="12.75">
      <c r="O527" s="962"/>
    </row>
    <row r="528" spans="15:15" ht="12.75">
      <c r="O528" s="962"/>
    </row>
    <row r="529" spans="15:15" ht="12.75">
      <c r="O529" s="962"/>
    </row>
    <row r="530" spans="15:15" ht="12.75">
      <c r="O530" s="962"/>
    </row>
    <row r="531" spans="15:15" ht="12.75">
      <c r="O531" s="962"/>
    </row>
    <row r="532" spans="15:15" ht="12.75">
      <c r="O532" s="962"/>
    </row>
    <row r="533" spans="15:15" ht="12.75">
      <c r="O533" s="962"/>
    </row>
    <row r="534" spans="15:15" ht="12.75">
      <c r="O534" s="962"/>
    </row>
    <row r="535" spans="15:15" ht="12.75">
      <c r="O535" s="962"/>
    </row>
    <row r="536" spans="15:15" ht="12.75">
      <c r="O536" s="962"/>
    </row>
    <row r="537" spans="15:15" ht="12.75">
      <c r="O537" s="962"/>
    </row>
    <row r="538" spans="15:15" ht="12.75">
      <c r="O538" s="962"/>
    </row>
    <row r="539" spans="15:15" ht="12.75">
      <c r="O539" s="962"/>
    </row>
    <row r="540" spans="15:15" ht="12.75">
      <c r="O540" s="962"/>
    </row>
    <row r="541" spans="15:15" ht="12.75">
      <c r="O541" s="962"/>
    </row>
    <row r="542" spans="15:15" ht="12.75">
      <c r="O542" s="962"/>
    </row>
    <row r="543" spans="15:15" ht="12.75">
      <c r="O543" s="962"/>
    </row>
    <row r="544" spans="15:15" ht="12.75">
      <c r="O544" s="962"/>
    </row>
    <row r="545" spans="15:15" ht="12.75">
      <c r="O545" s="962"/>
    </row>
    <row r="546" spans="15:15" ht="12.75">
      <c r="O546" s="962"/>
    </row>
    <row r="547" spans="15:15" ht="12.75">
      <c r="O547" s="962"/>
    </row>
    <row r="548" spans="15:15" ht="12.75">
      <c r="O548" s="962"/>
    </row>
    <row r="549" spans="15:15" ht="12.75">
      <c r="O549" s="962"/>
    </row>
    <row r="550" spans="15:15" ht="12.75">
      <c r="O550" s="962"/>
    </row>
    <row r="551" spans="15:15" ht="12.75">
      <c r="O551" s="962"/>
    </row>
    <row r="552" spans="15:15" ht="12.75">
      <c r="O552" s="962"/>
    </row>
    <row r="553" spans="15:15" ht="12.75">
      <c r="O553" s="962"/>
    </row>
    <row r="554" spans="15:15" ht="12.75">
      <c r="O554" s="962"/>
    </row>
    <row r="555" spans="15:15" ht="12.75">
      <c r="O555" s="962"/>
    </row>
    <row r="556" spans="15:15" ht="12.75">
      <c r="O556" s="962"/>
    </row>
    <row r="557" spans="15:15" ht="12.75">
      <c r="O557" s="962"/>
    </row>
    <row r="558" spans="15:15" ht="12.75">
      <c r="O558" s="962"/>
    </row>
    <row r="559" spans="15:15" ht="12.75">
      <c r="O559" s="962"/>
    </row>
    <row r="560" spans="15:15" ht="12.75">
      <c r="O560" s="962"/>
    </row>
    <row r="561" spans="15:15" ht="12.75">
      <c r="O561" s="962"/>
    </row>
    <row r="562" spans="15:15" ht="12.75">
      <c r="O562" s="962"/>
    </row>
    <row r="563" spans="15:15" ht="12.75">
      <c r="O563" s="962"/>
    </row>
    <row r="564" spans="15:15" ht="12.75">
      <c r="O564" s="962"/>
    </row>
    <row r="565" spans="15:15" ht="12.75">
      <c r="O565" s="962"/>
    </row>
    <row r="566" spans="15:15" ht="12.75">
      <c r="O566" s="962"/>
    </row>
    <row r="567" spans="15:15" ht="12.75">
      <c r="O567" s="962"/>
    </row>
    <row r="568" spans="15:15" ht="12.75">
      <c r="O568" s="962"/>
    </row>
    <row r="569" spans="15:15" ht="12.75">
      <c r="O569" s="962"/>
    </row>
    <row r="570" spans="15:15" ht="12.75">
      <c r="O570" s="962"/>
    </row>
    <row r="571" spans="15:15" ht="12.75">
      <c r="O571" s="962"/>
    </row>
    <row r="572" spans="15:15" ht="12.75">
      <c r="O572" s="962"/>
    </row>
    <row r="573" spans="15:15" ht="12.75">
      <c r="O573" s="962"/>
    </row>
    <row r="574" spans="15:15" ht="12.75">
      <c r="O574" s="962"/>
    </row>
    <row r="575" spans="15:15" ht="12.75">
      <c r="O575" s="962"/>
    </row>
    <row r="576" spans="15:15" ht="12.75">
      <c r="O576" s="962"/>
    </row>
    <row r="577" spans="15:15" ht="12.75">
      <c r="O577" s="962"/>
    </row>
    <row r="578" spans="15:15" ht="12.75">
      <c r="O578" s="962"/>
    </row>
    <row r="579" spans="15:15" ht="12.75">
      <c r="O579" s="962"/>
    </row>
    <row r="580" spans="15:15" ht="12.75">
      <c r="O580" s="962"/>
    </row>
    <row r="581" spans="15:15" ht="12.75">
      <c r="O581" s="962"/>
    </row>
    <row r="582" spans="15:15" ht="12.75">
      <c r="O582" s="962"/>
    </row>
    <row r="583" spans="15:15" ht="12.75">
      <c r="O583" s="962"/>
    </row>
    <row r="584" spans="15:15" ht="12.75">
      <c r="O584" s="962"/>
    </row>
    <row r="585" spans="15:15" ht="12.75">
      <c r="O585" s="962"/>
    </row>
    <row r="586" spans="15:15" ht="12.75">
      <c r="O586" s="962"/>
    </row>
    <row r="587" spans="15:15" ht="12.75">
      <c r="O587" s="962"/>
    </row>
    <row r="588" spans="15:15" ht="12.75">
      <c r="O588" s="962"/>
    </row>
    <row r="589" spans="15:15" ht="12.75">
      <c r="O589" s="962"/>
    </row>
    <row r="590" spans="15:15" ht="12.75">
      <c r="O590" s="962"/>
    </row>
    <row r="591" spans="15:15" ht="12.75">
      <c r="O591" s="962"/>
    </row>
    <row r="592" spans="15:15" ht="12.75">
      <c r="O592" s="962"/>
    </row>
    <row r="593" spans="15:15" ht="12.75">
      <c r="O593" s="962"/>
    </row>
    <row r="594" spans="15:15" ht="12.75">
      <c r="O594" s="962"/>
    </row>
    <row r="595" spans="15:15" ht="12.75">
      <c r="O595" s="962"/>
    </row>
    <row r="596" spans="15:15" ht="12.75">
      <c r="O596" s="962"/>
    </row>
    <row r="597" spans="15:15" ht="12.75">
      <c r="O597" s="962"/>
    </row>
    <row r="598" spans="15:15" ht="12.75">
      <c r="O598" s="962"/>
    </row>
    <row r="599" spans="15:15" ht="12.75">
      <c r="O599" s="962"/>
    </row>
    <row r="600" spans="15:15" ht="12.75">
      <c r="O600" s="962"/>
    </row>
    <row r="601" spans="15:15" ht="12.75">
      <c r="O601" s="962"/>
    </row>
    <row r="602" spans="15:15" ht="12.75">
      <c r="O602" s="962"/>
    </row>
    <row r="603" spans="15:15" ht="12.75">
      <c r="O603" s="962"/>
    </row>
    <row r="604" spans="15:15" ht="12.75">
      <c r="O604" s="962"/>
    </row>
    <row r="605" spans="15:15" ht="12.75">
      <c r="O605" s="962"/>
    </row>
    <row r="606" spans="15:15" ht="12.75">
      <c r="O606" s="962"/>
    </row>
    <row r="607" spans="15:15" ht="12.75">
      <c r="O607" s="962"/>
    </row>
    <row r="608" spans="15:15" ht="12.75">
      <c r="O608" s="962"/>
    </row>
    <row r="609" spans="15:15" ht="12.75">
      <c r="O609" s="962"/>
    </row>
    <row r="610" spans="15:15" ht="12.75">
      <c r="O610" s="962"/>
    </row>
    <row r="611" spans="15:15" ht="12.75">
      <c r="O611" s="962"/>
    </row>
    <row r="612" spans="15:15" ht="12.75">
      <c r="O612" s="962"/>
    </row>
    <row r="613" spans="15:15" ht="12.75">
      <c r="O613" s="962"/>
    </row>
    <row r="614" spans="15:15" ht="12.75">
      <c r="O614" s="962"/>
    </row>
    <row r="615" spans="15:15" ht="12.75">
      <c r="O615" s="962"/>
    </row>
    <row r="616" spans="15:15" ht="12.75">
      <c r="O616" s="962"/>
    </row>
    <row r="617" spans="15:15" ht="12.75">
      <c r="O617" s="962"/>
    </row>
    <row r="618" spans="15:15" ht="12.75">
      <c r="O618" s="962"/>
    </row>
    <row r="619" spans="15:15" ht="12.75">
      <c r="O619" s="962"/>
    </row>
    <row r="620" spans="15:15" ht="12.75">
      <c r="O620" s="962"/>
    </row>
    <row r="621" spans="15:15" ht="12.75">
      <c r="O621" s="962"/>
    </row>
    <row r="622" spans="15:15" ht="12.75">
      <c r="O622" s="962"/>
    </row>
    <row r="623" spans="15:15" ht="12.75">
      <c r="O623" s="962"/>
    </row>
    <row r="624" spans="15:15" ht="12.75">
      <c r="O624" s="962"/>
    </row>
    <row r="625" spans="15:15" ht="12.75">
      <c r="O625" s="962"/>
    </row>
    <row r="626" spans="15:15" ht="12.75">
      <c r="O626" s="962"/>
    </row>
    <row r="627" spans="15:15" ht="12.75">
      <c r="O627" s="962"/>
    </row>
    <row r="628" spans="15:15" ht="12.75">
      <c r="O628" s="962"/>
    </row>
    <row r="629" spans="15:15" ht="12.75">
      <c r="O629" s="962"/>
    </row>
    <row r="630" spans="15:15" ht="12.75">
      <c r="O630" s="962"/>
    </row>
    <row r="631" spans="15:15" ht="12.75">
      <c r="O631" s="962"/>
    </row>
    <row r="632" spans="15:15" ht="12.75">
      <c r="O632" s="962"/>
    </row>
    <row r="633" spans="15:15" ht="12.75">
      <c r="O633" s="962"/>
    </row>
    <row r="634" spans="15:15" ht="12.75">
      <c r="O634" s="962"/>
    </row>
    <row r="635" spans="15:15" ht="12.75">
      <c r="O635" s="962"/>
    </row>
    <row r="636" spans="15:15" ht="12.75">
      <c r="O636" s="962"/>
    </row>
    <row r="637" spans="15:15" ht="12.75">
      <c r="O637" s="962"/>
    </row>
    <row r="638" spans="15:15" ht="12.75">
      <c r="O638" s="962"/>
    </row>
    <row r="639" spans="15:15" ht="12.75">
      <c r="O639" s="962"/>
    </row>
    <row r="640" spans="15:15" ht="12.75">
      <c r="O640" s="962"/>
    </row>
    <row r="641" spans="15:15" ht="12.75">
      <c r="O641" s="962"/>
    </row>
    <row r="642" spans="15:15" ht="12.75">
      <c r="O642" s="962"/>
    </row>
    <row r="643" spans="15:15" ht="12.75">
      <c r="O643" s="962"/>
    </row>
    <row r="644" spans="15:15" ht="12.75">
      <c r="O644" s="962"/>
    </row>
    <row r="645" spans="15:15" ht="12.75">
      <c r="O645" s="962"/>
    </row>
    <row r="646" spans="15:15" ht="12.75">
      <c r="O646" s="962"/>
    </row>
    <row r="647" spans="15:15" ht="12.75">
      <c r="O647" s="962"/>
    </row>
    <row r="648" spans="15:15" ht="12.75">
      <c r="O648" s="962"/>
    </row>
    <row r="649" spans="15:15" ht="12.75">
      <c r="O649" s="962"/>
    </row>
    <row r="650" spans="15:15" ht="12.75">
      <c r="O650" s="962"/>
    </row>
    <row r="651" spans="15:15" ht="12.75">
      <c r="O651" s="962"/>
    </row>
    <row r="652" spans="15:15" ht="12.75">
      <c r="O652" s="962"/>
    </row>
    <row r="653" spans="15:15" ht="12.75">
      <c r="O653" s="962"/>
    </row>
    <row r="654" spans="15:15" ht="12.75">
      <c r="O654" s="962"/>
    </row>
    <row r="655" spans="15:15" ht="12.75">
      <c r="O655" s="962"/>
    </row>
    <row r="656" spans="15:15" ht="12.75">
      <c r="O656" s="962"/>
    </row>
    <row r="657" spans="15:15" ht="12.75">
      <c r="O657" s="962"/>
    </row>
    <row r="658" spans="15:15" ht="12.75">
      <c r="O658" s="962"/>
    </row>
    <row r="659" spans="15:15" ht="12.75">
      <c r="O659" s="962"/>
    </row>
    <row r="660" spans="15:15" ht="12.75">
      <c r="O660" s="962"/>
    </row>
    <row r="661" spans="15:15" ht="12.75">
      <c r="O661" s="962"/>
    </row>
    <row r="662" spans="15:15" ht="12.75">
      <c r="O662" s="962"/>
    </row>
    <row r="663" spans="15:15" ht="12.75">
      <c r="O663" s="962"/>
    </row>
    <row r="664" spans="15:15" ht="12.75">
      <c r="O664" s="962"/>
    </row>
    <row r="665" spans="15:15" ht="12.75">
      <c r="O665" s="962"/>
    </row>
    <row r="666" spans="15:15" ht="12.75">
      <c r="O666" s="962"/>
    </row>
    <row r="667" spans="15:15" ht="12.75">
      <c r="O667" s="962"/>
    </row>
    <row r="668" spans="15:15" ht="12.75">
      <c r="O668" s="962"/>
    </row>
    <row r="669" spans="15:15" ht="12.75">
      <c r="O669" s="962"/>
    </row>
    <row r="670" spans="15:15" ht="12.75">
      <c r="O670" s="962"/>
    </row>
    <row r="671" spans="15:15" ht="12.75">
      <c r="O671" s="962"/>
    </row>
    <row r="672" spans="15:15" ht="12.75">
      <c r="O672" s="962"/>
    </row>
    <row r="673" spans="15:15" ht="12.75">
      <c r="O673" s="962"/>
    </row>
    <row r="674" spans="15:15" ht="12.75">
      <c r="O674" s="962"/>
    </row>
    <row r="675" spans="15:15" ht="12.75">
      <c r="O675" s="962"/>
    </row>
    <row r="676" spans="15:15" ht="12.75">
      <c r="O676" s="962"/>
    </row>
    <row r="677" spans="15:15" ht="12.75">
      <c r="O677" s="962"/>
    </row>
    <row r="678" spans="15:15" ht="12.75">
      <c r="O678" s="962"/>
    </row>
    <row r="679" spans="15:15" ht="12.75">
      <c r="O679" s="962"/>
    </row>
    <row r="680" spans="15:15" ht="12.75">
      <c r="O680" s="962"/>
    </row>
    <row r="681" spans="15:15" ht="12.75">
      <c r="O681" s="962"/>
    </row>
    <row r="682" spans="15:15" ht="12.75">
      <c r="O682" s="962"/>
    </row>
    <row r="683" spans="15:15" ht="12.75">
      <c r="O683" s="962"/>
    </row>
    <row r="684" spans="15:15" ht="12.75">
      <c r="O684" s="962"/>
    </row>
    <row r="685" spans="15:15" ht="12.75">
      <c r="O685" s="962"/>
    </row>
    <row r="686" spans="15:15" ht="12.75">
      <c r="O686" s="962"/>
    </row>
    <row r="687" spans="15:15" ht="12.75">
      <c r="O687" s="962"/>
    </row>
    <row r="688" spans="15:15" ht="12.75">
      <c r="O688" s="962"/>
    </row>
    <row r="689" spans="15:15" ht="12.75">
      <c r="O689" s="962"/>
    </row>
    <row r="690" spans="15:15" ht="12.75">
      <c r="O690" s="962"/>
    </row>
    <row r="691" spans="15:15" ht="12.75">
      <c r="O691" s="962"/>
    </row>
    <row r="692" spans="15:15" ht="12.75">
      <c r="O692" s="962"/>
    </row>
    <row r="693" spans="15:15" ht="12.75">
      <c r="O693" s="962"/>
    </row>
    <row r="694" spans="15:15" ht="12.75">
      <c r="O694" s="962"/>
    </row>
    <row r="695" spans="15:15" ht="12.75">
      <c r="O695" s="962"/>
    </row>
    <row r="696" spans="15:15" ht="12.75">
      <c r="O696" s="962"/>
    </row>
    <row r="697" spans="15:15" ht="12.75">
      <c r="O697" s="962"/>
    </row>
    <row r="698" spans="15:15" ht="12.75">
      <c r="O698" s="962"/>
    </row>
    <row r="699" spans="15:15" ht="12.75">
      <c r="O699" s="962"/>
    </row>
    <row r="700" spans="15:15" ht="12.75">
      <c r="O700" s="962"/>
    </row>
    <row r="701" spans="15:15" ht="12.75">
      <c r="O701" s="962"/>
    </row>
    <row r="702" spans="15:15" ht="12.75">
      <c r="O702" s="962"/>
    </row>
    <row r="703" spans="15:15" ht="12.75">
      <c r="O703" s="962"/>
    </row>
    <row r="704" spans="15:15" ht="12.75">
      <c r="O704" s="962"/>
    </row>
    <row r="705" spans="15:15" ht="12.75">
      <c r="O705" s="962"/>
    </row>
    <row r="706" spans="15:15" ht="12.75">
      <c r="O706" s="962"/>
    </row>
    <row r="707" spans="15:15" ht="12.75">
      <c r="O707" s="962"/>
    </row>
    <row r="708" spans="15:15" ht="12.75">
      <c r="O708" s="962"/>
    </row>
    <row r="709" spans="15:15" ht="12.75">
      <c r="O709" s="962"/>
    </row>
    <row r="710" spans="15:15" ht="12.75">
      <c r="O710" s="962"/>
    </row>
    <row r="711" spans="15:15" ht="12.75">
      <c r="O711" s="962"/>
    </row>
    <row r="712" spans="15:15" ht="12.75">
      <c r="O712" s="962"/>
    </row>
    <row r="713" spans="15:15" ht="12.75">
      <c r="O713" s="962"/>
    </row>
    <row r="714" spans="15:15" ht="12.75">
      <c r="O714" s="962"/>
    </row>
    <row r="715" spans="15:15" ht="12.75">
      <c r="O715" s="962"/>
    </row>
    <row r="716" spans="15:15" ht="12.75">
      <c r="O716" s="962"/>
    </row>
    <row r="717" spans="15:15" ht="12.75">
      <c r="O717" s="962"/>
    </row>
    <row r="718" spans="15:15" ht="12.75">
      <c r="O718" s="962"/>
    </row>
    <row r="719" spans="15:15" ht="12.75">
      <c r="O719" s="962"/>
    </row>
    <row r="720" spans="15:15" ht="12.75">
      <c r="O720" s="962"/>
    </row>
    <row r="721" spans="15:15" ht="12.75">
      <c r="O721" s="962"/>
    </row>
    <row r="722" spans="15:15" ht="12.75">
      <c r="O722" s="962"/>
    </row>
    <row r="723" spans="15:15" ht="12.75">
      <c r="O723" s="962"/>
    </row>
    <row r="724" spans="15:15" ht="12.75">
      <c r="O724" s="962"/>
    </row>
    <row r="725" spans="15:15" ht="12.75">
      <c r="O725" s="962"/>
    </row>
    <row r="726" spans="15:15" ht="12.75">
      <c r="O726" s="962"/>
    </row>
    <row r="727" spans="15:15" ht="12.75">
      <c r="O727" s="962"/>
    </row>
    <row r="728" spans="15:15" ht="12.75">
      <c r="O728" s="962"/>
    </row>
    <row r="729" spans="15:15" ht="12.75">
      <c r="O729" s="962"/>
    </row>
    <row r="730" spans="15:15" ht="12.75">
      <c r="O730" s="962"/>
    </row>
    <row r="731" spans="15:15" ht="12.75">
      <c r="O731" s="962"/>
    </row>
    <row r="732" spans="15:15" ht="12.75">
      <c r="O732" s="962"/>
    </row>
    <row r="733" spans="15:15" ht="12.75">
      <c r="O733" s="962"/>
    </row>
    <row r="734" spans="15:15" ht="12.75">
      <c r="O734" s="962"/>
    </row>
    <row r="735" spans="15:15" ht="12.75">
      <c r="O735" s="962"/>
    </row>
    <row r="736" spans="15:15" ht="12.75">
      <c r="O736" s="962"/>
    </row>
    <row r="737" spans="15:15" ht="12.75">
      <c r="O737" s="962"/>
    </row>
    <row r="738" spans="15:15" ht="12.75">
      <c r="O738" s="962"/>
    </row>
    <row r="739" spans="15:15" ht="12.75">
      <c r="O739" s="962"/>
    </row>
    <row r="740" spans="15:15" ht="12.75">
      <c r="O740" s="962"/>
    </row>
    <row r="741" spans="15:15" ht="12.75">
      <c r="O741" s="962"/>
    </row>
    <row r="742" spans="15:15" ht="12.75">
      <c r="O742" s="962"/>
    </row>
    <row r="743" spans="15:15" ht="12.75">
      <c r="O743" s="962"/>
    </row>
    <row r="744" spans="15:15" ht="12.75">
      <c r="O744" s="962"/>
    </row>
    <row r="745" spans="15:15" ht="12.75">
      <c r="O745" s="962"/>
    </row>
    <row r="746" spans="15:15" ht="12.75">
      <c r="O746" s="962"/>
    </row>
    <row r="747" spans="15:15" ht="12.75">
      <c r="O747" s="962"/>
    </row>
    <row r="748" spans="15:15" ht="12.75">
      <c r="O748" s="962"/>
    </row>
    <row r="749" spans="15:15" ht="12.75">
      <c r="O749" s="962"/>
    </row>
    <row r="750" spans="15:15" ht="12.75">
      <c r="O750" s="962"/>
    </row>
    <row r="751" spans="15:15" ht="12.75">
      <c r="O751" s="962"/>
    </row>
    <row r="752" spans="15:15" ht="12.75">
      <c r="O752" s="962"/>
    </row>
    <row r="753" spans="15:15" ht="12.75">
      <c r="O753" s="962"/>
    </row>
    <row r="754" spans="15:15" ht="12.75">
      <c r="O754" s="962"/>
    </row>
    <row r="755" spans="15:15" ht="12.75">
      <c r="O755" s="962"/>
    </row>
    <row r="756" spans="15:15" ht="12.75">
      <c r="O756" s="962"/>
    </row>
    <row r="757" spans="15:15" ht="12.75">
      <c r="O757" s="962"/>
    </row>
    <row r="758" spans="15:15" ht="12.75">
      <c r="O758" s="962"/>
    </row>
    <row r="759" spans="15:15" ht="12.75">
      <c r="O759" s="962"/>
    </row>
    <row r="760" spans="15:15" ht="12.75">
      <c r="O760" s="962"/>
    </row>
    <row r="761" spans="15:15" ht="12.75">
      <c r="O761" s="962"/>
    </row>
    <row r="762" spans="15:15" ht="12.75">
      <c r="O762" s="962"/>
    </row>
    <row r="763" spans="15:15" ht="12.75">
      <c r="O763" s="962"/>
    </row>
    <row r="764" spans="15:15" ht="12.75">
      <c r="O764" s="962"/>
    </row>
    <row r="765" spans="15:15" ht="12.75">
      <c r="O765" s="962"/>
    </row>
    <row r="766" spans="15:15" ht="12.75">
      <c r="O766" s="962"/>
    </row>
    <row r="767" spans="15:15" ht="12.75">
      <c r="O767" s="962"/>
    </row>
    <row r="768" spans="15:15" ht="12.75">
      <c r="O768" s="962"/>
    </row>
    <row r="769" spans="15:15" ht="12.75">
      <c r="O769" s="962"/>
    </row>
    <row r="770" spans="15:15" ht="12.75">
      <c r="O770" s="962"/>
    </row>
    <row r="771" spans="15:15" ht="12.75">
      <c r="O771" s="962"/>
    </row>
    <row r="772" spans="15:15" ht="12.75">
      <c r="O772" s="962"/>
    </row>
    <row r="773" spans="15:15" ht="12.75">
      <c r="O773" s="962"/>
    </row>
    <row r="774" spans="15:15" ht="12.75">
      <c r="O774" s="962"/>
    </row>
    <row r="775" spans="15:15" ht="12.75">
      <c r="O775" s="962"/>
    </row>
    <row r="776" spans="15:15" ht="12.75">
      <c r="O776" s="962"/>
    </row>
    <row r="777" spans="15:15" ht="12.75">
      <c r="O777" s="962"/>
    </row>
    <row r="778" spans="15:15" ht="12.75">
      <c r="O778" s="962"/>
    </row>
    <row r="779" spans="15:15" ht="12.75">
      <c r="O779" s="962"/>
    </row>
    <row r="780" spans="15:15" ht="12.75">
      <c r="O780" s="962"/>
    </row>
    <row r="781" spans="15:15" ht="12.75">
      <c r="O781" s="962"/>
    </row>
    <row r="782" spans="15:15" ht="12.75">
      <c r="O782" s="962"/>
    </row>
    <row r="783" spans="15:15" ht="12.75">
      <c r="O783" s="962"/>
    </row>
    <row r="784" spans="15:15" ht="12.75">
      <c r="O784" s="962"/>
    </row>
    <row r="785" spans="15:15" ht="12.75">
      <c r="O785" s="962"/>
    </row>
    <row r="786" spans="15:15" ht="12.75">
      <c r="O786" s="962"/>
    </row>
    <row r="787" spans="15:15" ht="12.75">
      <c r="O787" s="962"/>
    </row>
    <row r="788" spans="15:15" ht="12.75">
      <c r="O788" s="962"/>
    </row>
    <row r="789" spans="15:15" ht="12.75">
      <c r="O789" s="962"/>
    </row>
    <row r="790" spans="15:15" ht="12.75">
      <c r="O790" s="962"/>
    </row>
    <row r="791" spans="15:15" ht="12.75">
      <c r="O791" s="962"/>
    </row>
    <row r="792" spans="15:15" ht="12.75">
      <c r="O792" s="962"/>
    </row>
    <row r="793" spans="15:15" ht="12.75">
      <c r="O793" s="962"/>
    </row>
    <row r="794" spans="15:15" ht="12.75">
      <c r="O794" s="962"/>
    </row>
    <row r="795" spans="15:15" ht="12.75">
      <c r="O795" s="962"/>
    </row>
    <row r="796" spans="15:15" ht="12.75">
      <c r="O796" s="962"/>
    </row>
    <row r="797" spans="15:15" ht="12.75">
      <c r="O797" s="962"/>
    </row>
    <row r="798" spans="15:15" ht="12.75">
      <c r="O798" s="962"/>
    </row>
    <row r="799" spans="15:15" ht="12.75">
      <c r="O799" s="962"/>
    </row>
    <row r="800" spans="15:15" ht="12.75">
      <c r="O800" s="962"/>
    </row>
    <row r="801" spans="15:15" ht="12.75">
      <c r="O801" s="962"/>
    </row>
    <row r="802" spans="15:15" ht="12.75">
      <c r="O802" s="962"/>
    </row>
    <row r="803" spans="15:15" ht="12.75">
      <c r="O803" s="962"/>
    </row>
    <row r="804" spans="15:15" ht="12.75">
      <c r="O804" s="962"/>
    </row>
    <row r="805" spans="15:15" ht="12.75">
      <c r="O805" s="962"/>
    </row>
    <row r="806" spans="15:15" ht="12.75">
      <c r="O806" s="962"/>
    </row>
    <row r="807" spans="15:15" ht="12.75">
      <c r="O807" s="962"/>
    </row>
    <row r="808" spans="15:15" ht="12.75">
      <c r="O808" s="962"/>
    </row>
    <row r="809" spans="15:15" ht="12.75">
      <c r="O809" s="962"/>
    </row>
    <row r="810" spans="15:15" ht="12.75">
      <c r="O810" s="962"/>
    </row>
    <row r="811" spans="15:15" ht="12.75">
      <c r="O811" s="962"/>
    </row>
    <row r="812" spans="15:15" ht="12.75">
      <c r="O812" s="962"/>
    </row>
    <row r="813" spans="15:15" ht="12.75">
      <c r="O813" s="962"/>
    </row>
    <row r="814" spans="15:15" ht="12.75">
      <c r="O814" s="962"/>
    </row>
    <row r="815" spans="15:15" ht="12.75">
      <c r="O815" s="962"/>
    </row>
    <row r="816" spans="15:15" ht="12.75">
      <c r="O816" s="962"/>
    </row>
    <row r="817" spans="15:15" ht="12.75">
      <c r="O817" s="962"/>
    </row>
    <row r="818" spans="15:15" ht="12.75">
      <c r="O818" s="962"/>
    </row>
    <row r="819" spans="15:15" ht="12.75">
      <c r="O819" s="962"/>
    </row>
    <row r="820" spans="15:15" ht="12.75">
      <c r="O820" s="962"/>
    </row>
    <row r="821" spans="15:15" ht="12.75">
      <c r="O821" s="962"/>
    </row>
    <row r="822" spans="15:15" ht="12.75">
      <c r="O822" s="962"/>
    </row>
    <row r="823" spans="15:15" ht="12.75">
      <c r="O823" s="962"/>
    </row>
    <row r="824" spans="15:15" ht="12.75">
      <c r="O824" s="962"/>
    </row>
    <row r="825" spans="15:15" ht="12.75">
      <c r="O825" s="962"/>
    </row>
    <row r="826" spans="15:15" ht="12.75">
      <c r="O826" s="962"/>
    </row>
    <row r="827" spans="15:15" ht="12.75">
      <c r="O827" s="962"/>
    </row>
    <row r="828" spans="15:15" ht="12.75">
      <c r="O828" s="962"/>
    </row>
    <row r="829" spans="15:15" ht="12.75">
      <c r="O829" s="962"/>
    </row>
    <row r="830" spans="15:15" ht="12.75">
      <c r="O830" s="962"/>
    </row>
    <row r="831" spans="15:15" ht="12.75">
      <c r="O831" s="962"/>
    </row>
    <row r="832" spans="15:15" ht="12.75">
      <c r="O832" s="962"/>
    </row>
    <row r="833" spans="15:15" ht="12.75">
      <c r="O833" s="962"/>
    </row>
    <row r="834" spans="15:15" ht="12.75">
      <c r="O834" s="962"/>
    </row>
    <row r="835" spans="15:15" ht="12.75">
      <c r="O835" s="962"/>
    </row>
    <row r="836" spans="15:15" ht="12.75">
      <c r="O836" s="962"/>
    </row>
    <row r="837" spans="15:15" ht="12.75">
      <c r="O837" s="962"/>
    </row>
    <row r="838" spans="15:15" ht="12.75">
      <c r="O838" s="962"/>
    </row>
    <row r="839" spans="15:15" ht="12.75">
      <c r="O839" s="962"/>
    </row>
    <row r="840" spans="15:15" ht="12.75">
      <c r="O840" s="962"/>
    </row>
    <row r="841" spans="15:15" ht="12.75">
      <c r="O841" s="962"/>
    </row>
    <row r="842" spans="15:15" ht="12.75">
      <c r="O842" s="962"/>
    </row>
    <row r="843" spans="15:15" ht="12.75">
      <c r="O843" s="962"/>
    </row>
    <row r="844" spans="15:15" ht="12.75">
      <c r="O844" s="962"/>
    </row>
    <row r="845" spans="15:15" ht="12.75">
      <c r="O845" s="962"/>
    </row>
    <row r="846" spans="15:15" ht="12.75">
      <c r="O846" s="962"/>
    </row>
    <row r="847" spans="15:15" ht="12.75">
      <c r="O847" s="962"/>
    </row>
    <row r="848" spans="15:15" ht="12.75">
      <c r="O848" s="962"/>
    </row>
    <row r="849" spans="15:15" ht="12.75">
      <c r="O849" s="962"/>
    </row>
    <row r="850" spans="15:15" ht="12.75">
      <c r="O850" s="962"/>
    </row>
    <row r="851" spans="15:15" ht="12.75">
      <c r="O851" s="962"/>
    </row>
    <row r="852" spans="15:15" ht="12.75">
      <c r="O852" s="962"/>
    </row>
    <row r="853" spans="15:15" ht="12.75">
      <c r="O853" s="962"/>
    </row>
    <row r="854" spans="15:15" ht="12.75">
      <c r="O854" s="962"/>
    </row>
    <row r="855" spans="15:15" ht="12.75">
      <c r="O855" s="962"/>
    </row>
    <row r="856" spans="15:15" ht="12.75">
      <c r="O856" s="962"/>
    </row>
    <row r="857" spans="15:15" ht="12.75">
      <c r="O857" s="962"/>
    </row>
    <row r="858" spans="15:15" ht="12.75">
      <c r="O858" s="962"/>
    </row>
    <row r="859" spans="15:15" ht="12.75">
      <c r="O859" s="962"/>
    </row>
    <row r="860" spans="15:15" ht="12.75">
      <c r="O860" s="962"/>
    </row>
    <row r="861" spans="15:15" ht="12.75">
      <c r="O861" s="962"/>
    </row>
    <row r="862" spans="15:15" ht="12.75">
      <c r="O862" s="962"/>
    </row>
    <row r="863" spans="15:15" ht="12.75">
      <c r="O863" s="962"/>
    </row>
    <row r="864" spans="15:15" ht="12.75">
      <c r="O864" s="962"/>
    </row>
    <row r="865" spans="15:15" ht="12.75">
      <c r="O865" s="962"/>
    </row>
    <row r="866" spans="15:15" ht="12.75">
      <c r="O866" s="962"/>
    </row>
    <row r="867" spans="15:15" ht="12.75">
      <c r="O867" s="962"/>
    </row>
    <row r="868" spans="15:15" ht="12.75">
      <c r="O868" s="962"/>
    </row>
    <row r="869" spans="15:15" ht="12.75">
      <c r="O869" s="962"/>
    </row>
    <row r="870" spans="15:15" ht="12.75">
      <c r="O870" s="962"/>
    </row>
    <row r="871" spans="15:15" ht="12.75">
      <c r="O871" s="962"/>
    </row>
    <row r="872" spans="15:15" ht="12.75">
      <c r="O872" s="962"/>
    </row>
    <row r="873" spans="15:15" ht="12.75">
      <c r="O873" s="962"/>
    </row>
    <row r="874" spans="15:15" ht="12.75">
      <c r="O874" s="962"/>
    </row>
    <row r="875" spans="15:15" ht="12.75">
      <c r="O875" s="962"/>
    </row>
    <row r="876" spans="15:15" ht="12.75">
      <c r="O876" s="962"/>
    </row>
    <row r="877" spans="15:15" ht="12.75">
      <c r="O877" s="962"/>
    </row>
    <row r="878" spans="15:15" ht="12.75">
      <c r="O878" s="962"/>
    </row>
    <row r="879" spans="15:15" ht="12.75">
      <c r="O879" s="962"/>
    </row>
    <row r="880" spans="15:15" ht="12.75">
      <c r="O880" s="962"/>
    </row>
    <row r="881" spans="15:15" ht="12.75">
      <c r="O881" s="962"/>
    </row>
    <row r="882" spans="15:15" ht="12.75">
      <c r="O882" s="962"/>
    </row>
    <row r="883" spans="15:15" ht="12.75">
      <c r="O883" s="962"/>
    </row>
    <row r="884" spans="15:15" ht="12.75">
      <c r="O884" s="962"/>
    </row>
    <row r="885" spans="15:15" ht="12.75">
      <c r="O885" s="962"/>
    </row>
    <row r="886" spans="15:15" ht="12.75">
      <c r="O886" s="962"/>
    </row>
    <row r="887" spans="15:15" ht="12.75">
      <c r="O887" s="962"/>
    </row>
    <row r="888" spans="15:15" ht="12.75">
      <c r="O888" s="962"/>
    </row>
    <row r="889" spans="15:15" ht="12.75">
      <c r="O889" s="962"/>
    </row>
    <row r="890" spans="15:15" ht="12.75">
      <c r="O890" s="962"/>
    </row>
    <row r="891" spans="15:15" ht="12.75">
      <c r="O891" s="962"/>
    </row>
    <row r="892" spans="15:15" ht="12.75">
      <c r="O892" s="962"/>
    </row>
    <row r="893" spans="15:15" ht="12.75">
      <c r="O893" s="962"/>
    </row>
    <row r="894" spans="15:15" ht="12.75">
      <c r="O894" s="962"/>
    </row>
    <row r="895" spans="15:15" ht="12.75">
      <c r="O895" s="962"/>
    </row>
    <row r="896" spans="15:15" ht="12.75">
      <c r="O896" s="962"/>
    </row>
    <row r="897" spans="15:15" ht="12.75">
      <c r="O897" s="962"/>
    </row>
    <row r="898" spans="15:15" ht="12.75">
      <c r="O898" s="962"/>
    </row>
    <row r="899" spans="15:15" ht="12.75">
      <c r="O899" s="962"/>
    </row>
    <row r="900" spans="15:15" ht="12.75">
      <c r="O900" s="962"/>
    </row>
    <row r="901" spans="15:15" ht="12.75">
      <c r="O901" s="962"/>
    </row>
    <row r="902" spans="15:15" ht="12.75">
      <c r="O902" s="962"/>
    </row>
    <row r="903" spans="15:15" ht="12.75">
      <c r="O903" s="962"/>
    </row>
    <row r="904" spans="15:15" ht="12.75">
      <c r="O904" s="962"/>
    </row>
    <row r="905" spans="15:15" ht="12.75">
      <c r="O905" s="962"/>
    </row>
    <row r="906" spans="15:15" ht="12.75">
      <c r="O906" s="962"/>
    </row>
    <row r="907" spans="15:15" ht="12.75">
      <c r="O907" s="962"/>
    </row>
    <row r="908" spans="15:15" ht="12.75">
      <c r="O908" s="962"/>
    </row>
    <row r="909" spans="15:15" ht="12.75">
      <c r="O909" s="962"/>
    </row>
    <row r="910" spans="15:15" ht="12.75">
      <c r="O910" s="962"/>
    </row>
    <row r="911" spans="15:15" ht="12.75">
      <c r="O911" s="962"/>
    </row>
    <row r="912" spans="15:15" ht="12.75">
      <c r="O912" s="962"/>
    </row>
    <row r="913" spans="15:15" ht="12.75">
      <c r="O913" s="962"/>
    </row>
    <row r="914" spans="15:15" ht="12.75">
      <c r="O914" s="962"/>
    </row>
    <row r="915" spans="15:15" ht="12.75">
      <c r="O915" s="962"/>
    </row>
    <row r="916" spans="15:15" ht="12.75">
      <c r="O916" s="962"/>
    </row>
    <row r="917" spans="15:15" ht="12.75">
      <c r="O917" s="962"/>
    </row>
    <row r="918" spans="15:15" ht="12.75">
      <c r="O918" s="962"/>
    </row>
    <row r="919" spans="15:15" ht="12.75">
      <c r="O919" s="962"/>
    </row>
    <row r="920" spans="15:15" ht="12.75">
      <c r="O920" s="962"/>
    </row>
    <row r="921" spans="15:15" ht="12.75">
      <c r="O921" s="962"/>
    </row>
    <row r="922" spans="15:15" ht="12.75">
      <c r="O922" s="962"/>
    </row>
    <row r="923" spans="15:15" ht="12.75">
      <c r="O923" s="962"/>
    </row>
    <row r="924" spans="15:15" ht="12.75">
      <c r="O924" s="962"/>
    </row>
    <row r="925" spans="15:15" ht="12.75">
      <c r="O925" s="962"/>
    </row>
    <row r="926" spans="15:15" ht="12.75">
      <c r="O926" s="962"/>
    </row>
    <row r="927" spans="15:15" ht="12.75">
      <c r="O927" s="962"/>
    </row>
    <row r="928" spans="15:15" ht="12.75">
      <c r="O928" s="962"/>
    </row>
    <row r="929" spans="15:15" ht="12.75">
      <c r="O929" s="962"/>
    </row>
    <row r="930" spans="15:15" ht="12.75">
      <c r="O930" s="962"/>
    </row>
    <row r="931" spans="15:15" ht="12.75">
      <c r="O931" s="962"/>
    </row>
    <row r="932" spans="15:15" ht="12.75">
      <c r="O932" s="962"/>
    </row>
    <row r="933" spans="15:15" ht="12.75">
      <c r="O933" s="962"/>
    </row>
    <row r="934" spans="15:15" ht="12.75">
      <c r="O934" s="962"/>
    </row>
    <row r="935" spans="15:15" ht="12.75">
      <c r="O935" s="962"/>
    </row>
    <row r="936" spans="15:15" ht="12.75">
      <c r="O936" s="962"/>
    </row>
    <row r="937" spans="15:15" ht="12.75">
      <c r="O937" s="962"/>
    </row>
    <row r="938" spans="15:15" ht="12.75">
      <c r="O938" s="962"/>
    </row>
    <row r="939" spans="15:15" ht="12.75">
      <c r="O939" s="962"/>
    </row>
    <row r="940" spans="15:15" ht="12.75">
      <c r="O940" s="962"/>
    </row>
    <row r="941" spans="15:15" ht="12.75">
      <c r="O941" s="962"/>
    </row>
    <row r="942" spans="15:15" ht="12.75">
      <c r="O942" s="962"/>
    </row>
    <row r="943" spans="15:15" ht="12.75">
      <c r="O943" s="962"/>
    </row>
    <row r="944" spans="15:15" ht="12.75">
      <c r="O944" s="962"/>
    </row>
    <row r="945" spans="15:15" ht="12.75">
      <c r="O945" s="962"/>
    </row>
    <row r="946" spans="15:15" ht="12.75">
      <c r="O946" s="962"/>
    </row>
    <row r="947" spans="15:15" ht="12.75">
      <c r="O947" s="962"/>
    </row>
    <row r="948" spans="15:15" ht="12.75">
      <c r="O948" s="962"/>
    </row>
    <row r="949" spans="15:15" ht="12.75">
      <c r="O949" s="962"/>
    </row>
    <row r="950" spans="15:15" ht="12.75">
      <c r="O950" s="962"/>
    </row>
    <row r="951" spans="15:15" ht="12.75">
      <c r="O951" s="962"/>
    </row>
    <row r="952" spans="15:15" ht="12.75">
      <c r="O952" s="962"/>
    </row>
    <row r="953" spans="15:15" ht="12.75">
      <c r="O953" s="962"/>
    </row>
    <row r="954" spans="15:15" ht="12.75">
      <c r="O954" s="962"/>
    </row>
    <row r="955" spans="15:15" ht="12.75">
      <c r="O955" s="962"/>
    </row>
    <row r="956" spans="15:15" ht="12.75">
      <c r="O956" s="962"/>
    </row>
    <row r="957" spans="15:15" ht="12.75">
      <c r="O957" s="962"/>
    </row>
    <row r="958" spans="15:15" ht="12.75">
      <c r="O958" s="962"/>
    </row>
    <row r="959" spans="15:15" ht="12.75">
      <c r="O959" s="962"/>
    </row>
    <row r="960" spans="15:15" ht="12.75">
      <c r="O960" s="962"/>
    </row>
    <row r="961" spans="15:15" ht="12.75">
      <c r="O961" s="962"/>
    </row>
    <row r="962" spans="15:15" ht="12.75">
      <c r="O962" s="962"/>
    </row>
    <row r="963" spans="15:15" ht="12.75">
      <c r="O963" s="962"/>
    </row>
    <row r="964" spans="15:15" ht="12.75">
      <c r="O964" s="962"/>
    </row>
    <row r="965" spans="15:15" ht="12.75">
      <c r="O965" s="962"/>
    </row>
    <row r="966" spans="15:15" ht="12.75">
      <c r="O966" s="962"/>
    </row>
    <row r="967" spans="15:15" ht="12.75">
      <c r="O967" s="962"/>
    </row>
    <row r="968" spans="15:15" ht="12.75">
      <c r="O968" s="962"/>
    </row>
    <row r="969" spans="15:15" ht="12.75">
      <c r="O969" s="962"/>
    </row>
    <row r="970" spans="15:15" ht="12.75">
      <c r="O970" s="962"/>
    </row>
    <row r="971" spans="15:15" ht="12.75">
      <c r="O971" s="962"/>
    </row>
    <row r="972" spans="15:15" ht="12.75">
      <c r="O972" s="962"/>
    </row>
    <row r="973" spans="15:15" ht="12.75">
      <c r="O973" s="962"/>
    </row>
    <row r="974" spans="15:15" ht="12.75">
      <c r="O974" s="962"/>
    </row>
    <row r="975" spans="15:15" ht="12.75">
      <c r="O975" s="962"/>
    </row>
    <row r="976" spans="15:15" ht="12.75">
      <c r="O976" s="962"/>
    </row>
    <row r="977" spans="15:15" ht="12.75">
      <c r="O977" s="962"/>
    </row>
    <row r="978" spans="15:15" ht="12.75">
      <c r="O978" s="962"/>
    </row>
    <row r="979" spans="15:15" ht="12.75">
      <c r="O979" s="962"/>
    </row>
    <row r="980" spans="15:15" ht="12.75">
      <c r="O980" s="962"/>
    </row>
    <row r="981" spans="15:15" ht="12.75">
      <c r="O981" s="962"/>
    </row>
    <row r="982" spans="15:15" ht="12.75">
      <c r="O982" s="962"/>
    </row>
    <row r="983" spans="15:15" ht="12.75">
      <c r="O983" s="962"/>
    </row>
    <row r="984" spans="15:15" ht="12.75">
      <c r="O984" s="962"/>
    </row>
    <row r="985" spans="15:15" ht="12.75">
      <c r="O985" s="962"/>
    </row>
    <row r="986" spans="15:15" ht="12.75">
      <c r="O986" s="962"/>
    </row>
    <row r="987" spans="15:15" ht="12.75">
      <c r="O987" s="962"/>
    </row>
    <row r="988" spans="15:15" ht="12.75">
      <c r="O988" s="962"/>
    </row>
    <row r="989" spans="15:15" ht="12.75">
      <c r="O989" s="962"/>
    </row>
    <row r="990" spans="15:15" ht="12.75">
      <c r="O990" s="962"/>
    </row>
    <row r="991" spans="15:15" ht="12.75">
      <c r="O991" s="962"/>
    </row>
    <row r="992" spans="15:15" ht="12.75">
      <c r="O992" s="962"/>
    </row>
    <row r="993" spans="15:15" ht="12.75">
      <c r="O993" s="962"/>
    </row>
    <row r="994" spans="15:15" ht="12.75">
      <c r="O994" s="962"/>
    </row>
    <row r="995" spans="15:15" ht="12.75">
      <c r="O995" s="962"/>
    </row>
    <row r="996" spans="15:15" ht="12.75">
      <c r="O996" s="962"/>
    </row>
    <row r="997" spans="15:15" ht="12.75">
      <c r="O997" s="962"/>
    </row>
    <row r="998" spans="15:15" ht="12.75">
      <c r="O998" s="962"/>
    </row>
    <row r="999" spans="15:15" ht="12.75">
      <c r="O999" s="962"/>
    </row>
    <row r="1000" spans="15:15" ht="12.75">
      <c r="O1000" s="962"/>
    </row>
    <row r="1001" spans="15:15" ht="12.75">
      <c r="O1001" s="962"/>
    </row>
    <row r="1002" spans="15:15" ht="12.75">
      <c r="O1002" s="962"/>
    </row>
  </sheetData>
  <mergeCells count="8">
    <mergeCell ref="L4:L5"/>
    <mergeCell ref="M4:M5"/>
    <mergeCell ref="O4:O5"/>
    <mergeCell ref="B4:B5"/>
    <mergeCell ref="C4:C5"/>
    <mergeCell ref="I4:I5"/>
    <mergeCell ref="J4:J5"/>
    <mergeCell ref="K4:K5"/>
  </mergeCells>
  <conditionalFormatting sqref="D1:D40 D48:D1002">
    <cfRule type="containsText" dxfId="10" priority="1" operator="containsText" text="A">
      <formula>NOT(ISERROR(SEARCH(("A"),(D1))))</formula>
    </cfRule>
  </conditionalFormatting>
  <conditionalFormatting sqref="D1:D40 D48:D1002">
    <cfRule type="containsText" dxfId="9" priority="2" operator="containsText" text="B">
      <formula>NOT(ISERROR(SEARCH(("B"),(D1))))</formula>
    </cfRule>
  </conditionalFormatting>
  <dataValidations count="2">
    <dataValidation type="list" allowBlank="1" sqref="L2:L4 L6 L39:L41">
      <formula1>"REG,EMS,FLASH,นัดรับ"</formula1>
    </dataValidation>
    <dataValidation type="list" allowBlank="1" sqref="D2:D6 D39:D40">
      <formula1>"A,B"</formula1>
    </dataValidation>
  </dataValidations>
  <hyperlinks>
    <hyperlink ref="O2" r:id="rId1"/>
    <hyperlink ref="O3" r:id="rId2"/>
    <hyperlink ref="O4" r:id="rId3"/>
    <hyperlink ref="O6" r:id="rId4"/>
    <hyperlink ref="O39" r:id="rId5"/>
    <hyperlink ref="O40" r:id="rId6"/>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E1003"/>
  <sheetViews>
    <sheetView workbookViewId="0">
      <pane ySplit="1" topLeftCell="A2" activePane="bottomLeft" state="frozen"/>
      <selection pane="bottomLeft" activeCell="B3" sqref="B3"/>
    </sheetView>
  </sheetViews>
  <sheetFormatPr defaultColWidth="12.5703125" defaultRowHeight="15.75" customHeight="1"/>
  <cols>
    <col min="1" max="1" width="11.42578125" customWidth="1"/>
    <col min="4" max="4" width="34.85546875" customWidth="1"/>
    <col min="5" max="5" width="7.140625" customWidth="1"/>
    <col min="6" max="6" width="7.5703125" customWidth="1"/>
    <col min="7" max="8" width="8.7109375" customWidth="1"/>
    <col min="14" max="14" width="16.42578125" customWidth="1"/>
  </cols>
  <sheetData>
    <row r="1" spans="1:31" ht="15.75" customHeight="1">
      <c r="A1" s="951" t="s">
        <v>2124</v>
      </c>
      <c r="B1" s="951" t="s">
        <v>156</v>
      </c>
      <c r="C1" s="976" t="s">
        <v>2277</v>
      </c>
      <c r="D1" s="951" t="s">
        <v>2333</v>
      </c>
      <c r="E1" s="951" t="s">
        <v>2334</v>
      </c>
      <c r="F1" s="951" t="s">
        <v>159</v>
      </c>
      <c r="G1" s="951" t="s">
        <v>158</v>
      </c>
      <c r="H1" s="951" t="s">
        <v>1060</v>
      </c>
      <c r="I1" s="951" t="s">
        <v>1061</v>
      </c>
      <c r="J1" s="951" t="s">
        <v>418</v>
      </c>
      <c r="K1" s="951" t="s">
        <v>1062</v>
      </c>
      <c r="L1" s="951" t="s">
        <v>1063</v>
      </c>
      <c r="M1" s="977" t="s">
        <v>2125</v>
      </c>
      <c r="N1" s="978" t="s">
        <v>164</v>
      </c>
      <c r="O1" s="955"/>
      <c r="P1" s="955"/>
      <c r="Q1" s="955"/>
      <c r="R1" s="955"/>
      <c r="S1" s="955"/>
      <c r="T1" s="955"/>
      <c r="U1" s="955"/>
      <c r="V1" s="955"/>
      <c r="W1" s="955"/>
      <c r="X1" s="955"/>
      <c r="Y1" s="955"/>
      <c r="Z1" s="955"/>
      <c r="AA1" s="955"/>
      <c r="AB1" s="955"/>
      <c r="AC1" s="955"/>
      <c r="AD1" s="955"/>
      <c r="AE1" s="955"/>
    </row>
    <row r="2" spans="1:31" ht="12.75">
      <c r="A2" s="979" t="s">
        <v>2360</v>
      </c>
      <c r="B2" s="980"/>
      <c r="C2" s="31"/>
      <c r="D2" s="31"/>
      <c r="E2" s="31"/>
      <c r="F2" s="31"/>
      <c r="G2" s="18"/>
      <c r="H2" s="31"/>
      <c r="I2" s="18"/>
      <c r="J2" s="31"/>
      <c r="K2" s="31"/>
      <c r="L2" s="18"/>
      <c r="M2" s="31"/>
      <c r="N2" s="18"/>
      <c r="O2" s="18"/>
      <c r="P2" s="18"/>
      <c r="Q2" s="18"/>
      <c r="R2" s="18"/>
      <c r="S2" s="18"/>
      <c r="T2" s="18"/>
      <c r="U2" s="18"/>
      <c r="V2" s="18"/>
      <c r="W2" s="18"/>
      <c r="X2" s="18"/>
      <c r="Y2" s="18"/>
      <c r="Z2" s="18"/>
      <c r="AA2" s="18"/>
      <c r="AB2" s="18"/>
      <c r="AC2" s="18"/>
      <c r="AD2" s="18"/>
      <c r="AE2" s="31"/>
    </row>
    <row r="3" spans="1:31" ht="12.75">
      <c r="A3" s="31" t="s">
        <v>2361</v>
      </c>
      <c r="B3" s="31" t="s">
        <v>1024</v>
      </c>
      <c r="C3" s="981" t="s">
        <v>2336</v>
      </c>
      <c r="D3" s="31" t="s">
        <v>2362</v>
      </c>
      <c r="E3" s="31" t="s">
        <v>2362</v>
      </c>
      <c r="F3" s="982">
        <v>1</v>
      </c>
      <c r="G3" s="983">
        <v>1180</v>
      </c>
      <c r="H3" s="983">
        <f t="shared" ref="H3:H5" si="0">G3+L3</f>
        <v>1240</v>
      </c>
      <c r="I3" s="984">
        <f>500+740</f>
        <v>1240</v>
      </c>
      <c r="J3" s="983">
        <f t="shared" ref="J3:J5" si="1">H3-I3</f>
        <v>0</v>
      </c>
      <c r="K3" s="31" t="s">
        <v>2281</v>
      </c>
      <c r="L3" s="22">
        <v>60</v>
      </c>
      <c r="M3" s="31"/>
      <c r="N3" s="985" t="s">
        <v>2363</v>
      </c>
      <c r="O3" s="986"/>
      <c r="P3" s="986"/>
      <c r="Q3" s="986"/>
      <c r="R3" s="18"/>
      <c r="S3" s="18"/>
      <c r="T3" s="18"/>
      <c r="U3" s="18"/>
      <c r="V3" s="18"/>
      <c r="W3" s="18"/>
      <c r="X3" s="18"/>
      <c r="Y3" s="18"/>
      <c r="Z3" s="18"/>
      <c r="AA3" s="18"/>
      <c r="AB3" s="18"/>
      <c r="AC3" s="18"/>
      <c r="AD3" s="18"/>
      <c r="AE3" s="31"/>
    </row>
    <row r="4" spans="1:31" ht="12.75">
      <c r="A4" s="987" t="s">
        <v>2364</v>
      </c>
      <c r="B4" s="988" t="s">
        <v>2136</v>
      </c>
      <c r="C4" s="981" t="s">
        <v>2336</v>
      </c>
      <c r="D4" s="989" t="s">
        <v>2365</v>
      </c>
      <c r="E4" s="988" t="s">
        <v>2366</v>
      </c>
      <c r="F4" s="990">
        <v>1</v>
      </c>
      <c r="G4" s="991">
        <v>1180</v>
      </c>
      <c r="H4" s="991">
        <f t="shared" si="0"/>
        <v>1220</v>
      </c>
      <c r="I4" s="992">
        <v>500</v>
      </c>
      <c r="J4" s="991">
        <f t="shared" si="1"/>
        <v>720</v>
      </c>
      <c r="K4" s="988" t="s">
        <v>11</v>
      </c>
      <c r="L4" s="992">
        <v>40</v>
      </c>
      <c r="M4" s="993"/>
      <c r="N4" s="994" t="s">
        <v>2367</v>
      </c>
      <c r="O4" s="995"/>
      <c r="P4" s="995"/>
      <c r="Q4" s="995"/>
      <c r="R4" s="993"/>
      <c r="S4" s="993"/>
      <c r="T4" s="993"/>
      <c r="U4" s="993"/>
      <c r="V4" s="993"/>
      <c r="W4" s="993"/>
      <c r="X4" s="993"/>
      <c r="Y4" s="993"/>
      <c r="Z4" s="993"/>
      <c r="AA4" s="993"/>
      <c r="AB4" s="993"/>
      <c r="AC4" s="993"/>
      <c r="AD4" s="993"/>
      <c r="AE4" s="987"/>
    </row>
    <row r="5" spans="1:31" ht="12.75">
      <c r="A5" s="31" t="s">
        <v>2368</v>
      </c>
      <c r="B5" s="31" t="s">
        <v>2330</v>
      </c>
      <c r="C5" s="981" t="s">
        <v>2336</v>
      </c>
      <c r="D5" s="31" t="s">
        <v>2331</v>
      </c>
      <c r="E5" s="31" t="s">
        <v>2331</v>
      </c>
      <c r="F5" s="982">
        <v>1</v>
      </c>
      <c r="G5" s="983">
        <v>1180</v>
      </c>
      <c r="H5" s="983">
        <f t="shared" si="0"/>
        <v>1220</v>
      </c>
      <c r="I5" s="984">
        <v>500</v>
      </c>
      <c r="J5" s="983">
        <f t="shared" si="1"/>
        <v>720</v>
      </c>
      <c r="K5" s="31" t="s">
        <v>11</v>
      </c>
      <c r="L5" s="984">
        <v>40</v>
      </c>
      <c r="M5" s="18"/>
      <c r="N5" s="985" t="s">
        <v>2369</v>
      </c>
      <c r="O5" s="986"/>
      <c r="P5" s="986"/>
      <c r="Q5" s="986"/>
      <c r="R5" s="18"/>
      <c r="S5" s="18"/>
      <c r="T5" s="18"/>
      <c r="U5" s="18"/>
      <c r="V5" s="18"/>
      <c r="W5" s="18"/>
      <c r="X5" s="18"/>
      <c r="Y5" s="18"/>
      <c r="Z5" s="18"/>
      <c r="AA5" s="18"/>
      <c r="AB5" s="18"/>
      <c r="AC5" s="18"/>
      <c r="AD5" s="18"/>
      <c r="AE5" s="31"/>
    </row>
    <row r="6" spans="1:31" ht="12.75">
      <c r="A6" s="31"/>
      <c r="B6" s="31"/>
      <c r="C6" s="31"/>
      <c r="D6" s="31"/>
      <c r="E6" s="31"/>
      <c r="F6" s="31"/>
      <c r="G6" s="18"/>
      <c r="H6" s="31"/>
      <c r="I6" s="18"/>
      <c r="J6" s="31"/>
      <c r="K6" s="31"/>
      <c r="L6" s="18"/>
      <c r="M6" s="31"/>
      <c r="N6" s="18"/>
      <c r="O6" s="18"/>
      <c r="P6" s="18"/>
      <c r="Q6" s="18"/>
      <c r="R6" s="18"/>
      <c r="S6" s="18"/>
      <c r="T6" s="18"/>
      <c r="U6" s="18"/>
      <c r="V6" s="18"/>
      <c r="W6" s="18"/>
      <c r="X6" s="18"/>
      <c r="Y6" s="18"/>
      <c r="Z6" s="18"/>
      <c r="AA6" s="18"/>
      <c r="AB6" s="18"/>
      <c r="AC6" s="18"/>
      <c r="AD6" s="18"/>
      <c r="AE6" s="31"/>
    </row>
    <row r="7" spans="1:31" ht="12.75">
      <c r="A7" s="31"/>
      <c r="B7" s="31"/>
      <c r="C7" s="31"/>
      <c r="D7" s="31"/>
      <c r="E7" s="31"/>
      <c r="F7" s="31"/>
      <c r="G7" s="18"/>
      <c r="H7" s="31"/>
      <c r="I7" s="18"/>
      <c r="J7" s="31"/>
      <c r="K7" s="31"/>
      <c r="L7" s="31"/>
      <c r="M7" s="31"/>
      <c r="N7" s="18"/>
      <c r="O7" s="18"/>
      <c r="P7" s="18"/>
      <c r="Q7" s="18"/>
      <c r="R7" s="18"/>
      <c r="S7" s="18"/>
      <c r="T7" s="18"/>
      <c r="U7" s="18"/>
      <c r="V7" s="18"/>
      <c r="W7" s="18"/>
      <c r="X7" s="18"/>
      <c r="Y7" s="18"/>
      <c r="Z7" s="18"/>
      <c r="AA7" s="18"/>
      <c r="AB7" s="18"/>
      <c r="AC7" s="18"/>
      <c r="AD7" s="18"/>
      <c r="AE7" s="31"/>
    </row>
    <row r="8" spans="1:31" ht="12.75">
      <c r="A8" s="18"/>
      <c r="B8" s="18"/>
      <c r="C8" s="18"/>
      <c r="D8" s="31"/>
      <c r="E8" s="18"/>
      <c r="F8" s="18"/>
      <c r="G8" s="18"/>
      <c r="H8" s="18"/>
      <c r="I8" s="18"/>
      <c r="J8" s="18"/>
      <c r="K8" s="18"/>
      <c r="L8" s="18"/>
      <c r="M8" s="18"/>
      <c r="N8" s="18"/>
      <c r="O8" s="18"/>
      <c r="P8" s="18"/>
      <c r="Q8" s="18"/>
      <c r="R8" s="18"/>
      <c r="S8" s="18"/>
      <c r="T8" s="18"/>
      <c r="U8" s="18"/>
      <c r="V8" s="18"/>
      <c r="W8" s="18"/>
      <c r="X8" s="18"/>
      <c r="Y8" s="18"/>
      <c r="Z8" s="18"/>
      <c r="AA8" s="18"/>
      <c r="AB8" s="18"/>
      <c r="AC8" s="18"/>
      <c r="AD8" s="18"/>
      <c r="AE8" s="31"/>
    </row>
    <row r="9" spans="1:31" ht="12.75">
      <c r="A9" s="18"/>
      <c r="B9" s="18"/>
      <c r="C9" s="18"/>
      <c r="D9" s="31"/>
      <c r="E9" s="18"/>
      <c r="F9" s="18"/>
      <c r="G9" s="18"/>
      <c r="H9" s="18"/>
      <c r="I9" s="18"/>
      <c r="J9" s="18"/>
      <c r="K9" s="18"/>
      <c r="L9" s="18"/>
      <c r="M9" s="18"/>
      <c r="N9" s="18"/>
      <c r="O9" s="18"/>
      <c r="P9" s="18"/>
      <c r="Q9" s="18"/>
      <c r="R9" s="18"/>
      <c r="S9" s="18"/>
      <c r="T9" s="18"/>
      <c r="U9" s="18"/>
      <c r="V9" s="18"/>
      <c r="W9" s="18"/>
      <c r="X9" s="18"/>
      <c r="Y9" s="18"/>
      <c r="Z9" s="18"/>
      <c r="AA9" s="18"/>
      <c r="AB9" s="18"/>
      <c r="AC9" s="18"/>
      <c r="AD9" s="18"/>
      <c r="AE9" s="31"/>
    </row>
    <row r="10" spans="1:31" ht="12.75">
      <c r="A10" s="18"/>
      <c r="B10" s="18"/>
      <c r="C10" s="18"/>
      <c r="D10" s="31"/>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31"/>
    </row>
    <row r="11" spans="1:31" ht="12.75">
      <c r="A11" s="18"/>
      <c r="B11" s="18"/>
      <c r="C11" s="18"/>
      <c r="D11" s="31"/>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31"/>
    </row>
    <row r="12" spans="1:31" ht="12.75">
      <c r="A12" s="18"/>
      <c r="B12" s="18"/>
      <c r="C12" s="18"/>
      <c r="D12" s="31"/>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31"/>
    </row>
    <row r="13" spans="1:31" ht="12.75">
      <c r="A13" s="18"/>
      <c r="B13" s="18"/>
      <c r="C13" s="18"/>
      <c r="D13" s="31"/>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31"/>
    </row>
    <row r="14" spans="1:31" ht="12.75">
      <c r="A14" s="18"/>
      <c r="B14" s="18"/>
      <c r="C14" s="18"/>
      <c r="D14" s="31"/>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31"/>
    </row>
    <row r="15" spans="1:31" ht="12.75">
      <c r="A15" s="18"/>
      <c r="B15" s="18"/>
      <c r="C15" s="18"/>
      <c r="D15" s="31"/>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31"/>
    </row>
    <row r="16" spans="1:31" ht="12.75">
      <c r="A16" s="18"/>
      <c r="B16" s="18"/>
      <c r="C16" s="18"/>
      <c r="D16" s="31"/>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31"/>
    </row>
    <row r="17" spans="1:31" ht="12.75">
      <c r="A17" s="18"/>
      <c r="B17" s="18"/>
      <c r="C17" s="18"/>
      <c r="D17" s="31"/>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31"/>
    </row>
    <row r="18" spans="1:31" ht="12.75">
      <c r="A18" s="18"/>
      <c r="B18" s="18"/>
      <c r="C18" s="18"/>
      <c r="D18" s="31"/>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31"/>
    </row>
    <row r="19" spans="1:31" ht="12.75">
      <c r="A19" s="18"/>
      <c r="B19" s="18"/>
      <c r="C19" s="18"/>
      <c r="D19" s="31"/>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31"/>
    </row>
    <row r="20" spans="1:31" ht="12.75">
      <c r="A20" s="18"/>
      <c r="B20" s="18"/>
      <c r="C20" s="18"/>
      <c r="D20" s="31"/>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31"/>
    </row>
    <row r="21" spans="1:31" ht="12.75">
      <c r="A21" s="18"/>
      <c r="B21" s="18"/>
      <c r="C21" s="18"/>
      <c r="D21" s="31"/>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31"/>
    </row>
    <row r="22" spans="1:31" ht="12.75">
      <c r="A22" s="18"/>
      <c r="B22" s="18"/>
      <c r="C22" s="18"/>
      <c r="D22" s="31"/>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31"/>
    </row>
    <row r="23" spans="1:31" ht="12.75">
      <c r="A23" s="18"/>
      <c r="B23" s="18"/>
      <c r="C23" s="18"/>
      <c r="D23" s="31"/>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31"/>
    </row>
    <row r="24" spans="1:31" ht="12.75">
      <c r="A24" s="18"/>
      <c r="B24" s="18"/>
      <c r="C24" s="18"/>
      <c r="D24" s="31"/>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31"/>
    </row>
    <row r="25" spans="1:31" ht="12.75">
      <c r="A25" s="18"/>
      <c r="B25" s="18"/>
      <c r="C25" s="18"/>
      <c r="D25" s="31"/>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31"/>
    </row>
    <row r="26" spans="1:31" ht="12.75">
      <c r="A26" s="18"/>
      <c r="B26" s="18"/>
      <c r="C26" s="18"/>
      <c r="D26" s="31"/>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31"/>
    </row>
    <row r="27" spans="1:31" ht="12.75">
      <c r="A27" s="18"/>
      <c r="B27" s="18"/>
      <c r="C27" s="18"/>
      <c r="D27" s="31"/>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31"/>
    </row>
    <row r="28" spans="1:31" ht="12.75">
      <c r="A28" s="18"/>
      <c r="B28" s="18"/>
      <c r="C28" s="18"/>
      <c r="D28" s="31"/>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31"/>
    </row>
    <row r="29" spans="1:31" ht="12.75">
      <c r="A29" s="18"/>
      <c r="B29" s="18"/>
      <c r="C29" s="18"/>
      <c r="D29" s="31"/>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31"/>
    </row>
    <row r="30" spans="1:31" ht="12.75">
      <c r="A30" s="18"/>
      <c r="B30" s="18"/>
      <c r="C30" s="18"/>
      <c r="D30" s="31"/>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31"/>
    </row>
    <row r="31" spans="1:31" ht="12.75">
      <c r="A31" s="18"/>
      <c r="B31" s="18"/>
      <c r="C31" s="18"/>
      <c r="D31" s="31"/>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31"/>
    </row>
    <row r="32" spans="1:31" ht="12.75">
      <c r="A32" s="18"/>
      <c r="B32" s="18"/>
      <c r="C32" s="18"/>
      <c r="D32" s="31"/>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31"/>
    </row>
    <row r="33" spans="1:31" ht="12.75">
      <c r="A33" s="18"/>
      <c r="B33" s="18"/>
      <c r="C33" s="18"/>
      <c r="D33" s="31"/>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31"/>
    </row>
    <row r="34" spans="1:31" ht="12.75">
      <c r="A34" s="18"/>
      <c r="B34" s="18"/>
      <c r="C34" s="18"/>
      <c r="D34" s="31"/>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31"/>
    </row>
    <row r="35" spans="1:31" ht="12.75">
      <c r="A35" s="18"/>
      <c r="B35" s="18"/>
      <c r="C35" s="18"/>
      <c r="D35" s="31"/>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31"/>
    </row>
    <row r="36" spans="1:31" ht="12.75">
      <c r="A36" s="18"/>
      <c r="B36" s="18"/>
      <c r="C36" s="18"/>
      <c r="D36" s="31"/>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31"/>
    </row>
    <row r="37" spans="1:31" ht="12.75">
      <c r="A37" s="18"/>
      <c r="B37" s="18"/>
      <c r="C37" s="18"/>
      <c r="D37" s="31"/>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31"/>
    </row>
    <row r="38" spans="1:31" ht="23.25" customHeight="1">
      <c r="A38" s="18"/>
      <c r="B38" s="18"/>
      <c r="C38" s="18"/>
      <c r="D38" s="31"/>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31"/>
    </row>
    <row r="39" spans="1:31" ht="23.2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row>
    <row r="40" spans="1:31" ht="12.75">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row>
    <row r="41" spans="1:31" ht="12.75">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row>
    <row r="42" spans="1:31" ht="12.75">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row>
    <row r="43" spans="1:31" ht="12.75">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row>
    <row r="44" spans="1:31" ht="12.75">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row>
    <row r="45" spans="1:31" ht="12.7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row>
    <row r="46" spans="1:31" ht="12.75">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row>
    <row r="47" spans="1:31" ht="12.75">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row>
    <row r="48" spans="1:31" ht="12.75">
      <c r="A48" s="18"/>
      <c r="B48" s="18"/>
      <c r="C48" s="18"/>
      <c r="D48" s="31"/>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31"/>
    </row>
    <row r="49" spans="1:31" ht="12.75">
      <c r="A49" s="18"/>
      <c r="B49" s="18"/>
      <c r="C49" s="18"/>
      <c r="D49" s="31"/>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31"/>
    </row>
    <row r="50" spans="1:31" ht="12.75">
      <c r="A50" s="18"/>
      <c r="B50" s="18"/>
      <c r="C50" s="18"/>
      <c r="D50" s="31"/>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row>
    <row r="51" spans="1:31" ht="12.75">
      <c r="A51" s="18"/>
      <c r="B51" s="18"/>
      <c r="C51" s="18"/>
      <c r="D51" s="31"/>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1:31" ht="12.7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row>
    <row r="53" spans="1:31" ht="12.7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1:31" ht="12.7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1:31" ht="12.7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row>
    <row r="56" spans="1:31" ht="12.7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row>
    <row r="57" spans="1:31" ht="12.7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row>
    <row r="58" spans="1:31" ht="12.7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row>
    <row r="59" spans="1:31" ht="12.7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row>
    <row r="60" spans="1:31" ht="12.7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row>
    <row r="61" spans="1:31" ht="12.7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row>
    <row r="62" spans="1:31" ht="12.7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row>
    <row r="63" spans="1:31" ht="12.7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row>
    <row r="64" spans="1:31" ht="12.7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row>
    <row r="65" spans="1:31" ht="12.7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1:31" ht="12.7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1:31" ht="12.7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1:31" ht="12.7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1:31" ht="12.7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1:31" ht="12.7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1:31" ht="12.7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1:31" ht="12.7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1:31" ht="12.7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1:31" ht="12.7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1:31" ht="12.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1:31" ht="12.7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1:31" ht="12.7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1:31" ht="12.7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1:31" ht="12.7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1:31" ht="12.7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1:31" ht="12.7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82" spans="1:31" ht="12.7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row>
    <row r="83" spans="1:31" ht="12.7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row>
    <row r="84" spans="1:31" ht="12.7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row>
    <row r="85" spans="1:31" ht="12.7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row>
    <row r="86" spans="1:31" ht="12.7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row>
    <row r="87" spans="1:31" ht="12.7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row>
    <row r="88" spans="1:31" ht="12.7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row>
    <row r="89" spans="1:31" ht="12.7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row>
    <row r="90" spans="1:31" ht="12.7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ht="12.7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ht="12.7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ht="12.7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ht="12.7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ht="12.7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ht="12.7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ht="12.7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ht="12.7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ht="12.7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ht="12.7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ht="12.7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ht="12.7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ht="12.7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ht="12.7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ht="12.7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ht="12.7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ht="12.7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ht="12.7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ht="12.7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ht="12.7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ht="12.7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ht="12.7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ht="12.7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ht="12.7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ht="12.7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ht="12.7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ht="12.7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ht="12.7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ht="12.7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ht="12.7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ht="12.7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ht="12.7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ht="12.7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ht="12.7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25" spans="1:31" ht="12.7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row>
    <row r="126" spans="1:31" ht="12.7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row>
    <row r="127" spans="1:31" ht="12.7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row>
    <row r="128" spans="1:31" ht="12.7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row>
    <row r="129" spans="1:31" ht="12.7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row>
    <row r="130" spans="1:31" ht="12.7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row>
    <row r="131" spans="1:31" ht="12.7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row>
    <row r="132" spans="1:31" ht="12.7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row>
    <row r="133" spans="1:31" ht="12.7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row>
    <row r="134" spans="1:31" ht="12.7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row>
    <row r="135" spans="1:31" ht="12.7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row>
    <row r="136" spans="1:31" ht="12.7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row>
    <row r="137" spans="1:31" ht="12.7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row>
    <row r="138" spans="1:31" ht="12.7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row>
    <row r="139" spans="1:31" ht="12.7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row>
    <row r="140" spans="1:31" ht="12.7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row>
    <row r="141" spans="1:31" ht="12.7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row>
    <row r="142" spans="1:31" ht="12.7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row>
    <row r="143" spans="1:31" ht="12.7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row>
    <row r="144" spans="1:31" ht="12.7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row>
    <row r="145" spans="1:31" ht="12.7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row>
    <row r="146" spans="1:31" ht="12.7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row>
    <row r="147" spans="1:31" ht="12.7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row>
    <row r="148" spans="1:31" ht="12.7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row>
    <row r="149" spans="1:31" ht="12.7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row>
    <row r="150" spans="1:31" ht="12.7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row>
    <row r="151" spans="1:31" ht="12.7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row>
    <row r="152" spans="1:31" ht="12.7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row>
    <row r="153" spans="1:31" ht="12.7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row>
    <row r="154" spans="1:31" ht="12.7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row>
    <row r="155" spans="1:31" ht="12.7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row>
    <row r="156" spans="1:31" ht="12.7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row>
    <row r="157" spans="1:31" ht="12.7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row>
    <row r="158" spans="1:31" ht="12.7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row>
    <row r="159" spans="1:31" ht="12.7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row>
    <row r="160" spans="1:31" ht="12.7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row>
    <row r="161" spans="1:31" ht="12.7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row>
    <row r="162" spans="1:31" ht="12.7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row>
    <row r="163" spans="1:31" ht="12.7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row>
    <row r="164" spans="1:31" ht="12.7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row>
    <row r="165" spans="1:31" ht="12.7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row>
    <row r="166" spans="1:31" ht="12.7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row>
    <row r="167" spans="1:31" ht="12.7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row>
    <row r="168" spans="1:31" ht="12.7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row>
    <row r="169" spans="1:31" ht="12.7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row>
    <row r="170" spans="1:31" ht="12.7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row>
    <row r="171" spans="1:31" ht="12.7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row>
    <row r="172" spans="1:31" ht="12.7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row>
    <row r="173" spans="1:31" ht="12.7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row>
    <row r="174" spans="1:31" ht="12.7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row>
    <row r="175" spans="1:31" ht="12.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row>
    <row r="176" spans="1:31" ht="12.7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row>
    <row r="177" spans="1:31" ht="12.7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row>
    <row r="178" spans="1:31" ht="12.7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row>
    <row r="179" spans="1:31" ht="12.7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row>
    <row r="180" spans="1:31" ht="12.7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row>
    <row r="181" spans="1:31" ht="12.7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row>
    <row r="182" spans="1:31" ht="12.7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row>
    <row r="183" spans="1:31" ht="12.7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row>
    <row r="184" spans="1:31" ht="12.7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row>
    <row r="185" spans="1:31" ht="12.7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row>
    <row r="186" spans="1:31" ht="12.7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row>
    <row r="187" spans="1:31" ht="12.7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row>
    <row r="188" spans="1:31" ht="12.7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row>
    <row r="189" spans="1:31" ht="12.7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row>
    <row r="190" spans="1:31" ht="12.7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row>
    <row r="191" spans="1:31" ht="12.7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row>
    <row r="192" spans="1:31" ht="12.7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row>
    <row r="193" spans="1:31" ht="12.7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row>
    <row r="194" spans="1:31" ht="12.7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row>
    <row r="195" spans="1:31" ht="12.7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row>
    <row r="196" spans="1:31" ht="12.7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row>
    <row r="197" spans="1:31" ht="12.7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row>
    <row r="198" spans="1:31" ht="12.7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row>
    <row r="199" spans="1:31" ht="12.7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row>
    <row r="200" spans="1:31" ht="12.7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row>
    <row r="201" spans="1:31" ht="12.7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row>
    <row r="202" spans="1:31" ht="12.7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row>
    <row r="203" spans="1:31" ht="12.7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row>
    <row r="204" spans="1:31" ht="12.7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row>
    <row r="205" spans="1:31" ht="12.7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row>
    <row r="206" spans="1:31" ht="12.7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row>
    <row r="207" spans="1:31" ht="12.7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row>
    <row r="208" spans="1:31" ht="12.7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row>
    <row r="209" spans="1:31" ht="12.7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row>
    <row r="210" spans="1:31" ht="12.7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row>
    <row r="211" spans="1:31" ht="12.7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row>
    <row r="212" spans="1:31" ht="12.7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row>
    <row r="213" spans="1:31" ht="12.7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row>
    <row r="214" spans="1:31" ht="12.7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row>
    <row r="215" spans="1:31" ht="12.7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row>
    <row r="216" spans="1:31" ht="12.7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row>
    <row r="217" spans="1:31" ht="12.7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row>
    <row r="218" spans="1:31" ht="12.7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row>
    <row r="219" spans="1:31" ht="12.7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row>
    <row r="220" spans="1:31" ht="12.7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row>
    <row r="221" spans="1:31" ht="12.7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row>
    <row r="222" spans="1:31" ht="12.7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row>
    <row r="223" spans="1:31" ht="12.7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row>
    <row r="224" spans="1:31" ht="12.7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row>
    <row r="225" spans="1:31" ht="12.7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row>
    <row r="226" spans="1:31" ht="12.7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row>
    <row r="227" spans="1:31" ht="12.7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row>
    <row r="228" spans="1:31" ht="12.7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row>
    <row r="229" spans="1:31" ht="12.7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row>
    <row r="230" spans="1:31" ht="12.7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row>
    <row r="231" spans="1:31" ht="12.7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row>
    <row r="232" spans="1:31" ht="12.7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row>
    <row r="233" spans="1:31" ht="12.7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row>
    <row r="234" spans="1:31" ht="12.7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row>
    <row r="235" spans="1:31" ht="12.7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row>
    <row r="236" spans="1:31" ht="12.7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row>
    <row r="237" spans="1:31" ht="12.7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row>
    <row r="238" spans="1:31" ht="12.7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row>
    <row r="239" spans="1:31" ht="12.7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row>
    <row r="240" spans="1:31" ht="12.7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row>
    <row r="241" spans="1:31" ht="12.7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row>
    <row r="242" spans="1:31" ht="12.7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row>
    <row r="243" spans="1:31" ht="12.7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row>
    <row r="244" spans="1:31" ht="12.7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row>
    <row r="245" spans="1:31" ht="12.7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row>
    <row r="246" spans="1:31" ht="12.7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row>
    <row r="247" spans="1:31" ht="12.7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row>
    <row r="248" spans="1:31" ht="12.7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row>
    <row r="249" spans="1:31" ht="12.7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row>
    <row r="250" spans="1:31" ht="12.7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row>
    <row r="251" spans="1:31" ht="12.7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row>
    <row r="252" spans="1:31" ht="12.7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row>
    <row r="253" spans="1:31" ht="12.7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row>
    <row r="254" spans="1:31" ht="12.7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row>
    <row r="255" spans="1:31" ht="12.7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row>
    <row r="256" spans="1:31" ht="12.7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row>
    <row r="257" spans="1:31" ht="12.7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row>
    <row r="258" spans="1:31" ht="12.7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row>
    <row r="259" spans="1:31" ht="12.7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row>
    <row r="260" spans="1:31" ht="12.7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row>
    <row r="261" spans="1:31" ht="12.7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row>
    <row r="262" spans="1:31" ht="12.7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row>
    <row r="263" spans="1:31" ht="12.7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row>
    <row r="264" spans="1:31" ht="12.7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row>
    <row r="265" spans="1:31" ht="12.7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row>
    <row r="266" spans="1:31" ht="12.7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row>
    <row r="267" spans="1:31" ht="12.7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row>
    <row r="268" spans="1:31" ht="12.7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row>
    <row r="269" spans="1:31" ht="12.7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row>
    <row r="270" spans="1:31" ht="12.7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row>
    <row r="271" spans="1:31" ht="12.7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row>
    <row r="272" spans="1:31" ht="12.7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row>
    <row r="273" spans="1:31" ht="12.7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row>
    <row r="274" spans="1:31" ht="12.7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row>
    <row r="275" spans="1:31" ht="1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row>
    <row r="276" spans="1:31" ht="12.7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row>
    <row r="277" spans="1:31" ht="12.7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row>
    <row r="278" spans="1:31" ht="12.7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row>
    <row r="279" spans="1:31" ht="12.7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row>
    <row r="280" spans="1:31" ht="12.7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row>
    <row r="281" spans="1:31" ht="12.7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row>
    <row r="282" spans="1:31" ht="12.7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row>
    <row r="283" spans="1:31" ht="12.7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row>
    <row r="284" spans="1:31" ht="12.7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row>
    <row r="285" spans="1:31" ht="12.7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row>
    <row r="286" spans="1:31" ht="12.7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row>
    <row r="287" spans="1:31" ht="12.7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row>
    <row r="288" spans="1:31" ht="12.7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row>
    <row r="289" spans="1:31" ht="12.7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row>
    <row r="290" spans="1:31" ht="12.7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row>
    <row r="291" spans="1:31" ht="12.7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row>
    <row r="292" spans="1:31" ht="12.7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row>
    <row r="293" spans="1:31" ht="12.7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row>
    <row r="294" spans="1:31" ht="12.7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row>
    <row r="295" spans="1:31" ht="12.7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row>
    <row r="296" spans="1:31" ht="12.7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row>
    <row r="297" spans="1:31" ht="12.7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row>
    <row r="298" spans="1:31" ht="12.7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row>
    <row r="299" spans="1:31" ht="12.7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row>
    <row r="300" spans="1:31" ht="12.7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row>
    <row r="301" spans="1:31" ht="12.7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row>
    <row r="302" spans="1:31" ht="12.7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row>
    <row r="303" spans="1:31" ht="12.7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row>
    <row r="304" spans="1:31" ht="12.7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row>
    <row r="305" spans="1:31" ht="12.7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row>
    <row r="306" spans="1:31" ht="12.7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row>
    <row r="307" spans="1:31" ht="12.7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row>
    <row r="308" spans="1:31" ht="12.7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row>
    <row r="309" spans="1:31" ht="12.7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row>
    <row r="310" spans="1:31" ht="12.7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row>
    <row r="311" spans="1:31" ht="12.7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row>
    <row r="312" spans="1:31" ht="12.7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row>
    <row r="313" spans="1:31" ht="12.7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row>
    <row r="314" spans="1:31" ht="12.7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row>
    <row r="315" spans="1:31" ht="12.7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row>
    <row r="316" spans="1:31" ht="12.7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row>
    <row r="317" spans="1:31" ht="12.7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row>
    <row r="318" spans="1:31" ht="12.7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row>
    <row r="319" spans="1:31" ht="12.7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row>
    <row r="320" spans="1:31" ht="12.7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row>
    <row r="321" spans="1:31" ht="12.7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row>
    <row r="322" spans="1:31" ht="12.7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row>
    <row r="323" spans="1:31" ht="12.7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row>
    <row r="324" spans="1:31" ht="12.7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row>
    <row r="325" spans="1:31" ht="12.7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row>
    <row r="326" spans="1:31" ht="12.7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row>
    <row r="327" spans="1:31" ht="12.7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row>
    <row r="328" spans="1:31" ht="12.7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row>
    <row r="329" spans="1:31" ht="12.7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row>
    <row r="330" spans="1:31" ht="12.7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row>
    <row r="331" spans="1:31" ht="12.7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row>
    <row r="332" spans="1:31" ht="12.7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row>
    <row r="333" spans="1:31" ht="12.7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row>
    <row r="334" spans="1:31" ht="12.7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row>
    <row r="335" spans="1:31" ht="12.7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row>
    <row r="336" spans="1:31" ht="12.7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row>
    <row r="337" spans="1:31" ht="12.7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row>
    <row r="338" spans="1:31" ht="12.7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row>
    <row r="339" spans="1:31" ht="12.7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row>
    <row r="340" spans="1:31" ht="12.7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row>
    <row r="341" spans="1:31" ht="12.7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row>
    <row r="342" spans="1:31" ht="12.7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row>
    <row r="343" spans="1:31" ht="12.7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row>
    <row r="344" spans="1:31" ht="12.7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row>
    <row r="345" spans="1:31" ht="12.7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row>
    <row r="346" spans="1:31" ht="12.7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row>
    <row r="347" spans="1:31" ht="12.7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row>
    <row r="348" spans="1:31" ht="12.7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row>
    <row r="349" spans="1:31" ht="12.7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row>
    <row r="350" spans="1:31" ht="12.7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row>
    <row r="351" spans="1:31" ht="12.7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row>
    <row r="352" spans="1:31" ht="12.7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row>
    <row r="353" spans="1:31" ht="12.7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row>
    <row r="354" spans="1:31" ht="12.7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row>
    <row r="355" spans="1:31" ht="12.7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row>
    <row r="356" spans="1:31" ht="12.7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row>
    <row r="357" spans="1:31" ht="12.7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row>
    <row r="358" spans="1:31" ht="12.7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row>
    <row r="359" spans="1:31" ht="12.7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row>
    <row r="360" spans="1:31" ht="12.7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row>
    <row r="361" spans="1:31" ht="12.7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row>
    <row r="362" spans="1:31" ht="12.7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row>
    <row r="363" spans="1:31" ht="12.7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row>
    <row r="364" spans="1:31" ht="12.7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row>
    <row r="365" spans="1:31" ht="12.7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row>
    <row r="366" spans="1:31" ht="12.7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row>
    <row r="367" spans="1:31" ht="12.7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row>
    <row r="368" spans="1:31" ht="12.7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row>
    <row r="369" spans="1:31" ht="12.7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row>
    <row r="370" spans="1:31" ht="12.7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row>
    <row r="371" spans="1:31" ht="12.7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row>
    <row r="372" spans="1:31" ht="12.7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row>
    <row r="373" spans="1:31" ht="12.7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row>
    <row r="374" spans="1:31" ht="12.7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row>
    <row r="375" spans="1:31" ht="12.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row>
    <row r="376" spans="1:31" ht="12.7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row>
    <row r="377" spans="1:31" ht="12.7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row>
    <row r="378" spans="1:31" ht="12.7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row>
    <row r="379" spans="1:31" ht="12.7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row>
    <row r="380" spans="1:31" ht="12.7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row>
    <row r="381" spans="1:31" ht="12.7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row>
    <row r="382" spans="1:31" ht="12.7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row>
    <row r="383" spans="1:31" ht="12.7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row>
    <row r="384" spans="1:31" ht="12.7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row>
    <row r="385" spans="1:31" ht="12.7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row>
    <row r="386" spans="1:31" ht="12.7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row>
    <row r="387" spans="1:31" ht="12.7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row>
    <row r="388" spans="1:31" ht="12.7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row>
    <row r="389" spans="1:31" ht="12.7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row>
    <row r="390" spans="1:31" ht="12.7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row>
    <row r="391" spans="1:31" ht="12.7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row>
    <row r="392" spans="1:31" ht="12.7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row>
    <row r="393" spans="1:31" ht="12.7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row>
    <row r="394" spans="1:31" ht="12.7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row>
    <row r="395" spans="1:31" ht="12.7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row>
    <row r="396" spans="1:31" ht="12.7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row>
    <row r="397" spans="1:31" ht="12.7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row>
    <row r="398" spans="1:31" ht="12.7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row>
    <row r="399" spans="1:31" ht="12.7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row>
    <row r="400" spans="1:31" ht="12.7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row>
    <row r="401" spans="1:31" ht="12.7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row>
    <row r="402" spans="1:31" ht="12.7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row>
    <row r="403" spans="1:31" ht="12.7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row>
    <row r="404" spans="1:31" ht="12.7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row>
    <row r="405" spans="1:31" ht="12.7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row>
    <row r="406" spans="1:31" ht="12.7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row>
    <row r="407" spans="1:31" ht="12.7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row>
    <row r="408" spans="1:31" ht="12.7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row>
    <row r="409" spans="1:31" ht="12.7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row>
    <row r="410" spans="1:31" ht="12.7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row>
    <row r="411" spans="1:31" ht="12.7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row>
    <row r="412" spans="1:31" ht="12.7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row>
    <row r="413" spans="1:31" ht="12.7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row>
    <row r="414" spans="1:31" ht="12.7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row>
    <row r="415" spans="1:31" ht="12.7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row>
    <row r="416" spans="1:31" ht="12.7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row>
    <row r="417" spans="1:31" ht="12.7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row>
    <row r="418" spans="1:31" ht="12.7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row>
    <row r="419" spans="1:31" ht="12.7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row>
    <row r="420" spans="1:31" ht="12.7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row>
    <row r="421" spans="1:31" ht="12.7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row>
    <row r="422" spans="1:31" ht="12.7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row>
    <row r="423" spans="1:31" ht="12.7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row>
    <row r="424" spans="1:31" ht="12.7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row>
    <row r="425" spans="1:31" ht="12.7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row>
    <row r="426" spans="1:31" ht="12.7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row>
    <row r="427" spans="1:31" ht="12.7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row>
    <row r="428" spans="1:31" ht="12.7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row>
    <row r="429" spans="1:31" ht="12.7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row>
    <row r="430" spans="1:31" ht="12.7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row>
    <row r="431" spans="1:31" ht="12.7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row>
    <row r="432" spans="1:31" ht="12.7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row>
    <row r="433" spans="1:31" ht="12.7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row>
    <row r="434" spans="1:31" ht="12.7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row>
    <row r="435" spans="1:31" ht="12.7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row>
    <row r="436" spans="1:31" ht="12.7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row>
    <row r="437" spans="1:31" ht="12.7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row>
    <row r="438" spans="1:31" ht="12.7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row>
    <row r="439" spans="1:31" ht="12.7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row>
    <row r="440" spans="1:31" ht="12.7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row>
    <row r="441" spans="1:31" ht="12.7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row>
    <row r="442" spans="1:31" ht="12.7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row>
    <row r="443" spans="1:31" ht="12.7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row>
    <row r="444" spans="1:31" ht="12.7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row>
    <row r="445" spans="1:31" ht="12.7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row>
    <row r="446" spans="1:31" ht="12.7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row>
    <row r="447" spans="1:31" ht="12.7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row>
    <row r="448" spans="1:31" ht="12.7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row>
    <row r="449" spans="1:31" ht="12.7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row>
    <row r="450" spans="1:31" ht="12.7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row>
    <row r="451" spans="1:31" ht="12.7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row>
    <row r="452" spans="1:31" ht="12.7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row>
    <row r="453" spans="1:31" ht="12.7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row>
    <row r="454" spans="1:31" ht="12.7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row>
    <row r="455" spans="1:31" ht="12.7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row>
    <row r="456" spans="1:31" ht="12.7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row>
    <row r="457" spans="1:31" ht="12.7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row>
    <row r="458" spans="1:31" ht="12.7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row>
    <row r="459" spans="1:31" ht="12.7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row>
    <row r="460" spans="1:31" ht="12.7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row>
    <row r="461" spans="1:31" ht="12.7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row>
    <row r="462" spans="1:31" ht="12.7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row>
    <row r="463" spans="1:31" ht="12.7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row>
    <row r="464" spans="1:31" ht="12.7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row>
    <row r="465" spans="1:31" ht="12.7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row>
    <row r="466" spans="1:31" ht="12.7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row>
    <row r="467" spans="1:31" ht="12.7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row>
    <row r="468" spans="1:31" ht="12.7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row>
    <row r="469" spans="1:31" ht="12.7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row>
    <row r="470" spans="1:31" ht="12.7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row>
    <row r="471" spans="1:31" ht="12.7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row>
    <row r="472" spans="1:31" ht="12.7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row>
    <row r="473" spans="1:31" ht="12.7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row>
    <row r="474" spans="1:31" ht="12.7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row>
    <row r="475" spans="1:31" ht="12.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row>
    <row r="476" spans="1:31" ht="12.7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row>
    <row r="477" spans="1:31" ht="12.7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row>
    <row r="478" spans="1:31" ht="12.7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row>
    <row r="479" spans="1:31" ht="12.7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row>
    <row r="480" spans="1:31" ht="12.7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row>
    <row r="481" spans="1:31" ht="12.7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row>
    <row r="482" spans="1:31" ht="12.7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row>
    <row r="483" spans="1:31" ht="12.7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row>
    <row r="484" spans="1:31" ht="12.7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row>
    <row r="485" spans="1:31" ht="12.7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row>
    <row r="486" spans="1:31" ht="12.7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row>
    <row r="487" spans="1:31" ht="12.7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row>
    <row r="488" spans="1:31" ht="12.7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row>
    <row r="489" spans="1:31" ht="12.7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row>
    <row r="490" spans="1:31" ht="12.7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row>
    <row r="491" spans="1:31" ht="12.7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row>
    <row r="492" spans="1:31" ht="12.7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row>
    <row r="493" spans="1:31" ht="12.7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row>
    <row r="494" spans="1:31" ht="12.7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row>
    <row r="495" spans="1:31" ht="12.7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row>
    <row r="496" spans="1:31" ht="12.7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row>
    <row r="497" spans="1:31" ht="12.7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row>
    <row r="498" spans="1:31" ht="12.7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row>
    <row r="499" spans="1:31" ht="12.7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row>
    <row r="500" spans="1:31" ht="12.7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row>
    <row r="501" spans="1:31" ht="12.7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row>
    <row r="502" spans="1:31" ht="12.7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row>
    <row r="503" spans="1:31" ht="12.7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row>
    <row r="504" spans="1:31" ht="12.7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row>
    <row r="505" spans="1:31" ht="12.7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row>
    <row r="506" spans="1:31" ht="12.7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row>
    <row r="507" spans="1:31" ht="12.7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row>
    <row r="508" spans="1:31" ht="12.7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row>
    <row r="509" spans="1:31" ht="12.7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row>
    <row r="510" spans="1:31" ht="12.7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row>
    <row r="511" spans="1:31" ht="12.7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row>
    <row r="512" spans="1:31" ht="12.7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row>
    <row r="513" spans="1:31" ht="12.7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row>
    <row r="514" spans="1:31" ht="12.7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row>
    <row r="515" spans="1:31" ht="12.7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row>
    <row r="516" spans="1:31" ht="12.7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row>
    <row r="517" spans="1:31" ht="12.7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row>
    <row r="518" spans="1:31" ht="12.7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row>
    <row r="519" spans="1:31" ht="12.7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row>
    <row r="520" spans="1:31" ht="12.7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row>
    <row r="521" spans="1:31" ht="12.7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row>
    <row r="522" spans="1:31" ht="12.7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row>
    <row r="523" spans="1:31" ht="12.7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row>
    <row r="524" spans="1:31" ht="12.7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row>
    <row r="525" spans="1:31" ht="12.7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row>
    <row r="526" spans="1:31" ht="12.7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row>
    <row r="527" spans="1:31" ht="12.7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row>
    <row r="528" spans="1:31" ht="12.7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row>
    <row r="529" spans="1:31" ht="12.7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row>
    <row r="530" spans="1:31" ht="12.7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row>
    <row r="531" spans="1:31" ht="12.7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row>
    <row r="532" spans="1:31" ht="12.7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row>
    <row r="533" spans="1:31" ht="12.7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row>
    <row r="534" spans="1:31" ht="12.7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row>
    <row r="535" spans="1:31" ht="12.7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row>
    <row r="536" spans="1:31" ht="12.7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row>
    <row r="537" spans="1:31" ht="12.7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row>
    <row r="538" spans="1:31" ht="12.7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row>
    <row r="539" spans="1:31" ht="12.7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row>
    <row r="540" spans="1:31" ht="12.7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row>
    <row r="541" spans="1:31" ht="12.7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row>
    <row r="542" spans="1:31" ht="12.7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row>
    <row r="543" spans="1:31" ht="12.7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row>
    <row r="544" spans="1:31" ht="12.7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row>
    <row r="545" spans="1:31" ht="12.7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row>
    <row r="546" spans="1:31" ht="12.7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row>
    <row r="547" spans="1:31" ht="12.7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row>
    <row r="548" spans="1:31" ht="12.7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row>
    <row r="549" spans="1:31" ht="12.7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row>
    <row r="550" spans="1:31" ht="12.7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row>
    <row r="551" spans="1:31" ht="12.7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row>
    <row r="552" spans="1:31" ht="12.7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row>
    <row r="553" spans="1:31" ht="12.7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row>
    <row r="554" spans="1:31" ht="12.7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row>
    <row r="555" spans="1:31" ht="12.7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row>
    <row r="556" spans="1:31" ht="12.7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row>
    <row r="557" spans="1:31" ht="12.7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row>
    <row r="558" spans="1:31" ht="12.7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row>
    <row r="559" spans="1:31" ht="12.7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row>
    <row r="560" spans="1:31" ht="12.7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row>
    <row r="561" spans="1:31" ht="12.7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row>
    <row r="562" spans="1:31" ht="12.7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row>
    <row r="563" spans="1:31" ht="12.7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row>
    <row r="564" spans="1:31" ht="12.7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row>
    <row r="565" spans="1:31" ht="12.7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row>
    <row r="566" spans="1:31" ht="12.7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row>
    <row r="567" spans="1:31" ht="12.7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row>
    <row r="568" spans="1:31" ht="12.7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row>
    <row r="569" spans="1:31" ht="12.7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row>
    <row r="570" spans="1:31" ht="12.7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row>
    <row r="571" spans="1:31" ht="12.7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row>
    <row r="572" spans="1:31" ht="12.7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row>
    <row r="573" spans="1:31" ht="12.7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row>
    <row r="574" spans="1:31" ht="12.7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row>
    <row r="575" spans="1:31" ht="12.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row>
    <row r="576" spans="1:31" ht="12.7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row>
    <row r="577" spans="1:31" ht="12.7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row>
    <row r="578" spans="1:31" ht="12.7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row>
    <row r="579" spans="1:31" ht="12.7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row>
    <row r="580" spans="1:31" ht="12.7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row>
    <row r="581" spans="1:31" ht="12.7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row>
    <row r="582" spans="1:31" ht="12.7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row>
    <row r="583" spans="1:31" ht="12.7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row>
    <row r="584" spans="1:31" ht="12.7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row>
    <row r="585" spans="1:31" ht="12.7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row>
    <row r="586" spans="1:31" ht="12.7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row>
    <row r="587" spans="1:31" ht="12.7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row>
    <row r="588" spans="1:31" ht="12.7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row>
    <row r="589" spans="1:31" ht="12.7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row>
    <row r="590" spans="1:31" ht="12.7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row>
    <row r="591" spans="1:31" ht="12.7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row>
    <row r="592" spans="1:31" ht="12.7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row>
    <row r="593" spans="1:31" ht="12.7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row>
    <row r="594" spans="1:31" ht="12.7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row>
    <row r="595" spans="1:31" ht="12.7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row>
    <row r="596" spans="1:31" ht="12.7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row>
    <row r="597" spans="1:31" ht="12.7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row>
    <row r="598" spans="1:31" ht="12.7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row>
    <row r="599" spans="1:31" ht="12.7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row>
    <row r="600" spans="1:31" ht="12.7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row>
    <row r="601" spans="1:31" ht="12.7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row>
    <row r="602" spans="1:31" ht="12.7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row>
    <row r="603" spans="1:31" ht="12.7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row>
    <row r="604" spans="1:31" ht="12.7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row>
    <row r="605" spans="1:31" ht="12.7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row>
    <row r="606" spans="1:31" ht="12.7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row>
    <row r="607" spans="1:31" ht="12.7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row>
    <row r="608" spans="1:31" ht="12.7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row>
    <row r="609" spans="1:31" ht="12.7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row>
    <row r="610" spans="1:31" ht="12.7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row>
    <row r="611" spans="1:31" ht="12.7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row>
    <row r="612" spans="1:31" ht="12.7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row>
    <row r="613" spans="1:31" ht="12.7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row>
    <row r="614" spans="1:31" ht="12.7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row>
    <row r="615" spans="1:31" ht="12.7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row>
    <row r="616" spans="1:31" ht="12.7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row>
    <row r="617" spans="1:31" ht="12.7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row>
    <row r="618" spans="1:31" ht="12.7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row>
    <row r="619" spans="1:31" ht="12.7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row>
    <row r="620" spans="1:31" ht="12.7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row>
    <row r="621" spans="1:31" ht="12.7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row>
    <row r="622" spans="1:31" ht="12.7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row>
    <row r="623" spans="1:31" ht="12.7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row>
    <row r="624" spans="1:31" ht="12.7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row>
    <row r="625" spans="1:31" ht="12.7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row>
    <row r="626" spans="1:31" ht="12.7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row>
    <row r="627" spans="1:31" ht="12.7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row>
    <row r="628" spans="1:31" ht="12.7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row>
    <row r="629" spans="1:31" ht="12.7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row>
    <row r="630" spans="1:31" ht="12.7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row>
    <row r="631" spans="1:31" ht="12.7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row>
    <row r="632" spans="1:31" ht="12.7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row>
    <row r="633" spans="1:31" ht="12.7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row>
    <row r="634" spans="1:31" ht="12.7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row>
    <row r="635" spans="1:31" ht="12.7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row>
    <row r="636" spans="1:31" ht="12.7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row>
    <row r="637" spans="1:31" ht="12.7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row>
    <row r="638" spans="1:31" ht="12.7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row>
    <row r="639" spans="1:31" ht="12.7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row>
    <row r="640" spans="1:31" ht="12.7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row>
    <row r="641" spans="1:31" ht="12.7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row>
    <row r="642" spans="1:31" ht="12.7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row>
    <row r="643" spans="1:31" ht="12.7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row>
    <row r="644" spans="1:31" ht="12.7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row>
    <row r="645" spans="1:31" ht="12.7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row>
    <row r="646" spans="1:31" ht="12.7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row>
    <row r="647" spans="1:31" ht="12.7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row>
    <row r="648" spans="1:31" ht="12.7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row>
    <row r="649" spans="1:31" ht="12.7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row>
    <row r="650" spans="1:31" ht="12.7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row>
    <row r="651" spans="1:31" ht="12.7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row>
    <row r="652" spans="1:31" ht="12.7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row>
    <row r="653" spans="1:31" ht="12.7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row>
    <row r="654" spans="1:31" ht="12.7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row>
    <row r="655" spans="1:31" ht="12.7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row>
    <row r="656" spans="1:31" ht="12.7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row>
    <row r="657" spans="1:31" ht="12.7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row>
    <row r="658" spans="1:31" ht="12.7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row>
    <row r="659" spans="1:31" ht="12.7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row>
    <row r="660" spans="1:31" ht="12.7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row>
    <row r="661" spans="1:31" ht="12.7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row>
    <row r="662" spans="1:31" ht="12.7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row>
    <row r="663" spans="1:31" ht="12.7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row>
    <row r="664" spans="1:31" ht="12.7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row>
    <row r="665" spans="1:31" ht="12.7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row>
    <row r="666" spans="1:31" ht="12.7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row>
    <row r="667" spans="1:31" ht="12.7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row>
    <row r="668" spans="1:31" ht="12.7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row>
    <row r="669" spans="1:31" ht="12.7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row>
    <row r="670" spans="1:31" ht="12.7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row>
    <row r="671" spans="1:31" ht="12.7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row>
    <row r="672" spans="1:31" ht="12.7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row>
    <row r="673" spans="1:31" ht="12.7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row>
    <row r="674" spans="1:31" ht="12.7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row>
    <row r="675" spans="1:31" ht="12.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row>
    <row r="676" spans="1:31" ht="12.7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row>
    <row r="677" spans="1:31" ht="12.7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row>
    <row r="678" spans="1:31" ht="12.7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row>
    <row r="679" spans="1:31" ht="12.7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row>
    <row r="680" spans="1:31" ht="12.7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row>
    <row r="681" spans="1:31" ht="12.7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row>
    <row r="682" spans="1:31" ht="12.7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row>
    <row r="683" spans="1:31" ht="12.7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row>
    <row r="684" spans="1:31" ht="12.7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row>
    <row r="685" spans="1:31" ht="12.7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row>
    <row r="686" spans="1:31" ht="12.7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row>
    <row r="687" spans="1:31" ht="12.7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row>
    <row r="688" spans="1:31" ht="12.7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row>
    <row r="689" spans="1:31" ht="12.7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row>
    <row r="690" spans="1:31" ht="12.7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row>
    <row r="691" spans="1:31" ht="12.7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row>
    <row r="692" spans="1:31" ht="12.7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row>
    <row r="693" spans="1:31" ht="12.7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row>
    <row r="694" spans="1:31" ht="12.7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row>
    <row r="695" spans="1:31" ht="12.7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row>
    <row r="696" spans="1:31" ht="12.7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row>
    <row r="697" spans="1:31" ht="12.7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row>
    <row r="698" spans="1:31" ht="12.7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row>
    <row r="699" spans="1:31" ht="12.7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row>
    <row r="700" spans="1:31" ht="12.7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row>
    <row r="701" spans="1:31" ht="12.7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row>
    <row r="702" spans="1:31" ht="12.7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row>
    <row r="703" spans="1:31" ht="12.7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row>
    <row r="704" spans="1:31" ht="12.7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row>
    <row r="705" spans="1:31" ht="12.7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row>
    <row r="706" spans="1:31" ht="12.7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row>
    <row r="707" spans="1:31" ht="12.7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row>
    <row r="708" spans="1:31" ht="12.7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row>
    <row r="709" spans="1:31" ht="12.7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row>
    <row r="710" spans="1:31" ht="12.7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row>
    <row r="711" spans="1:31" ht="12.7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row>
    <row r="712" spans="1:31" ht="12.7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row>
    <row r="713" spans="1:31" ht="12.7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row>
    <row r="714" spans="1:31" ht="12.7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row>
    <row r="715" spans="1:31" ht="12.7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row>
    <row r="716" spans="1:31" ht="12.7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row>
    <row r="717" spans="1:31" ht="12.7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row>
    <row r="718" spans="1:31" ht="12.7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row>
    <row r="719" spans="1:31" ht="12.7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row>
    <row r="720" spans="1:31" ht="12.7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row>
    <row r="721" spans="1:31" ht="12.7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row>
    <row r="722" spans="1:31" ht="12.7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row>
    <row r="723" spans="1:31" ht="12.7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row>
    <row r="724" spans="1:31" ht="12.7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row>
    <row r="725" spans="1:31" ht="12.7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row>
    <row r="726" spans="1:31" ht="12.7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row>
    <row r="727" spans="1:31" ht="12.7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row>
    <row r="728" spans="1:31" ht="12.7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row>
    <row r="729" spans="1:31" ht="12.7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row>
    <row r="730" spans="1:31" ht="12.7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row>
    <row r="731" spans="1:31" ht="12.7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row>
    <row r="732" spans="1:31" ht="12.7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row>
    <row r="733" spans="1:31" ht="12.7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row>
    <row r="734" spans="1:31" ht="12.7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row>
    <row r="735" spans="1:31" ht="12.7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row>
    <row r="736" spans="1:31" ht="12.7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row>
    <row r="737" spans="1:31" ht="12.7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row>
    <row r="738" spans="1:31" ht="12.7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row>
    <row r="739" spans="1:31" ht="12.7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row>
    <row r="740" spans="1:31" ht="12.7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row>
    <row r="741" spans="1:31" ht="12.7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row>
    <row r="742" spans="1:31" ht="12.7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row>
    <row r="743" spans="1:31" ht="12.7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row>
    <row r="744" spans="1:31" ht="12.7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row>
    <row r="745" spans="1:31" ht="12.7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row>
    <row r="746" spans="1:31" ht="12.7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row>
    <row r="747" spans="1:31" ht="12.7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row>
    <row r="748" spans="1:31" ht="12.7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row>
    <row r="749" spans="1:31" ht="12.7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row>
    <row r="750" spans="1:31" ht="12.7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row>
    <row r="751" spans="1:31" ht="12.7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row>
    <row r="752" spans="1:31" ht="12.7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row>
    <row r="753" spans="1:31" ht="12.7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row>
    <row r="754" spans="1:31" ht="12.7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row>
    <row r="755" spans="1:31" ht="12.7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row>
    <row r="756" spans="1:31" ht="12.7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row>
    <row r="757" spans="1:31" ht="12.7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row>
    <row r="758" spans="1:31" ht="12.7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row>
    <row r="759" spans="1:31" ht="12.7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row>
    <row r="760" spans="1:31" ht="12.7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row>
    <row r="761" spans="1:31" ht="12.7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row>
    <row r="762" spans="1:31" ht="12.7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row>
    <row r="763" spans="1:31" ht="12.7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row>
    <row r="764" spans="1:31" ht="12.7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row>
    <row r="765" spans="1:31" ht="12.7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row>
    <row r="766" spans="1:31" ht="12.7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row>
    <row r="767" spans="1:31" ht="12.7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row>
    <row r="768" spans="1:31" ht="12.7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row>
    <row r="769" spans="1:31" ht="12.7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row>
    <row r="770" spans="1:31" ht="12.7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row>
    <row r="771" spans="1:31" ht="12.7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row>
    <row r="772" spans="1:31" ht="12.7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row>
    <row r="773" spans="1:31" ht="12.7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row>
    <row r="774" spans="1:31" ht="12.7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row>
    <row r="775" spans="1:31" ht="12.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row>
    <row r="776" spans="1:31" ht="12.7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row>
    <row r="777" spans="1:31" ht="12.7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row>
    <row r="778" spans="1:31" ht="12.7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row>
    <row r="779" spans="1:31" ht="12.7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row>
    <row r="780" spans="1:31" ht="12.7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row>
    <row r="781" spans="1:31" ht="12.7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row>
    <row r="782" spans="1:31" ht="12.7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row>
    <row r="783" spans="1:31" ht="12.7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row>
    <row r="784" spans="1:31" ht="12.7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row>
    <row r="785" spans="1:31" ht="12.7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row>
    <row r="786" spans="1:31" ht="12.7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row>
    <row r="787" spans="1:31" ht="12.7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row>
    <row r="788" spans="1:31" ht="12.7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row>
    <row r="789" spans="1:31" ht="12.7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row>
    <row r="790" spans="1:31" ht="12.7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row>
    <row r="791" spans="1:31" ht="12.7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row>
    <row r="792" spans="1:31" ht="12.7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row>
    <row r="793" spans="1:31" ht="12.7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row>
    <row r="794" spans="1:31" ht="12.7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row>
    <row r="795" spans="1:31" ht="12.7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row>
    <row r="796" spans="1:31" ht="12.7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row>
    <row r="797" spans="1:31" ht="12.7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row>
    <row r="798" spans="1:31" ht="12.7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row>
    <row r="799" spans="1:31" ht="12.7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row>
    <row r="800" spans="1:31" ht="12.7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row>
    <row r="801" spans="1:31" ht="12.7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row>
    <row r="802" spans="1:31" ht="12.7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row>
    <row r="803" spans="1:31" ht="12.7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row>
    <row r="804" spans="1:31" ht="12.7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row>
    <row r="805" spans="1:31" ht="12.7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row>
    <row r="806" spans="1:31" ht="12.7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row>
    <row r="807" spans="1:31" ht="12.7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row>
    <row r="808" spans="1:31" ht="12.7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row>
    <row r="809" spans="1:31" ht="12.7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row>
    <row r="810" spans="1:31" ht="12.7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row>
    <row r="811" spans="1:31" ht="12.7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row>
    <row r="812" spans="1:31" ht="12.7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row>
    <row r="813" spans="1:31" ht="12.7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row>
    <row r="814" spans="1:31" ht="12.7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row>
    <row r="815" spans="1:31" ht="12.7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row>
    <row r="816" spans="1:31" ht="12.7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row>
    <row r="817" spans="1:31" ht="12.7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row>
    <row r="818" spans="1:31" ht="12.7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row>
    <row r="819" spans="1:31" ht="12.7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row>
    <row r="820" spans="1:31" ht="12.7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row>
    <row r="821" spans="1:31" ht="12.7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row>
    <row r="822" spans="1:31" ht="12.7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row>
    <row r="823" spans="1:31" ht="12.7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row>
    <row r="824" spans="1:31" ht="12.7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row>
    <row r="825" spans="1:31" ht="12.7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row>
    <row r="826" spans="1:31" ht="12.7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row>
    <row r="827" spans="1:31" ht="12.7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row>
    <row r="828" spans="1:31" ht="12.7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row>
    <row r="829" spans="1:31" ht="12.7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row>
    <row r="830" spans="1:31" ht="12.7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row>
    <row r="831" spans="1:31" ht="12.7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row>
    <row r="832" spans="1:31" ht="12.7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row>
    <row r="833" spans="1:31" ht="12.7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row>
    <row r="834" spans="1:31" ht="12.7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row>
    <row r="835" spans="1:31" ht="12.7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row>
    <row r="836" spans="1:31" ht="12.7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row>
    <row r="837" spans="1:31" ht="12.7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row>
    <row r="838" spans="1:31" ht="12.7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row>
    <row r="839" spans="1:31" ht="12.7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row>
    <row r="840" spans="1:31" ht="12.7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row>
    <row r="841" spans="1:31" ht="12.7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row>
    <row r="842" spans="1:31" ht="12.7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row>
    <row r="843" spans="1:31" ht="12.7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row>
    <row r="844" spans="1:31" ht="12.7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row>
    <row r="845" spans="1:31" ht="12.7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row>
    <row r="846" spans="1:31" ht="12.7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row>
    <row r="847" spans="1:31" ht="12.7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row>
    <row r="848" spans="1:31" ht="12.7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row>
    <row r="849" spans="1:31" ht="12.7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row>
    <row r="850" spans="1:31" ht="12.7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row>
    <row r="851" spans="1:31" ht="12.7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row>
    <row r="852" spans="1:31" ht="12.7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row>
    <row r="853" spans="1:31" ht="12.7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row>
    <row r="854" spans="1:31" ht="12.7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row>
    <row r="855" spans="1:31" ht="12.7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row>
    <row r="856" spans="1:31" ht="12.7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row>
    <row r="857" spans="1:31" ht="12.7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row>
    <row r="858" spans="1:31" ht="12.7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row>
    <row r="859" spans="1:31" ht="12.7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row>
    <row r="860" spans="1:31" ht="12.7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row>
    <row r="861" spans="1:31" ht="12.7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row>
    <row r="862" spans="1:31" ht="12.7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row>
    <row r="863" spans="1:31" ht="12.7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row>
    <row r="864" spans="1:31" ht="12.7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row>
    <row r="865" spans="1:31" ht="12.7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row>
    <row r="866" spans="1:31" ht="12.7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row>
    <row r="867" spans="1:31" ht="12.7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row>
    <row r="868" spans="1:31" ht="12.7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row>
    <row r="869" spans="1:31" ht="12.7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row>
    <row r="870" spans="1:31" ht="12.7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row>
    <row r="871" spans="1:31" ht="12.7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row>
    <row r="872" spans="1:31" ht="12.7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row>
    <row r="873" spans="1:31" ht="12.7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row>
    <row r="874" spans="1:31" ht="12.7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row>
    <row r="875" spans="1:31" ht="12.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row>
    <row r="876" spans="1:31" ht="12.7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row>
    <row r="877" spans="1:31" ht="12.7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row>
    <row r="878" spans="1:31" ht="12.7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row>
    <row r="879" spans="1:31" ht="12.7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row>
    <row r="880" spans="1:31" ht="12.7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row>
    <row r="881" spans="1:31" ht="12.7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row>
    <row r="882" spans="1:31" ht="12.7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row>
    <row r="883" spans="1:31" ht="12.7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row>
    <row r="884" spans="1:31" ht="12.7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row>
    <row r="885" spans="1:31" ht="12.7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row>
    <row r="886" spans="1:31" ht="12.7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row>
    <row r="887" spans="1:31" ht="12.7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row>
    <row r="888" spans="1:31" ht="12.7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row>
    <row r="889" spans="1:31" ht="12.7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row>
    <row r="890" spans="1:31" ht="12.7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row>
    <row r="891" spans="1:31" ht="12.7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row>
    <row r="892" spans="1:31" ht="12.7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row>
    <row r="893" spans="1:31" ht="12.7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row>
    <row r="894" spans="1:31" ht="12.7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row>
    <row r="895" spans="1:31" ht="12.7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row>
    <row r="896" spans="1:31" ht="12.7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row>
    <row r="897" spans="1:31" ht="12.7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row>
    <row r="898" spans="1:31" ht="12.7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row>
    <row r="899" spans="1:31" ht="12.7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row>
    <row r="900" spans="1:31" ht="12.7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row>
    <row r="901" spans="1:31" ht="12.7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row>
    <row r="902" spans="1:31" ht="12.7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row>
    <row r="903" spans="1:31" ht="12.7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row>
    <row r="904" spans="1:31" ht="12.7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row>
    <row r="905" spans="1:31" ht="12.7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row>
    <row r="906" spans="1:31" ht="12.7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row>
    <row r="907" spans="1:31" ht="12.7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row>
    <row r="908" spans="1:31" ht="12.7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row>
    <row r="909" spans="1:31" ht="12.7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row>
    <row r="910" spans="1:31" ht="12.7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row>
    <row r="911" spans="1:31" ht="12.7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row>
    <row r="912" spans="1:31" ht="12.7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row>
    <row r="913" spans="1:31" ht="12.7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row>
    <row r="914" spans="1:31" ht="12.7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row>
    <row r="915" spans="1:31" ht="12.7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row>
    <row r="916" spans="1:31" ht="12.7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row>
    <row r="917" spans="1:31" ht="12.7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row>
    <row r="918" spans="1:31" ht="12.7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row>
    <row r="919" spans="1:31" ht="12.7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row>
    <row r="920" spans="1:31" ht="12.7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row>
    <row r="921" spans="1:31" ht="12.7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row>
    <row r="922" spans="1:31" ht="12.7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row>
    <row r="923" spans="1:31" ht="12.7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row>
    <row r="924" spans="1:31" ht="12.7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row>
    <row r="925" spans="1:31" ht="12.7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row>
    <row r="926" spans="1:31" ht="12.7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row>
    <row r="927" spans="1:31" ht="12.7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row>
    <row r="928" spans="1:31" ht="12.7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row>
    <row r="929" spans="1:31" ht="12.7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row>
    <row r="930" spans="1:31" ht="12.7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row>
    <row r="931" spans="1:31" ht="12.7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row>
    <row r="932" spans="1:31" ht="12.7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row>
    <row r="933" spans="1:31" ht="12.7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row>
    <row r="934" spans="1:31" ht="12.7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row>
    <row r="935" spans="1:31" ht="12.7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row>
    <row r="936" spans="1:31" ht="12.7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row>
    <row r="937" spans="1:31" ht="12.7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row>
    <row r="938" spans="1:31" ht="12.7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row>
    <row r="939" spans="1:31" ht="12.7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row>
    <row r="940" spans="1:31" ht="12.7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row>
    <row r="941" spans="1:31" ht="12.7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row>
    <row r="942" spans="1:31" ht="12.7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row>
    <row r="943" spans="1:31" ht="12.7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row>
    <row r="944" spans="1:31" ht="12.7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row>
    <row r="945" spans="1:31" ht="12.7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row>
    <row r="946" spans="1:31" ht="12.7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row>
    <row r="947" spans="1:31" ht="12.7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row>
    <row r="948" spans="1:31" ht="12.7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row>
    <row r="949" spans="1:31" ht="12.7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row>
    <row r="950" spans="1:31" ht="12.7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row>
    <row r="951" spans="1:31" ht="12.7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row>
    <row r="952" spans="1:31" ht="12.7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row>
    <row r="953" spans="1:31" ht="12.7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row>
    <row r="954" spans="1:31" ht="12.7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row>
    <row r="955" spans="1:31" ht="12.7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row>
    <row r="956" spans="1:31" ht="12.7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row>
    <row r="957" spans="1:31" ht="12.7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row>
    <row r="958" spans="1:31" ht="12.7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row>
    <row r="959" spans="1:31" ht="12.7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row>
    <row r="960" spans="1:31" ht="12.7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row>
    <row r="961" spans="1:31" ht="12.7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row>
    <row r="962" spans="1:31" ht="12.7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row>
    <row r="963" spans="1:31" ht="12.7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row>
    <row r="964" spans="1:31" ht="12.7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row>
    <row r="965" spans="1:31" ht="12.7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row>
    <row r="966" spans="1:31" ht="12.7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row>
    <row r="967" spans="1:31" ht="12.7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row>
    <row r="968" spans="1:31" ht="12.7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row>
    <row r="969" spans="1:31" ht="12.7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row>
    <row r="970" spans="1:31" ht="12.7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row>
    <row r="971" spans="1:31" ht="12.7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row>
    <row r="972" spans="1:31" ht="12.7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row>
    <row r="973" spans="1:31" ht="12.7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row>
    <row r="974" spans="1:31" ht="12.7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row>
    <row r="975" spans="1:31" ht="12.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row>
    <row r="976" spans="1:31" ht="12.7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row>
    <row r="977" spans="1:31" ht="12.7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row>
    <row r="978" spans="1:31" ht="12.7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row>
    <row r="979" spans="1:31" ht="12.7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row>
    <row r="980" spans="1:31" ht="12.7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row>
    <row r="981" spans="1:31" ht="12.7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row>
    <row r="982" spans="1:31" ht="12.7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row>
    <row r="983" spans="1:31" ht="12.7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row>
    <row r="984" spans="1:31" ht="12.7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row>
    <row r="985" spans="1:31" ht="12.7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row>
    <row r="986" spans="1:31" ht="12.7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row>
    <row r="987" spans="1:31" ht="12.7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row>
    <row r="988" spans="1:31" ht="12.7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row>
    <row r="989" spans="1:31" ht="12.7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row>
    <row r="990" spans="1:31" ht="12.7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row>
    <row r="991" spans="1:31" ht="12.7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row>
    <row r="992" spans="1:31" ht="12.7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row>
    <row r="993" spans="1:31" ht="12.7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row>
    <row r="994" spans="1:31" ht="12.7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row>
    <row r="995" spans="1:31" ht="12.7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row>
    <row r="996" spans="1:31" ht="12.7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row>
    <row r="997" spans="1:31" ht="12.7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row>
    <row r="998" spans="1:31" ht="12.7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row>
    <row r="999" spans="1:31" ht="12.7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row>
    <row r="1000" spans="1:31" ht="12.7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row>
    <row r="1001" spans="1:31" ht="12.7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row>
    <row r="1002" spans="1:31" ht="12.7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row>
    <row r="1003" spans="1:31" ht="12.75">
      <c r="A1003" s="18"/>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c r="AA1003" s="18"/>
      <c r="AB1003" s="18"/>
      <c r="AC1003" s="18"/>
      <c r="AD1003" s="18"/>
      <c r="AE1003" s="18"/>
    </row>
  </sheetData>
  <conditionalFormatting sqref="C1:C38 C48:C1003">
    <cfRule type="containsText" dxfId="8" priority="1" operator="containsText" text="A">
      <formula>NOT(ISERROR(SEARCH(("A"),(C1))))</formula>
    </cfRule>
  </conditionalFormatting>
  <conditionalFormatting sqref="C1:C38 C48:C1003">
    <cfRule type="containsText" dxfId="7" priority="2" operator="containsText" text="B">
      <formula>NOT(ISERROR(SEARCH(("B"),(C1))))</formula>
    </cfRule>
  </conditionalFormatting>
  <dataValidations count="2">
    <dataValidation type="list" allowBlank="1" sqref="J2:J7 J39:J41">
      <formula1>"REG,EMS,FLASH,นัดรับ"</formula1>
    </dataValidation>
    <dataValidation type="list" allowBlank="1" sqref="C2:C7">
      <formula1>"A,B"</formula1>
    </dataValidation>
  </dataValidations>
  <hyperlinks>
    <hyperlink ref="N3" r:id="rId1"/>
    <hyperlink ref="N4" r:id="rId2"/>
    <hyperlink ref="N5" r:id="rId3"/>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1003"/>
  <sheetViews>
    <sheetView workbookViewId="0">
      <pane ySplit="1" topLeftCell="A2" activePane="bottomLeft" state="frozen"/>
      <selection pane="bottomLeft" activeCell="B3" sqref="B3"/>
    </sheetView>
  </sheetViews>
  <sheetFormatPr defaultColWidth="12.5703125" defaultRowHeight="15.75" customHeight="1"/>
  <cols>
    <col min="1" max="1" width="11.42578125" customWidth="1"/>
    <col min="3" max="3" width="32.5703125" customWidth="1"/>
    <col min="4" max="4" width="34.85546875" customWidth="1"/>
    <col min="5" max="5" width="7.140625" customWidth="1"/>
    <col min="6" max="6" width="7.5703125" customWidth="1"/>
    <col min="7" max="7" width="8.7109375" customWidth="1"/>
    <col min="13" max="13" width="16.42578125" customWidth="1"/>
  </cols>
  <sheetData>
    <row r="1" spans="1:30" ht="15.75" customHeight="1">
      <c r="A1" s="951" t="s">
        <v>2124</v>
      </c>
      <c r="B1" s="951" t="s">
        <v>156</v>
      </c>
      <c r="C1" s="952" t="s">
        <v>2370</v>
      </c>
      <c r="D1" s="952" t="s">
        <v>192</v>
      </c>
      <c r="E1" s="951" t="s">
        <v>159</v>
      </c>
      <c r="F1" s="951" t="s">
        <v>158</v>
      </c>
      <c r="G1" s="951" t="s">
        <v>1060</v>
      </c>
      <c r="H1" s="951" t="s">
        <v>1061</v>
      </c>
      <c r="I1" s="951" t="s">
        <v>418</v>
      </c>
      <c r="J1" s="951" t="s">
        <v>1062</v>
      </c>
      <c r="K1" s="951" t="s">
        <v>1063</v>
      </c>
      <c r="L1" s="953" t="s">
        <v>2125</v>
      </c>
      <c r="M1" s="954" t="s">
        <v>164</v>
      </c>
      <c r="N1" s="955"/>
      <c r="O1" s="955"/>
      <c r="P1" s="955"/>
      <c r="Q1" s="955"/>
      <c r="R1" s="955"/>
      <c r="S1" s="955"/>
      <c r="T1" s="955"/>
      <c r="U1" s="955"/>
      <c r="V1" s="955"/>
      <c r="W1" s="955"/>
      <c r="X1" s="955"/>
      <c r="Y1" s="955"/>
      <c r="Z1" s="955"/>
      <c r="AA1" s="955"/>
      <c r="AB1" s="955"/>
      <c r="AC1" s="955"/>
      <c r="AD1" s="955"/>
    </row>
    <row r="2" spans="1:30" ht="12.75">
      <c r="A2" s="241" t="s">
        <v>2371</v>
      </c>
      <c r="B2" s="241" t="s">
        <v>368</v>
      </c>
      <c r="C2" s="241" t="s">
        <v>2372</v>
      </c>
      <c r="D2" s="241"/>
      <c r="E2" s="10">
        <v>2</v>
      </c>
      <c r="F2" s="241">
        <v>340</v>
      </c>
      <c r="G2" s="241">
        <f>F2*2+K2</f>
        <v>680</v>
      </c>
      <c r="H2" s="241">
        <v>200</v>
      </c>
      <c r="I2" s="241">
        <f t="shared" ref="I2:I3" si="0">G2-H2</f>
        <v>480</v>
      </c>
      <c r="J2" s="10" t="s">
        <v>2281</v>
      </c>
      <c r="K2" s="10">
        <v>0</v>
      </c>
      <c r="L2" s="241"/>
      <c r="M2" s="640" t="s">
        <v>2373</v>
      </c>
      <c r="N2" s="241"/>
      <c r="O2" s="241"/>
      <c r="P2" s="241"/>
    </row>
    <row r="3" spans="1:30" ht="12.75">
      <c r="A3" s="241" t="s">
        <v>2374</v>
      </c>
      <c r="B3" s="241" t="s">
        <v>2303</v>
      </c>
      <c r="C3" s="498" t="s">
        <v>2375</v>
      </c>
      <c r="D3" s="31"/>
      <c r="E3" s="498">
        <v>1</v>
      </c>
      <c r="F3" s="996">
        <v>340</v>
      </c>
      <c r="G3" s="996">
        <f>F3+K3</f>
        <v>340</v>
      </c>
      <c r="H3" s="498">
        <v>340</v>
      </c>
      <c r="I3" s="996">
        <f t="shared" si="0"/>
        <v>0</v>
      </c>
      <c r="J3" s="10" t="s">
        <v>2281</v>
      </c>
      <c r="K3" s="10">
        <v>0</v>
      </c>
      <c r="L3" s="498" t="s">
        <v>2376</v>
      </c>
      <c r="M3" s="997" t="s">
        <v>2377</v>
      </c>
      <c r="N3" s="498"/>
      <c r="O3" s="498"/>
      <c r="P3" s="498"/>
      <c r="Q3" s="498"/>
      <c r="R3" s="498"/>
      <c r="S3" s="498"/>
      <c r="T3" s="498"/>
      <c r="U3" s="498"/>
      <c r="V3" s="498"/>
      <c r="W3" s="498"/>
      <c r="X3" s="498"/>
      <c r="Y3" s="498"/>
      <c r="Z3" s="498"/>
      <c r="AA3" s="498"/>
      <c r="AB3" s="498"/>
      <c r="AC3" s="498"/>
      <c r="AD3" s="498"/>
    </row>
    <row r="4" spans="1:30" ht="12.75">
      <c r="A4" s="498"/>
      <c r="B4" s="31"/>
      <c r="C4" s="498"/>
      <c r="D4" s="31"/>
      <c r="E4" s="498"/>
      <c r="F4" s="996"/>
      <c r="G4" s="498"/>
      <c r="H4" s="498"/>
      <c r="I4" s="498"/>
      <c r="J4" s="19"/>
      <c r="K4" s="498"/>
      <c r="L4" s="498"/>
      <c r="M4" s="699"/>
      <c r="N4" s="498"/>
      <c r="O4" s="498"/>
      <c r="P4" s="498"/>
      <c r="Q4" s="498"/>
      <c r="R4" s="498"/>
      <c r="S4" s="498"/>
      <c r="T4" s="498"/>
      <c r="U4" s="498"/>
      <c r="V4" s="498"/>
      <c r="W4" s="498"/>
      <c r="X4" s="498"/>
      <c r="Y4" s="498"/>
      <c r="Z4" s="498"/>
      <c r="AA4" s="498"/>
      <c r="AB4" s="498"/>
      <c r="AC4" s="498"/>
      <c r="AD4" s="498"/>
    </row>
    <row r="5" spans="1:30" ht="12.75">
      <c r="A5" s="498"/>
      <c r="B5" s="31"/>
      <c r="C5" s="498"/>
      <c r="D5" s="31"/>
      <c r="E5" s="498"/>
      <c r="F5" s="996"/>
      <c r="G5" s="498"/>
      <c r="H5" s="498"/>
      <c r="I5" s="498"/>
      <c r="J5" s="19"/>
      <c r="K5" s="498"/>
      <c r="L5" s="498"/>
      <c r="M5" s="699"/>
      <c r="N5" s="498"/>
      <c r="O5" s="498"/>
      <c r="P5" s="498"/>
      <c r="Q5" s="498"/>
      <c r="R5" s="498"/>
      <c r="S5" s="498"/>
      <c r="T5" s="498"/>
      <c r="U5" s="498"/>
      <c r="V5" s="498"/>
      <c r="W5" s="498"/>
      <c r="X5" s="498"/>
      <c r="Y5" s="498"/>
      <c r="Z5" s="498"/>
      <c r="AA5" s="498"/>
      <c r="AB5" s="498"/>
      <c r="AC5" s="498"/>
      <c r="AD5" s="498"/>
    </row>
    <row r="6" spans="1:30" ht="12.75">
      <c r="A6" s="498"/>
      <c r="B6" s="498"/>
      <c r="C6" s="498"/>
      <c r="D6" s="498"/>
      <c r="E6" s="498"/>
      <c r="F6" s="498"/>
      <c r="G6" s="498"/>
      <c r="H6" s="498"/>
      <c r="I6" s="498"/>
      <c r="J6" s="498"/>
      <c r="K6" s="498"/>
      <c r="L6" s="498"/>
      <c r="M6" s="498"/>
      <c r="N6" s="498"/>
      <c r="O6" s="498"/>
      <c r="P6" s="498"/>
      <c r="Q6" s="498"/>
      <c r="R6" s="498"/>
      <c r="S6" s="498"/>
      <c r="T6" s="498"/>
      <c r="U6" s="498"/>
      <c r="V6" s="498"/>
      <c r="W6" s="498"/>
      <c r="X6" s="498"/>
      <c r="Y6" s="498"/>
      <c r="Z6" s="498"/>
      <c r="AA6" s="498"/>
      <c r="AB6" s="498"/>
      <c r="AC6" s="498"/>
      <c r="AD6" s="498"/>
    </row>
    <row r="7" spans="1:30" ht="12.75">
      <c r="A7" s="498"/>
      <c r="B7" s="498"/>
      <c r="C7" s="498"/>
      <c r="D7" s="498"/>
      <c r="E7" s="498"/>
      <c r="F7" s="498"/>
      <c r="G7" s="498"/>
      <c r="H7" s="498"/>
      <c r="I7" s="498"/>
      <c r="J7" s="498"/>
      <c r="K7" s="498"/>
      <c r="L7" s="498"/>
      <c r="M7" s="498"/>
      <c r="N7" s="498"/>
      <c r="O7" s="498"/>
      <c r="P7" s="498"/>
      <c r="Q7" s="498"/>
      <c r="R7" s="498"/>
      <c r="S7" s="498"/>
      <c r="T7" s="498"/>
      <c r="U7" s="498"/>
      <c r="V7" s="498"/>
      <c r="W7" s="498"/>
      <c r="X7" s="498"/>
      <c r="Y7" s="498"/>
      <c r="Z7" s="498"/>
      <c r="AA7" s="498"/>
      <c r="AB7" s="498"/>
      <c r="AC7" s="498"/>
      <c r="AD7" s="498"/>
    </row>
    <row r="8" spans="1:30" ht="12.75">
      <c r="A8" s="498"/>
      <c r="B8" s="498"/>
      <c r="C8" s="498"/>
      <c r="D8" s="498"/>
      <c r="E8" s="498"/>
      <c r="F8" s="498"/>
      <c r="G8" s="498"/>
      <c r="H8" s="498"/>
      <c r="I8" s="498"/>
      <c r="J8" s="498"/>
      <c r="K8" s="498"/>
      <c r="L8" s="498"/>
      <c r="M8" s="498"/>
      <c r="N8" s="498"/>
      <c r="O8" s="498"/>
      <c r="P8" s="498"/>
      <c r="Q8" s="498"/>
      <c r="R8" s="498"/>
      <c r="S8" s="498"/>
      <c r="T8" s="498"/>
      <c r="U8" s="498"/>
      <c r="V8" s="498"/>
      <c r="W8" s="498"/>
      <c r="X8" s="498"/>
      <c r="Y8" s="498"/>
      <c r="Z8" s="498"/>
      <c r="AA8" s="498"/>
      <c r="AB8" s="498"/>
      <c r="AC8" s="498"/>
      <c r="AD8" s="498"/>
    </row>
    <row r="9" spans="1:30" ht="12.75">
      <c r="A9" s="498"/>
      <c r="B9" s="498"/>
      <c r="C9" s="498"/>
      <c r="D9" s="498"/>
      <c r="E9" s="498"/>
      <c r="F9" s="498"/>
      <c r="G9" s="498"/>
      <c r="H9" s="498"/>
      <c r="I9" s="498"/>
      <c r="J9" s="498"/>
      <c r="K9" s="498"/>
      <c r="L9" s="498"/>
      <c r="M9" s="498"/>
      <c r="N9" s="498"/>
      <c r="O9" s="498"/>
      <c r="P9" s="498"/>
      <c r="Q9" s="498"/>
      <c r="R9" s="498"/>
      <c r="S9" s="498"/>
      <c r="T9" s="498"/>
      <c r="U9" s="498"/>
      <c r="V9" s="498"/>
      <c r="W9" s="498"/>
      <c r="X9" s="498"/>
      <c r="Y9" s="498"/>
      <c r="Z9" s="498"/>
      <c r="AA9" s="498"/>
      <c r="AB9" s="498"/>
      <c r="AC9" s="498"/>
      <c r="AD9" s="498"/>
    </row>
    <row r="10" spans="1:30" ht="12.75">
      <c r="A10" s="498"/>
      <c r="B10" s="498"/>
      <c r="C10" s="498"/>
      <c r="D10" s="498"/>
      <c r="E10" s="498"/>
      <c r="F10" s="498"/>
      <c r="G10" s="498"/>
      <c r="H10" s="498"/>
      <c r="I10" s="498"/>
      <c r="J10" s="498"/>
      <c r="K10" s="498"/>
      <c r="L10" s="498"/>
      <c r="M10" s="498"/>
      <c r="N10" s="498"/>
      <c r="O10" s="498"/>
      <c r="P10" s="498"/>
      <c r="Q10" s="498"/>
      <c r="R10" s="498"/>
      <c r="S10" s="498"/>
      <c r="T10" s="498"/>
      <c r="U10" s="498"/>
      <c r="V10" s="498"/>
      <c r="W10" s="498"/>
      <c r="X10" s="498"/>
      <c r="Y10" s="498"/>
      <c r="Z10" s="498"/>
      <c r="AA10" s="498"/>
      <c r="AB10" s="498"/>
      <c r="AC10" s="498"/>
      <c r="AD10" s="498"/>
    </row>
    <row r="11" spans="1:30" ht="12.75">
      <c r="A11" s="498"/>
      <c r="B11" s="498"/>
      <c r="C11" s="498"/>
      <c r="D11" s="498"/>
      <c r="E11" s="498"/>
      <c r="F11" s="498"/>
      <c r="G11" s="498"/>
      <c r="H11" s="498"/>
      <c r="I11" s="498"/>
      <c r="J11" s="498"/>
      <c r="K11" s="498"/>
      <c r="L11" s="498"/>
      <c r="M11" s="498"/>
      <c r="N11" s="498"/>
      <c r="O11" s="498"/>
      <c r="P11" s="498"/>
      <c r="Q11" s="498"/>
      <c r="R11" s="498"/>
      <c r="S11" s="498"/>
      <c r="T11" s="498"/>
      <c r="U11" s="498"/>
      <c r="V11" s="498"/>
      <c r="W11" s="498"/>
      <c r="X11" s="498"/>
      <c r="Y11" s="498"/>
      <c r="Z11" s="498"/>
      <c r="AA11" s="498"/>
      <c r="AB11" s="498"/>
      <c r="AC11" s="498"/>
      <c r="AD11" s="498"/>
    </row>
    <row r="12" spans="1:30" ht="12.75">
      <c r="A12" s="498"/>
      <c r="B12" s="498"/>
      <c r="C12" s="498"/>
      <c r="D12" s="498"/>
      <c r="E12" s="498"/>
      <c r="F12" s="498"/>
      <c r="G12" s="498"/>
      <c r="H12" s="498"/>
      <c r="I12" s="498"/>
      <c r="J12" s="498"/>
      <c r="K12" s="498"/>
      <c r="L12" s="498"/>
      <c r="M12" s="498"/>
      <c r="N12" s="498"/>
      <c r="O12" s="498"/>
      <c r="P12" s="498"/>
      <c r="Q12" s="498"/>
      <c r="R12" s="498"/>
      <c r="S12" s="498"/>
      <c r="T12" s="498"/>
      <c r="U12" s="498"/>
      <c r="V12" s="498"/>
      <c r="W12" s="498"/>
      <c r="X12" s="498"/>
      <c r="Y12" s="498"/>
      <c r="Z12" s="498"/>
      <c r="AA12" s="498"/>
      <c r="AB12" s="498"/>
      <c r="AC12" s="498"/>
      <c r="AD12" s="498"/>
    </row>
    <row r="13" spans="1:30" ht="12.75">
      <c r="A13" s="498"/>
      <c r="B13" s="498"/>
      <c r="C13" s="498"/>
      <c r="D13" s="498"/>
      <c r="E13" s="498"/>
      <c r="F13" s="498"/>
      <c r="G13" s="498"/>
      <c r="H13" s="498"/>
      <c r="I13" s="498"/>
      <c r="J13" s="498"/>
      <c r="K13" s="498"/>
      <c r="L13" s="498"/>
      <c r="M13" s="498"/>
      <c r="N13" s="498"/>
      <c r="O13" s="498"/>
      <c r="P13" s="498"/>
      <c r="Q13" s="498"/>
      <c r="R13" s="498"/>
      <c r="S13" s="498"/>
      <c r="T13" s="498"/>
      <c r="U13" s="498"/>
      <c r="V13" s="498"/>
      <c r="W13" s="498"/>
      <c r="X13" s="498"/>
      <c r="Y13" s="498"/>
      <c r="Z13" s="498"/>
      <c r="AA13" s="498"/>
      <c r="AB13" s="498"/>
      <c r="AC13" s="498"/>
      <c r="AD13" s="498"/>
    </row>
    <row r="14" spans="1:30" ht="12.75">
      <c r="A14" s="498"/>
      <c r="B14" s="498"/>
      <c r="C14" s="498"/>
      <c r="D14" s="498"/>
      <c r="E14" s="498"/>
      <c r="F14" s="498"/>
      <c r="G14" s="498"/>
      <c r="H14" s="498"/>
      <c r="I14" s="498"/>
      <c r="J14" s="498"/>
      <c r="K14" s="498"/>
      <c r="L14" s="498"/>
      <c r="M14" s="498"/>
      <c r="N14" s="498"/>
      <c r="O14" s="498"/>
      <c r="P14" s="498"/>
      <c r="Q14" s="498"/>
      <c r="R14" s="498"/>
      <c r="S14" s="498"/>
      <c r="T14" s="498"/>
      <c r="U14" s="498"/>
      <c r="V14" s="498"/>
      <c r="W14" s="498"/>
      <c r="X14" s="498"/>
      <c r="Y14" s="498"/>
      <c r="Z14" s="498"/>
      <c r="AA14" s="498"/>
      <c r="AB14" s="498"/>
      <c r="AC14" s="498"/>
      <c r="AD14" s="498"/>
    </row>
    <row r="15" spans="1:30" ht="12.75">
      <c r="A15" s="498"/>
      <c r="B15" s="498"/>
      <c r="C15" s="498"/>
      <c r="D15" s="498"/>
      <c r="E15" s="498"/>
      <c r="F15" s="498"/>
      <c r="G15" s="498"/>
      <c r="H15" s="498"/>
      <c r="I15" s="498"/>
      <c r="J15" s="498"/>
      <c r="K15" s="498"/>
      <c r="L15" s="498"/>
      <c r="M15" s="498"/>
      <c r="N15" s="498"/>
      <c r="O15" s="498"/>
      <c r="P15" s="498"/>
      <c r="Q15" s="498"/>
      <c r="R15" s="498"/>
      <c r="S15" s="498"/>
      <c r="T15" s="498"/>
      <c r="U15" s="498"/>
      <c r="V15" s="498"/>
      <c r="W15" s="498"/>
      <c r="X15" s="498"/>
      <c r="Y15" s="498"/>
      <c r="Z15" s="498"/>
      <c r="AA15" s="498"/>
      <c r="AB15" s="498"/>
      <c r="AC15" s="498"/>
      <c r="AD15" s="498"/>
    </row>
    <row r="16" spans="1:30" ht="12.75">
      <c r="A16" s="498"/>
      <c r="B16" s="498"/>
      <c r="C16" s="498"/>
      <c r="D16" s="498"/>
      <c r="E16" s="498"/>
      <c r="F16" s="498"/>
      <c r="G16" s="498"/>
      <c r="H16" s="498"/>
      <c r="I16" s="498"/>
      <c r="J16" s="498"/>
      <c r="K16" s="498"/>
      <c r="L16" s="498"/>
      <c r="M16" s="498"/>
      <c r="N16" s="498"/>
      <c r="O16" s="498"/>
      <c r="P16" s="498"/>
      <c r="Q16" s="498"/>
      <c r="R16" s="498"/>
      <c r="S16" s="498"/>
      <c r="T16" s="498"/>
      <c r="U16" s="498"/>
      <c r="V16" s="498"/>
      <c r="W16" s="498"/>
      <c r="X16" s="498"/>
      <c r="Y16" s="498"/>
      <c r="Z16" s="498"/>
      <c r="AA16" s="498"/>
      <c r="AB16" s="498"/>
      <c r="AC16" s="498"/>
      <c r="AD16" s="498"/>
    </row>
    <row r="17" spans="1:30" ht="12.75">
      <c r="A17" s="498"/>
      <c r="B17" s="498"/>
      <c r="C17" s="498"/>
      <c r="D17" s="498"/>
      <c r="E17" s="498"/>
      <c r="F17" s="498"/>
      <c r="G17" s="498"/>
      <c r="H17" s="498"/>
      <c r="I17" s="498"/>
      <c r="J17" s="498"/>
      <c r="K17" s="498"/>
      <c r="L17" s="498"/>
      <c r="M17" s="498"/>
      <c r="N17" s="498"/>
      <c r="O17" s="498"/>
      <c r="P17" s="498"/>
      <c r="Q17" s="498"/>
      <c r="R17" s="498"/>
      <c r="S17" s="498"/>
      <c r="T17" s="498"/>
      <c r="U17" s="498"/>
      <c r="V17" s="498"/>
      <c r="W17" s="498"/>
      <c r="X17" s="498"/>
      <c r="Y17" s="498"/>
      <c r="Z17" s="498"/>
      <c r="AA17" s="498"/>
      <c r="AB17" s="498"/>
      <c r="AC17" s="498"/>
      <c r="AD17" s="498"/>
    </row>
    <row r="18" spans="1:30" ht="12.75">
      <c r="A18" s="498"/>
      <c r="B18" s="498"/>
      <c r="C18" s="498"/>
      <c r="D18" s="498"/>
      <c r="E18" s="498"/>
      <c r="F18" s="498"/>
      <c r="G18" s="498"/>
      <c r="H18" s="498"/>
      <c r="I18" s="498"/>
      <c r="J18" s="498"/>
      <c r="K18" s="498"/>
      <c r="L18" s="498"/>
      <c r="M18" s="498"/>
      <c r="N18" s="498"/>
      <c r="O18" s="498"/>
      <c r="P18" s="498"/>
      <c r="Q18" s="498"/>
      <c r="R18" s="498"/>
      <c r="S18" s="498"/>
      <c r="T18" s="498"/>
      <c r="U18" s="498"/>
      <c r="V18" s="498"/>
      <c r="W18" s="498"/>
      <c r="X18" s="498"/>
      <c r="Y18" s="498"/>
      <c r="Z18" s="498"/>
      <c r="AA18" s="498"/>
      <c r="AB18" s="498"/>
      <c r="AC18" s="498"/>
      <c r="AD18" s="498"/>
    </row>
    <row r="19" spans="1:30" ht="12.75">
      <c r="A19" s="498"/>
      <c r="B19" s="498"/>
      <c r="C19" s="498"/>
      <c r="D19" s="498"/>
      <c r="E19" s="498"/>
      <c r="F19" s="498"/>
      <c r="G19" s="498"/>
      <c r="H19" s="498"/>
      <c r="I19" s="498"/>
      <c r="J19" s="498"/>
      <c r="K19" s="498"/>
      <c r="L19" s="498"/>
      <c r="M19" s="498"/>
      <c r="N19" s="498"/>
      <c r="O19" s="498"/>
      <c r="P19" s="498"/>
      <c r="Q19" s="498"/>
      <c r="R19" s="498"/>
      <c r="S19" s="498"/>
      <c r="T19" s="498"/>
      <c r="U19" s="498"/>
      <c r="V19" s="498"/>
      <c r="W19" s="498"/>
      <c r="X19" s="498"/>
      <c r="Y19" s="498"/>
      <c r="Z19" s="498"/>
      <c r="AA19" s="498"/>
      <c r="AB19" s="498"/>
      <c r="AC19" s="498"/>
      <c r="AD19" s="498"/>
    </row>
    <row r="20" spans="1:30" ht="12.75">
      <c r="A20" s="498"/>
      <c r="B20" s="498"/>
      <c r="C20" s="498"/>
      <c r="D20" s="498"/>
      <c r="E20" s="498"/>
      <c r="F20" s="498"/>
      <c r="G20" s="498"/>
      <c r="H20" s="498"/>
      <c r="I20" s="498"/>
      <c r="J20" s="498"/>
      <c r="K20" s="498"/>
      <c r="L20" s="498"/>
      <c r="M20" s="498"/>
      <c r="N20" s="498"/>
      <c r="O20" s="498"/>
      <c r="P20" s="498"/>
      <c r="Q20" s="498"/>
      <c r="R20" s="498"/>
      <c r="S20" s="498"/>
      <c r="T20" s="498"/>
      <c r="U20" s="498"/>
      <c r="V20" s="498"/>
      <c r="W20" s="498"/>
      <c r="X20" s="498"/>
      <c r="Y20" s="498"/>
      <c r="Z20" s="498"/>
      <c r="AA20" s="498"/>
      <c r="AB20" s="498"/>
      <c r="AC20" s="498"/>
      <c r="AD20" s="498"/>
    </row>
    <row r="21" spans="1:30" ht="12.75">
      <c r="A21" s="498"/>
      <c r="B21" s="498"/>
      <c r="C21" s="498"/>
      <c r="D21" s="498"/>
      <c r="E21" s="498"/>
      <c r="F21" s="498"/>
      <c r="G21" s="498"/>
      <c r="H21" s="498"/>
      <c r="I21" s="498"/>
      <c r="J21" s="498"/>
      <c r="K21" s="498"/>
      <c r="L21" s="498"/>
      <c r="M21" s="498"/>
      <c r="N21" s="498"/>
      <c r="O21" s="498"/>
      <c r="P21" s="498"/>
      <c r="Q21" s="498"/>
      <c r="R21" s="498"/>
      <c r="S21" s="498"/>
      <c r="T21" s="498"/>
      <c r="U21" s="498"/>
      <c r="V21" s="498"/>
      <c r="W21" s="498"/>
      <c r="X21" s="498"/>
      <c r="Y21" s="498"/>
      <c r="Z21" s="498"/>
      <c r="AA21" s="498"/>
      <c r="AB21" s="498"/>
      <c r="AC21" s="498"/>
      <c r="AD21" s="498"/>
    </row>
    <row r="22" spans="1:30" ht="12.75">
      <c r="A22" s="498"/>
      <c r="B22" s="498"/>
      <c r="C22" s="498"/>
      <c r="D22" s="498"/>
      <c r="E22" s="498"/>
      <c r="F22" s="498"/>
      <c r="G22" s="498"/>
      <c r="H22" s="498"/>
      <c r="I22" s="498"/>
      <c r="J22" s="498"/>
      <c r="K22" s="498"/>
      <c r="L22" s="498"/>
      <c r="M22" s="498"/>
      <c r="N22" s="498"/>
      <c r="O22" s="498"/>
      <c r="P22" s="498"/>
      <c r="Q22" s="498"/>
      <c r="R22" s="498"/>
      <c r="S22" s="498"/>
      <c r="T22" s="498"/>
      <c r="U22" s="498"/>
      <c r="V22" s="498"/>
      <c r="W22" s="498"/>
      <c r="X22" s="498"/>
      <c r="Y22" s="498"/>
      <c r="Z22" s="498"/>
      <c r="AA22" s="498"/>
      <c r="AB22" s="498"/>
      <c r="AC22" s="498"/>
      <c r="AD22" s="498"/>
    </row>
    <row r="23" spans="1:30" ht="12.75">
      <c r="A23" s="498"/>
      <c r="B23" s="498"/>
      <c r="C23" s="498"/>
      <c r="D23" s="498"/>
      <c r="E23" s="498"/>
      <c r="F23" s="498"/>
      <c r="G23" s="498"/>
      <c r="H23" s="498"/>
      <c r="I23" s="498"/>
      <c r="J23" s="498"/>
      <c r="K23" s="498"/>
      <c r="L23" s="498"/>
      <c r="M23" s="498"/>
      <c r="N23" s="498"/>
      <c r="O23" s="498"/>
      <c r="P23" s="498"/>
      <c r="Q23" s="498"/>
      <c r="R23" s="498"/>
      <c r="S23" s="498"/>
      <c r="T23" s="498"/>
      <c r="U23" s="498"/>
      <c r="V23" s="498"/>
      <c r="W23" s="498"/>
      <c r="X23" s="498"/>
      <c r="Y23" s="498"/>
      <c r="Z23" s="498"/>
      <c r="AA23" s="498"/>
      <c r="AB23" s="498"/>
      <c r="AC23" s="498"/>
      <c r="AD23" s="498"/>
    </row>
    <row r="24" spans="1:30" ht="12.75">
      <c r="A24" s="498"/>
      <c r="B24" s="498"/>
      <c r="C24" s="498"/>
      <c r="D24" s="498"/>
      <c r="E24" s="498"/>
      <c r="F24" s="498"/>
      <c r="G24" s="498"/>
      <c r="H24" s="498"/>
      <c r="I24" s="498"/>
      <c r="J24" s="498"/>
      <c r="K24" s="498"/>
      <c r="L24" s="498"/>
      <c r="M24" s="498"/>
      <c r="N24" s="498"/>
      <c r="O24" s="498"/>
      <c r="P24" s="498"/>
      <c r="Q24" s="498"/>
      <c r="R24" s="498"/>
      <c r="S24" s="498"/>
      <c r="T24" s="498"/>
      <c r="U24" s="498"/>
      <c r="V24" s="498"/>
      <c r="W24" s="498"/>
      <c r="X24" s="498"/>
      <c r="Y24" s="498"/>
      <c r="Z24" s="498"/>
      <c r="AA24" s="498"/>
      <c r="AB24" s="498"/>
      <c r="AC24" s="498"/>
      <c r="AD24" s="498"/>
    </row>
    <row r="25" spans="1:30" ht="12.75">
      <c r="A25" s="498"/>
      <c r="B25" s="498"/>
      <c r="C25" s="498"/>
      <c r="D25" s="498"/>
      <c r="E25" s="498"/>
      <c r="F25" s="498"/>
      <c r="G25" s="498"/>
      <c r="H25" s="498"/>
      <c r="I25" s="498"/>
      <c r="J25" s="498"/>
      <c r="K25" s="498"/>
      <c r="L25" s="498"/>
      <c r="M25" s="498"/>
      <c r="N25" s="498"/>
      <c r="O25" s="498"/>
      <c r="P25" s="498"/>
      <c r="Q25" s="498"/>
      <c r="R25" s="498"/>
      <c r="S25" s="498"/>
      <c r="T25" s="498"/>
      <c r="U25" s="498"/>
      <c r="V25" s="498"/>
      <c r="W25" s="498"/>
      <c r="X25" s="498"/>
      <c r="Y25" s="498"/>
      <c r="Z25" s="498"/>
      <c r="AA25" s="498"/>
      <c r="AB25" s="498"/>
      <c r="AC25" s="498"/>
      <c r="AD25" s="498"/>
    </row>
    <row r="26" spans="1:30" ht="12.75">
      <c r="A26" s="498"/>
      <c r="B26" s="498"/>
      <c r="C26" s="498"/>
      <c r="D26" s="498"/>
      <c r="E26" s="498"/>
      <c r="F26" s="498"/>
      <c r="G26" s="498"/>
      <c r="H26" s="498"/>
      <c r="I26" s="498"/>
      <c r="J26" s="498"/>
      <c r="K26" s="498"/>
      <c r="L26" s="498"/>
      <c r="M26" s="498"/>
      <c r="N26" s="498"/>
      <c r="O26" s="498"/>
      <c r="P26" s="498"/>
      <c r="Q26" s="498"/>
      <c r="R26" s="498"/>
      <c r="S26" s="498"/>
      <c r="T26" s="498"/>
      <c r="U26" s="498"/>
      <c r="V26" s="498"/>
      <c r="W26" s="498"/>
      <c r="X26" s="498"/>
      <c r="Y26" s="498"/>
      <c r="Z26" s="498"/>
      <c r="AA26" s="498"/>
      <c r="AB26" s="498"/>
      <c r="AC26" s="498"/>
      <c r="AD26" s="498"/>
    </row>
    <row r="27" spans="1:30" ht="12.75">
      <c r="A27" s="498"/>
      <c r="B27" s="498"/>
      <c r="C27" s="498"/>
      <c r="D27" s="498"/>
      <c r="E27" s="498"/>
      <c r="F27" s="498"/>
      <c r="G27" s="498"/>
      <c r="H27" s="498"/>
      <c r="I27" s="498"/>
      <c r="J27" s="498"/>
      <c r="K27" s="498"/>
      <c r="L27" s="498"/>
      <c r="M27" s="498"/>
      <c r="N27" s="498"/>
      <c r="O27" s="498"/>
      <c r="P27" s="498"/>
      <c r="Q27" s="498"/>
      <c r="R27" s="498"/>
      <c r="S27" s="498"/>
      <c r="T27" s="498"/>
      <c r="U27" s="498"/>
      <c r="V27" s="498"/>
      <c r="W27" s="498"/>
      <c r="X27" s="498"/>
      <c r="Y27" s="498"/>
      <c r="Z27" s="498"/>
      <c r="AA27" s="498"/>
      <c r="AB27" s="498"/>
      <c r="AC27" s="498"/>
      <c r="AD27" s="498"/>
    </row>
    <row r="28" spans="1:30" ht="12.75">
      <c r="A28" s="498"/>
      <c r="B28" s="498"/>
      <c r="C28" s="498"/>
      <c r="D28" s="498"/>
      <c r="E28" s="498"/>
      <c r="F28" s="498"/>
      <c r="G28" s="498"/>
      <c r="H28" s="498"/>
      <c r="I28" s="498"/>
      <c r="J28" s="498"/>
      <c r="K28" s="498"/>
      <c r="L28" s="498"/>
      <c r="M28" s="498"/>
      <c r="N28" s="498"/>
      <c r="O28" s="498"/>
      <c r="P28" s="498"/>
      <c r="Q28" s="498"/>
      <c r="R28" s="498"/>
      <c r="S28" s="498"/>
      <c r="T28" s="498"/>
      <c r="U28" s="498"/>
      <c r="V28" s="498"/>
      <c r="W28" s="498"/>
      <c r="X28" s="498"/>
      <c r="Y28" s="498"/>
      <c r="Z28" s="498"/>
      <c r="AA28" s="498"/>
      <c r="AB28" s="498"/>
      <c r="AC28" s="498"/>
      <c r="AD28" s="498"/>
    </row>
    <row r="29" spans="1:30" ht="12.75">
      <c r="A29" s="498"/>
      <c r="B29" s="498"/>
      <c r="C29" s="498"/>
      <c r="D29" s="498"/>
      <c r="E29" s="498"/>
      <c r="F29" s="498"/>
      <c r="G29" s="498"/>
      <c r="H29" s="498"/>
      <c r="I29" s="498"/>
      <c r="J29" s="498"/>
      <c r="K29" s="498"/>
      <c r="L29" s="498"/>
      <c r="M29" s="498"/>
      <c r="N29" s="498"/>
      <c r="O29" s="498"/>
      <c r="P29" s="498"/>
      <c r="Q29" s="498"/>
      <c r="R29" s="498"/>
      <c r="S29" s="498"/>
      <c r="T29" s="498"/>
      <c r="U29" s="498"/>
      <c r="V29" s="498"/>
      <c r="W29" s="498"/>
      <c r="X29" s="498"/>
      <c r="Y29" s="498"/>
      <c r="Z29" s="498"/>
      <c r="AA29" s="498"/>
      <c r="AB29" s="498"/>
      <c r="AC29" s="498"/>
      <c r="AD29" s="498"/>
    </row>
    <row r="30" spans="1:30" ht="12.75">
      <c r="A30" s="498"/>
      <c r="B30" s="498"/>
      <c r="C30" s="498"/>
      <c r="D30" s="498"/>
      <c r="E30" s="498"/>
      <c r="F30" s="498"/>
      <c r="G30" s="498"/>
      <c r="H30" s="498"/>
      <c r="I30" s="498"/>
      <c r="J30" s="498"/>
      <c r="K30" s="498"/>
      <c r="L30" s="498"/>
      <c r="M30" s="498"/>
      <c r="N30" s="498"/>
      <c r="O30" s="498"/>
      <c r="P30" s="498"/>
      <c r="Q30" s="498"/>
      <c r="R30" s="498"/>
      <c r="S30" s="498"/>
      <c r="T30" s="498"/>
      <c r="U30" s="498"/>
      <c r="V30" s="498"/>
      <c r="W30" s="498"/>
      <c r="X30" s="498"/>
      <c r="Y30" s="498"/>
      <c r="Z30" s="498"/>
      <c r="AA30" s="498"/>
      <c r="AB30" s="498"/>
      <c r="AC30" s="498"/>
      <c r="AD30" s="498"/>
    </row>
    <row r="31" spans="1:30" ht="12.75">
      <c r="A31" s="498"/>
      <c r="B31" s="498"/>
      <c r="C31" s="498"/>
      <c r="D31" s="498"/>
      <c r="E31" s="498"/>
      <c r="F31" s="498"/>
      <c r="G31" s="498"/>
      <c r="H31" s="498"/>
      <c r="I31" s="498"/>
      <c r="J31" s="498"/>
      <c r="K31" s="498"/>
      <c r="L31" s="498"/>
      <c r="M31" s="498"/>
      <c r="N31" s="498"/>
      <c r="O31" s="498"/>
      <c r="P31" s="498"/>
      <c r="Q31" s="498"/>
      <c r="R31" s="498"/>
      <c r="S31" s="498"/>
      <c r="T31" s="498"/>
      <c r="U31" s="498"/>
      <c r="V31" s="498"/>
      <c r="W31" s="498"/>
      <c r="X31" s="498"/>
      <c r="Y31" s="498"/>
      <c r="Z31" s="498"/>
      <c r="AA31" s="498"/>
      <c r="AB31" s="498"/>
      <c r="AC31" s="498"/>
      <c r="AD31" s="498"/>
    </row>
    <row r="32" spans="1:30" ht="12.75">
      <c r="A32" s="498"/>
      <c r="B32" s="498"/>
      <c r="C32" s="498"/>
      <c r="D32" s="498"/>
      <c r="E32" s="498"/>
      <c r="F32" s="498"/>
      <c r="G32" s="498"/>
      <c r="H32" s="498"/>
      <c r="I32" s="498"/>
      <c r="J32" s="498"/>
      <c r="K32" s="498"/>
      <c r="L32" s="498"/>
      <c r="M32" s="498"/>
      <c r="N32" s="498"/>
      <c r="O32" s="498"/>
      <c r="P32" s="498"/>
      <c r="Q32" s="498"/>
      <c r="R32" s="498"/>
      <c r="S32" s="498"/>
      <c r="T32" s="498"/>
      <c r="U32" s="498"/>
      <c r="V32" s="498"/>
      <c r="W32" s="498"/>
      <c r="X32" s="498"/>
      <c r="Y32" s="498"/>
      <c r="Z32" s="498"/>
      <c r="AA32" s="498"/>
      <c r="AB32" s="498"/>
      <c r="AC32" s="498"/>
      <c r="AD32" s="498"/>
    </row>
    <row r="33" spans="1:30" ht="12.75">
      <c r="A33" s="498"/>
      <c r="B33" s="498"/>
      <c r="C33" s="498"/>
      <c r="D33" s="498"/>
      <c r="E33" s="498"/>
      <c r="F33" s="498"/>
      <c r="G33" s="498"/>
      <c r="H33" s="498"/>
      <c r="I33" s="498"/>
      <c r="J33" s="498"/>
      <c r="K33" s="498"/>
      <c r="L33" s="498"/>
      <c r="M33" s="498"/>
      <c r="N33" s="498"/>
      <c r="O33" s="498"/>
      <c r="P33" s="498"/>
      <c r="Q33" s="498"/>
      <c r="R33" s="498"/>
      <c r="S33" s="498"/>
      <c r="T33" s="498"/>
      <c r="U33" s="498"/>
      <c r="V33" s="498"/>
      <c r="W33" s="498"/>
      <c r="X33" s="498"/>
      <c r="Y33" s="498"/>
      <c r="Z33" s="498"/>
      <c r="AA33" s="498"/>
      <c r="AB33" s="498"/>
      <c r="AC33" s="498"/>
      <c r="AD33" s="498"/>
    </row>
    <row r="34" spans="1:30" ht="12.75">
      <c r="A34" s="498"/>
      <c r="B34" s="498"/>
      <c r="C34" s="498"/>
      <c r="D34" s="498"/>
      <c r="E34" s="498"/>
      <c r="F34" s="498"/>
      <c r="G34" s="498"/>
      <c r="H34" s="498"/>
      <c r="I34" s="498"/>
      <c r="J34" s="498"/>
      <c r="K34" s="498"/>
      <c r="L34" s="498"/>
      <c r="M34" s="498"/>
      <c r="N34" s="498"/>
      <c r="O34" s="498"/>
      <c r="P34" s="498"/>
      <c r="Q34" s="498"/>
      <c r="R34" s="498"/>
      <c r="S34" s="498"/>
      <c r="T34" s="498"/>
      <c r="U34" s="498"/>
      <c r="V34" s="498"/>
      <c r="W34" s="498"/>
      <c r="X34" s="498"/>
      <c r="Y34" s="498"/>
      <c r="Z34" s="498"/>
      <c r="AA34" s="498"/>
      <c r="AB34" s="498"/>
      <c r="AC34" s="498"/>
      <c r="AD34" s="498"/>
    </row>
    <row r="35" spans="1:30" ht="12.75">
      <c r="A35" s="498"/>
      <c r="B35" s="498"/>
      <c r="C35" s="498"/>
      <c r="D35" s="498"/>
      <c r="E35" s="498"/>
      <c r="F35" s="498"/>
      <c r="G35" s="498"/>
      <c r="H35" s="498"/>
      <c r="I35" s="498"/>
      <c r="J35" s="498"/>
      <c r="K35" s="498"/>
      <c r="L35" s="498"/>
      <c r="M35" s="498"/>
      <c r="N35" s="498"/>
      <c r="O35" s="498"/>
      <c r="P35" s="498"/>
      <c r="Q35" s="498"/>
      <c r="R35" s="498"/>
      <c r="S35" s="498"/>
      <c r="T35" s="498"/>
      <c r="U35" s="498"/>
      <c r="V35" s="498"/>
      <c r="W35" s="498"/>
      <c r="X35" s="498"/>
      <c r="Y35" s="498"/>
      <c r="Z35" s="498"/>
      <c r="AA35" s="498"/>
      <c r="AB35" s="498"/>
      <c r="AC35" s="498"/>
      <c r="AD35" s="498"/>
    </row>
    <row r="36" spans="1:30" ht="12.75">
      <c r="A36" s="498"/>
      <c r="B36" s="498"/>
      <c r="C36" s="498"/>
      <c r="D36" s="498"/>
      <c r="E36" s="498"/>
      <c r="F36" s="498"/>
      <c r="G36" s="498"/>
      <c r="H36" s="498"/>
      <c r="I36" s="498"/>
      <c r="J36" s="498"/>
      <c r="K36" s="498"/>
      <c r="L36" s="498"/>
      <c r="M36" s="498"/>
      <c r="N36" s="498"/>
      <c r="O36" s="498"/>
      <c r="P36" s="498"/>
      <c r="Q36" s="498"/>
      <c r="R36" s="498"/>
      <c r="S36" s="498"/>
      <c r="T36" s="498"/>
      <c r="U36" s="498"/>
      <c r="V36" s="498"/>
      <c r="W36" s="498"/>
      <c r="X36" s="498"/>
      <c r="Y36" s="498"/>
      <c r="Z36" s="498"/>
      <c r="AA36" s="498"/>
      <c r="AB36" s="498"/>
      <c r="AC36" s="498"/>
      <c r="AD36" s="498"/>
    </row>
    <row r="37" spans="1:30" ht="12.75">
      <c r="A37" s="498"/>
      <c r="B37" s="498"/>
      <c r="C37" s="498"/>
      <c r="D37" s="498"/>
      <c r="E37" s="498"/>
      <c r="F37" s="498"/>
      <c r="G37" s="498"/>
      <c r="H37" s="498"/>
      <c r="I37" s="498"/>
      <c r="J37" s="498"/>
      <c r="K37" s="498"/>
      <c r="L37" s="498"/>
      <c r="M37" s="498"/>
      <c r="N37" s="498"/>
      <c r="O37" s="498"/>
      <c r="P37" s="498"/>
      <c r="Q37" s="498"/>
      <c r="R37" s="498"/>
      <c r="S37" s="498"/>
      <c r="T37" s="498"/>
      <c r="U37" s="498"/>
      <c r="V37" s="498"/>
      <c r="W37" s="498"/>
      <c r="X37" s="498"/>
      <c r="Y37" s="498"/>
      <c r="Z37" s="498"/>
      <c r="AA37" s="498"/>
      <c r="AB37" s="498"/>
      <c r="AC37" s="498"/>
      <c r="AD37" s="498"/>
    </row>
    <row r="38" spans="1:30" ht="12.75">
      <c r="A38" s="498"/>
      <c r="B38" s="498"/>
      <c r="C38" s="498"/>
      <c r="D38" s="498"/>
      <c r="E38" s="498"/>
      <c r="F38" s="498"/>
      <c r="G38" s="498"/>
      <c r="H38" s="498"/>
      <c r="I38" s="498"/>
      <c r="J38" s="498"/>
      <c r="K38" s="498"/>
      <c r="L38" s="498"/>
      <c r="M38" s="498"/>
      <c r="N38" s="498"/>
      <c r="O38" s="498"/>
      <c r="P38" s="498"/>
      <c r="Q38" s="498"/>
      <c r="R38" s="498"/>
      <c r="S38" s="498"/>
      <c r="T38" s="498"/>
      <c r="U38" s="498"/>
      <c r="V38" s="498"/>
      <c r="W38" s="498"/>
      <c r="X38" s="498"/>
      <c r="Y38" s="498"/>
      <c r="Z38" s="498"/>
      <c r="AA38" s="498"/>
      <c r="AB38" s="498"/>
      <c r="AC38" s="498"/>
      <c r="AD38" s="498"/>
    </row>
    <row r="39" spans="1:30" ht="23.25" customHeight="1">
      <c r="A39" s="498"/>
      <c r="B39" s="498"/>
      <c r="C39" s="498"/>
      <c r="D39" s="498"/>
      <c r="E39" s="498"/>
      <c r="F39" s="498"/>
      <c r="G39" s="498"/>
      <c r="H39" s="498"/>
      <c r="I39" s="498"/>
      <c r="J39" s="498"/>
      <c r="K39" s="498"/>
      <c r="L39" s="498"/>
      <c r="M39" s="498"/>
      <c r="N39" s="498"/>
      <c r="O39" s="498"/>
      <c r="P39" s="498"/>
      <c r="Q39" s="498"/>
      <c r="R39" s="498"/>
      <c r="S39" s="498"/>
      <c r="T39" s="498"/>
      <c r="U39" s="498"/>
      <c r="V39" s="498"/>
      <c r="W39" s="498"/>
      <c r="X39" s="498"/>
      <c r="Y39" s="498"/>
      <c r="Z39" s="498"/>
      <c r="AA39" s="498"/>
      <c r="AB39" s="498"/>
      <c r="AC39" s="498"/>
      <c r="AD39" s="498"/>
    </row>
    <row r="40" spans="1:30" ht="12.75">
      <c r="A40" s="498"/>
      <c r="B40" s="498"/>
      <c r="C40" s="498"/>
      <c r="D40" s="498"/>
      <c r="E40" s="498"/>
      <c r="F40" s="498"/>
      <c r="G40" s="498"/>
      <c r="H40" s="498"/>
      <c r="I40" s="498"/>
      <c r="J40" s="498"/>
      <c r="K40" s="498"/>
      <c r="L40" s="498"/>
      <c r="M40" s="498"/>
      <c r="N40" s="498"/>
      <c r="O40" s="498"/>
      <c r="P40" s="498"/>
      <c r="Q40" s="498"/>
      <c r="R40" s="498"/>
      <c r="S40" s="498"/>
      <c r="T40" s="498"/>
      <c r="U40" s="498"/>
      <c r="V40" s="498"/>
      <c r="W40" s="498"/>
      <c r="X40" s="498"/>
      <c r="Y40" s="498"/>
      <c r="Z40" s="498"/>
      <c r="AA40" s="498"/>
      <c r="AB40" s="498"/>
      <c r="AC40" s="498"/>
      <c r="AD40" s="498"/>
    </row>
    <row r="41" spans="1:30" ht="12.75">
      <c r="A41" s="498"/>
      <c r="B41" s="498"/>
      <c r="C41" s="498"/>
      <c r="D41" s="498"/>
      <c r="E41" s="498"/>
      <c r="F41" s="498"/>
      <c r="G41" s="498"/>
      <c r="H41" s="498"/>
      <c r="I41" s="498"/>
      <c r="J41" s="498"/>
      <c r="K41" s="498"/>
      <c r="L41" s="498"/>
      <c r="M41" s="498"/>
      <c r="N41" s="498"/>
      <c r="O41" s="498"/>
      <c r="P41" s="498"/>
      <c r="Q41" s="498"/>
      <c r="R41" s="498"/>
      <c r="S41" s="498"/>
      <c r="T41" s="498"/>
      <c r="U41" s="498"/>
      <c r="V41" s="498"/>
      <c r="W41" s="498"/>
      <c r="X41" s="498"/>
      <c r="Y41" s="498"/>
      <c r="Z41" s="498"/>
      <c r="AA41" s="498"/>
      <c r="AB41" s="498"/>
      <c r="AC41" s="498"/>
      <c r="AD41" s="498"/>
    </row>
    <row r="42" spans="1:30" ht="12.75">
      <c r="A42" s="498"/>
      <c r="B42" s="498"/>
      <c r="C42" s="498"/>
      <c r="D42" s="498"/>
      <c r="E42" s="498"/>
      <c r="F42" s="498"/>
      <c r="G42" s="498"/>
      <c r="H42" s="498"/>
      <c r="I42" s="498"/>
      <c r="J42" s="498"/>
      <c r="K42" s="498"/>
      <c r="L42" s="498"/>
      <c r="M42" s="498"/>
      <c r="N42" s="498"/>
      <c r="O42" s="498"/>
      <c r="P42" s="498"/>
      <c r="Q42" s="498"/>
      <c r="R42" s="498"/>
      <c r="S42" s="498"/>
      <c r="T42" s="498"/>
      <c r="U42" s="498"/>
      <c r="V42" s="498"/>
      <c r="W42" s="498"/>
      <c r="X42" s="498"/>
      <c r="Y42" s="498"/>
      <c r="Z42" s="498"/>
      <c r="AA42" s="498"/>
      <c r="AB42" s="498"/>
      <c r="AC42" s="498"/>
      <c r="AD42" s="498"/>
    </row>
    <row r="43" spans="1:30" ht="12.75">
      <c r="A43" s="498"/>
      <c r="B43" s="498"/>
      <c r="C43" s="498"/>
      <c r="D43" s="498"/>
      <c r="E43" s="498"/>
      <c r="F43" s="498"/>
      <c r="G43" s="498"/>
      <c r="H43" s="498"/>
      <c r="I43" s="498"/>
      <c r="J43" s="498"/>
      <c r="K43" s="498"/>
      <c r="L43" s="498"/>
      <c r="M43" s="498"/>
      <c r="N43" s="498"/>
      <c r="O43" s="498"/>
      <c r="P43" s="498"/>
      <c r="Q43" s="498"/>
      <c r="R43" s="498"/>
      <c r="S43" s="498"/>
      <c r="T43" s="498"/>
      <c r="U43" s="498"/>
      <c r="V43" s="498"/>
      <c r="W43" s="498"/>
      <c r="X43" s="498"/>
      <c r="Y43" s="498"/>
      <c r="Z43" s="498"/>
      <c r="AA43" s="498"/>
      <c r="AB43" s="498"/>
      <c r="AC43" s="498"/>
      <c r="AD43" s="498"/>
    </row>
    <row r="44" spans="1:30" ht="12.75">
      <c r="A44" s="498"/>
      <c r="B44" s="498"/>
      <c r="C44" s="498"/>
      <c r="D44" s="498"/>
      <c r="E44" s="498"/>
      <c r="F44" s="498"/>
      <c r="G44" s="498"/>
      <c r="H44" s="498"/>
      <c r="I44" s="498"/>
      <c r="J44" s="498"/>
      <c r="K44" s="498"/>
      <c r="L44" s="498"/>
      <c r="M44" s="498"/>
      <c r="N44" s="498"/>
      <c r="O44" s="498"/>
      <c r="P44" s="498"/>
      <c r="Q44" s="498"/>
      <c r="R44" s="498"/>
      <c r="S44" s="498"/>
      <c r="T44" s="498"/>
      <c r="U44" s="498"/>
      <c r="V44" s="498"/>
      <c r="W44" s="498"/>
      <c r="X44" s="498"/>
      <c r="Y44" s="498"/>
      <c r="Z44" s="498"/>
      <c r="AA44" s="498"/>
      <c r="AB44" s="498"/>
      <c r="AC44" s="498"/>
      <c r="AD44" s="498"/>
    </row>
    <row r="45" spans="1:30" ht="12.75">
      <c r="A45" s="498"/>
      <c r="B45" s="498"/>
      <c r="C45" s="498"/>
      <c r="D45" s="498"/>
      <c r="E45" s="498"/>
      <c r="F45" s="498"/>
      <c r="G45" s="498"/>
      <c r="H45" s="498"/>
      <c r="I45" s="498"/>
      <c r="J45" s="498"/>
      <c r="K45" s="498"/>
      <c r="L45" s="498"/>
      <c r="M45" s="498"/>
      <c r="N45" s="498"/>
      <c r="O45" s="498"/>
      <c r="P45" s="498"/>
      <c r="Q45" s="498"/>
      <c r="R45" s="498"/>
      <c r="S45" s="498"/>
      <c r="T45" s="498"/>
      <c r="U45" s="498"/>
      <c r="V45" s="498"/>
      <c r="W45" s="498"/>
      <c r="X45" s="498"/>
      <c r="Y45" s="498"/>
      <c r="Z45" s="498"/>
      <c r="AA45" s="498"/>
      <c r="AB45" s="498"/>
      <c r="AC45" s="498"/>
      <c r="AD45" s="498"/>
    </row>
    <row r="46" spans="1:30" ht="12.75">
      <c r="A46" s="498"/>
      <c r="B46" s="498"/>
      <c r="C46" s="498"/>
      <c r="D46" s="498"/>
      <c r="E46" s="498"/>
      <c r="F46" s="498"/>
      <c r="G46" s="498"/>
      <c r="H46" s="498"/>
      <c r="I46" s="498"/>
      <c r="J46" s="498"/>
      <c r="K46" s="498"/>
      <c r="L46" s="498"/>
      <c r="M46" s="498"/>
      <c r="N46" s="498"/>
      <c r="O46" s="498"/>
      <c r="P46" s="498"/>
      <c r="Q46" s="498"/>
      <c r="R46" s="498"/>
      <c r="S46" s="498"/>
      <c r="T46" s="498"/>
      <c r="U46" s="498"/>
      <c r="V46" s="498"/>
      <c r="W46" s="498"/>
      <c r="X46" s="498"/>
      <c r="Y46" s="498"/>
      <c r="Z46" s="498"/>
      <c r="AA46" s="498"/>
      <c r="AB46" s="498"/>
      <c r="AC46" s="498"/>
      <c r="AD46" s="498"/>
    </row>
    <row r="47" spans="1:30" ht="12.75">
      <c r="A47" s="498"/>
      <c r="B47" s="498"/>
      <c r="C47" s="498"/>
      <c r="D47" s="498"/>
      <c r="E47" s="498"/>
      <c r="F47" s="498"/>
      <c r="G47" s="498"/>
      <c r="H47" s="498"/>
      <c r="I47" s="498"/>
      <c r="J47" s="498"/>
      <c r="K47" s="498"/>
      <c r="L47" s="498"/>
      <c r="M47" s="498"/>
      <c r="N47" s="498"/>
      <c r="O47" s="498"/>
      <c r="P47" s="498"/>
      <c r="Q47" s="498"/>
      <c r="R47" s="498"/>
      <c r="S47" s="498"/>
      <c r="T47" s="498"/>
      <c r="U47" s="498"/>
      <c r="V47" s="498"/>
      <c r="W47" s="498"/>
      <c r="X47" s="498"/>
      <c r="Y47" s="498"/>
      <c r="Z47" s="498"/>
      <c r="AA47" s="498"/>
      <c r="AB47" s="498"/>
      <c r="AC47" s="498"/>
      <c r="AD47" s="498"/>
    </row>
    <row r="48" spans="1:30" ht="12.75">
      <c r="A48" s="498"/>
      <c r="B48" s="498"/>
      <c r="C48" s="498"/>
      <c r="D48" s="498"/>
      <c r="E48" s="498"/>
      <c r="F48" s="498"/>
      <c r="G48" s="498"/>
      <c r="H48" s="498"/>
      <c r="I48" s="498"/>
      <c r="J48" s="498"/>
      <c r="K48" s="498"/>
      <c r="L48" s="498"/>
      <c r="M48" s="498"/>
      <c r="N48" s="498"/>
      <c r="O48" s="498"/>
      <c r="P48" s="498"/>
      <c r="Q48" s="498"/>
      <c r="R48" s="498"/>
      <c r="S48" s="498"/>
      <c r="T48" s="498"/>
      <c r="U48" s="498"/>
      <c r="V48" s="498"/>
      <c r="W48" s="498"/>
      <c r="X48" s="498"/>
      <c r="Y48" s="498"/>
      <c r="Z48" s="498"/>
      <c r="AA48" s="498"/>
      <c r="AB48" s="498"/>
      <c r="AC48" s="498"/>
      <c r="AD48" s="498"/>
    </row>
    <row r="49" spans="1:30" ht="12.75">
      <c r="A49" s="963"/>
      <c r="B49" s="963"/>
      <c r="C49" s="963"/>
      <c r="D49" s="964"/>
      <c r="E49" s="963"/>
      <c r="F49" s="963"/>
      <c r="G49" s="963"/>
      <c r="H49" s="963"/>
      <c r="I49" s="963"/>
      <c r="J49" s="963"/>
      <c r="K49" s="963"/>
      <c r="L49" s="965"/>
      <c r="M49" s="963"/>
      <c r="N49" s="963"/>
      <c r="O49" s="963"/>
      <c r="P49" s="963"/>
      <c r="Q49" s="498"/>
      <c r="R49" s="498"/>
      <c r="S49" s="498"/>
      <c r="T49" s="498"/>
      <c r="U49" s="498"/>
      <c r="V49" s="498"/>
      <c r="W49" s="498"/>
      <c r="X49" s="498"/>
      <c r="Y49" s="498"/>
      <c r="Z49" s="498"/>
      <c r="AA49" s="498"/>
      <c r="AB49" s="498"/>
      <c r="AC49" s="498"/>
      <c r="AD49" s="498"/>
    </row>
    <row r="50" spans="1:30" ht="12.75">
      <c r="A50" s="241" t="s">
        <v>2378</v>
      </c>
      <c r="B50" s="241" t="s">
        <v>2379</v>
      </c>
      <c r="C50" s="241" t="s">
        <v>2362</v>
      </c>
      <c r="D50" s="241" t="s">
        <v>2362</v>
      </c>
      <c r="E50" s="10">
        <v>1</v>
      </c>
      <c r="F50" s="241">
        <v>340</v>
      </c>
      <c r="G50" s="241">
        <f t="shared" ref="G50:G52" si="1">F50+K50</f>
        <v>340</v>
      </c>
      <c r="H50" s="241">
        <f>100+240</f>
        <v>340</v>
      </c>
      <c r="I50" s="241">
        <f t="shared" ref="I50:I52" si="2">G50-H50</f>
        <v>0</v>
      </c>
      <c r="J50" s="10" t="s">
        <v>2281</v>
      </c>
      <c r="K50" s="10">
        <v>0</v>
      </c>
      <c r="L50" s="241"/>
      <c r="M50" s="640" t="s">
        <v>2373</v>
      </c>
      <c r="N50" s="241"/>
      <c r="O50" s="241"/>
      <c r="P50" s="241"/>
    </row>
    <row r="51" spans="1:30" ht="12.75">
      <c r="A51" s="998" t="s">
        <v>2380</v>
      </c>
      <c r="B51" s="998" t="s">
        <v>1745</v>
      </c>
      <c r="C51" s="998" t="s">
        <v>2381</v>
      </c>
      <c r="D51" s="998" t="s">
        <v>2381</v>
      </c>
      <c r="E51" s="999">
        <v>1</v>
      </c>
      <c r="F51" s="998">
        <v>340</v>
      </c>
      <c r="G51" s="998">
        <f t="shared" si="1"/>
        <v>340</v>
      </c>
      <c r="H51" s="998">
        <v>200</v>
      </c>
      <c r="I51" s="998">
        <f t="shared" si="2"/>
        <v>140</v>
      </c>
      <c r="J51" s="999" t="s">
        <v>2281</v>
      </c>
      <c r="K51" s="999">
        <v>0</v>
      </c>
      <c r="L51" s="998"/>
      <c r="M51" s="1000" t="s">
        <v>2382</v>
      </c>
      <c r="N51" s="998"/>
      <c r="O51" s="998"/>
      <c r="P51" s="998"/>
      <c r="Q51" s="1001"/>
      <c r="R51" s="1001"/>
      <c r="S51" s="1001"/>
      <c r="T51" s="1001"/>
      <c r="U51" s="1001"/>
      <c r="V51" s="1001"/>
      <c r="W51" s="1001"/>
      <c r="X51" s="1001"/>
      <c r="Y51" s="1001"/>
      <c r="Z51" s="1001"/>
      <c r="AA51" s="1001"/>
      <c r="AB51" s="1001"/>
      <c r="AC51" s="1001"/>
      <c r="AD51" s="1001"/>
    </row>
    <row r="52" spans="1:30" ht="12.75">
      <c r="A52" s="241" t="s">
        <v>2383</v>
      </c>
      <c r="B52" s="241" t="s">
        <v>204</v>
      </c>
      <c r="C52" s="241" t="s">
        <v>2384</v>
      </c>
      <c r="D52" s="241" t="s">
        <v>2384</v>
      </c>
      <c r="E52" s="10">
        <v>1</v>
      </c>
      <c r="F52" s="241">
        <v>340</v>
      </c>
      <c r="G52" s="241">
        <f t="shared" si="1"/>
        <v>340</v>
      </c>
      <c r="H52" s="241">
        <v>340</v>
      </c>
      <c r="I52" s="241">
        <f t="shared" si="2"/>
        <v>0</v>
      </c>
      <c r="J52" s="10" t="s">
        <v>2281</v>
      </c>
      <c r="K52" s="10">
        <v>0</v>
      </c>
      <c r="L52" s="241" t="s">
        <v>2385</v>
      </c>
      <c r="M52" s="1002" t="s">
        <v>2386</v>
      </c>
      <c r="N52" s="241"/>
      <c r="O52" s="241"/>
      <c r="P52" s="241"/>
    </row>
    <row r="53" spans="1:30" ht="12.75">
      <c r="D53" s="18"/>
      <c r="M53" s="962"/>
    </row>
    <row r="54" spans="1:30" ht="12.75">
      <c r="D54" s="18"/>
      <c r="M54" s="962"/>
    </row>
    <row r="55" spans="1:30" ht="12.75">
      <c r="D55" s="18"/>
      <c r="M55" s="962"/>
    </row>
    <row r="56" spans="1:30" ht="12.75">
      <c r="D56" s="18"/>
      <c r="M56" s="962"/>
    </row>
    <row r="57" spans="1:30" ht="12.75">
      <c r="D57" s="18"/>
      <c r="M57" s="962"/>
    </row>
    <row r="58" spans="1:30" ht="12.75">
      <c r="M58" s="962"/>
    </row>
    <row r="59" spans="1:30" ht="12.75">
      <c r="M59" s="962"/>
    </row>
    <row r="60" spans="1:30" ht="12.75">
      <c r="M60" s="962"/>
    </row>
    <row r="61" spans="1:30" ht="12.75">
      <c r="M61" s="962"/>
    </row>
    <row r="62" spans="1:30" ht="12.75">
      <c r="M62" s="962"/>
    </row>
    <row r="63" spans="1:30" ht="12.75">
      <c r="M63" s="962"/>
    </row>
    <row r="64" spans="1:30" ht="12.75">
      <c r="M64" s="962"/>
    </row>
    <row r="65" spans="13:13" ht="12.75">
      <c r="M65" s="962"/>
    </row>
    <row r="66" spans="13:13" ht="12.75">
      <c r="M66" s="962"/>
    </row>
    <row r="67" spans="13:13" ht="12.75">
      <c r="M67" s="962"/>
    </row>
    <row r="68" spans="13:13" ht="12.75">
      <c r="M68" s="962"/>
    </row>
    <row r="69" spans="13:13" ht="12.75">
      <c r="M69" s="962"/>
    </row>
    <row r="70" spans="13:13" ht="12.75">
      <c r="M70" s="962"/>
    </row>
    <row r="71" spans="13:13" ht="12.75">
      <c r="M71" s="962"/>
    </row>
    <row r="72" spans="13:13" ht="12.75">
      <c r="M72" s="962"/>
    </row>
    <row r="73" spans="13:13" ht="12.75">
      <c r="M73" s="962"/>
    </row>
    <row r="74" spans="13:13" ht="12.75">
      <c r="M74" s="962"/>
    </row>
    <row r="75" spans="13:13" ht="12.75">
      <c r="M75" s="962"/>
    </row>
    <row r="76" spans="13:13" ht="12.75">
      <c r="M76" s="962"/>
    </row>
    <row r="77" spans="13:13" ht="12.75">
      <c r="M77" s="962"/>
    </row>
    <row r="78" spans="13:13" ht="12.75">
      <c r="M78" s="962"/>
    </row>
    <row r="79" spans="13:13" ht="12.75">
      <c r="M79" s="962"/>
    </row>
    <row r="80" spans="13:13" ht="12.75">
      <c r="M80" s="962"/>
    </row>
    <row r="81" spans="13:13" ht="12.75">
      <c r="M81" s="962"/>
    </row>
    <row r="82" spans="13:13" ht="12.75">
      <c r="M82" s="962"/>
    </row>
    <row r="83" spans="13:13" ht="12.75">
      <c r="M83" s="962"/>
    </row>
    <row r="84" spans="13:13" ht="12.75">
      <c r="M84" s="962"/>
    </row>
    <row r="85" spans="13:13" ht="12.75">
      <c r="M85" s="962"/>
    </row>
    <row r="86" spans="13:13" ht="12.75">
      <c r="M86" s="962"/>
    </row>
    <row r="87" spans="13:13" ht="12.75">
      <c r="M87" s="962"/>
    </row>
    <row r="88" spans="13:13" ht="12.75">
      <c r="M88" s="962"/>
    </row>
    <row r="89" spans="13:13" ht="12.75">
      <c r="M89" s="962"/>
    </row>
    <row r="90" spans="13:13" ht="12.75">
      <c r="M90" s="962"/>
    </row>
    <row r="91" spans="13:13" ht="12.75">
      <c r="M91" s="962"/>
    </row>
    <row r="92" spans="13:13" ht="12.75">
      <c r="M92" s="962"/>
    </row>
    <row r="93" spans="13:13" ht="12.75">
      <c r="M93" s="962"/>
    </row>
    <row r="94" spans="13:13" ht="12.75">
      <c r="M94" s="962"/>
    </row>
    <row r="95" spans="13:13" ht="12.75">
      <c r="M95" s="962"/>
    </row>
    <row r="96" spans="13:13" ht="12.75">
      <c r="M96" s="962"/>
    </row>
    <row r="97" spans="13:13" ht="12.75">
      <c r="M97" s="962"/>
    </row>
    <row r="98" spans="13:13" ht="12.75">
      <c r="M98" s="962"/>
    </row>
    <row r="99" spans="13:13" ht="12.75">
      <c r="M99" s="962"/>
    </row>
    <row r="100" spans="13:13" ht="12.75">
      <c r="M100" s="962"/>
    </row>
    <row r="101" spans="13:13" ht="12.75">
      <c r="M101" s="962"/>
    </row>
    <row r="102" spans="13:13" ht="12.75">
      <c r="M102" s="962"/>
    </row>
    <row r="103" spans="13:13" ht="12.75">
      <c r="M103" s="962"/>
    </row>
    <row r="104" spans="13:13" ht="12.75">
      <c r="M104" s="962"/>
    </row>
    <row r="105" spans="13:13" ht="12.75">
      <c r="M105" s="962"/>
    </row>
    <row r="106" spans="13:13" ht="12.75">
      <c r="M106" s="962"/>
    </row>
    <row r="107" spans="13:13" ht="12.75">
      <c r="M107" s="962"/>
    </row>
    <row r="108" spans="13:13" ht="12.75">
      <c r="M108" s="962"/>
    </row>
    <row r="109" spans="13:13" ht="12.75">
      <c r="M109" s="962"/>
    </row>
    <row r="110" spans="13:13" ht="12.75">
      <c r="M110" s="962"/>
    </row>
    <row r="111" spans="13:13" ht="12.75">
      <c r="M111" s="962"/>
    </row>
    <row r="112" spans="13:13" ht="12.75">
      <c r="M112" s="962"/>
    </row>
    <row r="113" spans="13:13" ht="12.75">
      <c r="M113" s="962"/>
    </row>
    <row r="114" spans="13:13" ht="12.75">
      <c r="M114" s="962"/>
    </row>
    <row r="115" spans="13:13" ht="12.75">
      <c r="M115" s="962"/>
    </row>
    <row r="116" spans="13:13" ht="12.75">
      <c r="M116" s="962"/>
    </row>
    <row r="117" spans="13:13" ht="12.75">
      <c r="M117" s="962"/>
    </row>
    <row r="118" spans="13:13" ht="12.75">
      <c r="M118" s="962"/>
    </row>
    <row r="119" spans="13:13" ht="12.75">
      <c r="M119" s="962"/>
    </row>
    <row r="120" spans="13:13" ht="12.75">
      <c r="M120" s="962"/>
    </row>
    <row r="121" spans="13:13" ht="12.75">
      <c r="M121" s="962"/>
    </row>
    <row r="122" spans="13:13" ht="12.75">
      <c r="M122" s="962"/>
    </row>
    <row r="123" spans="13:13" ht="12.75">
      <c r="M123" s="962"/>
    </row>
    <row r="124" spans="13:13" ht="12.75">
      <c r="M124" s="962"/>
    </row>
    <row r="125" spans="13:13" ht="12.75">
      <c r="M125" s="962"/>
    </row>
    <row r="126" spans="13:13" ht="12.75">
      <c r="M126" s="962"/>
    </row>
    <row r="127" spans="13:13" ht="12.75">
      <c r="M127" s="962"/>
    </row>
    <row r="128" spans="13:13" ht="12.75">
      <c r="M128" s="962"/>
    </row>
    <row r="129" spans="13:13" ht="12.75">
      <c r="M129" s="962"/>
    </row>
    <row r="130" spans="13:13" ht="12.75">
      <c r="M130" s="962"/>
    </row>
    <row r="131" spans="13:13" ht="12.75">
      <c r="M131" s="962"/>
    </row>
    <row r="132" spans="13:13" ht="12.75">
      <c r="M132" s="962"/>
    </row>
    <row r="133" spans="13:13" ht="12.75">
      <c r="M133" s="962"/>
    </row>
    <row r="134" spans="13:13" ht="12.75">
      <c r="M134" s="962"/>
    </row>
    <row r="135" spans="13:13" ht="12.75">
      <c r="M135" s="962"/>
    </row>
    <row r="136" spans="13:13" ht="12.75">
      <c r="M136" s="962"/>
    </row>
    <row r="137" spans="13:13" ht="12.75">
      <c r="M137" s="962"/>
    </row>
    <row r="138" spans="13:13" ht="12.75">
      <c r="M138" s="962"/>
    </row>
    <row r="139" spans="13:13" ht="12.75">
      <c r="M139" s="962"/>
    </row>
    <row r="140" spans="13:13" ht="12.75">
      <c r="M140" s="962"/>
    </row>
    <row r="141" spans="13:13" ht="12.75">
      <c r="M141" s="962"/>
    </row>
    <row r="142" spans="13:13" ht="12.75">
      <c r="M142" s="962"/>
    </row>
    <row r="143" spans="13:13" ht="12.75">
      <c r="M143" s="962"/>
    </row>
    <row r="144" spans="13:13" ht="12.75">
      <c r="M144" s="962"/>
    </row>
    <row r="145" spans="13:13" ht="12.75">
      <c r="M145" s="962"/>
    </row>
    <row r="146" spans="13:13" ht="12.75">
      <c r="M146" s="962"/>
    </row>
    <row r="147" spans="13:13" ht="12.75">
      <c r="M147" s="962"/>
    </row>
    <row r="148" spans="13:13" ht="12.75">
      <c r="M148" s="962"/>
    </row>
    <row r="149" spans="13:13" ht="12.75">
      <c r="M149" s="962"/>
    </row>
    <row r="150" spans="13:13" ht="12.75">
      <c r="M150" s="962"/>
    </row>
    <row r="151" spans="13:13" ht="12.75">
      <c r="M151" s="962"/>
    </row>
    <row r="152" spans="13:13" ht="12.75">
      <c r="M152" s="962"/>
    </row>
    <row r="153" spans="13:13" ht="12.75">
      <c r="M153" s="962"/>
    </row>
    <row r="154" spans="13:13" ht="12.75">
      <c r="M154" s="962"/>
    </row>
    <row r="155" spans="13:13" ht="12.75">
      <c r="M155" s="962"/>
    </row>
    <row r="156" spans="13:13" ht="12.75">
      <c r="M156" s="962"/>
    </row>
    <row r="157" spans="13:13" ht="12.75">
      <c r="M157" s="962"/>
    </row>
    <row r="158" spans="13:13" ht="12.75">
      <c r="M158" s="962"/>
    </row>
    <row r="159" spans="13:13" ht="12.75">
      <c r="M159" s="962"/>
    </row>
    <row r="160" spans="13:13" ht="12.75">
      <c r="M160" s="962"/>
    </row>
    <row r="161" spans="13:13" ht="12.75">
      <c r="M161" s="962"/>
    </row>
    <row r="162" spans="13:13" ht="12.75">
      <c r="M162" s="962"/>
    </row>
    <row r="163" spans="13:13" ht="12.75">
      <c r="M163" s="962"/>
    </row>
    <row r="164" spans="13:13" ht="12.75">
      <c r="M164" s="962"/>
    </row>
    <row r="165" spans="13:13" ht="12.75">
      <c r="M165" s="962"/>
    </row>
    <row r="166" spans="13:13" ht="12.75">
      <c r="M166" s="962"/>
    </row>
    <row r="167" spans="13:13" ht="12.75">
      <c r="M167" s="962"/>
    </row>
    <row r="168" spans="13:13" ht="12.75">
      <c r="M168" s="962"/>
    </row>
    <row r="169" spans="13:13" ht="12.75">
      <c r="M169" s="962"/>
    </row>
    <row r="170" spans="13:13" ht="12.75">
      <c r="M170" s="962"/>
    </row>
    <row r="171" spans="13:13" ht="12.75">
      <c r="M171" s="962"/>
    </row>
    <row r="172" spans="13:13" ht="12.75">
      <c r="M172" s="962"/>
    </row>
    <row r="173" spans="13:13" ht="12.75">
      <c r="M173" s="962"/>
    </row>
    <row r="174" spans="13:13" ht="12.75">
      <c r="M174" s="962"/>
    </row>
    <row r="175" spans="13:13" ht="12.75">
      <c r="M175" s="962"/>
    </row>
    <row r="176" spans="13:13" ht="12.75">
      <c r="M176" s="962"/>
    </row>
    <row r="177" spans="13:13" ht="12.75">
      <c r="M177" s="962"/>
    </row>
    <row r="178" spans="13:13" ht="12.75">
      <c r="M178" s="962"/>
    </row>
    <row r="179" spans="13:13" ht="12.75">
      <c r="M179" s="962"/>
    </row>
    <row r="180" spans="13:13" ht="12.75">
      <c r="M180" s="962"/>
    </row>
    <row r="181" spans="13:13" ht="12.75">
      <c r="M181" s="962"/>
    </row>
    <row r="182" spans="13:13" ht="12.75">
      <c r="M182" s="962"/>
    </row>
    <row r="183" spans="13:13" ht="12.75">
      <c r="M183" s="962"/>
    </row>
    <row r="184" spans="13:13" ht="12.75">
      <c r="M184" s="962"/>
    </row>
    <row r="185" spans="13:13" ht="12.75">
      <c r="M185" s="962"/>
    </row>
    <row r="186" spans="13:13" ht="12.75">
      <c r="M186" s="962"/>
    </row>
    <row r="187" spans="13:13" ht="12.75">
      <c r="M187" s="962"/>
    </row>
    <row r="188" spans="13:13" ht="12.75">
      <c r="M188" s="962"/>
    </row>
    <row r="189" spans="13:13" ht="12.75">
      <c r="M189" s="962"/>
    </row>
    <row r="190" spans="13:13" ht="12.75">
      <c r="M190" s="962"/>
    </row>
    <row r="191" spans="13:13" ht="12.75">
      <c r="M191" s="962"/>
    </row>
    <row r="192" spans="13:13" ht="12.75">
      <c r="M192" s="962"/>
    </row>
    <row r="193" spans="13:13" ht="12.75">
      <c r="M193" s="962"/>
    </row>
    <row r="194" spans="13:13" ht="12.75">
      <c r="M194" s="962"/>
    </row>
    <row r="195" spans="13:13" ht="12.75">
      <c r="M195" s="962"/>
    </row>
    <row r="196" spans="13:13" ht="12.75">
      <c r="M196" s="962"/>
    </row>
    <row r="197" spans="13:13" ht="12.75">
      <c r="M197" s="962"/>
    </row>
    <row r="198" spans="13:13" ht="12.75">
      <c r="M198" s="962"/>
    </row>
    <row r="199" spans="13:13" ht="12.75">
      <c r="M199" s="962"/>
    </row>
    <row r="200" spans="13:13" ht="12.75">
      <c r="M200" s="962"/>
    </row>
    <row r="201" spans="13:13" ht="12.75">
      <c r="M201" s="962"/>
    </row>
    <row r="202" spans="13:13" ht="12.75">
      <c r="M202" s="962"/>
    </row>
    <row r="203" spans="13:13" ht="12.75">
      <c r="M203" s="962"/>
    </row>
    <row r="204" spans="13:13" ht="12.75">
      <c r="M204" s="962"/>
    </row>
    <row r="205" spans="13:13" ht="12.75">
      <c r="M205" s="962"/>
    </row>
    <row r="206" spans="13:13" ht="12.75">
      <c r="M206" s="962"/>
    </row>
    <row r="207" spans="13:13" ht="12.75">
      <c r="M207" s="962"/>
    </row>
    <row r="208" spans="13:13" ht="12.75">
      <c r="M208" s="962"/>
    </row>
    <row r="209" spans="13:13" ht="12.75">
      <c r="M209" s="962"/>
    </row>
    <row r="210" spans="13:13" ht="12.75">
      <c r="M210" s="962"/>
    </row>
    <row r="211" spans="13:13" ht="12.75">
      <c r="M211" s="962"/>
    </row>
    <row r="212" spans="13:13" ht="12.75">
      <c r="M212" s="962"/>
    </row>
    <row r="213" spans="13:13" ht="12.75">
      <c r="M213" s="962"/>
    </row>
    <row r="214" spans="13:13" ht="12.75">
      <c r="M214" s="962"/>
    </row>
    <row r="215" spans="13:13" ht="12.75">
      <c r="M215" s="962"/>
    </row>
    <row r="216" spans="13:13" ht="12.75">
      <c r="M216" s="962"/>
    </row>
    <row r="217" spans="13:13" ht="12.75">
      <c r="M217" s="962"/>
    </row>
    <row r="218" spans="13:13" ht="12.75">
      <c r="M218" s="962"/>
    </row>
    <row r="219" spans="13:13" ht="12.75">
      <c r="M219" s="962"/>
    </row>
    <row r="220" spans="13:13" ht="12.75">
      <c r="M220" s="962"/>
    </row>
    <row r="221" spans="13:13" ht="12.75">
      <c r="M221" s="962"/>
    </row>
    <row r="222" spans="13:13" ht="12.75">
      <c r="M222" s="962"/>
    </row>
    <row r="223" spans="13:13" ht="12.75">
      <c r="M223" s="962"/>
    </row>
    <row r="224" spans="13:13" ht="12.75">
      <c r="M224" s="962"/>
    </row>
    <row r="225" spans="13:13" ht="12.75">
      <c r="M225" s="962"/>
    </row>
    <row r="226" spans="13:13" ht="12.75">
      <c r="M226" s="962"/>
    </row>
    <row r="227" spans="13:13" ht="12.75">
      <c r="M227" s="962"/>
    </row>
    <row r="228" spans="13:13" ht="12.75">
      <c r="M228" s="962"/>
    </row>
    <row r="229" spans="13:13" ht="12.75">
      <c r="M229" s="962"/>
    </row>
    <row r="230" spans="13:13" ht="12.75">
      <c r="M230" s="962"/>
    </row>
    <row r="231" spans="13:13" ht="12.75">
      <c r="M231" s="962"/>
    </row>
    <row r="232" spans="13:13" ht="12.75">
      <c r="M232" s="962"/>
    </row>
    <row r="233" spans="13:13" ht="12.75">
      <c r="M233" s="962"/>
    </row>
    <row r="234" spans="13:13" ht="12.75">
      <c r="M234" s="962"/>
    </row>
    <row r="235" spans="13:13" ht="12.75">
      <c r="M235" s="962"/>
    </row>
    <row r="236" spans="13:13" ht="12.75">
      <c r="M236" s="962"/>
    </row>
    <row r="237" spans="13:13" ht="12.75">
      <c r="M237" s="962"/>
    </row>
    <row r="238" spans="13:13" ht="12.75">
      <c r="M238" s="962"/>
    </row>
    <row r="239" spans="13:13" ht="12.75">
      <c r="M239" s="962"/>
    </row>
    <row r="240" spans="13:13" ht="12.75">
      <c r="M240" s="962"/>
    </row>
    <row r="241" spans="13:13" ht="12.75">
      <c r="M241" s="962"/>
    </row>
    <row r="242" spans="13:13" ht="12.75">
      <c r="M242" s="962"/>
    </row>
    <row r="243" spans="13:13" ht="12.75">
      <c r="M243" s="962"/>
    </row>
    <row r="244" spans="13:13" ht="12.75">
      <c r="M244" s="962"/>
    </row>
    <row r="245" spans="13:13" ht="12.75">
      <c r="M245" s="962"/>
    </row>
    <row r="246" spans="13:13" ht="12.75">
      <c r="M246" s="962"/>
    </row>
    <row r="247" spans="13:13" ht="12.75">
      <c r="M247" s="962"/>
    </row>
    <row r="248" spans="13:13" ht="12.75">
      <c r="M248" s="962"/>
    </row>
    <row r="249" spans="13:13" ht="12.75">
      <c r="M249" s="962"/>
    </row>
    <row r="250" spans="13:13" ht="12.75">
      <c r="M250" s="962"/>
    </row>
    <row r="251" spans="13:13" ht="12.75">
      <c r="M251" s="962"/>
    </row>
    <row r="252" spans="13:13" ht="12.75">
      <c r="M252" s="962"/>
    </row>
    <row r="253" spans="13:13" ht="12.75">
      <c r="M253" s="962"/>
    </row>
    <row r="254" spans="13:13" ht="12.75">
      <c r="M254" s="962"/>
    </row>
    <row r="255" spans="13:13" ht="12.75">
      <c r="M255" s="962"/>
    </row>
    <row r="256" spans="13:13" ht="12.75">
      <c r="M256" s="962"/>
    </row>
    <row r="257" spans="13:13" ht="12.75">
      <c r="M257" s="962"/>
    </row>
    <row r="258" spans="13:13" ht="12.75">
      <c r="M258" s="962"/>
    </row>
    <row r="259" spans="13:13" ht="12.75">
      <c r="M259" s="962"/>
    </row>
    <row r="260" spans="13:13" ht="12.75">
      <c r="M260" s="962"/>
    </row>
    <row r="261" spans="13:13" ht="12.75">
      <c r="M261" s="962"/>
    </row>
    <row r="262" spans="13:13" ht="12.75">
      <c r="M262" s="962"/>
    </row>
    <row r="263" spans="13:13" ht="12.75">
      <c r="M263" s="962"/>
    </row>
    <row r="264" spans="13:13" ht="12.75">
      <c r="M264" s="962"/>
    </row>
    <row r="265" spans="13:13" ht="12.75">
      <c r="M265" s="962"/>
    </row>
    <row r="266" spans="13:13" ht="12.75">
      <c r="M266" s="962"/>
    </row>
    <row r="267" spans="13:13" ht="12.75">
      <c r="M267" s="962"/>
    </row>
    <row r="268" spans="13:13" ht="12.75">
      <c r="M268" s="962"/>
    </row>
    <row r="269" spans="13:13" ht="12.75">
      <c r="M269" s="962"/>
    </row>
    <row r="270" spans="13:13" ht="12.75">
      <c r="M270" s="962"/>
    </row>
    <row r="271" spans="13:13" ht="12.75">
      <c r="M271" s="962"/>
    </row>
    <row r="272" spans="13:13" ht="12.75">
      <c r="M272" s="962"/>
    </row>
    <row r="273" spans="13:13" ht="12.75">
      <c r="M273" s="962"/>
    </row>
    <row r="274" spans="13:13" ht="12.75">
      <c r="M274" s="962"/>
    </row>
    <row r="275" spans="13:13" ht="12.75">
      <c r="M275" s="962"/>
    </row>
    <row r="276" spans="13:13" ht="12.75">
      <c r="M276" s="962"/>
    </row>
    <row r="277" spans="13:13" ht="12.75">
      <c r="M277" s="962"/>
    </row>
    <row r="278" spans="13:13" ht="12.75">
      <c r="M278" s="962"/>
    </row>
    <row r="279" spans="13:13" ht="12.75">
      <c r="M279" s="962"/>
    </row>
    <row r="280" spans="13:13" ht="12.75">
      <c r="M280" s="962"/>
    </row>
    <row r="281" spans="13:13" ht="12.75">
      <c r="M281" s="962"/>
    </row>
    <row r="282" spans="13:13" ht="12.75">
      <c r="M282" s="962"/>
    </row>
    <row r="283" spans="13:13" ht="12.75">
      <c r="M283" s="962"/>
    </row>
    <row r="284" spans="13:13" ht="12.75">
      <c r="M284" s="962"/>
    </row>
    <row r="285" spans="13:13" ht="12.75">
      <c r="M285" s="962"/>
    </row>
    <row r="286" spans="13:13" ht="12.75">
      <c r="M286" s="962"/>
    </row>
    <row r="287" spans="13:13" ht="12.75">
      <c r="M287" s="962"/>
    </row>
    <row r="288" spans="13:13" ht="12.75">
      <c r="M288" s="962"/>
    </row>
    <row r="289" spans="13:13" ht="12.75">
      <c r="M289" s="962"/>
    </row>
    <row r="290" spans="13:13" ht="12.75">
      <c r="M290" s="962"/>
    </row>
    <row r="291" spans="13:13" ht="12.75">
      <c r="M291" s="962"/>
    </row>
    <row r="292" spans="13:13" ht="12.75">
      <c r="M292" s="962"/>
    </row>
    <row r="293" spans="13:13" ht="12.75">
      <c r="M293" s="962"/>
    </row>
    <row r="294" spans="13:13" ht="12.75">
      <c r="M294" s="962"/>
    </row>
    <row r="295" spans="13:13" ht="12.75">
      <c r="M295" s="962"/>
    </row>
    <row r="296" spans="13:13" ht="12.75">
      <c r="M296" s="962"/>
    </row>
    <row r="297" spans="13:13" ht="12.75">
      <c r="M297" s="962"/>
    </row>
    <row r="298" spans="13:13" ht="12.75">
      <c r="M298" s="962"/>
    </row>
    <row r="299" spans="13:13" ht="12.75">
      <c r="M299" s="962"/>
    </row>
    <row r="300" spans="13:13" ht="12.75">
      <c r="M300" s="962"/>
    </row>
    <row r="301" spans="13:13" ht="12.75">
      <c r="M301" s="962"/>
    </row>
    <row r="302" spans="13:13" ht="12.75">
      <c r="M302" s="962"/>
    </row>
    <row r="303" spans="13:13" ht="12.75">
      <c r="M303" s="962"/>
    </row>
    <row r="304" spans="13:13" ht="12.75">
      <c r="M304" s="962"/>
    </row>
    <row r="305" spans="13:13" ht="12.75">
      <c r="M305" s="962"/>
    </row>
    <row r="306" spans="13:13" ht="12.75">
      <c r="M306" s="962"/>
    </row>
    <row r="307" spans="13:13" ht="12.75">
      <c r="M307" s="962"/>
    </row>
    <row r="308" spans="13:13" ht="12.75">
      <c r="M308" s="962"/>
    </row>
    <row r="309" spans="13:13" ht="12.75">
      <c r="M309" s="962"/>
    </row>
    <row r="310" spans="13:13" ht="12.75">
      <c r="M310" s="962"/>
    </row>
    <row r="311" spans="13:13" ht="12.75">
      <c r="M311" s="962"/>
    </row>
    <row r="312" spans="13:13" ht="12.75">
      <c r="M312" s="962"/>
    </row>
    <row r="313" spans="13:13" ht="12.75">
      <c r="M313" s="962"/>
    </row>
    <row r="314" spans="13:13" ht="12.75">
      <c r="M314" s="962"/>
    </row>
    <row r="315" spans="13:13" ht="12.75">
      <c r="M315" s="962"/>
    </row>
    <row r="316" spans="13:13" ht="12.75">
      <c r="M316" s="962"/>
    </row>
    <row r="317" spans="13:13" ht="12.75">
      <c r="M317" s="962"/>
    </row>
    <row r="318" spans="13:13" ht="12.75">
      <c r="M318" s="962"/>
    </row>
    <row r="319" spans="13:13" ht="12.75">
      <c r="M319" s="962"/>
    </row>
    <row r="320" spans="13:13" ht="12.75">
      <c r="M320" s="962"/>
    </row>
    <row r="321" spans="13:13" ht="12.75">
      <c r="M321" s="962"/>
    </row>
    <row r="322" spans="13:13" ht="12.75">
      <c r="M322" s="962"/>
    </row>
    <row r="323" spans="13:13" ht="12.75">
      <c r="M323" s="962"/>
    </row>
    <row r="324" spans="13:13" ht="12.75">
      <c r="M324" s="962"/>
    </row>
    <row r="325" spans="13:13" ht="12.75">
      <c r="M325" s="962"/>
    </row>
    <row r="326" spans="13:13" ht="12.75">
      <c r="M326" s="962"/>
    </row>
    <row r="327" spans="13:13" ht="12.75">
      <c r="M327" s="962"/>
    </row>
    <row r="328" spans="13:13" ht="12.75">
      <c r="M328" s="962"/>
    </row>
    <row r="329" spans="13:13" ht="12.75">
      <c r="M329" s="962"/>
    </row>
    <row r="330" spans="13:13" ht="12.75">
      <c r="M330" s="962"/>
    </row>
    <row r="331" spans="13:13" ht="12.75">
      <c r="M331" s="962"/>
    </row>
    <row r="332" spans="13:13" ht="12.75">
      <c r="M332" s="962"/>
    </row>
    <row r="333" spans="13:13" ht="12.75">
      <c r="M333" s="962"/>
    </row>
    <row r="334" spans="13:13" ht="12.75">
      <c r="M334" s="962"/>
    </row>
    <row r="335" spans="13:13" ht="12.75">
      <c r="M335" s="962"/>
    </row>
    <row r="336" spans="13:13" ht="12.75">
      <c r="M336" s="962"/>
    </row>
    <row r="337" spans="13:13" ht="12.75">
      <c r="M337" s="962"/>
    </row>
    <row r="338" spans="13:13" ht="12.75">
      <c r="M338" s="962"/>
    </row>
    <row r="339" spans="13:13" ht="12.75">
      <c r="M339" s="962"/>
    </row>
    <row r="340" spans="13:13" ht="12.75">
      <c r="M340" s="962"/>
    </row>
    <row r="341" spans="13:13" ht="12.75">
      <c r="M341" s="962"/>
    </row>
    <row r="342" spans="13:13" ht="12.75">
      <c r="M342" s="962"/>
    </row>
    <row r="343" spans="13:13" ht="12.75">
      <c r="M343" s="962"/>
    </row>
    <row r="344" spans="13:13" ht="12.75">
      <c r="M344" s="962"/>
    </row>
    <row r="345" spans="13:13" ht="12.75">
      <c r="M345" s="962"/>
    </row>
    <row r="346" spans="13:13" ht="12.75">
      <c r="M346" s="962"/>
    </row>
    <row r="347" spans="13:13" ht="12.75">
      <c r="M347" s="962"/>
    </row>
    <row r="348" spans="13:13" ht="12.75">
      <c r="M348" s="962"/>
    </row>
    <row r="349" spans="13:13" ht="12.75">
      <c r="M349" s="962"/>
    </row>
    <row r="350" spans="13:13" ht="12.75">
      <c r="M350" s="962"/>
    </row>
    <row r="351" spans="13:13" ht="12.75">
      <c r="M351" s="962"/>
    </row>
    <row r="352" spans="13:13" ht="12.75">
      <c r="M352" s="962"/>
    </row>
    <row r="353" spans="13:13" ht="12.75">
      <c r="M353" s="962"/>
    </row>
    <row r="354" spans="13:13" ht="12.75">
      <c r="M354" s="962"/>
    </row>
    <row r="355" spans="13:13" ht="12.75">
      <c r="M355" s="962"/>
    </row>
    <row r="356" spans="13:13" ht="12.75">
      <c r="M356" s="962"/>
    </row>
    <row r="357" spans="13:13" ht="12.75">
      <c r="M357" s="962"/>
    </row>
    <row r="358" spans="13:13" ht="12.75">
      <c r="M358" s="962"/>
    </row>
    <row r="359" spans="13:13" ht="12.75">
      <c r="M359" s="962"/>
    </row>
    <row r="360" spans="13:13" ht="12.75">
      <c r="M360" s="962"/>
    </row>
    <row r="361" spans="13:13" ht="12.75">
      <c r="M361" s="962"/>
    </row>
    <row r="362" spans="13:13" ht="12.75">
      <c r="M362" s="962"/>
    </row>
    <row r="363" spans="13:13" ht="12.75">
      <c r="M363" s="962"/>
    </row>
    <row r="364" spans="13:13" ht="12.75">
      <c r="M364" s="962"/>
    </row>
    <row r="365" spans="13:13" ht="12.75">
      <c r="M365" s="962"/>
    </row>
    <row r="366" spans="13:13" ht="12.75">
      <c r="M366" s="962"/>
    </row>
    <row r="367" spans="13:13" ht="12.75">
      <c r="M367" s="962"/>
    </row>
    <row r="368" spans="13:13" ht="12.75">
      <c r="M368" s="962"/>
    </row>
    <row r="369" spans="13:13" ht="12.75">
      <c r="M369" s="962"/>
    </row>
    <row r="370" spans="13:13" ht="12.75">
      <c r="M370" s="962"/>
    </row>
    <row r="371" spans="13:13" ht="12.75">
      <c r="M371" s="962"/>
    </row>
    <row r="372" spans="13:13" ht="12.75">
      <c r="M372" s="962"/>
    </row>
    <row r="373" spans="13:13" ht="12.75">
      <c r="M373" s="962"/>
    </row>
    <row r="374" spans="13:13" ht="12.75">
      <c r="M374" s="962"/>
    </row>
    <row r="375" spans="13:13" ht="12.75">
      <c r="M375" s="962"/>
    </row>
    <row r="376" spans="13:13" ht="12.75">
      <c r="M376" s="962"/>
    </row>
    <row r="377" spans="13:13" ht="12.75">
      <c r="M377" s="962"/>
    </row>
    <row r="378" spans="13:13" ht="12.75">
      <c r="M378" s="962"/>
    </row>
    <row r="379" spans="13:13" ht="12.75">
      <c r="M379" s="962"/>
    </row>
    <row r="380" spans="13:13" ht="12.75">
      <c r="M380" s="962"/>
    </row>
    <row r="381" spans="13:13" ht="12.75">
      <c r="M381" s="962"/>
    </row>
    <row r="382" spans="13:13" ht="12.75">
      <c r="M382" s="962"/>
    </row>
    <row r="383" spans="13:13" ht="12.75">
      <c r="M383" s="962"/>
    </row>
    <row r="384" spans="13:13" ht="12.75">
      <c r="M384" s="962"/>
    </row>
    <row r="385" spans="13:13" ht="12.75">
      <c r="M385" s="962"/>
    </row>
    <row r="386" spans="13:13" ht="12.75">
      <c r="M386" s="962"/>
    </row>
    <row r="387" spans="13:13" ht="12.75">
      <c r="M387" s="962"/>
    </row>
    <row r="388" spans="13:13" ht="12.75">
      <c r="M388" s="962"/>
    </row>
    <row r="389" spans="13:13" ht="12.75">
      <c r="M389" s="962"/>
    </row>
    <row r="390" spans="13:13" ht="12.75">
      <c r="M390" s="962"/>
    </row>
    <row r="391" spans="13:13" ht="12.75">
      <c r="M391" s="962"/>
    </row>
    <row r="392" spans="13:13" ht="12.75">
      <c r="M392" s="962"/>
    </row>
    <row r="393" spans="13:13" ht="12.75">
      <c r="M393" s="962"/>
    </row>
    <row r="394" spans="13:13" ht="12.75">
      <c r="M394" s="962"/>
    </row>
    <row r="395" spans="13:13" ht="12.75">
      <c r="M395" s="962"/>
    </row>
    <row r="396" spans="13:13" ht="12.75">
      <c r="M396" s="962"/>
    </row>
    <row r="397" spans="13:13" ht="12.75">
      <c r="M397" s="962"/>
    </row>
    <row r="398" spans="13:13" ht="12.75">
      <c r="M398" s="962"/>
    </row>
    <row r="399" spans="13:13" ht="12.75">
      <c r="M399" s="962"/>
    </row>
    <row r="400" spans="13:13" ht="12.75">
      <c r="M400" s="962"/>
    </row>
    <row r="401" spans="13:13" ht="12.75">
      <c r="M401" s="962"/>
    </row>
    <row r="402" spans="13:13" ht="12.75">
      <c r="M402" s="962"/>
    </row>
    <row r="403" spans="13:13" ht="12.75">
      <c r="M403" s="962"/>
    </row>
    <row r="404" spans="13:13" ht="12.75">
      <c r="M404" s="962"/>
    </row>
    <row r="405" spans="13:13" ht="12.75">
      <c r="M405" s="962"/>
    </row>
    <row r="406" spans="13:13" ht="12.75">
      <c r="M406" s="962"/>
    </row>
    <row r="407" spans="13:13" ht="12.75">
      <c r="M407" s="962"/>
    </row>
    <row r="408" spans="13:13" ht="12.75">
      <c r="M408" s="962"/>
    </row>
    <row r="409" spans="13:13" ht="12.75">
      <c r="M409" s="962"/>
    </row>
    <row r="410" spans="13:13" ht="12.75">
      <c r="M410" s="962"/>
    </row>
    <row r="411" spans="13:13" ht="12.75">
      <c r="M411" s="962"/>
    </row>
    <row r="412" spans="13:13" ht="12.75">
      <c r="M412" s="962"/>
    </row>
    <row r="413" spans="13:13" ht="12.75">
      <c r="M413" s="962"/>
    </row>
    <row r="414" spans="13:13" ht="12.75">
      <c r="M414" s="962"/>
    </row>
    <row r="415" spans="13:13" ht="12.75">
      <c r="M415" s="962"/>
    </row>
    <row r="416" spans="13:13" ht="12.75">
      <c r="M416" s="962"/>
    </row>
    <row r="417" spans="13:13" ht="12.75">
      <c r="M417" s="962"/>
    </row>
    <row r="418" spans="13:13" ht="12.75">
      <c r="M418" s="962"/>
    </row>
    <row r="419" spans="13:13" ht="12.75">
      <c r="M419" s="962"/>
    </row>
    <row r="420" spans="13:13" ht="12.75">
      <c r="M420" s="962"/>
    </row>
    <row r="421" spans="13:13" ht="12.75">
      <c r="M421" s="962"/>
    </row>
    <row r="422" spans="13:13" ht="12.75">
      <c r="M422" s="962"/>
    </row>
    <row r="423" spans="13:13" ht="12.75">
      <c r="M423" s="962"/>
    </row>
    <row r="424" spans="13:13" ht="12.75">
      <c r="M424" s="962"/>
    </row>
    <row r="425" spans="13:13" ht="12.75">
      <c r="M425" s="962"/>
    </row>
    <row r="426" spans="13:13" ht="12.75">
      <c r="M426" s="962"/>
    </row>
    <row r="427" spans="13:13" ht="12.75">
      <c r="M427" s="962"/>
    </row>
    <row r="428" spans="13:13" ht="12.75">
      <c r="M428" s="962"/>
    </row>
    <row r="429" spans="13:13" ht="12.75">
      <c r="M429" s="962"/>
    </row>
    <row r="430" spans="13:13" ht="12.75">
      <c r="M430" s="962"/>
    </row>
    <row r="431" spans="13:13" ht="12.75">
      <c r="M431" s="962"/>
    </row>
    <row r="432" spans="13:13" ht="12.75">
      <c r="M432" s="962"/>
    </row>
    <row r="433" spans="13:13" ht="12.75">
      <c r="M433" s="962"/>
    </row>
    <row r="434" spans="13:13" ht="12.75">
      <c r="M434" s="962"/>
    </row>
    <row r="435" spans="13:13" ht="12.75">
      <c r="M435" s="962"/>
    </row>
    <row r="436" spans="13:13" ht="12.75">
      <c r="M436" s="962"/>
    </row>
    <row r="437" spans="13:13" ht="12.75">
      <c r="M437" s="962"/>
    </row>
    <row r="438" spans="13:13" ht="12.75">
      <c r="M438" s="962"/>
    </row>
    <row r="439" spans="13:13" ht="12.75">
      <c r="M439" s="962"/>
    </row>
    <row r="440" spans="13:13" ht="12.75">
      <c r="M440" s="962"/>
    </row>
    <row r="441" spans="13:13" ht="12.75">
      <c r="M441" s="962"/>
    </row>
    <row r="442" spans="13:13" ht="12.75">
      <c r="M442" s="962"/>
    </row>
    <row r="443" spans="13:13" ht="12.75">
      <c r="M443" s="962"/>
    </row>
    <row r="444" spans="13:13" ht="12.75">
      <c r="M444" s="962"/>
    </row>
    <row r="445" spans="13:13" ht="12.75">
      <c r="M445" s="962"/>
    </row>
    <row r="446" spans="13:13" ht="12.75">
      <c r="M446" s="962"/>
    </row>
    <row r="447" spans="13:13" ht="12.75">
      <c r="M447" s="962"/>
    </row>
    <row r="448" spans="13:13" ht="12.75">
      <c r="M448" s="962"/>
    </row>
    <row r="449" spans="13:13" ht="12.75">
      <c r="M449" s="962"/>
    </row>
    <row r="450" spans="13:13" ht="12.75">
      <c r="M450" s="962"/>
    </row>
    <row r="451" spans="13:13" ht="12.75">
      <c r="M451" s="962"/>
    </row>
    <row r="452" spans="13:13" ht="12.75">
      <c r="M452" s="962"/>
    </row>
    <row r="453" spans="13:13" ht="12.75">
      <c r="M453" s="962"/>
    </row>
    <row r="454" spans="13:13" ht="12.75">
      <c r="M454" s="962"/>
    </row>
    <row r="455" spans="13:13" ht="12.75">
      <c r="M455" s="962"/>
    </row>
    <row r="456" spans="13:13" ht="12.75">
      <c r="M456" s="962"/>
    </row>
    <row r="457" spans="13:13" ht="12.75">
      <c r="M457" s="962"/>
    </row>
    <row r="458" spans="13:13" ht="12.75">
      <c r="M458" s="962"/>
    </row>
    <row r="459" spans="13:13" ht="12.75">
      <c r="M459" s="962"/>
    </row>
    <row r="460" spans="13:13" ht="12.75">
      <c r="M460" s="962"/>
    </row>
    <row r="461" spans="13:13" ht="12.75">
      <c r="M461" s="962"/>
    </row>
    <row r="462" spans="13:13" ht="12.75">
      <c r="M462" s="962"/>
    </row>
    <row r="463" spans="13:13" ht="12.75">
      <c r="M463" s="962"/>
    </row>
    <row r="464" spans="13:13" ht="12.75">
      <c r="M464" s="962"/>
    </row>
    <row r="465" spans="13:13" ht="12.75">
      <c r="M465" s="962"/>
    </row>
    <row r="466" spans="13:13" ht="12.75">
      <c r="M466" s="962"/>
    </row>
    <row r="467" spans="13:13" ht="12.75">
      <c r="M467" s="962"/>
    </row>
    <row r="468" spans="13:13" ht="12.75">
      <c r="M468" s="962"/>
    </row>
    <row r="469" spans="13:13" ht="12.75">
      <c r="M469" s="962"/>
    </row>
    <row r="470" spans="13:13" ht="12.75">
      <c r="M470" s="962"/>
    </row>
    <row r="471" spans="13:13" ht="12.75">
      <c r="M471" s="962"/>
    </row>
    <row r="472" spans="13:13" ht="12.75">
      <c r="M472" s="962"/>
    </row>
    <row r="473" spans="13:13" ht="12.75">
      <c r="M473" s="962"/>
    </row>
    <row r="474" spans="13:13" ht="12.75">
      <c r="M474" s="962"/>
    </row>
    <row r="475" spans="13:13" ht="12.75">
      <c r="M475" s="962"/>
    </row>
    <row r="476" spans="13:13" ht="12.75">
      <c r="M476" s="962"/>
    </row>
    <row r="477" spans="13:13" ht="12.75">
      <c r="M477" s="962"/>
    </row>
    <row r="478" spans="13:13" ht="12.75">
      <c r="M478" s="962"/>
    </row>
    <row r="479" spans="13:13" ht="12.75">
      <c r="M479" s="962"/>
    </row>
    <row r="480" spans="13:13" ht="12.75">
      <c r="M480" s="962"/>
    </row>
    <row r="481" spans="13:13" ht="12.75">
      <c r="M481" s="962"/>
    </row>
    <row r="482" spans="13:13" ht="12.75">
      <c r="M482" s="962"/>
    </row>
    <row r="483" spans="13:13" ht="12.75">
      <c r="M483" s="962"/>
    </row>
    <row r="484" spans="13:13" ht="12.75">
      <c r="M484" s="962"/>
    </row>
    <row r="485" spans="13:13" ht="12.75">
      <c r="M485" s="962"/>
    </row>
    <row r="486" spans="13:13" ht="12.75">
      <c r="M486" s="962"/>
    </row>
    <row r="487" spans="13:13" ht="12.75">
      <c r="M487" s="962"/>
    </row>
    <row r="488" spans="13:13" ht="12.75">
      <c r="M488" s="962"/>
    </row>
    <row r="489" spans="13:13" ht="12.75">
      <c r="M489" s="962"/>
    </row>
    <row r="490" spans="13:13" ht="12.75">
      <c r="M490" s="962"/>
    </row>
    <row r="491" spans="13:13" ht="12.75">
      <c r="M491" s="962"/>
    </row>
    <row r="492" spans="13:13" ht="12.75">
      <c r="M492" s="962"/>
    </row>
    <row r="493" spans="13:13" ht="12.75">
      <c r="M493" s="962"/>
    </row>
    <row r="494" spans="13:13" ht="12.75">
      <c r="M494" s="962"/>
    </row>
    <row r="495" spans="13:13" ht="12.75">
      <c r="M495" s="962"/>
    </row>
    <row r="496" spans="13:13" ht="12.75">
      <c r="M496" s="962"/>
    </row>
    <row r="497" spans="13:13" ht="12.75">
      <c r="M497" s="962"/>
    </row>
    <row r="498" spans="13:13" ht="12.75">
      <c r="M498" s="962"/>
    </row>
    <row r="499" spans="13:13" ht="12.75">
      <c r="M499" s="962"/>
    </row>
    <row r="500" spans="13:13" ht="12.75">
      <c r="M500" s="962"/>
    </row>
    <row r="501" spans="13:13" ht="12.75">
      <c r="M501" s="962"/>
    </row>
    <row r="502" spans="13:13" ht="12.75">
      <c r="M502" s="962"/>
    </row>
    <row r="503" spans="13:13" ht="12.75">
      <c r="M503" s="962"/>
    </row>
    <row r="504" spans="13:13" ht="12.75">
      <c r="M504" s="962"/>
    </row>
    <row r="505" spans="13:13" ht="12.75">
      <c r="M505" s="962"/>
    </row>
    <row r="506" spans="13:13" ht="12.75">
      <c r="M506" s="962"/>
    </row>
    <row r="507" spans="13:13" ht="12.75">
      <c r="M507" s="962"/>
    </row>
    <row r="508" spans="13:13" ht="12.75">
      <c r="M508" s="962"/>
    </row>
    <row r="509" spans="13:13" ht="12.75">
      <c r="M509" s="962"/>
    </row>
    <row r="510" spans="13:13" ht="12.75">
      <c r="M510" s="962"/>
    </row>
    <row r="511" spans="13:13" ht="12.75">
      <c r="M511" s="962"/>
    </row>
    <row r="512" spans="13:13" ht="12.75">
      <c r="M512" s="962"/>
    </row>
    <row r="513" spans="13:13" ht="12.75">
      <c r="M513" s="962"/>
    </row>
    <row r="514" spans="13:13" ht="12.75">
      <c r="M514" s="962"/>
    </row>
    <row r="515" spans="13:13" ht="12.75">
      <c r="M515" s="962"/>
    </row>
    <row r="516" spans="13:13" ht="12.75">
      <c r="M516" s="962"/>
    </row>
    <row r="517" spans="13:13" ht="12.75">
      <c r="M517" s="962"/>
    </row>
    <row r="518" spans="13:13" ht="12.75">
      <c r="M518" s="962"/>
    </row>
    <row r="519" spans="13:13" ht="12.75">
      <c r="M519" s="962"/>
    </row>
    <row r="520" spans="13:13" ht="12.75">
      <c r="M520" s="962"/>
    </row>
    <row r="521" spans="13:13" ht="12.75">
      <c r="M521" s="962"/>
    </row>
    <row r="522" spans="13:13" ht="12.75">
      <c r="M522" s="962"/>
    </row>
    <row r="523" spans="13:13" ht="12.75">
      <c r="M523" s="962"/>
    </row>
    <row r="524" spans="13:13" ht="12.75">
      <c r="M524" s="962"/>
    </row>
    <row r="525" spans="13:13" ht="12.75">
      <c r="M525" s="962"/>
    </row>
    <row r="526" spans="13:13" ht="12.75">
      <c r="M526" s="962"/>
    </row>
    <row r="527" spans="13:13" ht="12.75">
      <c r="M527" s="962"/>
    </row>
    <row r="528" spans="13:13" ht="12.75">
      <c r="M528" s="962"/>
    </row>
    <row r="529" spans="13:13" ht="12.75">
      <c r="M529" s="962"/>
    </row>
    <row r="530" spans="13:13" ht="12.75">
      <c r="M530" s="962"/>
    </row>
    <row r="531" spans="13:13" ht="12.75">
      <c r="M531" s="962"/>
    </row>
    <row r="532" spans="13:13" ht="12.75">
      <c r="M532" s="962"/>
    </row>
    <row r="533" spans="13:13" ht="12.75">
      <c r="M533" s="962"/>
    </row>
    <row r="534" spans="13:13" ht="12.75">
      <c r="M534" s="962"/>
    </row>
    <row r="535" spans="13:13" ht="12.75">
      <c r="M535" s="962"/>
    </row>
    <row r="536" spans="13:13" ht="12.75">
      <c r="M536" s="962"/>
    </row>
    <row r="537" spans="13:13" ht="12.75">
      <c r="M537" s="962"/>
    </row>
    <row r="538" spans="13:13" ht="12.75">
      <c r="M538" s="962"/>
    </row>
    <row r="539" spans="13:13" ht="12.75">
      <c r="M539" s="962"/>
    </row>
    <row r="540" spans="13:13" ht="12.75">
      <c r="M540" s="962"/>
    </row>
    <row r="541" spans="13:13" ht="12.75">
      <c r="M541" s="962"/>
    </row>
    <row r="542" spans="13:13" ht="12.75">
      <c r="M542" s="962"/>
    </row>
    <row r="543" spans="13:13" ht="12.75">
      <c r="M543" s="962"/>
    </row>
    <row r="544" spans="13:13" ht="12.75">
      <c r="M544" s="962"/>
    </row>
    <row r="545" spans="13:13" ht="12.75">
      <c r="M545" s="962"/>
    </row>
    <row r="546" spans="13:13" ht="12.75">
      <c r="M546" s="962"/>
    </row>
    <row r="547" spans="13:13" ht="12.75">
      <c r="M547" s="962"/>
    </row>
    <row r="548" spans="13:13" ht="12.75">
      <c r="M548" s="962"/>
    </row>
    <row r="549" spans="13:13" ht="12.75">
      <c r="M549" s="962"/>
    </row>
    <row r="550" spans="13:13" ht="12.75">
      <c r="M550" s="962"/>
    </row>
    <row r="551" spans="13:13" ht="12.75">
      <c r="M551" s="962"/>
    </row>
    <row r="552" spans="13:13" ht="12.75">
      <c r="M552" s="962"/>
    </row>
    <row r="553" spans="13:13" ht="12.75">
      <c r="M553" s="962"/>
    </row>
    <row r="554" spans="13:13" ht="12.75">
      <c r="M554" s="962"/>
    </row>
    <row r="555" spans="13:13" ht="12.75">
      <c r="M555" s="962"/>
    </row>
    <row r="556" spans="13:13" ht="12.75">
      <c r="M556" s="962"/>
    </row>
    <row r="557" spans="13:13" ht="12.75">
      <c r="M557" s="962"/>
    </row>
    <row r="558" spans="13:13" ht="12.75">
      <c r="M558" s="962"/>
    </row>
    <row r="559" spans="13:13" ht="12.75">
      <c r="M559" s="962"/>
    </row>
    <row r="560" spans="13:13" ht="12.75">
      <c r="M560" s="962"/>
    </row>
    <row r="561" spans="13:13" ht="12.75">
      <c r="M561" s="962"/>
    </row>
    <row r="562" spans="13:13" ht="12.75">
      <c r="M562" s="962"/>
    </row>
    <row r="563" spans="13:13" ht="12.75">
      <c r="M563" s="962"/>
    </row>
    <row r="564" spans="13:13" ht="12.75">
      <c r="M564" s="962"/>
    </row>
    <row r="565" spans="13:13" ht="12.75">
      <c r="M565" s="962"/>
    </row>
    <row r="566" spans="13:13" ht="12.75">
      <c r="M566" s="962"/>
    </row>
    <row r="567" spans="13:13" ht="12.75">
      <c r="M567" s="962"/>
    </row>
    <row r="568" spans="13:13" ht="12.75">
      <c r="M568" s="962"/>
    </row>
    <row r="569" spans="13:13" ht="12.75">
      <c r="M569" s="962"/>
    </row>
    <row r="570" spans="13:13" ht="12.75">
      <c r="M570" s="962"/>
    </row>
    <row r="571" spans="13:13" ht="12.75">
      <c r="M571" s="962"/>
    </row>
    <row r="572" spans="13:13" ht="12.75">
      <c r="M572" s="962"/>
    </row>
    <row r="573" spans="13:13" ht="12.75">
      <c r="M573" s="962"/>
    </row>
    <row r="574" spans="13:13" ht="12.75">
      <c r="M574" s="962"/>
    </row>
    <row r="575" spans="13:13" ht="12.75">
      <c r="M575" s="962"/>
    </row>
    <row r="576" spans="13:13" ht="12.75">
      <c r="M576" s="962"/>
    </row>
    <row r="577" spans="13:13" ht="12.75">
      <c r="M577" s="962"/>
    </row>
    <row r="578" spans="13:13" ht="12.75">
      <c r="M578" s="962"/>
    </row>
    <row r="579" spans="13:13" ht="12.75">
      <c r="M579" s="962"/>
    </row>
    <row r="580" spans="13:13" ht="12.75">
      <c r="M580" s="962"/>
    </row>
    <row r="581" spans="13:13" ht="12.75">
      <c r="M581" s="962"/>
    </row>
    <row r="582" spans="13:13" ht="12.75">
      <c r="M582" s="962"/>
    </row>
    <row r="583" spans="13:13" ht="12.75">
      <c r="M583" s="962"/>
    </row>
    <row r="584" spans="13:13" ht="12.75">
      <c r="M584" s="962"/>
    </row>
    <row r="585" spans="13:13" ht="12.75">
      <c r="M585" s="962"/>
    </row>
    <row r="586" spans="13:13" ht="12.75">
      <c r="M586" s="962"/>
    </row>
    <row r="587" spans="13:13" ht="12.75">
      <c r="M587" s="962"/>
    </row>
    <row r="588" spans="13:13" ht="12.75">
      <c r="M588" s="962"/>
    </row>
    <row r="589" spans="13:13" ht="12.75">
      <c r="M589" s="962"/>
    </row>
    <row r="590" spans="13:13" ht="12.75">
      <c r="M590" s="962"/>
    </row>
    <row r="591" spans="13:13" ht="12.75">
      <c r="M591" s="962"/>
    </row>
    <row r="592" spans="13:13" ht="12.75">
      <c r="M592" s="962"/>
    </row>
    <row r="593" spans="13:13" ht="12.75">
      <c r="M593" s="962"/>
    </row>
    <row r="594" spans="13:13" ht="12.75">
      <c r="M594" s="962"/>
    </row>
    <row r="595" spans="13:13" ht="12.75">
      <c r="M595" s="962"/>
    </row>
    <row r="596" spans="13:13" ht="12.75">
      <c r="M596" s="962"/>
    </row>
    <row r="597" spans="13:13" ht="12.75">
      <c r="M597" s="962"/>
    </row>
    <row r="598" spans="13:13" ht="12.75">
      <c r="M598" s="962"/>
    </row>
    <row r="599" spans="13:13" ht="12.75">
      <c r="M599" s="962"/>
    </row>
    <row r="600" spans="13:13" ht="12.75">
      <c r="M600" s="962"/>
    </row>
    <row r="601" spans="13:13" ht="12.75">
      <c r="M601" s="962"/>
    </row>
    <row r="602" spans="13:13" ht="12.75">
      <c r="M602" s="962"/>
    </row>
    <row r="603" spans="13:13" ht="12.75">
      <c r="M603" s="962"/>
    </row>
    <row r="604" spans="13:13" ht="12.75">
      <c r="M604" s="962"/>
    </row>
    <row r="605" spans="13:13" ht="12.75">
      <c r="M605" s="962"/>
    </row>
    <row r="606" spans="13:13" ht="12.75">
      <c r="M606" s="962"/>
    </row>
    <row r="607" spans="13:13" ht="12.75">
      <c r="M607" s="962"/>
    </row>
    <row r="608" spans="13:13" ht="12.75">
      <c r="M608" s="962"/>
    </row>
    <row r="609" spans="13:13" ht="12.75">
      <c r="M609" s="962"/>
    </row>
    <row r="610" spans="13:13" ht="12.75">
      <c r="M610" s="962"/>
    </row>
    <row r="611" spans="13:13" ht="12.75">
      <c r="M611" s="962"/>
    </row>
    <row r="612" spans="13:13" ht="12.75">
      <c r="M612" s="962"/>
    </row>
    <row r="613" spans="13:13" ht="12.75">
      <c r="M613" s="962"/>
    </row>
    <row r="614" spans="13:13" ht="12.75">
      <c r="M614" s="962"/>
    </row>
    <row r="615" spans="13:13" ht="12.75">
      <c r="M615" s="962"/>
    </row>
    <row r="616" spans="13:13" ht="12.75">
      <c r="M616" s="962"/>
    </row>
    <row r="617" spans="13:13" ht="12.75">
      <c r="M617" s="962"/>
    </row>
    <row r="618" spans="13:13" ht="12.75">
      <c r="M618" s="962"/>
    </row>
    <row r="619" spans="13:13" ht="12.75">
      <c r="M619" s="962"/>
    </row>
    <row r="620" spans="13:13" ht="12.75">
      <c r="M620" s="962"/>
    </row>
    <row r="621" spans="13:13" ht="12.75">
      <c r="M621" s="962"/>
    </row>
    <row r="622" spans="13:13" ht="12.75">
      <c r="M622" s="962"/>
    </row>
    <row r="623" spans="13:13" ht="12.75">
      <c r="M623" s="962"/>
    </row>
    <row r="624" spans="13:13" ht="12.75">
      <c r="M624" s="962"/>
    </row>
    <row r="625" spans="13:13" ht="12.75">
      <c r="M625" s="962"/>
    </row>
    <row r="626" spans="13:13" ht="12.75">
      <c r="M626" s="962"/>
    </row>
    <row r="627" spans="13:13" ht="12.75">
      <c r="M627" s="962"/>
    </row>
    <row r="628" spans="13:13" ht="12.75">
      <c r="M628" s="962"/>
    </row>
    <row r="629" spans="13:13" ht="12.75">
      <c r="M629" s="962"/>
    </row>
    <row r="630" spans="13:13" ht="12.75">
      <c r="M630" s="962"/>
    </row>
    <row r="631" spans="13:13" ht="12.75">
      <c r="M631" s="962"/>
    </row>
    <row r="632" spans="13:13" ht="12.75">
      <c r="M632" s="962"/>
    </row>
    <row r="633" spans="13:13" ht="12.75">
      <c r="M633" s="962"/>
    </row>
    <row r="634" spans="13:13" ht="12.75">
      <c r="M634" s="962"/>
    </row>
    <row r="635" spans="13:13" ht="12.75">
      <c r="M635" s="962"/>
    </row>
    <row r="636" spans="13:13" ht="12.75">
      <c r="M636" s="962"/>
    </row>
    <row r="637" spans="13:13" ht="12.75">
      <c r="M637" s="962"/>
    </row>
    <row r="638" spans="13:13" ht="12.75">
      <c r="M638" s="962"/>
    </row>
    <row r="639" spans="13:13" ht="12.75">
      <c r="M639" s="962"/>
    </row>
    <row r="640" spans="13:13" ht="12.75">
      <c r="M640" s="962"/>
    </row>
    <row r="641" spans="13:13" ht="12.75">
      <c r="M641" s="962"/>
    </row>
    <row r="642" spans="13:13" ht="12.75">
      <c r="M642" s="962"/>
    </row>
    <row r="643" spans="13:13" ht="12.75">
      <c r="M643" s="962"/>
    </row>
    <row r="644" spans="13:13" ht="12.75">
      <c r="M644" s="962"/>
    </row>
    <row r="645" spans="13:13" ht="12.75">
      <c r="M645" s="962"/>
    </row>
    <row r="646" spans="13:13" ht="12.75">
      <c r="M646" s="962"/>
    </row>
    <row r="647" spans="13:13" ht="12.75">
      <c r="M647" s="962"/>
    </row>
    <row r="648" spans="13:13" ht="12.75">
      <c r="M648" s="962"/>
    </row>
    <row r="649" spans="13:13" ht="12.75">
      <c r="M649" s="962"/>
    </row>
    <row r="650" spans="13:13" ht="12.75">
      <c r="M650" s="962"/>
    </row>
    <row r="651" spans="13:13" ht="12.75">
      <c r="M651" s="962"/>
    </row>
    <row r="652" spans="13:13" ht="12.75">
      <c r="M652" s="962"/>
    </row>
    <row r="653" spans="13:13" ht="12.75">
      <c r="M653" s="962"/>
    </row>
    <row r="654" spans="13:13" ht="12.75">
      <c r="M654" s="962"/>
    </row>
    <row r="655" spans="13:13" ht="12.75">
      <c r="M655" s="962"/>
    </row>
    <row r="656" spans="13:13" ht="12.75">
      <c r="M656" s="962"/>
    </row>
    <row r="657" spans="13:13" ht="12.75">
      <c r="M657" s="962"/>
    </row>
    <row r="658" spans="13:13" ht="12.75">
      <c r="M658" s="962"/>
    </row>
    <row r="659" spans="13:13" ht="12.75">
      <c r="M659" s="962"/>
    </row>
    <row r="660" spans="13:13" ht="12.75">
      <c r="M660" s="962"/>
    </row>
    <row r="661" spans="13:13" ht="12.75">
      <c r="M661" s="962"/>
    </row>
    <row r="662" spans="13:13" ht="12.75">
      <c r="M662" s="962"/>
    </row>
    <row r="663" spans="13:13" ht="12.75">
      <c r="M663" s="962"/>
    </row>
    <row r="664" spans="13:13" ht="12.75">
      <c r="M664" s="962"/>
    </row>
    <row r="665" spans="13:13" ht="12.75">
      <c r="M665" s="962"/>
    </row>
    <row r="666" spans="13:13" ht="12.75">
      <c r="M666" s="962"/>
    </row>
    <row r="667" spans="13:13" ht="12.75">
      <c r="M667" s="962"/>
    </row>
    <row r="668" spans="13:13" ht="12.75">
      <c r="M668" s="962"/>
    </row>
    <row r="669" spans="13:13" ht="12.75">
      <c r="M669" s="962"/>
    </row>
    <row r="670" spans="13:13" ht="12.75">
      <c r="M670" s="962"/>
    </row>
    <row r="671" spans="13:13" ht="12.75">
      <c r="M671" s="962"/>
    </row>
    <row r="672" spans="13:13" ht="12.75">
      <c r="M672" s="962"/>
    </row>
    <row r="673" spans="13:13" ht="12.75">
      <c r="M673" s="962"/>
    </row>
    <row r="674" spans="13:13" ht="12.75">
      <c r="M674" s="962"/>
    </row>
    <row r="675" spans="13:13" ht="12.75">
      <c r="M675" s="962"/>
    </row>
    <row r="676" spans="13:13" ht="12.75">
      <c r="M676" s="962"/>
    </row>
    <row r="677" spans="13:13" ht="12.75">
      <c r="M677" s="962"/>
    </row>
    <row r="678" spans="13:13" ht="12.75">
      <c r="M678" s="962"/>
    </row>
    <row r="679" spans="13:13" ht="12.75">
      <c r="M679" s="962"/>
    </row>
    <row r="680" spans="13:13" ht="12.75">
      <c r="M680" s="962"/>
    </row>
    <row r="681" spans="13:13" ht="12.75">
      <c r="M681" s="962"/>
    </row>
    <row r="682" spans="13:13" ht="12.75">
      <c r="M682" s="962"/>
    </row>
    <row r="683" spans="13:13" ht="12.75">
      <c r="M683" s="962"/>
    </row>
    <row r="684" spans="13:13" ht="12.75">
      <c r="M684" s="962"/>
    </row>
    <row r="685" spans="13:13" ht="12.75">
      <c r="M685" s="962"/>
    </row>
    <row r="686" spans="13:13" ht="12.75">
      <c r="M686" s="962"/>
    </row>
    <row r="687" spans="13:13" ht="12.75">
      <c r="M687" s="962"/>
    </row>
    <row r="688" spans="13:13" ht="12.75">
      <c r="M688" s="962"/>
    </row>
    <row r="689" spans="13:13" ht="12.75">
      <c r="M689" s="962"/>
    </row>
    <row r="690" spans="13:13" ht="12.75">
      <c r="M690" s="962"/>
    </row>
    <row r="691" spans="13:13" ht="12.75">
      <c r="M691" s="962"/>
    </row>
    <row r="692" spans="13:13" ht="12.75">
      <c r="M692" s="962"/>
    </row>
    <row r="693" spans="13:13" ht="12.75">
      <c r="M693" s="962"/>
    </row>
    <row r="694" spans="13:13" ht="12.75">
      <c r="M694" s="962"/>
    </row>
    <row r="695" spans="13:13" ht="12.75">
      <c r="M695" s="962"/>
    </row>
    <row r="696" spans="13:13" ht="12.75">
      <c r="M696" s="962"/>
    </row>
    <row r="697" spans="13:13" ht="12.75">
      <c r="M697" s="962"/>
    </row>
    <row r="698" spans="13:13" ht="12.75">
      <c r="M698" s="962"/>
    </row>
    <row r="699" spans="13:13" ht="12.75">
      <c r="M699" s="962"/>
    </row>
    <row r="700" spans="13:13" ht="12.75">
      <c r="M700" s="962"/>
    </row>
    <row r="701" spans="13:13" ht="12.75">
      <c r="M701" s="962"/>
    </row>
    <row r="702" spans="13:13" ht="12.75">
      <c r="M702" s="962"/>
    </row>
    <row r="703" spans="13:13" ht="12.75">
      <c r="M703" s="962"/>
    </row>
    <row r="704" spans="13:13" ht="12.75">
      <c r="M704" s="962"/>
    </row>
    <row r="705" spans="13:13" ht="12.75">
      <c r="M705" s="962"/>
    </row>
    <row r="706" spans="13:13" ht="12.75">
      <c r="M706" s="962"/>
    </row>
    <row r="707" spans="13:13" ht="12.75">
      <c r="M707" s="962"/>
    </row>
    <row r="708" spans="13:13" ht="12.75">
      <c r="M708" s="962"/>
    </row>
    <row r="709" spans="13:13" ht="12.75">
      <c r="M709" s="962"/>
    </row>
    <row r="710" spans="13:13" ht="12.75">
      <c r="M710" s="962"/>
    </row>
    <row r="711" spans="13:13" ht="12.75">
      <c r="M711" s="962"/>
    </row>
    <row r="712" spans="13:13" ht="12.75">
      <c r="M712" s="962"/>
    </row>
    <row r="713" spans="13:13" ht="12.75">
      <c r="M713" s="962"/>
    </row>
    <row r="714" spans="13:13" ht="12.75">
      <c r="M714" s="962"/>
    </row>
    <row r="715" spans="13:13" ht="12.75">
      <c r="M715" s="962"/>
    </row>
    <row r="716" spans="13:13" ht="12.75">
      <c r="M716" s="962"/>
    </row>
    <row r="717" spans="13:13" ht="12.75">
      <c r="M717" s="962"/>
    </row>
    <row r="718" spans="13:13" ht="12.75">
      <c r="M718" s="962"/>
    </row>
    <row r="719" spans="13:13" ht="12.75">
      <c r="M719" s="962"/>
    </row>
    <row r="720" spans="13:13" ht="12.75">
      <c r="M720" s="962"/>
    </row>
    <row r="721" spans="13:13" ht="12.75">
      <c r="M721" s="962"/>
    </row>
    <row r="722" spans="13:13" ht="12.75">
      <c r="M722" s="962"/>
    </row>
    <row r="723" spans="13:13" ht="12.75">
      <c r="M723" s="962"/>
    </row>
    <row r="724" spans="13:13" ht="12.75">
      <c r="M724" s="962"/>
    </row>
    <row r="725" spans="13:13" ht="12.75">
      <c r="M725" s="962"/>
    </row>
    <row r="726" spans="13:13" ht="12.75">
      <c r="M726" s="962"/>
    </row>
    <row r="727" spans="13:13" ht="12.75">
      <c r="M727" s="962"/>
    </row>
    <row r="728" spans="13:13" ht="12.75">
      <c r="M728" s="962"/>
    </row>
    <row r="729" spans="13:13" ht="12.75">
      <c r="M729" s="962"/>
    </row>
    <row r="730" spans="13:13" ht="12.75">
      <c r="M730" s="962"/>
    </row>
    <row r="731" spans="13:13" ht="12.75">
      <c r="M731" s="962"/>
    </row>
    <row r="732" spans="13:13" ht="12.75">
      <c r="M732" s="962"/>
    </row>
    <row r="733" spans="13:13" ht="12.75">
      <c r="M733" s="962"/>
    </row>
    <row r="734" spans="13:13" ht="12.75">
      <c r="M734" s="962"/>
    </row>
    <row r="735" spans="13:13" ht="12.75">
      <c r="M735" s="962"/>
    </row>
    <row r="736" spans="13:13" ht="12.75">
      <c r="M736" s="962"/>
    </row>
    <row r="737" spans="13:13" ht="12.75">
      <c r="M737" s="962"/>
    </row>
    <row r="738" spans="13:13" ht="12.75">
      <c r="M738" s="962"/>
    </row>
    <row r="739" spans="13:13" ht="12.75">
      <c r="M739" s="962"/>
    </row>
    <row r="740" spans="13:13" ht="12.75">
      <c r="M740" s="962"/>
    </row>
    <row r="741" spans="13:13" ht="12.75">
      <c r="M741" s="962"/>
    </row>
    <row r="742" spans="13:13" ht="12.75">
      <c r="M742" s="962"/>
    </row>
    <row r="743" spans="13:13" ht="12.75">
      <c r="M743" s="962"/>
    </row>
    <row r="744" spans="13:13" ht="12.75">
      <c r="M744" s="962"/>
    </row>
    <row r="745" spans="13:13" ht="12.75">
      <c r="M745" s="962"/>
    </row>
    <row r="746" spans="13:13" ht="12.75">
      <c r="M746" s="962"/>
    </row>
    <row r="747" spans="13:13" ht="12.75">
      <c r="M747" s="962"/>
    </row>
    <row r="748" spans="13:13" ht="12.75">
      <c r="M748" s="962"/>
    </row>
    <row r="749" spans="13:13" ht="12.75">
      <c r="M749" s="962"/>
    </row>
    <row r="750" spans="13:13" ht="12.75">
      <c r="M750" s="962"/>
    </row>
    <row r="751" spans="13:13" ht="12.75">
      <c r="M751" s="962"/>
    </row>
    <row r="752" spans="13:13" ht="12.75">
      <c r="M752" s="962"/>
    </row>
    <row r="753" spans="13:13" ht="12.75">
      <c r="M753" s="962"/>
    </row>
    <row r="754" spans="13:13" ht="12.75">
      <c r="M754" s="962"/>
    </row>
    <row r="755" spans="13:13" ht="12.75">
      <c r="M755" s="962"/>
    </row>
    <row r="756" spans="13:13" ht="12.75">
      <c r="M756" s="962"/>
    </row>
    <row r="757" spans="13:13" ht="12.75">
      <c r="M757" s="962"/>
    </row>
    <row r="758" spans="13:13" ht="12.75">
      <c r="M758" s="962"/>
    </row>
    <row r="759" spans="13:13" ht="12.75">
      <c r="M759" s="962"/>
    </row>
    <row r="760" spans="13:13" ht="12.75">
      <c r="M760" s="962"/>
    </row>
    <row r="761" spans="13:13" ht="12.75">
      <c r="M761" s="962"/>
    </row>
    <row r="762" spans="13:13" ht="12.75">
      <c r="M762" s="962"/>
    </row>
    <row r="763" spans="13:13" ht="12.75">
      <c r="M763" s="962"/>
    </row>
    <row r="764" spans="13:13" ht="12.75">
      <c r="M764" s="962"/>
    </row>
    <row r="765" spans="13:13" ht="12.75">
      <c r="M765" s="962"/>
    </row>
    <row r="766" spans="13:13" ht="12.75">
      <c r="M766" s="962"/>
    </row>
    <row r="767" spans="13:13" ht="12.75">
      <c r="M767" s="962"/>
    </row>
    <row r="768" spans="13:13" ht="12.75">
      <c r="M768" s="962"/>
    </row>
    <row r="769" spans="13:13" ht="12.75">
      <c r="M769" s="962"/>
    </row>
    <row r="770" spans="13:13" ht="12.75">
      <c r="M770" s="962"/>
    </row>
    <row r="771" spans="13:13" ht="12.75">
      <c r="M771" s="962"/>
    </row>
    <row r="772" spans="13:13" ht="12.75">
      <c r="M772" s="962"/>
    </row>
    <row r="773" spans="13:13" ht="12.75">
      <c r="M773" s="962"/>
    </row>
    <row r="774" spans="13:13" ht="12.75">
      <c r="M774" s="962"/>
    </row>
    <row r="775" spans="13:13" ht="12.75">
      <c r="M775" s="962"/>
    </row>
    <row r="776" spans="13:13" ht="12.75">
      <c r="M776" s="962"/>
    </row>
    <row r="777" spans="13:13" ht="12.75">
      <c r="M777" s="962"/>
    </row>
    <row r="778" spans="13:13" ht="12.75">
      <c r="M778" s="962"/>
    </row>
    <row r="779" spans="13:13" ht="12.75">
      <c r="M779" s="962"/>
    </row>
    <row r="780" spans="13:13" ht="12.75">
      <c r="M780" s="962"/>
    </row>
    <row r="781" spans="13:13" ht="12.75">
      <c r="M781" s="962"/>
    </row>
    <row r="782" spans="13:13" ht="12.75">
      <c r="M782" s="962"/>
    </row>
    <row r="783" spans="13:13" ht="12.75">
      <c r="M783" s="962"/>
    </row>
    <row r="784" spans="13:13" ht="12.75">
      <c r="M784" s="962"/>
    </row>
    <row r="785" spans="13:13" ht="12.75">
      <c r="M785" s="962"/>
    </row>
    <row r="786" spans="13:13" ht="12.75">
      <c r="M786" s="962"/>
    </row>
    <row r="787" spans="13:13" ht="12.75">
      <c r="M787" s="962"/>
    </row>
    <row r="788" spans="13:13" ht="12.75">
      <c r="M788" s="962"/>
    </row>
    <row r="789" spans="13:13" ht="12.75">
      <c r="M789" s="962"/>
    </row>
    <row r="790" spans="13:13" ht="12.75">
      <c r="M790" s="962"/>
    </row>
    <row r="791" spans="13:13" ht="12.75">
      <c r="M791" s="962"/>
    </row>
    <row r="792" spans="13:13" ht="12.75">
      <c r="M792" s="962"/>
    </row>
    <row r="793" spans="13:13" ht="12.75">
      <c r="M793" s="962"/>
    </row>
    <row r="794" spans="13:13" ht="12.75">
      <c r="M794" s="962"/>
    </row>
    <row r="795" spans="13:13" ht="12.75">
      <c r="M795" s="962"/>
    </row>
    <row r="796" spans="13:13" ht="12.75">
      <c r="M796" s="962"/>
    </row>
    <row r="797" spans="13:13" ht="12.75">
      <c r="M797" s="962"/>
    </row>
    <row r="798" spans="13:13" ht="12.75">
      <c r="M798" s="962"/>
    </row>
    <row r="799" spans="13:13" ht="12.75">
      <c r="M799" s="962"/>
    </row>
    <row r="800" spans="13:13" ht="12.75">
      <c r="M800" s="962"/>
    </row>
    <row r="801" spans="13:13" ht="12.75">
      <c r="M801" s="962"/>
    </row>
    <row r="802" spans="13:13" ht="12.75">
      <c r="M802" s="962"/>
    </row>
    <row r="803" spans="13:13" ht="12.75">
      <c r="M803" s="962"/>
    </row>
    <row r="804" spans="13:13" ht="12.75">
      <c r="M804" s="962"/>
    </row>
    <row r="805" spans="13:13" ht="12.75">
      <c r="M805" s="962"/>
    </row>
    <row r="806" spans="13:13" ht="12.75">
      <c r="M806" s="962"/>
    </row>
    <row r="807" spans="13:13" ht="12.75">
      <c r="M807" s="962"/>
    </row>
    <row r="808" spans="13:13" ht="12.75">
      <c r="M808" s="962"/>
    </row>
    <row r="809" spans="13:13" ht="12.75">
      <c r="M809" s="962"/>
    </row>
    <row r="810" spans="13:13" ht="12.75">
      <c r="M810" s="962"/>
    </row>
    <row r="811" spans="13:13" ht="12.75">
      <c r="M811" s="962"/>
    </row>
    <row r="812" spans="13:13" ht="12.75">
      <c r="M812" s="962"/>
    </row>
    <row r="813" spans="13:13" ht="12.75">
      <c r="M813" s="962"/>
    </row>
    <row r="814" spans="13:13" ht="12.75">
      <c r="M814" s="962"/>
    </row>
    <row r="815" spans="13:13" ht="12.75">
      <c r="M815" s="962"/>
    </row>
    <row r="816" spans="13:13" ht="12.75">
      <c r="M816" s="962"/>
    </row>
    <row r="817" spans="13:13" ht="12.75">
      <c r="M817" s="962"/>
    </row>
    <row r="818" spans="13:13" ht="12.75">
      <c r="M818" s="962"/>
    </row>
    <row r="819" spans="13:13" ht="12.75">
      <c r="M819" s="962"/>
    </row>
    <row r="820" spans="13:13" ht="12.75">
      <c r="M820" s="962"/>
    </row>
    <row r="821" spans="13:13" ht="12.75">
      <c r="M821" s="962"/>
    </row>
    <row r="822" spans="13:13" ht="12.75">
      <c r="M822" s="962"/>
    </row>
    <row r="823" spans="13:13" ht="12.75">
      <c r="M823" s="962"/>
    </row>
    <row r="824" spans="13:13" ht="12.75">
      <c r="M824" s="962"/>
    </row>
    <row r="825" spans="13:13" ht="12.75">
      <c r="M825" s="962"/>
    </row>
    <row r="826" spans="13:13" ht="12.75">
      <c r="M826" s="962"/>
    </row>
    <row r="827" spans="13:13" ht="12.75">
      <c r="M827" s="962"/>
    </row>
    <row r="828" spans="13:13" ht="12.75">
      <c r="M828" s="962"/>
    </row>
    <row r="829" spans="13:13" ht="12.75">
      <c r="M829" s="962"/>
    </row>
    <row r="830" spans="13:13" ht="12.75">
      <c r="M830" s="962"/>
    </row>
    <row r="831" spans="13:13" ht="12.75">
      <c r="M831" s="962"/>
    </row>
    <row r="832" spans="13:13" ht="12.75">
      <c r="M832" s="962"/>
    </row>
    <row r="833" spans="13:13" ht="12.75">
      <c r="M833" s="962"/>
    </row>
    <row r="834" spans="13:13" ht="12.75">
      <c r="M834" s="962"/>
    </row>
    <row r="835" spans="13:13" ht="12.75">
      <c r="M835" s="962"/>
    </row>
    <row r="836" spans="13:13" ht="12.75">
      <c r="M836" s="962"/>
    </row>
    <row r="837" spans="13:13" ht="12.75">
      <c r="M837" s="962"/>
    </row>
    <row r="838" spans="13:13" ht="12.75">
      <c r="M838" s="962"/>
    </row>
    <row r="839" spans="13:13" ht="12.75">
      <c r="M839" s="962"/>
    </row>
    <row r="840" spans="13:13" ht="12.75">
      <c r="M840" s="962"/>
    </row>
    <row r="841" spans="13:13" ht="12.75">
      <c r="M841" s="962"/>
    </row>
    <row r="842" spans="13:13" ht="12.75">
      <c r="M842" s="962"/>
    </row>
    <row r="843" spans="13:13" ht="12.75">
      <c r="M843" s="962"/>
    </row>
    <row r="844" spans="13:13" ht="12.75">
      <c r="M844" s="962"/>
    </row>
    <row r="845" spans="13:13" ht="12.75">
      <c r="M845" s="962"/>
    </row>
    <row r="846" spans="13:13" ht="12.75">
      <c r="M846" s="962"/>
    </row>
    <row r="847" spans="13:13" ht="12.75">
      <c r="M847" s="962"/>
    </row>
    <row r="848" spans="13:13" ht="12.75">
      <c r="M848" s="962"/>
    </row>
    <row r="849" spans="13:13" ht="12.75">
      <c r="M849" s="962"/>
    </row>
    <row r="850" spans="13:13" ht="12.75">
      <c r="M850" s="962"/>
    </row>
    <row r="851" spans="13:13" ht="12.75">
      <c r="M851" s="962"/>
    </row>
    <row r="852" spans="13:13" ht="12.75">
      <c r="M852" s="962"/>
    </row>
    <row r="853" spans="13:13" ht="12.75">
      <c r="M853" s="962"/>
    </row>
    <row r="854" spans="13:13" ht="12.75">
      <c r="M854" s="962"/>
    </row>
    <row r="855" spans="13:13" ht="12.75">
      <c r="M855" s="962"/>
    </row>
    <row r="856" spans="13:13" ht="12.75">
      <c r="M856" s="962"/>
    </row>
    <row r="857" spans="13:13" ht="12.75">
      <c r="M857" s="962"/>
    </row>
    <row r="858" spans="13:13" ht="12.75">
      <c r="M858" s="962"/>
    </row>
    <row r="859" spans="13:13" ht="12.75">
      <c r="M859" s="962"/>
    </row>
    <row r="860" spans="13:13" ht="12.75">
      <c r="M860" s="962"/>
    </row>
    <row r="861" spans="13:13" ht="12.75">
      <c r="M861" s="962"/>
    </row>
    <row r="862" spans="13:13" ht="12.75">
      <c r="M862" s="962"/>
    </row>
    <row r="863" spans="13:13" ht="12.75">
      <c r="M863" s="962"/>
    </row>
    <row r="864" spans="13:13" ht="12.75">
      <c r="M864" s="962"/>
    </row>
    <row r="865" spans="13:13" ht="12.75">
      <c r="M865" s="962"/>
    </row>
    <row r="866" spans="13:13" ht="12.75">
      <c r="M866" s="962"/>
    </row>
    <row r="867" spans="13:13" ht="12.75">
      <c r="M867" s="962"/>
    </row>
    <row r="868" spans="13:13" ht="12.75">
      <c r="M868" s="962"/>
    </row>
    <row r="869" spans="13:13" ht="12.75">
      <c r="M869" s="962"/>
    </row>
    <row r="870" spans="13:13" ht="12.75">
      <c r="M870" s="962"/>
    </row>
    <row r="871" spans="13:13" ht="12.75">
      <c r="M871" s="962"/>
    </row>
    <row r="872" spans="13:13" ht="12.75">
      <c r="M872" s="962"/>
    </row>
    <row r="873" spans="13:13" ht="12.75">
      <c r="M873" s="962"/>
    </row>
    <row r="874" spans="13:13" ht="12.75">
      <c r="M874" s="962"/>
    </row>
    <row r="875" spans="13:13" ht="12.75">
      <c r="M875" s="962"/>
    </row>
    <row r="876" spans="13:13" ht="12.75">
      <c r="M876" s="962"/>
    </row>
    <row r="877" spans="13:13" ht="12.75">
      <c r="M877" s="962"/>
    </row>
    <row r="878" spans="13:13" ht="12.75">
      <c r="M878" s="962"/>
    </row>
    <row r="879" spans="13:13" ht="12.75">
      <c r="M879" s="962"/>
    </row>
    <row r="880" spans="13:13" ht="12.75">
      <c r="M880" s="962"/>
    </row>
    <row r="881" spans="13:13" ht="12.75">
      <c r="M881" s="962"/>
    </row>
    <row r="882" spans="13:13" ht="12.75">
      <c r="M882" s="962"/>
    </row>
    <row r="883" spans="13:13" ht="12.75">
      <c r="M883" s="962"/>
    </row>
    <row r="884" spans="13:13" ht="12.75">
      <c r="M884" s="962"/>
    </row>
    <row r="885" spans="13:13" ht="12.75">
      <c r="M885" s="962"/>
    </row>
    <row r="886" spans="13:13" ht="12.75">
      <c r="M886" s="962"/>
    </row>
    <row r="887" spans="13:13" ht="12.75">
      <c r="M887" s="962"/>
    </row>
    <row r="888" spans="13:13" ht="12.75">
      <c r="M888" s="962"/>
    </row>
    <row r="889" spans="13:13" ht="12.75">
      <c r="M889" s="962"/>
    </row>
    <row r="890" spans="13:13" ht="12.75">
      <c r="M890" s="962"/>
    </row>
    <row r="891" spans="13:13" ht="12.75">
      <c r="M891" s="962"/>
    </row>
    <row r="892" spans="13:13" ht="12.75">
      <c r="M892" s="962"/>
    </row>
    <row r="893" spans="13:13" ht="12.75">
      <c r="M893" s="962"/>
    </row>
    <row r="894" spans="13:13" ht="12.75">
      <c r="M894" s="962"/>
    </row>
    <row r="895" spans="13:13" ht="12.75">
      <c r="M895" s="962"/>
    </row>
    <row r="896" spans="13:13" ht="12.75">
      <c r="M896" s="962"/>
    </row>
    <row r="897" spans="13:13" ht="12.75">
      <c r="M897" s="962"/>
    </row>
    <row r="898" spans="13:13" ht="12.75">
      <c r="M898" s="962"/>
    </row>
    <row r="899" spans="13:13" ht="12.75">
      <c r="M899" s="962"/>
    </row>
    <row r="900" spans="13:13" ht="12.75">
      <c r="M900" s="962"/>
    </row>
    <row r="901" spans="13:13" ht="12.75">
      <c r="M901" s="962"/>
    </row>
    <row r="902" spans="13:13" ht="12.75">
      <c r="M902" s="962"/>
    </row>
    <row r="903" spans="13:13" ht="12.75">
      <c r="M903" s="962"/>
    </row>
    <row r="904" spans="13:13" ht="12.75">
      <c r="M904" s="962"/>
    </row>
    <row r="905" spans="13:13" ht="12.75">
      <c r="M905" s="962"/>
    </row>
    <row r="906" spans="13:13" ht="12.75">
      <c r="M906" s="962"/>
    </row>
    <row r="907" spans="13:13" ht="12.75">
      <c r="M907" s="962"/>
    </row>
    <row r="908" spans="13:13" ht="12.75">
      <c r="M908" s="962"/>
    </row>
    <row r="909" spans="13:13" ht="12.75">
      <c r="M909" s="962"/>
    </row>
    <row r="910" spans="13:13" ht="12.75">
      <c r="M910" s="962"/>
    </row>
    <row r="911" spans="13:13" ht="12.75">
      <c r="M911" s="962"/>
    </row>
    <row r="912" spans="13:13" ht="12.75">
      <c r="M912" s="962"/>
    </row>
    <row r="913" spans="13:13" ht="12.75">
      <c r="M913" s="962"/>
    </row>
    <row r="914" spans="13:13" ht="12.75">
      <c r="M914" s="962"/>
    </row>
    <row r="915" spans="13:13" ht="12.75">
      <c r="M915" s="962"/>
    </row>
    <row r="916" spans="13:13" ht="12.75">
      <c r="M916" s="962"/>
    </row>
    <row r="917" spans="13:13" ht="12.75">
      <c r="M917" s="962"/>
    </row>
    <row r="918" spans="13:13" ht="12.75">
      <c r="M918" s="962"/>
    </row>
    <row r="919" spans="13:13" ht="12.75">
      <c r="M919" s="962"/>
    </row>
    <row r="920" spans="13:13" ht="12.75">
      <c r="M920" s="962"/>
    </row>
    <row r="921" spans="13:13" ht="12.75">
      <c r="M921" s="962"/>
    </row>
    <row r="922" spans="13:13" ht="12.75">
      <c r="M922" s="962"/>
    </row>
    <row r="923" spans="13:13" ht="12.75">
      <c r="M923" s="962"/>
    </row>
    <row r="924" spans="13:13" ht="12.75">
      <c r="M924" s="962"/>
    </row>
    <row r="925" spans="13:13" ht="12.75">
      <c r="M925" s="962"/>
    </row>
    <row r="926" spans="13:13" ht="12.75">
      <c r="M926" s="962"/>
    </row>
    <row r="927" spans="13:13" ht="12.75">
      <c r="M927" s="962"/>
    </row>
    <row r="928" spans="13:13" ht="12.75">
      <c r="M928" s="962"/>
    </row>
    <row r="929" spans="13:13" ht="12.75">
      <c r="M929" s="962"/>
    </row>
    <row r="930" spans="13:13" ht="12.75">
      <c r="M930" s="962"/>
    </row>
    <row r="931" spans="13:13" ht="12.75">
      <c r="M931" s="962"/>
    </row>
    <row r="932" spans="13:13" ht="12.75">
      <c r="M932" s="962"/>
    </row>
    <row r="933" spans="13:13" ht="12.75">
      <c r="M933" s="962"/>
    </row>
    <row r="934" spans="13:13" ht="12.75">
      <c r="M934" s="962"/>
    </row>
    <row r="935" spans="13:13" ht="12.75">
      <c r="M935" s="962"/>
    </row>
    <row r="936" spans="13:13" ht="12.75">
      <c r="M936" s="962"/>
    </row>
    <row r="937" spans="13:13" ht="12.75">
      <c r="M937" s="962"/>
    </row>
    <row r="938" spans="13:13" ht="12.75">
      <c r="M938" s="962"/>
    </row>
    <row r="939" spans="13:13" ht="12.75">
      <c r="M939" s="962"/>
    </row>
    <row r="940" spans="13:13" ht="12.75">
      <c r="M940" s="962"/>
    </row>
    <row r="941" spans="13:13" ht="12.75">
      <c r="M941" s="962"/>
    </row>
    <row r="942" spans="13:13" ht="12.75">
      <c r="M942" s="962"/>
    </row>
    <row r="943" spans="13:13" ht="12.75">
      <c r="M943" s="962"/>
    </row>
    <row r="944" spans="13:13" ht="12.75">
      <c r="M944" s="962"/>
    </row>
    <row r="945" spans="13:13" ht="12.75">
      <c r="M945" s="962"/>
    </row>
    <row r="946" spans="13:13" ht="12.75">
      <c r="M946" s="962"/>
    </row>
    <row r="947" spans="13:13" ht="12.75">
      <c r="M947" s="962"/>
    </row>
    <row r="948" spans="13:13" ht="12.75">
      <c r="M948" s="962"/>
    </row>
    <row r="949" spans="13:13" ht="12.75">
      <c r="M949" s="962"/>
    </row>
    <row r="950" spans="13:13" ht="12.75">
      <c r="M950" s="962"/>
    </row>
    <row r="951" spans="13:13" ht="12.75">
      <c r="M951" s="962"/>
    </row>
    <row r="952" spans="13:13" ht="12.75">
      <c r="M952" s="962"/>
    </row>
    <row r="953" spans="13:13" ht="12.75">
      <c r="M953" s="962"/>
    </row>
    <row r="954" spans="13:13" ht="12.75">
      <c r="M954" s="962"/>
    </row>
    <row r="955" spans="13:13" ht="12.75">
      <c r="M955" s="962"/>
    </row>
    <row r="956" spans="13:13" ht="12.75">
      <c r="M956" s="962"/>
    </row>
    <row r="957" spans="13:13" ht="12.75">
      <c r="M957" s="962"/>
    </row>
    <row r="958" spans="13:13" ht="12.75">
      <c r="M958" s="962"/>
    </row>
    <row r="959" spans="13:13" ht="12.75">
      <c r="M959" s="962"/>
    </row>
    <row r="960" spans="13:13" ht="12.75">
      <c r="M960" s="962"/>
    </row>
    <row r="961" spans="13:13" ht="12.75">
      <c r="M961" s="962"/>
    </row>
    <row r="962" spans="13:13" ht="12.75">
      <c r="M962" s="962"/>
    </row>
    <row r="963" spans="13:13" ht="12.75">
      <c r="M963" s="962"/>
    </row>
    <row r="964" spans="13:13" ht="12.75">
      <c r="M964" s="962"/>
    </row>
    <row r="965" spans="13:13" ht="12.75">
      <c r="M965" s="962"/>
    </row>
    <row r="966" spans="13:13" ht="12.75">
      <c r="M966" s="962"/>
    </row>
    <row r="967" spans="13:13" ht="12.75">
      <c r="M967" s="962"/>
    </row>
    <row r="968" spans="13:13" ht="12.75">
      <c r="M968" s="962"/>
    </row>
    <row r="969" spans="13:13" ht="12.75">
      <c r="M969" s="962"/>
    </row>
    <row r="970" spans="13:13" ht="12.75">
      <c r="M970" s="962"/>
    </row>
    <row r="971" spans="13:13" ht="12.75">
      <c r="M971" s="962"/>
    </row>
    <row r="972" spans="13:13" ht="12.75">
      <c r="M972" s="962"/>
    </row>
    <row r="973" spans="13:13" ht="12.75">
      <c r="M973" s="962"/>
    </row>
    <row r="974" spans="13:13" ht="12.75">
      <c r="M974" s="962"/>
    </row>
    <row r="975" spans="13:13" ht="12.75">
      <c r="M975" s="962"/>
    </row>
    <row r="976" spans="13:13" ht="12.75">
      <c r="M976" s="962"/>
    </row>
    <row r="977" spans="13:13" ht="12.75">
      <c r="M977" s="962"/>
    </row>
    <row r="978" spans="13:13" ht="12.75">
      <c r="M978" s="962"/>
    </row>
    <row r="979" spans="13:13" ht="12.75">
      <c r="M979" s="962"/>
    </row>
    <row r="980" spans="13:13" ht="12.75">
      <c r="M980" s="962"/>
    </row>
    <row r="981" spans="13:13" ht="12.75">
      <c r="M981" s="962"/>
    </row>
    <row r="982" spans="13:13" ht="12.75">
      <c r="M982" s="962"/>
    </row>
    <row r="983" spans="13:13" ht="12.75">
      <c r="M983" s="962"/>
    </row>
    <row r="984" spans="13:13" ht="12.75">
      <c r="M984" s="962"/>
    </row>
    <row r="985" spans="13:13" ht="12.75">
      <c r="M985" s="962"/>
    </row>
    <row r="986" spans="13:13" ht="12.75">
      <c r="M986" s="962"/>
    </row>
    <row r="987" spans="13:13" ht="12.75">
      <c r="M987" s="962"/>
    </row>
    <row r="988" spans="13:13" ht="12.75">
      <c r="M988" s="962"/>
    </row>
    <row r="989" spans="13:13" ht="12.75">
      <c r="M989" s="962"/>
    </row>
    <row r="990" spans="13:13" ht="12.75">
      <c r="M990" s="962"/>
    </row>
    <row r="991" spans="13:13" ht="12.75">
      <c r="M991" s="962"/>
    </row>
    <row r="992" spans="13:13" ht="12.75">
      <c r="M992" s="962"/>
    </row>
    <row r="993" spans="13:13" ht="12.75">
      <c r="M993" s="962"/>
    </row>
    <row r="994" spans="13:13" ht="12.75">
      <c r="M994" s="962"/>
    </row>
    <row r="995" spans="13:13" ht="12.75">
      <c r="M995" s="962"/>
    </row>
    <row r="996" spans="13:13" ht="12.75">
      <c r="M996" s="962"/>
    </row>
    <row r="997" spans="13:13" ht="12.75">
      <c r="M997" s="962"/>
    </row>
    <row r="998" spans="13:13" ht="12.75">
      <c r="M998" s="962"/>
    </row>
    <row r="999" spans="13:13" ht="12.75">
      <c r="M999" s="962"/>
    </row>
    <row r="1000" spans="13:13" ht="12.75">
      <c r="M1000" s="962"/>
    </row>
    <row r="1001" spans="13:13" ht="12.75">
      <c r="M1001" s="962"/>
    </row>
    <row r="1002" spans="13:13" ht="12.75">
      <c r="M1002" s="962"/>
    </row>
    <row r="1003" spans="13:13" ht="12.75">
      <c r="M1003" s="962"/>
    </row>
  </sheetData>
  <conditionalFormatting sqref="C1:C2 C49:C1003">
    <cfRule type="containsText" dxfId="6" priority="1" operator="containsText" text="A">
      <formula>NOT(ISERROR(SEARCH(("A"),(C1))))</formula>
    </cfRule>
  </conditionalFormatting>
  <conditionalFormatting sqref="C1:C2 C49:C1003">
    <cfRule type="containsText" dxfId="5" priority="2" operator="containsText" text="B">
      <formula>NOT(ISERROR(SEARCH(("B"),(C1))))</formula>
    </cfRule>
  </conditionalFormatting>
  <dataValidations count="1">
    <dataValidation type="list" allowBlank="1" sqref="J2:J5 J50:J52">
      <formula1>"REG,EMS,FLASH,นัดรับ"</formula1>
    </dataValidation>
  </dataValidations>
  <hyperlinks>
    <hyperlink ref="M2" r:id="rId1"/>
    <hyperlink ref="M50" r:id="rId2"/>
    <hyperlink ref="M51" r:id="rId3"/>
    <hyperlink ref="M52" r:id="rId4"/>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F1026"/>
  <sheetViews>
    <sheetView workbookViewId="0">
      <pane ySplit="1" topLeftCell="A2" activePane="bottomLeft" state="frozen"/>
      <selection pane="bottomLeft" activeCell="B3" sqref="B3"/>
    </sheetView>
  </sheetViews>
  <sheetFormatPr defaultColWidth="12.5703125" defaultRowHeight="15.75" customHeight="1"/>
  <cols>
    <col min="1" max="1" width="17.28515625" hidden="1" customWidth="1"/>
    <col min="2" max="2" width="11.42578125" customWidth="1"/>
    <col min="3" max="3" width="16.140625" customWidth="1"/>
    <col min="4" max="4" width="17" customWidth="1"/>
    <col min="5" max="5" width="25.85546875" customWidth="1"/>
    <col min="6" max="6" width="8.7109375" customWidth="1"/>
    <col min="7" max="7" width="7.140625" customWidth="1"/>
    <col min="8" max="8" width="7.5703125" customWidth="1"/>
    <col min="9" max="9" width="8.7109375" customWidth="1"/>
    <col min="14" max="14" width="18.7109375" customWidth="1"/>
  </cols>
  <sheetData>
    <row r="1" spans="1:32" ht="15.75" customHeight="1">
      <c r="A1" s="1003" t="s">
        <v>155</v>
      </c>
      <c r="B1" s="1004" t="s">
        <v>2124</v>
      </c>
      <c r="C1" s="1004" t="s">
        <v>156</v>
      </c>
      <c r="D1" s="1003" t="s">
        <v>2277</v>
      </c>
      <c r="E1" s="1003" t="s">
        <v>2334</v>
      </c>
      <c r="F1" s="1003" t="s">
        <v>2387</v>
      </c>
      <c r="G1" s="1004" t="s">
        <v>159</v>
      </c>
      <c r="H1" s="1004" t="s">
        <v>158</v>
      </c>
      <c r="I1" s="1004" t="s">
        <v>1060</v>
      </c>
      <c r="J1" s="1004" t="s">
        <v>1061</v>
      </c>
      <c r="K1" s="1004" t="s">
        <v>418</v>
      </c>
      <c r="L1" s="1004" t="s">
        <v>1062</v>
      </c>
      <c r="M1" s="1004" t="s">
        <v>1063</v>
      </c>
      <c r="N1" s="1005" t="s">
        <v>2125</v>
      </c>
      <c r="O1" s="1006" t="s">
        <v>164</v>
      </c>
      <c r="P1" s="1007"/>
      <c r="Q1" s="1007"/>
      <c r="R1" s="1007"/>
      <c r="S1" s="1007"/>
      <c r="T1" s="1007"/>
      <c r="U1" s="1007"/>
      <c r="V1" s="1007"/>
      <c r="W1" s="1007"/>
      <c r="X1" s="1007"/>
      <c r="Y1" s="1007"/>
      <c r="Z1" s="1007"/>
      <c r="AA1" s="1007"/>
      <c r="AB1" s="1007"/>
      <c r="AC1" s="1007"/>
      <c r="AD1" s="1007"/>
      <c r="AE1" s="1007"/>
      <c r="AF1" s="1007"/>
    </row>
    <row r="2" spans="1:32" ht="12.75">
      <c r="B2" s="1173" t="s">
        <v>2388</v>
      </c>
      <c r="C2" s="1175" t="s">
        <v>2389</v>
      </c>
      <c r="D2" s="10" t="s">
        <v>2390</v>
      </c>
      <c r="G2" s="10">
        <v>1</v>
      </c>
      <c r="H2" s="10">
        <v>580</v>
      </c>
      <c r="I2" s="1037">
        <f>H2+H3+M2</f>
        <v>1220</v>
      </c>
      <c r="J2" s="1039">
        <v>500</v>
      </c>
      <c r="K2" s="1036">
        <f>I2-J2</f>
        <v>720</v>
      </c>
      <c r="L2" s="1039" t="s">
        <v>11</v>
      </c>
      <c r="M2" s="1039">
        <v>60</v>
      </c>
      <c r="O2" s="1172" t="s">
        <v>2391</v>
      </c>
    </row>
    <row r="3" spans="1:32" ht="12.75">
      <c r="B3" s="1032"/>
      <c r="C3" s="1032"/>
      <c r="D3" s="10" t="s">
        <v>2392</v>
      </c>
      <c r="G3" s="10">
        <v>1</v>
      </c>
      <c r="H3" s="10">
        <v>580</v>
      </c>
      <c r="I3" s="1032"/>
      <c r="J3" s="1032"/>
      <c r="K3" s="1032"/>
      <c r="L3" s="1032"/>
      <c r="M3" s="1032"/>
      <c r="N3" s="10" t="s">
        <v>2393</v>
      </c>
      <c r="O3" s="1032"/>
    </row>
    <row r="4" spans="1:32" ht="12.75">
      <c r="A4" s="1001"/>
      <c r="B4" s="1008" t="s">
        <v>2394</v>
      </c>
      <c r="C4" s="999" t="s">
        <v>1999</v>
      </c>
      <c r="D4" s="10" t="s">
        <v>2392</v>
      </c>
      <c r="E4" s="1009"/>
      <c r="F4" s="1009"/>
      <c r="G4" s="999">
        <v>1</v>
      </c>
      <c r="H4" s="999">
        <v>580</v>
      </c>
      <c r="I4" s="1010">
        <f t="shared" ref="I4:I5" si="0">H4+M4</f>
        <v>580</v>
      </c>
      <c r="J4" s="999">
        <v>250</v>
      </c>
      <c r="K4" s="1010">
        <f t="shared" ref="K4:K6" si="1">I4-J4</f>
        <v>330</v>
      </c>
      <c r="L4" s="999" t="s">
        <v>2281</v>
      </c>
      <c r="M4" s="999">
        <v>0</v>
      </c>
      <c r="N4" s="1001"/>
      <c r="O4" s="1011" t="s">
        <v>2395</v>
      </c>
      <c r="P4" s="1001"/>
      <c r="Q4" s="1001"/>
      <c r="R4" s="1001"/>
      <c r="S4" s="1001"/>
      <c r="T4" s="1001"/>
      <c r="U4" s="1001"/>
      <c r="V4" s="1001"/>
      <c r="W4" s="1001"/>
      <c r="X4" s="1001"/>
      <c r="Y4" s="1001"/>
      <c r="Z4" s="1001"/>
      <c r="AA4" s="1001"/>
      <c r="AB4" s="1001"/>
      <c r="AC4" s="1001"/>
      <c r="AD4" s="1001"/>
      <c r="AE4" s="1001"/>
      <c r="AF4" s="1001"/>
    </row>
    <row r="5" spans="1:32" ht="12.75">
      <c r="A5" s="1012"/>
      <c r="B5" s="1013" t="s">
        <v>2396</v>
      </c>
      <c r="C5" s="10" t="s">
        <v>1180</v>
      </c>
      <c r="D5" s="10" t="s">
        <v>2390</v>
      </c>
      <c r="E5" s="465"/>
      <c r="F5" s="465"/>
      <c r="G5" s="510">
        <v>1</v>
      </c>
      <c r="H5" s="510">
        <v>580</v>
      </c>
      <c r="I5" s="1014">
        <f t="shared" si="0"/>
        <v>580</v>
      </c>
      <c r="J5" s="510">
        <v>580</v>
      </c>
      <c r="K5" s="1014">
        <f t="shared" si="1"/>
        <v>0</v>
      </c>
      <c r="L5" s="510" t="s">
        <v>2281</v>
      </c>
      <c r="M5" s="510">
        <v>0</v>
      </c>
      <c r="N5" s="1012"/>
      <c r="O5" s="956" t="s">
        <v>2397</v>
      </c>
      <c r="P5" s="1012"/>
      <c r="Q5" s="1012"/>
      <c r="R5" s="1012"/>
      <c r="S5" s="1012"/>
      <c r="T5" s="1012"/>
      <c r="U5" s="1012"/>
      <c r="V5" s="1012"/>
      <c r="W5" s="1012"/>
      <c r="X5" s="1012"/>
      <c r="Y5" s="1012"/>
      <c r="Z5" s="1012"/>
      <c r="AA5" s="1012"/>
      <c r="AB5" s="1012"/>
      <c r="AC5" s="1012"/>
      <c r="AD5" s="1012"/>
      <c r="AE5" s="1012"/>
      <c r="AF5" s="1012"/>
    </row>
    <row r="6" spans="1:32" ht="12.75">
      <c r="A6" s="53"/>
      <c r="B6" s="1184" t="s">
        <v>2398</v>
      </c>
      <c r="C6" s="1179" t="s">
        <v>1224</v>
      </c>
      <c r="D6" s="10" t="s">
        <v>2390</v>
      </c>
      <c r="E6" s="1009"/>
      <c r="F6" s="1009"/>
      <c r="G6" s="999">
        <v>1</v>
      </c>
      <c r="H6" s="999">
        <v>580</v>
      </c>
      <c r="I6" s="1182">
        <f>H6+H7+H8+M6</f>
        <v>1740</v>
      </c>
      <c r="J6" s="1182">
        <v>1740</v>
      </c>
      <c r="K6" s="1182">
        <f t="shared" si="1"/>
        <v>0</v>
      </c>
      <c r="L6" s="1177" t="s">
        <v>2281</v>
      </c>
      <c r="M6" s="1182">
        <v>0</v>
      </c>
      <c r="N6" s="1015"/>
      <c r="O6" s="1183" t="s">
        <v>2399</v>
      </c>
      <c r="P6" s="1016"/>
      <c r="Q6" s="1016"/>
      <c r="R6" s="1016"/>
      <c r="S6" s="1016"/>
      <c r="T6" s="1016"/>
      <c r="U6" s="1016"/>
      <c r="V6" s="1016"/>
      <c r="W6" s="1016"/>
      <c r="X6" s="1016"/>
      <c r="Y6" s="1016"/>
      <c r="Z6" s="1016"/>
      <c r="AA6" s="1016"/>
      <c r="AB6" s="1016"/>
      <c r="AC6" s="1016"/>
      <c r="AD6" s="1016"/>
      <c r="AE6" s="1016"/>
      <c r="AF6" s="1016"/>
    </row>
    <row r="7" spans="1:32" ht="12.75">
      <c r="A7" s="53"/>
      <c r="B7" s="1032"/>
      <c r="C7" s="1032"/>
      <c r="D7" s="10" t="s">
        <v>2400</v>
      </c>
      <c r="E7" s="1009"/>
      <c r="F7" s="1009"/>
      <c r="G7" s="999">
        <v>1</v>
      </c>
      <c r="H7" s="999">
        <v>580</v>
      </c>
      <c r="I7" s="1032"/>
      <c r="J7" s="1032"/>
      <c r="K7" s="1032"/>
      <c r="L7" s="1032"/>
      <c r="M7" s="1032"/>
      <c r="N7" s="1015"/>
      <c r="O7" s="1032"/>
      <c r="P7" s="1016"/>
      <c r="Q7" s="1016"/>
      <c r="R7" s="1016"/>
      <c r="S7" s="1016"/>
      <c r="T7" s="1016"/>
      <c r="U7" s="1016"/>
      <c r="V7" s="1016"/>
      <c r="W7" s="1016"/>
      <c r="X7" s="1016"/>
      <c r="Y7" s="1016"/>
      <c r="Z7" s="1016"/>
      <c r="AA7" s="1016"/>
      <c r="AB7" s="1016"/>
      <c r="AC7" s="1016"/>
      <c r="AD7" s="1016"/>
      <c r="AE7" s="1016"/>
      <c r="AF7" s="1016"/>
    </row>
    <row r="8" spans="1:32" ht="12.75">
      <c r="A8" s="53"/>
      <c r="B8" s="1032"/>
      <c r="C8" s="1032"/>
      <c r="D8" s="10" t="s">
        <v>2392</v>
      </c>
      <c r="E8" s="1009"/>
      <c r="F8" s="1009"/>
      <c r="G8" s="999">
        <v>1</v>
      </c>
      <c r="H8" s="999">
        <v>580</v>
      </c>
      <c r="I8" s="1032"/>
      <c r="J8" s="1032"/>
      <c r="K8" s="1032"/>
      <c r="L8" s="1032"/>
      <c r="M8" s="1032"/>
      <c r="N8" s="1015"/>
      <c r="O8" s="1032"/>
      <c r="P8" s="1016"/>
      <c r="Q8" s="1016"/>
      <c r="R8" s="1016"/>
      <c r="S8" s="1016"/>
      <c r="T8" s="1016"/>
      <c r="U8" s="1016"/>
      <c r="V8" s="1016"/>
      <c r="W8" s="1016"/>
      <c r="X8" s="1016"/>
      <c r="Y8" s="1016"/>
      <c r="Z8" s="1016"/>
      <c r="AA8" s="1016"/>
      <c r="AB8" s="1016"/>
      <c r="AC8" s="1016"/>
      <c r="AD8" s="1016"/>
      <c r="AE8" s="1016"/>
      <c r="AF8" s="1016"/>
    </row>
    <row r="9" spans="1:32" ht="12.75">
      <c r="B9" s="1173" t="s">
        <v>2401</v>
      </c>
      <c r="C9" s="1175" t="s">
        <v>2402</v>
      </c>
      <c r="D9" s="10" t="s">
        <v>2390</v>
      </c>
      <c r="G9" s="10">
        <v>1</v>
      </c>
      <c r="H9" s="10">
        <v>580</v>
      </c>
      <c r="I9" s="1037">
        <f>H9+H10+M9</f>
        <v>1240</v>
      </c>
      <c r="J9" s="1039">
        <v>500</v>
      </c>
      <c r="K9" s="1036">
        <f>I9-J9</f>
        <v>740</v>
      </c>
      <c r="L9" s="1039" t="s">
        <v>2281</v>
      </c>
      <c r="M9" s="1039">
        <v>80</v>
      </c>
      <c r="O9" s="1172" t="s">
        <v>2391</v>
      </c>
    </row>
    <row r="10" spans="1:32" ht="12.75">
      <c r="B10" s="1032"/>
      <c r="C10" s="1032"/>
      <c r="D10" s="10" t="s">
        <v>2400</v>
      </c>
      <c r="G10" s="10">
        <v>1</v>
      </c>
      <c r="H10" s="10">
        <v>580</v>
      </c>
      <c r="I10" s="1032"/>
      <c r="J10" s="1032"/>
      <c r="K10" s="1032"/>
      <c r="L10" s="1032"/>
      <c r="M10" s="1032"/>
      <c r="N10" s="69" t="s">
        <v>2403</v>
      </c>
      <c r="O10" s="1032"/>
    </row>
    <row r="11" spans="1:32" ht="12.75">
      <c r="A11" s="1017"/>
      <c r="B11" s="1188" t="s">
        <v>2404</v>
      </c>
      <c r="C11" s="1186" t="s">
        <v>2405</v>
      </c>
      <c r="D11" s="10" t="s">
        <v>2390</v>
      </c>
      <c r="E11" s="1017"/>
      <c r="F11" s="1017"/>
      <c r="G11" s="1018">
        <v>1</v>
      </c>
      <c r="H11" s="1018">
        <v>580</v>
      </c>
      <c r="I11" s="1189">
        <f>H11+H12+M11</f>
        <v>1240</v>
      </c>
      <c r="J11" s="1186">
        <v>1240</v>
      </c>
      <c r="K11" s="1190">
        <f>I11-J11</f>
        <v>0</v>
      </c>
      <c r="L11" s="1186" t="s">
        <v>11</v>
      </c>
      <c r="M11" s="1186">
        <v>80</v>
      </c>
      <c r="N11" s="1017"/>
      <c r="O11" s="1187" t="s">
        <v>2406</v>
      </c>
      <c r="P11" s="1017"/>
      <c r="Q11" s="1017"/>
      <c r="R11" s="1017"/>
      <c r="S11" s="1017"/>
      <c r="T11" s="1017"/>
      <c r="U11" s="1017"/>
      <c r="V11" s="1017"/>
      <c r="W11" s="1017"/>
      <c r="X11" s="1017"/>
      <c r="Y11" s="1017"/>
      <c r="Z11" s="1017"/>
      <c r="AA11" s="1017"/>
      <c r="AB11" s="1017"/>
      <c r="AC11" s="1017"/>
      <c r="AD11" s="1017"/>
      <c r="AE11" s="1017"/>
      <c r="AF11" s="1017"/>
    </row>
    <row r="12" spans="1:32" ht="12.75">
      <c r="A12" s="1017"/>
      <c r="B12" s="1032"/>
      <c r="C12" s="1032"/>
      <c r="D12" s="10" t="s">
        <v>2400</v>
      </c>
      <c r="E12" s="1017"/>
      <c r="F12" s="1017"/>
      <c r="G12" s="1018">
        <v>1</v>
      </c>
      <c r="H12" s="1018">
        <v>580</v>
      </c>
      <c r="I12" s="1032"/>
      <c r="J12" s="1032"/>
      <c r="K12" s="1032"/>
      <c r="L12" s="1032"/>
      <c r="M12" s="1032"/>
      <c r="N12" s="1019" t="s">
        <v>2403</v>
      </c>
      <c r="O12" s="1032"/>
      <c r="P12" s="1017"/>
      <c r="Q12" s="1017"/>
      <c r="R12" s="1017"/>
      <c r="S12" s="1017"/>
      <c r="T12" s="1017"/>
      <c r="U12" s="1017"/>
      <c r="V12" s="1017"/>
      <c r="W12" s="1017"/>
      <c r="X12" s="1017"/>
      <c r="Y12" s="1017"/>
      <c r="Z12" s="1017"/>
      <c r="AA12" s="1017"/>
      <c r="AB12" s="1017"/>
      <c r="AC12" s="1017"/>
      <c r="AD12" s="1017"/>
      <c r="AE12" s="1017"/>
      <c r="AF12" s="1017"/>
    </row>
    <row r="13" spans="1:32" ht="12.75">
      <c r="B13" s="498" t="s">
        <v>2407</v>
      </c>
      <c r="C13" s="10" t="s">
        <v>2408</v>
      </c>
      <c r="D13" s="10" t="s">
        <v>2392</v>
      </c>
      <c r="E13" s="29"/>
      <c r="F13" s="29"/>
      <c r="G13" s="10">
        <v>1</v>
      </c>
      <c r="H13" s="510">
        <v>580</v>
      </c>
      <c r="I13" s="1014">
        <f t="shared" ref="I13:I14" si="2">H13+M13</f>
        <v>580</v>
      </c>
      <c r="J13" s="510">
        <v>250</v>
      </c>
      <c r="K13" s="1014">
        <f t="shared" ref="K13:K15" si="3">I13-J13</f>
        <v>330</v>
      </c>
      <c r="L13" s="510" t="s">
        <v>1039</v>
      </c>
      <c r="M13" s="10">
        <v>0</v>
      </c>
      <c r="O13" s="956" t="s">
        <v>2409</v>
      </c>
    </row>
    <row r="14" spans="1:32" ht="12.75">
      <c r="A14" s="1001"/>
      <c r="B14" s="1008" t="s">
        <v>2410</v>
      </c>
      <c r="C14" s="999" t="s">
        <v>2291</v>
      </c>
      <c r="D14" s="10" t="s">
        <v>2390</v>
      </c>
      <c r="E14" s="1009"/>
      <c r="F14" s="1009"/>
      <c r="G14" s="999">
        <v>1</v>
      </c>
      <c r="H14" s="999">
        <v>580</v>
      </c>
      <c r="I14" s="1010">
        <f t="shared" si="2"/>
        <v>580</v>
      </c>
      <c r="J14" s="999">
        <v>250</v>
      </c>
      <c r="K14" s="1010">
        <f t="shared" si="3"/>
        <v>330</v>
      </c>
      <c r="L14" s="999" t="s">
        <v>1039</v>
      </c>
      <c r="M14" s="999">
        <v>0</v>
      </c>
      <c r="N14" s="999" t="s">
        <v>2411</v>
      </c>
      <c r="O14" s="1011" t="s">
        <v>2412</v>
      </c>
      <c r="P14" s="1001"/>
      <c r="Q14" s="1001"/>
      <c r="R14" s="1001"/>
      <c r="S14" s="1001"/>
      <c r="T14" s="1001"/>
      <c r="U14" s="1001"/>
      <c r="V14" s="1001"/>
      <c r="W14" s="1001"/>
      <c r="X14" s="1001"/>
      <c r="Y14" s="1001"/>
      <c r="Z14" s="1001"/>
      <c r="AA14" s="1001"/>
      <c r="AB14" s="1001"/>
      <c r="AC14" s="1001"/>
      <c r="AD14" s="1001"/>
      <c r="AE14" s="1001"/>
      <c r="AF14" s="1001"/>
    </row>
    <row r="15" spans="1:32" ht="12.75">
      <c r="A15" s="1012"/>
      <c r="B15" s="1195" t="s">
        <v>2413</v>
      </c>
      <c r="C15" s="1192" t="s">
        <v>2414</v>
      </c>
      <c r="D15" s="10" t="s">
        <v>2390</v>
      </c>
      <c r="E15" s="1012"/>
      <c r="F15" s="1012"/>
      <c r="G15" s="510">
        <v>1</v>
      </c>
      <c r="H15" s="510">
        <v>580</v>
      </c>
      <c r="I15" s="1193">
        <f>H15+H16+M15</f>
        <v>1160</v>
      </c>
      <c r="J15" s="1192">
        <v>500</v>
      </c>
      <c r="K15" s="1108">
        <f t="shared" si="3"/>
        <v>660</v>
      </c>
      <c r="L15" s="1192" t="s">
        <v>1039</v>
      </c>
      <c r="M15" s="1192">
        <v>0</v>
      </c>
      <c r="N15" s="1012"/>
      <c r="O15" s="1194" t="s">
        <v>2415</v>
      </c>
      <c r="P15" s="1012"/>
      <c r="Q15" s="1012"/>
      <c r="R15" s="1012"/>
      <c r="S15" s="1012"/>
      <c r="T15" s="1012"/>
      <c r="U15" s="1012"/>
      <c r="V15" s="1012"/>
      <c r="W15" s="1012"/>
      <c r="X15" s="1012"/>
      <c r="Y15" s="1012"/>
      <c r="Z15" s="1012"/>
      <c r="AA15" s="1012"/>
      <c r="AB15" s="1012"/>
      <c r="AC15" s="1012"/>
      <c r="AD15" s="1012"/>
      <c r="AE15" s="1012"/>
      <c r="AF15" s="1012"/>
    </row>
    <row r="16" spans="1:32" ht="12.75">
      <c r="A16" s="1012"/>
      <c r="B16" s="1032"/>
      <c r="C16" s="1032"/>
      <c r="D16" s="10" t="s">
        <v>2392</v>
      </c>
      <c r="E16" s="1012"/>
      <c r="F16" s="1012"/>
      <c r="G16" s="510">
        <v>1</v>
      </c>
      <c r="H16" s="510">
        <v>580</v>
      </c>
      <c r="I16" s="1032"/>
      <c r="J16" s="1032"/>
      <c r="K16" s="1032"/>
      <c r="L16" s="1032"/>
      <c r="M16" s="1032"/>
      <c r="N16" s="465"/>
      <c r="O16" s="1032"/>
      <c r="P16" s="1012"/>
      <c r="Q16" s="1012"/>
      <c r="R16" s="1012"/>
      <c r="S16" s="1012"/>
      <c r="T16" s="1012"/>
      <c r="U16" s="1012"/>
      <c r="V16" s="1012"/>
      <c r="W16" s="1012"/>
      <c r="X16" s="1012"/>
      <c r="Y16" s="1012"/>
      <c r="Z16" s="1012"/>
      <c r="AA16" s="1012"/>
      <c r="AB16" s="1012"/>
      <c r="AC16" s="1012"/>
      <c r="AD16" s="1012"/>
      <c r="AE16" s="1012"/>
      <c r="AF16" s="1012"/>
    </row>
    <row r="17" spans="1:32" ht="12.75">
      <c r="A17" s="1001"/>
      <c r="B17" s="1008" t="s">
        <v>2416</v>
      </c>
      <c r="C17" s="1020" t="s">
        <v>2417</v>
      </c>
      <c r="D17" s="10" t="s">
        <v>2390</v>
      </c>
      <c r="E17" s="1009"/>
      <c r="F17" s="1009"/>
      <c r="G17" s="999">
        <v>1</v>
      </c>
      <c r="H17" s="999">
        <v>580</v>
      </c>
      <c r="I17" s="1010">
        <f t="shared" ref="I17:I18" si="4">H17+M17</f>
        <v>620</v>
      </c>
      <c r="J17" s="999">
        <v>250</v>
      </c>
      <c r="K17" s="1010">
        <f t="shared" ref="K17:K19" si="5">I17-J17</f>
        <v>370</v>
      </c>
      <c r="L17" s="999" t="s">
        <v>11</v>
      </c>
      <c r="M17" s="999">
        <v>40</v>
      </c>
      <c r="N17" s="1001"/>
      <c r="O17" s="1011" t="s">
        <v>2418</v>
      </c>
      <c r="P17" s="1001"/>
      <c r="Q17" s="1001"/>
      <c r="R17" s="1001"/>
      <c r="S17" s="1001"/>
      <c r="T17" s="1001"/>
      <c r="U17" s="1001"/>
      <c r="V17" s="1001"/>
      <c r="W17" s="1001"/>
      <c r="X17" s="1001"/>
      <c r="Y17" s="1001"/>
      <c r="Z17" s="1001"/>
      <c r="AA17" s="1001"/>
      <c r="AB17" s="1001"/>
      <c r="AC17" s="1001"/>
      <c r="AD17" s="1001"/>
      <c r="AE17" s="1001"/>
      <c r="AF17" s="1001"/>
    </row>
    <row r="18" spans="1:32" ht="12.75">
      <c r="B18" s="498" t="s">
        <v>2419</v>
      </c>
      <c r="C18" s="10" t="s">
        <v>2420</v>
      </c>
      <c r="D18" s="10" t="s">
        <v>2400</v>
      </c>
      <c r="E18" s="29"/>
      <c r="F18" s="29"/>
      <c r="G18" s="10">
        <v>1</v>
      </c>
      <c r="H18" s="510">
        <v>580</v>
      </c>
      <c r="I18" s="1014">
        <f t="shared" si="4"/>
        <v>580</v>
      </c>
      <c r="J18" s="510">
        <v>250</v>
      </c>
      <c r="K18" s="1014">
        <f t="shared" si="5"/>
        <v>330</v>
      </c>
      <c r="L18" s="510" t="s">
        <v>1039</v>
      </c>
      <c r="M18" s="10">
        <v>0</v>
      </c>
      <c r="O18" s="956" t="s">
        <v>2421</v>
      </c>
    </row>
    <row r="19" spans="1:32" ht="12.75">
      <c r="A19" s="1001"/>
      <c r="B19" s="1181" t="s">
        <v>2422</v>
      </c>
      <c r="C19" s="1177" t="s">
        <v>1414</v>
      </c>
      <c r="D19" s="999" t="s">
        <v>2390</v>
      </c>
      <c r="E19" s="1009"/>
      <c r="F19" s="1009"/>
      <c r="G19" s="999">
        <v>1</v>
      </c>
      <c r="H19" s="999">
        <v>580</v>
      </c>
      <c r="I19" s="1178">
        <f>H19+H20+H21+M19</f>
        <v>1740</v>
      </c>
      <c r="J19" s="1177">
        <f>580+1160</f>
        <v>1740</v>
      </c>
      <c r="K19" s="1178">
        <f t="shared" si="5"/>
        <v>0</v>
      </c>
      <c r="L19" s="1177" t="s">
        <v>2281</v>
      </c>
      <c r="M19" s="1177">
        <v>0</v>
      </c>
      <c r="N19" s="1001"/>
      <c r="O19" s="1011" t="s">
        <v>2423</v>
      </c>
      <c r="P19" s="1001"/>
      <c r="Q19" s="1001"/>
      <c r="R19" s="1001"/>
      <c r="S19" s="1001"/>
      <c r="T19" s="1001"/>
      <c r="U19" s="1001"/>
      <c r="V19" s="1001"/>
      <c r="W19" s="1001"/>
      <c r="X19" s="1001"/>
      <c r="Y19" s="1001"/>
      <c r="Z19" s="1001"/>
      <c r="AA19" s="1001"/>
      <c r="AB19" s="1001"/>
      <c r="AC19" s="1001"/>
      <c r="AD19" s="1001"/>
      <c r="AE19" s="1001"/>
      <c r="AF19" s="1001"/>
    </row>
    <row r="20" spans="1:32" ht="12.75">
      <c r="A20" s="1001"/>
      <c r="B20" s="1032"/>
      <c r="C20" s="1032"/>
      <c r="D20" s="999" t="s">
        <v>2400</v>
      </c>
      <c r="E20" s="1001"/>
      <c r="F20" s="1001"/>
      <c r="G20" s="999">
        <v>1</v>
      </c>
      <c r="H20" s="999">
        <v>580</v>
      </c>
      <c r="I20" s="1032"/>
      <c r="J20" s="1032"/>
      <c r="K20" s="1032"/>
      <c r="L20" s="1032"/>
      <c r="M20" s="1032"/>
      <c r="N20" s="1001"/>
      <c r="O20" s="1180" t="s">
        <v>2424</v>
      </c>
      <c r="P20" s="1001"/>
      <c r="Q20" s="1001"/>
      <c r="R20" s="1001"/>
      <c r="S20" s="1001"/>
      <c r="T20" s="1001"/>
      <c r="U20" s="1001"/>
      <c r="V20" s="1001"/>
      <c r="W20" s="1001"/>
      <c r="X20" s="1001"/>
      <c r="Y20" s="1001"/>
      <c r="Z20" s="1001"/>
      <c r="AA20" s="1001"/>
      <c r="AB20" s="1001"/>
      <c r="AC20" s="1001"/>
      <c r="AD20" s="1001"/>
      <c r="AE20" s="1001"/>
      <c r="AF20" s="1001"/>
    </row>
    <row r="21" spans="1:32" ht="12.75">
      <c r="A21" s="1001"/>
      <c r="B21" s="1032"/>
      <c r="C21" s="1032"/>
      <c r="D21" s="999" t="s">
        <v>2392</v>
      </c>
      <c r="E21" s="1001"/>
      <c r="F21" s="1001"/>
      <c r="G21" s="999">
        <v>1</v>
      </c>
      <c r="H21" s="999">
        <v>580</v>
      </c>
      <c r="I21" s="1032"/>
      <c r="J21" s="1032"/>
      <c r="K21" s="1032"/>
      <c r="L21" s="1032"/>
      <c r="M21" s="1032"/>
      <c r="N21" s="999"/>
      <c r="O21" s="1032"/>
      <c r="P21" s="1001"/>
      <c r="Q21" s="1001"/>
      <c r="R21" s="1001"/>
      <c r="S21" s="1001"/>
      <c r="T21" s="1001"/>
      <c r="U21" s="1001"/>
      <c r="V21" s="1001"/>
      <c r="W21" s="1001"/>
      <c r="X21" s="1001"/>
      <c r="Y21" s="1001"/>
      <c r="Z21" s="1001"/>
      <c r="AA21" s="1001"/>
      <c r="AB21" s="1001"/>
      <c r="AC21" s="1001"/>
      <c r="AD21" s="1001"/>
      <c r="AE21" s="1001"/>
      <c r="AF21" s="1001"/>
    </row>
    <row r="22" spans="1:32" ht="12.75">
      <c r="B22" s="498" t="s">
        <v>2425</v>
      </c>
      <c r="C22" s="10" t="s">
        <v>1330</v>
      </c>
      <c r="D22" s="10" t="s">
        <v>2392</v>
      </c>
      <c r="E22" s="29"/>
      <c r="F22" s="29"/>
      <c r="G22" s="10">
        <v>1</v>
      </c>
      <c r="H22" s="510">
        <v>580</v>
      </c>
      <c r="I22" s="1014">
        <f>H22+M22</f>
        <v>580</v>
      </c>
      <c r="J22" s="510">
        <v>250</v>
      </c>
      <c r="K22" s="1014">
        <f t="shared" ref="K22:K23" si="6">I22-J22</f>
        <v>330</v>
      </c>
      <c r="L22" s="510" t="s">
        <v>2281</v>
      </c>
      <c r="M22" s="10">
        <v>0</v>
      </c>
      <c r="O22" s="968" t="s">
        <v>2426</v>
      </c>
    </row>
    <row r="23" spans="1:32" ht="12.75">
      <c r="A23" s="1001"/>
      <c r="B23" s="1181" t="s">
        <v>2427</v>
      </c>
      <c r="C23" s="1177" t="s">
        <v>2428</v>
      </c>
      <c r="D23" s="999" t="s">
        <v>2390</v>
      </c>
      <c r="E23" s="1001"/>
      <c r="F23" s="1001"/>
      <c r="G23" s="999">
        <v>1</v>
      </c>
      <c r="H23" s="999">
        <v>580</v>
      </c>
      <c r="I23" s="1178">
        <f>H23+H24+M23</f>
        <v>1220</v>
      </c>
      <c r="J23" s="1177">
        <v>1220</v>
      </c>
      <c r="K23" s="1179">
        <f t="shared" si="6"/>
        <v>0</v>
      </c>
      <c r="L23" s="1177" t="s">
        <v>11</v>
      </c>
      <c r="M23" s="1177">
        <v>60</v>
      </c>
      <c r="N23" s="1001"/>
      <c r="O23" s="1180" t="s">
        <v>2429</v>
      </c>
      <c r="P23" s="1001"/>
      <c r="Q23" s="1001"/>
      <c r="R23" s="1001"/>
      <c r="S23" s="1001"/>
      <c r="T23" s="1001"/>
      <c r="U23" s="1001"/>
      <c r="V23" s="1001"/>
      <c r="W23" s="1001"/>
      <c r="X23" s="1001"/>
      <c r="Y23" s="1001"/>
      <c r="Z23" s="1001"/>
      <c r="AA23" s="1001"/>
      <c r="AB23" s="1001"/>
      <c r="AC23" s="1001"/>
      <c r="AD23" s="1001"/>
      <c r="AE23" s="1001"/>
      <c r="AF23" s="1001"/>
    </row>
    <row r="24" spans="1:32" ht="12.75">
      <c r="A24" s="1001"/>
      <c r="B24" s="1032"/>
      <c r="C24" s="1032"/>
      <c r="D24" s="999" t="s">
        <v>2392</v>
      </c>
      <c r="E24" s="1001"/>
      <c r="F24" s="1001"/>
      <c r="G24" s="999">
        <v>1</v>
      </c>
      <c r="H24" s="999">
        <v>580</v>
      </c>
      <c r="I24" s="1032"/>
      <c r="J24" s="1032"/>
      <c r="K24" s="1032"/>
      <c r="L24" s="1032"/>
      <c r="M24" s="1032"/>
      <c r="N24" s="999" t="s">
        <v>2393</v>
      </c>
      <c r="O24" s="1032"/>
      <c r="P24" s="1001"/>
      <c r="Q24" s="1001"/>
      <c r="R24" s="1001"/>
      <c r="S24" s="1001"/>
      <c r="T24" s="1001"/>
      <c r="U24" s="1001"/>
      <c r="V24" s="1001"/>
      <c r="W24" s="1001"/>
      <c r="X24" s="1001"/>
      <c r="Y24" s="1001"/>
      <c r="Z24" s="1001"/>
      <c r="AA24" s="1001"/>
      <c r="AB24" s="1001"/>
      <c r="AC24" s="1001"/>
      <c r="AD24" s="1001"/>
      <c r="AE24" s="1001"/>
      <c r="AF24" s="1001"/>
    </row>
    <row r="25" spans="1:32" ht="12.75">
      <c r="A25" s="1012"/>
      <c r="B25" s="1013" t="s">
        <v>2430</v>
      </c>
      <c r="C25" s="10" t="s">
        <v>1445</v>
      </c>
      <c r="D25" s="10" t="s">
        <v>2390</v>
      </c>
      <c r="E25" s="465"/>
      <c r="F25" s="465"/>
      <c r="G25" s="510">
        <v>1</v>
      </c>
      <c r="H25" s="510">
        <v>580</v>
      </c>
      <c r="I25" s="1014">
        <f>H25+M25</f>
        <v>580</v>
      </c>
      <c r="J25" s="510">
        <v>580</v>
      </c>
      <c r="K25" s="1014">
        <f t="shared" ref="K25:K26" si="7">I25-J25</f>
        <v>0</v>
      </c>
      <c r="L25" s="510" t="s">
        <v>2281</v>
      </c>
      <c r="M25" s="510">
        <v>0</v>
      </c>
      <c r="N25" s="1012"/>
      <c r="O25" s="956" t="s">
        <v>2431</v>
      </c>
      <c r="P25" s="1012"/>
      <c r="Q25" s="1012"/>
      <c r="R25" s="1012"/>
      <c r="S25" s="1012"/>
      <c r="T25" s="1012"/>
      <c r="U25" s="1012"/>
      <c r="V25" s="1012"/>
      <c r="W25" s="1012"/>
      <c r="X25" s="1012"/>
      <c r="Y25" s="1012"/>
      <c r="Z25" s="1012"/>
      <c r="AA25" s="1012"/>
      <c r="AB25" s="1012"/>
      <c r="AC25" s="1012"/>
      <c r="AD25" s="1012"/>
      <c r="AE25" s="1012"/>
      <c r="AF25" s="1012"/>
    </row>
    <row r="26" spans="1:32" ht="12.75">
      <c r="A26" s="53"/>
      <c r="B26" s="1184" t="s">
        <v>2432</v>
      </c>
      <c r="C26" s="1179" t="s">
        <v>1157</v>
      </c>
      <c r="D26" s="10" t="s">
        <v>2390</v>
      </c>
      <c r="E26" s="1009"/>
      <c r="F26" s="1009"/>
      <c r="G26" s="999">
        <v>1</v>
      </c>
      <c r="H26" s="999">
        <v>580</v>
      </c>
      <c r="I26" s="1182">
        <f>H26+H27+H28+M26</f>
        <v>1740</v>
      </c>
      <c r="J26" s="1182">
        <v>1740</v>
      </c>
      <c r="K26" s="1182">
        <f t="shared" si="7"/>
        <v>0</v>
      </c>
      <c r="L26" s="1177" t="s">
        <v>2281</v>
      </c>
      <c r="M26" s="1182">
        <v>0</v>
      </c>
      <c r="N26" s="1015"/>
      <c r="O26" s="1183" t="s">
        <v>2433</v>
      </c>
      <c r="P26" s="1016"/>
      <c r="Q26" s="1016"/>
      <c r="R26" s="1016"/>
      <c r="S26" s="1016"/>
      <c r="T26" s="1016"/>
      <c r="U26" s="1016"/>
      <c r="V26" s="1016"/>
      <c r="W26" s="1016"/>
      <c r="X26" s="1016"/>
      <c r="Y26" s="1016"/>
      <c r="Z26" s="1016"/>
      <c r="AA26" s="1016"/>
      <c r="AB26" s="1016"/>
      <c r="AC26" s="1016"/>
      <c r="AD26" s="1016"/>
      <c r="AE26" s="1016"/>
      <c r="AF26" s="1016"/>
    </row>
    <row r="27" spans="1:32" ht="12.75">
      <c r="A27" s="53"/>
      <c r="B27" s="1032"/>
      <c r="C27" s="1032"/>
      <c r="D27" s="10" t="s">
        <v>2400</v>
      </c>
      <c r="E27" s="1009"/>
      <c r="F27" s="1009"/>
      <c r="G27" s="999">
        <v>1</v>
      </c>
      <c r="H27" s="999">
        <v>580</v>
      </c>
      <c r="I27" s="1032"/>
      <c r="J27" s="1032"/>
      <c r="K27" s="1032"/>
      <c r="L27" s="1032"/>
      <c r="M27" s="1032"/>
      <c r="N27" s="1015"/>
      <c r="O27" s="1032"/>
      <c r="P27" s="1016"/>
      <c r="Q27" s="1016"/>
      <c r="R27" s="1016"/>
      <c r="S27" s="1016"/>
      <c r="T27" s="1016"/>
      <c r="U27" s="1016"/>
      <c r="V27" s="1016"/>
      <c r="W27" s="1016"/>
      <c r="X27" s="1016"/>
      <c r="Y27" s="1016"/>
      <c r="Z27" s="1016"/>
      <c r="AA27" s="1016"/>
      <c r="AB27" s="1016"/>
      <c r="AC27" s="1016"/>
      <c r="AD27" s="1016"/>
      <c r="AE27" s="1016"/>
      <c r="AF27" s="1016"/>
    </row>
    <row r="28" spans="1:32" ht="12.75">
      <c r="A28" s="53"/>
      <c r="B28" s="1032"/>
      <c r="C28" s="1032"/>
      <c r="D28" s="10" t="s">
        <v>2392</v>
      </c>
      <c r="E28" s="1009"/>
      <c r="F28" s="1009"/>
      <c r="G28" s="999">
        <v>1</v>
      </c>
      <c r="H28" s="999">
        <v>580</v>
      </c>
      <c r="I28" s="1032"/>
      <c r="J28" s="1032"/>
      <c r="K28" s="1032"/>
      <c r="L28" s="1032"/>
      <c r="M28" s="1032"/>
      <c r="N28" s="1009"/>
      <c r="O28" s="1032"/>
      <c r="P28" s="1016"/>
      <c r="Q28" s="1016"/>
      <c r="R28" s="1016"/>
      <c r="S28" s="1016"/>
      <c r="T28" s="1016"/>
      <c r="U28" s="1016"/>
      <c r="V28" s="1016"/>
      <c r="W28" s="1016"/>
      <c r="X28" s="1016"/>
      <c r="Y28" s="1016"/>
      <c r="Z28" s="1016"/>
      <c r="AA28" s="1016"/>
      <c r="AB28" s="1016"/>
      <c r="AC28" s="1016"/>
      <c r="AD28" s="1016"/>
      <c r="AE28" s="1016"/>
      <c r="AF28" s="1016"/>
    </row>
    <row r="29" spans="1:32" ht="12.75">
      <c r="B29" s="498" t="s">
        <v>2434</v>
      </c>
      <c r="C29" s="10" t="s">
        <v>1398</v>
      </c>
      <c r="D29" s="10" t="s">
        <v>2400</v>
      </c>
      <c r="E29" s="29"/>
      <c r="F29" s="29"/>
      <c r="G29" s="10">
        <v>1</v>
      </c>
      <c r="H29" s="510">
        <v>580</v>
      </c>
      <c r="I29" s="1014">
        <f t="shared" ref="I29:I33" si="8">H29+M29</f>
        <v>580</v>
      </c>
      <c r="J29" s="510">
        <v>250</v>
      </c>
      <c r="K29" s="1014">
        <f t="shared" ref="K29:K37" si="9">I29-J29</f>
        <v>330</v>
      </c>
      <c r="L29" s="510" t="s">
        <v>2281</v>
      </c>
      <c r="M29" s="10">
        <v>0</v>
      </c>
      <c r="O29" s="956" t="s">
        <v>2435</v>
      </c>
    </row>
    <row r="30" spans="1:32" ht="12.75">
      <c r="A30" s="1001"/>
      <c r="B30" s="1008" t="s">
        <v>2436</v>
      </c>
      <c r="C30" s="999" t="s">
        <v>2437</v>
      </c>
      <c r="D30" s="10" t="s">
        <v>2392</v>
      </c>
      <c r="E30" s="1009"/>
      <c r="F30" s="1009"/>
      <c r="G30" s="999">
        <v>1</v>
      </c>
      <c r="H30" s="999">
        <v>580</v>
      </c>
      <c r="I30" s="1010">
        <f t="shared" si="8"/>
        <v>620</v>
      </c>
      <c r="J30" s="999">
        <v>250</v>
      </c>
      <c r="K30" s="1010">
        <f t="shared" si="9"/>
        <v>370</v>
      </c>
      <c r="L30" s="999" t="s">
        <v>11</v>
      </c>
      <c r="M30" s="999">
        <v>40</v>
      </c>
      <c r="N30" s="1001"/>
      <c r="O30" s="1011" t="s">
        <v>2438</v>
      </c>
      <c r="P30" s="1001"/>
      <c r="Q30" s="1001"/>
      <c r="R30" s="1001"/>
      <c r="S30" s="1001"/>
      <c r="T30" s="1001"/>
      <c r="U30" s="1001"/>
      <c r="V30" s="1001"/>
      <c r="W30" s="1001"/>
      <c r="X30" s="1001"/>
      <c r="Y30" s="1001"/>
      <c r="Z30" s="1001"/>
      <c r="AA30" s="1001"/>
      <c r="AB30" s="1001"/>
      <c r="AC30" s="1001"/>
      <c r="AD30" s="1001"/>
      <c r="AE30" s="1001"/>
      <c r="AF30" s="1001"/>
    </row>
    <row r="31" spans="1:32" ht="12.75">
      <c r="B31" s="498" t="s">
        <v>2439</v>
      </c>
      <c r="C31" s="10" t="s">
        <v>2440</v>
      </c>
      <c r="D31" s="10" t="s">
        <v>2390</v>
      </c>
      <c r="E31" s="29"/>
      <c r="F31" s="29"/>
      <c r="G31" s="10">
        <v>1</v>
      </c>
      <c r="H31" s="10">
        <v>580</v>
      </c>
      <c r="I31" s="54">
        <f t="shared" si="8"/>
        <v>580</v>
      </c>
      <c r="J31" s="10">
        <v>250</v>
      </c>
      <c r="K31" s="54">
        <f t="shared" si="9"/>
        <v>330</v>
      </c>
      <c r="L31" s="10" t="s">
        <v>1039</v>
      </c>
      <c r="M31" s="10">
        <v>0</v>
      </c>
      <c r="O31" s="956" t="s">
        <v>2441</v>
      </c>
    </row>
    <row r="32" spans="1:32" ht="12.75">
      <c r="A32" s="1001"/>
      <c r="B32" s="1008" t="s">
        <v>2442</v>
      </c>
      <c r="C32" s="999" t="s">
        <v>2443</v>
      </c>
      <c r="D32" s="999" t="s">
        <v>2400</v>
      </c>
      <c r="E32" s="1009"/>
      <c r="F32" s="1009"/>
      <c r="G32" s="999">
        <v>1</v>
      </c>
      <c r="H32" s="999">
        <v>580</v>
      </c>
      <c r="I32" s="1010">
        <f t="shared" si="8"/>
        <v>620</v>
      </c>
      <c r="J32" s="999">
        <v>620</v>
      </c>
      <c r="K32" s="1010">
        <f t="shared" si="9"/>
        <v>0</v>
      </c>
      <c r="L32" s="999" t="s">
        <v>11</v>
      </c>
      <c r="M32" s="999">
        <v>40</v>
      </c>
      <c r="N32" s="1001"/>
      <c r="O32" s="1021" t="s">
        <v>2444</v>
      </c>
      <c r="P32" s="1001"/>
      <c r="Q32" s="1001"/>
      <c r="R32" s="1001"/>
      <c r="S32" s="1001"/>
      <c r="T32" s="1001"/>
      <c r="U32" s="1001"/>
      <c r="V32" s="1001"/>
      <c r="W32" s="1001"/>
      <c r="X32" s="1001"/>
      <c r="Y32" s="1001"/>
      <c r="Z32" s="1001"/>
      <c r="AA32" s="1001"/>
      <c r="AB32" s="1001"/>
      <c r="AC32" s="1001"/>
      <c r="AD32" s="1001"/>
      <c r="AE32" s="1001"/>
      <c r="AF32" s="1001"/>
    </row>
    <row r="33" spans="1:32" ht="12.75">
      <c r="B33" s="498" t="s">
        <v>2445</v>
      </c>
      <c r="C33" s="10" t="s">
        <v>2446</v>
      </c>
      <c r="D33" s="10" t="s">
        <v>2390</v>
      </c>
      <c r="E33" s="29"/>
      <c r="F33" s="29"/>
      <c r="G33" s="10">
        <v>1</v>
      </c>
      <c r="H33" s="10">
        <v>580</v>
      </c>
      <c r="I33" s="54">
        <f t="shared" si="8"/>
        <v>580</v>
      </c>
      <c r="J33" s="10">
        <v>250</v>
      </c>
      <c r="K33" s="54">
        <f t="shared" si="9"/>
        <v>330</v>
      </c>
      <c r="L33" s="10" t="s">
        <v>1039</v>
      </c>
      <c r="M33" s="10">
        <v>0</v>
      </c>
      <c r="O33" s="956" t="s">
        <v>2447</v>
      </c>
    </row>
    <row r="34" spans="1:32" ht="12.75">
      <c r="A34" s="1001"/>
      <c r="B34" s="1008" t="s">
        <v>2448</v>
      </c>
      <c r="C34" s="999" t="s">
        <v>2449</v>
      </c>
      <c r="D34" s="999" t="s">
        <v>2390</v>
      </c>
      <c r="E34" s="1009"/>
      <c r="F34" s="1009"/>
      <c r="G34" s="999">
        <v>2</v>
      </c>
      <c r="H34" s="999">
        <v>580</v>
      </c>
      <c r="I34" s="1010">
        <f>H34*G34+M34</f>
        <v>1220</v>
      </c>
      <c r="J34" s="999">
        <v>500</v>
      </c>
      <c r="K34" s="1010">
        <f t="shared" si="9"/>
        <v>720</v>
      </c>
      <c r="L34" s="999" t="s">
        <v>11</v>
      </c>
      <c r="M34" s="999">
        <v>60</v>
      </c>
      <c r="N34" s="999" t="s">
        <v>2393</v>
      </c>
      <c r="O34" s="1021" t="s">
        <v>2450</v>
      </c>
      <c r="P34" s="1001"/>
      <c r="Q34" s="1001"/>
      <c r="R34" s="1001"/>
      <c r="S34" s="1001"/>
      <c r="T34" s="1001"/>
      <c r="U34" s="1001"/>
      <c r="V34" s="1001"/>
      <c r="W34" s="1001"/>
      <c r="X34" s="1001"/>
      <c r="Y34" s="1001"/>
      <c r="Z34" s="1001"/>
      <c r="AA34" s="1001"/>
      <c r="AB34" s="1001"/>
      <c r="AC34" s="1001"/>
      <c r="AD34" s="1001"/>
      <c r="AE34" s="1001"/>
      <c r="AF34" s="1001"/>
    </row>
    <row r="35" spans="1:32" ht="12.75">
      <c r="B35" s="498" t="s">
        <v>2451</v>
      </c>
      <c r="C35" s="10" t="s">
        <v>1071</v>
      </c>
      <c r="D35" s="10" t="s">
        <v>2390</v>
      </c>
      <c r="E35" s="29"/>
      <c r="F35" s="29"/>
      <c r="G35" s="10">
        <v>1</v>
      </c>
      <c r="H35" s="10">
        <v>580</v>
      </c>
      <c r="I35" s="54">
        <f t="shared" ref="I35:I36" si="10">H35+M35</f>
        <v>580</v>
      </c>
      <c r="J35" s="10">
        <v>250</v>
      </c>
      <c r="K35" s="54">
        <f t="shared" si="9"/>
        <v>330</v>
      </c>
      <c r="L35" s="10" t="s">
        <v>2281</v>
      </c>
      <c r="M35" s="10">
        <v>0</v>
      </c>
      <c r="O35" s="956" t="s">
        <v>2452</v>
      </c>
    </row>
    <row r="36" spans="1:32" ht="12.75">
      <c r="A36" s="1001"/>
      <c r="B36" s="1008" t="s">
        <v>2453</v>
      </c>
      <c r="C36" s="999" t="s">
        <v>1119</v>
      </c>
      <c r="D36" s="999" t="s">
        <v>2390</v>
      </c>
      <c r="E36" s="1009"/>
      <c r="F36" s="1009" t="s">
        <v>2454</v>
      </c>
      <c r="G36" s="999">
        <v>1</v>
      </c>
      <c r="H36" s="999">
        <v>660</v>
      </c>
      <c r="I36" s="1010">
        <f t="shared" si="10"/>
        <v>660</v>
      </c>
      <c r="J36" s="999">
        <v>660</v>
      </c>
      <c r="K36" s="1010">
        <f t="shared" si="9"/>
        <v>0</v>
      </c>
      <c r="L36" s="999" t="s">
        <v>2281</v>
      </c>
      <c r="M36" s="999">
        <v>0</v>
      </c>
      <c r="N36" s="1001"/>
      <c r="O36" s="1011" t="s">
        <v>2455</v>
      </c>
      <c r="P36" s="1001"/>
      <c r="Q36" s="1001"/>
      <c r="R36" s="1001"/>
      <c r="S36" s="1001"/>
      <c r="T36" s="1001"/>
      <c r="U36" s="1001"/>
      <c r="V36" s="1001"/>
      <c r="W36" s="1001"/>
      <c r="X36" s="1001"/>
      <c r="Y36" s="1001"/>
      <c r="Z36" s="1001"/>
      <c r="AA36" s="1001"/>
      <c r="AB36" s="1001"/>
      <c r="AC36" s="1001"/>
      <c r="AD36" s="1001"/>
      <c r="AE36" s="1001"/>
      <c r="AF36" s="1001"/>
    </row>
    <row r="37" spans="1:32" ht="12.75">
      <c r="A37" s="53"/>
      <c r="B37" s="1033" t="s">
        <v>2456</v>
      </c>
      <c r="C37" s="1036" t="s">
        <v>2457</v>
      </c>
      <c r="D37" s="10" t="s">
        <v>2390</v>
      </c>
      <c r="E37" s="29"/>
      <c r="F37" s="29"/>
      <c r="G37" s="10">
        <v>1</v>
      </c>
      <c r="H37" s="10">
        <v>580</v>
      </c>
      <c r="I37" s="1196">
        <f>H37+H38+H39+M37</f>
        <v>1740</v>
      </c>
      <c r="J37" s="1196">
        <v>750</v>
      </c>
      <c r="K37" s="1196">
        <f t="shared" si="9"/>
        <v>990</v>
      </c>
      <c r="L37" s="1039" t="s">
        <v>2281</v>
      </c>
      <c r="M37" s="1196">
        <v>0</v>
      </c>
      <c r="N37" s="1016"/>
      <c r="O37" s="1197" t="s">
        <v>2458</v>
      </c>
      <c r="P37" s="1016"/>
      <c r="Q37" s="1016"/>
      <c r="R37" s="1016"/>
      <c r="S37" s="1016"/>
      <c r="T37" s="1016"/>
      <c r="U37" s="1016"/>
      <c r="V37" s="1016"/>
      <c r="W37" s="1016"/>
      <c r="X37" s="1016"/>
      <c r="Y37" s="1016"/>
      <c r="Z37" s="1016"/>
      <c r="AA37" s="1016"/>
      <c r="AB37" s="1016"/>
      <c r="AC37" s="1016"/>
      <c r="AD37" s="1016"/>
      <c r="AE37" s="1016"/>
      <c r="AF37" s="1016"/>
    </row>
    <row r="38" spans="1:32" ht="12.75">
      <c r="A38" s="53"/>
      <c r="B38" s="1032"/>
      <c r="C38" s="1032"/>
      <c r="D38" s="10" t="s">
        <v>2400</v>
      </c>
      <c r="E38" s="29"/>
      <c r="F38" s="29"/>
      <c r="G38" s="10">
        <v>1</v>
      </c>
      <c r="H38" s="10">
        <v>580</v>
      </c>
      <c r="I38" s="1032"/>
      <c r="J38" s="1032"/>
      <c r="K38" s="1032"/>
      <c r="L38" s="1032"/>
      <c r="M38" s="1032"/>
      <c r="N38" s="1016"/>
      <c r="O38" s="1032"/>
      <c r="P38" s="1016"/>
      <c r="Q38" s="1016"/>
      <c r="R38" s="1016"/>
      <c r="S38" s="1016"/>
      <c r="T38" s="1016"/>
      <c r="U38" s="1016"/>
      <c r="V38" s="1016"/>
      <c r="W38" s="1016"/>
      <c r="X38" s="1016"/>
      <c r="Y38" s="1016"/>
      <c r="Z38" s="1016"/>
      <c r="AA38" s="1016"/>
      <c r="AB38" s="1016"/>
      <c r="AC38" s="1016"/>
      <c r="AD38" s="1016"/>
      <c r="AE38" s="1016"/>
      <c r="AF38" s="1016"/>
    </row>
    <row r="39" spans="1:32" ht="12.75">
      <c r="A39" s="53"/>
      <c r="B39" s="1032"/>
      <c r="C39" s="1032"/>
      <c r="D39" s="10" t="s">
        <v>2392</v>
      </c>
      <c r="E39" s="29"/>
      <c r="F39" s="29"/>
      <c r="G39" s="10">
        <v>1</v>
      </c>
      <c r="H39" s="10">
        <v>580</v>
      </c>
      <c r="I39" s="1032"/>
      <c r="J39" s="1032"/>
      <c r="K39" s="1032"/>
      <c r="L39" s="1032"/>
      <c r="M39" s="1032"/>
      <c r="N39" s="29"/>
      <c r="O39" s="1032"/>
      <c r="P39" s="1016"/>
      <c r="Q39" s="1016"/>
      <c r="R39" s="1016"/>
      <c r="S39" s="1016"/>
      <c r="T39" s="1016"/>
      <c r="U39" s="1016"/>
      <c r="V39" s="1016"/>
      <c r="W39" s="1016"/>
      <c r="X39" s="1016"/>
      <c r="Y39" s="1016"/>
      <c r="Z39" s="1016"/>
      <c r="AA39" s="1016"/>
      <c r="AB39" s="1016"/>
      <c r="AC39" s="1016"/>
      <c r="AD39" s="1016"/>
      <c r="AE39" s="1016"/>
      <c r="AF39" s="1016"/>
    </row>
    <row r="40" spans="1:32" ht="12.75">
      <c r="A40" s="1001"/>
      <c r="B40" s="1008" t="s">
        <v>2459</v>
      </c>
      <c r="C40" s="999" t="s">
        <v>2460</v>
      </c>
      <c r="D40" s="999" t="s">
        <v>2390</v>
      </c>
      <c r="E40" s="1009"/>
      <c r="F40" s="1009"/>
      <c r="G40" s="999">
        <v>1</v>
      </c>
      <c r="H40" s="999">
        <v>580</v>
      </c>
      <c r="I40" s="1010">
        <f t="shared" ref="I40:I44" si="11">H40+M40</f>
        <v>620</v>
      </c>
      <c r="J40" s="999">
        <v>620</v>
      </c>
      <c r="K40" s="1010">
        <f t="shared" ref="K40:K45" si="12">I40-J40</f>
        <v>0</v>
      </c>
      <c r="L40" s="999" t="s">
        <v>11</v>
      </c>
      <c r="M40" s="999">
        <v>40</v>
      </c>
      <c r="N40" s="1001"/>
      <c r="O40" s="1011" t="s">
        <v>2461</v>
      </c>
      <c r="P40" s="1001"/>
      <c r="Q40" s="1001"/>
      <c r="R40" s="1001"/>
      <c r="S40" s="1001"/>
      <c r="T40" s="1001"/>
      <c r="U40" s="1001"/>
      <c r="V40" s="1001"/>
      <c r="W40" s="1001"/>
      <c r="X40" s="1001"/>
      <c r="Y40" s="1001"/>
      <c r="Z40" s="1001"/>
      <c r="AA40" s="1001"/>
      <c r="AB40" s="1001"/>
      <c r="AC40" s="1001"/>
      <c r="AD40" s="1001"/>
      <c r="AE40" s="1001"/>
      <c r="AF40" s="1001"/>
    </row>
    <row r="41" spans="1:32" ht="12.75">
      <c r="B41" s="498" t="s">
        <v>2462</v>
      </c>
      <c r="C41" s="10" t="s">
        <v>2463</v>
      </c>
      <c r="D41" s="10" t="s">
        <v>2390</v>
      </c>
      <c r="E41" s="29"/>
      <c r="F41" s="29"/>
      <c r="G41" s="10">
        <v>1</v>
      </c>
      <c r="H41" s="10">
        <v>580</v>
      </c>
      <c r="I41" s="54">
        <f t="shared" si="11"/>
        <v>620</v>
      </c>
      <c r="J41" s="10">
        <v>620</v>
      </c>
      <c r="K41" s="54">
        <f t="shared" si="12"/>
        <v>0</v>
      </c>
      <c r="L41" s="10" t="s">
        <v>11</v>
      </c>
      <c r="M41" s="10">
        <v>40</v>
      </c>
      <c r="O41" s="956" t="s">
        <v>2464</v>
      </c>
    </row>
    <row r="42" spans="1:32" ht="12.75">
      <c r="A42" s="1001"/>
      <c r="B42" s="1008" t="s">
        <v>2465</v>
      </c>
      <c r="C42" s="999" t="s">
        <v>2466</v>
      </c>
      <c r="D42" s="999" t="s">
        <v>2400</v>
      </c>
      <c r="E42" s="1009"/>
      <c r="F42" s="1009"/>
      <c r="G42" s="999">
        <v>1</v>
      </c>
      <c r="H42" s="999">
        <v>580</v>
      </c>
      <c r="I42" s="1010">
        <f t="shared" si="11"/>
        <v>620</v>
      </c>
      <c r="J42" s="999">
        <v>250</v>
      </c>
      <c r="K42" s="1010">
        <f t="shared" si="12"/>
        <v>370</v>
      </c>
      <c r="L42" s="999" t="s">
        <v>11</v>
      </c>
      <c r="M42" s="999">
        <v>40</v>
      </c>
      <c r="N42" s="1001"/>
      <c r="O42" s="1011" t="s">
        <v>2467</v>
      </c>
      <c r="P42" s="1001"/>
      <c r="Q42" s="1001"/>
      <c r="R42" s="1001"/>
      <c r="S42" s="1001"/>
      <c r="T42" s="1001"/>
      <c r="U42" s="1001"/>
      <c r="V42" s="1001"/>
      <c r="W42" s="1001"/>
      <c r="X42" s="1001"/>
      <c r="Y42" s="1001"/>
      <c r="Z42" s="1001"/>
      <c r="AA42" s="1001"/>
      <c r="AB42" s="1001"/>
      <c r="AC42" s="1001"/>
      <c r="AD42" s="1001"/>
      <c r="AE42" s="1001"/>
      <c r="AF42" s="1001"/>
    </row>
    <row r="43" spans="1:32" ht="12.75">
      <c r="B43" s="498" t="s">
        <v>2468</v>
      </c>
      <c r="C43" s="10" t="s">
        <v>2469</v>
      </c>
      <c r="D43" s="10" t="s">
        <v>2390</v>
      </c>
      <c r="E43" s="29"/>
      <c r="F43" s="29"/>
      <c r="G43" s="10">
        <v>1</v>
      </c>
      <c r="H43" s="10">
        <v>580</v>
      </c>
      <c r="I43" s="54">
        <f t="shared" si="11"/>
        <v>620</v>
      </c>
      <c r="J43" s="10">
        <v>250</v>
      </c>
      <c r="K43" s="54">
        <f t="shared" si="12"/>
        <v>370</v>
      </c>
      <c r="L43" s="10" t="s">
        <v>11</v>
      </c>
      <c r="M43" s="10">
        <v>40</v>
      </c>
      <c r="O43" s="956" t="s">
        <v>2470</v>
      </c>
    </row>
    <row r="44" spans="1:32" ht="12.75">
      <c r="A44" s="1001"/>
      <c r="B44" s="1008" t="s">
        <v>2471</v>
      </c>
      <c r="C44" s="999" t="s">
        <v>2472</v>
      </c>
      <c r="D44" s="999" t="s">
        <v>2400</v>
      </c>
      <c r="E44" s="1009"/>
      <c r="F44" s="1009"/>
      <c r="G44" s="999">
        <v>1</v>
      </c>
      <c r="H44" s="999">
        <v>580</v>
      </c>
      <c r="I44" s="1010">
        <f t="shared" si="11"/>
        <v>620</v>
      </c>
      <c r="J44" s="999">
        <v>620</v>
      </c>
      <c r="K44" s="1010">
        <f t="shared" si="12"/>
        <v>0</v>
      </c>
      <c r="L44" s="999" t="s">
        <v>11</v>
      </c>
      <c r="M44" s="999">
        <v>40</v>
      </c>
      <c r="N44" s="1001"/>
      <c r="O44" s="1021" t="s">
        <v>2473</v>
      </c>
      <c r="P44" s="1001"/>
      <c r="Q44" s="1001"/>
      <c r="R44" s="1001"/>
      <c r="S44" s="1001"/>
      <c r="T44" s="1001"/>
      <c r="U44" s="1001"/>
      <c r="V44" s="1001"/>
      <c r="W44" s="1001"/>
      <c r="X44" s="1001"/>
      <c r="Y44" s="1001"/>
      <c r="Z44" s="1001"/>
      <c r="AA44" s="1001"/>
      <c r="AB44" s="1001"/>
      <c r="AC44" s="1001"/>
      <c r="AD44" s="1001"/>
      <c r="AE44" s="1001"/>
      <c r="AF44" s="1001"/>
    </row>
    <row r="45" spans="1:32" ht="12.75">
      <c r="B45" s="1173" t="s">
        <v>2474</v>
      </c>
      <c r="C45" s="1039" t="s">
        <v>2475</v>
      </c>
      <c r="D45" s="10" t="s">
        <v>2390</v>
      </c>
      <c r="G45" s="10">
        <v>1</v>
      </c>
      <c r="H45" s="10">
        <v>580</v>
      </c>
      <c r="I45" s="1037">
        <f>H45+H46+M45</f>
        <v>1220</v>
      </c>
      <c r="J45" s="1039">
        <v>1220</v>
      </c>
      <c r="K45" s="1036">
        <f t="shared" si="12"/>
        <v>0</v>
      </c>
      <c r="L45" s="1039" t="s">
        <v>11</v>
      </c>
      <c r="M45" s="1039">
        <v>60</v>
      </c>
      <c r="O45" s="1176" t="s">
        <v>2476</v>
      </c>
    </row>
    <row r="46" spans="1:32" ht="12.75">
      <c r="B46" s="1032"/>
      <c r="C46" s="1032"/>
      <c r="D46" s="10" t="s">
        <v>2400</v>
      </c>
      <c r="G46" s="10">
        <v>1</v>
      </c>
      <c r="H46" s="10">
        <v>580</v>
      </c>
      <c r="I46" s="1032"/>
      <c r="J46" s="1032"/>
      <c r="K46" s="1032"/>
      <c r="L46" s="1032"/>
      <c r="M46" s="1032"/>
      <c r="N46" s="10" t="s">
        <v>2393</v>
      </c>
      <c r="O46" s="1032"/>
    </row>
    <row r="47" spans="1:32" ht="12.75">
      <c r="A47" s="1001"/>
      <c r="B47" s="1008" t="s">
        <v>2477</v>
      </c>
      <c r="C47" s="999" t="s">
        <v>2478</v>
      </c>
      <c r="D47" s="999" t="s">
        <v>2390</v>
      </c>
      <c r="E47" s="1009"/>
      <c r="F47" s="1009" t="s">
        <v>2454</v>
      </c>
      <c r="G47" s="999">
        <v>1</v>
      </c>
      <c r="H47" s="999">
        <v>660</v>
      </c>
      <c r="I47" s="1010">
        <f>H47+M47</f>
        <v>700</v>
      </c>
      <c r="J47" s="999">
        <v>700</v>
      </c>
      <c r="K47" s="1010">
        <f t="shared" ref="K47:K48" si="13">I47-J47</f>
        <v>0</v>
      </c>
      <c r="L47" s="999" t="s">
        <v>11</v>
      </c>
      <c r="M47" s="999">
        <v>40</v>
      </c>
      <c r="N47" s="1001"/>
      <c r="O47" s="1022" t="s">
        <v>185</v>
      </c>
      <c r="P47" s="1001"/>
      <c r="Q47" s="1001"/>
      <c r="R47" s="1001"/>
      <c r="S47" s="1001"/>
      <c r="T47" s="1001"/>
      <c r="U47" s="1001"/>
      <c r="V47" s="1001"/>
      <c r="W47" s="1001"/>
      <c r="X47" s="1001"/>
      <c r="Y47" s="1001"/>
      <c r="Z47" s="1001"/>
      <c r="AA47" s="1001"/>
      <c r="AB47" s="1001"/>
      <c r="AC47" s="1001"/>
      <c r="AD47" s="1001"/>
      <c r="AE47" s="1001"/>
      <c r="AF47" s="1001"/>
    </row>
    <row r="48" spans="1:32" ht="12.75">
      <c r="B48" s="1173" t="s">
        <v>2479</v>
      </c>
      <c r="C48" s="1039" t="s">
        <v>2480</v>
      </c>
      <c r="D48" s="10" t="s">
        <v>2390</v>
      </c>
      <c r="G48" s="10">
        <v>1</v>
      </c>
      <c r="H48" s="10">
        <v>580</v>
      </c>
      <c r="I48" s="1037">
        <f>H48+H49+M48</f>
        <v>1220</v>
      </c>
      <c r="J48" s="1039">
        <v>500</v>
      </c>
      <c r="K48" s="1036">
        <f t="shared" si="13"/>
        <v>720</v>
      </c>
      <c r="L48" s="1039" t="s">
        <v>11</v>
      </c>
      <c r="M48" s="1039">
        <v>60</v>
      </c>
      <c r="O48" s="1176" t="s">
        <v>2481</v>
      </c>
    </row>
    <row r="49" spans="1:32" ht="12.75">
      <c r="B49" s="1032"/>
      <c r="C49" s="1032"/>
      <c r="D49" s="10" t="s">
        <v>2400</v>
      </c>
      <c r="G49" s="10">
        <v>1</v>
      </c>
      <c r="H49" s="10">
        <v>580</v>
      </c>
      <c r="I49" s="1032"/>
      <c r="J49" s="1032"/>
      <c r="K49" s="1032"/>
      <c r="L49" s="1032"/>
      <c r="M49" s="1032"/>
      <c r="N49" s="10" t="s">
        <v>2393</v>
      </c>
      <c r="O49" s="1032"/>
    </row>
    <row r="50" spans="1:32" ht="12.75">
      <c r="A50" s="1001"/>
      <c r="B50" s="1008" t="s">
        <v>2482</v>
      </c>
      <c r="C50" s="999" t="s">
        <v>2483</v>
      </c>
      <c r="D50" s="999" t="s">
        <v>2400</v>
      </c>
      <c r="E50" s="1009"/>
      <c r="F50" s="1009" t="s">
        <v>2336</v>
      </c>
      <c r="G50" s="999">
        <v>1</v>
      </c>
      <c r="H50" s="999">
        <v>660</v>
      </c>
      <c r="I50" s="1010">
        <f t="shared" ref="I50:I51" si="14">H50+M50</f>
        <v>700</v>
      </c>
      <c r="J50" s="999">
        <v>250</v>
      </c>
      <c r="K50" s="1010">
        <f t="shared" ref="K50:K52" si="15">I50-J50</f>
        <v>450</v>
      </c>
      <c r="L50" s="999" t="s">
        <v>11</v>
      </c>
      <c r="M50" s="999">
        <v>40</v>
      </c>
      <c r="N50" s="1001"/>
      <c r="O50" s="1021" t="s">
        <v>2484</v>
      </c>
      <c r="P50" s="1001"/>
      <c r="Q50" s="1001"/>
      <c r="R50" s="1001"/>
      <c r="S50" s="1001"/>
      <c r="T50" s="1001"/>
      <c r="U50" s="1001"/>
      <c r="V50" s="1001"/>
      <c r="W50" s="1001"/>
      <c r="X50" s="1001"/>
      <c r="Y50" s="1001"/>
      <c r="Z50" s="1001"/>
      <c r="AA50" s="1001"/>
      <c r="AB50" s="1001"/>
      <c r="AC50" s="1001"/>
      <c r="AD50" s="1001"/>
      <c r="AE50" s="1001"/>
      <c r="AF50" s="1001"/>
    </row>
    <row r="51" spans="1:32" ht="12.75">
      <c r="B51" s="498" t="s">
        <v>2485</v>
      </c>
      <c r="C51" s="10" t="s">
        <v>2486</v>
      </c>
      <c r="D51" s="10" t="s">
        <v>2390</v>
      </c>
      <c r="E51" s="29"/>
      <c r="F51" s="29"/>
      <c r="G51" s="10">
        <v>1</v>
      </c>
      <c r="H51" s="10">
        <v>580</v>
      </c>
      <c r="I51" s="54">
        <f t="shared" si="14"/>
        <v>620</v>
      </c>
      <c r="J51" s="10">
        <v>250</v>
      </c>
      <c r="K51" s="54">
        <f t="shared" si="15"/>
        <v>370</v>
      </c>
      <c r="L51" s="10" t="s">
        <v>11</v>
      </c>
      <c r="M51" s="10">
        <v>40</v>
      </c>
      <c r="O51" s="956" t="s">
        <v>2487</v>
      </c>
    </row>
    <row r="52" spans="1:32" ht="12.75">
      <c r="B52" s="1181" t="s">
        <v>2488</v>
      </c>
      <c r="C52" s="1177" t="s">
        <v>2489</v>
      </c>
      <c r="D52" s="999" t="s">
        <v>2390</v>
      </c>
      <c r="E52" s="1001"/>
      <c r="F52" s="1001"/>
      <c r="G52" s="999">
        <v>1</v>
      </c>
      <c r="H52" s="999">
        <v>580</v>
      </c>
      <c r="I52" s="1178">
        <f>H52+H53+M52</f>
        <v>1300</v>
      </c>
      <c r="J52" s="1177">
        <v>1300</v>
      </c>
      <c r="K52" s="1179">
        <f t="shared" si="15"/>
        <v>0</v>
      </c>
      <c r="L52" s="1177" t="s">
        <v>11</v>
      </c>
      <c r="M52" s="1177">
        <v>60</v>
      </c>
      <c r="N52" s="1001"/>
      <c r="O52" s="1180" t="s">
        <v>2490</v>
      </c>
      <c r="P52" s="1001"/>
      <c r="Q52" s="1001"/>
      <c r="R52" s="1001"/>
      <c r="S52" s="1001"/>
      <c r="T52" s="1001"/>
      <c r="U52" s="1001"/>
      <c r="V52" s="1001"/>
      <c r="W52" s="1001"/>
      <c r="X52" s="1001"/>
      <c r="Y52" s="1001"/>
      <c r="Z52" s="1001"/>
      <c r="AA52" s="1001"/>
      <c r="AB52" s="1001"/>
      <c r="AC52" s="1001"/>
      <c r="AD52" s="1001"/>
      <c r="AE52" s="1001"/>
      <c r="AF52" s="1001"/>
    </row>
    <row r="53" spans="1:32" ht="12.75">
      <c r="B53" s="1032"/>
      <c r="C53" s="1032"/>
      <c r="D53" s="999" t="s">
        <v>2392</v>
      </c>
      <c r="E53" s="1001"/>
      <c r="F53" s="999" t="s">
        <v>2336</v>
      </c>
      <c r="G53" s="999">
        <v>1</v>
      </c>
      <c r="H53" s="999">
        <v>660</v>
      </c>
      <c r="I53" s="1032"/>
      <c r="J53" s="1032"/>
      <c r="K53" s="1032"/>
      <c r="L53" s="1032"/>
      <c r="M53" s="1032"/>
      <c r="N53" s="999" t="s">
        <v>2393</v>
      </c>
      <c r="O53" s="1032"/>
      <c r="P53" s="1001"/>
      <c r="Q53" s="1001"/>
      <c r="R53" s="1001"/>
      <c r="S53" s="1001"/>
      <c r="T53" s="1001"/>
      <c r="U53" s="1001"/>
      <c r="V53" s="1001"/>
      <c r="W53" s="1001"/>
      <c r="X53" s="1001"/>
      <c r="Y53" s="1001"/>
      <c r="Z53" s="1001"/>
      <c r="AA53" s="1001"/>
      <c r="AB53" s="1001"/>
      <c r="AC53" s="1001"/>
      <c r="AD53" s="1001"/>
      <c r="AE53" s="1001"/>
      <c r="AF53" s="1001"/>
    </row>
    <row r="54" spans="1:32" ht="12.75">
      <c r="B54" s="498" t="s">
        <v>2491</v>
      </c>
      <c r="C54" s="10" t="s">
        <v>2492</v>
      </c>
      <c r="D54" s="10" t="s">
        <v>2390</v>
      </c>
      <c r="E54" s="29"/>
      <c r="F54" s="29"/>
      <c r="G54" s="10">
        <v>1</v>
      </c>
      <c r="H54" s="10">
        <v>580</v>
      </c>
      <c r="I54" s="54">
        <f>H54+M54</f>
        <v>640</v>
      </c>
      <c r="J54" s="10">
        <v>250</v>
      </c>
      <c r="K54" s="54">
        <f t="shared" ref="K54:K55" si="16">I54-J54</f>
        <v>390</v>
      </c>
      <c r="L54" s="10" t="s">
        <v>172</v>
      </c>
      <c r="M54" s="10">
        <v>60</v>
      </c>
      <c r="O54" s="968" t="s">
        <v>2493</v>
      </c>
    </row>
    <row r="55" spans="1:32" ht="12.75">
      <c r="B55" s="1181" t="s">
        <v>2494</v>
      </c>
      <c r="C55" s="1177" t="s">
        <v>2495</v>
      </c>
      <c r="D55" s="999" t="s">
        <v>2390</v>
      </c>
      <c r="E55" s="1001"/>
      <c r="F55" s="1001"/>
      <c r="G55" s="999">
        <v>1</v>
      </c>
      <c r="H55" s="999">
        <v>580</v>
      </c>
      <c r="I55" s="1178">
        <f>H55+H56+M55</f>
        <v>1240</v>
      </c>
      <c r="J55" s="1177">
        <v>1240</v>
      </c>
      <c r="K55" s="1179">
        <f t="shared" si="16"/>
        <v>0</v>
      </c>
      <c r="L55" s="1177" t="s">
        <v>172</v>
      </c>
      <c r="M55" s="1177">
        <v>80</v>
      </c>
      <c r="N55" s="1001"/>
      <c r="O55" s="1180" t="s">
        <v>2496</v>
      </c>
      <c r="P55" s="1001"/>
      <c r="Q55" s="1001"/>
      <c r="R55" s="1001"/>
      <c r="S55" s="1001"/>
      <c r="T55" s="1001"/>
      <c r="U55" s="1001"/>
      <c r="V55" s="1001"/>
      <c r="W55" s="1001"/>
      <c r="X55" s="1001"/>
      <c r="Y55" s="1001"/>
      <c r="Z55" s="1001"/>
      <c r="AA55" s="1001"/>
      <c r="AB55" s="1001"/>
      <c r="AC55" s="1001"/>
      <c r="AD55" s="1001"/>
      <c r="AE55" s="1001"/>
      <c r="AF55" s="1001"/>
    </row>
    <row r="56" spans="1:32" ht="12.75">
      <c r="B56" s="1032"/>
      <c r="C56" s="1032"/>
      <c r="D56" s="999" t="s">
        <v>2392</v>
      </c>
      <c r="E56" s="1001"/>
      <c r="F56" s="999"/>
      <c r="G56" s="999">
        <v>1</v>
      </c>
      <c r="H56" s="999">
        <v>580</v>
      </c>
      <c r="I56" s="1032"/>
      <c r="J56" s="1032"/>
      <c r="K56" s="1032"/>
      <c r="L56" s="1032"/>
      <c r="M56" s="1032"/>
      <c r="N56" s="999" t="s">
        <v>2403</v>
      </c>
      <c r="O56" s="1032"/>
      <c r="P56" s="1001"/>
      <c r="Q56" s="1001"/>
      <c r="R56" s="1001"/>
      <c r="S56" s="1001"/>
      <c r="T56" s="1001"/>
      <c r="U56" s="1001"/>
      <c r="V56" s="1001"/>
      <c r="W56" s="1001"/>
      <c r="X56" s="1001"/>
      <c r="Y56" s="1001"/>
      <c r="Z56" s="1001"/>
      <c r="AA56" s="1001"/>
      <c r="AB56" s="1001"/>
      <c r="AC56" s="1001"/>
      <c r="AD56" s="1001"/>
      <c r="AE56" s="1001"/>
      <c r="AF56" s="1001"/>
    </row>
    <row r="57" spans="1:32" ht="12.75">
      <c r="B57" s="498" t="s">
        <v>2497</v>
      </c>
      <c r="C57" s="10" t="s">
        <v>2498</v>
      </c>
      <c r="D57" s="10" t="s">
        <v>2390</v>
      </c>
      <c r="E57" s="29"/>
      <c r="F57" s="29"/>
      <c r="G57" s="10">
        <v>1</v>
      </c>
      <c r="H57" s="10">
        <v>580</v>
      </c>
      <c r="I57" s="54">
        <f t="shared" ref="I57:I60" si="17">H57+M57</f>
        <v>580</v>
      </c>
      <c r="J57" s="10">
        <v>250</v>
      </c>
      <c r="K57" s="54">
        <f>I57-J57</f>
        <v>330</v>
      </c>
      <c r="L57" s="10" t="s">
        <v>1039</v>
      </c>
      <c r="M57" s="10">
        <v>0</v>
      </c>
      <c r="O57" s="968" t="s">
        <v>2499</v>
      </c>
    </row>
    <row r="58" spans="1:32" ht="12.75">
      <c r="B58" s="498" t="s">
        <v>2500</v>
      </c>
      <c r="C58" s="39" t="s">
        <v>2501</v>
      </c>
      <c r="D58" s="10" t="s">
        <v>2390</v>
      </c>
      <c r="E58" s="29"/>
      <c r="F58" s="29"/>
      <c r="G58" s="10">
        <v>1</v>
      </c>
      <c r="H58" s="10">
        <v>580</v>
      </c>
      <c r="I58" s="54">
        <f t="shared" si="17"/>
        <v>620</v>
      </c>
      <c r="J58" s="10">
        <v>0</v>
      </c>
      <c r="K58" s="10">
        <v>40</v>
      </c>
      <c r="L58" s="10" t="s">
        <v>11</v>
      </c>
      <c r="M58" s="10">
        <v>40</v>
      </c>
      <c r="O58" s="1023"/>
    </row>
    <row r="59" spans="1:32" ht="12.75">
      <c r="B59" s="498" t="s">
        <v>2502</v>
      </c>
      <c r="C59" s="10" t="s">
        <v>2503</v>
      </c>
      <c r="D59" s="10" t="s">
        <v>2400</v>
      </c>
      <c r="E59" s="29"/>
      <c r="F59" s="29"/>
      <c r="G59" s="10">
        <v>1</v>
      </c>
      <c r="H59" s="10">
        <v>580</v>
      </c>
      <c r="I59" s="54">
        <f t="shared" si="17"/>
        <v>620</v>
      </c>
      <c r="J59" s="10">
        <v>0</v>
      </c>
      <c r="K59" s="10">
        <v>40</v>
      </c>
      <c r="L59" s="10" t="s">
        <v>11</v>
      </c>
      <c r="M59" s="10">
        <v>40</v>
      </c>
      <c r="O59" s="1023"/>
    </row>
    <row r="60" spans="1:32" ht="12.75">
      <c r="B60" s="498" t="s">
        <v>2504</v>
      </c>
      <c r="C60" s="10" t="s">
        <v>2505</v>
      </c>
      <c r="D60" s="10" t="s">
        <v>2392</v>
      </c>
      <c r="E60" s="29"/>
      <c r="F60" s="29"/>
      <c r="G60" s="10">
        <v>1</v>
      </c>
      <c r="H60" s="10">
        <v>580</v>
      </c>
      <c r="I60" s="54">
        <f t="shared" si="17"/>
        <v>620</v>
      </c>
      <c r="J60" s="10">
        <v>0</v>
      </c>
      <c r="K60" s="10">
        <v>40</v>
      </c>
      <c r="L60" s="10" t="s">
        <v>11</v>
      </c>
      <c r="M60" s="10">
        <v>40</v>
      </c>
      <c r="O60" s="1023"/>
    </row>
    <row r="61" spans="1:32" ht="23.25" customHeight="1">
      <c r="A61" s="1024"/>
      <c r="B61" s="887"/>
      <c r="C61" s="259"/>
      <c r="E61" s="29"/>
      <c r="F61" s="29"/>
      <c r="O61" s="962"/>
    </row>
    <row r="62" spans="1:32" ht="23.25" customHeight="1">
      <c r="A62" s="1025" t="s">
        <v>2353</v>
      </c>
      <c r="B62" s="1026" t="s">
        <v>2354</v>
      </c>
      <c r="C62" s="1027"/>
      <c r="D62" s="1028"/>
      <c r="E62" s="438"/>
      <c r="F62" s="438"/>
      <c r="G62" s="1028"/>
      <c r="H62" s="1028"/>
      <c r="I62" s="1028"/>
      <c r="J62" s="1028"/>
      <c r="K62" s="1028"/>
      <c r="L62" s="1028"/>
      <c r="M62" s="1028"/>
      <c r="N62" s="1028"/>
      <c r="O62" s="1029"/>
      <c r="P62" s="1028"/>
      <c r="Q62" s="1028"/>
      <c r="R62" s="1028"/>
      <c r="S62" s="1028"/>
      <c r="T62" s="1028"/>
      <c r="U62" s="1028"/>
      <c r="V62" s="1028"/>
      <c r="W62" s="1028"/>
      <c r="X62" s="1028"/>
      <c r="Y62" s="1028"/>
      <c r="Z62" s="1028"/>
      <c r="AA62" s="1028"/>
      <c r="AB62" s="1028"/>
      <c r="AC62" s="1028"/>
      <c r="AD62" s="1028"/>
      <c r="AE62" s="1028"/>
      <c r="AF62" s="1028"/>
    </row>
    <row r="63" spans="1:32" ht="12.75">
      <c r="B63" s="1173" t="s">
        <v>2425</v>
      </c>
      <c r="C63" s="1175" t="s">
        <v>1330</v>
      </c>
      <c r="D63" s="10" t="s">
        <v>2390</v>
      </c>
      <c r="E63" s="29" t="s">
        <v>2506</v>
      </c>
      <c r="F63" s="29" t="s">
        <v>2336</v>
      </c>
      <c r="G63" s="10">
        <v>1</v>
      </c>
      <c r="H63" s="10">
        <v>660</v>
      </c>
      <c r="I63" s="1037">
        <f>H63+H64+M63</f>
        <v>1320</v>
      </c>
      <c r="J63" s="1039">
        <v>1160</v>
      </c>
      <c r="K63" s="1036">
        <f>I63-J63</f>
        <v>160</v>
      </c>
      <c r="L63" s="1039" t="s">
        <v>2281</v>
      </c>
      <c r="M63" s="1039">
        <v>0</v>
      </c>
      <c r="O63" s="1172" t="s">
        <v>2507</v>
      </c>
    </row>
    <row r="64" spans="1:32" ht="12.75">
      <c r="B64" s="1032"/>
      <c r="C64" s="1032"/>
      <c r="D64" s="10" t="s">
        <v>2400</v>
      </c>
      <c r="E64" s="29" t="s">
        <v>2506</v>
      </c>
      <c r="F64" s="29" t="s">
        <v>2336</v>
      </c>
      <c r="G64" s="10">
        <v>1</v>
      </c>
      <c r="H64" s="10">
        <v>660</v>
      </c>
      <c r="I64" s="1032"/>
      <c r="J64" s="1032"/>
      <c r="K64" s="1032"/>
      <c r="L64" s="1032"/>
      <c r="M64" s="1032"/>
      <c r="N64" s="10" t="s">
        <v>2508</v>
      </c>
      <c r="O64" s="1032"/>
    </row>
    <row r="65" spans="1:32" ht="12.75">
      <c r="B65" s="1181" t="s">
        <v>2509</v>
      </c>
      <c r="C65" s="1185" t="s">
        <v>1357</v>
      </c>
      <c r="D65" s="10" t="s">
        <v>2390</v>
      </c>
      <c r="E65" s="1009" t="s">
        <v>2510</v>
      </c>
      <c r="F65" s="1009"/>
      <c r="G65" s="999">
        <v>1</v>
      </c>
      <c r="H65" s="999">
        <v>580</v>
      </c>
      <c r="I65" s="1178">
        <f>H65+H66+M65</f>
        <v>1160</v>
      </c>
      <c r="J65" s="1177">
        <v>500</v>
      </c>
      <c r="K65" s="1179">
        <f>I65-J65</f>
        <v>660</v>
      </c>
      <c r="L65" s="1177" t="s">
        <v>2281</v>
      </c>
      <c r="M65" s="1177">
        <v>0</v>
      </c>
      <c r="N65" s="1001"/>
      <c r="O65" s="1191" t="s">
        <v>2511</v>
      </c>
    </row>
    <row r="66" spans="1:32" ht="12.75">
      <c r="B66" s="1032"/>
      <c r="C66" s="1032"/>
      <c r="D66" s="10" t="s">
        <v>2400</v>
      </c>
      <c r="E66" s="1009" t="s">
        <v>2510</v>
      </c>
      <c r="F66" s="1009"/>
      <c r="G66" s="999">
        <v>1</v>
      </c>
      <c r="H66" s="999">
        <v>580</v>
      </c>
      <c r="I66" s="1032"/>
      <c r="J66" s="1032"/>
      <c r="K66" s="1032"/>
      <c r="L66" s="1032"/>
      <c r="M66" s="1032"/>
      <c r="N66" s="1001"/>
      <c r="O66" s="1032"/>
    </row>
    <row r="67" spans="1:32" ht="12.75">
      <c r="B67" s="1173" t="s">
        <v>2512</v>
      </c>
      <c r="C67" s="1175" t="s">
        <v>1198</v>
      </c>
      <c r="D67" s="10" t="s">
        <v>2390</v>
      </c>
      <c r="E67" s="10" t="s">
        <v>2513</v>
      </c>
      <c r="F67" s="10"/>
      <c r="G67" s="10">
        <v>1</v>
      </c>
      <c r="H67" s="10">
        <v>580</v>
      </c>
      <c r="I67" s="1037">
        <f>H67+H68+M67</f>
        <v>1160</v>
      </c>
      <c r="J67" s="1039">
        <v>500</v>
      </c>
      <c r="K67" s="1036">
        <f>I67-J67</f>
        <v>660</v>
      </c>
      <c r="L67" s="1039" t="s">
        <v>2281</v>
      </c>
      <c r="M67" s="1039">
        <v>0</v>
      </c>
      <c r="O67" s="1172" t="s">
        <v>2514</v>
      </c>
    </row>
    <row r="68" spans="1:32" ht="12.75">
      <c r="B68" s="1032"/>
      <c r="C68" s="1032"/>
      <c r="D68" s="10" t="s">
        <v>2392</v>
      </c>
      <c r="E68" s="10" t="s">
        <v>2513</v>
      </c>
      <c r="F68" s="10"/>
      <c r="G68" s="10">
        <v>1</v>
      </c>
      <c r="H68" s="10">
        <v>580</v>
      </c>
      <c r="I68" s="1032"/>
      <c r="J68" s="1032"/>
      <c r="K68" s="1032"/>
      <c r="L68" s="1032"/>
      <c r="M68" s="1032"/>
      <c r="O68" s="1032"/>
    </row>
    <row r="69" spans="1:32" ht="12.75">
      <c r="A69" s="53"/>
      <c r="B69" s="1184" t="s">
        <v>2515</v>
      </c>
      <c r="C69" s="1179" t="s">
        <v>2516</v>
      </c>
      <c r="D69" s="10" t="s">
        <v>2390</v>
      </c>
      <c r="E69" s="1009" t="s">
        <v>2517</v>
      </c>
      <c r="F69" s="1009" t="s">
        <v>2336</v>
      </c>
      <c r="G69" s="999">
        <v>1</v>
      </c>
      <c r="H69" s="999">
        <v>660</v>
      </c>
      <c r="I69" s="1182">
        <f>H69+H70+H71+M69</f>
        <v>2060</v>
      </c>
      <c r="J69" s="1182">
        <v>750</v>
      </c>
      <c r="K69" s="1182">
        <f>I69-J69</f>
        <v>1310</v>
      </c>
      <c r="L69" s="1177" t="s">
        <v>11</v>
      </c>
      <c r="M69" s="1182">
        <v>80</v>
      </c>
      <c r="N69" s="1015"/>
      <c r="O69" s="1183" t="s">
        <v>2518</v>
      </c>
      <c r="P69" s="1016"/>
      <c r="Q69" s="1016"/>
      <c r="R69" s="1016"/>
      <c r="S69" s="1016"/>
      <c r="T69" s="1016"/>
      <c r="U69" s="1016"/>
      <c r="V69" s="1016"/>
      <c r="W69" s="1016"/>
      <c r="X69" s="1016"/>
      <c r="Y69" s="1016"/>
      <c r="Z69" s="1016"/>
      <c r="AA69" s="1016"/>
      <c r="AB69" s="1016"/>
      <c r="AC69" s="1016"/>
      <c r="AD69" s="1016"/>
      <c r="AE69" s="1016"/>
      <c r="AF69" s="1016"/>
    </row>
    <row r="70" spans="1:32" ht="12.75">
      <c r="A70" s="53"/>
      <c r="B70" s="1032"/>
      <c r="C70" s="1032"/>
      <c r="D70" s="10" t="s">
        <v>2400</v>
      </c>
      <c r="E70" s="1009" t="s">
        <v>2517</v>
      </c>
      <c r="F70" s="1009" t="s">
        <v>2336</v>
      </c>
      <c r="G70" s="999">
        <v>1</v>
      </c>
      <c r="H70" s="999">
        <v>660</v>
      </c>
      <c r="I70" s="1032"/>
      <c r="J70" s="1032"/>
      <c r="K70" s="1032"/>
      <c r="L70" s="1032"/>
      <c r="M70" s="1032"/>
      <c r="N70" s="1015"/>
      <c r="O70" s="1032"/>
      <c r="P70" s="1016"/>
      <c r="Q70" s="1016"/>
      <c r="R70" s="1016"/>
      <c r="S70" s="1016"/>
      <c r="T70" s="1016"/>
      <c r="U70" s="1016"/>
      <c r="V70" s="1016"/>
      <c r="W70" s="1016"/>
      <c r="X70" s="1016"/>
      <c r="Y70" s="1016"/>
      <c r="Z70" s="1016"/>
      <c r="AA70" s="1016"/>
      <c r="AB70" s="1016"/>
      <c r="AC70" s="1016"/>
      <c r="AD70" s="1016"/>
      <c r="AE70" s="1016"/>
      <c r="AF70" s="1016"/>
    </row>
    <row r="71" spans="1:32" ht="12.75">
      <c r="A71" s="53"/>
      <c r="B71" s="1032"/>
      <c r="C71" s="1032"/>
      <c r="D71" s="10" t="s">
        <v>2392</v>
      </c>
      <c r="E71" s="1009" t="s">
        <v>2517</v>
      </c>
      <c r="F71" s="1009" t="s">
        <v>2341</v>
      </c>
      <c r="G71" s="999">
        <v>1</v>
      </c>
      <c r="H71" s="999">
        <v>660</v>
      </c>
      <c r="I71" s="1032"/>
      <c r="J71" s="1032"/>
      <c r="K71" s="1032"/>
      <c r="L71" s="1032"/>
      <c r="M71" s="1032"/>
      <c r="N71" s="1009" t="s">
        <v>2519</v>
      </c>
      <c r="O71" s="1032"/>
      <c r="P71" s="1016"/>
      <c r="Q71" s="1016"/>
      <c r="R71" s="1016"/>
      <c r="S71" s="1016"/>
      <c r="T71" s="1016"/>
      <c r="U71" s="1016"/>
      <c r="V71" s="1016"/>
      <c r="W71" s="1016"/>
      <c r="X71" s="1016"/>
      <c r="Y71" s="1016"/>
      <c r="Z71" s="1016"/>
      <c r="AA71" s="1016"/>
      <c r="AB71" s="1016"/>
      <c r="AC71" s="1016"/>
      <c r="AD71" s="1016"/>
      <c r="AE71" s="1016"/>
      <c r="AF71" s="1016"/>
    </row>
    <row r="72" spans="1:32" ht="12.75">
      <c r="B72" s="498" t="s">
        <v>2520</v>
      </c>
      <c r="C72" s="71" t="s">
        <v>1347</v>
      </c>
      <c r="D72" s="10" t="s">
        <v>2392</v>
      </c>
      <c r="E72" s="29" t="s">
        <v>2521</v>
      </c>
      <c r="F72" s="29"/>
      <c r="G72" s="10">
        <v>1</v>
      </c>
      <c r="H72" s="10">
        <v>580</v>
      </c>
      <c r="I72" s="54">
        <f t="shared" ref="I72:I74" si="18">H72+M72</f>
        <v>580</v>
      </c>
      <c r="J72" s="10">
        <v>580</v>
      </c>
      <c r="K72" s="54">
        <f t="shared" ref="K72:K75" si="19">I72-J72</f>
        <v>0</v>
      </c>
      <c r="L72" s="10" t="s">
        <v>2281</v>
      </c>
      <c r="M72" s="10">
        <v>0</v>
      </c>
      <c r="O72" s="962"/>
    </row>
    <row r="73" spans="1:32" ht="12.75">
      <c r="A73" s="1001"/>
      <c r="B73" s="1008" t="s">
        <v>2419</v>
      </c>
      <c r="C73" s="999" t="s">
        <v>2420</v>
      </c>
      <c r="D73" s="10" t="s">
        <v>2390</v>
      </c>
      <c r="E73" s="1009" t="s">
        <v>2522</v>
      </c>
      <c r="F73" s="1009"/>
      <c r="G73" s="999">
        <v>1</v>
      </c>
      <c r="H73" s="999">
        <v>580</v>
      </c>
      <c r="I73" s="1010">
        <f t="shared" si="18"/>
        <v>580</v>
      </c>
      <c r="J73" s="999">
        <v>250</v>
      </c>
      <c r="K73" s="1010">
        <f t="shared" si="19"/>
        <v>330</v>
      </c>
      <c r="L73" s="999" t="s">
        <v>1039</v>
      </c>
      <c r="M73" s="999">
        <v>0</v>
      </c>
      <c r="N73" s="1001"/>
      <c r="O73" s="1030" t="s">
        <v>2421</v>
      </c>
      <c r="P73" s="1001"/>
      <c r="Q73" s="1001"/>
      <c r="R73" s="1001"/>
      <c r="S73" s="1001"/>
      <c r="T73" s="1001"/>
      <c r="U73" s="1001"/>
      <c r="V73" s="1001"/>
      <c r="W73" s="1001"/>
      <c r="X73" s="1001"/>
      <c r="Y73" s="1001"/>
      <c r="Z73" s="1001"/>
      <c r="AA73" s="1001"/>
      <c r="AB73" s="1001"/>
      <c r="AC73" s="1001"/>
      <c r="AD73" s="1001"/>
      <c r="AE73" s="1001"/>
      <c r="AF73" s="1001"/>
    </row>
    <row r="74" spans="1:32" ht="12.75">
      <c r="A74" s="1001"/>
      <c r="B74" s="498" t="s">
        <v>2523</v>
      </c>
      <c r="C74" s="10" t="s">
        <v>2524</v>
      </c>
      <c r="D74" s="10" t="s">
        <v>2390</v>
      </c>
      <c r="E74" s="29" t="s">
        <v>2525</v>
      </c>
      <c r="F74" s="29"/>
      <c r="G74" s="10">
        <v>1</v>
      </c>
      <c r="H74" s="10">
        <v>580</v>
      </c>
      <c r="I74" s="54">
        <f t="shared" si="18"/>
        <v>620</v>
      </c>
      <c r="J74" s="10">
        <v>250</v>
      </c>
      <c r="K74" s="54">
        <f t="shared" si="19"/>
        <v>370</v>
      </c>
      <c r="L74" s="10" t="s">
        <v>11</v>
      </c>
      <c r="M74" s="10">
        <v>40</v>
      </c>
      <c r="O74" s="1030" t="s">
        <v>2526</v>
      </c>
    </row>
    <row r="75" spans="1:32" ht="12.75">
      <c r="B75" s="1181" t="s">
        <v>2527</v>
      </c>
      <c r="C75" s="1185" t="s">
        <v>2528</v>
      </c>
      <c r="D75" s="10" t="s">
        <v>2390</v>
      </c>
      <c r="E75" s="1009" t="s">
        <v>2529</v>
      </c>
      <c r="F75" s="1009"/>
      <c r="G75" s="999">
        <v>1</v>
      </c>
      <c r="H75" s="999">
        <v>580</v>
      </c>
      <c r="I75" s="1178">
        <f>H75+H76+M75</f>
        <v>1240</v>
      </c>
      <c r="J75" s="1177">
        <v>500</v>
      </c>
      <c r="K75" s="1179">
        <f t="shared" si="19"/>
        <v>740</v>
      </c>
      <c r="L75" s="1177" t="s">
        <v>172</v>
      </c>
      <c r="M75" s="1177">
        <v>80</v>
      </c>
      <c r="N75" s="1001"/>
      <c r="O75" s="1180" t="s">
        <v>2530</v>
      </c>
    </row>
    <row r="76" spans="1:32" ht="12.75">
      <c r="B76" s="1032"/>
      <c r="C76" s="1032"/>
      <c r="D76" s="10" t="s">
        <v>2400</v>
      </c>
      <c r="E76" s="1009" t="s">
        <v>2529</v>
      </c>
      <c r="F76" s="1009"/>
      <c r="G76" s="999">
        <v>1</v>
      </c>
      <c r="H76" s="999">
        <v>580</v>
      </c>
      <c r="I76" s="1032"/>
      <c r="J76" s="1032"/>
      <c r="K76" s="1032"/>
      <c r="L76" s="1032"/>
      <c r="M76" s="1032"/>
      <c r="N76" s="1001"/>
      <c r="O76" s="1032"/>
    </row>
    <row r="77" spans="1:32" ht="12.75">
      <c r="A77" s="1001"/>
      <c r="B77" s="498" t="s">
        <v>2531</v>
      </c>
      <c r="C77" s="10" t="s">
        <v>2532</v>
      </c>
      <c r="D77" s="10" t="s">
        <v>2390</v>
      </c>
      <c r="E77" s="29" t="s">
        <v>2533</v>
      </c>
      <c r="F77" s="29" t="s">
        <v>2336</v>
      </c>
      <c r="G77" s="10">
        <v>1</v>
      </c>
      <c r="H77" s="10">
        <v>660</v>
      </c>
      <c r="I77" s="54">
        <f>H77+M77</f>
        <v>720</v>
      </c>
      <c r="J77" s="10">
        <v>360</v>
      </c>
      <c r="K77" s="54">
        <f t="shared" ref="K77:K78" si="20">I77-J77</f>
        <v>360</v>
      </c>
      <c r="L77" s="10" t="s">
        <v>11</v>
      </c>
      <c r="M77" s="10">
        <v>60</v>
      </c>
      <c r="N77" s="10" t="s">
        <v>2534</v>
      </c>
      <c r="O77" s="1030" t="s">
        <v>2535</v>
      </c>
    </row>
    <row r="78" spans="1:32" ht="12.75">
      <c r="B78" s="1181" t="s">
        <v>2536</v>
      </c>
      <c r="C78" s="1185" t="s">
        <v>2537</v>
      </c>
      <c r="D78" s="10" t="s">
        <v>2390</v>
      </c>
      <c r="E78" s="1009" t="s">
        <v>2538</v>
      </c>
      <c r="F78" s="1009" t="s">
        <v>2336</v>
      </c>
      <c r="G78" s="999">
        <v>1</v>
      </c>
      <c r="H78" s="999">
        <v>660</v>
      </c>
      <c r="I78" s="1178">
        <f>H78+H79+M78</f>
        <v>1420</v>
      </c>
      <c r="J78" s="1177">
        <v>500</v>
      </c>
      <c r="K78" s="1179">
        <f t="shared" si="20"/>
        <v>920</v>
      </c>
      <c r="L78" s="1177" t="s">
        <v>172</v>
      </c>
      <c r="M78" s="1177">
        <v>100</v>
      </c>
      <c r="N78" s="1001"/>
      <c r="O78" s="1191" t="s">
        <v>2511</v>
      </c>
    </row>
    <row r="79" spans="1:32" ht="12.75">
      <c r="B79" s="1032"/>
      <c r="C79" s="1032"/>
      <c r="D79" s="10" t="s">
        <v>2400</v>
      </c>
      <c r="E79" s="1009" t="s">
        <v>2539</v>
      </c>
      <c r="F79" s="1009" t="s">
        <v>2540</v>
      </c>
      <c r="G79" s="999">
        <v>1</v>
      </c>
      <c r="H79" s="999">
        <v>660</v>
      </c>
      <c r="I79" s="1032"/>
      <c r="J79" s="1032"/>
      <c r="K79" s="1032"/>
      <c r="L79" s="1032"/>
      <c r="M79" s="1032"/>
      <c r="N79" s="999" t="s">
        <v>2541</v>
      </c>
      <c r="O79" s="1032"/>
    </row>
    <row r="80" spans="1:32" ht="12.75">
      <c r="E80" s="18"/>
      <c r="F80" s="18"/>
      <c r="I80" s="54"/>
      <c r="J80" s="54"/>
      <c r="K80" s="54"/>
      <c r="L80" s="54"/>
      <c r="O80" s="962"/>
    </row>
    <row r="81" spans="4:15" ht="12.75">
      <c r="I81" s="54"/>
      <c r="J81" s="54"/>
      <c r="K81" s="54"/>
      <c r="L81" s="54"/>
      <c r="O81" s="962"/>
    </row>
    <row r="82" spans="4:15" ht="12.75">
      <c r="I82" s="54"/>
      <c r="J82" s="54"/>
      <c r="K82" s="54"/>
      <c r="L82" s="54"/>
      <c r="O82" s="962"/>
    </row>
    <row r="83" spans="4:15" ht="12.75">
      <c r="I83" s="54"/>
      <c r="J83" s="54"/>
      <c r="K83" s="54"/>
      <c r="L83" s="54"/>
      <c r="O83" s="962"/>
    </row>
    <row r="84" spans="4:15" ht="12.75">
      <c r="I84" s="54"/>
      <c r="J84" s="54"/>
      <c r="K84" s="54"/>
      <c r="L84" s="54"/>
      <c r="O84" s="962"/>
    </row>
    <row r="85" spans="4:15" ht="12.75">
      <c r="I85" s="54"/>
      <c r="J85" s="54"/>
      <c r="K85" s="54"/>
      <c r="L85" s="54"/>
      <c r="O85" s="962"/>
    </row>
    <row r="86" spans="4:15" ht="12.75">
      <c r="I86" s="54"/>
      <c r="J86" s="54"/>
      <c r="K86" s="54"/>
      <c r="L86" s="54"/>
      <c r="O86" s="962"/>
    </row>
    <row r="87" spans="4:15" ht="12.75">
      <c r="I87" s="54"/>
      <c r="J87" s="54"/>
      <c r="K87" s="54"/>
      <c r="L87" s="54"/>
      <c r="O87" s="962"/>
    </row>
    <row r="88" spans="4:15" ht="12.75">
      <c r="I88" s="54"/>
      <c r="J88" s="54"/>
      <c r="K88" s="54"/>
      <c r="L88" s="54"/>
      <c r="O88" s="962"/>
    </row>
    <row r="89" spans="4:15" ht="12.75">
      <c r="D89" s="10" t="s">
        <v>2390</v>
      </c>
      <c r="E89" s="18">
        <f>COUNTIF(D2:D79,"Orgel Ver.")+1</f>
        <v>40</v>
      </c>
      <c r="F89" s="10">
        <v>50</v>
      </c>
      <c r="I89" s="54"/>
      <c r="J89" s="54"/>
      <c r="K89" s="54"/>
      <c r="L89" s="54"/>
      <c r="O89" s="962"/>
    </row>
    <row r="90" spans="4:15" ht="12.75">
      <c r="D90" s="10" t="s">
        <v>2392</v>
      </c>
      <c r="E90" s="18">
        <f>COUNTIF(D2:D79,"Calmato Ver.")</f>
        <v>17</v>
      </c>
      <c r="F90" s="10">
        <v>25</v>
      </c>
      <c r="I90" s="54"/>
      <c r="J90" s="54"/>
      <c r="K90" s="54"/>
      <c r="L90" s="54"/>
      <c r="O90" s="962"/>
    </row>
    <row r="91" spans="4:15" ht="12.75">
      <c r="D91" s="10" t="s">
        <v>2400</v>
      </c>
      <c r="E91" s="18">
        <f>COUNTIF(D2:D79,"Capriccioso Ver.")</f>
        <v>20</v>
      </c>
      <c r="F91" s="10">
        <v>25</v>
      </c>
      <c r="I91" s="54"/>
      <c r="J91" s="54"/>
      <c r="K91" s="54"/>
      <c r="L91" s="54"/>
      <c r="O91" s="962"/>
    </row>
    <row r="92" spans="4:15" ht="12.75">
      <c r="I92" s="54"/>
      <c r="J92" s="54"/>
      <c r="K92" s="54"/>
      <c r="L92" s="54"/>
      <c r="O92" s="962"/>
    </row>
    <row r="93" spans="4:15" ht="12.75">
      <c r="I93" s="54"/>
      <c r="J93" s="54"/>
      <c r="K93" s="54"/>
      <c r="L93" s="54"/>
      <c r="O93" s="962"/>
    </row>
    <row r="94" spans="4:15" ht="12.75">
      <c r="E94" s="19">
        <f>SUM(E89:E93)</f>
        <v>77</v>
      </c>
      <c r="I94" s="54"/>
      <c r="J94" s="54"/>
      <c r="K94" s="54"/>
      <c r="L94" s="54"/>
      <c r="O94" s="962"/>
    </row>
    <row r="95" spans="4:15" ht="12.75">
      <c r="I95" s="54"/>
      <c r="J95" s="54"/>
      <c r="K95" s="54"/>
      <c r="L95" s="54"/>
      <c r="O95" s="962"/>
    </row>
    <row r="96" spans="4:15" ht="12.75">
      <c r="I96" s="54"/>
      <c r="J96" s="54"/>
      <c r="K96" s="54"/>
      <c r="L96" s="54"/>
      <c r="O96" s="962"/>
    </row>
    <row r="97" spans="7:15" ht="12.75">
      <c r="G97" s="19">
        <f>SUM(G2:G96)</f>
        <v>77</v>
      </c>
      <c r="I97" s="54">
        <f t="shared" ref="I97:K97" si="21">SUM(I2:I96)</f>
        <v>47200</v>
      </c>
      <c r="J97" s="54">
        <f t="shared" si="21"/>
        <v>29290</v>
      </c>
      <c r="K97" s="54">
        <f t="shared" si="21"/>
        <v>16170</v>
      </c>
      <c r="L97" s="54"/>
      <c r="O97" s="962"/>
    </row>
    <row r="98" spans="7:15" ht="12.75">
      <c r="I98" s="54"/>
      <c r="J98" s="54"/>
      <c r="K98" s="54"/>
      <c r="L98" s="54"/>
      <c r="O98" s="962"/>
    </row>
    <row r="99" spans="7:15" ht="12.75">
      <c r="I99" s="54"/>
      <c r="J99" s="54"/>
      <c r="K99" s="54"/>
      <c r="L99" s="54"/>
      <c r="O99" s="962"/>
    </row>
    <row r="100" spans="7:15" ht="12.75">
      <c r="I100" s="54"/>
      <c r="J100" s="54"/>
      <c r="K100" s="54"/>
      <c r="L100" s="54"/>
      <c r="O100" s="962"/>
    </row>
    <row r="101" spans="7:15" ht="12.75">
      <c r="I101" s="54"/>
      <c r="J101" s="54"/>
      <c r="K101" s="54"/>
      <c r="L101" s="54"/>
      <c r="O101" s="962"/>
    </row>
    <row r="102" spans="7:15" ht="12.75">
      <c r="I102" s="54"/>
      <c r="J102" s="54"/>
      <c r="K102" s="54"/>
      <c r="L102" s="54"/>
      <c r="O102" s="962"/>
    </row>
    <row r="103" spans="7:15" ht="12.75">
      <c r="I103" s="54"/>
      <c r="J103" s="54"/>
      <c r="K103" s="54"/>
      <c r="L103" s="54"/>
      <c r="O103" s="962"/>
    </row>
    <row r="104" spans="7:15" ht="12.75">
      <c r="I104" s="54"/>
      <c r="J104" s="54"/>
      <c r="K104" s="54"/>
      <c r="L104" s="54"/>
      <c r="O104" s="962"/>
    </row>
    <row r="105" spans="7:15" ht="12.75">
      <c r="I105" s="54"/>
      <c r="J105" s="54"/>
      <c r="K105" s="54"/>
      <c r="L105" s="54"/>
      <c r="O105" s="962"/>
    </row>
    <row r="106" spans="7:15" ht="12.75">
      <c r="I106" s="54"/>
      <c r="J106" s="54"/>
      <c r="K106" s="54"/>
      <c r="L106" s="54"/>
      <c r="O106" s="962"/>
    </row>
    <row r="107" spans="7:15" ht="12.75">
      <c r="I107" s="54"/>
      <c r="J107" s="54"/>
      <c r="K107" s="54"/>
      <c r="L107" s="54"/>
      <c r="O107" s="962"/>
    </row>
    <row r="108" spans="7:15" ht="12.75">
      <c r="I108" s="54"/>
      <c r="J108" s="54"/>
      <c r="K108" s="54"/>
      <c r="L108" s="54"/>
      <c r="O108" s="962"/>
    </row>
    <row r="109" spans="7:15" ht="12.75">
      <c r="I109" s="54"/>
      <c r="J109" s="54"/>
      <c r="K109" s="54"/>
      <c r="L109" s="54"/>
      <c r="O109" s="962"/>
    </row>
    <row r="110" spans="7:15" ht="12.75">
      <c r="I110" s="54"/>
      <c r="J110" s="54"/>
      <c r="K110" s="54"/>
      <c r="L110" s="54"/>
      <c r="O110" s="962"/>
    </row>
    <row r="111" spans="7:15" ht="12.75">
      <c r="I111" s="54"/>
      <c r="J111" s="54"/>
      <c r="K111" s="54"/>
      <c r="L111" s="54"/>
      <c r="O111" s="962"/>
    </row>
    <row r="112" spans="7:15" ht="12.75">
      <c r="O112" s="962"/>
    </row>
    <row r="113" spans="15:15" ht="12.75">
      <c r="O113" s="962"/>
    </row>
    <row r="114" spans="15:15" ht="12.75">
      <c r="O114" s="962"/>
    </row>
    <row r="115" spans="15:15" ht="12.75">
      <c r="O115" s="962"/>
    </row>
    <row r="116" spans="15:15" ht="12.75">
      <c r="O116" s="962"/>
    </row>
    <row r="117" spans="15:15" ht="12.75">
      <c r="O117" s="962"/>
    </row>
    <row r="118" spans="15:15" ht="12.75">
      <c r="O118" s="962"/>
    </row>
    <row r="119" spans="15:15" ht="12.75">
      <c r="O119" s="962"/>
    </row>
    <row r="120" spans="15:15" ht="12.75">
      <c r="O120" s="962"/>
    </row>
    <row r="121" spans="15:15" ht="12.75">
      <c r="O121" s="962"/>
    </row>
    <row r="122" spans="15:15" ht="12.75">
      <c r="O122" s="962"/>
    </row>
    <row r="123" spans="15:15" ht="12.75">
      <c r="O123" s="962"/>
    </row>
    <row r="124" spans="15:15" ht="12.75">
      <c r="O124" s="962"/>
    </row>
    <row r="125" spans="15:15" ht="12.75">
      <c r="O125" s="962"/>
    </row>
    <row r="126" spans="15:15" ht="12.75">
      <c r="O126" s="962"/>
    </row>
    <row r="127" spans="15:15" ht="12.75">
      <c r="O127" s="962"/>
    </row>
    <row r="128" spans="15:15" ht="12.75">
      <c r="O128" s="962"/>
    </row>
    <row r="129" spans="15:15" ht="12.75">
      <c r="O129" s="962"/>
    </row>
    <row r="130" spans="15:15" ht="12.75">
      <c r="O130" s="962"/>
    </row>
    <row r="131" spans="15:15" ht="12.75">
      <c r="O131" s="962"/>
    </row>
    <row r="132" spans="15:15" ht="12.75">
      <c r="O132" s="962"/>
    </row>
    <row r="133" spans="15:15" ht="12.75">
      <c r="O133" s="962"/>
    </row>
    <row r="134" spans="15:15" ht="12.75">
      <c r="O134" s="962"/>
    </row>
    <row r="135" spans="15:15" ht="12.75">
      <c r="O135" s="962"/>
    </row>
    <row r="136" spans="15:15" ht="12.75">
      <c r="O136" s="962"/>
    </row>
    <row r="137" spans="15:15" ht="12.75">
      <c r="O137" s="962"/>
    </row>
    <row r="138" spans="15:15" ht="12.75">
      <c r="O138" s="962"/>
    </row>
    <row r="139" spans="15:15" ht="12.75">
      <c r="O139" s="962"/>
    </row>
    <row r="140" spans="15:15" ht="12.75">
      <c r="O140" s="962"/>
    </row>
    <row r="141" spans="15:15" ht="12.75">
      <c r="O141" s="962"/>
    </row>
    <row r="142" spans="15:15" ht="12.75">
      <c r="O142" s="962"/>
    </row>
    <row r="143" spans="15:15" ht="12.75">
      <c r="O143" s="962"/>
    </row>
    <row r="144" spans="15:15" ht="12.75">
      <c r="O144" s="962"/>
    </row>
    <row r="145" spans="15:15" ht="12.75">
      <c r="O145" s="962"/>
    </row>
    <row r="146" spans="15:15" ht="12.75">
      <c r="O146" s="962"/>
    </row>
    <row r="147" spans="15:15" ht="12.75">
      <c r="O147" s="962"/>
    </row>
    <row r="148" spans="15:15" ht="12.75">
      <c r="O148" s="962"/>
    </row>
    <row r="149" spans="15:15" ht="12.75">
      <c r="O149" s="962"/>
    </row>
    <row r="150" spans="15:15" ht="12.75">
      <c r="O150" s="962"/>
    </row>
    <row r="151" spans="15:15" ht="12.75">
      <c r="O151" s="962"/>
    </row>
    <row r="152" spans="15:15" ht="12.75">
      <c r="O152" s="962"/>
    </row>
    <row r="153" spans="15:15" ht="12.75">
      <c r="O153" s="962"/>
    </row>
    <row r="154" spans="15:15" ht="12.75">
      <c r="O154" s="962"/>
    </row>
    <row r="155" spans="15:15" ht="12.75">
      <c r="O155" s="962"/>
    </row>
    <row r="156" spans="15:15" ht="12.75">
      <c r="O156" s="962"/>
    </row>
    <row r="157" spans="15:15" ht="12.75">
      <c r="O157" s="962"/>
    </row>
    <row r="158" spans="15:15" ht="12.75">
      <c r="O158" s="962"/>
    </row>
    <row r="159" spans="15:15" ht="12.75">
      <c r="O159" s="962"/>
    </row>
    <row r="160" spans="15:15" ht="12.75">
      <c r="O160" s="962"/>
    </row>
    <row r="161" spans="15:15" ht="12.75">
      <c r="O161" s="962"/>
    </row>
    <row r="162" spans="15:15" ht="12.75">
      <c r="O162" s="962"/>
    </row>
    <row r="163" spans="15:15" ht="12.75">
      <c r="O163" s="962"/>
    </row>
    <row r="164" spans="15:15" ht="12.75">
      <c r="O164" s="962"/>
    </row>
    <row r="165" spans="15:15" ht="12.75">
      <c r="O165" s="962"/>
    </row>
    <row r="166" spans="15:15" ht="12.75">
      <c r="O166" s="962"/>
    </row>
    <row r="167" spans="15:15" ht="12.75">
      <c r="O167" s="962"/>
    </row>
    <row r="168" spans="15:15" ht="12.75">
      <c r="O168" s="962"/>
    </row>
    <row r="169" spans="15:15" ht="12.75">
      <c r="O169" s="962"/>
    </row>
    <row r="170" spans="15:15" ht="12.75">
      <c r="O170" s="962"/>
    </row>
    <row r="171" spans="15:15" ht="12.75">
      <c r="O171" s="962"/>
    </row>
    <row r="172" spans="15:15" ht="12.75">
      <c r="O172" s="962"/>
    </row>
    <row r="173" spans="15:15" ht="12.75">
      <c r="O173" s="962"/>
    </row>
    <row r="174" spans="15:15" ht="12.75">
      <c r="O174" s="962"/>
    </row>
    <row r="175" spans="15:15" ht="12.75">
      <c r="O175" s="962"/>
    </row>
    <row r="176" spans="15:15" ht="12.75">
      <c r="O176" s="962"/>
    </row>
    <row r="177" spans="15:15" ht="12.75">
      <c r="O177" s="962"/>
    </row>
    <row r="178" spans="15:15" ht="12.75">
      <c r="O178" s="962"/>
    </row>
    <row r="179" spans="15:15" ht="12.75">
      <c r="O179" s="962"/>
    </row>
    <row r="180" spans="15:15" ht="12.75">
      <c r="O180" s="962"/>
    </row>
    <row r="181" spans="15:15" ht="12.75">
      <c r="O181" s="962"/>
    </row>
    <row r="182" spans="15:15" ht="12.75">
      <c r="O182" s="962"/>
    </row>
    <row r="183" spans="15:15" ht="12.75">
      <c r="O183" s="962"/>
    </row>
    <row r="184" spans="15:15" ht="12.75">
      <c r="O184" s="962"/>
    </row>
    <row r="185" spans="15:15" ht="12.75">
      <c r="O185" s="962"/>
    </row>
    <row r="186" spans="15:15" ht="12.75">
      <c r="O186" s="962"/>
    </row>
    <row r="187" spans="15:15" ht="12.75">
      <c r="O187" s="962"/>
    </row>
    <row r="188" spans="15:15" ht="12.75">
      <c r="O188" s="962"/>
    </row>
    <row r="189" spans="15:15" ht="12.75">
      <c r="O189" s="962"/>
    </row>
    <row r="190" spans="15:15" ht="12.75">
      <c r="O190" s="962"/>
    </row>
    <row r="191" spans="15:15" ht="12.75">
      <c r="O191" s="962"/>
    </row>
    <row r="192" spans="15:15" ht="12.75">
      <c r="O192" s="962"/>
    </row>
    <row r="193" spans="15:15" ht="12.75">
      <c r="O193" s="962"/>
    </row>
    <row r="194" spans="15:15" ht="12.75">
      <c r="O194" s="962"/>
    </row>
    <row r="195" spans="15:15" ht="12.75">
      <c r="O195" s="962"/>
    </row>
    <row r="196" spans="15:15" ht="12.75">
      <c r="O196" s="962"/>
    </row>
    <row r="197" spans="15:15" ht="12.75">
      <c r="O197" s="962"/>
    </row>
    <row r="198" spans="15:15" ht="12.75">
      <c r="O198" s="962"/>
    </row>
    <row r="199" spans="15:15" ht="12.75">
      <c r="O199" s="962"/>
    </row>
    <row r="200" spans="15:15" ht="12.75">
      <c r="O200" s="962"/>
    </row>
    <row r="201" spans="15:15" ht="12.75">
      <c r="O201" s="962"/>
    </row>
    <row r="202" spans="15:15" ht="12.75">
      <c r="O202" s="962"/>
    </row>
    <row r="203" spans="15:15" ht="12.75">
      <c r="O203" s="962"/>
    </row>
    <row r="204" spans="15:15" ht="12.75">
      <c r="O204" s="962"/>
    </row>
    <row r="205" spans="15:15" ht="12.75">
      <c r="O205" s="962"/>
    </row>
    <row r="206" spans="15:15" ht="12.75">
      <c r="O206" s="962"/>
    </row>
    <row r="207" spans="15:15" ht="12.75">
      <c r="O207" s="962"/>
    </row>
    <row r="208" spans="15:15" ht="12.75">
      <c r="O208" s="962"/>
    </row>
    <row r="209" spans="15:15" ht="12.75">
      <c r="O209" s="962"/>
    </row>
    <row r="210" spans="15:15" ht="12.75">
      <c r="O210" s="962"/>
    </row>
    <row r="211" spans="15:15" ht="12.75">
      <c r="O211" s="962"/>
    </row>
    <row r="212" spans="15:15" ht="12.75">
      <c r="O212" s="962"/>
    </row>
    <row r="213" spans="15:15" ht="12.75">
      <c r="O213" s="962"/>
    </row>
    <row r="214" spans="15:15" ht="12.75">
      <c r="O214" s="962"/>
    </row>
    <row r="215" spans="15:15" ht="12.75">
      <c r="O215" s="962"/>
    </row>
    <row r="216" spans="15:15" ht="12.75">
      <c r="O216" s="962"/>
    </row>
    <row r="217" spans="15:15" ht="12.75">
      <c r="O217" s="962"/>
    </row>
    <row r="218" spans="15:15" ht="12.75">
      <c r="O218" s="962"/>
    </row>
    <row r="219" spans="15:15" ht="12.75">
      <c r="O219" s="962"/>
    </row>
    <row r="220" spans="15:15" ht="12.75">
      <c r="O220" s="962"/>
    </row>
    <row r="221" spans="15:15" ht="12.75">
      <c r="O221" s="962"/>
    </row>
    <row r="222" spans="15:15" ht="12.75">
      <c r="O222" s="962"/>
    </row>
    <row r="223" spans="15:15" ht="12.75">
      <c r="O223" s="962"/>
    </row>
    <row r="224" spans="15:15" ht="12.75">
      <c r="O224" s="962"/>
    </row>
    <row r="225" spans="15:15" ht="12.75">
      <c r="O225" s="962"/>
    </row>
    <row r="226" spans="15:15" ht="12.75">
      <c r="O226" s="962"/>
    </row>
    <row r="227" spans="15:15" ht="12.75">
      <c r="O227" s="962"/>
    </row>
    <row r="228" spans="15:15" ht="12.75">
      <c r="O228" s="962"/>
    </row>
    <row r="229" spans="15:15" ht="12.75">
      <c r="O229" s="962"/>
    </row>
    <row r="230" spans="15:15" ht="12.75">
      <c r="O230" s="962"/>
    </row>
    <row r="231" spans="15:15" ht="12.75">
      <c r="O231" s="962"/>
    </row>
    <row r="232" spans="15:15" ht="12.75">
      <c r="O232" s="962"/>
    </row>
    <row r="233" spans="15:15" ht="12.75">
      <c r="O233" s="962"/>
    </row>
    <row r="234" spans="15:15" ht="12.75">
      <c r="O234" s="962"/>
    </row>
    <row r="235" spans="15:15" ht="12.75">
      <c r="O235" s="962"/>
    </row>
    <row r="236" spans="15:15" ht="12.75">
      <c r="O236" s="962"/>
    </row>
    <row r="237" spans="15:15" ht="12.75">
      <c r="O237" s="962"/>
    </row>
    <row r="238" spans="15:15" ht="12.75">
      <c r="O238" s="962"/>
    </row>
    <row r="239" spans="15:15" ht="12.75">
      <c r="O239" s="962"/>
    </row>
    <row r="240" spans="15:15" ht="12.75">
      <c r="O240" s="962"/>
    </row>
    <row r="241" spans="15:15" ht="12.75">
      <c r="O241" s="962"/>
    </row>
    <row r="242" spans="15:15" ht="12.75">
      <c r="O242" s="962"/>
    </row>
    <row r="243" spans="15:15" ht="12.75">
      <c r="O243" s="962"/>
    </row>
    <row r="244" spans="15:15" ht="12.75">
      <c r="O244" s="962"/>
    </row>
    <row r="245" spans="15:15" ht="12.75">
      <c r="O245" s="962"/>
    </row>
    <row r="246" spans="15:15" ht="12.75">
      <c r="O246" s="962"/>
    </row>
    <row r="247" spans="15:15" ht="12.75">
      <c r="O247" s="962"/>
    </row>
    <row r="248" spans="15:15" ht="12.75">
      <c r="O248" s="962"/>
    </row>
    <row r="249" spans="15:15" ht="12.75">
      <c r="O249" s="962"/>
    </row>
    <row r="250" spans="15:15" ht="12.75">
      <c r="O250" s="962"/>
    </row>
    <row r="251" spans="15:15" ht="12.75">
      <c r="O251" s="962"/>
    </row>
    <row r="252" spans="15:15" ht="12.75">
      <c r="O252" s="962"/>
    </row>
    <row r="253" spans="15:15" ht="12.75">
      <c r="O253" s="962"/>
    </row>
    <row r="254" spans="15:15" ht="12.75">
      <c r="O254" s="962"/>
    </row>
    <row r="255" spans="15:15" ht="12.75">
      <c r="O255" s="962"/>
    </row>
    <row r="256" spans="15:15" ht="12.75">
      <c r="O256" s="962"/>
    </row>
    <row r="257" spans="15:15" ht="12.75">
      <c r="O257" s="962"/>
    </row>
    <row r="258" spans="15:15" ht="12.75">
      <c r="O258" s="962"/>
    </row>
    <row r="259" spans="15:15" ht="12.75">
      <c r="O259" s="962"/>
    </row>
    <row r="260" spans="15:15" ht="12.75">
      <c r="O260" s="962"/>
    </row>
    <row r="261" spans="15:15" ht="12.75">
      <c r="O261" s="962"/>
    </row>
    <row r="262" spans="15:15" ht="12.75">
      <c r="O262" s="962"/>
    </row>
    <row r="263" spans="15:15" ht="12.75">
      <c r="O263" s="962"/>
    </row>
    <row r="264" spans="15:15" ht="12.75">
      <c r="O264" s="962"/>
    </row>
    <row r="265" spans="15:15" ht="12.75">
      <c r="O265" s="962"/>
    </row>
    <row r="266" spans="15:15" ht="12.75">
      <c r="O266" s="962"/>
    </row>
    <row r="267" spans="15:15" ht="12.75">
      <c r="O267" s="962"/>
    </row>
    <row r="268" spans="15:15" ht="12.75">
      <c r="O268" s="962"/>
    </row>
    <row r="269" spans="15:15" ht="12.75">
      <c r="O269" s="962"/>
    </row>
    <row r="270" spans="15:15" ht="12.75">
      <c r="O270" s="962"/>
    </row>
    <row r="271" spans="15:15" ht="12.75">
      <c r="O271" s="962"/>
    </row>
    <row r="272" spans="15:15" ht="12.75">
      <c r="O272" s="962"/>
    </row>
    <row r="273" spans="15:15" ht="12.75">
      <c r="O273" s="962"/>
    </row>
    <row r="274" spans="15:15" ht="12.75">
      <c r="O274" s="962"/>
    </row>
    <row r="275" spans="15:15" ht="12.75">
      <c r="O275" s="962"/>
    </row>
    <row r="276" spans="15:15" ht="12.75">
      <c r="O276" s="962"/>
    </row>
    <row r="277" spans="15:15" ht="12.75">
      <c r="O277" s="962"/>
    </row>
    <row r="278" spans="15:15" ht="12.75">
      <c r="O278" s="962"/>
    </row>
    <row r="279" spans="15:15" ht="12.75">
      <c r="O279" s="962"/>
    </row>
    <row r="280" spans="15:15" ht="12.75">
      <c r="O280" s="962"/>
    </row>
    <row r="281" spans="15:15" ht="12.75">
      <c r="O281" s="962"/>
    </row>
    <row r="282" spans="15:15" ht="12.75">
      <c r="O282" s="962"/>
    </row>
    <row r="283" spans="15:15" ht="12.75">
      <c r="O283" s="962"/>
    </row>
    <row r="284" spans="15:15" ht="12.75">
      <c r="O284" s="962"/>
    </row>
    <row r="285" spans="15:15" ht="12.75">
      <c r="O285" s="962"/>
    </row>
    <row r="286" spans="15:15" ht="12.75">
      <c r="O286" s="962"/>
    </row>
    <row r="287" spans="15:15" ht="12.75">
      <c r="O287" s="962"/>
    </row>
    <row r="288" spans="15:15" ht="12.75">
      <c r="O288" s="962"/>
    </row>
    <row r="289" spans="15:15" ht="12.75">
      <c r="O289" s="962"/>
    </row>
    <row r="290" spans="15:15" ht="12.75">
      <c r="O290" s="962"/>
    </row>
    <row r="291" spans="15:15" ht="12.75">
      <c r="O291" s="962"/>
    </row>
    <row r="292" spans="15:15" ht="12.75">
      <c r="O292" s="962"/>
    </row>
    <row r="293" spans="15:15" ht="12.75">
      <c r="O293" s="962"/>
    </row>
    <row r="294" spans="15:15" ht="12.75">
      <c r="O294" s="962"/>
    </row>
    <row r="295" spans="15:15" ht="12.75">
      <c r="O295" s="962"/>
    </row>
    <row r="296" spans="15:15" ht="12.75">
      <c r="O296" s="962"/>
    </row>
    <row r="297" spans="15:15" ht="12.75">
      <c r="O297" s="962"/>
    </row>
    <row r="298" spans="15:15" ht="12.75">
      <c r="O298" s="962"/>
    </row>
    <row r="299" spans="15:15" ht="12.75">
      <c r="O299" s="962"/>
    </row>
    <row r="300" spans="15:15" ht="12.75">
      <c r="O300" s="962"/>
    </row>
    <row r="301" spans="15:15" ht="12.75">
      <c r="O301" s="962"/>
    </row>
    <row r="302" spans="15:15" ht="12.75">
      <c r="O302" s="962"/>
    </row>
    <row r="303" spans="15:15" ht="12.75">
      <c r="O303" s="962"/>
    </row>
    <row r="304" spans="15:15" ht="12.75">
      <c r="O304" s="962"/>
    </row>
    <row r="305" spans="15:15" ht="12.75">
      <c r="O305" s="962"/>
    </row>
    <row r="306" spans="15:15" ht="12.75">
      <c r="O306" s="962"/>
    </row>
    <row r="307" spans="15:15" ht="12.75">
      <c r="O307" s="962"/>
    </row>
    <row r="308" spans="15:15" ht="12.75">
      <c r="O308" s="962"/>
    </row>
    <row r="309" spans="15:15" ht="12.75">
      <c r="O309" s="962"/>
    </row>
    <row r="310" spans="15:15" ht="12.75">
      <c r="O310" s="962"/>
    </row>
    <row r="311" spans="15:15" ht="12.75">
      <c r="O311" s="962"/>
    </row>
    <row r="312" spans="15:15" ht="12.75">
      <c r="O312" s="962"/>
    </row>
    <row r="313" spans="15:15" ht="12.75">
      <c r="O313" s="962"/>
    </row>
    <row r="314" spans="15:15" ht="12.75">
      <c r="O314" s="962"/>
    </row>
    <row r="315" spans="15:15" ht="12.75">
      <c r="O315" s="962"/>
    </row>
    <row r="316" spans="15:15" ht="12.75">
      <c r="O316" s="962"/>
    </row>
    <row r="317" spans="15:15" ht="12.75">
      <c r="O317" s="962"/>
    </row>
    <row r="318" spans="15:15" ht="12.75">
      <c r="O318" s="962"/>
    </row>
    <row r="319" spans="15:15" ht="12.75">
      <c r="O319" s="962"/>
    </row>
    <row r="320" spans="15:15" ht="12.75">
      <c r="O320" s="962"/>
    </row>
    <row r="321" spans="15:15" ht="12.75">
      <c r="O321" s="962"/>
    </row>
    <row r="322" spans="15:15" ht="12.75">
      <c r="O322" s="962"/>
    </row>
    <row r="323" spans="15:15" ht="12.75">
      <c r="O323" s="962"/>
    </row>
    <row r="324" spans="15:15" ht="12.75">
      <c r="O324" s="962"/>
    </row>
    <row r="325" spans="15:15" ht="12.75">
      <c r="O325" s="962"/>
    </row>
    <row r="326" spans="15:15" ht="12.75">
      <c r="O326" s="962"/>
    </row>
    <row r="327" spans="15:15" ht="12.75">
      <c r="O327" s="962"/>
    </row>
    <row r="328" spans="15:15" ht="12.75">
      <c r="O328" s="962"/>
    </row>
    <row r="329" spans="15:15" ht="12.75">
      <c r="O329" s="962"/>
    </row>
    <row r="330" spans="15:15" ht="12.75">
      <c r="O330" s="962"/>
    </row>
    <row r="331" spans="15:15" ht="12.75">
      <c r="O331" s="962"/>
    </row>
    <row r="332" spans="15:15" ht="12.75">
      <c r="O332" s="962"/>
    </row>
    <row r="333" spans="15:15" ht="12.75">
      <c r="O333" s="962"/>
    </row>
    <row r="334" spans="15:15" ht="12.75">
      <c r="O334" s="962"/>
    </row>
    <row r="335" spans="15:15" ht="12.75">
      <c r="O335" s="962"/>
    </row>
    <row r="336" spans="15:15" ht="12.75">
      <c r="O336" s="962"/>
    </row>
    <row r="337" spans="15:15" ht="12.75">
      <c r="O337" s="962"/>
    </row>
    <row r="338" spans="15:15" ht="12.75">
      <c r="O338" s="962"/>
    </row>
    <row r="339" spans="15:15" ht="12.75">
      <c r="O339" s="962"/>
    </row>
    <row r="340" spans="15:15" ht="12.75">
      <c r="O340" s="962"/>
    </row>
    <row r="341" spans="15:15" ht="12.75">
      <c r="O341" s="962"/>
    </row>
    <row r="342" spans="15:15" ht="12.75">
      <c r="O342" s="962"/>
    </row>
    <row r="343" spans="15:15" ht="12.75">
      <c r="O343" s="962"/>
    </row>
    <row r="344" spans="15:15" ht="12.75">
      <c r="O344" s="962"/>
    </row>
    <row r="345" spans="15:15" ht="12.75">
      <c r="O345" s="962"/>
    </row>
    <row r="346" spans="15:15" ht="12.75">
      <c r="O346" s="962"/>
    </row>
    <row r="347" spans="15:15" ht="12.75">
      <c r="O347" s="962"/>
    </row>
    <row r="348" spans="15:15" ht="12.75">
      <c r="O348" s="962"/>
    </row>
    <row r="349" spans="15:15" ht="12.75">
      <c r="O349" s="962"/>
    </row>
    <row r="350" spans="15:15" ht="12.75">
      <c r="O350" s="962"/>
    </row>
    <row r="351" spans="15:15" ht="12.75">
      <c r="O351" s="962"/>
    </row>
    <row r="352" spans="15:15" ht="12.75">
      <c r="O352" s="962"/>
    </row>
    <row r="353" spans="15:15" ht="12.75">
      <c r="O353" s="962"/>
    </row>
    <row r="354" spans="15:15" ht="12.75">
      <c r="O354" s="962"/>
    </row>
    <row r="355" spans="15:15" ht="12.75">
      <c r="O355" s="962"/>
    </row>
    <row r="356" spans="15:15" ht="12.75">
      <c r="O356" s="962"/>
    </row>
    <row r="357" spans="15:15" ht="12.75">
      <c r="O357" s="962"/>
    </row>
    <row r="358" spans="15:15" ht="12.75">
      <c r="O358" s="962"/>
    </row>
    <row r="359" spans="15:15" ht="12.75">
      <c r="O359" s="962"/>
    </row>
    <row r="360" spans="15:15" ht="12.75">
      <c r="O360" s="962"/>
    </row>
    <row r="361" spans="15:15" ht="12.75">
      <c r="O361" s="962"/>
    </row>
    <row r="362" spans="15:15" ht="12.75">
      <c r="O362" s="962"/>
    </row>
    <row r="363" spans="15:15" ht="12.75">
      <c r="O363" s="962"/>
    </row>
    <row r="364" spans="15:15" ht="12.75">
      <c r="O364" s="962"/>
    </row>
    <row r="365" spans="15:15" ht="12.75">
      <c r="O365" s="962"/>
    </row>
    <row r="366" spans="15:15" ht="12.75">
      <c r="O366" s="962"/>
    </row>
    <row r="367" spans="15:15" ht="12.75">
      <c r="O367" s="962"/>
    </row>
    <row r="368" spans="15:15" ht="12.75">
      <c r="O368" s="962"/>
    </row>
    <row r="369" spans="15:15" ht="12.75">
      <c r="O369" s="962"/>
    </row>
    <row r="370" spans="15:15" ht="12.75">
      <c r="O370" s="962"/>
    </row>
    <row r="371" spans="15:15" ht="12.75">
      <c r="O371" s="962"/>
    </row>
    <row r="372" spans="15:15" ht="12.75">
      <c r="O372" s="962"/>
    </row>
    <row r="373" spans="15:15" ht="12.75">
      <c r="O373" s="962"/>
    </row>
    <row r="374" spans="15:15" ht="12.75">
      <c r="O374" s="962"/>
    </row>
    <row r="375" spans="15:15" ht="12.75">
      <c r="O375" s="962"/>
    </row>
    <row r="376" spans="15:15" ht="12.75">
      <c r="O376" s="962"/>
    </row>
    <row r="377" spans="15:15" ht="12.75">
      <c r="O377" s="962"/>
    </row>
    <row r="378" spans="15:15" ht="12.75">
      <c r="O378" s="962"/>
    </row>
    <row r="379" spans="15:15" ht="12.75">
      <c r="O379" s="962"/>
    </row>
    <row r="380" spans="15:15" ht="12.75">
      <c r="O380" s="962"/>
    </row>
    <row r="381" spans="15:15" ht="12.75">
      <c r="O381" s="962"/>
    </row>
    <row r="382" spans="15:15" ht="12.75">
      <c r="O382" s="962"/>
    </row>
    <row r="383" spans="15:15" ht="12.75">
      <c r="O383" s="962"/>
    </row>
    <row r="384" spans="15:15" ht="12.75">
      <c r="O384" s="962"/>
    </row>
    <row r="385" spans="15:15" ht="12.75">
      <c r="O385" s="962"/>
    </row>
    <row r="386" spans="15:15" ht="12.75">
      <c r="O386" s="962"/>
    </row>
    <row r="387" spans="15:15" ht="12.75">
      <c r="O387" s="962"/>
    </row>
    <row r="388" spans="15:15" ht="12.75">
      <c r="O388" s="962"/>
    </row>
    <row r="389" spans="15:15" ht="12.75">
      <c r="O389" s="962"/>
    </row>
    <row r="390" spans="15:15" ht="12.75">
      <c r="O390" s="962"/>
    </row>
    <row r="391" spans="15:15" ht="12.75">
      <c r="O391" s="962"/>
    </row>
    <row r="392" spans="15:15" ht="12.75">
      <c r="O392" s="962"/>
    </row>
    <row r="393" spans="15:15" ht="12.75">
      <c r="O393" s="962"/>
    </row>
    <row r="394" spans="15:15" ht="12.75">
      <c r="O394" s="962"/>
    </row>
    <row r="395" spans="15:15" ht="12.75">
      <c r="O395" s="962"/>
    </row>
    <row r="396" spans="15:15" ht="12.75">
      <c r="O396" s="962"/>
    </row>
    <row r="397" spans="15:15" ht="12.75">
      <c r="O397" s="962"/>
    </row>
    <row r="398" spans="15:15" ht="12.75">
      <c r="O398" s="962"/>
    </row>
    <row r="399" spans="15:15" ht="12.75">
      <c r="O399" s="962"/>
    </row>
    <row r="400" spans="15:15" ht="12.75">
      <c r="O400" s="962"/>
    </row>
    <row r="401" spans="15:15" ht="12.75">
      <c r="O401" s="962"/>
    </row>
    <row r="402" spans="15:15" ht="12.75">
      <c r="O402" s="962"/>
    </row>
    <row r="403" spans="15:15" ht="12.75">
      <c r="O403" s="962"/>
    </row>
    <row r="404" spans="15:15" ht="12.75">
      <c r="O404" s="962"/>
    </row>
    <row r="405" spans="15:15" ht="12.75">
      <c r="O405" s="962"/>
    </row>
    <row r="406" spans="15:15" ht="12.75">
      <c r="O406" s="962"/>
    </row>
    <row r="407" spans="15:15" ht="12.75">
      <c r="O407" s="962"/>
    </row>
    <row r="408" spans="15:15" ht="12.75">
      <c r="O408" s="962"/>
    </row>
    <row r="409" spans="15:15" ht="12.75">
      <c r="O409" s="962"/>
    </row>
    <row r="410" spans="15:15" ht="12.75">
      <c r="O410" s="962"/>
    </row>
    <row r="411" spans="15:15" ht="12.75">
      <c r="O411" s="962"/>
    </row>
    <row r="412" spans="15:15" ht="12.75">
      <c r="O412" s="962"/>
    </row>
    <row r="413" spans="15:15" ht="12.75">
      <c r="O413" s="962"/>
    </row>
    <row r="414" spans="15:15" ht="12.75">
      <c r="O414" s="962"/>
    </row>
    <row r="415" spans="15:15" ht="12.75">
      <c r="O415" s="962"/>
    </row>
    <row r="416" spans="15:15" ht="12.75">
      <c r="O416" s="962"/>
    </row>
    <row r="417" spans="15:15" ht="12.75">
      <c r="O417" s="962"/>
    </row>
    <row r="418" spans="15:15" ht="12.75">
      <c r="O418" s="962"/>
    </row>
    <row r="419" spans="15:15" ht="12.75">
      <c r="O419" s="962"/>
    </row>
    <row r="420" spans="15:15" ht="12.75">
      <c r="O420" s="962"/>
    </row>
    <row r="421" spans="15:15" ht="12.75">
      <c r="O421" s="962"/>
    </row>
    <row r="422" spans="15:15" ht="12.75">
      <c r="O422" s="962"/>
    </row>
    <row r="423" spans="15:15" ht="12.75">
      <c r="O423" s="962"/>
    </row>
    <row r="424" spans="15:15" ht="12.75">
      <c r="O424" s="962"/>
    </row>
    <row r="425" spans="15:15" ht="12.75">
      <c r="O425" s="962"/>
    </row>
    <row r="426" spans="15:15" ht="12.75">
      <c r="O426" s="962"/>
    </row>
    <row r="427" spans="15:15" ht="12.75">
      <c r="O427" s="962"/>
    </row>
    <row r="428" spans="15:15" ht="12.75">
      <c r="O428" s="962"/>
    </row>
    <row r="429" spans="15:15" ht="12.75">
      <c r="O429" s="962"/>
    </row>
    <row r="430" spans="15:15" ht="12.75">
      <c r="O430" s="962"/>
    </row>
    <row r="431" spans="15:15" ht="12.75">
      <c r="O431" s="962"/>
    </row>
    <row r="432" spans="15:15" ht="12.75">
      <c r="O432" s="962"/>
    </row>
    <row r="433" spans="15:15" ht="12.75">
      <c r="O433" s="962"/>
    </row>
    <row r="434" spans="15:15" ht="12.75">
      <c r="O434" s="962"/>
    </row>
    <row r="435" spans="15:15" ht="12.75">
      <c r="O435" s="962"/>
    </row>
    <row r="436" spans="15:15" ht="12.75">
      <c r="O436" s="962"/>
    </row>
    <row r="437" spans="15:15" ht="12.75">
      <c r="O437" s="962"/>
    </row>
    <row r="438" spans="15:15" ht="12.75">
      <c r="O438" s="962"/>
    </row>
    <row r="439" spans="15:15" ht="12.75">
      <c r="O439" s="962"/>
    </row>
    <row r="440" spans="15:15" ht="12.75">
      <c r="O440" s="962"/>
    </row>
    <row r="441" spans="15:15" ht="12.75">
      <c r="O441" s="962"/>
    </row>
    <row r="442" spans="15:15" ht="12.75">
      <c r="O442" s="962"/>
    </row>
    <row r="443" spans="15:15" ht="12.75">
      <c r="O443" s="962"/>
    </row>
    <row r="444" spans="15:15" ht="12.75">
      <c r="O444" s="962"/>
    </row>
    <row r="445" spans="15:15" ht="12.75">
      <c r="O445" s="962"/>
    </row>
    <row r="446" spans="15:15" ht="12.75">
      <c r="O446" s="962"/>
    </row>
    <row r="447" spans="15:15" ht="12.75">
      <c r="O447" s="962"/>
    </row>
    <row r="448" spans="15:15" ht="12.75">
      <c r="O448" s="962"/>
    </row>
    <row r="449" spans="15:15" ht="12.75">
      <c r="O449" s="962"/>
    </row>
    <row r="450" spans="15:15" ht="12.75">
      <c r="O450" s="962"/>
    </row>
    <row r="451" spans="15:15" ht="12.75">
      <c r="O451" s="962"/>
    </row>
    <row r="452" spans="15:15" ht="12.75">
      <c r="O452" s="962"/>
    </row>
    <row r="453" spans="15:15" ht="12.75">
      <c r="O453" s="962"/>
    </row>
    <row r="454" spans="15:15" ht="12.75">
      <c r="O454" s="962"/>
    </row>
    <row r="455" spans="15:15" ht="12.75">
      <c r="O455" s="962"/>
    </row>
    <row r="456" spans="15:15" ht="12.75">
      <c r="O456" s="962"/>
    </row>
    <row r="457" spans="15:15" ht="12.75">
      <c r="O457" s="962"/>
    </row>
    <row r="458" spans="15:15" ht="12.75">
      <c r="O458" s="962"/>
    </row>
    <row r="459" spans="15:15" ht="12.75">
      <c r="O459" s="962"/>
    </row>
    <row r="460" spans="15:15" ht="12.75">
      <c r="O460" s="962"/>
    </row>
    <row r="461" spans="15:15" ht="12.75">
      <c r="O461" s="962"/>
    </row>
    <row r="462" spans="15:15" ht="12.75">
      <c r="O462" s="962"/>
    </row>
    <row r="463" spans="15:15" ht="12.75">
      <c r="O463" s="962"/>
    </row>
    <row r="464" spans="15:15" ht="12.75">
      <c r="O464" s="962"/>
    </row>
    <row r="465" spans="15:15" ht="12.75">
      <c r="O465" s="962"/>
    </row>
    <row r="466" spans="15:15" ht="12.75">
      <c r="O466" s="962"/>
    </row>
    <row r="467" spans="15:15" ht="12.75">
      <c r="O467" s="962"/>
    </row>
    <row r="468" spans="15:15" ht="12.75">
      <c r="O468" s="962"/>
    </row>
    <row r="469" spans="15:15" ht="12.75">
      <c r="O469" s="962"/>
    </row>
    <row r="470" spans="15:15" ht="12.75">
      <c r="O470" s="962"/>
    </row>
    <row r="471" spans="15:15" ht="12.75">
      <c r="O471" s="962"/>
    </row>
    <row r="472" spans="15:15" ht="12.75">
      <c r="O472" s="962"/>
    </row>
    <row r="473" spans="15:15" ht="12.75">
      <c r="O473" s="962"/>
    </row>
    <row r="474" spans="15:15" ht="12.75">
      <c r="O474" s="962"/>
    </row>
    <row r="475" spans="15:15" ht="12.75">
      <c r="O475" s="962"/>
    </row>
    <row r="476" spans="15:15" ht="12.75">
      <c r="O476" s="962"/>
    </row>
    <row r="477" spans="15:15" ht="12.75">
      <c r="O477" s="962"/>
    </row>
    <row r="478" spans="15:15" ht="12.75">
      <c r="O478" s="962"/>
    </row>
    <row r="479" spans="15:15" ht="12.75">
      <c r="O479" s="962"/>
    </row>
    <row r="480" spans="15:15" ht="12.75">
      <c r="O480" s="962"/>
    </row>
    <row r="481" spans="15:15" ht="12.75">
      <c r="O481" s="962"/>
    </row>
    <row r="482" spans="15:15" ht="12.75">
      <c r="O482" s="962"/>
    </row>
    <row r="483" spans="15:15" ht="12.75">
      <c r="O483" s="962"/>
    </row>
    <row r="484" spans="15:15" ht="12.75">
      <c r="O484" s="962"/>
    </row>
    <row r="485" spans="15:15" ht="12.75">
      <c r="O485" s="962"/>
    </row>
    <row r="486" spans="15:15" ht="12.75">
      <c r="O486" s="962"/>
    </row>
    <row r="487" spans="15:15" ht="12.75">
      <c r="O487" s="962"/>
    </row>
    <row r="488" spans="15:15" ht="12.75">
      <c r="O488" s="962"/>
    </row>
    <row r="489" spans="15:15" ht="12.75">
      <c r="O489" s="962"/>
    </row>
    <row r="490" spans="15:15" ht="12.75">
      <c r="O490" s="962"/>
    </row>
    <row r="491" spans="15:15" ht="12.75">
      <c r="O491" s="962"/>
    </row>
    <row r="492" spans="15:15" ht="12.75">
      <c r="O492" s="962"/>
    </row>
    <row r="493" spans="15:15" ht="12.75">
      <c r="O493" s="962"/>
    </row>
    <row r="494" spans="15:15" ht="12.75">
      <c r="O494" s="962"/>
    </row>
    <row r="495" spans="15:15" ht="12.75">
      <c r="O495" s="962"/>
    </row>
    <row r="496" spans="15:15" ht="12.75">
      <c r="O496" s="962"/>
    </row>
    <row r="497" spans="15:15" ht="12.75">
      <c r="O497" s="962"/>
    </row>
    <row r="498" spans="15:15" ht="12.75">
      <c r="O498" s="962"/>
    </row>
    <row r="499" spans="15:15" ht="12.75">
      <c r="O499" s="962"/>
    </row>
    <row r="500" spans="15:15" ht="12.75">
      <c r="O500" s="962"/>
    </row>
    <row r="501" spans="15:15" ht="12.75">
      <c r="O501" s="962"/>
    </row>
    <row r="502" spans="15:15" ht="12.75">
      <c r="O502" s="962"/>
    </row>
    <row r="503" spans="15:15" ht="12.75">
      <c r="O503" s="962"/>
    </row>
    <row r="504" spans="15:15" ht="12.75">
      <c r="O504" s="962"/>
    </row>
    <row r="505" spans="15:15" ht="12.75">
      <c r="O505" s="962"/>
    </row>
    <row r="506" spans="15:15" ht="12.75">
      <c r="O506" s="962"/>
    </row>
    <row r="507" spans="15:15" ht="12.75">
      <c r="O507" s="962"/>
    </row>
    <row r="508" spans="15:15" ht="12.75">
      <c r="O508" s="962"/>
    </row>
    <row r="509" spans="15:15" ht="12.75">
      <c r="O509" s="962"/>
    </row>
    <row r="510" spans="15:15" ht="12.75">
      <c r="O510" s="962"/>
    </row>
    <row r="511" spans="15:15" ht="12.75">
      <c r="O511" s="962"/>
    </row>
    <row r="512" spans="15:15" ht="12.75">
      <c r="O512" s="962"/>
    </row>
    <row r="513" spans="15:15" ht="12.75">
      <c r="O513" s="962"/>
    </row>
    <row r="514" spans="15:15" ht="12.75">
      <c r="O514" s="962"/>
    </row>
    <row r="515" spans="15:15" ht="12.75">
      <c r="O515" s="962"/>
    </row>
    <row r="516" spans="15:15" ht="12.75">
      <c r="O516" s="962"/>
    </row>
    <row r="517" spans="15:15" ht="12.75">
      <c r="O517" s="962"/>
    </row>
    <row r="518" spans="15:15" ht="12.75">
      <c r="O518" s="962"/>
    </row>
    <row r="519" spans="15:15" ht="12.75">
      <c r="O519" s="962"/>
    </row>
    <row r="520" spans="15:15" ht="12.75">
      <c r="O520" s="962"/>
    </row>
    <row r="521" spans="15:15" ht="12.75">
      <c r="O521" s="962"/>
    </row>
    <row r="522" spans="15:15" ht="12.75">
      <c r="O522" s="962"/>
    </row>
    <row r="523" spans="15:15" ht="12.75">
      <c r="O523" s="962"/>
    </row>
    <row r="524" spans="15:15" ht="12.75">
      <c r="O524" s="962"/>
    </row>
    <row r="525" spans="15:15" ht="12.75">
      <c r="O525" s="962"/>
    </row>
    <row r="526" spans="15:15" ht="12.75">
      <c r="O526" s="962"/>
    </row>
    <row r="527" spans="15:15" ht="12.75">
      <c r="O527" s="962"/>
    </row>
    <row r="528" spans="15:15" ht="12.75">
      <c r="O528" s="962"/>
    </row>
    <row r="529" spans="15:15" ht="12.75">
      <c r="O529" s="962"/>
    </row>
    <row r="530" spans="15:15" ht="12.75">
      <c r="O530" s="962"/>
    </row>
    <row r="531" spans="15:15" ht="12.75">
      <c r="O531" s="962"/>
    </row>
    <row r="532" spans="15:15" ht="12.75">
      <c r="O532" s="962"/>
    </row>
    <row r="533" spans="15:15" ht="12.75">
      <c r="O533" s="962"/>
    </row>
    <row r="534" spans="15:15" ht="12.75">
      <c r="O534" s="962"/>
    </row>
    <row r="535" spans="15:15" ht="12.75">
      <c r="O535" s="962"/>
    </row>
    <row r="536" spans="15:15" ht="12.75">
      <c r="O536" s="962"/>
    </row>
    <row r="537" spans="15:15" ht="12.75">
      <c r="O537" s="962"/>
    </row>
    <row r="538" spans="15:15" ht="12.75">
      <c r="O538" s="962"/>
    </row>
    <row r="539" spans="15:15" ht="12.75">
      <c r="O539" s="962"/>
    </row>
    <row r="540" spans="15:15" ht="12.75">
      <c r="O540" s="962"/>
    </row>
    <row r="541" spans="15:15" ht="12.75">
      <c r="O541" s="962"/>
    </row>
    <row r="542" spans="15:15" ht="12.75">
      <c r="O542" s="962"/>
    </row>
    <row r="543" spans="15:15" ht="12.75">
      <c r="O543" s="962"/>
    </row>
    <row r="544" spans="15:15" ht="12.75">
      <c r="O544" s="962"/>
    </row>
    <row r="545" spans="15:15" ht="12.75">
      <c r="O545" s="962"/>
    </row>
    <row r="546" spans="15:15" ht="12.75">
      <c r="O546" s="962"/>
    </row>
    <row r="547" spans="15:15" ht="12.75">
      <c r="O547" s="962"/>
    </row>
    <row r="548" spans="15:15" ht="12.75">
      <c r="O548" s="962"/>
    </row>
    <row r="549" spans="15:15" ht="12.75">
      <c r="O549" s="962"/>
    </row>
    <row r="550" spans="15:15" ht="12.75">
      <c r="O550" s="962"/>
    </row>
    <row r="551" spans="15:15" ht="12.75">
      <c r="O551" s="962"/>
    </row>
    <row r="552" spans="15:15" ht="12.75">
      <c r="O552" s="962"/>
    </row>
    <row r="553" spans="15:15" ht="12.75">
      <c r="O553" s="962"/>
    </row>
    <row r="554" spans="15:15" ht="12.75">
      <c r="O554" s="962"/>
    </row>
    <row r="555" spans="15:15" ht="12.75">
      <c r="O555" s="962"/>
    </row>
    <row r="556" spans="15:15" ht="12.75">
      <c r="O556" s="962"/>
    </row>
    <row r="557" spans="15:15" ht="12.75">
      <c r="O557" s="962"/>
    </row>
    <row r="558" spans="15:15" ht="12.75">
      <c r="O558" s="962"/>
    </row>
    <row r="559" spans="15:15" ht="12.75">
      <c r="O559" s="962"/>
    </row>
    <row r="560" spans="15:15" ht="12.75">
      <c r="O560" s="962"/>
    </row>
    <row r="561" spans="15:15" ht="12.75">
      <c r="O561" s="962"/>
    </row>
    <row r="562" spans="15:15" ht="12.75">
      <c r="O562" s="962"/>
    </row>
    <row r="563" spans="15:15" ht="12.75">
      <c r="O563" s="962"/>
    </row>
    <row r="564" spans="15:15" ht="12.75">
      <c r="O564" s="962"/>
    </row>
    <row r="565" spans="15:15" ht="12.75">
      <c r="O565" s="962"/>
    </row>
    <row r="566" spans="15:15" ht="12.75">
      <c r="O566" s="962"/>
    </row>
    <row r="567" spans="15:15" ht="12.75">
      <c r="O567" s="962"/>
    </row>
    <row r="568" spans="15:15" ht="12.75">
      <c r="O568" s="962"/>
    </row>
    <row r="569" spans="15:15" ht="12.75">
      <c r="O569" s="962"/>
    </row>
    <row r="570" spans="15:15" ht="12.75">
      <c r="O570" s="962"/>
    </row>
    <row r="571" spans="15:15" ht="12.75">
      <c r="O571" s="962"/>
    </row>
    <row r="572" spans="15:15" ht="12.75">
      <c r="O572" s="962"/>
    </row>
    <row r="573" spans="15:15" ht="12.75">
      <c r="O573" s="962"/>
    </row>
    <row r="574" spans="15:15" ht="12.75">
      <c r="O574" s="962"/>
    </row>
    <row r="575" spans="15:15" ht="12.75">
      <c r="O575" s="962"/>
    </row>
    <row r="576" spans="15:15" ht="12.75">
      <c r="O576" s="962"/>
    </row>
    <row r="577" spans="15:15" ht="12.75">
      <c r="O577" s="962"/>
    </row>
    <row r="578" spans="15:15" ht="12.75">
      <c r="O578" s="962"/>
    </row>
    <row r="579" spans="15:15" ht="12.75">
      <c r="O579" s="962"/>
    </row>
    <row r="580" spans="15:15" ht="12.75">
      <c r="O580" s="962"/>
    </row>
    <row r="581" spans="15:15" ht="12.75">
      <c r="O581" s="962"/>
    </row>
    <row r="582" spans="15:15" ht="12.75">
      <c r="O582" s="962"/>
    </row>
    <row r="583" spans="15:15" ht="12.75">
      <c r="O583" s="962"/>
    </row>
    <row r="584" spans="15:15" ht="12.75">
      <c r="O584" s="962"/>
    </row>
    <row r="585" spans="15:15" ht="12.75">
      <c r="O585" s="962"/>
    </row>
    <row r="586" spans="15:15" ht="12.75">
      <c r="O586" s="962"/>
    </row>
    <row r="587" spans="15:15" ht="12.75">
      <c r="O587" s="962"/>
    </row>
    <row r="588" spans="15:15" ht="12.75">
      <c r="O588" s="962"/>
    </row>
    <row r="589" spans="15:15" ht="12.75">
      <c r="O589" s="962"/>
    </row>
    <row r="590" spans="15:15" ht="12.75">
      <c r="O590" s="962"/>
    </row>
    <row r="591" spans="15:15" ht="12.75">
      <c r="O591" s="962"/>
    </row>
    <row r="592" spans="15:15" ht="12.75">
      <c r="O592" s="962"/>
    </row>
    <row r="593" spans="15:15" ht="12.75">
      <c r="O593" s="962"/>
    </row>
    <row r="594" spans="15:15" ht="12.75">
      <c r="O594" s="962"/>
    </row>
    <row r="595" spans="15:15" ht="12.75">
      <c r="O595" s="962"/>
    </row>
    <row r="596" spans="15:15" ht="12.75">
      <c r="O596" s="962"/>
    </row>
    <row r="597" spans="15:15" ht="12.75">
      <c r="O597" s="962"/>
    </row>
    <row r="598" spans="15:15" ht="12.75">
      <c r="O598" s="962"/>
    </row>
    <row r="599" spans="15:15" ht="12.75">
      <c r="O599" s="962"/>
    </row>
    <row r="600" spans="15:15" ht="12.75">
      <c r="O600" s="962"/>
    </row>
    <row r="601" spans="15:15" ht="12.75">
      <c r="O601" s="962"/>
    </row>
    <row r="602" spans="15:15" ht="12.75">
      <c r="O602" s="962"/>
    </row>
    <row r="603" spans="15:15" ht="12.75">
      <c r="O603" s="962"/>
    </row>
    <row r="604" spans="15:15" ht="12.75">
      <c r="O604" s="962"/>
    </row>
    <row r="605" spans="15:15" ht="12.75">
      <c r="O605" s="962"/>
    </row>
    <row r="606" spans="15:15" ht="12.75">
      <c r="O606" s="962"/>
    </row>
    <row r="607" spans="15:15" ht="12.75">
      <c r="O607" s="962"/>
    </row>
    <row r="608" spans="15:15" ht="12.75">
      <c r="O608" s="962"/>
    </row>
    <row r="609" spans="15:15" ht="12.75">
      <c r="O609" s="962"/>
    </row>
    <row r="610" spans="15:15" ht="12.75">
      <c r="O610" s="962"/>
    </row>
    <row r="611" spans="15:15" ht="12.75">
      <c r="O611" s="962"/>
    </row>
    <row r="612" spans="15:15" ht="12.75">
      <c r="O612" s="962"/>
    </row>
    <row r="613" spans="15:15" ht="12.75">
      <c r="O613" s="962"/>
    </row>
    <row r="614" spans="15:15" ht="12.75">
      <c r="O614" s="962"/>
    </row>
    <row r="615" spans="15:15" ht="12.75">
      <c r="O615" s="962"/>
    </row>
    <row r="616" spans="15:15" ht="12.75">
      <c r="O616" s="962"/>
    </row>
    <row r="617" spans="15:15" ht="12.75">
      <c r="O617" s="962"/>
    </row>
    <row r="618" spans="15:15" ht="12.75">
      <c r="O618" s="962"/>
    </row>
    <row r="619" spans="15:15" ht="12.75">
      <c r="O619" s="962"/>
    </row>
    <row r="620" spans="15:15" ht="12.75">
      <c r="O620" s="962"/>
    </row>
    <row r="621" spans="15:15" ht="12.75">
      <c r="O621" s="962"/>
    </row>
    <row r="622" spans="15:15" ht="12.75">
      <c r="O622" s="962"/>
    </row>
    <row r="623" spans="15:15" ht="12.75">
      <c r="O623" s="962"/>
    </row>
    <row r="624" spans="15:15" ht="12.75">
      <c r="O624" s="962"/>
    </row>
    <row r="625" spans="15:15" ht="12.75">
      <c r="O625" s="962"/>
    </row>
    <row r="626" spans="15:15" ht="12.75">
      <c r="O626" s="962"/>
    </row>
    <row r="627" spans="15:15" ht="12.75">
      <c r="O627" s="962"/>
    </row>
    <row r="628" spans="15:15" ht="12.75">
      <c r="O628" s="962"/>
    </row>
    <row r="629" spans="15:15" ht="12.75">
      <c r="O629" s="962"/>
    </row>
    <row r="630" spans="15:15" ht="12.75">
      <c r="O630" s="962"/>
    </row>
    <row r="631" spans="15:15" ht="12.75">
      <c r="O631" s="962"/>
    </row>
    <row r="632" spans="15:15" ht="12.75">
      <c r="O632" s="962"/>
    </row>
    <row r="633" spans="15:15" ht="12.75">
      <c r="O633" s="962"/>
    </row>
    <row r="634" spans="15:15" ht="12.75">
      <c r="O634" s="962"/>
    </row>
    <row r="635" spans="15:15" ht="12.75">
      <c r="O635" s="962"/>
    </row>
    <row r="636" spans="15:15" ht="12.75">
      <c r="O636" s="962"/>
    </row>
    <row r="637" spans="15:15" ht="12.75">
      <c r="O637" s="962"/>
    </row>
    <row r="638" spans="15:15" ht="12.75">
      <c r="O638" s="962"/>
    </row>
    <row r="639" spans="15:15" ht="12.75">
      <c r="O639" s="962"/>
    </row>
    <row r="640" spans="15:15" ht="12.75">
      <c r="O640" s="962"/>
    </row>
    <row r="641" spans="15:15" ht="12.75">
      <c r="O641" s="962"/>
    </row>
    <row r="642" spans="15:15" ht="12.75">
      <c r="O642" s="962"/>
    </row>
    <row r="643" spans="15:15" ht="12.75">
      <c r="O643" s="962"/>
    </row>
    <row r="644" spans="15:15" ht="12.75">
      <c r="O644" s="962"/>
    </row>
    <row r="645" spans="15:15" ht="12.75">
      <c r="O645" s="962"/>
    </row>
    <row r="646" spans="15:15" ht="12.75">
      <c r="O646" s="962"/>
    </row>
    <row r="647" spans="15:15" ht="12.75">
      <c r="O647" s="962"/>
    </row>
    <row r="648" spans="15:15" ht="12.75">
      <c r="O648" s="962"/>
    </row>
    <row r="649" spans="15:15" ht="12.75">
      <c r="O649" s="962"/>
    </row>
    <row r="650" spans="15:15" ht="12.75">
      <c r="O650" s="962"/>
    </row>
    <row r="651" spans="15:15" ht="12.75">
      <c r="O651" s="962"/>
    </row>
    <row r="652" spans="15:15" ht="12.75">
      <c r="O652" s="962"/>
    </row>
    <row r="653" spans="15:15" ht="12.75">
      <c r="O653" s="962"/>
    </row>
    <row r="654" spans="15:15" ht="12.75">
      <c r="O654" s="962"/>
    </row>
    <row r="655" spans="15:15" ht="12.75">
      <c r="O655" s="962"/>
    </row>
    <row r="656" spans="15:15" ht="12.75">
      <c r="O656" s="962"/>
    </row>
    <row r="657" spans="15:15" ht="12.75">
      <c r="O657" s="962"/>
    </row>
    <row r="658" spans="15:15" ht="12.75">
      <c r="O658" s="962"/>
    </row>
    <row r="659" spans="15:15" ht="12.75">
      <c r="O659" s="962"/>
    </row>
    <row r="660" spans="15:15" ht="12.75">
      <c r="O660" s="962"/>
    </row>
    <row r="661" spans="15:15" ht="12.75">
      <c r="O661" s="962"/>
    </row>
    <row r="662" spans="15:15" ht="12.75">
      <c r="O662" s="962"/>
    </row>
    <row r="663" spans="15:15" ht="12.75">
      <c r="O663" s="962"/>
    </row>
    <row r="664" spans="15:15" ht="12.75">
      <c r="O664" s="962"/>
    </row>
    <row r="665" spans="15:15" ht="12.75">
      <c r="O665" s="962"/>
    </row>
    <row r="666" spans="15:15" ht="12.75">
      <c r="O666" s="962"/>
    </row>
    <row r="667" spans="15:15" ht="12.75">
      <c r="O667" s="962"/>
    </row>
    <row r="668" spans="15:15" ht="12.75">
      <c r="O668" s="962"/>
    </row>
    <row r="669" spans="15:15" ht="12.75">
      <c r="O669" s="962"/>
    </row>
    <row r="670" spans="15:15" ht="12.75">
      <c r="O670" s="962"/>
    </row>
    <row r="671" spans="15:15" ht="12.75">
      <c r="O671" s="962"/>
    </row>
    <row r="672" spans="15:15" ht="12.75">
      <c r="O672" s="962"/>
    </row>
    <row r="673" spans="15:15" ht="12.75">
      <c r="O673" s="962"/>
    </row>
    <row r="674" spans="15:15" ht="12.75">
      <c r="O674" s="962"/>
    </row>
    <row r="675" spans="15:15" ht="12.75">
      <c r="O675" s="962"/>
    </row>
    <row r="676" spans="15:15" ht="12.75">
      <c r="O676" s="962"/>
    </row>
    <row r="677" spans="15:15" ht="12.75">
      <c r="O677" s="962"/>
    </row>
    <row r="678" spans="15:15" ht="12.75">
      <c r="O678" s="962"/>
    </row>
    <row r="679" spans="15:15" ht="12.75">
      <c r="O679" s="962"/>
    </row>
    <row r="680" spans="15:15" ht="12.75">
      <c r="O680" s="962"/>
    </row>
    <row r="681" spans="15:15" ht="12.75">
      <c r="O681" s="962"/>
    </row>
    <row r="682" spans="15:15" ht="12.75">
      <c r="O682" s="962"/>
    </row>
    <row r="683" spans="15:15" ht="12.75">
      <c r="O683" s="962"/>
    </row>
    <row r="684" spans="15:15" ht="12.75">
      <c r="O684" s="962"/>
    </row>
    <row r="685" spans="15:15" ht="12.75">
      <c r="O685" s="962"/>
    </row>
    <row r="686" spans="15:15" ht="12.75">
      <c r="O686" s="962"/>
    </row>
    <row r="687" spans="15:15" ht="12.75">
      <c r="O687" s="962"/>
    </row>
    <row r="688" spans="15:15" ht="12.75">
      <c r="O688" s="962"/>
    </row>
    <row r="689" spans="15:15" ht="12.75">
      <c r="O689" s="962"/>
    </row>
    <row r="690" spans="15:15" ht="12.75">
      <c r="O690" s="962"/>
    </row>
    <row r="691" spans="15:15" ht="12.75">
      <c r="O691" s="962"/>
    </row>
    <row r="692" spans="15:15" ht="12.75">
      <c r="O692" s="962"/>
    </row>
    <row r="693" spans="15:15" ht="12.75">
      <c r="O693" s="962"/>
    </row>
    <row r="694" spans="15:15" ht="12.75">
      <c r="O694" s="962"/>
    </row>
    <row r="695" spans="15:15" ht="12.75">
      <c r="O695" s="962"/>
    </row>
    <row r="696" spans="15:15" ht="12.75">
      <c r="O696" s="962"/>
    </row>
    <row r="697" spans="15:15" ht="12.75">
      <c r="O697" s="962"/>
    </row>
    <row r="698" spans="15:15" ht="12.75">
      <c r="O698" s="962"/>
    </row>
    <row r="699" spans="15:15" ht="12.75">
      <c r="O699" s="962"/>
    </row>
    <row r="700" spans="15:15" ht="12.75">
      <c r="O700" s="962"/>
    </row>
    <row r="701" spans="15:15" ht="12.75">
      <c r="O701" s="962"/>
    </row>
    <row r="702" spans="15:15" ht="12.75">
      <c r="O702" s="962"/>
    </row>
    <row r="703" spans="15:15" ht="12.75">
      <c r="O703" s="962"/>
    </row>
    <row r="704" spans="15:15" ht="12.75">
      <c r="O704" s="962"/>
    </row>
    <row r="705" spans="15:15" ht="12.75">
      <c r="O705" s="962"/>
    </row>
    <row r="706" spans="15:15" ht="12.75">
      <c r="O706" s="962"/>
    </row>
    <row r="707" spans="15:15" ht="12.75">
      <c r="O707" s="962"/>
    </row>
    <row r="708" spans="15:15" ht="12.75">
      <c r="O708" s="962"/>
    </row>
    <row r="709" spans="15:15" ht="12.75">
      <c r="O709" s="962"/>
    </row>
    <row r="710" spans="15:15" ht="12.75">
      <c r="O710" s="962"/>
    </row>
    <row r="711" spans="15:15" ht="12.75">
      <c r="O711" s="962"/>
    </row>
    <row r="712" spans="15:15" ht="12.75">
      <c r="O712" s="962"/>
    </row>
    <row r="713" spans="15:15" ht="12.75">
      <c r="O713" s="962"/>
    </row>
    <row r="714" spans="15:15" ht="12.75">
      <c r="O714" s="962"/>
    </row>
    <row r="715" spans="15:15" ht="12.75">
      <c r="O715" s="962"/>
    </row>
    <row r="716" spans="15:15" ht="12.75">
      <c r="O716" s="962"/>
    </row>
    <row r="717" spans="15:15" ht="12.75">
      <c r="O717" s="962"/>
    </row>
    <row r="718" spans="15:15" ht="12.75">
      <c r="O718" s="962"/>
    </row>
    <row r="719" spans="15:15" ht="12.75">
      <c r="O719" s="962"/>
    </row>
    <row r="720" spans="15:15" ht="12.75">
      <c r="O720" s="962"/>
    </row>
    <row r="721" spans="15:15" ht="12.75">
      <c r="O721" s="962"/>
    </row>
    <row r="722" spans="15:15" ht="12.75">
      <c r="O722" s="962"/>
    </row>
    <row r="723" spans="15:15" ht="12.75">
      <c r="O723" s="962"/>
    </row>
    <row r="724" spans="15:15" ht="12.75">
      <c r="O724" s="962"/>
    </row>
    <row r="725" spans="15:15" ht="12.75">
      <c r="O725" s="962"/>
    </row>
    <row r="726" spans="15:15" ht="12.75">
      <c r="O726" s="962"/>
    </row>
    <row r="727" spans="15:15" ht="12.75">
      <c r="O727" s="962"/>
    </row>
    <row r="728" spans="15:15" ht="12.75">
      <c r="O728" s="962"/>
    </row>
    <row r="729" spans="15:15" ht="12.75">
      <c r="O729" s="962"/>
    </row>
    <row r="730" spans="15:15" ht="12.75">
      <c r="O730" s="962"/>
    </row>
    <row r="731" spans="15:15" ht="12.75">
      <c r="O731" s="962"/>
    </row>
    <row r="732" spans="15:15" ht="12.75">
      <c r="O732" s="962"/>
    </row>
    <row r="733" spans="15:15" ht="12.75">
      <c r="O733" s="962"/>
    </row>
    <row r="734" spans="15:15" ht="12.75">
      <c r="O734" s="962"/>
    </row>
    <row r="735" spans="15:15" ht="12.75">
      <c r="O735" s="962"/>
    </row>
    <row r="736" spans="15:15" ht="12.75">
      <c r="O736" s="962"/>
    </row>
    <row r="737" spans="15:15" ht="12.75">
      <c r="O737" s="962"/>
    </row>
    <row r="738" spans="15:15" ht="12.75">
      <c r="O738" s="962"/>
    </row>
    <row r="739" spans="15:15" ht="12.75">
      <c r="O739" s="962"/>
    </row>
    <row r="740" spans="15:15" ht="12.75">
      <c r="O740" s="962"/>
    </row>
    <row r="741" spans="15:15" ht="12.75">
      <c r="O741" s="962"/>
    </row>
    <row r="742" spans="15:15" ht="12.75">
      <c r="O742" s="962"/>
    </row>
    <row r="743" spans="15:15" ht="12.75">
      <c r="O743" s="962"/>
    </row>
    <row r="744" spans="15:15" ht="12.75">
      <c r="O744" s="962"/>
    </row>
    <row r="745" spans="15:15" ht="12.75">
      <c r="O745" s="962"/>
    </row>
    <row r="746" spans="15:15" ht="12.75">
      <c r="O746" s="962"/>
    </row>
    <row r="747" spans="15:15" ht="12.75">
      <c r="O747" s="962"/>
    </row>
    <row r="748" spans="15:15" ht="12.75">
      <c r="O748" s="962"/>
    </row>
    <row r="749" spans="15:15" ht="12.75">
      <c r="O749" s="962"/>
    </row>
    <row r="750" spans="15:15" ht="12.75">
      <c r="O750" s="962"/>
    </row>
    <row r="751" spans="15:15" ht="12.75">
      <c r="O751" s="962"/>
    </row>
    <row r="752" spans="15:15" ht="12.75">
      <c r="O752" s="962"/>
    </row>
    <row r="753" spans="15:15" ht="12.75">
      <c r="O753" s="962"/>
    </row>
    <row r="754" spans="15:15" ht="12.75">
      <c r="O754" s="962"/>
    </row>
    <row r="755" spans="15:15" ht="12.75">
      <c r="O755" s="962"/>
    </row>
    <row r="756" spans="15:15" ht="12.75">
      <c r="O756" s="962"/>
    </row>
    <row r="757" spans="15:15" ht="12.75">
      <c r="O757" s="962"/>
    </row>
    <row r="758" spans="15:15" ht="12.75">
      <c r="O758" s="962"/>
    </row>
    <row r="759" spans="15:15" ht="12.75">
      <c r="O759" s="962"/>
    </row>
    <row r="760" spans="15:15" ht="12.75">
      <c r="O760" s="962"/>
    </row>
    <row r="761" spans="15:15" ht="12.75">
      <c r="O761" s="962"/>
    </row>
    <row r="762" spans="15:15" ht="12.75">
      <c r="O762" s="962"/>
    </row>
    <row r="763" spans="15:15" ht="12.75">
      <c r="O763" s="962"/>
    </row>
    <row r="764" spans="15:15" ht="12.75">
      <c r="O764" s="962"/>
    </row>
    <row r="765" spans="15:15" ht="12.75">
      <c r="O765" s="962"/>
    </row>
    <row r="766" spans="15:15" ht="12.75">
      <c r="O766" s="962"/>
    </row>
    <row r="767" spans="15:15" ht="12.75">
      <c r="O767" s="962"/>
    </row>
    <row r="768" spans="15:15" ht="12.75">
      <c r="O768" s="962"/>
    </row>
    <row r="769" spans="15:15" ht="12.75">
      <c r="O769" s="962"/>
    </row>
    <row r="770" spans="15:15" ht="12.75">
      <c r="O770" s="962"/>
    </row>
    <row r="771" spans="15:15" ht="12.75">
      <c r="O771" s="962"/>
    </row>
    <row r="772" spans="15:15" ht="12.75">
      <c r="O772" s="962"/>
    </row>
    <row r="773" spans="15:15" ht="12.75">
      <c r="O773" s="962"/>
    </row>
    <row r="774" spans="15:15" ht="12.75">
      <c r="O774" s="962"/>
    </row>
    <row r="775" spans="15:15" ht="12.75">
      <c r="O775" s="962"/>
    </row>
    <row r="776" spans="15:15" ht="12.75">
      <c r="O776" s="962"/>
    </row>
    <row r="777" spans="15:15" ht="12.75">
      <c r="O777" s="962"/>
    </row>
    <row r="778" spans="15:15" ht="12.75">
      <c r="O778" s="962"/>
    </row>
    <row r="779" spans="15:15" ht="12.75">
      <c r="O779" s="962"/>
    </row>
    <row r="780" spans="15:15" ht="12.75">
      <c r="O780" s="962"/>
    </row>
    <row r="781" spans="15:15" ht="12.75">
      <c r="O781" s="962"/>
    </row>
    <row r="782" spans="15:15" ht="12.75">
      <c r="O782" s="962"/>
    </row>
    <row r="783" spans="15:15" ht="12.75">
      <c r="O783" s="962"/>
    </row>
    <row r="784" spans="15:15" ht="12.75">
      <c r="O784" s="962"/>
    </row>
    <row r="785" spans="15:15" ht="12.75">
      <c r="O785" s="962"/>
    </row>
    <row r="786" spans="15:15" ht="12.75">
      <c r="O786" s="962"/>
    </row>
    <row r="787" spans="15:15" ht="12.75">
      <c r="O787" s="962"/>
    </row>
    <row r="788" spans="15:15" ht="12.75">
      <c r="O788" s="962"/>
    </row>
    <row r="789" spans="15:15" ht="12.75">
      <c r="O789" s="962"/>
    </row>
    <row r="790" spans="15:15" ht="12.75">
      <c r="O790" s="962"/>
    </row>
    <row r="791" spans="15:15" ht="12.75">
      <c r="O791" s="962"/>
    </row>
    <row r="792" spans="15:15" ht="12.75">
      <c r="O792" s="962"/>
    </row>
    <row r="793" spans="15:15" ht="12.75">
      <c r="O793" s="962"/>
    </row>
    <row r="794" spans="15:15" ht="12.75">
      <c r="O794" s="962"/>
    </row>
    <row r="795" spans="15:15" ht="12.75">
      <c r="O795" s="962"/>
    </row>
    <row r="796" spans="15:15" ht="12.75">
      <c r="O796" s="962"/>
    </row>
    <row r="797" spans="15:15" ht="12.75">
      <c r="O797" s="962"/>
    </row>
    <row r="798" spans="15:15" ht="12.75">
      <c r="O798" s="962"/>
    </row>
    <row r="799" spans="15:15" ht="12.75">
      <c r="O799" s="962"/>
    </row>
    <row r="800" spans="15:15" ht="12.75">
      <c r="O800" s="962"/>
    </row>
    <row r="801" spans="15:15" ht="12.75">
      <c r="O801" s="962"/>
    </row>
    <row r="802" spans="15:15" ht="12.75">
      <c r="O802" s="962"/>
    </row>
    <row r="803" spans="15:15" ht="12.75">
      <c r="O803" s="962"/>
    </row>
    <row r="804" spans="15:15" ht="12.75">
      <c r="O804" s="962"/>
    </row>
    <row r="805" spans="15:15" ht="12.75">
      <c r="O805" s="962"/>
    </row>
    <row r="806" spans="15:15" ht="12.75">
      <c r="O806" s="962"/>
    </row>
    <row r="807" spans="15:15" ht="12.75">
      <c r="O807" s="962"/>
    </row>
    <row r="808" spans="15:15" ht="12.75">
      <c r="O808" s="962"/>
    </row>
    <row r="809" spans="15:15" ht="12.75">
      <c r="O809" s="962"/>
    </row>
    <row r="810" spans="15:15" ht="12.75">
      <c r="O810" s="962"/>
    </row>
    <row r="811" spans="15:15" ht="12.75">
      <c r="O811" s="962"/>
    </row>
    <row r="812" spans="15:15" ht="12.75">
      <c r="O812" s="962"/>
    </row>
    <row r="813" spans="15:15" ht="12.75">
      <c r="O813" s="962"/>
    </row>
    <row r="814" spans="15:15" ht="12.75">
      <c r="O814" s="962"/>
    </row>
    <row r="815" spans="15:15" ht="12.75">
      <c r="O815" s="962"/>
    </row>
    <row r="816" spans="15:15" ht="12.75">
      <c r="O816" s="962"/>
    </row>
    <row r="817" spans="15:15" ht="12.75">
      <c r="O817" s="962"/>
    </row>
    <row r="818" spans="15:15" ht="12.75">
      <c r="O818" s="962"/>
    </row>
    <row r="819" spans="15:15" ht="12.75">
      <c r="O819" s="962"/>
    </row>
    <row r="820" spans="15:15" ht="12.75">
      <c r="O820" s="962"/>
    </row>
    <row r="821" spans="15:15" ht="12.75">
      <c r="O821" s="962"/>
    </row>
    <row r="822" spans="15:15" ht="12.75">
      <c r="O822" s="962"/>
    </row>
    <row r="823" spans="15:15" ht="12.75">
      <c r="O823" s="962"/>
    </row>
    <row r="824" spans="15:15" ht="12.75">
      <c r="O824" s="962"/>
    </row>
    <row r="825" spans="15:15" ht="12.75">
      <c r="O825" s="962"/>
    </row>
    <row r="826" spans="15:15" ht="12.75">
      <c r="O826" s="962"/>
    </row>
    <row r="827" spans="15:15" ht="12.75">
      <c r="O827" s="962"/>
    </row>
    <row r="828" spans="15:15" ht="12.75">
      <c r="O828" s="962"/>
    </row>
    <row r="829" spans="15:15" ht="12.75">
      <c r="O829" s="962"/>
    </row>
    <row r="830" spans="15:15" ht="12.75">
      <c r="O830" s="962"/>
    </row>
    <row r="831" spans="15:15" ht="12.75">
      <c r="O831" s="962"/>
    </row>
    <row r="832" spans="15:15" ht="12.75">
      <c r="O832" s="962"/>
    </row>
    <row r="833" spans="15:15" ht="12.75">
      <c r="O833" s="962"/>
    </row>
    <row r="834" spans="15:15" ht="12.75">
      <c r="O834" s="962"/>
    </row>
    <row r="835" spans="15:15" ht="12.75">
      <c r="O835" s="962"/>
    </row>
    <row r="836" spans="15:15" ht="12.75">
      <c r="O836" s="962"/>
    </row>
    <row r="837" spans="15:15" ht="12.75">
      <c r="O837" s="962"/>
    </row>
    <row r="838" spans="15:15" ht="12.75">
      <c r="O838" s="962"/>
    </row>
    <row r="839" spans="15:15" ht="12.75">
      <c r="O839" s="962"/>
    </row>
    <row r="840" spans="15:15" ht="12.75">
      <c r="O840" s="962"/>
    </row>
    <row r="841" spans="15:15" ht="12.75">
      <c r="O841" s="962"/>
    </row>
    <row r="842" spans="15:15" ht="12.75">
      <c r="O842" s="962"/>
    </row>
    <row r="843" spans="15:15" ht="12.75">
      <c r="O843" s="962"/>
    </row>
    <row r="844" spans="15:15" ht="12.75">
      <c r="O844" s="962"/>
    </row>
    <row r="845" spans="15:15" ht="12.75">
      <c r="O845" s="962"/>
    </row>
    <row r="846" spans="15:15" ht="12.75">
      <c r="O846" s="962"/>
    </row>
    <row r="847" spans="15:15" ht="12.75">
      <c r="O847" s="962"/>
    </row>
    <row r="848" spans="15:15" ht="12.75">
      <c r="O848" s="962"/>
    </row>
    <row r="849" spans="15:15" ht="12.75">
      <c r="O849" s="962"/>
    </row>
    <row r="850" spans="15:15" ht="12.75">
      <c r="O850" s="962"/>
    </row>
    <row r="851" spans="15:15" ht="12.75">
      <c r="O851" s="962"/>
    </row>
    <row r="852" spans="15:15" ht="12.75">
      <c r="O852" s="962"/>
    </row>
    <row r="853" spans="15:15" ht="12.75">
      <c r="O853" s="962"/>
    </row>
    <row r="854" spans="15:15" ht="12.75">
      <c r="O854" s="962"/>
    </row>
    <row r="855" spans="15:15" ht="12.75">
      <c r="O855" s="962"/>
    </row>
    <row r="856" spans="15:15" ht="12.75">
      <c r="O856" s="962"/>
    </row>
    <row r="857" spans="15:15" ht="12.75">
      <c r="O857" s="962"/>
    </row>
    <row r="858" spans="15:15" ht="12.75">
      <c r="O858" s="962"/>
    </row>
    <row r="859" spans="15:15" ht="12.75">
      <c r="O859" s="962"/>
    </row>
    <row r="860" spans="15:15" ht="12.75">
      <c r="O860" s="962"/>
    </row>
    <row r="861" spans="15:15" ht="12.75">
      <c r="O861" s="962"/>
    </row>
    <row r="862" spans="15:15" ht="12.75">
      <c r="O862" s="962"/>
    </row>
    <row r="863" spans="15:15" ht="12.75">
      <c r="O863" s="962"/>
    </row>
    <row r="864" spans="15:15" ht="12.75">
      <c r="O864" s="962"/>
    </row>
    <row r="865" spans="15:15" ht="12.75">
      <c r="O865" s="962"/>
    </row>
    <row r="866" spans="15:15" ht="12.75">
      <c r="O866" s="962"/>
    </row>
    <row r="867" spans="15:15" ht="12.75">
      <c r="O867" s="962"/>
    </row>
    <row r="868" spans="15:15" ht="12.75">
      <c r="O868" s="962"/>
    </row>
    <row r="869" spans="15:15" ht="12.75">
      <c r="O869" s="962"/>
    </row>
    <row r="870" spans="15:15" ht="12.75">
      <c r="O870" s="962"/>
    </row>
    <row r="871" spans="15:15" ht="12.75">
      <c r="O871" s="962"/>
    </row>
    <row r="872" spans="15:15" ht="12.75">
      <c r="O872" s="962"/>
    </row>
    <row r="873" spans="15:15" ht="12.75">
      <c r="O873" s="962"/>
    </row>
    <row r="874" spans="15:15" ht="12.75">
      <c r="O874" s="962"/>
    </row>
    <row r="875" spans="15:15" ht="12.75">
      <c r="O875" s="962"/>
    </row>
    <row r="876" spans="15:15" ht="12.75">
      <c r="O876" s="962"/>
    </row>
    <row r="877" spans="15:15" ht="12.75">
      <c r="O877" s="962"/>
    </row>
    <row r="878" spans="15:15" ht="12.75">
      <c r="O878" s="962"/>
    </row>
    <row r="879" spans="15:15" ht="12.75">
      <c r="O879" s="962"/>
    </row>
    <row r="880" spans="15:15" ht="12.75">
      <c r="O880" s="962"/>
    </row>
    <row r="881" spans="15:15" ht="12.75">
      <c r="O881" s="962"/>
    </row>
    <row r="882" spans="15:15" ht="12.75">
      <c r="O882" s="962"/>
    </row>
    <row r="883" spans="15:15" ht="12.75">
      <c r="O883" s="962"/>
    </row>
    <row r="884" spans="15:15" ht="12.75">
      <c r="O884" s="962"/>
    </row>
    <row r="885" spans="15:15" ht="12.75">
      <c r="O885" s="962"/>
    </row>
    <row r="886" spans="15:15" ht="12.75">
      <c r="O886" s="962"/>
    </row>
    <row r="887" spans="15:15" ht="12.75">
      <c r="O887" s="962"/>
    </row>
    <row r="888" spans="15:15" ht="12.75">
      <c r="O888" s="962"/>
    </row>
    <row r="889" spans="15:15" ht="12.75">
      <c r="O889" s="962"/>
    </row>
    <row r="890" spans="15:15" ht="12.75">
      <c r="O890" s="962"/>
    </row>
    <row r="891" spans="15:15" ht="12.75">
      <c r="O891" s="962"/>
    </row>
    <row r="892" spans="15:15" ht="12.75">
      <c r="O892" s="962"/>
    </row>
    <row r="893" spans="15:15" ht="12.75">
      <c r="O893" s="962"/>
    </row>
    <row r="894" spans="15:15" ht="12.75">
      <c r="O894" s="962"/>
    </row>
    <row r="895" spans="15:15" ht="12.75">
      <c r="O895" s="962"/>
    </row>
    <row r="896" spans="15:15" ht="12.75">
      <c r="O896" s="962"/>
    </row>
    <row r="897" spans="15:15" ht="12.75">
      <c r="O897" s="962"/>
    </row>
    <row r="898" spans="15:15" ht="12.75">
      <c r="O898" s="962"/>
    </row>
    <row r="899" spans="15:15" ht="12.75">
      <c r="O899" s="962"/>
    </row>
    <row r="900" spans="15:15" ht="12.75">
      <c r="O900" s="962"/>
    </row>
    <row r="901" spans="15:15" ht="12.75">
      <c r="O901" s="962"/>
    </row>
    <row r="902" spans="15:15" ht="12.75">
      <c r="O902" s="962"/>
    </row>
    <row r="903" spans="15:15" ht="12.75">
      <c r="O903" s="962"/>
    </row>
    <row r="904" spans="15:15" ht="12.75">
      <c r="O904" s="962"/>
    </row>
    <row r="905" spans="15:15" ht="12.75">
      <c r="O905" s="962"/>
    </row>
    <row r="906" spans="15:15" ht="12.75">
      <c r="O906" s="962"/>
    </row>
    <row r="907" spans="15:15" ht="12.75">
      <c r="O907" s="962"/>
    </row>
    <row r="908" spans="15:15" ht="12.75">
      <c r="O908" s="962"/>
    </row>
    <row r="909" spans="15:15" ht="12.75">
      <c r="O909" s="962"/>
    </row>
    <row r="910" spans="15:15" ht="12.75">
      <c r="O910" s="962"/>
    </row>
    <row r="911" spans="15:15" ht="12.75">
      <c r="O911" s="962"/>
    </row>
    <row r="912" spans="15:15" ht="12.75">
      <c r="O912" s="962"/>
    </row>
    <row r="913" spans="15:15" ht="12.75">
      <c r="O913" s="962"/>
    </row>
    <row r="914" spans="15:15" ht="12.75">
      <c r="O914" s="962"/>
    </row>
    <row r="915" spans="15:15" ht="12.75">
      <c r="O915" s="962"/>
    </row>
    <row r="916" spans="15:15" ht="12.75">
      <c r="O916" s="962"/>
    </row>
    <row r="917" spans="15:15" ht="12.75">
      <c r="O917" s="962"/>
    </row>
    <row r="918" spans="15:15" ht="12.75">
      <c r="O918" s="962"/>
    </row>
    <row r="919" spans="15:15" ht="12.75">
      <c r="O919" s="962"/>
    </row>
    <row r="920" spans="15:15" ht="12.75">
      <c r="O920" s="962"/>
    </row>
    <row r="921" spans="15:15" ht="12.75">
      <c r="O921" s="962"/>
    </row>
    <row r="922" spans="15:15" ht="12.75">
      <c r="O922" s="962"/>
    </row>
    <row r="923" spans="15:15" ht="12.75">
      <c r="O923" s="962"/>
    </row>
    <row r="924" spans="15:15" ht="12.75">
      <c r="O924" s="962"/>
    </row>
    <row r="925" spans="15:15" ht="12.75">
      <c r="O925" s="962"/>
    </row>
    <row r="926" spans="15:15" ht="12.75">
      <c r="O926" s="962"/>
    </row>
    <row r="927" spans="15:15" ht="12.75">
      <c r="O927" s="962"/>
    </row>
    <row r="928" spans="15:15" ht="12.75">
      <c r="O928" s="962"/>
    </row>
    <row r="929" spans="15:15" ht="12.75">
      <c r="O929" s="962"/>
    </row>
    <row r="930" spans="15:15" ht="12.75">
      <c r="O930" s="962"/>
    </row>
    <row r="931" spans="15:15" ht="12.75">
      <c r="O931" s="962"/>
    </row>
    <row r="932" spans="15:15" ht="12.75">
      <c r="O932" s="962"/>
    </row>
    <row r="933" spans="15:15" ht="12.75">
      <c r="O933" s="962"/>
    </row>
    <row r="934" spans="15:15" ht="12.75">
      <c r="O934" s="962"/>
    </row>
    <row r="935" spans="15:15" ht="12.75">
      <c r="O935" s="962"/>
    </row>
    <row r="936" spans="15:15" ht="12.75">
      <c r="O936" s="962"/>
    </row>
    <row r="937" spans="15:15" ht="12.75">
      <c r="O937" s="962"/>
    </row>
    <row r="938" spans="15:15" ht="12.75">
      <c r="O938" s="962"/>
    </row>
    <row r="939" spans="15:15" ht="12.75">
      <c r="O939" s="962"/>
    </row>
    <row r="940" spans="15:15" ht="12.75">
      <c r="O940" s="962"/>
    </row>
    <row r="941" spans="15:15" ht="12.75">
      <c r="O941" s="962"/>
    </row>
    <row r="942" spans="15:15" ht="12.75">
      <c r="O942" s="962"/>
    </row>
    <row r="943" spans="15:15" ht="12.75">
      <c r="O943" s="962"/>
    </row>
    <row r="944" spans="15:15" ht="12.75">
      <c r="O944" s="962"/>
    </row>
    <row r="945" spans="15:15" ht="12.75">
      <c r="O945" s="962"/>
    </row>
    <row r="946" spans="15:15" ht="12.75">
      <c r="O946" s="962"/>
    </row>
    <row r="947" spans="15:15" ht="12.75">
      <c r="O947" s="962"/>
    </row>
    <row r="948" spans="15:15" ht="12.75">
      <c r="O948" s="962"/>
    </row>
    <row r="949" spans="15:15" ht="12.75">
      <c r="O949" s="962"/>
    </row>
    <row r="950" spans="15:15" ht="12.75">
      <c r="O950" s="962"/>
    </row>
    <row r="951" spans="15:15" ht="12.75">
      <c r="O951" s="962"/>
    </row>
    <row r="952" spans="15:15" ht="12.75">
      <c r="O952" s="962"/>
    </row>
    <row r="953" spans="15:15" ht="12.75">
      <c r="O953" s="962"/>
    </row>
    <row r="954" spans="15:15" ht="12.75">
      <c r="O954" s="962"/>
    </row>
    <row r="955" spans="15:15" ht="12.75">
      <c r="O955" s="962"/>
    </row>
    <row r="956" spans="15:15" ht="12.75">
      <c r="O956" s="962"/>
    </row>
    <row r="957" spans="15:15" ht="12.75">
      <c r="O957" s="962"/>
    </row>
    <row r="958" spans="15:15" ht="12.75">
      <c r="O958" s="962"/>
    </row>
    <row r="959" spans="15:15" ht="12.75">
      <c r="O959" s="962"/>
    </row>
    <row r="960" spans="15:15" ht="12.75">
      <c r="O960" s="962"/>
    </row>
    <row r="961" spans="15:15" ht="12.75">
      <c r="O961" s="962"/>
    </row>
    <row r="962" spans="15:15" ht="12.75">
      <c r="O962" s="962"/>
    </row>
    <row r="963" spans="15:15" ht="12.75">
      <c r="O963" s="962"/>
    </row>
    <row r="964" spans="15:15" ht="12.75">
      <c r="O964" s="962"/>
    </row>
    <row r="965" spans="15:15" ht="12.75">
      <c r="O965" s="962"/>
    </row>
    <row r="966" spans="15:15" ht="12.75">
      <c r="O966" s="962"/>
    </row>
    <row r="967" spans="15:15" ht="12.75">
      <c r="O967" s="962"/>
    </row>
    <row r="968" spans="15:15" ht="12.75">
      <c r="O968" s="962"/>
    </row>
    <row r="969" spans="15:15" ht="12.75">
      <c r="O969" s="962"/>
    </row>
    <row r="970" spans="15:15" ht="12.75">
      <c r="O970" s="962"/>
    </row>
    <row r="971" spans="15:15" ht="12.75">
      <c r="O971" s="962"/>
    </row>
    <row r="972" spans="15:15" ht="12.75">
      <c r="O972" s="962"/>
    </row>
    <row r="973" spans="15:15" ht="12.75">
      <c r="O973" s="962"/>
    </row>
    <row r="974" spans="15:15" ht="12.75">
      <c r="O974" s="962"/>
    </row>
    <row r="975" spans="15:15" ht="12.75">
      <c r="O975" s="962"/>
    </row>
    <row r="976" spans="15:15" ht="12.75">
      <c r="O976" s="962"/>
    </row>
    <row r="977" spans="15:15" ht="12.75">
      <c r="O977" s="962"/>
    </row>
    <row r="978" spans="15:15" ht="12.75">
      <c r="O978" s="962"/>
    </row>
    <row r="979" spans="15:15" ht="12.75">
      <c r="O979" s="962"/>
    </row>
    <row r="980" spans="15:15" ht="12.75">
      <c r="O980" s="962"/>
    </row>
    <row r="981" spans="15:15" ht="12.75">
      <c r="O981" s="962"/>
    </row>
    <row r="982" spans="15:15" ht="12.75">
      <c r="O982" s="962"/>
    </row>
    <row r="983" spans="15:15" ht="12.75">
      <c r="O983" s="962"/>
    </row>
    <row r="984" spans="15:15" ht="12.75">
      <c r="O984" s="962"/>
    </row>
    <row r="985" spans="15:15" ht="12.75">
      <c r="O985" s="962"/>
    </row>
    <row r="986" spans="15:15" ht="12.75">
      <c r="O986" s="962"/>
    </row>
    <row r="987" spans="15:15" ht="12.75">
      <c r="O987" s="962"/>
    </row>
    <row r="988" spans="15:15" ht="12.75">
      <c r="O988" s="962"/>
    </row>
    <row r="989" spans="15:15" ht="12.75">
      <c r="O989" s="962"/>
    </row>
    <row r="990" spans="15:15" ht="12.75">
      <c r="O990" s="962"/>
    </row>
    <row r="991" spans="15:15" ht="12.75">
      <c r="O991" s="962"/>
    </row>
    <row r="992" spans="15:15" ht="12.75">
      <c r="O992" s="962"/>
    </row>
    <row r="993" spans="15:15" ht="12.75">
      <c r="O993" s="962"/>
    </row>
    <row r="994" spans="15:15" ht="12.75">
      <c r="O994" s="962"/>
    </row>
    <row r="995" spans="15:15" ht="12.75">
      <c r="O995" s="962"/>
    </row>
    <row r="996" spans="15:15" ht="12.75">
      <c r="O996" s="962"/>
    </row>
    <row r="997" spans="15:15" ht="12.75">
      <c r="O997" s="962"/>
    </row>
    <row r="998" spans="15:15" ht="12.75">
      <c r="O998" s="962"/>
    </row>
    <row r="999" spans="15:15" ht="12.75">
      <c r="O999" s="962"/>
    </row>
    <row r="1000" spans="15:15" ht="12.75">
      <c r="O1000" s="962"/>
    </row>
    <row r="1001" spans="15:15" ht="12.75">
      <c r="O1001" s="962"/>
    </row>
    <row r="1002" spans="15:15" ht="12.75">
      <c r="O1002" s="962"/>
    </row>
    <row r="1003" spans="15:15" ht="12.75">
      <c r="O1003" s="962"/>
    </row>
    <row r="1004" spans="15:15" ht="12.75">
      <c r="O1004" s="962"/>
    </row>
    <row r="1005" spans="15:15" ht="12.75">
      <c r="O1005" s="962"/>
    </row>
    <row r="1006" spans="15:15" ht="12.75">
      <c r="O1006" s="962"/>
    </row>
    <row r="1007" spans="15:15" ht="12.75">
      <c r="O1007" s="962"/>
    </row>
    <row r="1008" spans="15:15" ht="12.75">
      <c r="O1008" s="962"/>
    </row>
    <row r="1009" spans="15:15" ht="12.75">
      <c r="O1009" s="962"/>
    </row>
    <row r="1010" spans="15:15" ht="12.75">
      <c r="O1010" s="962"/>
    </row>
    <row r="1011" spans="15:15" ht="12.75">
      <c r="O1011" s="962"/>
    </row>
    <row r="1012" spans="15:15" ht="12.75">
      <c r="O1012" s="962"/>
    </row>
    <row r="1013" spans="15:15" ht="12.75">
      <c r="O1013" s="962"/>
    </row>
    <row r="1014" spans="15:15" ht="12.75">
      <c r="O1014" s="962"/>
    </row>
    <row r="1015" spans="15:15" ht="12.75">
      <c r="O1015" s="962"/>
    </row>
    <row r="1016" spans="15:15" ht="12.75">
      <c r="O1016" s="962"/>
    </row>
    <row r="1017" spans="15:15" ht="12.75">
      <c r="O1017" s="962"/>
    </row>
    <row r="1018" spans="15:15" ht="12.75">
      <c r="O1018" s="962"/>
    </row>
    <row r="1019" spans="15:15" ht="12.75">
      <c r="O1019" s="962"/>
    </row>
    <row r="1020" spans="15:15" ht="12.75">
      <c r="O1020" s="962"/>
    </row>
    <row r="1021" spans="15:15" ht="12.75">
      <c r="O1021" s="962"/>
    </row>
    <row r="1022" spans="15:15" ht="12.75">
      <c r="O1022" s="962"/>
    </row>
    <row r="1023" spans="15:15" ht="12.75">
      <c r="O1023" s="962"/>
    </row>
    <row r="1024" spans="15:15" ht="12.75">
      <c r="O1024" s="962"/>
    </row>
    <row r="1025" spans="15:15" ht="12.75">
      <c r="O1025" s="962"/>
    </row>
    <row r="1026" spans="15:15" ht="12.75">
      <c r="O1026" s="962"/>
    </row>
  </sheetData>
  <mergeCells count="152">
    <mergeCell ref="M52:M53"/>
    <mergeCell ref="O52:O53"/>
    <mergeCell ref="B48:B49"/>
    <mergeCell ref="B52:B53"/>
    <mergeCell ref="C52:C53"/>
    <mergeCell ref="I52:I53"/>
    <mergeCell ref="J52:J53"/>
    <mergeCell ref="K52:K53"/>
    <mergeCell ref="L52:L53"/>
    <mergeCell ref="L48:L49"/>
    <mergeCell ref="M48:M49"/>
    <mergeCell ref="M45:M46"/>
    <mergeCell ref="O45:O46"/>
    <mergeCell ref="C48:C49"/>
    <mergeCell ref="I48:I49"/>
    <mergeCell ref="J48:J49"/>
    <mergeCell ref="K48:K49"/>
    <mergeCell ref="O48:O49"/>
    <mergeCell ref="C37:C39"/>
    <mergeCell ref="I37:I39"/>
    <mergeCell ref="J37:J39"/>
    <mergeCell ref="K37:K39"/>
    <mergeCell ref="L37:L39"/>
    <mergeCell ref="M37:M39"/>
    <mergeCell ref="O37:O39"/>
    <mergeCell ref="B37:B39"/>
    <mergeCell ref="B45:B46"/>
    <mergeCell ref="C45:C46"/>
    <mergeCell ref="I45:I46"/>
    <mergeCell ref="J45:J46"/>
    <mergeCell ref="K45:K46"/>
    <mergeCell ref="L45:L46"/>
    <mergeCell ref="M26:M28"/>
    <mergeCell ref="O26:O28"/>
    <mergeCell ref="B23:B24"/>
    <mergeCell ref="B26:B28"/>
    <mergeCell ref="C26:C28"/>
    <mergeCell ref="I26:I28"/>
    <mergeCell ref="J26:J28"/>
    <mergeCell ref="K26:K28"/>
    <mergeCell ref="L26:L28"/>
    <mergeCell ref="L23:L24"/>
    <mergeCell ref="M23:M24"/>
    <mergeCell ref="M19:M21"/>
    <mergeCell ref="O20:O21"/>
    <mergeCell ref="C23:C24"/>
    <mergeCell ref="I23:I24"/>
    <mergeCell ref="J23:J24"/>
    <mergeCell ref="K23:K24"/>
    <mergeCell ref="O23:O24"/>
    <mergeCell ref="C15:C16"/>
    <mergeCell ref="I15:I16"/>
    <mergeCell ref="J15:J16"/>
    <mergeCell ref="K15:K16"/>
    <mergeCell ref="L15:L16"/>
    <mergeCell ref="M15:M16"/>
    <mergeCell ref="O15:O16"/>
    <mergeCell ref="B15:B16"/>
    <mergeCell ref="B19:B21"/>
    <mergeCell ref="C19:C21"/>
    <mergeCell ref="I19:I21"/>
    <mergeCell ref="J19:J21"/>
    <mergeCell ref="K19:K21"/>
    <mergeCell ref="L19:L21"/>
    <mergeCell ref="L78:L79"/>
    <mergeCell ref="M78:M79"/>
    <mergeCell ref="M75:M76"/>
    <mergeCell ref="O75:O76"/>
    <mergeCell ref="B78:B79"/>
    <mergeCell ref="C78:C79"/>
    <mergeCell ref="I78:I79"/>
    <mergeCell ref="J78:J79"/>
    <mergeCell ref="K78:K79"/>
    <mergeCell ref="O78:O79"/>
    <mergeCell ref="M9:M10"/>
    <mergeCell ref="O9:O10"/>
    <mergeCell ref="M11:M12"/>
    <mergeCell ref="O11:O12"/>
    <mergeCell ref="B9:B10"/>
    <mergeCell ref="B11:B12"/>
    <mergeCell ref="C11:C12"/>
    <mergeCell ref="I11:I12"/>
    <mergeCell ref="J11:J12"/>
    <mergeCell ref="K11:K12"/>
    <mergeCell ref="L11:L12"/>
    <mergeCell ref="B2:B3"/>
    <mergeCell ref="B6:B8"/>
    <mergeCell ref="C6:C8"/>
    <mergeCell ref="I6:I8"/>
    <mergeCell ref="J6:J8"/>
    <mergeCell ref="K6:K8"/>
    <mergeCell ref="L6:L8"/>
    <mergeCell ref="C9:C10"/>
    <mergeCell ref="I9:I10"/>
    <mergeCell ref="J9:J10"/>
    <mergeCell ref="K9:K10"/>
    <mergeCell ref="L9:L10"/>
    <mergeCell ref="C2:C3"/>
    <mergeCell ref="I2:I3"/>
    <mergeCell ref="J2:J3"/>
    <mergeCell ref="K2:K3"/>
    <mergeCell ref="L2:L3"/>
    <mergeCell ref="M2:M3"/>
    <mergeCell ref="O2:O3"/>
    <mergeCell ref="M6:M8"/>
    <mergeCell ref="O6:O8"/>
    <mergeCell ref="C69:C71"/>
    <mergeCell ref="I69:I71"/>
    <mergeCell ref="J69:J71"/>
    <mergeCell ref="K69:K71"/>
    <mergeCell ref="L69:L71"/>
    <mergeCell ref="M69:M71"/>
    <mergeCell ref="O69:O71"/>
    <mergeCell ref="B69:B71"/>
    <mergeCell ref="B75:B76"/>
    <mergeCell ref="C75:C76"/>
    <mergeCell ref="I75:I76"/>
    <mergeCell ref="J75:J76"/>
    <mergeCell ref="K75:K76"/>
    <mergeCell ref="L75:L76"/>
    <mergeCell ref="M67:M68"/>
    <mergeCell ref="O67:O68"/>
    <mergeCell ref="B65:B66"/>
    <mergeCell ref="B67:B68"/>
    <mergeCell ref="C67:C68"/>
    <mergeCell ref="I67:I68"/>
    <mergeCell ref="J67:J68"/>
    <mergeCell ref="K67:K68"/>
    <mergeCell ref="L67:L68"/>
    <mergeCell ref="L65:L66"/>
    <mergeCell ref="M65:M66"/>
    <mergeCell ref="C65:C66"/>
    <mergeCell ref="I65:I66"/>
    <mergeCell ref="J65:J66"/>
    <mergeCell ref="K65:K66"/>
    <mergeCell ref="O65:O66"/>
    <mergeCell ref="C55:C56"/>
    <mergeCell ref="I55:I56"/>
    <mergeCell ref="J55:J56"/>
    <mergeCell ref="K55:K56"/>
    <mergeCell ref="L55:L56"/>
    <mergeCell ref="M55:M56"/>
    <mergeCell ref="O55:O56"/>
    <mergeCell ref="B55:B56"/>
    <mergeCell ref="B63:B64"/>
    <mergeCell ref="C63:C64"/>
    <mergeCell ref="I63:I64"/>
    <mergeCell ref="J63:J64"/>
    <mergeCell ref="K63:K64"/>
    <mergeCell ref="L63:L64"/>
    <mergeCell ref="M63:M64"/>
    <mergeCell ref="O63:O64"/>
  </mergeCells>
  <conditionalFormatting sqref="D1:D1026">
    <cfRule type="containsText" dxfId="4" priority="1" operator="containsText" text="Orgel Ver.">
      <formula>NOT(ISERROR(SEARCH(("Orgel Ver."),(D1))))</formula>
    </cfRule>
  </conditionalFormatting>
  <conditionalFormatting sqref="D1:D1026">
    <cfRule type="containsText" dxfId="3" priority="2" operator="containsText" text="Calmato Ver.">
      <formula>NOT(ISERROR(SEARCH(("Calmato Ver."),(D1))))</formula>
    </cfRule>
  </conditionalFormatting>
  <conditionalFormatting sqref="D2:D60 D63:D79 D89:D91">
    <cfRule type="containsText" dxfId="2" priority="3" operator="containsText" text="Capriccioso Ver.">
      <formula>NOT(ISERROR(SEARCH(("Capriccioso Ver."),(D2))))</formula>
    </cfRule>
  </conditionalFormatting>
  <dataValidations count="2">
    <dataValidation type="list" allowBlank="1" sqref="D2:D60 D63:D79 D89:D91">
      <formula1>"Orgel Ver.,Capriccioso Ver.,Calmato Ver."</formula1>
    </dataValidation>
    <dataValidation type="list" allowBlank="1" sqref="L2 L4:L6 L9 L11 L13:L15 L17:L19 L22:L23 L25:L26 L29:L37 L40:L45 L47:L48 L50:L52 L54:L55 L57:L60 L63 L65 L67 L69 L72:L75 L77:L78">
      <formula1>"REG,EMS,FLASH,นัดรับ"</formula1>
    </dataValidation>
  </dataValidations>
  <hyperlinks>
    <hyperlink ref="O2" r:id="rId1"/>
    <hyperlink ref="O4" r:id="rId2"/>
    <hyperlink ref="O5" r:id="rId3"/>
    <hyperlink ref="O6" r:id="rId4"/>
    <hyperlink ref="O9" r:id="rId5"/>
    <hyperlink ref="O11" r:id="rId6"/>
    <hyperlink ref="O13" r:id="rId7"/>
    <hyperlink ref="O14" r:id="rId8"/>
    <hyperlink ref="O15" r:id="rId9"/>
    <hyperlink ref="O17" r:id="rId10"/>
    <hyperlink ref="O18" r:id="rId11"/>
    <hyperlink ref="O19" r:id="rId12"/>
    <hyperlink ref="O20" r:id="rId13"/>
    <hyperlink ref="O22" r:id="rId14"/>
    <hyperlink ref="O23" r:id="rId15"/>
    <hyperlink ref="O25" r:id="rId16"/>
    <hyperlink ref="O26" r:id="rId17"/>
    <hyperlink ref="O29" r:id="rId18"/>
    <hyperlink ref="O30" r:id="rId19"/>
    <hyperlink ref="O31" r:id="rId20"/>
    <hyperlink ref="O32" r:id="rId21"/>
    <hyperlink ref="O33" r:id="rId22"/>
    <hyperlink ref="O34" r:id="rId23"/>
    <hyperlink ref="O35" r:id="rId24"/>
    <hyperlink ref="O36" r:id="rId25"/>
    <hyperlink ref="O37" r:id="rId26"/>
    <hyperlink ref="O40" r:id="rId27"/>
    <hyperlink ref="O41" r:id="rId28"/>
    <hyperlink ref="O42" r:id="rId29"/>
    <hyperlink ref="O43" r:id="rId30"/>
    <hyperlink ref="O44" r:id="rId31"/>
    <hyperlink ref="O45" r:id="rId32"/>
    <hyperlink ref="O48" r:id="rId33"/>
    <hyperlink ref="O50" r:id="rId34"/>
    <hyperlink ref="O51" r:id="rId35"/>
    <hyperlink ref="O52" r:id="rId36"/>
    <hyperlink ref="O54" r:id="rId37"/>
    <hyperlink ref="O55" r:id="rId38"/>
    <hyperlink ref="O57" r:id="rId39"/>
    <hyperlink ref="O63" r:id="rId40"/>
    <hyperlink ref="O65" r:id="rId41"/>
    <hyperlink ref="O67" r:id="rId42"/>
    <hyperlink ref="O69" r:id="rId43"/>
    <hyperlink ref="O73" r:id="rId44"/>
    <hyperlink ref="O74" r:id="rId45"/>
    <hyperlink ref="O75" r:id="rId46"/>
    <hyperlink ref="O77" r:id="rId47"/>
    <hyperlink ref="O78" r:id="rId48"/>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1002"/>
  <sheetViews>
    <sheetView workbookViewId="0">
      <pane ySplit="1" topLeftCell="A2" activePane="bottomLeft" state="frozen"/>
      <selection pane="bottomLeft" activeCell="B3" sqref="B3"/>
    </sheetView>
  </sheetViews>
  <sheetFormatPr defaultColWidth="12.5703125" defaultRowHeight="15.75" customHeight="1"/>
  <cols>
    <col min="1" max="1" width="17.28515625" hidden="1" customWidth="1"/>
    <col min="2" max="2" width="11.42578125" customWidth="1"/>
    <col min="3" max="3" width="16.140625" customWidth="1"/>
    <col min="4" max="4" width="22.42578125" customWidth="1"/>
    <col min="5" max="5" width="7.140625" customWidth="1"/>
    <col min="6" max="6" width="7.5703125" customWidth="1"/>
    <col min="7" max="7" width="8.7109375" customWidth="1"/>
  </cols>
  <sheetData>
    <row r="1" spans="1:30" ht="15.75" customHeight="1">
      <c r="A1" s="1003" t="s">
        <v>155</v>
      </c>
      <c r="B1" s="1004" t="s">
        <v>2124</v>
      </c>
      <c r="C1" s="1004" t="s">
        <v>156</v>
      </c>
      <c r="D1" s="1003" t="s">
        <v>2277</v>
      </c>
      <c r="E1" s="1004" t="s">
        <v>159</v>
      </c>
      <c r="F1" s="1004" t="s">
        <v>158</v>
      </c>
      <c r="G1" s="1004" t="s">
        <v>1060</v>
      </c>
      <c r="H1" s="1004" t="s">
        <v>1061</v>
      </c>
      <c r="I1" s="1004" t="s">
        <v>418</v>
      </c>
      <c r="J1" s="1004" t="s">
        <v>1062</v>
      </c>
      <c r="K1" s="1004" t="s">
        <v>1063</v>
      </c>
      <c r="L1" s="1005" t="s">
        <v>2125</v>
      </c>
      <c r="M1" s="1006" t="s">
        <v>164</v>
      </c>
      <c r="N1" s="1007"/>
      <c r="O1" s="1007"/>
      <c r="P1" s="1007"/>
      <c r="Q1" s="1007"/>
      <c r="R1" s="1007"/>
      <c r="S1" s="1007"/>
      <c r="T1" s="1007"/>
      <c r="U1" s="1007"/>
      <c r="V1" s="1007"/>
      <c r="W1" s="1007"/>
      <c r="X1" s="1007"/>
      <c r="Y1" s="1007"/>
      <c r="Z1" s="1007"/>
      <c r="AA1" s="1007"/>
      <c r="AB1" s="1007"/>
      <c r="AC1" s="1007"/>
      <c r="AD1" s="1007"/>
    </row>
    <row r="2" spans="1:30" ht="12.75">
      <c r="B2" s="498" t="s">
        <v>2542</v>
      </c>
      <c r="C2" s="31" t="s">
        <v>1245</v>
      </c>
      <c r="D2" s="498" t="s">
        <v>2543</v>
      </c>
      <c r="E2" s="498">
        <v>1</v>
      </c>
      <c r="F2" s="498">
        <v>420</v>
      </c>
      <c r="G2" s="498">
        <f t="shared" ref="G2:G3" si="0">F2+K2</f>
        <v>460</v>
      </c>
      <c r="H2" s="498">
        <v>200</v>
      </c>
      <c r="I2" s="498">
        <f t="shared" ref="I2:I3" si="1">G2-H2</f>
        <v>260</v>
      </c>
      <c r="J2" s="498" t="s">
        <v>11</v>
      </c>
      <c r="K2" s="498">
        <v>40</v>
      </c>
      <c r="L2" s="498"/>
      <c r="M2" s="63" t="s">
        <v>2544</v>
      </c>
    </row>
    <row r="3" spans="1:30" ht="12.75">
      <c r="B3" s="498" t="s">
        <v>2545</v>
      </c>
      <c r="C3" s="31" t="s">
        <v>1569</v>
      </c>
      <c r="D3" s="498" t="s">
        <v>2543</v>
      </c>
      <c r="E3" s="498">
        <v>1</v>
      </c>
      <c r="F3" s="498">
        <v>420</v>
      </c>
      <c r="G3" s="498">
        <f t="shared" si="0"/>
        <v>460</v>
      </c>
      <c r="H3" s="498">
        <v>200</v>
      </c>
      <c r="I3" s="498">
        <f t="shared" si="1"/>
        <v>260</v>
      </c>
      <c r="J3" s="498" t="s">
        <v>11</v>
      </c>
      <c r="K3" s="498">
        <v>40</v>
      </c>
      <c r="L3" s="498"/>
      <c r="M3" s="63" t="s">
        <v>2546</v>
      </c>
    </row>
    <row r="4" spans="1:30" ht="12.75">
      <c r="A4" s="1001"/>
      <c r="B4" s="498"/>
      <c r="C4" s="498"/>
      <c r="D4" s="498"/>
      <c r="E4" s="498"/>
      <c r="F4" s="498"/>
      <c r="G4" s="498"/>
      <c r="H4" s="498"/>
      <c r="I4" s="498"/>
      <c r="J4" s="498"/>
      <c r="K4" s="498"/>
      <c r="L4" s="498"/>
      <c r="M4" s="498"/>
    </row>
    <row r="5" spans="1:30" ht="12.75">
      <c r="A5" s="1012"/>
      <c r="B5" s="498"/>
      <c r="C5" s="498"/>
      <c r="D5" s="498"/>
      <c r="E5" s="498"/>
      <c r="F5" s="498"/>
      <c r="G5" s="498"/>
      <c r="H5" s="498"/>
      <c r="I5" s="498"/>
      <c r="J5" s="498"/>
      <c r="K5" s="498"/>
      <c r="L5" s="498"/>
      <c r="M5" s="498"/>
    </row>
    <row r="6" spans="1:30" ht="12.75">
      <c r="A6" s="53"/>
      <c r="B6" s="498"/>
      <c r="C6" s="498"/>
      <c r="D6" s="498"/>
      <c r="E6" s="498"/>
      <c r="F6" s="498"/>
      <c r="G6" s="498"/>
      <c r="H6" s="498"/>
      <c r="I6" s="498"/>
      <c r="J6" s="498"/>
      <c r="K6" s="498"/>
      <c r="L6" s="498"/>
      <c r="M6" s="498"/>
      <c r="N6" s="1016"/>
      <c r="O6" s="1016"/>
      <c r="P6" s="1016"/>
      <c r="Q6" s="1016"/>
      <c r="R6" s="1016"/>
      <c r="S6" s="1016"/>
      <c r="T6" s="1016"/>
      <c r="U6" s="1016"/>
      <c r="V6" s="1016"/>
      <c r="W6" s="1016"/>
      <c r="X6" s="1016"/>
      <c r="Y6" s="1016"/>
      <c r="Z6" s="1016"/>
      <c r="AA6" s="1016"/>
      <c r="AB6" s="1016"/>
      <c r="AC6" s="1016"/>
      <c r="AD6" s="1016"/>
    </row>
    <row r="7" spans="1:30" ht="12.75">
      <c r="A7" s="53"/>
      <c r="B7" s="498"/>
      <c r="C7" s="498"/>
      <c r="D7" s="498"/>
      <c r="E7" s="498"/>
      <c r="F7" s="498"/>
      <c r="G7" s="498"/>
      <c r="H7" s="498"/>
      <c r="I7" s="498"/>
      <c r="J7" s="498"/>
      <c r="K7" s="498"/>
      <c r="L7" s="498"/>
      <c r="M7" s="498"/>
      <c r="N7" s="1016"/>
      <c r="O7" s="1016"/>
      <c r="P7" s="1016"/>
      <c r="Q7" s="1016"/>
      <c r="R7" s="1016"/>
      <c r="S7" s="1016"/>
      <c r="T7" s="1016"/>
      <c r="U7" s="1016"/>
      <c r="V7" s="1016"/>
      <c r="W7" s="1016"/>
      <c r="X7" s="1016"/>
      <c r="Y7" s="1016"/>
      <c r="Z7" s="1016"/>
      <c r="AA7" s="1016"/>
      <c r="AB7" s="1016"/>
      <c r="AC7" s="1016"/>
      <c r="AD7" s="1016"/>
    </row>
    <row r="8" spans="1:30" ht="12.75">
      <c r="A8" s="53"/>
      <c r="B8" s="498"/>
      <c r="C8" s="498"/>
      <c r="D8" s="498"/>
      <c r="E8" s="498"/>
      <c r="F8" s="498"/>
      <c r="G8" s="498"/>
      <c r="H8" s="498"/>
      <c r="I8" s="498"/>
      <c r="J8" s="498"/>
      <c r="K8" s="498"/>
      <c r="L8" s="498"/>
      <c r="M8" s="498"/>
      <c r="N8" s="1016"/>
      <c r="O8" s="1016"/>
      <c r="P8" s="1016"/>
      <c r="Q8" s="1016"/>
      <c r="R8" s="1016"/>
      <c r="S8" s="1016"/>
      <c r="T8" s="1016"/>
      <c r="U8" s="1016"/>
      <c r="V8" s="1016"/>
      <c r="W8" s="1016"/>
      <c r="X8" s="1016"/>
      <c r="Y8" s="1016"/>
      <c r="Z8" s="1016"/>
      <c r="AA8" s="1016"/>
      <c r="AB8" s="1016"/>
      <c r="AC8" s="1016"/>
      <c r="AD8" s="1016"/>
    </row>
    <row r="9" spans="1:30" ht="12.75">
      <c r="B9" s="498"/>
      <c r="C9" s="498"/>
      <c r="D9" s="498"/>
      <c r="E9" s="498"/>
      <c r="F9" s="498"/>
      <c r="G9" s="498"/>
      <c r="H9" s="498"/>
      <c r="I9" s="498"/>
      <c r="J9" s="498"/>
      <c r="K9" s="498"/>
      <c r="L9" s="498"/>
      <c r="M9" s="498"/>
    </row>
    <row r="10" spans="1:30" ht="12.75">
      <c r="B10" s="498"/>
      <c r="C10" s="498"/>
      <c r="D10" s="498"/>
      <c r="E10" s="498"/>
      <c r="F10" s="498"/>
      <c r="G10" s="498"/>
      <c r="H10" s="498"/>
      <c r="I10" s="498"/>
      <c r="J10" s="498"/>
      <c r="K10" s="498"/>
      <c r="L10" s="498"/>
      <c r="M10" s="498"/>
    </row>
    <row r="11" spans="1:30" ht="12.75">
      <c r="A11" s="1017"/>
      <c r="B11" s="498"/>
      <c r="C11" s="498"/>
      <c r="D11" s="498"/>
      <c r="E11" s="498"/>
      <c r="F11" s="498"/>
      <c r="G11" s="498"/>
      <c r="H11" s="498"/>
      <c r="I11" s="498"/>
      <c r="J11" s="498"/>
      <c r="K11" s="498"/>
      <c r="L11" s="498"/>
      <c r="M11" s="498"/>
    </row>
    <row r="12" spans="1:30" ht="12.75">
      <c r="A12" s="1017"/>
      <c r="B12" s="498"/>
      <c r="C12" s="498"/>
      <c r="D12" s="498"/>
      <c r="E12" s="498"/>
      <c r="F12" s="498"/>
      <c r="G12" s="498"/>
      <c r="H12" s="498"/>
      <c r="I12" s="498"/>
      <c r="J12" s="498"/>
      <c r="K12" s="498"/>
      <c r="L12" s="498"/>
      <c r="M12" s="498"/>
    </row>
    <row r="13" spans="1:30" ht="12.75">
      <c r="B13" s="498"/>
      <c r="C13" s="498"/>
      <c r="D13" s="498"/>
      <c r="E13" s="498"/>
      <c r="F13" s="498"/>
      <c r="G13" s="498"/>
      <c r="H13" s="498"/>
      <c r="I13" s="498"/>
      <c r="J13" s="498"/>
      <c r="K13" s="498"/>
      <c r="L13" s="498"/>
      <c r="M13" s="498"/>
    </row>
    <row r="14" spans="1:30" ht="12.75">
      <c r="A14" s="1001"/>
      <c r="B14" s="498"/>
      <c r="C14" s="498"/>
      <c r="D14" s="498"/>
      <c r="E14" s="498"/>
      <c r="F14" s="498"/>
      <c r="G14" s="498"/>
      <c r="H14" s="498"/>
      <c r="I14" s="498"/>
      <c r="J14" s="498"/>
      <c r="K14" s="498"/>
      <c r="L14" s="498"/>
      <c r="M14" s="498"/>
    </row>
    <row r="15" spans="1:30" ht="12.75">
      <c r="A15" s="1012"/>
      <c r="B15" s="498"/>
      <c r="C15" s="498"/>
      <c r="D15" s="498"/>
      <c r="E15" s="498"/>
      <c r="F15" s="498"/>
      <c r="G15" s="498"/>
      <c r="H15" s="498"/>
      <c r="I15" s="498"/>
      <c r="J15" s="498"/>
      <c r="K15" s="498"/>
      <c r="L15" s="498"/>
      <c r="M15" s="498"/>
    </row>
    <row r="16" spans="1:30" ht="12.75">
      <c r="A16" s="1012"/>
      <c r="B16" s="498"/>
      <c r="C16" s="498"/>
      <c r="D16" s="498"/>
      <c r="E16" s="498"/>
      <c r="F16" s="498"/>
      <c r="G16" s="498"/>
      <c r="H16" s="498"/>
      <c r="I16" s="498"/>
      <c r="J16" s="498"/>
      <c r="K16" s="498"/>
      <c r="L16" s="498"/>
      <c r="M16" s="498"/>
    </row>
    <row r="17" spans="1:13" ht="12.75">
      <c r="A17" s="1001"/>
      <c r="B17" s="498"/>
      <c r="C17" s="498"/>
      <c r="D17" s="498"/>
      <c r="E17" s="498"/>
      <c r="F17" s="498"/>
      <c r="G17" s="498"/>
      <c r="H17" s="498"/>
      <c r="I17" s="498"/>
      <c r="J17" s="498"/>
      <c r="K17" s="498"/>
      <c r="L17" s="498"/>
      <c r="M17" s="498"/>
    </row>
    <row r="18" spans="1:13" ht="12.75">
      <c r="B18" s="498"/>
      <c r="C18" s="498"/>
      <c r="D18" s="498"/>
      <c r="E18" s="498"/>
      <c r="F18" s="498"/>
      <c r="G18" s="498"/>
      <c r="H18" s="498"/>
      <c r="I18" s="498"/>
      <c r="J18" s="498"/>
      <c r="K18" s="498"/>
      <c r="L18" s="498"/>
      <c r="M18" s="498"/>
    </row>
    <row r="19" spans="1:13" ht="12.75">
      <c r="B19" s="498"/>
      <c r="C19" s="498"/>
      <c r="D19" s="498"/>
      <c r="E19" s="498"/>
      <c r="F19" s="498"/>
      <c r="G19" s="498"/>
      <c r="H19" s="498"/>
      <c r="I19" s="498"/>
      <c r="J19" s="498"/>
      <c r="K19" s="498"/>
      <c r="L19" s="498"/>
      <c r="M19" s="498"/>
    </row>
    <row r="20" spans="1:13" ht="12.75">
      <c r="B20" s="498"/>
      <c r="C20" s="498"/>
      <c r="D20" s="498"/>
      <c r="E20" s="498"/>
      <c r="F20" s="498"/>
      <c r="G20" s="498"/>
      <c r="H20" s="498"/>
      <c r="I20" s="498"/>
      <c r="J20" s="498"/>
      <c r="K20" s="498"/>
      <c r="L20" s="498"/>
      <c r="M20" s="498"/>
    </row>
    <row r="21" spans="1:13" ht="12.75">
      <c r="B21" s="498"/>
      <c r="C21" s="498"/>
      <c r="D21" s="498"/>
      <c r="E21" s="498"/>
      <c r="F21" s="498"/>
      <c r="G21" s="498"/>
      <c r="H21" s="498"/>
      <c r="I21" s="498"/>
      <c r="J21" s="498"/>
      <c r="K21" s="498"/>
      <c r="L21" s="498"/>
      <c r="M21" s="498"/>
    </row>
    <row r="22" spans="1:13" ht="12.75">
      <c r="B22" s="498"/>
      <c r="C22" s="498"/>
      <c r="D22" s="498"/>
      <c r="E22" s="498"/>
      <c r="F22" s="498"/>
      <c r="G22" s="498"/>
      <c r="H22" s="498"/>
      <c r="I22" s="498"/>
      <c r="J22" s="498"/>
      <c r="K22" s="498"/>
      <c r="L22" s="498"/>
      <c r="M22" s="498"/>
    </row>
    <row r="23" spans="1:13" ht="12.75">
      <c r="B23" s="498"/>
      <c r="C23" s="498"/>
      <c r="D23" s="498"/>
      <c r="E23" s="498"/>
      <c r="F23" s="498"/>
      <c r="G23" s="498"/>
      <c r="H23" s="498"/>
      <c r="I23" s="498"/>
      <c r="J23" s="498"/>
      <c r="K23" s="498"/>
      <c r="L23" s="498"/>
      <c r="M23" s="498"/>
    </row>
    <row r="24" spans="1:13" ht="12.75">
      <c r="B24" s="498"/>
      <c r="C24" s="498"/>
      <c r="D24" s="498"/>
      <c r="E24" s="498"/>
      <c r="F24" s="498"/>
      <c r="G24" s="498"/>
      <c r="H24" s="498"/>
      <c r="I24" s="498"/>
      <c r="J24" s="498"/>
      <c r="K24" s="498"/>
      <c r="L24" s="498"/>
      <c r="M24" s="498"/>
    </row>
    <row r="25" spans="1:13" ht="12.75">
      <c r="B25" s="498"/>
      <c r="C25" s="498"/>
      <c r="D25" s="498"/>
      <c r="E25" s="498"/>
      <c r="F25" s="498"/>
      <c r="G25" s="498"/>
      <c r="H25" s="498"/>
      <c r="I25" s="498"/>
      <c r="J25" s="498"/>
      <c r="K25" s="498"/>
      <c r="L25" s="498"/>
      <c r="M25" s="498"/>
    </row>
    <row r="26" spans="1:13" ht="12.75">
      <c r="B26" s="498"/>
      <c r="C26" s="498"/>
      <c r="D26" s="498"/>
      <c r="E26" s="498"/>
      <c r="F26" s="498"/>
      <c r="G26" s="498"/>
      <c r="H26" s="498"/>
      <c r="I26" s="498"/>
      <c r="J26" s="498"/>
      <c r="K26" s="498"/>
      <c r="L26" s="498"/>
      <c r="M26" s="498"/>
    </row>
    <row r="27" spans="1:13" ht="12.75">
      <c r="B27" s="498"/>
      <c r="C27" s="498"/>
      <c r="D27" s="498"/>
      <c r="E27" s="498"/>
      <c r="F27" s="498"/>
      <c r="G27" s="498"/>
      <c r="H27" s="498"/>
      <c r="I27" s="498"/>
      <c r="J27" s="498"/>
      <c r="K27" s="498"/>
      <c r="L27" s="498"/>
      <c r="M27" s="498"/>
    </row>
    <row r="28" spans="1:13" ht="12.75">
      <c r="B28" s="498"/>
      <c r="C28" s="498"/>
      <c r="D28" s="498"/>
      <c r="E28" s="498"/>
      <c r="F28" s="498"/>
      <c r="G28" s="498"/>
      <c r="H28" s="498"/>
      <c r="I28" s="498"/>
      <c r="J28" s="498"/>
      <c r="K28" s="498"/>
      <c r="L28" s="498"/>
      <c r="M28" s="498"/>
    </row>
    <row r="29" spans="1:13" ht="12.75">
      <c r="B29" s="498"/>
      <c r="C29" s="498"/>
      <c r="D29" s="498"/>
      <c r="E29" s="498"/>
      <c r="F29" s="498"/>
      <c r="G29" s="498"/>
      <c r="H29" s="498"/>
      <c r="I29" s="498"/>
      <c r="J29" s="498"/>
      <c r="K29" s="498"/>
      <c r="L29" s="498"/>
      <c r="M29" s="498"/>
    </row>
    <row r="30" spans="1:13" ht="12.75">
      <c r="B30" s="498"/>
      <c r="C30" s="498"/>
      <c r="D30" s="498"/>
      <c r="E30" s="498"/>
      <c r="F30" s="498"/>
      <c r="G30" s="498"/>
      <c r="H30" s="498"/>
      <c r="I30" s="498"/>
      <c r="J30" s="498"/>
      <c r="K30" s="498"/>
      <c r="L30" s="498"/>
      <c r="M30" s="498"/>
    </row>
    <row r="31" spans="1:13" ht="12.75">
      <c r="B31" s="498"/>
      <c r="C31" s="498"/>
      <c r="D31" s="498"/>
      <c r="E31" s="498"/>
      <c r="F31" s="498"/>
      <c r="G31" s="498"/>
      <c r="H31" s="498"/>
      <c r="I31" s="498"/>
      <c r="J31" s="498"/>
      <c r="K31" s="498"/>
      <c r="L31" s="498"/>
      <c r="M31" s="498"/>
    </row>
    <row r="32" spans="1:13" ht="12.75">
      <c r="B32" s="498"/>
      <c r="C32" s="498"/>
      <c r="D32" s="498"/>
      <c r="E32" s="498"/>
      <c r="F32" s="498"/>
      <c r="G32" s="498"/>
      <c r="H32" s="498"/>
      <c r="I32" s="498"/>
      <c r="J32" s="498"/>
      <c r="K32" s="498"/>
      <c r="L32" s="498"/>
      <c r="M32" s="498"/>
    </row>
    <row r="33" spans="1:30" ht="12.75">
      <c r="B33" s="498"/>
      <c r="C33" s="498"/>
      <c r="D33" s="498"/>
      <c r="E33" s="498"/>
      <c r="F33" s="498"/>
      <c r="G33" s="498"/>
      <c r="H33" s="498"/>
      <c r="I33" s="498"/>
      <c r="J33" s="498"/>
      <c r="K33" s="498"/>
      <c r="L33" s="498"/>
      <c r="M33" s="498"/>
    </row>
    <row r="34" spans="1:30" ht="12.75">
      <c r="B34" s="498"/>
      <c r="C34" s="498"/>
      <c r="D34" s="498"/>
      <c r="E34" s="498"/>
      <c r="F34" s="498"/>
      <c r="G34" s="498"/>
      <c r="H34" s="498"/>
      <c r="I34" s="498"/>
      <c r="J34" s="498"/>
      <c r="K34" s="498"/>
      <c r="L34" s="498"/>
      <c r="M34" s="498"/>
    </row>
    <row r="35" spans="1:30" ht="12.75">
      <c r="B35" s="498"/>
      <c r="C35" s="498"/>
      <c r="D35" s="498"/>
      <c r="E35" s="498"/>
      <c r="F35" s="498"/>
      <c r="G35" s="498"/>
      <c r="H35" s="498"/>
      <c r="I35" s="498"/>
      <c r="J35" s="498"/>
      <c r="K35" s="498"/>
      <c r="L35" s="498"/>
      <c r="M35" s="498"/>
    </row>
    <row r="36" spans="1:30" ht="12.75">
      <c r="B36" s="498"/>
      <c r="C36" s="498"/>
      <c r="D36" s="498"/>
      <c r="E36" s="498"/>
      <c r="F36" s="498"/>
      <c r="G36" s="498"/>
      <c r="H36" s="498"/>
      <c r="I36" s="498"/>
      <c r="J36" s="498"/>
      <c r="K36" s="498"/>
      <c r="L36" s="498"/>
      <c r="M36" s="498"/>
    </row>
    <row r="37" spans="1:30" ht="12.75">
      <c r="B37" s="498"/>
      <c r="C37" s="498"/>
      <c r="D37" s="498"/>
      <c r="E37" s="498"/>
      <c r="F37" s="498"/>
      <c r="G37" s="498"/>
      <c r="H37" s="498"/>
      <c r="I37" s="498"/>
      <c r="J37" s="498"/>
      <c r="K37" s="498"/>
      <c r="L37" s="498"/>
      <c r="M37" s="498"/>
    </row>
    <row r="38" spans="1:30" ht="23.25" customHeight="1">
      <c r="A38" s="1025" t="s">
        <v>2353</v>
      </c>
      <c r="B38" s="498"/>
      <c r="C38" s="498"/>
      <c r="D38" s="498"/>
      <c r="E38" s="498"/>
      <c r="F38" s="498"/>
      <c r="G38" s="498"/>
      <c r="H38" s="498"/>
      <c r="I38" s="498"/>
      <c r="J38" s="498"/>
      <c r="K38" s="498"/>
      <c r="L38" s="498"/>
      <c r="M38" s="498"/>
    </row>
    <row r="39" spans="1:30" ht="12.75">
      <c r="B39" s="498"/>
      <c r="C39" s="498"/>
      <c r="D39" s="498"/>
      <c r="E39" s="498"/>
      <c r="F39" s="498"/>
      <c r="G39" s="498"/>
      <c r="H39" s="498"/>
      <c r="I39" s="498"/>
      <c r="J39" s="498"/>
      <c r="K39" s="498"/>
      <c r="L39" s="498"/>
      <c r="M39" s="498"/>
    </row>
    <row r="40" spans="1:30" ht="12.75">
      <c r="B40" s="498"/>
      <c r="C40" s="498"/>
      <c r="D40" s="498"/>
      <c r="E40" s="498"/>
      <c r="F40" s="498"/>
      <c r="G40" s="498"/>
      <c r="H40" s="498"/>
      <c r="I40" s="498"/>
      <c r="J40" s="498"/>
      <c r="K40" s="498"/>
      <c r="L40" s="498"/>
      <c r="M40" s="498"/>
    </row>
    <row r="41" spans="1:30" ht="12.75">
      <c r="B41" s="498"/>
      <c r="C41" s="498"/>
      <c r="D41" s="498"/>
      <c r="E41" s="498"/>
      <c r="F41" s="498"/>
      <c r="G41" s="498"/>
      <c r="H41" s="498"/>
      <c r="I41" s="498"/>
      <c r="J41" s="498"/>
      <c r="K41" s="498"/>
      <c r="L41" s="498"/>
      <c r="M41" s="498"/>
    </row>
    <row r="42" spans="1:30" ht="12.75">
      <c r="B42" s="498"/>
      <c r="C42" s="498"/>
      <c r="D42" s="498"/>
      <c r="E42" s="498"/>
      <c r="F42" s="498"/>
      <c r="G42" s="498"/>
      <c r="H42" s="498"/>
      <c r="I42" s="498"/>
      <c r="J42" s="498"/>
      <c r="K42" s="498"/>
      <c r="L42" s="498"/>
      <c r="M42" s="498"/>
    </row>
    <row r="43" spans="1:30" ht="12.75">
      <c r="B43" s="498"/>
      <c r="C43" s="498"/>
      <c r="D43" s="498"/>
      <c r="E43" s="498"/>
      <c r="F43" s="498"/>
      <c r="G43" s="498"/>
      <c r="H43" s="498"/>
      <c r="I43" s="498"/>
      <c r="J43" s="498"/>
      <c r="K43" s="498"/>
      <c r="L43" s="498"/>
      <c r="M43" s="498"/>
    </row>
    <row r="44" spans="1:30" ht="12.75">
      <c r="B44" s="498"/>
      <c r="C44" s="498"/>
      <c r="D44" s="498"/>
      <c r="E44" s="498"/>
      <c r="F44" s="498"/>
      <c r="G44" s="498"/>
      <c r="H44" s="498"/>
      <c r="I44" s="498"/>
      <c r="J44" s="498"/>
      <c r="K44" s="498"/>
      <c r="L44" s="498"/>
      <c r="M44" s="498"/>
    </row>
    <row r="45" spans="1:30" ht="12.75">
      <c r="A45" s="53"/>
      <c r="B45" s="498"/>
      <c r="C45" s="498"/>
      <c r="D45" s="498"/>
      <c r="E45" s="498"/>
      <c r="F45" s="498"/>
      <c r="G45" s="498"/>
      <c r="H45" s="498"/>
      <c r="I45" s="498"/>
      <c r="J45" s="498"/>
      <c r="K45" s="498"/>
      <c r="L45" s="498"/>
      <c r="M45" s="498"/>
      <c r="N45" s="1016"/>
      <c r="O45" s="1016"/>
      <c r="P45" s="1016"/>
      <c r="Q45" s="1016"/>
      <c r="R45" s="1016"/>
      <c r="S45" s="1016"/>
      <c r="T45" s="1016"/>
      <c r="U45" s="1016"/>
      <c r="V45" s="1016"/>
      <c r="W45" s="1016"/>
      <c r="X45" s="1016"/>
      <c r="Y45" s="1016"/>
      <c r="Z45" s="1016"/>
      <c r="AA45" s="1016"/>
      <c r="AB45" s="1016"/>
      <c r="AC45" s="1016"/>
      <c r="AD45" s="1016"/>
    </row>
    <row r="46" spans="1:30" ht="12.75">
      <c r="A46" s="53"/>
      <c r="B46" s="498"/>
      <c r="C46" s="498"/>
      <c r="D46" s="498"/>
      <c r="E46" s="498"/>
      <c r="F46" s="498"/>
      <c r="G46" s="498"/>
      <c r="H46" s="498"/>
      <c r="I46" s="498"/>
      <c r="J46" s="498"/>
      <c r="K46" s="498"/>
      <c r="L46" s="498"/>
      <c r="M46" s="498"/>
      <c r="N46" s="1016"/>
      <c r="O46" s="1016"/>
      <c r="P46" s="1016"/>
      <c r="Q46" s="1016"/>
      <c r="R46" s="1016"/>
      <c r="S46" s="1016"/>
      <c r="T46" s="1016"/>
      <c r="U46" s="1016"/>
      <c r="V46" s="1016"/>
      <c r="W46" s="1016"/>
      <c r="X46" s="1016"/>
      <c r="Y46" s="1016"/>
      <c r="Z46" s="1016"/>
      <c r="AA46" s="1016"/>
      <c r="AB46" s="1016"/>
      <c r="AC46" s="1016"/>
      <c r="AD46" s="1016"/>
    </row>
    <row r="47" spans="1:30" ht="12.75">
      <c r="A47" s="53"/>
      <c r="B47" s="498"/>
      <c r="C47" s="498"/>
      <c r="D47" s="498"/>
      <c r="E47" s="498"/>
      <c r="F47" s="498"/>
      <c r="G47" s="498"/>
      <c r="H47" s="498"/>
      <c r="I47" s="498"/>
      <c r="J47" s="498"/>
      <c r="K47" s="498"/>
      <c r="L47" s="498"/>
      <c r="M47" s="498"/>
      <c r="N47" s="1016"/>
      <c r="O47" s="1016"/>
      <c r="P47" s="1016"/>
      <c r="Q47" s="1016"/>
      <c r="R47" s="1016"/>
      <c r="S47" s="1016"/>
      <c r="T47" s="1016"/>
      <c r="U47" s="1016"/>
      <c r="V47" s="1016"/>
      <c r="W47" s="1016"/>
      <c r="X47" s="1016"/>
      <c r="Y47" s="1016"/>
      <c r="Z47" s="1016"/>
      <c r="AA47" s="1016"/>
      <c r="AB47" s="1016"/>
      <c r="AC47" s="1016"/>
      <c r="AD47" s="1016"/>
    </row>
    <row r="48" spans="1:30" ht="12.75">
      <c r="B48" s="498"/>
      <c r="C48" s="498"/>
      <c r="D48" s="498"/>
      <c r="E48" s="498"/>
      <c r="F48" s="498"/>
      <c r="G48" s="498"/>
      <c r="H48" s="498"/>
      <c r="I48" s="498"/>
      <c r="J48" s="498"/>
      <c r="K48" s="498"/>
      <c r="L48" s="498"/>
      <c r="M48" s="498"/>
    </row>
    <row r="49" spans="1:13" ht="12.75">
      <c r="A49" s="1001"/>
      <c r="B49" s="498"/>
      <c r="C49" s="498"/>
      <c r="D49" s="498"/>
      <c r="E49" s="498"/>
      <c r="F49" s="498"/>
      <c r="G49" s="498"/>
      <c r="H49" s="498"/>
      <c r="I49" s="498"/>
      <c r="J49" s="498"/>
      <c r="K49" s="498"/>
      <c r="L49" s="498"/>
      <c r="M49" s="498"/>
    </row>
    <row r="50" spans="1:13" ht="12.75">
      <c r="B50" s="498"/>
      <c r="C50" s="498"/>
      <c r="D50" s="498"/>
      <c r="E50" s="498"/>
      <c r="F50" s="498"/>
      <c r="G50" s="498"/>
      <c r="H50" s="498"/>
      <c r="I50" s="498"/>
      <c r="J50" s="498"/>
      <c r="K50" s="498"/>
      <c r="L50" s="498"/>
      <c r="M50" s="498"/>
    </row>
    <row r="51" spans="1:13" ht="12.75">
      <c r="B51" s="498"/>
      <c r="C51" s="498"/>
      <c r="D51" s="498"/>
      <c r="E51" s="498"/>
      <c r="F51" s="498"/>
      <c r="G51" s="498"/>
      <c r="H51" s="498"/>
      <c r="I51" s="498"/>
      <c r="J51" s="498"/>
      <c r="K51" s="498"/>
      <c r="L51" s="498"/>
      <c r="M51" s="498"/>
    </row>
    <row r="52" spans="1:13" ht="12.75">
      <c r="B52" s="498"/>
      <c r="C52" s="498"/>
      <c r="D52" s="498"/>
      <c r="E52" s="498"/>
      <c r="F52" s="498"/>
      <c r="G52" s="498"/>
      <c r="H52" s="498"/>
      <c r="I52" s="498"/>
      <c r="J52" s="498"/>
      <c r="K52" s="498"/>
      <c r="L52" s="498"/>
      <c r="M52" s="498"/>
    </row>
    <row r="53" spans="1:13" ht="12.75">
      <c r="G53" s="54"/>
      <c r="H53" s="54"/>
      <c r="I53" s="54"/>
      <c r="J53" s="54"/>
      <c r="M53" s="962"/>
    </row>
    <row r="54" spans="1:13" ht="12.75">
      <c r="G54" s="54"/>
      <c r="H54" s="54"/>
      <c r="I54" s="54"/>
      <c r="J54" s="54"/>
      <c r="M54" s="962"/>
    </row>
    <row r="55" spans="1:13" ht="12.75">
      <c r="G55" s="54"/>
      <c r="H55" s="54"/>
      <c r="I55" s="54"/>
      <c r="J55" s="54"/>
      <c r="M55" s="962"/>
    </row>
    <row r="56" spans="1:13" ht="12.75">
      <c r="G56" s="54"/>
      <c r="H56" s="54"/>
      <c r="I56" s="54"/>
      <c r="J56" s="54"/>
      <c r="M56" s="962"/>
    </row>
    <row r="57" spans="1:13" ht="12.75">
      <c r="G57" s="54"/>
      <c r="H57" s="54"/>
      <c r="I57" s="54"/>
      <c r="J57" s="54"/>
      <c r="M57" s="962"/>
    </row>
    <row r="58" spans="1:13" ht="12.75">
      <c r="G58" s="54"/>
      <c r="H58" s="54"/>
      <c r="I58" s="54"/>
      <c r="J58" s="54"/>
      <c r="M58" s="962"/>
    </row>
    <row r="59" spans="1:13" ht="12.75">
      <c r="G59" s="54"/>
      <c r="H59" s="54"/>
      <c r="I59" s="54"/>
      <c r="J59" s="54"/>
      <c r="M59" s="962"/>
    </row>
    <row r="60" spans="1:13" ht="12.75">
      <c r="G60" s="54"/>
      <c r="H60" s="54"/>
      <c r="I60" s="54"/>
      <c r="J60" s="54"/>
      <c r="M60" s="962"/>
    </row>
    <row r="61" spans="1:13" ht="12.75">
      <c r="G61" s="54"/>
      <c r="H61" s="54"/>
      <c r="I61" s="54"/>
      <c r="J61" s="54"/>
      <c r="M61" s="962"/>
    </row>
    <row r="62" spans="1:13" ht="12.75">
      <c r="G62" s="54"/>
      <c r="H62" s="54"/>
      <c r="I62" s="54"/>
      <c r="J62" s="54"/>
      <c r="M62" s="962"/>
    </row>
    <row r="63" spans="1:13" ht="12.75">
      <c r="G63" s="54"/>
      <c r="H63" s="54"/>
      <c r="I63" s="54"/>
      <c r="J63" s="54"/>
      <c r="M63" s="962"/>
    </row>
    <row r="64" spans="1:13" ht="12.75">
      <c r="G64" s="54"/>
      <c r="H64" s="54"/>
      <c r="I64" s="54"/>
      <c r="J64" s="54"/>
      <c r="M64" s="962"/>
    </row>
    <row r="65" spans="7:13" ht="12.75">
      <c r="G65" s="54"/>
      <c r="H65" s="54"/>
      <c r="I65" s="54"/>
      <c r="J65" s="54"/>
      <c r="M65" s="962"/>
    </row>
    <row r="66" spans="7:13" ht="12.75">
      <c r="G66" s="54"/>
      <c r="H66" s="54"/>
      <c r="I66" s="54"/>
      <c r="J66" s="54"/>
      <c r="M66" s="962"/>
    </row>
    <row r="67" spans="7:13" ht="12.75">
      <c r="G67" s="54"/>
      <c r="H67" s="54"/>
      <c r="I67" s="54"/>
      <c r="J67" s="54"/>
      <c r="M67" s="962"/>
    </row>
    <row r="68" spans="7:13" ht="12.75">
      <c r="G68" s="54"/>
      <c r="H68" s="54"/>
      <c r="I68" s="54"/>
      <c r="J68" s="54"/>
      <c r="M68" s="962"/>
    </row>
    <row r="69" spans="7:13" ht="12.75">
      <c r="G69" s="54"/>
      <c r="H69" s="54"/>
      <c r="I69" s="54"/>
      <c r="J69" s="54"/>
      <c r="M69" s="962"/>
    </row>
    <row r="70" spans="7:13" ht="12.75">
      <c r="G70" s="54"/>
      <c r="H70" s="54"/>
      <c r="I70" s="54"/>
      <c r="J70" s="54"/>
      <c r="M70" s="962"/>
    </row>
    <row r="71" spans="7:13" ht="12.75">
      <c r="G71" s="54"/>
      <c r="H71" s="54"/>
      <c r="I71" s="54"/>
      <c r="J71" s="54"/>
      <c r="M71" s="962"/>
    </row>
    <row r="72" spans="7:13" ht="12.75">
      <c r="G72" s="54"/>
      <c r="H72" s="54"/>
      <c r="I72" s="54"/>
      <c r="J72" s="54"/>
      <c r="M72" s="962"/>
    </row>
    <row r="73" spans="7:13" ht="12.75">
      <c r="G73" s="54"/>
      <c r="H73" s="54"/>
      <c r="I73" s="54"/>
      <c r="J73" s="54"/>
      <c r="M73" s="962"/>
    </row>
    <row r="74" spans="7:13" ht="12.75">
      <c r="G74" s="54"/>
      <c r="H74" s="54"/>
      <c r="I74" s="54"/>
      <c r="J74" s="54"/>
      <c r="M74" s="962"/>
    </row>
    <row r="75" spans="7:13" ht="12.75">
      <c r="G75" s="54"/>
      <c r="H75" s="54"/>
      <c r="I75" s="54"/>
      <c r="J75" s="54"/>
      <c r="M75" s="962"/>
    </row>
    <row r="76" spans="7:13" ht="12.75">
      <c r="G76" s="54"/>
      <c r="H76" s="54"/>
      <c r="I76" s="54"/>
      <c r="J76" s="54"/>
      <c r="M76" s="962"/>
    </row>
    <row r="77" spans="7:13" ht="12.75">
      <c r="G77" s="54"/>
      <c r="H77" s="54"/>
      <c r="I77" s="54"/>
      <c r="J77" s="54"/>
      <c r="M77" s="962"/>
    </row>
    <row r="78" spans="7:13" ht="12.75">
      <c r="G78" s="54"/>
      <c r="H78" s="54"/>
      <c r="I78" s="54"/>
      <c r="J78" s="54"/>
      <c r="M78" s="962"/>
    </row>
    <row r="79" spans="7:13" ht="12.75">
      <c r="G79" s="54"/>
      <c r="H79" s="54"/>
      <c r="I79" s="54"/>
      <c r="J79" s="54"/>
      <c r="M79" s="962"/>
    </row>
    <row r="80" spans="7:13" ht="12.75">
      <c r="G80" s="54"/>
      <c r="H80" s="54"/>
      <c r="I80" s="54"/>
      <c r="J80" s="54"/>
      <c r="M80" s="962"/>
    </row>
    <row r="81" spans="7:13" ht="12.75">
      <c r="G81" s="54"/>
      <c r="H81" s="54"/>
      <c r="I81" s="54"/>
      <c r="J81" s="54"/>
      <c r="M81" s="962"/>
    </row>
    <row r="82" spans="7:13" ht="12.75">
      <c r="G82" s="54"/>
      <c r="H82" s="54"/>
      <c r="I82" s="54"/>
      <c r="J82" s="54"/>
      <c r="M82" s="962"/>
    </row>
    <row r="83" spans="7:13" ht="12.75">
      <c r="G83" s="54"/>
      <c r="H83" s="54"/>
      <c r="I83" s="54"/>
      <c r="J83" s="54"/>
      <c r="M83" s="962"/>
    </row>
    <row r="84" spans="7:13" ht="12.75">
      <c r="G84" s="54"/>
      <c r="H84" s="54"/>
      <c r="I84" s="54"/>
      <c r="J84" s="54"/>
      <c r="M84" s="962"/>
    </row>
    <row r="85" spans="7:13" ht="12.75">
      <c r="G85" s="54"/>
      <c r="H85" s="54"/>
      <c r="I85" s="54"/>
      <c r="J85" s="54"/>
      <c r="M85" s="962"/>
    </row>
    <row r="86" spans="7:13" ht="12.75">
      <c r="G86" s="54"/>
      <c r="H86" s="54"/>
      <c r="I86" s="54"/>
      <c r="J86" s="54"/>
      <c r="M86" s="962"/>
    </row>
    <row r="87" spans="7:13" ht="12.75">
      <c r="G87" s="54"/>
      <c r="H87" s="54"/>
      <c r="I87" s="54"/>
      <c r="J87" s="54"/>
      <c r="M87" s="962"/>
    </row>
    <row r="88" spans="7:13" ht="12.75">
      <c r="M88" s="962"/>
    </row>
    <row r="89" spans="7:13" ht="12.75">
      <c r="M89" s="962"/>
    </row>
    <row r="90" spans="7:13" ht="12.75">
      <c r="M90" s="962"/>
    </row>
    <row r="91" spans="7:13" ht="12.75">
      <c r="M91" s="962"/>
    </row>
    <row r="92" spans="7:13" ht="12.75">
      <c r="M92" s="962"/>
    </row>
    <row r="93" spans="7:13" ht="12.75">
      <c r="M93" s="962"/>
    </row>
    <row r="94" spans="7:13" ht="12.75">
      <c r="M94" s="962"/>
    </row>
    <row r="95" spans="7:13" ht="12.75">
      <c r="M95" s="962"/>
    </row>
    <row r="96" spans="7:13" ht="12.75">
      <c r="M96" s="962"/>
    </row>
    <row r="97" spans="13:13" ht="12.75">
      <c r="M97" s="962"/>
    </row>
    <row r="98" spans="13:13" ht="12.75">
      <c r="M98" s="962"/>
    </row>
    <row r="99" spans="13:13" ht="12.75">
      <c r="M99" s="962"/>
    </row>
    <row r="100" spans="13:13" ht="12.75">
      <c r="M100" s="962"/>
    </row>
    <row r="101" spans="13:13" ht="12.75">
      <c r="M101" s="962"/>
    </row>
    <row r="102" spans="13:13" ht="12.75">
      <c r="M102" s="962"/>
    </row>
    <row r="103" spans="13:13" ht="12.75">
      <c r="M103" s="962"/>
    </row>
    <row r="104" spans="13:13" ht="12.75">
      <c r="M104" s="962"/>
    </row>
    <row r="105" spans="13:13" ht="12.75">
      <c r="M105" s="962"/>
    </row>
    <row r="106" spans="13:13" ht="12.75">
      <c r="M106" s="962"/>
    </row>
    <row r="107" spans="13:13" ht="12.75">
      <c r="M107" s="962"/>
    </row>
    <row r="108" spans="13:13" ht="12.75">
      <c r="M108" s="962"/>
    </row>
    <row r="109" spans="13:13" ht="12.75">
      <c r="M109" s="962"/>
    </row>
    <row r="110" spans="13:13" ht="12.75">
      <c r="M110" s="962"/>
    </row>
    <row r="111" spans="13:13" ht="12.75">
      <c r="M111" s="962"/>
    </row>
    <row r="112" spans="13:13" ht="12.75">
      <c r="M112" s="962"/>
    </row>
    <row r="113" spans="13:13" ht="12.75">
      <c r="M113" s="962"/>
    </row>
    <row r="114" spans="13:13" ht="12.75">
      <c r="M114" s="962"/>
    </row>
    <row r="115" spans="13:13" ht="12.75">
      <c r="M115" s="962"/>
    </row>
    <row r="116" spans="13:13" ht="12.75">
      <c r="M116" s="962"/>
    </row>
    <row r="117" spans="13:13" ht="12.75">
      <c r="M117" s="962"/>
    </row>
    <row r="118" spans="13:13" ht="12.75">
      <c r="M118" s="962"/>
    </row>
    <row r="119" spans="13:13" ht="12.75">
      <c r="M119" s="962"/>
    </row>
    <row r="120" spans="13:13" ht="12.75">
      <c r="M120" s="962"/>
    </row>
    <row r="121" spans="13:13" ht="12.75">
      <c r="M121" s="962"/>
    </row>
    <row r="122" spans="13:13" ht="12.75">
      <c r="M122" s="962"/>
    </row>
    <row r="123" spans="13:13" ht="12.75">
      <c r="M123" s="962"/>
    </row>
    <row r="124" spans="13:13" ht="12.75">
      <c r="M124" s="962"/>
    </row>
    <row r="125" spans="13:13" ht="12.75">
      <c r="M125" s="962"/>
    </row>
    <row r="126" spans="13:13" ht="12.75">
      <c r="M126" s="962"/>
    </row>
    <row r="127" spans="13:13" ht="12.75">
      <c r="M127" s="962"/>
    </row>
    <row r="128" spans="13:13" ht="12.75">
      <c r="M128" s="962"/>
    </row>
    <row r="129" spans="13:13" ht="12.75">
      <c r="M129" s="962"/>
    </row>
    <row r="130" spans="13:13" ht="12.75">
      <c r="M130" s="962"/>
    </row>
    <row r="131" spans="13:13" ht="12.75">
      <c r="M131" s="962"/>
    </row>
    <row r="132" spans="13:13" ht="12.75">
      <c r="M132" s="962"/>
    </row>
    <row r="133" spans="13:13" ht="12.75">
      <c r="M133" s="962"/>
    </row>
    <row r="134" spans="13:13" ht="12.75">
      <c r="M134" s="962"/>
    </row>
    <row r="135" spans="13:13" ht="12.75">
      <c r="M135" s="962"/>
    </row>
    <row r="136" spans="13:13" ht="12.75">
      <c r="M136" s="962"/>
    </row>
    <row r="137" spans="13:13" ht="12.75">
      <c r="M137" s="962"/>
    </row>
    <row r="138" spans="13:13" ht="12.75">
      <c r="M138" s="962"/>
    </row>
    <row r="139" spans="13:13" ht="12.75">
      <c r="M139" s="962"/>
    </row>
    <row r="140" spans="13:13" ht="12.75">
      <c r="M140" s="962"/>
    </row>
    <row r="141" spans="13:13" ht="12.75">
      <c r="M141" s="962"/>
    </row>
    <row r="142" spans="13:13" ht="12.75">
      <c r="M142" s="962"/>
    </row>
    <row r="143" spans="13:13" ht="12.75">
      <c r="M143" s="962"/>
    </row>
    <row r="144" spans="13:13" ht="12.75">
      <c r="M144" s="962"/>
    </row>
    <row r="145" spans="13:13" ht="12.75">
      <c r="M145" s="962"/>
    </row>
    <row r="146" spans="13:13" ht="12.75">
      <c r="M146" s="962"/>
    </row>
    <row r="147" spans="13:13" ht="12.75">
      <c r="M147" s="962"/>
    </row>
    <row r="148" spans="13:13" ht="12.75">
      <c r="M148" s="962"/>
    </row>
    <row r="149" spans="13:13" ht="12.75">
      <c r="M149" s="962"/>
    </row>
    <row r="150" spans="13:13" ht="12.75">
      <c r="M150" s="962"/>
    </row>
    <row r="151" spans="13:13" ht="12.75">
      <c r="M151" s="962"/>
    </row>
    <row r="152" spans="13:13" ht="12.75">
      <c r="M152" s="962"/>
    </row>
    <row r="153" spans="13:13" ht="12.75">
      <c r="M153" s="962"/>
    </row>
    <row r="154" spans="13:13" ht="12.75">
      <c r="M154" s="962"/>
    </row>
    <row r="155" spans="13:13" ht="12.75">
      <c r="M155" s="962"/>
    </row>
    <row r="156" spans="13:13" ht="12.75">
      <c r="M156" s="962"/>
    </row>
    <row r="157" spans="13:13" ht="12.75">
      <c r="M157" s="962"/>
    </row>
    <row r="158" spans="13:13" ht="12.75">
      <c r="M158" s="962"/>
    </row>
    <row r="159" spans="13:13" ht="12.75">
      <c r="M159" s="962"/>
    </row>
    <row r="160" spans="13:13" ht="12.75">
      <c r="M160" s="962"/>
    </row>
    <row r="161" spans="13:13" ht="12.75">
      <c r="M161" s="962"/>
    </row>
    <row r="162" spans="13:13" ht="12.75">
      <c r="M162" s="962"/>
    </row>
    <row r="163" spans="13:13" ht="12.75">
      <c r="M163" s="962"/>
    </row>
    <row r="164" spans="13:13" ht="12.75">
      <c r="M164" s="962"/>
    </row>
    <row r="165" spans="13:13" ht="12.75">
      <c r="M165" s="962"/>
    </row>
    <row r="166" spans="13:13" ht="12.75">
      <c r="M166" s="962"/>
    </row>
    <row r="167" spans="13:13" ht="12.75">
      <c r="M167" s="962"/>
    </row>
    <row r="168" spans="13:13" ht="12.75">
      <c r="M168" s="962"/>
    </row>
    <row r="169" spans="13:13" ht="12.75">
      <c r="M169" s="962"/>
    </row>
    <row r="170" spans="13:13" ht="12.75">
      <c r="M170" s="962"/>
    </row>
    <row r="171" spans="13:13" ht="12.75">
      <c r="M171" s="962"/>
    </row>
    <row r="172" spans="13:13" ht="12.75">
      <c r="M172" s="962"/>
    </row>
    <row r="173" spans="13:13" ht="12.75">
      <c r="M173" s="962"/>
    </row>
    <row r="174" spans="13:13" ht="12.75">
      <c r="M174" s="962"/>
    </row>
    <row r="175" spans="13:13" ht="12.75">
      <c r="M175" s="962"/>
    </row>
    <row r="176" spans="13:13" ht="12.75">
      <c r="M176" s="962"/>
    </row>
    <row r="177" spans="13:13" ht="12.75">
      <c r="M177" s="962"/>
    </row>
    <row r="178" spans="13:13" ht="12.75">
      <c r="M178" s="962"/>
    </row>
    <row r="179" spans="13:13" ht="12.75">
      <c r="M179" s="962"/>
    </row>
    <row r="180" spans="13:13" ht="12.75">
      <c r="M180" s="962"/>
    </row>
    <row r="181" spans="13:13" ht="12.75">
      <c r="M181" s="962"/>
    </row>
    <row r="182" spans="13:13" ht="12.75">
      <c r="M182" s="962"/>
    </row>
    <row r="183" spans="13:13" ht="12.75">
      <c r="M183" s="962"/>
    </row>
    <row r="184" spans="13:13" ht="12.75">
      <c r="M184" s="962"/>
    </row>
    <row r="185" spans="13:13" ht="12.75">
      <c r="M185" s="962"/>
    </row>
    <row r="186" spans="13:13" ht="12.75">
      <c r="M186" s="962"/>
    </row>
    <row r="187" spans="13:13" ht="12.75">
      <c r="M187" s="962"/>
    </row>
    <row r="188" spans="13:13" ht="12.75">
      <c r="M188" s="962"/>
    </row>
    <row r="189" spans="13:13" ht="12.75">
      <c r="M189" s="962"/>
    </row>
    <row r="190" spans="13:13" ht="12.75">
      <c r="M190" s="962"/>
    </row>
    <row r="191" spans="13:13" ht="12.75">
      <c r="M191" s="962"/>
    </row>
    <row r="192" spans="13:13" ht="12.75">
      <c r="M192" s="962"/>
    </row>
    <row r="193" spans="13:13" ht="12.75">
      <c r="M193" s="962"/>
    </row>
    <row r="194" spans="13:13" ht="12.75">
      <c r="M194" s="962"/>
    </row>
    <row r="195" spans="13:13" ht="12.75">
      <c r="M195" s="962"/>
    </row>
    <row r="196" spans="13:13" ht="12.75">
      <c r="M196" s="962"/>
    </row>
    <row r="197" spans="13:13" ht="12.75">
      <c r="M197" s="962"/>
    </row>
    <row r="198" spans="13:13" ht="12.75">
      <c r="M198" s="962"/>
    </row>
    <row r="199" spans="13:13" ht="12.75">
      <c r="M199" s="962"/>
    </row>
    <row r="200" spans="13:13" ht="12.75">
      <c r="M200" s="962"/>
    </row>
    <row r="201" spans="13:13" ht="12.75">
      <c r="M201" s="962"/>
    </row>
    <row r="202" spans="13:13" ht="12.75">
      <c r="M202" s="962"/>
    </row>
    <row r="203" spans="13:13" ht="12.75">
      <c r="M203" s="962"/>
    </row>
    <row r="204" spans="13:13" ht="12.75">
      <c r="M204" s="962"/>
    </row>
    <row r="205" spans="13:13" ht="12.75">
      <c r="M205" s="962"/>
    </row>
    <row r="206" spans="13:13" ht="12.75">
      <c r="M206" s="962"/>
    </row>
    <row r="207" spans="13:13" ht="12.75">
      <c r="M207" s="962"/>
    </row>
    <row r="208" spans="13:13" ht="12.75">
      <c r="M208" s="962"/>
    </row>
    <row r="209" spans="13:13" ht="12.75">
      <c r="M209" s="962"/>
    </row>
    <row r="210" spans="13:13" ht="12.75">
      <c r="M210" s="962"/>
    </row>
    <row r="211" spans="13:13" ht="12.75">
      <c r="M211" s="962"/>
    </row>
    <row r="212" spans="13:13" ht="12.75">
      <c r="M212" s="962"/>
    </row>
    <row r="213" spans="13:13" ht="12.75">
      <c r="M213" s="962"/>
    </row>
    <row r="214" spans="13:13" ht="12.75">
      <c r="M214" s="962"/>
    </row>
    <row r="215" spans="13:13" ht="12.75">
      <c r="M215" s="962"/>
    </row>
    <row r="216" spans="13:13" ht="12.75">
      <c r="M216" s="962"/>
    </row>
    <row r="217" spans="13:13" ht="12.75">
      <c r="M217" s="962"/>
    </row>
    <row r="218" spans="13:13" ht="12.75">
      <c r="M218" s="962"/>
    </row>
    <row r="219" spans="13:13" ht="12.75">
      <c r="M219" s="962"/>
    </row>
    <row r="220" spans="13:13" ht="12.75">
      <c r="M220" s="962"/>
    </row>
    <row r="221" spans="13:13" ht="12.75">
      <c r="M221" s="962"/>
    </row>
    <row r="222" spans="13:13" ht="12.75">
      <c r="M222" s="962"/>
    </row>
    <row r="223" spans="13:13" ht="12.75">
      <c r="M223" s="962"/>
    </row>
    <row r="224" spans="13:13" ht="12.75">
      <c r="M224" s="962"/>
    </row>
    <row r="225" spans="13:13" ht="12.75">
      <c r="M225" s="962"/>
    </row>
    <row r="226" spans="13:13" ht="12.75">
      <c r="M226" s="962"/>
    </row>
    <row r="227" spans="13:13" ht="12.75">
      <c r="M227" s="962"/>
    </row>
    <row r="228" spans="13:13" ht="12.75">
      <c r="M228" s="962"/>
    </row>
    <row r="229" spans="13:13" ht="12.75">
      <c r="M229" s="962"/>
    </row>
    <row r="230" spans="13:13" ht="12.75">
      <c r="M230" s="962"/>
    </row>
    <row r="231" spans="13:13" ht="12.75">
      <c r="M231" s="962"/>
    </row>
    <row r="232" spans="13:13" ht="12.75">
      <c r="M232" s="962"/>
    </row>
    <row r="233" spans="13:13" ht="12.75">
      <c r="M233" s="962"/>
    </row>
    <row r="234" spans="13:13" ht="12.75">
      <c r="M234" s="962"/>
    </row>
    <row r="235" spans="13:13" ht="12.75">
      <c r="M235" s="962"/>
    </row>
    <row r="236" spans="13:13" ht="12.75">
      <c r="M236" s="962"/>
    </row>
    <row r="237" spans="13:13" ht="12.75">
      <c r="M237" s="962"/>
    </row>
    <row r="238" spans="13:13" ht="12.75">
      <c r="M238" s="962"/>
    </row>
    <row r="239" spans="13:13" ht="12.75">
      <c r="M239" s="962"/>
    </row>
    <row r="240" spans="13:13" ht="12.75">
      <c r="M240" s="962"/>
    </row>
    <row r="241" spans="13:13" ht="12.75">
      <c r="M241" s="962"/>
    </row>
    <row r="242" spans="13:13" ht="12.75">
      <c r="M242" s="962"/>
    </row>
    <row r="243" spans="13:13" ht="12.75">
      <c r="M243" s="962"/>
    </row>
    <row r="244" spans="13:13" ht="12.75">
      <c r="M244" s="962"/>
    </row>
    <row r="245" spans="13:13" ht="12.75">
      <c r="M245" s="962"/>
    </row>
    <row r="246" spans="13:13" ht="12.75">
      <c r="M246" s="962"/>
    </row>
    <row r="247" spans="13:13" ht="12.75">
      <c r="M247" s="962"/>
    </row>
    <row r="248" spans="13:13" ht="12.75">
      <c r="M248" s="962"/>
    </row>
    <row r="249" spans="13:13" ht="12.75">
      <c r="M249" s="962"/>
    </row>
    <row r="250" spans="13:13" ht="12.75">
      <c r="M250" s="962"/>
    </row>
    <row r="251" spans="13:13" ht="12.75">
      <c r="M251" s="962"/>
    </row>
    <row r="252" spans="13:13" ht="12.75">
      <c r="M252" s="962"/>
    </row>
    <row r="253" spans="13:13" ht="12.75">
      <c r="M253" s="962"/>
    </row>
    <row r="254" spans="13:13" ht="12.75">
      <c r="M254" s="962"/>
    </row>
    <row r="255" spans="13:13" ht="12.75">
      <c r="M255" s="962"/>
    </row>
    <row r="256" spans="13:13" ht="12.75">
      <c r="M256" s="962"/>
    </row>
    <row r="257" spans="13:13" ht="12.75">
      <c r="M257" s="962"/>
    </row>
    <row r="258" spans="13:13" ht="12.75">
      <c r="M258" s="962"/>
    </row>
    <row r="259" spans="13:13" ht="12.75">
      <c r="M259" s="962"/>
    </row>
    <row r="260" spans="13:13" ht="12.75">
      <c r="M260" s="962"/>
    </row>
    <row r="261" spans="13:13" ht="12.75">
      <c r="M261" s="962"/>
    </row>
    <row r="262" spans="13:13" ht="12.75">
      <c r="M262" s="962"/>
    </row>
    <row r="263" spans="13:13" ht="12.75">
      <c r="M263" s="962"/>
    </row>
    <row r="264" spans="13:13" ht="12.75">
      <c r="M264" s="962"/>
    </row>
    <row r="265" spans="13:13" ht="12.75">
      <c r="M265" s="962"/>
    </row>
    <row r="266" spans="13:13" ht="12.75">
      <c r="M266" s="962"/>
    </row>
    <row r="267" spans="13:13" ht="12.75">
      <c r="M267" s="962"/>
    </row>
    <row r="268" spans="13:13" ht="12.75">
      <c r="M268" s="962"/>
    </row>
    <row r="269" spans="13:13" ht="12.75">
      <c r="M269" s="962"/>
    </row>
    <row r="270" spans="13:13" ht="12.75">
      <c r="M270" s="962"/>
    </row>
    <row r="271" spans="13:13" ht="12.75">
      <c r="M271" s="962"/>
    </row>
    <row r="272" spans="13:13" ht="12.75">
      <c r="M272" s="962"/>
    </row>
    <row r="273" spans="13:13" ht="12.75">
      <c r="M273" s="962"/>
    </row>
    <row r="274" spans="13:13" ht="12.75">
      <c r="M274" s="962"/>
    </row>
    <row r="275" spans="13:13" ht="12.75">
      <c r="M275" s="962"/>
    </row>
    <row r="276" spans="13:13" ht="12.75">
      <c r="M276" s="962"/>
    </row>
    <row r="277" spans="13:13" ht="12.75">
      <c r="M277" s="962"/>
    </row>
    <row r="278" spans="13:13" ht="12.75">
      <c r="M278" s="962"/>
    </row>
    <row r="279" spans="13:13" ht="12.75">
      <c r="M279" s="962"/>
    </row>
    <row r="280" spans="13:13" ht="12.75">
      <c r="M280" s="962"/>
    </row>
    <row r="281" spans="13:13" ht="12.75">
      <c r="M281" s="962"/>
    </row>
    <row r="282" spans="13:13" ht="12.75">
      <c r="M282" s="962"/>
    </row>
    <row r="283" spans="13:13" ht="12.75">
      <c r="M283" s="962"/>
    </row>
    <row r="284" spans="13:13" ht="12.75">
      <c r="M284" s="962"/>
    </row>
    <row r="285" spans="13:13" ht="12.75">
      <c r="M285" s="962"/>
    </row>
    <row r="286" spans="13:13" ht="12.75">
      <c r="M286" s="962"/>
    </row>
    <row r="287" spans="13:13" ht="12.75">
      <c r="M287" s="962"/>
    </row>
    <row r="288" spans="13:13" ht="12.75">
      <c r="M288" s="962"/>
    </row>
    <row r="289" spans="13:13" ht="12.75">
      <c r="M289" s="962"/>
    </row>
    <row r="290" spans="13:13" ht="12.75">
      <c r="M290" s="962"/>
    </row>
    <row r="291" spans="13:13" ht="12.75">
      <c r="M291" s="962"/>
    </row>
    <row r="292" spans="13:13" ht="12.75">
      <c r="M292" s="962"/>
    </row>
    <row r="293" spans="13:13" ht="12.75">
      <c r="M293" s="962"/>
    </row>
    <row r="294" spans="13:13" ht="12.75">
      <c r="M294" s="962"/>
    </row>
    <row r="295" spans="13:13" ht="12.75">
      <c r="M295" s="962"/>
    </row>
    <row r="296" spans="13:13" ht="12.75">
      <c r="M296" s="962"/>
    </row>
    <row r="297" spans="13:13" ht="12.75">
      <c r="M297" s="962"/>
    </row>
    <row r="298" spans="13:13" ht="12.75">
      <c r="M298" s="962"/>
    </row>
    <row r="299" spans="13:13" ht="12.75">
      <c r="M299" s="962"/>
    </row>
    <row r="300" spans="13:13" ht="12.75">
      <c r="M300" s="962"/>
    </row>
    <row r="301" spans="13:13" ht="12.75">
      <c r="M301" s="962"/>
    </row>
    <row r="302" spans="13:13" ht="12.75">
      <c r="M302" s="962"/>
    </row>
    <row r="303" spans="13:13" ht="12.75">
      <c r="M303" s="962"/>
    </row>
    <row r="304" spans="13:13" ht="12.75">
      <c r="M304" s="962"/>
    </row>
    <row r="305" spans="13:13" ht="12.75">
      <c r="M305" s="962"/>
    </row>
    <row r="306" spans="13:13" ht="12.75">
      <c r="M306" s="962"/>
    </row>
    <row r="307" spans="13:13" ht="12.75">
      <c r="M307" s="962"/>
    </row>
    <row r="308" spans="13:13" ht="12.75">
      <c r="M308" s="962"/>
    </row>
    <row r="309" spans="13:13" ht="12.75">
      <c r="M309" s="962"/>
    </row>
    <row r="310" spans="13:13" ht="12.75">
      <c r="M310" s="962"/>
    </row>
    <row r="311" spans="13:13" ht="12.75">
      <c r="M311" s="962"/>
    </row>
    <row r="312" spans="13:13" ht="12.75">
      <c r="M312" s="962"/>
    </row>
    <row r="313" spans="13:13" ht="12.75">
      <c r="M313" s="962"/>
    </row>
    <row r="314" spans="13:13" ht="12.75">
      <c r="M314" s="962"/>
    </row>
    <row r="315" spans="13:13" ht="12.75">
      <c r="M315" s="962"/>
    </row>
    <row r="316" spans="13:13" ht="12.75">
      <c r="M316" s="962"/>
    </row>
    <row r="317" spans="13:13" ht="12.75">
      <c r="M317" s="962"/>
    </row>
    <row r="318" spans="13:13" ht="12.75">
      <c r="M318" s="962"/>
    </row>
    <row r="319" spans="13:13" ht="12.75">
      <c r="M319" s="962"/>
    </row>
    <row r="320" spans="13:13" ht="12.75">
      <c r="M320" s="962"/>
    </row>
    <row r="321" spans="13:13" ht="12.75">
      <c r="M321" s="962"/>
    </row>
    <row r="322" spans="13:13" ht="12.75">
      <c r="M322" s="962"/>
    </row>
    <row r="323" spans="13:13" ht="12.75">
      <c r="M323" s="962"/>
    </row>
    <row r="324" spans="13:13" ht="12.75">
      <c r="M324" s="962"/>
    </row>
    <row r="325" spans="13:13" ht="12.75">
      <c r="M325" s="962"/>
    </row>
    <row r="326" spans="13:13" ht="12.75">
      <c r="M326" s="962"/>
    </row>
    <row r="327" spans="13:13" ht="12.75">
      <c r="M327" s="962"/>
    </row>
    <row r="328" spans="13:13" ht="12.75">
      <c r="M328" s="962"/>
    </row>
    <row r="329" spans="13:13" ht="12.75">
      <c r="M329" s="962"/>
    </row>
    <row r="330" spans="13:13" ht="12.75">
      <c r="M330" s="962"/>
    </row>
    <row r="331" spans="13:13" ht="12.75">
      <c r="M331" s="962"/>
    </row>
    <row r="332" spans="13:13" ht="12.75">
      <c r="M332" s="962"/>
    </row>
    <row r="333" spans="13:13" ht="12.75">
      <c r="M333" s="962"/>
    </row>
    <row r="334" spans="13:13" ht="12.75">
      <c r="M334" s="962"/>
    </row>
    <row r="335" spans="13:13" ht="12.75">
      <c r="M335" s="962"/>
    </row>
    <row r="336" spans="13:13" ht="12.75">
      <c r="M336" s="962"/>
    </row>
    <row r="337" spans="13:13" ht="12.75">
      <c r="M337" s="962"/>
    </row>
    <row r="338" spans="13:13" ht="12.75">
      <c r="M338" s="962"/>
    </row>
    <row r="339" spans="13:13" ht="12.75">
      <c r="M339" s="962"/>
    </row>
    <row r="340" spans="13:13" ht="12.75">
      <c r="M340" s="962"/>
    </row>
    <row r="341" spans="13:13" ht="12.75">
      <c r="M341" s="962"/>
    </row>
    <row r="342" spans="13:13" ht="12.75">
      <c r="M342" s="962"/>
    </row>
    <row r="343" spans="13:13" ht="12.75">
      <c r="M343" s="962"/>
    </row>
    <row r="344" spans="13:13" ht="12.75">
      <c r="M344" s="962"/>
    </row>
    <row r="345" spans="13:13" ht="12.75">
      <c r="M345" s="962"/>
    </row>
    <row r="346" spans="13:13" ht="12.75">
      <c r="M346" s="962"/>
    </row>
    <row r="347" spans="13:13" ht="12.75">
      <c r="M347" s="962"/>
    </row>
    <row r="348" spans="13:13" ht="12.75">
      <c r="M348" s="962"/>
    </row>
    <row r="349" spans="13:13" ht="12.75">
      <c r="M349" s="962"/>
    </row>
    <row r="350" spans="13:13" ht="12.75">
      <c r="M350" s="962"/>
    </row>
    <row r="351" spans="13:13" ht="12.75">
      <c r="M351" s="962"/>
    </row>
    <row r="352" spans="13:13" ht="12.75">
      <c r="M352" s="962"/>
    </row>
    <row r="353" spans="13:13" ht="12.75">
      <c r="M353" s="962"/>
    </row>
    <row r="354" spans="13:13" ht="12.75">
      <c r="M354" s="962"/>
    </row>
    <row r="355" spans="13:13" ht="12.75">
      <c r="M355" s="962"/>
    </row>
    <row r="356" spans="13:13" ht="12.75">
      <c r="M356" s="962"/>
    </row>
    <row r="357" spans="13:13" ht="12.75">
      <c r="M357" s="962"/>
    </row>
    <row r="358" spans="13:13" ht="12.75">
      <c r="M358" s="962"/>
    </row>
    <row r="359" spans="13:13" ht="12.75">
      <c r="M359" s="962"/>
    </row>
    <row r="360" spans="13:13" ht="12.75">
      <c r="M360" s="962"/>
    </row>
    <row r="361" spans="13:13" ht="12.75">
      <c r="M361" s="962"/>
    </row>
    <row r="362" spans="13:13" ht="12.75">
      <c r="M362" s="962"/>
    </row>
    <row r="363" spans="13:13" ht="12.75">
      <c r="M363" s="962"/>
    </row>
    <row r="364" spans="13:13" ht="12.75">
      <c r="M364" s="962"/>
    </row>
    <row r="365" spans="13:13" ht="12.75">
      <c r="M365" s="962"/>
    </row>
    <row r="366" spans="13:13" ht="12.75">
      <c r="M366" s="962"/>
    </row>
    <row r="367" spans="13:13" ht="12.75">
      <c r="M367" s="962"/>
    </row>
    <row r="368" spans="13:13" ht="12.75">
      <c r="M368" s="962"/>
    </row>
    <row r="369" spans="13:13" ht="12.75">
      <c r="M369" s="962"/>
    </row>
    <row r="370" spans="13:13" ht="12.75">
      <c r="M370" s="962"/>
    </row>
    <row r="371" spans="13:13" ht="12.75">
      <c r="M371" s="962"/>
    </row>
    <row r="372" spans="13:13" ht="12.75">
      <c r="M372" s="962"/>
    </row>
    <row r="373" spans="13:13" ht="12.75">
      <c r="M373" s="962"/>
    </row>
    <row r="374" spans="13:13" ht="12.75">
      <c r="M374" s="962"/>
    </row>
    <row r="375" spans="13:13" ht="12.75">
      <c r="M375" s="962"/>
    </row>
    <row r="376" spans="13:13" ht="12.75">
      <c r="M376" s="962"/>
    </row>
    <row r="377" spans="13:13" ht="12.75">
      <c r="M377" s="962"/>
    </row>
    <row r="378" spans="13:13" ht="12.75">
      <c r="M378" s="962"/>
    </row>
    <row r="379" spans="13:13" ht="12.75">
      <c r="M379" s="962"/>
    </row>
    <row r="380" spans="13:13" ht="12.75">
      <c r="M380" s="962"/>
    </row>
    <row r="381" spans="13:13" ht="12.75">
      <c r="M381" s="962"/>
    </row>
    <row r="382" spans="13:13" ht="12.75">
      <c r="M382" s="962"/>
    </row>
    <row r="383" spans="13:13" ht="12.75">
      <c r="M383" s="962"/>
    </row>
    <row r="384" spans="13:13" ht="12.75">
      <c r="M384" s="962"/>
    </row>
    <row r="385" spans="13:13" ht="12.75">
      <c r="M385" s="962"/>
    </row>
    <row r="386" spans="13:13" ht="12.75">
      <c r="M386" s="962"/>
    </row>
    <row r="387" spans="13:13" ht="12.75">
      <c r="M387" s="962"/>
    </row>
    <row r="388" spans="13:13" ht="12.75">
      <c r="M388" s="962"/>
    </row>
    <row r="389" spans="13:13" ht="12.75">
      <c r="M389" s="962"/>
    </row>
    <row r="390" spans="13:13" ht="12.75">
      <c r="M390" s="962"/>
    </row>
    <row r="391" spans="13:13" ht="12.75">
      <c r="M391" s="962"/>
    </row>
    <row r="392" spans="13:13" ht="12.75">
      <c r="M392" s="962"/>
    </row>
    <row r="393" spans="13:13" ht="12.75">
      <c r="M393" s="962"/>
    </row>
    <row r="394" spans="13:13" ht="12.75">
      <c r="M394" s="962"/>
    </row>
    <row r="395" spans="13:13" ht="12.75">
      <c r="M395" s="962"/>
    </row>
    <row r="396" spans="13:13" ht="12.75">
      <c r="M396" s="962"/>
    </row>
    <row r="397" spans="13:13" ht="12.75">
      <c r="M397" s="962"/>
    </row>
    <row r="398" spans="13:13" ht="12.75">
      <c r="M398" s="962"/>
    </row>
    <row r="399" spans="13:13" ht="12.75">
      <c r="M399" s="962"/>
    </row>
    <row r="400" spans="13:13" ht="12.75">
      <c r="M400" s="962"/>
    </row>
    <row r="401" spans="13:13" ht="12.75">
      <c r="M401" s="962"/>
    </row>
    <row r="402" spans="13:13" ht="12.75">
      <c r="M402" s="962"/>
    </row>
    <row r="403" spans="13:13" ht="12.75">
      <c r="M403" s="962"/>
    </row>
    <row r="404" spans="13:13" ht="12.75">
      <c r="M404" s="962"/>
    </row>
    <row r="405" spans="13:13" ht="12.75">
      <c r="M405" s="962"/>
    </row>
    <row r="406" spans="13:13" ht="12.75">
      <c r="M406" s="962"/>
    </row>
    <row r="407" spans="13:13" ht="12.75">
      <c r="M407" s="962"/>
    </row>
    <row r="408" spans="13:13" ht="12.75">
      <c r="M408" s="962"/>
    </row>
    <row r="409" spans="13:13" ht="12.75">
      <c r="M409" s="962"/>
    </row>
    <row r="410" spans="13:13" ht="12.75">
      <c r="M410" s="962"/>
    </row>
    <row r="411" spans="13:13" ht="12.75">
      <c r="M411" s="962"/>
    </row>
    <row r="412" spans="13:13" ht="12.75">
      <c r="M412" s="962"/>
    </row>
    <row r="413" spans="13:13" ht="12.75">
      <c r="M413" s="962"/>
    </row>
    <row r="414" spans="13:13" ht="12.75">
      <c r="M414" s="962"/>
    </row>
    <row r="415" spans="13:13" ht="12.75">
      <c r="M415" s="962"/>
    </row>
    <row r="416" spans="13:13" ht="12.75">
      <c r="M416" s="962"/>
    </row>
    <row r="417" spans="13:13" ht="12.75">
      <c r="M417" s="962"/>
    </row>
    <row r="418" spans="13:13" ht="12.75">
      <c r="M418" s="962"/>
    </row>
    <row r="419" spans="13:13" ht="12.75">
      <c r="M419" s="962"/>
    </row>
    <row r="420" spans="13:13" ht="12.75">
      <c r="M420" s="962"/>
    </row>
    <row r="421" spans="13:13" ht="12.75">
      <c r="M421" s="962"/>
    </row>
    <row r="422" spans="13:13" ht="12.75">
      <c r="M422" s="962"/>
    </row>
    <row r="423" spans="13:13" ht="12.75">
      <c r="M423" s="962"/>
    </row>
    <row r="424" spans="13:13" ht="12.75">
      <c r="M424" s="962"/>
    </row>
    <row r="425" spans="13:13" ht="12.75">
      <c r="M425" s="962"/>
    </row>
    <row r="426" spans="13:13" ht="12.75">
      <c r="M426" s="962"/>
    </row>
    <row r="427" spans="13:13" ht="12.75">
      <c r="M427" s="962"/>
    </row>
    <row r="428" spans="13:13" ht="12.75">
      <c r="M428" s="962"/>
    </row>
    <row r="429" spans="13:13" ht="12.75">
      <c r="M429" s="962"/>
    </row>
    <row r="430" spans="13:13" ht="12.75">
      <c r="M430" s="962"/>
    </row>
    <row r="431" spans="13:13" ht="12.75">
      <c r="M431" s="962"/>
    </row>
    <row r="432" spans="13:13" ht="12.75">
      <c r="M432" s="962"/>
    </row>
    <row r="433" spans="13:13" ht="12.75">
      <c r="M433" s="962"/>
    </row>
    <row r="434" spans="13:13" ht="12.75">
      <c r="M434" s="962"/>
    </row>
    <row r="435" spans="13:13" ht="12.75">
      <c r="M435" s="962"/>
    </row>
    <row r="436" spans="13:13" ht="12.75">
      <c r="M436" s="962"/>
    </row>
    <row r="437" spans="13:13" ht="12.75">
      <c r="M437" s="962"/>
    </row>
    <row r="438" spans="13:13" ht="12.75">
      <c r="M438" s="962"/>
    </row>
    <row r="439" spans="13:13" ht="12.75">
      <c r="M439" s="962"/>
    </row>
    <row r="440" spans="13:13" ht="12.75">
      <c r="M440" s="962"/>
    </row>
    <row r="441" spans="13:13" ht="12.75">
      <c r="M441" s="962"/>
    </row>
    <row r="442" spans="13:13" ht="12.75">
      <c r="M442" s="962"/>
    </row>
    <row r="443" spans="13:13" ht="12.75">
      <c r="M443" s="962"/>
    </row>
    <row r="444" spans="13:13" ht="12.75">
      <c r="M444" s="962"/>
    </row>
    <row r="445" spans="13:13" ht="12.75">
      <c r="M445" s="962"/>
    </row>
    <row r="446" spans="13:13" ht="12.75">
      <c r="M446" s="962"/>
    </row>
    <row r="447" spans="13:13" ht="12.75">
      <c r="M447" s="962"/>
    </row>
    <row r="448" spans="13:13" ht="12.75">
      <c r="M448" s="962"/>
    </row>
    <row r="449" spans="13:13" ht="12.75">
      <c r="M449" s="962"/>
    </row>
    <row r="450" spans="13:13" ht="12.75">
      <c r="M450" s="962"/>
    </row>
    <row r="451" spans="13:13" ht="12.75">
      <c r="M451" s="962"/>
    </row>
    <row r="452" spans="13:13" ht="12.75">
      <c r="M452" s="962"/>
    </row>
    <row r="453" spans="13:13" ht="12.75">
      <c r="M453" s="962"/>
    </row>
    <row r="454" spans="13:13" ht="12.75">
      <c r="M454" s="962"/>
    </row>
    <row r="455" spans="13:13" ht="12.75">
      <c r="M455" s="962"/>
    </row>
    <row r="456" spans="13:13" ht="12.75">
      <c r="M456" s="962"/>
    </row>
    <row r="457" spans="13:13" ht="12.75">
      <c r="M457" s="962"/>
    </row>
    <row r="458" spans="13:13" ht="12.75">
      <c r="M458" s="962"/>
    </row>
    <row r="459" spans="13:13" ht="12.75">
      <c r="M459" s="962"/>
    </row>
    <row r="460" spans="13:13" ht="12.75">
      <c r="M460" s="962"/>
    </row>
    <row r="461" spans="13:13" ht="12.75">
      <c r="M461" s="962"/>
    </row>
    <row r="462" spans="13:13" ht="12.75">
      <c r="M462" s="962"/>
    </row>
    <row r="463" spans="13:13" ht="12.75">
      <c r="M463" s="962"/>
    </row>
    <row r="464" spans="13:13" ht="12.75">
      <c r="M464" s="962"/>
    </row>
    <row r="465" spans="13:13" ht="12.75">
      <c r="M465" s="962"/>
    </row>
    <row r="466" spans="13:13" ht="12.75">
      <c r="M466" s="962"/>
    </row>
    <row r="467" spans="13:13" ht="12.75">
      <c r="M467" s="962"/>
    </row>
    <row r="468" spans="13:13" ht="12.75">
      <c r="M468" s="962"/>
    </row>
    <row r="469" spans="13:13" ht="12.75">
      <c r="M469" s="962"/>
    </row>
    <row r="470" spans="13:13" ht="12.75">
      <c r="M470" s="962"/>
    </row>
    <row r="471" spans="13:13" ht="12.75">
      <c r="M471" s="962"/>
    </row>
    <row r="472" spans="13:13" ht="12.75">
      <c r="M472" s="962"/>
    </row>
    <row r="473" spans="13:13" ht="12.75">
      <c r="M473" s="962"/>
    </row>
    <row r="474" spans="13:13" ht="12.75">
      <c r="M474" s="962"/>
    </row>
    <row r="475" spans="13:13" ht="12.75">
      <c r="M475" s="962"/>
    </row>
    <row r="476" spans="13:13" ht="12.75">
      <c r="M476" s="962"/>
    </row>
    <row r="477" spans="13:13" ht="12.75">
      <c r="M477" s="962"/>
    </row>
    <row r="478" spans="13:13" ht="12.75">
      <c r="M478" s="962"/>
    </row>
    <row r="479" spans="13:13" ht="12.75">
      <c r="M479" s="962"/>
    </row>
    <row r="480" spans="13:13" ht="12.75">
      <c r="M480" s="962"/>
    </row>
    <row r="481" spans="13:13" ht="12.75">
      <c r="M481" s="962"/>
    </row>
    <row r="482" spans="13:13" ht="12.75">
      <c r="M482" s="962"/>
    </row>
    <row r="483" spans="13:13" ht="12.75">
      <c r="M483" s="962"/>
    </row>
    <row r="484" spans="13:13" ht="12.75">
      <c r="M484" s="962"/>
    </row>
    <row r="485" spans="13:13" ht="12.75">
      <c r="M485" s="962"/>
    </row>
    <row r="486" spans="13:13" ht="12.75">
      <c r="M486" s="962"/>
    </row>
    <row r="487" spans="13:13" ht="12.75">
      <c r="M487" s="962"/>
    </row>
    <row r="488" spans="13:13" ht="12.75">
      <c r="M488" s="962"/>
    </row>
    <row r="489" spans="13:13" ht="12.75">
      <c r="M489" s="962"/>
    </row>
    <row r="490" spans="13:13" ht="12.75">
      <c r="M490" s="962"/>
    </row>
    <row r="491" spans="13:13" ht="12.75">
      <c r="M491" s="962"/>
    </row>
    <row r="492" spans="13:13" ht="12.75">
      <c r="M492" s="962"/>
    </row>
    <row r="493" spans="13:13" ht="12.75">
      <c r="M493" s="962"/>
    </row>
    <row r="494" spans="13:13" ht="12.75">
      <c r="M494" s="962"/>
    </row>
    <row r="495" spans="13:13" ht="12.75">
      <c r="M495" s="962"/>
    </row>
    <row r="496" spans="13:13" ht="12.75">
      <c r="M496" s="962"/>
    </row>
    <row r="497" spans="13:13" ht="12.75">
      <c r="M497" s="962"/>
    </row>
    <row r="498" spans="13:13" ht="12.75">
      <c r="M498" s="962"/>
    </row>
    <row r="499" spans="13:13" ht="12.75">
      <c r="M499" s="962"/>
    </row>
    <row r="500" spans="13:13" ht="12.75">
      <c r="M500" s="962"/>
    </row>
    <row r="501" spans="13:13" ht="12.75">
      <c r="M501" s="962"/>
    </row>
    <row r="502" spans="13:13" ht="12.75">
      <c r="M502" s="962"/>
    </row>
    <row r="503" spans="13:13" ht="12.75">
      <c r="M503" s="962"/>
    </row>
    <row r="504" spans="13:13" ht="12.75">
      <c r="M504" s="962"/>
    </row>
    <row r="505" spans="13:13" ht="12.75">
      <c r="M505" s="962"/>
    </row>
    <row r="506" spans="13:13" ht="12.75">
      <c r="M506" s="962"/>
    </row>
    <row r="507" spans="13:13" ht="12.75">
      <c r="M507" s="962"/>
    </row>
    <row r="508" spans="13:13" ht="12.75">
      <c r="M508" s="962"/>
    </row>
    <row r="509" spans="13:13" ht="12.75">
      <c r="M509" s="962"/>
    </row>
    <row r="510" spans="13:13" ht="12.75">
      <c r="M510" s="962"/>
    </row>
    <row r="511" spans="13:13" ht="12.75">
      <c r="M511" s="962"/>
    </row>
    <row r="512" spans="13:13" ht="12.75">
      <c r="M512" s="962"/>
    </row>
    <row r="513" spans="13:13" ht="12.75">
      <c r="M513" s="962"/>
    </row>
    <row r="514" spans="13:13" ht="12.75">
      <c r="M514" s="962"/>
    </row>
    <row r="515" spans="13:13" ht="12.75">
      <c r="M515" s="962"/>
    </row>
    <row r="516" spans="13:13" ht="12.75">
      <c r="M516" s="962"/>
    </row>
    <row r="517" spans="13:13" ht="12.75">
      <c r="M517" s="962"/>
    </row>
    <row r="518" spans="13:13" ht="12.75">
      <c r="M518" s="962"/>
    </row>
    <row r="519" spans="13:13" ht="12.75">
      <c r="M519" s="962"/>
    </row>
    <row r="520" spans="13:13" ht="12.75">
      <c r="M520" s="962"/>
    </row>
    <row r="521" spans="13:13" ht="12.75">
      <c r="M521" s="962"/>
    </row>
    <row r="522" spans="13:13" ht="12.75">
      <c r="M522" s="962"/>
    </row>
    <row r="523" spans="13:13" ht="12.75">
      <c r="M523" s="962"/>
    </row>
    <row r="524" spans="13:13" ht="12.75">
      <c r="M524" s="962"/>
    </row>
    <row r="525" spans="13:13" ht="12.75">
      <c r="M525" s="962"/>
    </row>
    <row r="526" spans="13:13" ht="12.75">
      <c r="M526" s="962"/>
    </row>
    <row r="527" spans="13:13" ht="12.75">
      <c r="M527" s="962"/>
    </row>
    <row r="528" spans="13:13" ht="12.75">
      <c r="M528" s="962"/>
    </row>
    <row r="529" spans="13:13" ht="12.75">
      <c r="M529" s="962"/>
    </row>
    <row r="530" spans="13:13" ht="12.75">
      <c r="M530" s="962"/>
    </row>
    <row r="531" spans="13:13" ht="12.75">
      <c r="M531" s="962"/>
    </row>
    <row r="532" spans="13:13" ht="12.75">
      <c r="M532" s="962"/>
    </row>
    <row r="533" spans="13:13" ht="12.75">
      <c r="M533" s="962"/>
    </row>
    <row r="534" spans="13:13" ht="12.75">
      <c r="M534" s="962"/>
    </row>
    <row r="535" spans="13:13" ht="12.75">
      <c r="M535" s="962"/>
    </row>
    <row r="536" spans="13:13" ht="12.75">
      <c r="M536" s="962"/>
    </row>
    <row r="537" spans="13:13" ht="12.75">
      <c r="M537" s="962"/>
    </row>
    <row r="538" spans="13:13" ht="12.75">
      <c r="M538" s="962"/>
    </row>
    <row r="539" spans="13:13" ht="12.75">
      <c r="M539" s="962"/>
    </row>
    <row r="540" spans="13:13" ht="12.75">
      <c r="M540" s="962"/>
    </row>
    <row r="541" spans="13:13" ht="12.75">
      <c r="M541" s="962"/>
    </row>
    <row r="542" spans="13:13" ht="12.75">
      <c r="M542" s="962"/>
    </row>
    <row r="543" spans="13:13" ht="12.75">
      <c r="M543" s="962"/>
    </row>
    <row r="544" spans="13:13" ht="12.75">
      <c r="M544" s="962"/>
    </row>
    <row r="545" spans="13:13" ht="12.75">
      <c r="M545" s="962"/>
    </row>
    <row r="546" spans="13:13" ht="12.75">
      <c r="M546" s="962"/>
    </row>
    <row r="547" spans="13:13" ht="12.75">
      <c r="M547" s="962"/>
    </row>
    <row r="548" spans="13:13" ht="12.75">
      <c r="M548" s="962"/>
    </row>
    <row r="549" spans="13:13" ht="12.75">
      <c r="M549" s="962"/>
    </row>
    <row r="550" spans="13:13" ht="12.75">
      <c r="M550" s="962"/>
    </row>
    <row r="551" spans="13:13" ht="12.75">
      <c r="M551" s="962"/>
    </row>
    <row r="552" spans="13:13" ht="12.75">
      <c r="M552" s="962"/>
    </row>
    <row r="553" spans="13:13" ht="12.75">
      <c r="M553" s="962"/>
    </row>
    <row r="554" spans="13:13" ht="12.75">
      <c r="M554" s="962"/>
    </row>
    <row r="555" spans="13:13" ht="12.75">
      <c r="M555" s="962"/>
    </row>
    <row r="556" spans="13:13" ht="12.75">
      <c r="M556" s="962"/>
    </row>
    <row r="557" spans="13:13" ht="12.75">
      <c r="M557" s="962"/>
    </row>
    <row r="558" spans="13:13" ht="12.75">
      <c r="M558" s="962"/>
    </row>
    <row r="559" spans="13:13" ht="12.75">
      <c r="M559" s="962"/>
    </row>
    <row r="560" spans="13:13" ht="12.75">
      <c r="M560" s="962"/>
    </row>
    <row r="561" spans="13:13" ht="12.75">
      <c r="M561" s="962"/>
    </row>
    <row r="562" spans="13:13" ht="12.75">
      <c r="M562" s="962"/>
    </row>
    <row r="563" spans="13:13" ht="12.75">
      <c r="M563" s="962"/>
    </row>
    <row r="564" spans="13:13" ht="12.75">
      <c r="M564" s="962"/>
    </row>
    <row r="565" spans="13:13" ht="12.75">
      <c r="M565" s="962"/>
    </row>
    <row r="566" spans="13:13" ht="12.75">
      <c r="M566" s="962"/>
    </row>
    <row r="567" spans="13:13" ht="12.75">
      <c r="M567" s="962"/>
    </row>
    <row r="568" spans="13:13" ht="12.75">
      <c r="M568" s="962"/>
    </row>
    <row r="569" spans="13:13" ht="12.75">
      <c r="M569" s="962"/>
    </row>
    <row r="570" spans="13:13" ht="12.75">
      <c r="M570" s="962"/>
    </row>
    <row r="571" spans="13:13" ht="12.75">
      <c r="M571" s="962"/>
    </row>
    <row r="572" spans="13:13" ht="12.75">
      <c r="M572" s="962"/>
    </row>
    <row r="573" spans="13:13" ht="12.75">
      <c r="M573" s="962"/>
    </row>
    <row r="574" spans="13:13" ht="12.75">
      <c r="M574" s="962"/>
    </row>
    <row r="575" spans="13:13" ht="12.75">
      <c r="M575" s="962"/>
    </row>
    <row r="576" spans="13:13" ht="12.75">
      <c r="M576" s="962"/>
    </row>
    <row r="577" spans="13:13" ht="12.75">
      <c r="M577" s="962"/>
    </row>
    <row r="578" spans="13:13" ht="12.75">
      <c r="M578" s="962"/>
    </row>
    <row r="579" spans="13:13" ht="12.75">
      <c r="M579" s="962"/>
    </row>
    <row r="580" spans="13:13" ht="12.75">
      <c r="M580" s="962"/>
    </row>
    <row r="581" spans="13:13" ht="12.75">
      <c r="M581" s="962"/>
    </row>
    <row r="582" spans="13:13" ht="12.75">
      <c r="M582" s="962"/>
    </row>
    <row r="583" spans="13:13" ht="12.75">
      <c r="M583" s="962"/>
    </row>
    <row r="584" spans="13:13" ht="12.75">
      <c r="M584" s="962"/>
    </row>
    <row r="585" spans="13:13" ht="12.75">
      <c r="M585" s="962"/>
    </row>
    <row r="586" spans="13:13" ht="12.75">
      <c r="M586" s="962"/>
    </row>
    <row r="587" spans="13:13" ht="12.75">
      <c r="M587" s="962"/>
    </row>
    <row r="588" spans="13:13" ht="12.75">
      <c r="M588" s="962"/>
    </row>
    <row r="589" spans="13:13" ht="12.75">
      <c r="M589" s="962"/>
    </row>
    <row r="590" spans="13:13" ht="12.75">
      <c r="M590" s="962"/>
    </row>
    <row r="591" spans="13:13" ht="12.75">
      <c r="M591" s="962"/>
    </row>
    <row r="592" spans="13:13" ht="12.75">
      <c r="M592" s="962"/>
    </row>
    <row r="593" spans="13:13" ht="12.75">
      <c r="M593" s="962"/>
    </row>
    <row r="594" spans="13:13" ht="12.75">
      <c r="M594" s="962"/>
    </row>
    <row r="595" spans="13:13" ht="12.75">
      <c r="M595" s="962"/>
    </row>
    <row r="596" spans="13:13" ht="12.75">
      <c r="M596" s="962"/>
    </row>
    <row r="597" spans="13:13" ht="12.75">
      <c r="M597" s="962"/>
    </row>
    <row r="598" spans="13:13" ht="12.75">
      <c r="M598" s="962"/>
    </row>
    <row r="599" spans="13:13" ht="12.75">
      <c r="M599" s="962"/>
    </row>
    <row r="600" spans="13:13" ht="12.75">
      <c r="M600" s="962"/>
    </row>
    <row r="601" spans="13:13" ht="12.75">
      <c r="M601" s="962"/>
    </row>
    <row r="602" spans="13:13" ht="12.75">
      <c r="M602" s="962"/>
    </row>
    <row r="603" spans="13:13" ht="12.75">
      <c r="M603" s="962"/>
    </row>
    <row r="604" spans="13:13" ht="12.75">
      <c r="M604" s="962"/>
    </row>
    <row r="605" spans="13:13" ht="12.75">
      <c r="M605" s="962"/>
    </row>
    <row r="606" spans="13:13" ht="12.75">
      <c r="M606" s="962"/>
    </row>
    <row r="607" spans="13:13" ht="12.75">
      <c r="M607" s="962"/>
    </row>
    <row r="608" spans="13:13" ht="12.75">
      <c r="M608" s="962"/>
    </row>
    <row r="609" spans="13:13" ht="12.75">
      <c r="M609" s="962"/>
    </row>
    <row r="610" spans="13:13" ht="12.75">
      <c r="M610" s="962"/>
    </row>
    <row r="611" spans="13:13" ht="12.75">
      <c r="M611" s="962"/>
    </row>
    <row r="612" spans="13:13" ht="12.75">
      <c r="M612" s="962"/>
    </row>
    <row r="613" spans="13:13" ht="12.75">
      <c r="M613" s="962"/>
    </row>
    <row r="614" spans="13:13" ht="12.75">
      <c r="M614" s="962"/>
    </row>
    <row r="615" spans="13:13" ht="12.75">
      <c r="M615" s="962"/>
    </row>
    <row r="616" spans="13:13" ht="12.75">
      <c r="M616" s="962"/>
    </row>
    <row r="617" spans="13:13" ht="12.75">
      <c r="M617" s="962"/>
    </row>
    <row r="618" spans="13:13" ht="12.75">
      <c r="M618" s="962"/>
    </row>
    <row r="619" spans="13:13" ht="12.75">
      <c r="M619" s="962"/>
    </row>
    <row r="620" spans="13:13" ht="12.75">
      <c r="M620" s="962"/>
    </row>
    <row r="621" spans="13:13" ht="12.75">
      <c r="M621" s="962"/>
    </row>
    <row r="622" spans="13:13" ht="12.75">
      <c r="M622" s="962"/>
    </row>
    <row r="623" spans="13:13" ht="12.75">
      <c r="M623" s="962"/>
    </row>
    <row r="624" spans="13:13" ht="12.75">
      <c r="M624" s="962"/>
    </row>
    <row r="625" spans="13:13" ht="12.75">
      <c r="M625" s="962"/>
    </row>
    <row r="626" spans="13:13" ht="12.75">
      <c r="M626" s="962"/>
    </row>
    <row r="627" spans="13:13" ht="12.75">
      <c r="M627" s="962"/>
    </row>
    <row r="628" spans="13:13" ht="12.75">
      <c r="M628" s="962"/>
    </row>
    <row r="629" spans="13:13" ht="12.75">
      <c r="M629" s="962"/>
    </row>
    <row r="630" spans="13:13" ht="12.75">
      <c r="M630" s="962"/>
    </row>
    <row r="631" spans="13:13" ht="12.75">
      <c r="M631" s="962"/>
    </row>
    <row r="632" spans="13:13" ht="12.75">
      <c r="M632" s="962"/>
    </row>
    <row r="633" spans="13:13" ht="12.75">
      <c r="M633" s="962"/>
    </row>
    <row r="634" spans="13:13" ht="12.75">
      <c r="M634" s="962"/>
    </row>
    <row r="635" spans="13:13" ht="12.75">
      <c r="M635" s="962"/>
    </row>
    <row r="636" spans="13:13" ht="12.75">
      <c r="M636" s="962"/>
    </row>
    <row r="637" spans="13:13" ht="12.75">
      <c r="M637" s="962"/>
    </row>
    <row r="638" spans="13:13" ht="12.75">
      <c r="M638" s="962"/>
    </row>
    <row r="639" spans="13:13" ht="12.75">
      <c r="M639" s="962"/>
    </row>
    <row r="640" spans="13:13" ht="12.75">
      <c r="M640" s="962"/>
    </row>
    <row r="641" spans="13:13" ht="12.75">
      <c r="M641" s="962"/>
    </row>
    <row r="642" spans="13:13" ht="12.75">
      <c r="M642" s="962"/>
    </row>
    <row r="643" spans="13:13" ht="12.75">
      <c r="M643" s="962"/>
    </row>
    <row r="644" spans="13:13" ht="12.75">
      <c r="M644" s="962"/>
    </row>
    <row r="645" spans="13:13" ht="12.75">
      <c r="M645" s="962"/>
    </row>
    <row r="646" spans="13:13" ht="12.75">
      <c r="M646" s="962"/>
    </row>
    <row r="647" spans="13:13" ht="12.75">
      <c r="M647" s="962"/>
    </row>
    <row r="648" spans="13:13" ht="12.75">
      <c r="M648" s="962"/>
    </row>
    <row r="649" spans="13:13" ht="12.75">
      <c r="M649" s="962"/>
    </row>
    <row r="650" spans="13:13" ht="12.75">
      <c r="M650" s="962"/>
    </row>
    <row r="651" spans="13:13" ht="12.75">
      <c r="M651" s="962"/>
    </row>
    <row r="652" spans="13:13" ht="12.75">
      <c r="M652" s="962"/>
    </row>
    <row r="653" spans="13:13" ht="12.75">
      <c r="M653" s="962"/>
    </row>
    <row r="654" spans="13:13" ht="12.75">
      <c r="M654" s="962"/>
    </row>
    <row r="655" spans="13:13" ht="12.75">
      <c r="M655" s="962"/>
    </row>
    <row r="656" spans="13:13" ht="12.75">
      <c r="M656" s="962"/>
    </row>
    <row r="657" spans="13:13" ht="12.75">
      <c r="M657" s="962"/>
    </row>
    <row r="658" spans="13:13" ht="12.75">
      <c r="M658" s="962"/>
    </row>
    <row r="659" spans="13:13" ht="12.75">
      <c r="M659" s="962"/>
    </row>
    <row r="660" spans="13:13" ht="12.75">
      <c r="M660" s="962"/>
    </row>
    <row r="661" spans="13:13" ht="12.75">
      <c r="M661" s="962"/>
    </row>
    <row r="662" spans="13:13" ht="12.75">
      <c r="M662" s="962"/>
    </row>
    <row r="663" spans="13:13" ht="12.75">
      <c r="M663" s="962"/>
    </row>
    <row r="664" spans="13:13" ht="12.75">
      <c r="M664" s="962"/>
    </row>
    <row r="665" spans="13:13" ht="12.75">
      <c r="M665" s="962"/>
    </row>
    <row r="666" spans="13:13" ht="12.75">
      <c r="M666" s="962"/>
    </row>
    <row r="667" spans="13:13" ht="12.75">
      <c r="M667" s="962"/>
    </row>
    <row r="668" spans="13:13" ht="12.75">
      <c r="M668" s="962"/>
    </row>
    <row r="669" spans="13:13" ht="12.75">
      <c r="M669" s="962"/>
    </row>
    <row r="670" spans="13:13" ht="12.75">
      <c r="M670" s="962"/>
    </row>
    <row r="671" spans="13:13" ht="12.75">
      <c r="M671" s="962"/>
    </row>
    <row r="672" spans="13:13" ht="12.75">
      <c r="M672" s="962"/>
    </row>
    <row r="673" spans="13:13" ht="12.75">
      <c r="M673" s="962"/>
    </row>
    <row r="674" spans="13:13" ht="12.75">
      <c r="M674" s="962"/>
    </row>
    <row r="675" spans="13:13" ht="12.75">
      <c r="M675" s="962"/>
    </row>
    <row r="676" spans="13:13" ht="12.75">
      <c r="M676" s="962"/>
    </row>
    <row r="677" spans="13:13" ht="12.75">
      <c r="M677" s="962"/>
    </row>
    <row r="678" spans="13:13" ht="12.75">
      <c r="M678" s="962"/>
    </row>
    <row r="679" spans="13:13" ht="12.75">
      <c r="M679" s="962"/>
    </row>
    <row r="680" spans="13:13" ht="12.75">
      <c r="M680" s="962"/>
    </row>
    <row r="681" spans="13:13" ht="12.75">
      <c r="M681" s="962"/>
    </row>
    <row r="682" spans="13:13" ht="12.75">
      <c r="M682" s="962"/>
    </row>
    <row r="683" spans="13:13" ht="12.75">
      <c r="M683" s="962"/>
    </row>
    <row r="684" spans="13:13" ht="12.75">
      <c r="M684" s="962"/>
    </row>
    <row r="685" spans="13:13" ht="12.75">
      <c r="M685" s="962"/>
    </row>
    <row r="686" spans="13:13" ht="12.75">
      <c r="M686" s="962"/>
    </row>
    <row r="687" spans="13:13" ht="12.75">
      <c r="M687" s="962"/>
    </row>
    <row r="688" spans="13:13" ht="12.75">
      <c r="M688" s="962"/>
    </row>
    <row r="689" spans="13:13" ht="12.75">
      <c r="M689" s="962"/>
    </row>
    <row r="690" spans="13:13" ht="12.75">
      <c r="M690" s="962"/>
    </row>
    <row r="691" spans="13:13" ht="12.75">
      <c r="M691" s="962"/>
    </row>
    <row r="692" spans="13:13" ht="12.75">
      <c r="M692" s="962"/>
    </row>
    <row r="693" spans="13:13" ht="12.75">
      <c r="M693" s="962"/>
    </row>
    <row r="694" spans="13:13" ht="12.75">
      <c r="M694" s="962"/>
    </row>
    <row r="695" spans="13:13" ht="12.75">
      <c r="M695" s="962"/>
    </row>
    <row r="696" spans="13:13" ht="12.75">
      <c r="M696" s="962"/>
    </row>
    <row r="697" spans="13:13" ht="12.75">
      <c r="M697" s="962"/>
    </row>
    <row r="698" spans="13:13" ht="12.75">
      <c r="M698" s="962"/>
    </row>
    <row r="699" spans="13:13" ht="12.75">
      <c r="M699" s="962"/>
    </row>
    <row r="700" spans="13:13" ht="12.75">
      <c r="M700" s="962"/>
    </row>
    <row r="701" spans="13:13" ht="12.75">
      <c r="M701" s="962"/>
    </row>
    <row r="702" spans="13:13" ht="12.75">
      <c r="M702" s="962"/>
    </row>
    <row r="703" spans="13:13" ht="12.75">
      <c r="M703" s="962"/>
    </row>
    <row r="704" spans="13:13" ht="12.75">
      <c r="M704" s="962"/>
    </row>
    <row r="705" spans="13:13" ht="12.75">
      <c r="M705" s="962"/>
    </row>
    <row r="706" spans="13:13" ht="12.75">
      <c r="M706" s="962"/>
    </row>
    <row r="707" spans="13:13" ht="12.75">
      <c r="M707" s="962"/>
    </row>
    <row r="708" spans="13:13" ht="12.75">
      <c r="M708" s="962"/>
    </row>
    <row r="709" spans="13:13" ht="12.75">
      <c r="M709" s="962"/>
    </row>
    <row r="710" spans="13:13" ht="12.75">
      <c r="M710" s="962"/>
    </row>
    <row r="711" spans="13:13" ht="12.75">
      <c r="M711" s="962"/>
    </row>
    <row r="712" spans="13:13" ht="12.75">
      <c r="M712" s="962"/>
    </row>
    <row r="713" spans="13:13" ht="12.75">
      <c r="M713" s="962"/>
    </row>
    <row r="714" spans="13:13" ht="12.75">
      <c r="M714" s="962"/>
    </row>
    <row r="715" spans="13:13" ht="12.75">
      <c r="M715" s="962"/>
    </row>
    <row r="716" spans="13:13" ht="12.75">
      <c r="M716" s="962"/>
    </row>
    <row r="717" spans="13:13" ht="12.75">
      <c r="M717" s="962"/>
    </row>
    <row r="718" spans="13:13" ht="12.75">
      <c r="M718" s="962"/>
    </row>
    <row r="719" spans="13:13" ht="12.75">
      <c r="M719" s="962"/>
    </row>
    <row r="720" spans="13:13" ht="12.75">
      <c r="M720" s="962"/>
    </row>
    <row r="721" spans="13:13" ht="12.75">
      <c r="M721" s="962"/>
    </row>
    <row r="722" spans="13:13" ht="12.75">
      <c r="M722" s="962"/>
    </row>
    <row r="723" spans="13:13" ht="12.75">
      <c r="M723" s="962"/>
    </row>
    <row r="724" spans="13:13" ht="12.75">
      <c r="M724" s="962"/>
    </row>
    <row r="725" spans="13:13" ht="12.75">
      <c r="M725" s="962"/>
    </row>
    <row r="726" spans="13:13" ht="12.75">
      <c r="M726" s="962"/>
    </row>
    <row r="727" spans="13:13" ht="12.75">
      <c r="M727" s="962"/>
    </row>
    <row r="728" spans="13:13" ht="12.75">
      <c r="M728" s="962"/>
    </row>
    <row r="729" spans="13:13" ht="12.75">
      <c r="M729" s="962"/>
    </row>
    <row r="730" spans="13:13" ht="12.75">
      <c r="M730" s="962"/>
    </row>
    <row r="731" spans="13:13" ht="12.75">
      <c r="M731" s="962"/>
    </row>
    <row r="732" spans="13:13" ht="12.75">
      <c r="M732" s="962"/>
    </row>
    <row r="733" spans="13:13" ht="12.75">
      <c r="M733" s="962"/>
    </row>
    <row r="734" spans="13:13" ht="12.75">
      <c r="M734" s="962"/>
    </row>
    <row r="735" spans="13:13" ht="12.75">
      <c r="M735" s="962"/>
    </row>
    <row r="736" spans="13:13" ht="12.75">
      <c r="M736" s="962"/>
    </row>
    <row r="737" spans="13:13" ht="12.75">
      <c r="M737" s="962"/>
    </row>
    <row r="738" spans="13:13" ht="12.75">
      <c r="M738" s="962"/>
    </row>
    <row r="739" spans="13:13" ht="12.75">
      <c r="M739" s="962"/>
    </row>
    <row r="740" spans="13:13" ht="12.75">
      <c r="M740" s="962"/>
    </row>
    <row r="741" spans="13:13" ht="12.75">
      <c r="M741" s="962"/>
    </row>
    <row r="742" spans="13:13" ht="12.75">
      <c r="M742" s="962"/>
    </row>
    <row r="743" spans="13:13" ht="12.75">
      <c r="M743" s="962"/>
    </row>
    <row r="744" spans="13:13" ht="12.75">
      <c r="M744" s="962"/>
    </row>
    <row r="745" spans="13:13" ht="12.75">
      <c r="M745" s="962"/>
    </row>
    <row r="746" spans="13:13" ht="12.75">
      <c r="M746" s="962"/>
    </row>
    <row r="747" spans="13:13" ht="12.75">
      <c r="M747" s="962"/>
    </row>
    <row r="748" spans="13:13" ht="12.75">
      <c r="M748" s="962"/>
    </row>
    <row r="749" spans="13:13" ht="12.75">
      <c r="M749" s="962"/>
    </row>
    <row r="750" spans="13:13" ht="12.75">
      <c r="M750" s="962"/>
    </row>
    <row r="751" spans="13:13" ht="12.75">
      <c r="M751" s="962"/>
    </row>
    <row r="752" spans="13:13" ht="12.75">
      <c r="M752" s="962"/>
    </row>
    <row r="753" spans="13:13" ht="12.75">
      <c r="M753" s="962"/>
    </row>
    <row r="754" spans="13:13" ht="12.75">
      <c r="M754" s="962"/>
    </row>
    <row r="755" spans="13:13" ht="12.75">
      <c r="M755" s="962"/>
    </row>
    <row r="756" spans="13:13" ht="12.75">
      <c r="M756" s="962"/>
    </row>
    <row r="757" spans="13:13" ht="12.75">
      <c r="M757" s="962"/>
    </row>
    <row r="758" spans="13:13" ht="12.75">
      <c r="M758" s="962"/>
    </row>
    <row r="759" spans="13:13" ht="12.75">
      <c r="M759" s="962"/>
    </row>
    <row r="760" spans="13:13" ht="12.75">
      <c r="M760" s="962"/>
    </row>
    <row r="761" spans="13:13" ht="12.75">
      <c r="M761" s="962"/>
    </row>
    <row r="762" spans="13:13" ht="12.75">
      <c r="M762" s="962"/>
    </row>
    <row r="763" spans="13:13" ht="12.75">
      <c r="M763" s="962"/>
    </row>
    <row r="764" spans="13:13" ht="12.75">
      <c r="M764" s="962"/>
    </row>
    <row r="765" spans="13:13" ht="12.75">
      <c r="M765" s="962"/>
    </row>
    <row r="766" spans="13:13" ht="12.75">
      <c r="M766" s="962"/>
    </row>
    <row r="767" spans="13:13" ht="12.75">
      <c r="M767" s="962"/>
    </row>
    <row r="768" spans="13:13" ht="12.75">
      <c r="M768" s="962"/>
    </row>
    <row r="769" spans="13:13" ht="12.75">
      <c r="M769" s="962"/>
    </row>
    <row r="770" spans="13:13" ht="12.75">
      <c r="M770" s="962"/>
    </row>
    <row r="771" spans="13:13" ht="12.75">
      <c r="M771" s="962"/>
    </row>
    <row r="772" spans="13:13" ht="12.75">
      <c r="M772" s="962"/>
    </row>
    <row r="773" spans="13:13" ht="12.75">
      <c r="M773" s="962"/>
    </row>
    <row r="774" spans="13:13" ht="12.75">
      <c r="M774" s="962"/>
    </row>
    <row r="775" spans="13:13" ht="12.75">
      <c r="M775" s="962"/>
    </row>
    <row r="776" spans="13:13" ht="12.75">
      <c r="M776" s="962"/>
    </row>
    <row r="777" spans="13:13" ht="12.75">
      <c r="M777" s="962"/>
    </row>
    <row r="778" spans="13:13" ht="12.75">
      <c r="M778" s="962"/>
    </row>
    <row r="779" spans="13:13" ht="12.75">
      <c r="M779" s="962"/>
    </row>
    <row r="780" spans="13:13" ht="12.75">
      <c r="M780" s="962"/>
    </row>
    <row r="781" spans="13:13" ht="12.75">
      <c r="M781" s="962"/>
    </row>
    <row r="782" spans="13:13" ht="12.75">
      <c r="M782" s="962"/>
    </row>
    <row r="783" spans="13:13" ht="12.75">
      <c r="M783" s="962"/>
    </row>
    <row r="784" spans="13:13" ht="12.75">
      <c r="M784" s="962"/>
    </row>
    <row r="785" spans="13:13" ht="12.75">
      <c r="M785" s="962"/>
    </row>
    <row r="786" spans="13:13" ht="12.75">
      <c r="M786" s="962"/>
    </row>
    <row r="787" spans="13:13" ht="12.75">
      <c r="M787" s="962"/>
    </row>
    <row r="788" spans="13:13" ht="12.75">
      <c r="M788" s="962"/>
    </row>
    <row r="789" spans="13:13" ht="12.75">
      <c r="M789" s="962"/>
    </row>
    <row r="790" spans="13:13" ht="12.75">
      <c r="M790" s="962"/>
    </row>
    <row r="791" spans="13:13" ht="12.75">
      <c r="M791" s="962"/>
    </row>
    <row r="792" spans="13:13" ht="12.75">
      <c r="M792" s="962"/>
    </row>
    <row r="793" spans="13:13" ht="12.75">
      <c r="M793" s="962"/>
    </row>
    <row r="794" spans="13:13" ht="12.75">
      <c r="M794" s="962"/>
    </row>
    <row r="795" spans="13:13" ht="12.75">
      <c r="M795" s="962"/>
    </row>
    <row r="796" spans="13:13" ht="12.75">
      <c r="M796" s="962"/>
    </row>
    <row r="797" spans="13:13" ht="12.75">
      <c r="M797" s="962"/>
    </row>
    <row r="798" spans="13:13" ht="12.75">
      <c r="M798" s="962"/>
    </row>
    <row r="799" spans="13:13" ht="12.75">
      <c r="M799" s="962"/>
    </row>
    <row r="800" spans="13:13" ht="12.75">
      <c r="M800" s="962"/>
    </row>
    <row r="801" spans="13:13" ht="12.75">
      <c r="M801" s="962"/>
    </row>
    <row r="802" spans="13:13" ht="12.75">
      <c r="M802" s="962"/>
    </row>
    <row r="803" spans="13:13" ht="12.75">
      <c r="M803" s="962"/>
    </row>
    <row r="804" spans="13:13" ht="12.75">
      <c r="M804" s="962"/>
    </row>
    <row r="805" spans="13:13" ht="12.75">
      <c r="M805" s="962"/>
    </row>
    <row r="806" spans="13:13" ht="12.75">
      <c r="M806" s="962"/>
    </row>
    <row r="807" spans="13:13" ht="12.75">
      <c r="M807" s="962"/>
    </row>
    <row r="808" spans="13:13" ht="12.75">
      <c r="M808" s="962"/>
    </row>
    <row r="809" spans="13:13" ht="12.75">
      <c r="M809" s="962"/>
    </row>
    <row r="810" spans="13:13" ht="12.75">
      <c r="M810" s="962"/>
    </row>
    <row r="811" spans="13:13" ht="12.75">
      <c r="M811" s="962"/>
    </row>
    <row r="812" spans="13:13" ht="12.75">
      <c r="M812" s="962"/>
    </row>
    <row r="813" spans="13:13" ht="12.75">
      <c r="M813" s="962"/>
    </row>
    <row r="814" spans="13:13" ht="12.75">
      <c r="M814" s="962"/>
    </row>
    <row r="815" spans="13:13" ht="12.75">
      <c r="M815" s="962"/>
    </row>
    <row r="816" spans="13:13" ht="12.75">
      <c r="M816" s="962"/>
    </row>
    <row r="817" spans="13:13" ht="12.75">
      <c r="M817" s="962"/>
    </row>
    <row r="818" spans="13:13" ht="12.75">
      <c r="M818" s="962"/>
    </row>
    <row r="819" spans="13:13" ht="12.75">
      <c r="M819" s="962"/>
    </row>
    <row r="820" spans="13:13" ht="12.75">
      <c r="M820" s="962"/>
    </row>
    <row r="821" spans="13:13" ht="12.75">
      <c r="M821" s="962"/>
    </row>
    <row r="822" spans="13:13" ht="12.75">
      <c r="M822" s="962"/>
    </row>
    <row r="823" spans="13:13" ht="12.75">
      <c r="M823" s="962"/>
    </row>
    <row r="824" spans="13:13" ht="12.75">
      <c r="M824" s="962"/>
    </row>
    <row r="825" spans="13:13" ht="12.75">
      <c r="M825" s="962"/>
    </row>
    <row r="826" spans="13:13" ht="12.75">
      <c r="M826" s="962"/>
    </row>
    <row r="827" spans="13:13" ht="12.75">
      <c r="M827" s="962"/>
    </row>
    <row r="828" spans="13:13" ht="12.75">
      <c r="M828" s="962"/>
    </row>
    <row r="829" spans="13:13" ht="12.75">
      <c r="M829" s="962"/>
    </row>
    <row r="830" spans="13:13" ht="12.75">
      <c r="M830" s="962"/>
    </row>
    <row r="831" spans="13:13" ht="12.75">
      <c r="M831" s="962"/>
    </row>
    <row r="832" spans="13:13" ht="12.75">
      <c r="M832" s="962"/>
    </row>
    <row r="833" spans="13:13" ht="12.75">
      <c r="M833" s="962"/>
    </row>
    <row r="834" spans="13:13" ht="12.75">
      <c r="M834" s="962"/>
    </row>
    <row r="835" spans="13:13" ht="12.75">
      <c r="M835" s="962"/>
    </row>
    <row r="836" spans="13:13" ht="12.75">
      <c r="M836" s="962"/>
    </row>
    <row r="837" spans="13:13" ht="12.75">
      <c r="M837" s="962"/>
    </row>
    <row r="838" spans="13:13" ht="12.75">
      <c r="M838" s="962"/>
    </row>
    <row r="839" spans="13:13" ht="12.75">
      <c r="M839" s="962"/>
    </row>
    <row r="840" spans="13:13" ht="12.75">
      <c r="M840" s="962"/>
    </row>
    <row r="841" spans="13:13" ht="12.75">
      <c r="M841" s="962"/>
    </row>
    <row r="842" spans="13:13" ht="12.75">
      <c r="M842" s="962"/>
    </row>
    <row r="843" spans="13:13" ht="12.75">
      <c r="M843" s="962"/>
    </row>
    <row r="844" spans="13:13" ht="12.75">
      <c r="M844" s="962"/>
    </row>
    <row r="845" spans="13:13" ht="12.75">
      <c r="M845" s="962"/>
    </row>
    <row r="846" spans="13:13" ht="12.75">
      <c r="M846" s="962"/>
    </row>
    <row r="847" spans="13:13" ht="12.75">
      <c r="M847" s="962"/>
    </row>
    <row r="848" spans="13:13" ht="12.75">
      <c r="M848" s="962"/>
    </row>
    <row r="849" spans="13:13" ht="12.75">
      <c r="M849" s="962"/>
    </row>
    <row r="850" spans="13:13" ht="12.75">
      <c r="M850" s="962"/>
    </row>
    <row r="851" spans="13:13" ht="12.75">
      <c r="M851" s="962"/>
    </row>
    <row r="852" spans="13:13" ht="12.75">
      <c r="M852" s="962"/>
    </row>
    <row r="853" spans="13:13" ht="12.75">
      <c r="M853" s="962"/>
    </row>
    <row r="854" spans="13:13" ht="12.75">
      <c r="M854" s="962"/>
    </row>
    <row r="855" spans="13:13" ht="12.75">
      <c r="M855" s="962"/>
    </row>
    <row r="856" spans="13:13" ht="12.75">
      <c r="M856" s="962"/>
    </row>
    <row r="857" spans="13:13" ht="12.75">
      <c r="M857" s="962"/>
    </row>
    <row r="858" spans="13:13" ht="12.75">
      <c r="M858" s="962"/>
    </row>
    <row r="859" spans="13:13" ht="12.75">
      <c r="M859" s="962"/>
    </row>
    <row r="860" spans="13:13" ht="12.75">
      <c r="M860" s="962"/>
    </row>
    <row r="861" spans="13:13" ht="12.75">
      <c r="M861" s="962"/>
    </row>
    <row r="862" spans="13:13" ht="12.75">
      <c r="M862" s="962"/>
    </row>
    <row r="863" spans="13:13" ht="12.75">
      <c r="M863" s="962"/>
    </row>
    <row r="864" spans="13:13" ht="12.75">
      <c r="M864" s="962"/>
    </row>
    <row r="865" spans="13:13" ht="12.75">
      <c r="M865" s="962"/>
    </row>
    <row r="866" spans="13:13" ht="12.75">
      <c r="M866" s="962"/>
    </row>
    <row r="867" spans="13:13" ht="12.75">
      <c r="M867" s="962"/>
    </row>
    <row r="868" spans="13:13" ht="12.75">
      <c r="M868" s="962"/>
    </row>
    <row r="869" spans="13:13" ht="12.75">
      <c r="M869" s="962"/>
    </row>
    <row r="870" spans="13:13" ht="12.75">
      <c r="M870" s="962"/>
    </row>
    <row r="871" spans="13:13" ht="12.75">
      <c r="M871" s="962"/>
    </row>
    <row r="872" spans="13:13" ht="12.75">
      <c r="M872" s="962"/>
    </row>
    <row r="873" spans="13:13" ht="12.75">
      <c r="M873" s="962"/>
    </row>
    <row r="874" spans="13:13" ht="12.75">
      <c r="M874" s="962"/>
    </row>
    <row r="875" spans="13:13" ht="12.75">
      <c r="M875" s="962"/>
    </row>
    <row r="876" spans="13:13" ht="12.75">
      <c r="M876" s="962"/>
    </row>
    <row r="877" spans="13:13" ht="12.75">
      <c r="M877" s="962"/>
    </row>
    <row r="878" spans="13:13" ht="12.75">
      <c r="M878" s="962"/>
    </row>
    <row r="879" spans="13:13" ht="12.75">
      <c r="M879" s="962"/>
    </row>
    <row r="880" spans="13:13" ht="12.75">
      <c r="M880" s="962"/>
    </row>
    <row r="881" spans="13:13" ht="12.75">
      <c r="M881" s="962"/>
    </row>
    <row r="882" spans="13:13" ht="12.75">
      <c r="M882" s="962"/>
    </row>
    <row r="883" spans="13:13" ht="12.75">
      <c r="M883" s="962"/>
    </row>
    <row r="884" spans="13:13" ht="12.75">
      <c r="M884" s="962"/>
    </row>
    <row r="885" spans="13:13" ht="12.75">
      <c r="M885" s="962"/>
    </row>
    <row r="886" spans="13:13" ht="12.75">
      <c r="M886" s="962"/>
    </row>
    <row r="887" spans="13:13" ht="12.75">
      <c r="M887" s="962"/>
    </row>
    <row r="888" spans="13:13" ht="12.75">
      <c r="M888" s="962"/>
    </row>
    <row r="889" spans="13:13" ht="12.75">
      <c r="M889" s="962"/>
    </row>
    <row r="890" spans="13:13" ht="12.75">
      <c r="M890" s="962"/>
    </row>
    <row r="891" spans="13:13" ht="12.75">
      <c r="M891" s="962"/>
    </row>
    <row r="892" spans="13:13" ht="12.75">
      <c r="M892" s="962"/>
    </row>
    <row r="893" spans="13:13" ht="12.75">
      <c r="M893" s="962"/>
    </row>
    <row r="894" spans="13:13" ht="12.75">
      <c r="M894" s="962"/>
    </row>
    <row r="895" spans="13:13" ht="12.75">
      <c r="M895" s="962"/>
    </row>
    <row r="896" spans="13:13" ht="12.75">
      <c r="M896" s="962"/>
    </row>
    <row r="897" spans="13:13" ht="12.75">
      <c r="M897" s="962"/>
    </row>
    <row r="898" spans="13:13" ht="12.75">
      <c r="M898" s="962"/>
    </row>
    <row r="899" spans="13:13" ht="12.75">
      <c r="M899" s="962"/>
    </row>
    <row r="900" spans="13:13" ht="12.75">
      <c r="M900" s="962"/>
    </row>
    <row r="901" spans="13:13" ht="12.75">
      <c r="M901" s="962"/>
    </row>
    <row r="902" spans="13:13" ht="12.75">
      <c r="M902" s="962"/>
    </row>
    <row r="903" spans="13:13" ht="12.75">
      <c r="M903" s="962"/>
    </row>
    <row r="904" spans="13:13" ht="12.75">
      <c r="M904" s="962"/>
    </row>
    <row r="905" spans="13:13" ht="12.75">
      <c r="M905" s="962"/>
    </row>
    <row r="906" spans="13:13" ht="12.75">
      <c r="M906" s="962"/>
    </row>
    <row r="907" spans="13:13" ht="12.75">
      <c r="M907" s="962"/>
    </row>
    <row r="908" spans="13:13" ht="12.75">
      <c r="M908" s="962"/>
    </row>
    <row r="909" spans="13:13" ht="12.75">
      <c r="M909" s="962"/>
    </row>
    <row r="910" spans="13:13" ht="12.75">
      <c r="M910" s="962"/>
    </row>
    <row r="911" spans="13:13" ht="12.75">
      <c r="M911" s="962"/>
    </row>
    <row r="912" spans="13:13" ht="12.75">
      <c r="M912" s="962"/>
    </row>
    <row r="913" spans="13:13" ht="12.75">
      <c r="M913" s="962"/>
    </row>
    <row r="914" spans="13:13" ht="12.75">
      <c r="M914" s="962"/>
    </row>
    <row r="915" spans="13:13" ht="12.75">
      <c r="M915" s="962"/>
    </row>
    <row r="916" spans="13:13" ht="12.75">
      <c r="M916" s="962"/>
    </row>
    <row r="917" spans="13:13" ht="12.75">
      <c r="M917" s="962"/>
    </row>
    <row r="918" spans="13:13" ht="12.75">
      <c r="M918" s="962"/>
    </row>
    <row r="919" spans="13:13" ht="12.75">
      <c r="M919" s="962"/>
    </row>
    <row r="920" spans="13:13" ht="12.75">
      <c r="M920" s="962"/>
    </row>
    <row r="921" spans="13:13" ht="12.75">
      <c r="M921" s="962"/>
    </row>
    <row r="922" spans="13:13" ht="12.75">
      <c r="M922" s="962"/>
    </row>
    <row r="923" spans="13:13" ht="12.75">
      <c r="M923" s="962"/>
    </row>
    <row r="924" spans="13:13" ht="12.75">
      <c r="M924" s="962"/>
    </row>
    <row r="925" spans="13:13" ht="12.75">
      <c r="M925" s="962"/>
    </row>
    <row r="926" spans="13:13" ht="12.75">
      <c r="M926" s="962"/>
    </row>
    <row r="927" spans="13:13" ht="12.75">
      <c r="M927" s="962"/>
    </row>
    <row r="928" spans="13:13" ht="12.75">
      <c r="M928" s="962"/>
    </row>
    <row r="929" spans="13:13" ht="12.75">
      <c r="M929" s="962"/>
    </row>
    <row r="930" spans="13:13" ht="12.75">
      <c r="M930" s="962"/>
    </row>
    <row r="931" spans="13:13" ht="12.75">
      <c r="M931" s="962"/>
    </row>
    <row r="932" spans="13:13" ht="12.75">
      <c r="M932" s="962"/>
    </row>
    <row r="933" spans="13:13" ht="12.75">
      <c r="M933" s="962"/>
    </row>
    <row r="934" spans="13:13" ht="12.75">
      <c r="M934" s="962"/>
    </row>
    <row r="935" spans="13:13" ht="12.75">
      <c r="M935" s="962"/>
    </row>
    <row r="936" spans="13:13" ht="12.75">
      <c r="M936" s="962"/>
    </row>
    <row r="937" spans="13:13" ht="12.75">
      <c r="M937" s="962"/>
    </row>
    <row r="938" spans="13:13" ht="12.75">
      <c r="M938" s="962"/>
    </row>
    <row r="939" spans="13:13" ht="12.75">
      <c r="M939" s="962"/>
    </row>
    <row r="940" spans="13:13" ht="12.75">
      <c r="M940" s="962"/>
    </row>
    <row r="941" spans="13:13" ht="12.75">
      <c r="M941" s="962"/>
    </row>
    <row r="942" spans="13:13" ht="12.75">
      <c r="M942" s="962"/>
    </row>
    <row r="943" spans="13:13" ht="12.75">
      <c r="M943" s="962"/>
    </row>
    <row r="944" spans="13:13" ht="12.75">
      <c r="M944" s="962"/>
    </row>
    <row r="945" spans="13:13" ht="12.75">
      <c r="M945" s="962"/>
    </row>
    <row r="946" spans="13:13" ht="12.75">
      <c r="M946" s="962"/>
    </row>
    <row r="947" spans="13:13" ht="12.75">
      <c r="M947" s="962"/>
    </row>
    <row r="948" spans="13:13" ht="12.75">
      <c r="M948" s="962"/>
    </row>
    <row r="949" spans="13:13" ht="12.75">
      <c r="M949" s="962"/>
    </row>
    <row r="950" spans="13:13" ht="12.75">
      <c r="M950" s="962"/>
    </row>
    <row r="951" spans="13:13" ht="12.75">
      <c r="M951" s="962"/>
    </row>
    <row r="952" spans="13:13" ht="12.75">
      <c r="M952" s="962"/>
    </row>
    <row r="953" spans="13:13" ht="12.75">
      <c r="M953" s="962"/>
    </row>
    <row r="954" spans="13:13" ht="12.75">
      <c r="M954" s="962"/>
    </row>
    <row r="955" spans="13:13" ht="12.75">
      <c r="M955" s="962"/>
    </row>
    <row r="956" spans="13:13" ht="12.75">
      <c r="M956" s="962"/>
    </row>
    <row r="957" spans="13:13" ht="12.75">
      <c r="M957" s="962"/>
    </row>
    <row r="958" spans="13:13" ht="12.75">
      <c r="M958" s="962"/>
    </row>
    <row r="959" spans="13:13" ht="12.75">
      <c r="M959" s="962"/>
    </row>
    <row r="960" spans="13:13" ht="12.75">
      <c r="M960" s="962"/>
    </row>
    <row r="961" spans="13:13" ht="12.75">
      <c r="M961" s="962"/>
    </row>
    <row r="962" spans="13:13" ht="12.75">
      <c r="M962" s="962"/>
    </row>
    <row r="963" spans="13:13" ht="12.75">
      <c r="M963" s="962"/>
    </row>
    <row r="964" spans="13:13" ht="12.75">
      <c r="M964" s="962"/>
    </row>
    <row r="965" spans="13:13" ht="12.75">
      <c r="M965" s="962"/>
    </row>
    <row r="966" spans="13:13" ht="12.75">
      <c r="M966" s="962"/>
    </row>
    <row r="967" spans="13:13" ht="12.75">
      <c r="M967" s="962"/>
    </row>
    <row r="968" spans="13:13" ht="12.75">
      <c r="M968" s="962"/>
    </row>
    <row r="969" spans="13:13" ht="12.75">
      <c r="M969" s="962"/>
    </row>
    <row r="970" spans="13:13" ht="12.75">
      <c r="M970" s="962"/>
    </row>
    <row r="971" spans="13:13" ht="12.75">
      <c r="M971" s="962"/>
    </row>
    <row r="972" spans="13:13" ht="12.75">
      <c r="M972" s="962"/>
    </row>
    <row r="973" spans="13:13" ht="12.75">
      <c r="M973" s="962"/>
    </row>
    <row r="974" spans="13:13" ht="12.75">
      <c r="M974" s="962"/>
    </row>
    <row r="975" spans="13:13" ht="12.75">
      <c r="M975" s="962"/>
    </row>
    <row r="976" spans="13:13" ht="12.75">
      <c r="M976" s="962"/>
    </row>
    <row r="977" spans="13:13" ht="12.75">
      <c r="M977" s="962"/>
    </row>
    <row r="978" spans="13:13" ht="12.75">
      <c r="M978" s="962"/>
    </row>
    <row r="979" spans="13:13" ht="12.75">
      <c r="M979" s="962"/>
    </row>
    <row r="980" spans="13:13" ht="12.75">
      <c r="M980" s="962"/>
    </row>
    <row r="981" spans="13:13" ht="12.75">
      <c r="M981" s="962"/>
    </row>
    <row r="982" spans="13:13" ht="12.75">
      <c r="M982" s="962"/>
    </row>
    <row r="983" spans="13:13" ht="12.75">
      <c r="M983" s="962"/>
    </row>
    <row r="984" spans="13:13" ht="12.75">
      <c r="M984" s="962"/>
    </row>
    <row r="985" spans="13:13" ht="12.75">
      <c r="M985" s="962"/>
    </row>
    <row r="986" spans="13:13" ht="12.75">
      <c r="M986" s="962"/>
    </row>
    <row r="987" spans="13:13" ht="12.75">
      <c r="M987" s="962"/>
    </row>
    <row r="988" spans="13:13" ht="12.75">
      <c r="M988" s="962"/>
    </row>
    <row r="989" spans="13:13" ht="12.75">
      <c r="M989" s="962"/>
    </row>
    <row r="990" spans="13:13" ht="12.75">
      <c r="M990" s="962"/>
    </row>
    <row r="991" spans="13:13" ht="12.75">
      <c r="M991" s="962"/>
    </row>
    <row r="992" spans="13:13" ht="12.75">
      <c r="M992" s="962"/>
    </row>
    <row r="993" spans="13:13" ht="12.75">
      <c r="M993" s="962"/>
    </row>
    <row r="994" spans="13:13" ht="12.75">
      <c r="M994" s="962"/>
    </row>
    <row r="995" spans="13:13" ht="12.75">
      <c r="M995" s="962"/>
    </row>
    <row r="996" spans="13:13" ht="12.75">
      <c r="M996" s="962"/>
    </row>
    <row r="997" spans="13:13" ht="12.75">
      <c r="M997" s="962"/>
    </row>
    <row r="998" spans="13:13" ht="12.75">
      <c r="M998" s="962"/>
    </row>
    <row r="999" spans="13:13" ht="12.75">
      <c r="M999" s="962"/>
    </row>
    <row r="1000" spans="13:13" ht="12.75">
      <c r="M1000" s="962"/>
    </row>
    <row r="1001" spans="13:13" ht="12.75">
      <c r="M1001" s="962"/>
    </row>
    <row r="1002" spans="13:13" ht="12.75">
      <c r="M1002" s="962"/>
    </row>
  </sheetData>
  <conditionalFormatting sqref="D1 D53:D1002">
    <cfRule type="containsText" dxfId="1" priority="1" operator="containsText" text="Orgel Ver. (สีชมพู)">
      <formula>NOT(ISERROR(SEARCH(("Orgel Ver. (สีชมพู)"),(D1))))</formula>
    </cfRule>
  </conditionalFormatting>
  <conditionalFormatting sqref="D1 D53:D1002">
    <cfRule type="containsText" dxfId="0" priority="2" operator="containsText" text="ReVe Ver. (สีฟ้า)">
      <formula>NOT(ISERROR(SEARCH(("ReVe Ver. (สีฟ้า)"),(D1))))</formula>
    </cfRule>
  </conditionalFormatting>
  <hyperlinks>
    <hyperlink ref="M2" r:id="rId1"/>
    <hyperlink ref="M3"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พร้อมส่ง จันทร์25102021</vt:lpstr>
      <vt:lpstr>Juniva homepage</vt:lpstr>
      <vt:lpstr>พรีapple wood  𝗧𝗥𝗘𝗔𝗦𝗨𝗥𝗘</vt:lpstr>
      <vt:lpstr>MUMO ไซน์ NCT2021 Universe</vt:lpstr>
      <vt:lpstr>พรี MUMO การ์ดพิเศษ+ของในบั้ม  </vt:lpstr>
      <vt:lpstr>ลำดับการ์ดคิว1 MUMO</vt:lpstr>
      <vt:lpstr>hello future withfans 3</vt:lpstr>
      <vt:lpstr>ไซน์ Shopee Favorite </vt:lpstr>
      <vt:lpstr>ไซน์ NCT2021 Universe</vt:lpstr>
      <vt:lpstr>พรี ์NCT2021 Lucky Draw Event  </vt:lpstr>
      <vt:lpstr>พรี  SMCU EXPRESS MD</vt:lpstr>
      <vt:lpstr>สรุปยอด SMCU กดของ</vt:lpstr>
      <vt:lpstr>Haechan Only Universe Jewel </vt:lpstr>
      <vt:lpstr>Universe Jewel case</vt:lpstr>
      <vt:lpstr>SSGT 2022</vt:lpstr>
      <vt:lpstr>ซื้อบบั้มแกะของอื่นๆ</vt:lpstr>
      <vt:lpstr>หาร fcmm x nct dream Christmas </vt:lpstr>
      <vt:lpstr>ของแจก แจกเก่งเหลือเกิน</vt:lpstr>
      <vt:lpstr>พรี NCT The 3rd Album - ‘Univer</vt:lpstr>
      <vt:lpstr>SM 2022 SSGT PHOTO PACK</vt:lpstr>
      <vt:lpstr>รอบไซน์ withfans 1 NCT The 3rd </vt:lpstr>
      <vt:lpstr>รอบไซน์ withfans 2 NCT The 3rd </vt:lpstr>
      <vt:lpstr> 1 withfans NCT127 Favorite ꔛ</vt:lpstr>
      <vt:lpstr>พรี K town NCT DREAM - The 2nd </vt:lpstr>
      <vt:lpstr>พรี SM&amp;store  NCT DREAM - The 2</vt:lpstr>
      <vt:lpstr>พรี smglobal  NCT DREAM - Glitc</vt:lpstr>
      <vt:lpstr> พรี Glitch Mode digipack </vt:lpstr>
      <vt:lpstr>พรี Ktown  Red velvet - Feel My</vt:lpstr>
      <vt:lpstr>พรี  Prologue‘ OFFICIAL MD 1st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Wimonsiri Petchud</cp:lastModifiedBy>
  <dcterms:modified xsi:type="dcterms:W3CDTF">2022-03-23T13:42:10Z</dcterms:modified>
</cp:coreProperties>
</file>